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ALPHA\higher-edu\佐戸川\大学改革\大学改革R4\"/>
    </mc:Choice>
  </mc:AlternateContent>
  <xr:revisionPtr revIDLastSave="0" documentId="13_ncr:1_{C80A3207-6377-414C-B582-CB7E16E9AF4E}" xr6:coauthVersionLast="47" xr6:coauthVersionMax="47" xr10:uidLastSave="{00000000-0000-0000-0000-000000000000}"/>
  <bookViews>
    <workbookView xWindow="-120" yWindow="-120" windowWidth="29040" windowHeight="15720" tabRatio="884" firstSheet="3" activeTab="5" xr2:uid="{00000000-000D-0000-FFFF-FFFF00000000}"/>
  </bookViews>
  <sheets>
    <sheet name="学部" sheetId="92" state="hidden" r:id="rId1"/>
    <sheet name="研究科" sheetId="93" state="hidden" r:id="rId2"/>
    <sheet name="通信" sheetId="94" state="hidden" r:id="rId3"/>
    <sheet name="学校コード" sheetId="91" r:id="rId4"/>
    <sheet name="学校コードBK" sheetId="104" state="hidden" r:id="rId5"/>
    <sheet name="設定" sheetId="6" r:id="rId6"/>
    <sheet name="1A" sheetId="13" r:id="rId7"/>
    <sheet name="2A" sheetId="14" r:id="rId8"/>
    <sheet name="2B" sheetId="111" r:id="rId9"/>
    <sheet name="2C" sheetId="16" r:id="rId10"/>
    <sheet name="2D" sheetId="105" r:id="rId11"/>
    <sheet name="2E" sheetId="17" r:id="rId12"/>
    <sheet name="2F" sheetId="68" r:id="rId13"/>
    <sheet name="3AB" sheetId="112" r:id="rId14"/>
    <sheet name="3CD" sheetId="77" r:id="rId15"/>
    <sheet name="3EF" sheetId="25" r:id="rId16"/>
    <sheet name="3GHI" sheetId="27" r:id="rId17"/>
    <sheet name="3JK" sheetId="28" r:id="rId18"/>
    <sheet name="4ABC" sheetId="113" r:id="rId19"/>
    <sheet name="4D" sheetId="98" r:id="rId20"/>
    <sheet name="4EF" sheetId="114" r:id="rId21"/>
    <sheet name="4G" sheetId="79" r:id="rId22"/>
    <sheet name="4H" sheetId="115" r:id="rId23"/>
    <sheet name="4I" sheetId="116" r:id="rId24"/>
    <sheet name="4J" sheetId="117" r:id="rId25"/>
    <sheet name="4K" sheetId="35" r:id="rId26"/>
    <sheet name="4LM" sheetId="71" r:id="rId27"/>
    <sheet name="5A" sheetId="48" r:id="rId28"/>
    <sheet name="5B" sheetId="36" r:id="rId29"/>
    <sheet name="5C" sheetId="37" r:id="rId30"/>
    <sheet name="5D" sheetId="118" r:id="rId31"/>
    <sheet name="6A" sheetId="49" r:id="rId32"/>
    <sheet name="6BC" sheetId="121" r:id="rId33"/>
    <sheet name="6D" sheetId="119" r:id="rId34"/>
    <sheet name="6E" sheetId="47" r:id="rId35"/>
    <sheet name="7A" sheetId="42" r:id="rId36"/>
    <sheet name="7B" sheetId="102" r:id="rId37"/>
    <sheet name="7C" sheetId="50" r:id="rId38"/>
    <sheet name="7D" sheetId="45" r:id="rId39"/>
    <sheet name="国・地域" sheetId="7" r:id="rId40"/>
    <sheet name="都道府県" sheetId="10" state="hidden" r:id="rId41"/>
  </sheets>
  <definedNames>
    <definedName name="_AMO_XmlVersion" hidden="1">"'1'"</definedName>
    <definedName name="_xlnm._FilterDatabase" localSheetId="3" hidden="1">学校コード!$A$1:$C$801</definedName>
    <definedName name="_xlnm._FilterDatabase" localSheetId="4" hidden="1">学校コードBK!$A$1:$N$799</definedName>
    <definedName name="_xlnm._FilterDatabase" localSheetId="0" hidden="1">学部!$A$1:$AH$772</definedName>
    <definedName name="_xlnm._FilterDatabase" localSheetId="1" hidden="1">研究科!$A$1:$AG$658</definedName>
    <definedName name="_xlnm._FilterDatabase" localSheetId="2" hidden="1">通信!$A$1:$AH$52</definedName>
    <definedName name="_xlnm._FilterDatabase" localSheetId="40" hidden="1">都道府県!$A$1:$A$48</definedName>
    <definedName name="B_社会科学" localSheetId="8">#REF!</definedName>
    <definedName name="B_社会科学" localSheetId="13">#REF!</definedName>
    <definedName name="B_社会科学" localSheetId="18">#REF!</definedName>
    <definedName name="B_社会科学" localSheetId="20">#REF!</definedName>
    <definedName name="B_社会科学" localSheetId="22">#REF!</definedName>
    <definedName name="B_社会科学" localSheetId="23">#REF!</definedName>
    <definedName name="B_社会科学" localSheetId="24">#REF!</definedName>
    <definedName name="B_社会科学" localSheetId="30">#REF!</definedName>
    <definedName name="B_社会科学" localSheetId="33">#REF!</definedName>
    <definedName name="B_社会科学">#REF!</definedName>
    <definedName name="C_理学" localSheetId="8">#REF!</definedName>
    <definedName name="C_理学" localSheetId="13">#REF!</definedName>
    <definedName name="C_理学" localSheetId="18">#REF!</definedName>
    <definedName name="C_理学" localSheetId="20">#REF!</definedName>
    <definedName name="C_理学" localSheetId="22">#REF!</definedName>
    <definedName name="C_理学" localSheetId="23">#REF!</definedName>
    <definedName name="C_理学" localSheetId="24">#REF!</definedName>
    <definedName name="C_理学" localSheetId="30">#REF!</definedName>
    <definedName name="C_理学" localSheetId="33">#REF!</definedName>
    <definedName name="C_理学">#REF!</definedName>
    <definedName name="D_工学" localSheetId="8">#REF!</definedName>
    <definedName name="D_工学" localSheetId="13">#REF!</definedName>
    <definedName name="D_工学" localSheetId="18">#REF!</definedName>
    <definedName name="D_工学" localSheetId="20">#REF!</definedName>
    <definedName name="D_工学" localSheetId="22">#REF!</definedName>
    <definedName name="D_工学" localSheetId="23">#REF!</definedName>
    <definedName name="D_工学" localSheetId="24">#REF!</definedName>
    <definedName name="D_工学" localSheetId="30">#REF!</definedName>
    <definedName name="D_工学" localSheetId="33">#REF!</definedName>
    <definedName name="D_工学">#REF!</definedName>
    <definedName name="daigaku" localSheetId="6">#REF!</definedName>
    <definedName name="daigaku" localSheetId="7">#REF!</definedName>
    <definedName name="daigaku" localSheetId="8">#REF!</definedName>
    <definedName name="daigaku" localSheetId="9">#REF!</definedName>
    <definedName name="daigaku" localSheetId="10">#REF!</definedName>
    <definedName name="daigaku" localSheetId="11">#REF!</definedName>
    <definedName name="daigaku" localSheetId="12">#REF!</definedName>
    <definedName name="daigaku" localSheetId="13">#REF!</definedName>
    <definedName name="daigaku" localSheetId="14">#REF!</definedName>
    <definedName name="daigaku" localSheetId="15">#REF!</definedName>
    <definedName name="daigaku" localSheetId="16">#REF!</definedName>
    <definedName name="daigaku" localSheetId="17">#REF!</definedName>
    <definedName name="daigaku" localSheetId="18">#REF!</definedName>
    <definedName name="daigaku" localSheetId="19">#REF!</definedName>
    <definedName name="daigaku" localSheetId="20">#REF!</definedName>
    <definedName name="daigaku" localSheetId="21">#REF!</definedName>
    <definedName name="daigaku" localSheetId="22">#REF!</definedName>
    <definedName name="daigaku" localSheetId="23">#REF!</definedName>
    <definedName name="daigaku" localSheetId="24">#REF!</definedName>
    <definedName name="daigaku" localSheetId="25">#REF!</definedName>
    <definedName name="daigaku" localSheetId="26">#REF!</definedName>
    <definedName name="daigaku" localSheetId="27">#REF!</definedName>
    <definedName name="daigaku" localSheetId="28">#REF!</definedName>
    <definedName name="daigaku" localSheetId="29">#REF!</definedName>
    <definedName name="daigaku" localSheetId="30">#REF!</definedName>
    <definedName name="daigaku" localSheetId="31">#REF!</definedName>
    <definedName name="daigaku" localSheetId="32">#REF!</definedName>
    <definedName name="daigaku" localSheetId="33">#REF!</definedName>
    <definedName name="daigaku" localSheetId="34">#REF!</definedName>
    <definedName name="daigaku" localSheetId="35">#REF!</definedName>
    <definedName name="daigaku" localSheetId="36">#REF!</definedName>
    <definedName name="daigaku" localSheetId="38">#REF!</definedName>
    <definedName name="daigaku" localSheetId="40">#REF!</definedName>
    <definedName name="daigaku">#REF!</definedName>
    <definedName name="daigaku2" localSheetId="8">#REF!</definedName>
    <definedName name="daigaku2" localSheetId="12">#REF!</definedName>
    <definedName name="daigaku2" localSheetId="13">#REF!</definedName>
    <definedName name="daigaku2" localSheetId="18">#REF!</definedName>
    <definedName name="daigaku2" localSheetId="20">#REF!</definedName>
    <definedName name="daigaku2" localSheetId="22">#REF!</definedName>
    <definedName name="daigaku2" localSheetId="23">#REF!</definedName>
    <definedName name="daigaku2" localSheetId="24">#REF!</definedName>
    <definedName name="daigaku2" localSheetId="26">#REF!</definedName>
    <definedName name="daigaku2" localSheetId="30">#REF!</definedName>
    <definedName name="daigaku2" localSheetId="33">#REF!</definedName>
    <definedName name="daigaku2">#REF!</definedName>
    <definedName name="E_農学" localSheetId="8">#REF!</definedName>
    <definedName name="E_農学" localSheetId="13">#REF!</definedName>
    <definedName name="E_農学" localSheetId="18">#REF!</definedName>
    <definedName name="E_農学" localSheetId="20">#REF!</definedName>
    <definedName name="E_農学" localSheetId="22">#REF!</definedName>
    <definedName name="E_農学" localSheetId="23">#REF!</definedName>
    <definedName name="E_農学" localSheetId="24">#REF!</definedName>
    <definedName name="E_農学" localSheetId="30">#REF!</definedName>
    <definedName name="E_農学" localSheetId="33">#REF!</definedName>
    <definedName name="E_農学">#REF!</definedName>
    <definedName name="F_保健" localSheetId="8">#REF!</definedName>
    <definedName name="F_保健" localSheetId="13">#REF!</definedName>
    <definedName name="F_保健" localSheetId="18">#REF!</definedName>
    <definedName name="F_保健" localSheetId="20">#REF!</definedName>
    <definedName name="F_保健" localSheetId="22">#REF!</definedName>
    <definedName name="F_保健" localSheetId="23">#REF!</definedName>
    <definedName name="F_保健" localSheetId="24">#REF!</definedName>
    <definedName name="F_保健" localSheetId="30">#REF!</definedName>
    <definedName name="F_保健" localSheetId="33">#REF!</definedName>
    <definedName name="F_保健">#REF!</definedName>
    <definedName name="G_商船" localSheetId="8">#REF!</definedName>
    <definedName name="G_商船" localSheetId="13">#REF!</definedName>
    <definedName name="G_商船" localSheetId="18">#REF!</definedName>
    <definedName name="G_商船" localSheetId="20">#REF!</definedName>
    <definedName name="G_商船" localSheetId="22">#REF!</definedName>
    <definedName name="G_商船" localSheetId="23">#REF!</definedName>
    <definedName name="G_商船" localSheetId="24">#REF!</definedName>
    <definedName name="G_商船" localSheetId="30">#REF!</definedName>
    <definedName name="G_商船" localSheetId="33">#REF!</definedName>
    <definedName name="G_商船">#REF!</definedName>
    <definedName name="H_家政" localSheetId="8">#REF!</definedName>
    <definedName name="H_家政" localSheetId="13">#REF!</definedName>
    <definedName name="H_家政" localSheetId="18">#REF!</definedName>
    <definedName name="H_家政" localSheetId="20">#REF!</definedName>
    <definedName name="H_家政" localSheetId="22">#REF!</definedName>
    <definedName name="H_家政" localSheetId="23">#REF!</definedName>
    <definedName name="H_家政" localSheetId="24">#REF!</definedName>
    <definedName name="H_家政" localSheetId="30">#REF!</definedName>
    <definedName name="H_家政" localSheetId="33">#REF!</definedName>
    <definedName name="H_家政">#REF!</definedName>
    <definedName name="I_教育" localSheetId="8">#REF!</definedName>
    <definedName name="I_教育" localSheetId="13">#REF!</definedName>
    <definedName name="I_教育" localSheetId="18">#REF!</definedName>
    <definedName name="I_教育" localSheetId="20">#REF!</definedName>
    <definedName name="I_教育" localSheetId="22">#REF!</definedName>
    <definedName name="I_教育" localSheetId="23">#REF!</definedName>
    <definedName name="I_教育" localSheetId="24">#REF!</definedName>
    <definedName name="I_教育" localSheetId="30">#REF!</definedName>
    <definedName name="I_教育" localSheetId="33">#REF!</definedName>
    <definedName name="I_教育">#REF!</definedName>
    <definedName name="J_芸術" localSheetId="8">#REF!</definedName>
    <definedName name="J_芸術" localSheetId="13">#REF!</definedName>
    <definedName name="J_芸術" localSheetId="18">#REF!</definedName>
    <definedName name="J_芸術" localSheetId="20">#REF!</definedName>
    <definedName name="J_芸術" localSheetId="22">#REF!</definedName>
    <definedName name="J_芸術" localSheetId="23">#REF!</definedName>
    <definedName name="J_芸術" localSheetId="24">#REF!</definedName>
    <definedName name="J_芸術" localSheetId="30">#REF!</definedName>
    <definedName name="J_芸術" localSheetId="33">#REF!</definedName>
    <definedName name="J_芸術">#REF!</definedName>
    <definedName name="K_その他" localSheetId="8">#REF!</definedName>
    <definedName name="K_その他" localSheetId="13">#REF!</definedName>
    <definedName name="K_その他" localSheetId="18">#REF!</definedName>
    <definedName name="K_その他" localSheetId="20">#REF!</definedName>
    <definedName name="K_その他" localSheetId="22">#REF!</definedName>
    <definedName name="K_その他" localSheetId="23">#REF!</definedName>
    <definedName name="K_その他" localSheetId="24">#REF!</definedName>
    <definedName name="K_その他" localSheetId="30">#REF!</definedName>
    <definedName name="K_その他" localSheetId="33">#REF!</definedName>
    <definedName name="K_その他">#REF!</definedName>
    <definedName name="_xlnm.Print_Area" localSheetId="8">'2B'!$B$1:$AZ$30</definedName>
    <definedName name="_xlnm.Print_Area" localSheetId="13">#REF!</definedName>
    <definedName name="_xlnm.Print_Area" localSheetId="18">#REF!</definedName>
    <definedName name="_xlnm.Print_Area" localSheetId="20">#REF!</definedName>
    <definedName name="_xlnm.Print_Area" localSheetId="22">#REF!</definedName>
    <definedName name="_xlnm.Print_Area" localSheetId="23">#REF!</definedName>
    <definedName name="_xlnm.Print_Area" localSheetId="24">#REF!</definedName>
    <definedName name="_xlnm.Print_Area" localSheetId="30">#REF!</definedName>
    <definedName name="_xlnm.Print_Area" localSheetId="33">#REF!</definedName>
    <definedName name="_xlnm.Print_Area" localSheetId="36">'7B'!$B$1:$V$30</definedName>
    <definedName name="_xlnm.Print_Area" localSheetId="3">学校コード!$A$1:$C$796</definedName>
    <definedName name="_xlnm.Print_Area" localSheetId="4">学校コードBK!$A$1:$C$799</definedName>
    <definedName name="_xlnm.Print_Area">#REF!</definedName>
    <definedName name="SASMain_MASTER_MST00300" localSheetId="8">#REF!</definedName>
    <definedName name="SASMain_MASTER_MST00300" localSheetId="13">#REF!</definedName>
    <definedName name="SASMain_MASTER_MST00300" localSheetId="18">#REF!</definedName>
    <definedName name="SASMain_MASTER_MST00300" localSheetId="20">#REF!</definedName>
    <definedName name="SASMain_MASTER_MST00300" localSheetId="22">#REF!</definedName>
    <definedName name="SASMain_MASTER_MST00300" localSheetId="23">#REF!</definedName>
    <definedName name="SASMain_MASTER_MST00300" localSheetId="24">#REF!</definedName>
    <definedName name="SASMain_MASTER_MST00300" localSheetId="30">#REF!</definedName>
    <definedName name="SASMain_MASTER_MST00300" localSheetId="33">#REF!</definedName>
    <definedName name="SASMain_MASTER_MST00300">#REF!</definedName>
    <definedName name="マスタ2013" localSheetId="8">#REF!</definedName>
    <definedName name="マスタ2013" localSheetId="13">#REF!</definedName>
    <definedName name="マスタ2013" localSheetId="18">#REF!</definedName>
    <definedName name="マスタ2013" localSheetId="20">#REF!</definedName>
    <definedName name="マスタ2013" localSheetId="22">#REF!</definedName>
    <definedName name="マスタ2013" localSheetId="23">#REF!</definedName>
    <definedName name="マスタ2013" localSheetId="24">#REF!</definedName>
    <definedName name="マスタ2013" localSheetId="30">#REF!</definedName>
    <definedName name="マスタ2013" localSheetId="33">#REF!</definedName>
    <definedName name="マスタ2013">#REF!</definedName>
    <definedName name="課程" localSheetId="8">#REF!</definedName>
    <definedName name="課程" localSheetId="13">#REF!</definedName>
    <definedName name="課程" localSheetId="18">#REF!</definedName>
    <definedName name="課程" localSheetId="20">#REF!</definedName>
    <definedName name="課程" localSheetId="22">#REF!</definedName>
    <definedName name="課程" localSheetId="23">#REF!</definedName>
    <definedName name="課程" localSheetId="24">#REF!</definedName>
    <definedName name="課程" localSheetId="30">#REF!</definedName>
    <definedName name="課程" localSheetId="33">#REF!</definedName>
    <definedName name="課程">#REF!</definedName>
    <definedName name="該当有無" localSheetId="8">#REF!</definedName>
    <definedName name="該当有無" localSheetId="13">#REF!</definedName>
    <definedName name="該当有無" localSheetId="18">#REF!</definedName>
    <definedName name="該当有無" localSheetId="20">#REF!</definedName>
    <definedName name="該当有無" localSheetId="22">#REF!</definedName>
    <definedName name="該当有無" localSheetId="23">#REF!</definedName>
    <definedName name="該当有無" localSheetId="24">#REF!</definedName>
    <definedName name="該当有無" localSheetId="30">#REF!</definedName>
    <definedName name="該当有無" localSheetId="33">#REF!</definedName>
    <definedName name="該当有無">#REF!</definedName>
    <definedName name="学校マスタ" localSheetId="8">#REF!</definedName>
    <definedName name="学校マスタ" localSheetId="13">#REF!</definedName>
    <definedName name="学校マスタ" localSheetId="18">#REF!</definedName>
    <definedName name="学校マスタ" localSheetId="20">#REF!</definedName>
    <definedName name="学校マスタ" localSheetId="22">#REF!</definedName>
    <definedName name="学校マスタ" localSheetId="23">#REF!</definedName>
    <definedName name="学校マスタ" localSheetId="24">#REF!</definedName>
    <definedName name="学校マスタ" localSheetId="30">#REF!</definedName>
    <definedName name="学校マスタ" localSheetId="33">#REF!</definedName>
    <definedName name="学校マスタ">#REF!</definedName>
    <definedName name="学部マージのクロス集計" localSheetId="8">#REF!</definedName>
    <definedName name="学部マージのクロス集計" localSheetId="13">#REF!</definedName>
    <definedName name="学部マージのクロス集計" localSheetId="18">#REF!</definedName>
    <definedName name="学部マージのクロス集計" localSheetId="20">#REF!</definedName>
    <definedName name="学部マージのクロス集計" localSheetId="22">#REF!</definedName>
    <definedName name="学部マージのクロス集計" localSheetId="23">#REF!</definedName>
    <definedName name="学部マージのクロス集計" localSheetId="24">#REF!</definedName>
    <definedName name="学部マージのクロス集計" localSheetId="30">#REF!</definedName>
    <definedName name="学部マージのクロス集計" localSheetId="33">#REF!</definedName>
    <definedName name="学部マージのクロス集計">#REF!</definedName>
    <definedName name="学部番号" localSheetId="6">#REF!</definedName>
    <definedName name="学部番号" localSheetId="7">#REF!</definedName>
    <definedName name="学部番号" localSheetId="8">#REF!</definedName>
    <definedName name="学部番号" localSheetId="9">#REF!</definedName>
    <definedName name="学部番号" localSheetId="10">#REF!</definedName>
    <definedName name="学部番号" localSheetId="11">#REF!</definedName>
    <definedName name="学部番号" localSheetId="12">#REF!</definedName>
    <definedName name="学部番号" localSheetId="13">#REF!</definedName>
    <definedName name="学部番号" localSheetId="14">#REF!</definedName>
    <definedName name="学部番号" localSheetId="15">#REF!</definedName>
    <definedName name="学部番号" localSheetId="16">#REF!</definedName>
    <definedName name="学部番号" localSheetId="17">#REF!</definedName>
    <definedName name="学部番号" localSheetId="18">#REF!</definedName>
    <definedName name="学部番号" localSheetId="19">#REF!</definedName>
    <definedName name="学部番号" localSheetId="20">#REF!</definedName>
    <definedName name="学部番号" localSheetId="21">#REF!</definedName>
    <definedName name="学部番号" localSheetId="22">#REF!</definedName>
    <definedName name="学部番号" localSheetId="23">#REF!</definedName>
    <definedName name="学部番号" localSheetId="24">#REF!</definedName>
    <definedName name="学部番号" localSheetId="25">#REF!</definedName>
    <definedName name="学部番号" localSheetId="26">#REF!</definedName>
    <definedName name="学部番号" localSheetId="27">#REF!</definedName>
    <definedName name="学部番号" localSheetId="28">#REF!</definedName>
    <definedName name="学部番号" localSheetId="29">#REF!</definedName>
    <definedName name="学部番号" localSheetId="30">#REF!</definedName>
    <definedName name="学部番号" localSheetId="31">#REF!</definedName>
    <definedName name="学部番号" localSheetId="32">#REF!</definedName>
    <definedName name="学部番号" localSheetId="33">#REF!</definedName>
    <definedName name="学部番号" localSheetId="34">#REF!</definedName>
    <definedName name="学部番号" localSheetId="35">#REF!</definedName>
    <definedName name="学部番号" localSheetId="36">#REF!</definedName>
    <definedName name="学部番号" localSheetId="38">#REF!</definedName>
    <definedName name="学部番号" localSheetId="40">#REF!</definedName>
    <definedName name="学部番号">#REF!</definedName>
    <definedName name="研究科マージ" localSheetId="8">#REF!</definedName>
    <definedName name="研究科マージ" localSheetId="13">#REF!</definedName>
    <definedName name="研究科マージ" localSheetId="18">#REF!</definedName>
    <definedName name="研究科マージ" localSheetId="20">#REF!</definedName>
    <definedName name="研究科マージ" localSheetId="22">#REF!</definedName>
    <definedName name="研究科マージ" localSheetId="23">#REF!</definedName>
    <definedName name="研究科マージ" localSheetId="24">#REF!</definedName>
    <definedName name="研究科マージ" localSheetId="30">#REF!</definedName>
    <definedName name="研究科マージ" localSheetId="33">#REF!</definedName>
    <definedName name="研究科マージ" localSheetId="36">#REF!</definedName>
    <definedName name="研究科マージ">#REF!</definedName>
    <definedName name="研究科マージのクロス集計" localSheetId="8">#REF!</definedName>
    <definedName name="研究科マージのクロス集計" localSheetId="13">#REF!</definedName>
    <definedName name="研究科マージのクロス集計" localSheetId="18">#REF!</definedName>
    <definedName name="研究科マージのクロス集計" localSheetId="20">#REF!</definedName>
    <definedName name="研究科マージのクロス集計" localSheetId="22">#REF!</definedName>
    <definedName name="研究科マージのクロス集計" localSheetId="23">#REF!</definedName>
    <definedName name="研究科マージのクロス集計" localSheetId="24">#REF!</definedName>
    <definedName name="研究科マージのクロス集計" localSheetId="30">#REF!</definedName>
    <definedName name="研究科マージのクロス集計" localSheetId="33">#REF!</definedName>
    <definedName name="研究科マージのクロス集計" localSheetId="40">都道府県!$A$1:$T$21</definedName>
    <definedName name="研究科マージのクロス集計">#REF!</definedName>
    <definedName name="研究者番号" localSheetId="6">#REF!</definedName>
    <definedName name="研究者番号" localSheetId="7">#REF!</definedName>
    <definedName name="研究者番号" localSheetId="8">#REF!</definedName>
    <definedName name="研究者番号" localSheetId="9">#REF!</definedName>
    <definedName name="研究者番号" localSheetId="10">#REF!</definedName>
    <definedName name="研究者番号" localSheetId="11">#REF!</definedName>
    <definedName name="研究者番号" localSheetId="12">#REF!</definedName>
    <definedName name="研究者番号" localSheetId="13">#REF!</definedName>
    <definedName name="研究者番号" localSheetId="14">#REF!</definedName>
    <definedName name="研究者番号" localSheetId="15">#REF!</definedName>
    <definedName name="研究者番号" localSheetId="16">#REF!</definedName>
    <definedName name="研究者番号" localSheetId="17">#REF!</definedName>
    <definedName name="研究者番号" localSheetId="18">#REF!</definedName>
    <definedName name="研究者番号" localSheetId="19">#REF!</definedName>
    <definedName name="研究者番号" localSheetId="20">#REF!</definedName>
    <definedName name="研究者番号" localSheetId="21">#REF!</definedName>
    <definedName name="研究者番号" localSheetId="22">#REF!</definedName>
    <definedName name="研究者番号" localSheetId="23">#REF!</definedName>
    <definedName name="研究者番号" localSheetId="24">#REF!</definedName>
    <definedName name="研究者番号" localSheetId="25">#REF!</definedName>
    <definedName name="研究者番号" localSheetId="26">#REF!</definedName>
    <definedName name="研究者番号" localSheetId="27">#REF!</definedName>
    <definedName name="研究者番号" localSheetId="28">#REF!</definedName>
    <definedName name="研究者番号" localSheetId="29">#REF!</definedName>
    <definedName name="研究者番号" localSheetId="30">#REF!</definedName>
    <definedName name="研究者番号" localSheetId="31">#REF!</definedName>
    <definedName name="研究者番号" localSheetId="32">#REF!</definedName>
    <definedName name="研究者番号" localSheetId="33">#REF!</definedName>
    <definedName name="研究者番号" localSheetId="34">#REF!</definedName>
    <definedName name="研究者番号" localSheetId="35">#REF!</definedName>
    <definedName name="研究者番号" localSheetId="36">#REF!</definedName>
    <definedName name="研究者番号" localSheetId="38">#REF!</definedName>
    <definedName name="研究者番号" localSheetId="40">#REF!</definedName>
    <definedName name="研究者番号">#REF!</definedName>
    <definedName name="数字選択肢３つ" localSheetId="8">#REF!</definedName>
    <definedName name="数字選択肢３つ" localSheetId="13">#REF!</definedName>
    <definedName name="数字選択肢３つ" localSheetId="18">#REF!</definedName>
    <definedName name="数字選択肢３つ" localSheetId="20">#REF!</definedName>
    <definedName name="数字選択肢３つ" localSheetId="22">#REF!</definedName>
    <definedName name="数字選択肢３つ" localSheetId="23">#REF!</definedName>
    <definedName name="数字選択肢３つ" localSheetId="24">#REF!</definedName>
    <definedName name="数字選択肢３つ" localSheetId="30">#REF!</definedName>
    <definedName name="数字選択肢３つ" localSheetId="33">#REF!</definedName>
    <definedName name="数字選択肢３つ">#REF!</definedName>
    <definedName name="数字選択肢４つ" localSheetId="8">#REF!</definedName>
    <definedName name="数字選択肢４つ" localSheetId="13">#REF!</definedName>
    <definedName name="数字選択肢４つ" localSheetId="18">#REF!</definedName>
    <definedName name="数字選択肢４つ" localSheetId="20">#REF!</definedName>
    <definedName name="数字選択肢４つ" localSheetId="22">#REF!</definedName>
    <definedName name="数字選択肢４つ" localSheetId="23">#REF!</definedName>
    <definedName name="数字選択肢４つ" localSheetId="24">#REF!</definedName>
    <definedName name="数字選択肢４つ" localSheetId="30">#REF!</definedName>
    <definedName name="数字選択肢４つ" localSheetId="33">#REF!</definedName>
    <definedName name="数字選択肢４つ">#REF!</definedName>
    <definedName name="専攻名" localSheetId="8">#REF!</definedName>
    <definedName name="専攻名" localSheetId="13">#REF!</definedName>
    <definedName name="専攻名" localSheetId="18">#REF!</definedName>
    <definedName name="専攻名" localSheetId="20">#REF!</definedName>
    <definedName name="専攻名" localSheetId="22">#REF!</definedName>
    <definedName name="専攻名" localSheetId="23">#REF!</definedName>
    <definedName name="専攻名" localSheetId="24">#REF!</definedName>
    <definedName name="専攻名" localSheetId="30">#REF!</definedName>
    <definedName name="専攻名" localSheetId="33">#REF!</definedName>
    <definedName name="専攻名">#REF!</definedName>
    <definedName name="大学番号" localSheetId="6">#REF!</definedName>
    <definedName name="大学番号" localSheetId="7">#REF!</definedName>
    <definedName name="大学番号" localSheetId="8">#REF!</definedName>
    <definedName name="大学番号" localSheetId="9">#REF!</definedName>
    <definedName name="大学番号" localSheetId="10">#REF!</definedName>
    <definedName name="大学番号" localSheetId="11">#REF!</definedName>
    <definedName name="大学番号" localSheetId="12">#REF!</definedName>
    <definedName name="大学番号" localSheetId="13">#REF!</definedName>
    <definedName name="大学番号" localSheetId="14">#REF!</definedName>
    <definedName name="大学番号" localSheetId="15">#REF!</definedName>
    <definedName name="大学番号" localSheetId="16">#REF!</definedName>
    <definedName name="大学番号" localSheetId="17">#REF!</definedName>
    <definedName name="大学番号" localSheetId="18">#REF!</definedName>
    <definedName name="大学番号" localSheetId="19">#REF!</definedName>
    <definedName name="大学番号" localSheetId="20">#REF!</definedName>
    <definedName name="大学番号" localSheetId="21">#REF!</definedName>
    <definedName name="大学番号" localSheetId="22">#REF!</definedName>
    <definedName name="大学番号" localSheetId="23">#REF!</definedName>
    <definedName name="大学番号" localSheetId="24">#REF!</definedName>
    <definedName name="大学番号" localSheetId="25">#REF!</definedName>
    <definedName name="大学番号" localSheetId="26">#REF!</definedName>
    <definedName name="大学番号" localSheetId="27">#REF!</definedName>
    <definedName name="大学番号" localSheetId="28">#REF!</definedName>
    <definedName name="大学番号" localSheetId="29">#REF!</definedName>
    <definedName name="大学番号" localSheetId="30">#REF!</definedName>
    <definedName name="大学番号" localSheetId="31">#REF!</definedName>
    <definedName name="大学番号" localSheetId="32">#REF!</definedName>
    <definedName name="大学番号" localSheetId="33">#REF!</definedName>
    <definedName name="大学番号" localSheetId="34">#REF!</definedName>
    <definedName name="大学番号" localSheetId="35">#REF!</definedName>
    <definedName name="大学番号" localSheetId="36">#REF!</definedName>
    <definedName name="大学番号" localSheetId="38">#REF!</definedName>
    <definedName name="大学番号" localSheetId="40">#REF!</definedName>
    <definedName name="大学番号">#REF!</definedName>
    <definedName name="大分類" localSheetId="8">#REF!</definedName>
    <definedName name="大分類" localSheetId="13">#REF!</definedName>
    <definedName name="大分類" localSheetId="18">#REF!</definedName>
    <definedName name="大分類" localSheetId="20">#REF!</definedName>
    <definedName name="大分類" localSheetId="22">#REF!</definedName>
    <definedName name="大分類" localSheetId="23">#REF!</definedName>
    <definedName name="大分類" localSheetId="24">#REF!</definedName>
    <definedName name="大分類" localSheetId="30">#REF!</definedName>
    <definedName name="大分類" localSheetId="33">#REF!</definedName>
    <definedName name="大分類">#REF!</definedName>
    <definedName name="大分類A" localSheetId="8">#REF!</definedName>
    <definedName name="大分類A" localSheetId="13">#REF!</definedName>
    <definedName name="大分類A" localSheetId="18">#REF!</definedName>
    <definedName name="大分類A" localSheetId="20">#REF!</definedName>
    <definedName name="大分類A" localSheetId="22">#REF!</definedName>
    <definedName name="大分類A" localSheetId="23">#REF!</definedName>
    <definedName name="大分類A" localSheetId="24">#REF!</definedName>
    <definedName name="大分類A" localSheetId="30">#REF!</definedName>
    <definedName name="大分類A" localSheetId="33">#REF!</definedName>
    <definedName name="大分類A">#REF!</definedName>
    <definedName name="都道府県" localSheetId="8">#REF!</definedName>
    <definedName name="都道府県" localSheetId="13">#REF!</definedName>
    <definedName name="都道府県" localSheetId="18">#REF!</definedName>
    <definedName name="都道府県" localSheetId="20">#REF!</definedName>
    <definedName name="都道府県" localSheetId="22">#REF!</definedName>
    <definedName name="都道府県" localSheetId="23">#REF!</definedName>
    <definedName name="都道府県" localSheetId="24">#REF!</definedName>
    <definedName name="都道府県" localSheetId="30">#REF!</definedName>
    <definedName name="都道府県" localSheetId="33">#REF!</definedName>
    <definedName name="都道府県">#REF!</definedName>
    <definedName name="標準修業年限" localSheetId="8">#REF!</definedName>
    <definedName name="標準修業年限" localSheetId="13">#REF!</definedName>
    <definedName name="標準修業年限" localSheetId="18">#REF!</definedName>
    <definedName name="標準修業年限" localSheetId="20">#REF!</definedName>
    <definedName name="標準修業年限" localSheetId="22">#REF!</definedName>
    <definedName name="標準修業年限" localSheetId="23">#REF!</definedName>
    <definedName name="標準修業年限" localSheetId="24">#REF!</definedName>
    <definedName name="標準修業年限" localSheetId="30">#REF!</definedName>
    <definedName name="標準修業年限" localSheetId="33">#REF!</definedName>
    <definedName name="標準修業年限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7" i="121" l="1"/>
  <c r="AJ6" i="121" s="1"/>
  <c r="P3" i="121" s="1"/>
  <c r="AI7" i="121"/>
  <c r="AI6" i="121" s="1"/>
  <c r="M3" i="121" s="1"/>
  <c r="AH7" i="121"/>
  <c r="AH6" i="121" s="1"/>
  <c r="L3" i="121" s="1"/>
  <c r="AG7" i="121"/>
  <c r="AG6" i="121" s="1"/>
  <c r="H3" i="121" s="1"/>
  <c r="AF7" i="121"/>
  <c r="AF6" i="121" s="1"/>
  <c r="G3" i="121" s="1"/>
  <c r="AE7" i="121"/>
  <c r="AE6" i="121" s="1"/>
  <c r="F3" i="121" s="1"/>
  <c r="A7" i="121"/>
  <c r="AA7" i="121" l="1"/>
  <c r="BO1012" i="50"/>
  <c r="AY1012" i="50" s="1"/>
  <c r="BM1012" i="50"/>
  <c r="BL1012" i="50"/>
  <c r="BK1012" i="50"/>
  <c r="BJ1012" i="50"/>
  <c r="BI1012" i="50"/>
  <c r="BH1012" i="50"/>
  <c r="BG1012" i="50"/>
  <c r="BF1012" i="50"/>
  <c r="BE1012" i="50"/>
  <c r="BD1012" i="50"/>
  <c r="BC1012" i="50"/>
  <c r="AX1012" i="50" s="1"/>
  <c r="BB1012" i="50"/>
  <c r="BA1012" i="50"/>
  <c r="K1012" i="50"/>
  <c r="J1012" i="50"/>
  <c r="C1012" i="50"/>
  <c r="B1012" i="50"/>
  <c r="A1012" i="50" s="1"/>
  <c r="BO1011" i="50"/>
  <c r="AY1011" i="50" s="1"/>
  <c r="BM1011" i="50"/>
  <c r="BL1011" i="50"/>
  <c r="BK1011" i="50"/>
  <c r="BJ1011" i="50"/>
  <c r="BI1011" i="50"/>
  <c r="BH1011" i="50"/>
  <c r="BG1011" i="50"/>
  <c r="BF1011" i="50"/>
  <c r="BE1011" i="50"/>
  <c r="BD1011" i="50"/>
  <c r="BC1011" i="50"/>
  <c r="BB1011" i="50"/>
  <c r="BA1011" i="50"/>
  <c r="K1011" i="50"/>
  <c r="J1011" i="50"/>
  <c r="C1011" i="50"/>
  <c r="B1011" i="50"/>
  <c r="A1011" i="50" s="1"/>
  <c r="BO1010" i="50"/>
  <c r="AY1010" i="50" s="1"/>
  <c r="BM1010" i="50"/>
  <c r="BL1010" i="50"/>
  <c r="BK1010" i="50"/>
  <c r="BJ1010" i="50"/>
  <c r="BI1010" i="50"/>
  <c r="BH1010" i="50"/>
  <c r="BG1010" i="50"/>
  <c r="BF1010" i="50"/>
  <c r="BE1010" i="50"/>
  <c r="BD1010" i="50"/>
  <c r="BC1010" i="50"/>
  <c r="BB1010" i="50"/>
  <c r="BA1010" i="50"/>
  <c r="K1010" i="50"/>
  <c r="J1010" i="50"/>
  <c r="C1010" i="50"/>
  <c r="B1010" i="50"/>
  <c r="A1010" i="50" s="1"/>
  <c r="BO1009" i="50"/>
  <c r="AY1009" i="50" s="1"/>
  <c r="BM1009" i="50"/>
  <c r="BL1009" i="50"/>
  <c r="BK1009" i="50"/>
  <c r="BJ1009" i="50"/>
  <c r="BI1009" i="50"/>
  <c r="BH1009" i="50"/>
  <c r="BG1009" i="50"/>
  <c r="BF1009" i="50"/>
  <c r="BE1009" i="50"/>
  <c r="BD1009" i="50"/>
  <c r="BC1009" i="50"/>
  <c r="BB1009" i="50"/>
  <c r="BA1009" i="50"/>
  <c r="K1009" i="50"/>
  <c r="J1009" i="50"/>
  <c r="C1009" i="50"/>
  <c r="B1009" i="50"/>
  <c r="A1009" i="50" s="1"/>
  <c r="BO1008" i="50"/>
  <c r="AY1008" i="50" s="1"/>
  <c r="BM1008" i="50"/>
  <c r="BL1008" i="50"/>
  <c r="BK1008" i="50"/>
  <c r="BJ1008" i="50"/>
  <c r="BI1008" i="50"/>
  <c r="BH1008" i="50"/>
  <c r="BG1008" i="50"/>
  <c r="BF1008" i="50"/>
  <c r="BE1008" i="50"/>
  <c r="BD1008" i="50"/>
  <c r="BC1008" i="50"/>
  <c r="BB1008" i="50"/>
  <c r="BA1008" i="50"/>
  <c r="K1008" i="50"/>
  <c r="J1008" i="50"/>
  <c r="C1008" i="50"/>
  <c r="B1008" i="50"/>
  <c r="A1008" i="50" s="1"/>
  <c r="BO1007" i="50"/>
  <c r="BM1007" i="50"/>
  <c r="BL1007" i="50"/>
  <c r="BK1007" i="50"/>
  <c r="BJ1007" i="50"/>
  <c r="BI1007" i="50"/>
  <c r="BH1007" i="50"/>
  <c r="BG1007" i="50"/>
  <c r="BF1007" i="50"/>
  <c r="BE1007" i="50"/>
  <c r="BD1007" i="50"/>
  <c r="BC1007" i="50"/>
  <c r="BB1007" i="50"/>
  <c r="BA1007" i="50"/>
  <c r="AY1007" i="50"/>
  <c r="K1007" i="50"/>
  <c r="J1007" i="50"/>
  <c r="C1007" i="50"/>
  <c r="B1007" i="50"/>
  <c r="A1007" i="50" s="1"/>
  <c r="BO1006" i="50"/>
  <c r="AY1006" i="50" s="1"/>
  <c r="BM1006" i="50"/>
  <c r="BL1006" i="50"/>
  <c r="BK1006" i="50"/>
  <c r="BJ1006" i="50"/>
  <c r="BI1006" i="50"/>
  <c r="BH1006" i="50"/>
  <c r="BG1006" i="50"/>
  <c r="BF1006" i="50"/>
  <c r="BE1006" i="50"/>
  <c r="BD1006" i="50"/>
  <c r="BC1006" i="50"/>
  <c r="BB1006" i="50"/>
  <c r="BA1006" i="50"/>
  <c r="K1006" i="50"/>
  <c r="J1006" i="50"/>
  <c r="C1006" i="50"/>
  <c r="B1006" i="50"/>
  <c r="A1006" i="50" s="1"/>
  <c r="BO1005" i="50"/>
  <c r="AY1005" i="50" s="1"/>
  <c r="BM1005" i="50"/>
  <c r="BL1005" i="50"/>
  <c r="BK1005" i="50"/>
  <c r="BJ1005" i="50"/>
  <c r="BI1005" i="50"/>
  <c r="BH1005" i="50"/>
  <c r="BG1005" i="50"/>
  <c r="BF1005" i="50"/>
  <c r="BE1005" i="50"/>
  <c r="BD1005" i="50"/>
  <c r="BC1005" i="50"/>
  <c r="BB1005" i="50"/>
  <c r="BA1005" i="50"/>
  <c r="K1005" i="50"/>
  <c r="J1005" i="50"/>
  <c r="C1005" i="50"/>
  <c r="B1005" i="50"/>
  <c r="A1005" i="50" s="1"/>
  <c r="BO1004" i="50"/>
  <c r="AY1004" i="50" s="1"/>
  <c r="BM1004" i="50"/>
  <c r="BL1004" i="50"/>
  <c r="BK1004" i="50"/>
  <c r="BJ1004" i="50"/>
  <c r="BI1004" i="50"/>
  <c r="BH1004" i="50"/>
  <c r="BG1004" i="50"/>
  <c r="BF1004" i="50"/>
  <c r="BE1004" i="50"/>
  <c r="BD1004" i="50"/>
  <c r="BC1004" i="50"/>
  <c r="BB1004" i="50"/>
  <c r="BA1004" i="50"/>
  <c r="K1004" i="50"/>
  <c r="J1004" i="50"/>
  <c r="C1004" i="50"/>
  <c r="B1004" i="50"/>
  <c r="A1004" i="50" s="1"/>
  <c r="BO1003" i="50"/>
  <c r="AY1003" i="50" s="1"/>
  <c r="BM1003" i="50"/>
  <c r="BL1003" i="50"/>
  <c r="BK1003" i="50"/>
  <c r="BJ1003" i="50"/>
  <c r="BI1003" i="50"/>
  <c r="BH1003" i="50"/>
  <c r="BG1003" i="50"/>
  <c r="BF1003" i="50"/>
  <c r="BE1003" i="50"/>
  <c r="BD1003" i="50"/>
  <c r="BC1003" i="50"/>
  <c r="BB1003" i="50"/>
  <c r="BA1003" i="50"/>
  <c r="K1003" i="50"/>
  <c r="J1003" i="50"/>
  <c r="C1003" i="50"/>
  <c r="B1003" i="50"/>
  <c r="A1003" i="50" s="1"/>
  <c r="BO1002" i="50"/>
  <c r="AY1002" i="50" s="1"/>
  <c r="BM1002" i="50"/>
  <c r="BL1002" i="50"/>
  <c r="BK1002" i="50"/>
  <c r="BJ1002" i="50"/>
  <c r="BI1002" i="50"/>
  <c r="BH1002" i="50"/>
  <c r="BG1002" i="50"/>
  <c r="BF1002" i="50"/>
  <c r="BE1002" i="50"/>
  <c r="BD1002" i="50"/>
  <c r="BC1002" i="50"/>
  <c r="BB1002" i="50"/>
  <c r="BA1002" i="50"/>
  <c r="K1002" i="50"/>
  <c r="J1002" i="50"/>
  <c r="C1002" i="50"/>
  <c r="B1002" i="50"/>
  <c r="A1002" i="50" s="1"/>
  <c r="BO1001" i="50"/>
  <c r="AY1001" i="50" s="1"/>
  <c r="BM1001" i="50"/>
  <c r="BL1001" i="50"/>
  <c r="BK1001" i="50"/>
  <c r="BJ1001" i="50"/>
  <c r="BI1001" i="50"/>
  <c r="BH1001" i="50"/>
  <c r="BG1001" i="50"/>
  <c r="BF1001" i="50"/>
  <c r="BE1001" i="50"/>
  <c r="BD1001" i="50"/>
  <c r="BC1001" i="50"/>
  <c r="BB1001" i="50"/>
  <c r="BA1001" i="50"/>
  <c r="K1001" i="50"/>
  <c r="J1001" i="50"/>
  <c r="C1001" i="50"/>
  <c r="B1001" i="50"/>
  <c r="A1001" i="50" s="1"/>
  <c r="BO1000" i="50"/>
  <c r="AY1000" i="50" s="1"/>
  <c r="BM1000" i="50"/>
  <c r="BL1000" i="50"/>
  <c r="BK1000" i="50"/>
  <c r="BJ1000" i="50"/>
  <c r="BI1000" i="50"/>
  <c r="BH1000" i="50"/>
  <c r="BG1000" i="50"/>
  <c r="BF1000" i="50"/>
  <c r="BE1000" i="50"/>
  <c r="BD1000" i="50"/>
  <c r="BC1000" i="50"/>
  <c r="BB1000" i="50"/>
  <c r="BA1000" i="50"/>
  <c r="K1000" i="50"/>
  <c r="J1000" i="50"/>
  <c r="C1000" i="50"/>
  <c r="B1000" i="50"/>
  <c r="A1000" i="50" s="1"/>
  <c r="BO999" i="50"/>
  <c r="AY999" i="50" s="1"/>
  <c r="BM999" i="50"/>
  <c r="BL999" i="50"/>
  <c r="BK999" i="50"/>
  <c r="BJ999" i="50"/>
  <c r="BI999" i="50"/>
  <c r="BH999" i="50"/>
  <c r="BG999" i="50"/>
  <c r="BF999" i="50"/>
  <c r="BE999" i="50"/>
  <c r="BD999" i="50"/>
  <c r="BC999" i="50"/>
  <c r="BB999" i="50"/>
  <c r="BA999" i="50"/>
  <c r="K999" i="50"/>
  <c r="J999" i="50"/>
  <c r="C999" i="50"/>
  <c r="B999" i="50"/>
  <c r="A999" i="50" s="1"/>
  <c r="BO998" i="50"/>
  <c r="BM998" i="50"/>
  <c r="BL998" i="50"/>
  <c r="BK998" i="50"/>
  <c r="BJ998" i="50"/>
  <c r="BI998" i="50"/>
  <c r="BH998" i="50"/>
  <c r="BG998" i="50"/>
  <c r="BF998" i="50"/>
  <c r="BE998" i="50"/>
  <c r="BD998" i="50"/>
  <c r="BC998" i="50"/>
  <c r="BB998" i="50"/>
  <c r="BA998" i="50"/>
  <c r="AY998" i="50"/>
  <c r="K998" i="50"/>
  <c r="J998" i="50"/>
  <c r="C998" i="50"/>
  <c r="B998" i="50"/>
  <c r="A998" i="50" s="1"/>
  <c r="BO997" i="50"/>
  <c r="AY997" i="50" s="1"/>
  <c r="BM997" i="50"/>
  <c r="BL997" i="50"/>
  <c r="BK997" i="50"/>
  <c r="BJ997" i="50"/>
  <c r="BI997" i="50"/>
  <c r="BH997" i="50"/>
  <c r="BG997" i="50"/>
  <c r="BF997" i="50"/>
  <c r="BE997" i="50"/>
  <c r="BD997" i="50"/>
  <c r="BC997" i="50"/>
  <c r="BB997" i="50"/>
  <c r="BA997" i="50"/>
  <c r="K997" i="50"/>
  <c r="J997" i="50"/>
  <c r="C997" i="50"/>
  <c r="B997" i="50"/>
  <c r="A997" i="50" s="1"/>
  <c r="BO996" i="50"/>
  <c r="AY996" i="50" s="1"/>
  <c r="BM996" i="50"/>
  <c r="BL996" i="50"/>
  <c r="BK996" i="50"/>
  <c r="BJ996" i="50"/>
  <c r="BI996" i="50"/>
  <c r="BH996" i="50"/>
  <c r="BG996" i="50"/>
  <c r="BF996" i="50"/>
  <c r="BE996" i="50"/>
  <c r="BD996" i="50"/>
  <c r="BC996" i="50"/>
  <c r="BB996" i="50"/>
  <c r="BA996" i="50"/>
  <c r="K996" i="50"/>
  <c r="J996" i="50"/>
  <c r="C996" i="50"/>
  <c r="B996" i="50"/>
  <c r="A996" i="50" s="1"/>
  <c r="BO995" i="50"/>
  <c r="AY995" i="50" s="1"/>
  <c r="BM995" i="50"/>
  <c r="BL995" i="50"/>
  <c r="BK995" i="50"/>
  <c r="BJ995" i="50"/>
  <c r="BI995" i="50"/>
  <c r="BH995" i="50"/>
  <c r="BG995" i="50"/>
  <c r="BF995" i="50"/>
  <c r="BE995" i="50"/>
  <c r="BD995" i="50"/>
  <c r="BC995" i="50"/>
  <c r="BB995" i="50"/>
  <c r="BA995" i="50"/>
  <c r="K995" i="50"/>
  <c r="J995" i="50"/>
  <c r="C995" i="50"/>
  <c r="B995" i="50"/>
  <c r="A995" i="50" s="1"/>
  <c r="BO994" i="50"/>
  <c r="BM994" i="50"/>
  <c r="BL994" i="50"/>
  <c r="BK994" i="50"/>
  <c r="BJ994" i="50"/>
  <c r="BI994" i="50"/>
  <c r="BH994" i="50"/>
  <c r="BG994" i="50"/>
  <c r="BF994" i="50"/>
  <c r="BE994" i="50"/>
  <c r="BD994" i="50"/>
  <c r="BC994" i="50"/>
  <c r="BB994" i="50"/>
  <c r="BA994" i="50"/>
  <c r="AY994" i="50"/>
  <c r="K994" i="50"/>
  <c r="J994" i="50"/>
  <c r="C994" i="50"/>
  <c r="B994" i="50"/>
  <c r="A994" i="50" s="1"/>
  <c r="BO993" i="50"/>
  <c r="AY993" i="50" s="1"/>
  <c r="BM993" i="50"/>
  <c r="BL993" i="50"/>
  <c r="BK993" i="50"/>
  <c r="BJ993" i="50"/>
  <c r="BI993" i="50"/>
  <c r="BH993" i="50"/>
  <c r="BG993" i="50"/>
  <c r="BF993" i="50"/>
  <c r="BE993" i="50"/>
  <c r="BD993" i="50"/>
  <c r="BC993" i="50"/>
  <c r="BB993" i="50"/>
  <c r="BA993" i="50"/>
  <c r="K993" i="50"/>
  <c r="J993" i="50"/>
  <c r="C993" i="50"/>
  <c r="B993" i="50"/>
  <c r="A993" i="50" s="1"/>
  <c r="BO992" i="50"/>
  <c r="AY992" i="50" s="1"/>
  <c r="BM992" i="50"/>
  <c r="BL992" i="50"/>
  <c r="BK992" i="50"/>
  <c r="BJ992" i="50"/>
  <c r="BI992" i="50"/>
  <c r="BH992" i="50"/>
  <c r="BG992" i="50"/>
  <c r="BF992" i="50"/>
  <c r="BE992" i="50"/>
  <c r="BD992" i="50"/>
  <c r="BC992" i="50"/>
  <c r="BB992" i="50"/>
  <c r="BA992" i="50"/>
  <c r="K992" i="50"/>
  <c r="J992" i="50"/>
  <c r="C992" i="50"/>
  <c r="B992" i="50"/>
  <c r="A992" i="50" s="1"/>
  <c r="BO991" i="50"/>
  <c r="BM991" i="50"/>
  <c r="BL991" i="50"/>
  <c r="BK991" i="50"/>
  <c r="BJ991" i="50"/>
  <c r="BI991" i="50"/>
  <c r="BH991" i="50"/>
  <c r="BG991" i="50"/>
  <c r="BF991" i="50"/>
  <c r="BE991" i="50"/>
  <c r="BD991" i="50"/>
  <c r="BC991" i="50"/>
  <c r="BB991" i="50"/>
  <c r="BA991" i="50"/>
  <c r="AY991" i="50"/>
  <c r="K991" i="50"/>
  <c r="J991" i="50"/>
  <c r="C991" i="50"/>
  <c r="B991" i="50"/>
  <c r="A991" i="50" s="1"/>
  <c r="BO990" i="50"/>
  <c r="BM990" i="50"/>
  <c r="BL990" i="50"/>
  <c r="BK990" i="50"/>
  <c r="BJ990" i="50"/>
  <c r="BI990" i="50"/>
  <c r="BH990" i="50"/>
  <c r="BG990" i="50"/>
  <c r="BF990" i="50"/>
  <c r="BE990" i="50"/>
  <c r="BD990" i="50"/>
  <c r="BC990" i="50"/>
  <c r="BB990" i="50"/>
  <c r="BA990" i="50"/>
  <c r="AY990" i="50"/>
  <c r="K990" i="50"/>
  <c r="J990" i="50"/>
  <c r="C990" i="50"/>
  <c r="B990" i="50"/>
  <c r="A990" i="50" s="1"/>
  <c r="BO989" i="50"/>
  <c r="AY989" i="50" s="1"/>
  <c r="BM989" i="50"/>
  <c r="BL989" i="50"/>
  <c r="BK989" i="50"/>
  <c r="BJ989" i="50"/>
  <c r="BI989" i="50"/>
  <c r="BH989" i="50"/>
  <c r="BG989" i="50"/>
  <c r="BF989" i="50"/>
  <c r="BE989" i="50"/>
  <c r="BD989" i="50"/>
  <c r="BC989" i="50"/>
  <c r="BB989" i="50"/>
  <c r="BA989" i="50"/>
  <c r="K989" i="50"/>
  <c r="J989" i="50"/>
  <c r="C989" i="50"/>
  <c r="B989" i="50"/>
  <c r="A989" i="50" s="1"/>
  <c r="BO988" i="50"/>
  <c r="AY988" i="50" s="1"/>
  <c r="BM988" i="50"/>
  <c r="BL988" i="50"/>
  <c r="BK988" i="50"/>
  <c r="BJ988" i="50"/>
  <c r="BI988" i="50"/>
  <c r="BH988" i="50"/>
  <c r="BG988" i="50"/>
  <c r="BF988" i="50"/>
  <c r="BE988" i="50"/>
  <c r="BD988" i="50"/>
  <c r="BC988" i="50"/>
  <c r="BB988" i="50"/>
  <c r="BA988" i="50"/>
  <c r="K988" i="50"/>
  <c r="J988" i="50"/>
  <c r="C988" i="50"/>
  <c r="B988" i="50"/>
  <c r="A988" i="50" s="1"/>
  <c r="BO987" i="50"/>
  <c r="AY987" i="50" s="1"/>
  <c r="BM987" i="50"/>
  <c r="BL987" i="50"/>
  <c r="BK987" i="50"/>
  <c r="BJ987" i="50"/>
  <c r="BI987" i="50"/>
  <c r="BH987" i="50"/>
  <c r="BG987" i="50"/>
  <c r="BF987" i="50"/>
  <c r="BE987" i="50"/>
  <c r="BD987" i="50"/>
  <c r="BC987" i="50"/>
  <c r="BB987" i="50"/>
  <c r="BA987" i="50"/>
  <c r="K987" i="50"/>
  <c r="J987" i="50"/>
  <c r="C987" i="50"/>
  <c r="B987" i="50"/>
  <c r="A987" i="50" s="1"/>
  <c r="BO986" i="50"/>
  <c r="AY986" i="50" s="1"/>
  <c r="BM986" i="50"/>
  <c r="BL986" i="50"/>
  <c r="BK986" i="50"/>
  <c r="BJ986" i="50"/>
  <c r="BI986" i="50"/>
  <c r="BH986" i="50"/>
  <c r="BG986" i="50"/>
  <c r="BF986" i="50"/>
  <c r="BE986" i="50"/>
  <c r="BD986" i="50"/>
  <c r="BC986" i="50"/>
  <c r="BB986" i="50"/>
  <c r="BA986" i="50"/>
  <c r="K986" i="50"/>
  <c r="J986" i="50"/>
  <c r="C986" i="50"/>
  <c r="B986" i="50"/>
  <c r="A986" i="50" s="1"/>
  <c r="BO985" i="50"/>
  <c r="AY985" i="50" s="1"/>
  <c r="BM985" i="50"/>
  <c r="BL985" i="50"/>
  <c r="BK985" i="50"/>
  <c r="BJ985" i="50"/>
  <c r="BI985" i="50"/>
  <c r="BH985" i="50"/>
  <c r="BG985" i="50"/>
  <c r="BF985" i="50"/>
  <c r="BE985" i="50"/>
  <c r="BD985" i="50"/>
  <c r="BC985" i="50"/>
  <c r="BB985" i="50"/>
  <c r="BA985" i="50"/>
  <c r="K985" i="50"/>
  <c r="J985" i="50"/>
  <c r="C985" i="50"/>
  <c r="B985" i="50"/>
  <c r="A985" i="50" s="1"/>
  <c r="BO984" i="50"/>
  <c r="AY984" i="50" s="1"/>
  <c r="BM984" i="50"/>
  <c r="BL984" i="50"/>
  <c r="BK984" i="50"/>
  <c r="BJ984" i="50"/>
  <c r="BI984" i="50"/>
  <c r="BH984" i="50"/>
  <c r="BG984" i="50"/>
  <c r="BF984" i="50"/>
  <c r="BE984" i="50"/>
  <c r="BD984" i="50"/>
  <c r="BC984" i="50"/>
  <c r="BB984" i="50"/>
  <c r="BA984" i="50"/>
  <c r="K984" i="50"/>
  <c r="J984" i="50"/>
  <c r="C984" i="50"/>
  <c r="B984" i="50"/>
  <c r="A984" i="50" s="1"/>
  <c r="BO983" i="50"/>
  <c r="AY983" i="50" s="1"/>
  <c r="BM983" i="50"/>
  <c r="BL983" i="50"/>
  <c r="BK983" i="50"/>
  <c r="BJ983" i="50"/>
  <c r="BI983" i="50"/>
  <c r="BH983" i="50"/>
  <c r="BG983" i="50"/>
  <c r="BF983" i="50"/>
  <c r="BE983" i="50"/>
  <c r="BD983" i="50"/>
  <c r="BC983" i="50"/>
  <c r="BB983" i="50"/>
  <c r="BA983" i="50"/>
  <c r="K983" i="50"/>
  <c r="J983" i="50"/>
  <c r="C983" i="50"/>
  <c r="B983" i="50"/>
  <c r="A983" i="50" s="1"/>
  <c r="BO982" i="50"/>
  <c r="AY982" i="50" s="1"/>
  <c r="BM982" i="50"/>
  <c r="BL982" i="50"/>
  <c r="BK982" i="50"/>
  <c r="BJ982" i="50"/>
  <c r="BI982" i="50"/>
  <c r="BH982" i="50"/>
  <c r="BG982" i="50"/>
  <c r="BF982" i="50"/>
  <c r="BE982" i="50"/>
  <c r="BD982" i="50"/>
  <c r="BC982" i="50"/>
  <c r="BB982" i="50"/>
  <c r="BA982" i="50"/>
  <c r="K982" i="50"/>
  <c r="J982" i="50"/>
  <c r="C982" i="50"/>
  <c r="B982" i="50"/>
  <c r="A982" i="50" s="1"/>
  <c r="BO981" i="50"/>
  <c r="AY981" i="50" s="1"/>
  <c r="BM981" i="50"/>
  <c r="BL981" i="50"/>
  <c r="BK981" i="50"/>
  <c r="BJ981" i="50"/>
  <c r="BI981" i="50"/>
  <c r="BH981" i="50"/>
  <c r="BG981" i="50"/>
  <c r="BF981" i="50"/>
  <c r="BE981" i="50"/>
  <c r="BD981" i="50"/>
  <c r="BC981" i="50"/>
  <c r="BB981" i="50"/>
  <c r="BA981" i="50"/>
  <c r="K981" i="50"/>
  <c r="J981" i="50"/>
  <c r="C981" i="50"/>
  <c r="B981" i="50"/>
  <c r="A981" i="50" s="1"/>
  <c r="BO980" i="50"/>
  <c r="AY980" i="50" s="1"/>
  <c r="BM980" i="50"/>
  <c r="BL980" i="50"/>
  <c r="BK980" i="50"/>
  <c r="BJ980" i="50"/>
  <c r="BI980" i="50"/>
  <c r="BH980" i="50"/>
  <c r="BG980" i="50"/>
  <c r="BF980" i="50"/>
  <c r="BE980" i="50"/>
  <c r="BD980" i="50"/>
  <c r="BC980" i="50"/>
  <c r="BB980" i="50"/>
  <c r="BA980" i="50"/>
  <c r="K980" i="50"/>
  <c r="J980" i="50"/>
  <c r="C980" i="50"/>
  <c r="B980" i="50"/>
  <c r="A980" i="50" s="1"/>
  <c r="BO979" i="50"/>
  <c r="AY979" i="50" s="1"/>
  <c r="BM979" i="50"/>
  <c r="BL979" i="50"/>
  <c r="BK979" i="50"/>
  <c r="BJ979" i="50"/>
  <c r="BI979" i="50"/>
  <c r="BH979" i="50"/>
  <c r="BG979" i="50"/>
  <c r="BF979" i="50"/>
  <c r="BE979" i="50"/>
  <c r="BD979" i="50"/>
  <c r="BC979" i="50"/>
  <c r="BB979" i="50"/>
  <c r="BA979" i="50"/>
  <c r="K979" i="50"/>
  <c r="J979" i="50"/>
  <c r="C979" i="50"/>
  <c r="B979" i="50"/>
  <c r="A979" i="50" s="1"/>
  <c r="BO978" i="50"/>
  <c r="AY978" i="50" s="1"/>
  <c r="BM978" i="50"/>
  <c r="BL978" i="50"/>
  <c r="BK978" i="50"/>
  <c r="BJ978" i="50"/>
  <c r="BI978" i="50"/>
  <c r="BH978" i="50"/>
  <c r="BG978" i="50"/>
  <c r="BF978" i="50"/>
  <c r="BE978" i="50"/>
  <c r="BD978" i="50"/>
  <c r="BC978" i="50"/>
  <c r="BB978" i="50"/>
  <c r="BA978" i="50"/>
  <c r="K978" i="50"/>
  <c r="J978" i="50"/>
  <c r="C978" i="50"/>
  <c r="B978" i="50"/>
  <c r="A978" i="50" s="1"/>
  <c r="BO977" i="50"/>
  <c r="AY977" i="50" s="1"/>
  <c r="BM977" i="50"/>
  <c r="BL977" i="50"/>
  <c r="BK977" i="50"/>
  <c r="BJ977" i="50"/>
  <c r="BI977" i="50"/>
  <c r="BH977" i="50"/>
  <c r="BG977" i="50"/>
  <c r="BF977" i="50"/>
  <c r="BE977" i="50"/>
  <c r="BD977" i="50"/>
  <c r="BC977" i="50"/>
  <c r="BB977" i="50"/>
  <c r="BA977" i="50"/>
  <c r="K977" i="50"/>
  <c r="J977" i="50"/>
  <c r="C977" i="50"/>
  <c r="B977" i="50"/>
  <c r="A977" i="50" s="1"/>
  <c r="BO976" i="50"/>
  <c r="AY976" i="50" s="1"/>
  <c r="BM976" i="50"/>
  <c r="BL976" i="50"/>
  <c r="BK976" i="50"/>
  <c r="BJ976" i="50"/>
  <c r="BI976" i="50"/>
  <c r="BH976" i="50"/>
  <c r="BG976" i="50"/>
  <c r="BF976" i="50"/>
  <c r="BE976" i="50"/>
  <c r="BD976" i="50"/>
  <c r="BC976" i="50"/>
  <c r="BB976" i="50"/>
  <c r="BA976" i="50"/>
  <c r="K976" i="50"/>
  <c r="J976" i="50"/>
  <c r="C976" i="50"/>
  <c r="B976" i="50"/>
  <c r="A976" i="50" s="1"/>
  <c r="BO975" i="50"/>
  <c r="AY975" i="50" s="1"/>
  <c r="BM975" i="50"/>
  <c r="BL975" i="50"/>
  <c r="BK975" i="50"/>
  <c r="BJ975" i="50"/>
  <c r="BI975" i="50"/>
  <c r="BH975" i="50"/>
  <c r="BG975" i="50"/>
  <c r="BF975" i="50"/>
  <c r="BE975" i="50"/>
  <c r="BD975" i="50"/>
  <c r="BC975" i="50"/>
  <c r="BB975" i="50"/>
  <c r="BA975" i="50"/>
  <c r="K975" i="50"/>
  <c r="J975" i="50"/>
  <c r="C975" i="50"/>
  <c r="B975" i="50"/>
  <c r="A975" i="50" s="1"/>
  <c r="BO974" i="50"/>
  <c r="AY974" i="50" s="1"/>
  <c r="BM974" i="50"/>
  <c r="BL974" i="50"/>
  <c r="BK974" i="50"/>
  <c r="BJ974" i="50"/>
  <c r="BI974" i="50"/>
  <c r="BH974" i="50"/>
  <c r="BG974" i="50"/>
  <c r="BF974" i="50"/>
  <c r="BE974" i="50"/>
  <c r="BD974" i="50"/>
  <c r="BC974" i="50"/>
  <c r="BB974" i="50"/>
  <c r="BA974" i="50"/>
  <c r="K974" i="50"/>
  <c r="J974" i="50"/>
  <c r="C974" i="50"/>
  <c r="B974" i="50"/>
  <c r="A974" i="50" s="1"/>
  <c r="BO973" i="50"/>
  <c r="AY973" i="50" s="1"/>
  <c r="BM973" i="50"/>
  <c r="BL973" i="50"/>
  <c r="BK973" i="50"/>
  <c r="BJ973" i="50"/>
  <c r="BI973" i="50"/>
  <c r="BH973" i="50"/>
  <c r="BG973" i="50"/>
  <c r="BF973" i="50"/>
  <c r="BE973" i="50"/>
  <c r="BD973" i="50"/>
  <c r="BC973" i="50"/>
  <c r="BB973" i="50"/>
  <c r="BA973" i="50"/>
  <c r="K973" i="50"/>
  <c r="J973" i="50"/>
  <c r="C973" i="50"/>
  <c r="B973" i="50"/>
  <c r="A973" i="50" s="1"/>
  <c r="BO972" i="50"/>
  <c r="AY972" i="50" s="1"/>
  <c r="BM972" i="50"/>
  <c r="BL972" i="50"/>
  <c r="BK972" i="50"/>
  <c r="BJ972" i="50"/>
  <c r="BI972" i="50"/>
  <c r="BH972" i="50"/>
  <c r="BG972" i="50"/>
  <c r="BF972" i="50"/>
  <c r="BE972" i="50"/>
  <c r="BD972" i="50"/>
  <c r="BC972" i="50"/>
  <c r="BB972" i="50"/>
  <c r="BA972" i="50"/>
  <c r="K972" i="50"/>
  <c r="J972" i="50"/>
  <c r="C972" i="50"/>
  <c r="B972" i="50"/>
  <c r="A972" i="50" s="1"/>
  <c r="BO971" i="50"/>
  <c r="BM971" i="50"/>
  <c r="BL971" i="50"/>
  <c r="BK971" i="50"/>
  <c r="BJ971" i="50"/>
  <c r="BI971" i="50"/>
  <c r="BH971" i="50"/>
  <c r="BG971" i="50"/>
  <c r="BF971" i="50"/>
  <c r="BE971" i="50"/>
  <c r="BD971" i="50"/>
  <c r="BC971" i="50"/>
  <c r="BB971" i="50"/>
  <c r="BA971" i="50"/>
  <c r="AY971" i="50"/>
  <c r="K971" i="50"/>
  <c r="J971" i="50"/>
  <c r="C971" i="50"/>
  <c r="B971" i="50"/>
  <c r="A971" i="50" s="1"/>
  <c r="BO970" i="50"/>
  <c r="AY970" i="50" s="1"/>
  <c r="BM970" i="50"/>
  <c r="BL970" i="50"/>
  <c r="BK970" i="50"/>
  <c r="BJ970" i="50"/>
  <c r="BI970" i="50"/>
  <c r="BH970" i="50"/>
  <c r="BG970" i="50"/>
  <c r="BF970" i="50"/>
  <c r="BE970" i="50"/>
  <c r="BD970" i="50"/>
  <c r="BC970" i="50"/>
  <c r="BB970" i="50"/>
  <c r="BA970" i="50"/>
  <c r="K970" i="50"/>
  <c r="J970" i="50"/>
  <c r="C970" i="50"/>
  <c r="B970" i="50"/>
  <c r="A970" i="50" s="1"/>
  <c r="BO969" i="50"/>
  <c r="AY969" i="50" s="1"/>
  <c r="BM969" i="50"/>
  <c r="BL969" i="50"/>
  <c r="BK969" i="50"/>
  <c r="BJ969" i="50"/>
  <c r="BI969" i="50"/>
  <c r="BH969" i="50"/>
  <c r="BG969" i="50"/>
  <c r="BF969" i="50"/>
  <c r="BE969" i="50"/>
  <c r="BD969" i="50"/>
  <c r="BC969" i="50"/>
  <c r="BB969" i="50"/>
  <c r="BA969" i="50"/>
  <c r="K969" i="50"/>
  <c r="J969" i="50"/>
  <c r="C969" i="50"/>
  <c r="B969" i="50"/>
  <c r="A969" i="50" s="1"/>
  <c r="BO968" i="50"/>
  <c r="AY968" i="50" s="1"/>
  <c r="BM968" i="50"/>
  <c r="BL968" i="50"/>
  <c r="BK968" i="50"/>
  <c r="BJ968" i="50"/>
  <c r="BI968" i="50"/>
  <c r="BH968" i="50"/>
  <c r="BG968" i="50"/>
  <c r="BF968" i="50"/>
  <c r="BE968" i="50"/>
  <c r="BD968" i="50"/>
  <c r="BC968" i="50"/>
  <c r="BB968" i="50"/>
  <c r="BA968" i="50"/>
  <c r="K968" i="50"/>
  <c r="J968" i="50"/>
  <c r="C968" i="50"/>
  <c r="B968" i="50"/>
  <c r="A968" i="50" s="1"/>
  <c r="BO967" i="50"/>
  <c r="AY967" i="50" s="1"/>
  <c r="BM967" i="50"/>
  <c r="BL967" i="50"/>
  <c r="BK967" i="50"/>
  <c r="BJ967" i="50"/>
  <c r="BI967" i="50"/>
  <c r="BH967" i="50"/>
  <c r="BG967" i="50"/>
  <c r="BF967" i="50"/>
  <c r="BE967" i="50"/>
  <c r="BD967" i="50"/>
  <c r="BC967" i="50"/>
  <c r="BB967" i="50"/>
  <c r="BA967" i="50"/>
  <c r="K967" i="50"/>
  <c r="J967" i="50"/>
  <c r="C967" i="50"/>
  <c r="B967" i="50"/>
  <c r="A967" i="50" s="1"/>
  <c r="BO966" i="50"/>
  <c r="AY966" i="50" s="1"/>
  <c r="BM966" i="50"/>
  <c r="BL966" i="50"/>
  <c r="BK966" i="50"/>
  <c r="BJ966" i="50"/>
  <c r="BI966" i="50"/>
  <c r="BH966" i="50"/>
  <c r="BG966" i="50"/>
  <c r="BF966" i="50"/>
  <c r="BE966" i="50"/>
  <c r="BD966" i="50"/>
  <c r="BC966" i="50"/>
  <c r="BB966" i="50"/>
  <c r="BA966" i="50"/>
  <c r="K966" i="50"/>
  <c r="J966" i="50"/>
  <c r="C966" i="50"/>
  <c r="B966" i="50"/>
  <c r="A966" i="50" s="1"/>
  <c r="BO965" i="50"/>
  <c r="AY965" i="50" s="1"/>
  <c r="BM965" i="50"/>
  <c r="BL965" i="50"/>
  <c r="BK965" i="50"/>
  <c r="BJ965" i="50"/>
  <c r="BI965" i="50"/>
  <c r="BH965" i="50"/>
  <c r="BG965" i="50"/>
  <c r="BF965" i="50"/>
  <c r="BE965" i="50"/>
  <c r="BD965" i="50"/>
  <c r="BC965" i="50"/>
  <c r="BB965" i="50"/>
  <c r="BA965" i="50"/>
  <c r="K965" i="50"/>
  <c r="J965" i="50"/>
  <c r="C965" i="50"/>
  <c r="B965" i="50"/>
  <c r="A965" i="50" s="1"/>
  <c r="BO964" i="50"/>
  <c r="AY964" i="50" s="1"/>
  <c r="BM964" i="50"/>
  <c r="BL964" i="50"/>
  <c r="BK964" i="50"/>
  <c r="BJ964" i="50"/>
  <c r="BI964" i="50"/>
  <c r="BH964" i="50"/>
  <c r="BG964" i="50"/>
  <c r="BF964" i="50"/>
  <c r="BE964" i="50"/>
  <c r="BD964" i="50"/>
  <c r="BC964" i="50"/>
  <c r="BB964" i="50"/>
  <c r="BA964" i="50"/>
  <c r="K964" i="50"/>
  <c r="J964" i="50"/>
  <c r="C964" i="50"/>
  <c r="B964" i="50"/>
  <c r="A964" i="50" s="1"/>
  <c r="BO963" i="50"/>
  <c r="BM963" i="50"/>
  <c r="BL963" i="50"/>
  <c r="BK963" i="50"/>
  <c r="BJ963" i="50"/>
  <c r="BI963" i="50"/>
  <c r="BH963" i="50"/>
  <c r="BG963" i="50"/>
  <c r="BF963" i="50"/>
  <c r="BE963" i="50"/>
  <c r="BD963" i="50"/>
  <c r="BC963" i="50"/>
  <c r="BB963" i="50"/>
  <c r="BA963" i="50"/>
  <c r="AY963" i="50"/>
  <c r="K963" i="50"/>
  <c r="J963" i="50"/>
  <c r="C963" i="50"/>
  <c r="B963" i="50"/>
  <c r="A963" i="50" s="1"/>
  <c r="BO962" i="50"/>
  <c r="BM962" i="50"/>
  <c r="BL962" i="50"/>
  <c r="BK962" i="50"/>
  <c r="BJ962" i="50"/>
  <c r="BI962" i="50"/>
  <c r="BH962" i="50"/>
  <c r="BG962" i="50"/>
  <c r="BF962" i="50"/>
  <c r="BE962" i="50"/>
  <c r="BD962" i="50"/>
  <c r="BC962" i="50"/>
  <c r="BB962" i="50"/>
  <c r="BA962" i="50"/>
  <c r="AY962" i="50"/>
  <c r="K962" i="50"/>
  <c r="J962" i="50"/>
  <c r="C962" i="50"/>
  <c r="B962" i="50"/>
  <c r="A962" i="50" s="1"/>
  <c r="BO961" i="50"/>
  <c r="AY961" i="50" s="1"/>
  <c r="BM961" i="50"/>
  <c r="BL961" i="50"/>
  <c r="BK961" i="50"/>
  <c r="BJ961" i="50"/>
  <c r="BI961" i="50"/>
  <c r="BH961" i="50"/>
  <c r="BG961" i="50"/>
  <c r="BF961" i="50"/>
  <c r="BE961" i="50"/>
  <c r="BD961" i="50"/>
  <c r="BC961" i="50"/>
  <c r="BB961" i="50"/>
  <c r="BA961" i="50"/>
  <c r="K961" i="50"/>
  <c r="J961" i="50"/>
  <c r="C961" i="50"/>
  <c r="B961" i="50"/>
  <c r="A961" i="50" s="1"/>
  <c r="BO960" i="50"/>
  <c r="AY960" i="50" s="1"/>
  <c r="BM960" i="50"/>
  <c r="BL960" i="50"/>
  <c r="BK960" i="50"/>
  <c r="BJ960" i="50"/>
  <c r="BI960" i="50"/>
  <c r="BH960" i="50"/>
  <c r="BG960" i="50"/>
  <c r="BF960" i="50"/>
  <c r="BE960" i="50"/>
  <c r="BD960" i="50"/>
  <c r="BC960" i="50"/>
  <c r="BB960" i="50"/>
  <c r="BA960" i="50"/>
  <c r="K960" i="50"/>
  <c r="J960" i="50"/>
  <c r="C960" i="50"/>
  <c r="B960" i="50"/>
  <c r="A960" i="50" s="1"/>
  <c r="BO959" i="50"/>
  <c r="AY959" i="50" s="1"/>
  <c r="BM959" i="50"/>
  <c r="BL959" i="50"/>
  <c r="BK959" i="50"/>
  <c r="BJ959" i="50"/>
  <c r="BI959" i="50"/>
  <c r="BH959" i="50"/>
  <c r="BG959" i="50"/>
  <c r="BF959" i="50"/>
  <c r="BE959" i="50"/>
  <c r="BD959" i="50"/>
  <c r="BC959" i="50"/>
  <c r="BB959" i="50"/>
  <c r="BA959" i="50"/>
  <c r="K959" i="50"/>
  <c r="J959" i="50"/>
  <c r="C959" i="50"/>
  <c r="B959" i="50"/>
  <c r="A959" i="50" s="1"/>
  <c r="BO958" i="50"/>
  <c r="AY958" i="50" s="1"/>
  <c r="BM958" i="50"/>
  <c r="BL958" i="50"/>
  <c r="BK958" i="50"/>
  <c r="BJ958" i="50"/>
  <c r="BI958" i="50"/>
  <c r="BH958" i="50"/>
  <c r="BG958" i="50"/>
  <c r="BF958" i="50"/>
  <c r="BE958" i="50"/>
  <c r="BD958" i="50"/>
  <c r="BC958" i="50"/>
  <c r="BB958" i="50"/>
  <c r="BA958" i="50"/>
  <c r="K958" i="50"/>
  <c r="J958" i="50"/>
  <c r="C958" i="50"/>
  <c r="B958" i="50"/>
  <c r="A958" i="50" s="1"/>
  <c r="BO957" i="50"/>
  <c r="AY957" i="50" s="1"/>
  <c r="BM957" i="50"/>
  <c r="BL957" i="50"/>
  <c r="BK957" i="50"/>
  <c r="BJ957" i="50"/>
  <c r="BI957" i="50"/>
  <c r="BH957" i="50"/>
  <c r="BG957" i="50"/>
  <c r="BF957" i="50"/>
  <c r="BE957" i="50"/>
  <c r="BD957" i="50"/>
  <c r="BC957" i="50"/>
  <c r="BB957" i="50"/>
  <c r="BA957" i="50"/>
  <c r="K957" i="50"/>
  <c r="J957" i="50"/>
  <c r="C957" i="50"/>
  <c r="B957" i="50"/>
  <c r="A957" i="50" s="1"/>
  <c r="BO956" i="50"/>
  <c r="AY956" i="50" s="1"/>
  <c r="BM956" i="50"/>
  <c r="BL956" i="50"/>
  <c r="BK956" i="50"/>
  <c r="BJ956" i="50"/>
  <c r="BI956" i="50"/>
  <c r="BH956" i="50"/>
  <c r="BG956" i="50"/>
  <c r="BF956" i="50"/>
  <c r="BE956" i="50"/>
  <c r="BD956" i="50"/>
  <c r="BC956" i="50"/>
  <c r="BB956" i="50"/>
  <c r="BA956" i="50"/>
  <c r="K956" i="50"/>
  <c r="J956" i="50"/>
  <c r="C956" i="50"/>
  <c r="B956" i="50"/>
  <c r="A956" i="50" s="1"/>
  <c r="BO955" i="50"/>
  <c r="AY955" i="50" s="1"/>
  <c r="BM955" i="50"/>
  <c r="BL955" i="50"/>
  <c r="BK955" i="50"/>
  <c r="BJ955" i="50"/>
  <c r="BI955" i="50"/>
  <c r="BH955" i="50"/>
  <c r="BG955" i="50"/>
  <c r="BF955" i="50"/>
  <c r="BE955" i="50"/>
  <c r="BD955" i="50"/>
  <c r="BC955" i="50"/>
  <c r="BB955" i="50"/>
  <c r="BA955" i="50"/>
  <c r="K955" i="50"/>
  <c r="J955" i="50"/>
  <c r="C955" i="50"/>
  <c r="B955" i="50"/>
  <c r="A955" i="50" s="1"/>
  <c r="BO954" i="50"/>
  <c r="BM954" i="50"/>
  <c r="BL954" i="50"/>
  <c r="BK954" i="50"/>
  <c r="BJ954" i="50"/>
  <c r="BI954" i="50"/>
  <c r="BH954" i="50"/>
  <c r="BG954" i="50"/>
  <c r="BF954" i="50"/>
  <c r="BE954" i="50"/>
  <c r="BD954" i="50"/>
  <c r="BC954" i="50"/>
  <c r="BB954" i="50"/>
  <c r="BA954" i="50"/>
  <c r="AY954" i="50"/>
  <c r="K954" i="50"/>
  <c r="J954" i="50"/>
  <c r="C954" i="50"/>
  <c r="B954" i="50"/>
  <c r="A954" i="50" s="1"/>
  <c r="BO953" i="50"/>
  <c r="AY953" i="50" s="1"/>
  <c r="BM953" i="50"/>
  <c r="BL953" i="50"/>
  <c r="BK953" i="50"/>
  <c r="BJ953" i="50"/>
  <c r="BI953" i="50"/>
  <c r="BH953" i="50"/>
  <c r="BG953" i="50"/>
  <c r="BF953" i="50"/>
  <c r="BE953" i="50"/>
  <c r="BD953" i="50"/>
  <c r="BC953" i="50"/>
  <c r="BB953" i="50"/>
  <c r="BA953" i="50"/>
  <c r="K953" i="50"/>
  <c r="J953" i="50"/>
  <c r="C953" i="50"/>
  <c r="B953" i="50"/>
  <c r="A953" i="50" s="1"/>
  <c r="BO952" i="50"/>
  <c r="AY952" i="50" s="1"/>
  <c r="BM952" i="50"/>
  <c r="BL952" i="50"/>
  <c r="BK952" i="50"/>
  <c r="BJ952" i="50"/>
  <c r="BI952" i="50"/>
  <c r="BH952" i="50"/>
  <c r="BG952" i="50"/>
  <c r="BF952" i="50"/>
  <c r="BE952" i="50"/>
  <c r="BD952" i="50"/>
  <c r="BC952" i="50"/>
  <c r="BB952" i="50"/>
  <c r="BA952" i="50"/>
  <c r="K952" i="50"/>
  <c r="J952" i="50"/>
  <c r="C952" i="50"/>
  <c r="B952" i="50"/>
  <c r="A952" i="50" s="1"/>
  <c r="BO951" i="50"/>
  <c r="BM951" i="50"/>
  <c r="BL951" i="50"/>
  <c r="BK951" i="50"/>
  <c r="BJ951" i="50"/>
  <c r="BI951" i="50"/>
  <c r="BH951" i="50"/>
  <c r="BG951" i="50"/>
  <c r="BF951" i="50"/>
  <c r="BE951" i="50"/>
  <c r="BD951" i="50"/>
  <c r="BC951" i="50"/>
  <c r="BB951" i="50"/>
  <c r="BA951" i="50"/>
  <c r="AY951" i="50"/>
  <c r="K951" i="50"/>
  <c r="J951" i="50"/>
  <c r="C951" i="50"/>
  <c r="B951" i="50"/>
  <c r="A951" i="50" s="1"/>
  <c r="BO950" i="50"/>
  <c r="AY950" i="50" s="1"/>
  <c r="BM950" i="50"/>
  <c r="BL950" i="50"/>
  <c r="BK950" i="50"/>
  <c r="BJ950" i="50"/>
  <c r="BI950" i="50"/>
  <c r="BH950" i="50"/>
  <c r="BG950" i="50"/>
  <c r="BF950" i="50"/>
  <c r="BE950" i="50"/>
  <c r="BD950" i="50"/>
  <c r="BC950" i="50"/>
  <c r="BB950" i="50"/>
  <c r="BA950" i="50"/>
  <c r="K950" i="50"/>
  <c r="J950" i="50"/>
  <c r="C950" i="50"/>
  <c r="B950" i="50"/>
  <c r="A950" i="50" s="1"/>
  <c r="BO949" i="50"/>
  <c r="AY949" i="50" s="1"/>
  <c r="BM949" i="50"/>
  <c r="BL949" i="50"/>
  <c r="BK949" i="50"/>
  <c r="BJ949" i="50"/>
  <c r="BI949" i="50"/>
  <c r="BH949" i="50"/>
  <c r="BG949" i="50"/>
  <c r="BF949" i="50"/>
  <c r="BE949" i="50"/>
  <c r="BD949" i="50"/>
  <c r="BC949" i="50"/>
  <c r="BB949" i="50"/>
  <c r="BA949" i="50"/>
  <c r="K949" i="50"/>
  <c r="J949" i="50"/>
  <c r="C949" i="50"/>
  <c r="B949" i="50"/>
  <c r="A949" i="50" s="1"/>
  <c r="BO948" i="50"/>
  <c r="AY948" i="50" s="1"/>
  <c r="BM948" i="50"/>
  <c r="BL948" i="50"/>
  <c r="BK948" i="50"/>
  <c r="BJ948" i="50"/>
  <c r="BI948" i="50"/>
  <c r="BH948" i="50"/>
  <c r="BG948" i="50"/>
  <c r="BF948" i="50"/>
  <c r="BE948" i="50"/>
  <c r="BD948" i="50"/>
  <c r="BC948" i="50"/>
  <c r="BB948" i="50"/>
  <c r="BA948" i="50"/>
  <c r="K948" i="50"/>
  <c r="J948" i="50"/>
  <c r="C948" i="50"/>
  <c r="B948" i="50"/>
  <c r="A948" i="50" s="1"/>
  <c r="BO947" i="50"/>
  <c r="BM947" i="50"/>
  <c r="BL947" i="50"/>
  <c r="BK947" i="50"/>
  <c r="BJ947" i="50"/>
  <c r="BI947" i="50"/>
  <c r="BH947" i="50"/>
  <c r="BG947" i="50"/>
  <c r="BF947" i="50"/>
  <c r="BE947" i="50"/>
  <c r="BD947" i="50"/>
  <c r="BC947" i="50"/>
  <c r="BB947" i="50"/>
  <c r="BA947" i="50"/>
  <c r="AY947" i="50"/>
  <c r="K947" i="50"/>
  <c r="J947" i="50"/>
  <c r="C947" i="50"/>
  <c r="B947" i="50"/>
  <c r="A947" i="50" s="1"/>
  <c r="BO946" i="50"/>
  <c r="BM946" i="50"/>
  <c r="BL946" i="50"/>
  <c r="BK946" i="50"/>
  <c r="BJ946" i="50"/>
  <c r="BI946" i="50"/>
  <c r="BH946" i="50"/>
  <c r="BG946" i="50"/>
  <c r="BF946" i="50"/>
  <c r="BE946" i="50"/>
  <c r="BD946" i="50"/>
  <c r="BC946" i="50"/>
  <c r="BB946" i="50"/>
  <c r="BA946" i="50"/>
  <c r="AY946" i="50"/>
  <c r="K946" i="50"/>
  <c r="J946" i="50"/>
  <c r="C946" i="50"/>
  <c r="B946" i="50"/>
  <c r="A946" i="50" s="1"/>
  <c r="BO945" i="50"/>
  <c r="AY945" i="50" s="1"/>
  <c r="BM945" i="50"/>
  <c r="BL945" i="50"/>
  <c r="BK945" i="50"/>
  <c r="BJ945" i="50"/>
  <c r="BI945" i="50"/>
  <c r="BH945" i="50"/>
  <c r="BG945" i="50"/>
  <c r="BF945" i="50"/>
  <c r="BE945" i="50"/>
  <c r="BD945" i="50"/>
  <c r="BC945" i="50"/>
  <c r="BB945" i="50"/>
  <c r="BA945" i="50"/>
  <c r="K945" i="50"/>
  <c r="J945" i="50"/>
  <c r="C945" i="50"/>
  <c r="B945" i="50"/>
  <c r="A945" i="50" s="1"/>
  <c r="BO944" i="50"/>
  <c r="AY944" i="50" s="1"/>
  <c r="BM944" i="50"/>
  <c r="BL944" i="50"/>
  <c r="BK944" i="50"/>
  <c r="BJ944" i="50"/>
  <c r="BI944" i="50"/>
  <c r="BH944" i="50"/>
  <c r="BG944" i="50"/>
  <c r="BF944" i="50"/>
  <c r="BE944" i="50"/>
  <c r="BD944" i="50"/>
  <c r="BC944" i="50"/>
  <c r="BB944" i="50"/>
  <c r="BA944" i="50"/>
  <c r="K944" i="50"/>
  <c r="J944" i="50"/>
  <c r="C944" i="50"/>
  <c r="B944" i="50"/>
  <c r="A944" i="50" s="1"/>
  <c r="BO943" i="50"/>
  <c r="AY943" i="50" s="1"/>
  <c r="BM943" i="50"/>
  <c r="BL943" i="50"/>
  <c r="BK943" i="50"/>
  <c r="BJ943" i="50"/>
  <c r="BI943" i="50"/>
  <c r="BH943" i="50"/>
  <c r="BG943" i="50"/>
  <c r="BF943" i="50"/>
  <c r="BE943" i="50"/>
  <c r="BD943" i="50"/>
  <c r="BC943" i="50"/>
  <c r="BB943" i="50"/>
  <c r="BA943" i="50"/>
  <c r="K943" i="50"/>
  <c r="J943" i="50"/>
  <c r="C943" i="50"/>
  <c r="B943" i="50"/>
  <c r="A943" i="50" s="1"/>
  <c r="BO942" i="50"/>
  <c r="AY942" i="50" s="1"/>
  <c r="BM942" i="50"/>
  <c r="BL942" i="50"/>
  <c r="BK942" i="50"/>
  <c r="BJ942" i="50"/>
  <c r="BI942" i="50"/>
  <c r="BH942" i="50"/>
  <c r="BG942" i="50"/>
  <c r="BF942" i="50"/>
  <c r="BE942" i="50"/>
  <c r="BD942" i="50"/>
  <c r="BC942" i="50"/>
  <c r="BB942" i="50"/>
  <c r="BA942" i="50"/>
  <c r="K942" i="50"/>
  <c r="J942" i="50"/>
  <c r="C942" i="50"/>
  <c r="B942" i="50"/>
  <c r="A942" i="50" s="1"/>
  <c r="BO941" i="50"/>
  <c r="AY941" i="50" s="1"/>
  <c r="BM941" i="50"/>
  <c r="BL941" i="50"/>
  <c r="BK941" i="50"/>
  <c r="BJ941" i="50"/>
  <c r="BI941" i="50"/>
  <c r="BH941" i="50"/>
  <c r="BG941" i="50"/>
  <c r="BF941" i="50"/>
  <c r="BE941" i="50"/>
  <c r="BD941" i="50"/>
  <c r="BC941" i="50"/>
  <c r="BB941" i="50"/>
  <c r="BA941" i="50"/>
  <c r="K941" i="50"/>
  <c r="J941" i="50"/>
  <c r="C941" i="50"/>
  <c r="B941" i="50"/>
  <c r="A941" i="50" s="1"/>
  <c r="BO940" i="50"/>
  <c r="AY940" i="50" s="1"/>
  <c r="BM940" i="50"/>
  <c r="BL940" i="50"/>
  <c r="BK940" i="50"/>
  <c r="BJ940" i="50"/>
  <c r="BI940" i="50"/>
  <c r="BH940" i="50"/>
  <c r="BG940" i="50"/>
  <c r="BF940" i="50"/>
  <c r="BE940" i="50"/>
  <c r="BD940" i="50"/>
  <c r="BC940" i="50"/>
  <c r="BB940" i="50"/>
  <c r="BA940" i="50"/>
  <c r="K940" i="50"/>
  <c r="J940" i="50"/>
  <c r="C940" i="50"/>
  <c r="B940" i="50"/>
  <c r="A940" i="50" s="1"/>
  <c r="BO939" i="50"/>
  <c r="BM939" i="50"/>
  <c r="BL939" i="50"/>
  <c r="BK939" i="50"/>
  <c r="BJ939" i="50"/>
  <c r="BI939" i="50"/>
  <c r="BH939" i="50"/>
  <c r="BG939" i="50"/>
  <c r="BF939" i="50"/>
  <c r="BE939" i="50"/>
  <c r="BD939" i="50"/>
  <c r="BC939" i="50"/>
  <c r="BB939" i="50"/>
  <c r="BA939" i="50"/>
  <c r="AY939" i="50"/>
  <c r="K939" i="50"/>
  <c r="J939" i="50"/>
  <c r="C939" i="50"/>
  <c r="B939" i="50"/>
  <c r="A939" i="50" s="1"/>
  <c r="BO938" i="50"/>
  <c r="AY938" i="50" s="1"/>
  <c r="BM938" i="50"/>
  <c r="BL938" i="50"/>
  <c r="BK938" i="50"/>
  <c r="BJ938" i="50"/>
  <c r="BI938" i="50"/>
  <c r="BH938" i="50"/>
  <c r="BG938" i="50"/>
  <c r="BF938" i="50"/>
  <c r="BE938" i="50"/>
  <c r="BD938" i="50"/>
  <c r="BC938" i="50"/>
  <c r="BB938" i="50"/>
  <c r="BA938" i="50"/>
  <c r="K938" i="50"/>
  <c r="J938" i="50"/>
  <c r="C938" i="50"/>
  <c r="B938" i="50"/>
  <c r="A938" i="50" s="1"/>
  <c r="BO937" i="50"/>
  <c r="AY937" i="50" s="1"/>
  <c r="BM937" i="50"/>
  <c r="BL937" i="50"/>
  <c r="BK937" i="50"/>
  <c r="BJ937" i="50"/>
  <c r="BI937" i="50"/>
  <c r="BH937" i="50"/>
  <c r="BG937" i="50"/>
  <c r="BF937" i="50"/>
  <c r="BE937" i="50"/>
  <c r="BD937" i="50"/>
  <c r="BC937" i="50"/>
  <c r="BB937" i="50"/>
  <c r="BA937" i="50"/>
  <c r="K937" i="50"/>
  <c r="J937" i="50"/>
  <c r="C937" i="50"/>
  <c r="B937" i="50"/>
  <c r="A937" i="50" s="1"/>
  <c r="BO936" i="50"/>
  <c r="AY936" i="50" s="1"/>
  <c r="BM936" i="50"/>
  <c r="BL936" i="50"/>
  <c r="BK936" i="50"/>
  <c r="BJ936" i="50"/>
  <c r="BI936" i="50"/>
  <c r="BH936" i="50"/>
  <c r="BG936" i="50"/>
  <c r="BF936" i="50"/>
  <c r="BE936" i="50"/>
  <c r="BD936" i="50"/>
  <c r="BC936" i="50"/>
  <c r="BB936" i="50"/>
  <c r="BA936" i="50"/>
  <c r="K936" i="50"/>
  <c r="J936" i="50"/>
  <c r="C936" i="50"/>
  <c r="B936" i="50"/>
  <c r="A936" i="50" s="1"/>
  <c r="BO935" i="50"/>
  <c r="BM935" i="50"/>
  <c r="BL935" i="50"/>
  <c r="BK935" i="50"/>
  <c r="BJ935" i="50"/>
  <c r="BI935" i="50"/>
  <c r="BH935" i="50"/>
  <c r="BG935" i="50"/>
  <c r="BF935" i="50"/>
  <c r="BE935" i="50"/>
  <c r="BD935" i="50"/>
  <c r="BC935" i="50"/>
  <c r="BB935" i="50"/>
  <c r="BA935" i="50"/>
  <c r="AY935" i="50"/>
  <c r="K935" i="50"/>
  <c r="J935" i="50"/>
  <c r="C935" i="50"/>
  <c r="B935" i="50"/>
  <c r="A935" i="50" s="1"/>
  <c r="BO934" i="50"/>
  <c r="AY934" i="50" s="1"/>
  <c r="BM934" i="50"/>
  <c r="BL934" i="50"/>
  <c r="BK934" i="50"/>
  <c r="BJ934" i="50"/>
  <c r="BI934" i="50"/>
  <c r="BH934" i="50"/>
  <c r="BG934" i="50"/>
  <c r="BF934" i="50"/>
  <c r="BE934" i="50"/>
  <c r="BD934" i="50"/>
  <c r="BC934" i="50"/>
  <c r="BB934" i="50"/>
  <c r="BA934" i="50"/>
  <c r="K934" i="50"/>
  <c r="J934" i="50"/>
  <c r="C934" i="50"/>
  <c r="B934" i="50"/>
  <c r="A934" i="50" s="1"/>
  <c r="BO933" i="50"/>
  <c r="AY933" i="50" s="1"/>
  <c r="BM933" i="50"/>
  <c r="BL933" i="50"/>
  <c r="BK933" i="50"/>
  <c r="BJ933" i="50"/>
  <c r="BI933" i="50"/>
  <c r="BH933" i="50"/>
  <c r="BG933" i="50"/>
  <c r="BF933" i="50"/>
  <c r="BE933" i="50"/>
  <c r="BD933" i="50"/>
  <c r="BC933" i="50"/>
  <c r="BB933" i="50"/>
  <c r="BA933" i="50"/>
  <c r="K933" i="50"/>
  <c r="J933" i="50"/>
  <c r="C933" i="50"/>
  <c r="B933" i="50"/>
  <c r="A933" i="50" s="1"/>
  <c r="BO932" i="50"/>
  <c r="AY932" i="50" s="1"/>
  <c r="BM932" i="50"/>
  <c r="BL932" i="50"/>
  <c r="BK932" i="50"/>
  <c r="BJ932" i="50"/>
  <c r="BI932" i="50"/>
  <c r="BH932" i="50"/>
  <c r="BG932" i="50"/>
  <c r="BF932" i="50"/>
  <c r="BE932" i="50"/>
  <c r="BD932" i="50"/>
  <c r="BC932" i="50"/>
  <c r="BB932" i="50"/>
  <c r="BA932" i="50"/>
  <c r="K932" i="50"/>
  <c r="J932" i="50"/>
  <c r="C932" i="50"/>
  <c r="B932" i="50"/>
  <c r="A932" i="50" s="1"/>
  <c r="BO931" i="50"/>
  <c r="AY931" i="50" s="1"/>
  <c r="BM931" i="50"/>
  <c r="BL931" i="50"/>
  <c r="BK931" i="50"/>
  <c r="BJ931" i="50"/>
  <c r="BI931" i="50"/>
  <c r="BH931" i="50"/>
  <c r="BG931" i="50"/>
  <c r="BF931" i="50"/>
  <c r="BE931" i="50"/>
  <c r="BD931" i="50"/>
  <c r="BC931" i="50"/>
  <c r="BB931" i="50"/>
  <c r="BA931" i="50"/>
  <c r="K931" i="50"/>
  <c r="J931" i="50"/>
  <c r="C931" i="50"/>
  <c r="B931" i="50"/>
  <c r="A931" i="50" s="1"/>
  <c r="BO930" i="50"/>
  <c r="BM930" i="50"/>
  <c r="BL930" i="50"/>
  <c r="BK930" i="50"/>
  <c r="BJ930" i="50"/>
  <c r="BI930" i="50"/>
  <c r="BH930" i="50"/>
  <c r="BG930" i="50"/>
  <c r="BF930" i="50"/>
  <c r="BE930" i="50"/>
  <c r="BD930" i="50"/>
  <c r="BC930" i="50"/>
  <c r="BB930" i="50"/>
  <c r="BA930" i="50"/>
  <c r="AY930" i="50"/>
  <c r="K930" i="50"/>
  <c r="J930" i="50"/>
  <c r="C930" i="50"/>
  <c r="B930" i="50"/>
  <c r="A930" i="50" s="1"/>
  <c r="BO929" i="50"/>
  <c r="AY929" i="50" s="1"/>
  <c r="BM929" i="50"/>
  <c r="BL929" i="50"/>
  <c r="BK929" i="50"/>
  <c r="BJ929" i="50"/>
  <c r="BI929" i="50"/>
  <c r="BH929" i="50"/>
  <c r="BG929" i="50"/>
  <c r="BF929" i="50"/>
  <c r="BE929" i="50"/>
  <c r="BD929" i="50"/>
  <c r="BC929" i="50"/>
  <c r="BB929" i="50"/>
  <c r="BA929" i="50"/>
  <c r="K929" i="50"/>
  <c r="J929" i="50"/>
  <c r="C929" i="50"/>
  <c r="B929" i="50"/>
  <c r="A929" i="50" s="1"/>
  <c r="BO928" i="50"/>
  <c r="AY928" i="50" s="1"/>
  <c r="BM928" i="50"/>
  <c r="BL928" i="50"/>
  <c r="BK928" i="50"/>
  <c r="BJ928" i="50"/>
  <c r="BI928" i="50"/>
  <c r="BH928" i="50"/>
  <c r="BG928" i="50"/>
  <c r="BF928" i="50"/>
  <c r="BE928" i="50"/>
  <c r="BD928" i="50"/>
  <c r="BC928" i="50"/>
  <c r="BB928" i="50"/>
  <c r="BA928" i="50"/>
  <c r="K928" i="50"/>
  <c r="J928" i="50"/>
  <c r="C928" i="50"/>
  <c r="B928" i="50"/>
  <c r="A928" i="50" s="1"/>
  <c r="BO927" i="50"/>
  <c r="AY927" i="50" s="1"/>
  <c r="BM927" i="50"/>
  <c r="BL927" i="50"/>
  <c r="BK927" i="50"/>
  <c r="BJ927" i="50"/>
  <c r="BI927" i="50"/>
  <c r="BH927" i="50"/>
  <c r="BG927" i="50"/>
  <c r="BF927" i="50"/>
  <c r="BE927" i="50"/>
  <c r="BD927" i="50"/>
  <c r="BC927" i="50"/>
  <c r="BB927" i="50"/>
  <c r="BA927" i="50"/>
  <c r="K927" i="50"/>
  <c r="J927" i="50"/>
  <c r="C927" i="50"/>
  <c r="B927" i="50"/>
  <c r="A927" i="50" s="1"/>
  <c r="BO926" i="50"/>
  <c r="BM926" i="50"/>
  <c r="BL926" i="50"/>
  <c r="BK926" i="50"/>
  <c r="BJ926" i="50"/>
  <c r="BI926" i="50"/>
  <c r="BH926" i="50"/>
  <c r="BG926" i="50"/>
  <c r="BF926" i="50"/>
  <c r="BE926" i="50"/>
  <c r="BD926" i="50"/>
  <c r="BC926" i="50"/>
  <c r="BB926" i="50"/>
  <c r="BA926" i="50"/>
  <c r="AY926" i="50"/>
  <c r="K926" i="50"/>
  <c r="J926" i="50"/>
  <c r="C926" i="50"/>
  <c r="B926" i="50"/>
  <c r="A926" i="50" s="1"/>
  <c r="BO925" i="50"/>
  <c r="AY925" i="50" s="1"/>
  <c r="BM925" i="50"/>
  <c r="BL925" i="50"/>
  <c r="BK925" i="50"/>
  <c r="BJ925" i="50"/>
  <c r="BI925" i="50"/>
  <c r="BH925" i="50"/>
  <c r="BG925" i="50"/>
  <c r="BF925" i="50"/>
  <c r="BE925" i="50"/>
  <c r="BD925" i="50"/>
  <c r="BC925" i="50"/>
  <c r="BB925" i="50"/>
  <c r="BA925" i="50"/>
  <c r="K925" i="50"/>
  <c r="J925" i="50"/>
  <c r="C925" i="50"/>
  <c r="B925" i="50"/>
  <c r="A925" i="50" s="1"/>
  <c r="BO924" i="50"/>
  <c r="AY924" i="50" s="1"/>
  <c r="BM924" i="50"/>
  <c r="BL924" i="50"/>
  <c r="BK924" i="50"/>
  <c r="BJ924" i="50"/>
  <c r="BI924" i="50"/>
  <c r="BH924" i="50"/>
  <c r="BG924" i="50"/>
  <c r="BF924" i="50"/>
  <c r="BE924" i="50"/>
  <c r="BD924" i="50"/>
  <c r="BC924" i="50"/>
  <c r="BB924" i="50"/>
  <c r="BA924" i="50"/>
  <c r="K924" i="50"/>
  <c r="J924" i="50"/>
  <c r="C924" i="50"/>
  <c r="B924" i="50"/>
  <c r="A924" i="50" s="1"/>
  <c r="BO923" i="50"/>
  <c r="AY923" i="50" s="1"/>
  <c r="BM923" i="50"/>
  <c r="BL923" i="50"/>
  <c r="BK923" i="50"/>
  <c r="BJ923" i="50"/>
  <c r="BI923" i="50"/>
  <c r="BH923" i="50"/>
  <c r="BG923" i="50"/>
  <c r="BF923" i="50"/>
  <c r="BE923" i="50"/>
  <c r="BD923" i="50"/>
  <c r="BC923" i="50"/>
  <c r="BB923" i="50"/>
  <c r="BA923" i="50"/>
  <c r="K923" i="50"/>
  <c r="J923" i="50"/>
  <c r="C923" i="50"/>
  <c r="B923" i="50"/>
  <c r="A923" i="50" s="1"/>
  <c r="BO922" i="50"/>
  <c r="AY922" i="50" s="1"/>
  <c r="BM922" i="50"/>
  <c r="BL922" i="50"/>
  <c r="BK922" i="50"/>
  <c r="BJ922" i="50"/>
  <c r="BI922" i="50"/>
  <c r="BH922" i="50"/>
  <c r="BG922" i="50"/>
  <c r="BF922" i="50"/>
  <c r="BE922" i="50"/>
  <c r="BD922" i="50"/>
  <c r="BC922" i="50"/>
  <c r="BB922" i="50"/>
  <c r="BA922" i="50"/>
  <c r="K922" i="50"/>
  <c r="J922" i="50"/>
  <c r="C922" i="50"/>
  <c r="B922" i="50"/>
  <c r="A922" i="50" s="1"/>
  <c r="BO921" i="50"/>
  <c r="AY921" i="50" s="1"/>
  <c r="BM921" i="50"/>
  <c r="BL921" i="50"/>
  <c r="BK921" i="50"/>
  <c r="BJ921" i="50"/>
  <c r="BI921" i="50"/>
  <c r="BH921" i="50"/>
  <c r="BG921" i="50"/>
  <c r="BF921" i="50"/>
  <c r="BE921" i="50"/>
  <c r="BD921" i="50"/>
  <c r="BC921" i="50"/>
  <c r="BB921" i="50"/>
  <c r="BA921" i="50"/>
  <c r="K921" i="50"/>
  <c r="J921" i="50"/>
  <c r="C921" i="50"/>
  <c r="B921" i="50"/>
  <c r="A921" i="50" s="1"/>
  <c r="BO920" i="50"/>
  <c r="AY920" i="50" s="1"/>
  <c r="BM920" i="50"/>
  <c r="BL920" i="50"/>
  <c r="BK920" i="50"/>
  <c r="BJ920" i="50"/>
  <c r="BI920" i="50"/>
  <c r="BH920" i="50"/>
  <c r="BG920" i="50"/>
  <c r="BF920" i="50"/>
  <c r="BE920" i="50"/>
  <c r="BD920" i="50"/>
  <c r="BC920" i="50"/>
  <c r="BB920" i="50"/>
  <c r="BA920" i="50"/>
  <c r="K920" i="50"/>
  <c r="J920" i="50"/>
  <c r="C920" i="50"/>
  <c r="B920" i="50"/>
  <c r="A920" i="50" s="1"/>
  <c r="BO919" i="50"/>
  <c r="AY919" i="50" s="1"/>
  <c r="BM919" i="50"/>
  <c r="BL919" i="50"/>
  <c r="BK919" i="50"/>
  <c r="BJ919" i="50"/>
  <c r="BI919" i="50"/>
  <c r="BH919" i="50"/>
  <c r="BG919" i="50"/>
  <c r="BF919" i="50"/>
  <c r="BE919" i="50"/>
  <c r="BD919" i="50"/>
  <c r="BC919" i="50"/>
  <c r="BB919" i="50"/>
  <c r="BA919" i="50"/>
  <c r="K919" i="50"/>
  <c r="J919" i="50"/>
  <c r="C919" i="50"/>
  <c r="B919" i="50"/>
  <c r="A919" i="50" s="1"/>
  <c r="BO918" i="50"/>
  <c r="AY918" i="50" s="1"/>
  <c r="BM918" i="50"/>
  <c r="BL918" i="50"/>
  <c r="BK918" i="50"/>
  <c r="BJ918" i="50"/>
  <c r="BI918" i="50"/>
  <c r="BH918" i="50"/>
  <c r="BG918" i="50"/>
  <c r="BF918" i="50"/>
  <c r="BE918" i="50"/>
  <c r="BD918" i="50"/>
  <c r="BC918" i="50"/>
  <c r="BB918" i="50"/>
  <c r="BA918" i="50"/>
  <c r="K918" i="50"/>
  <c r="J918" i="50"/>
  <c r="C918" i="50"/>
  <c r="B918" i="50"/>
  <c r="A918" i="50" s="1"/>
  <c r="BO917" i="50"/>
  <c r="AY917" i="50" s="1"/>
  <c r="BM917" i="50"/>
  <c r="BL917" i="50"/>
  <c r="BK917" i="50"/>
  <c r="BJ917" i="50"/>
  <c r="BI917" i="50"/>
  <c r="BH917" i="50"/>
  <c r="BG917" i="50"/>
  <c r="BF917" i="50"/>
  <c r="BE917" i="50"/>
  <c r="BD917" i="50"/>
  <c r="BC917" i="50"/>
  <c r="BB917" i="50"/>
  <c r="BA917" i="50"/>
  <c r="K917" i="50"/>
  <c r="J917" i="50"/>
  <c r="C917" i="50"/>
  <c r="B917" i="50"/>
  <c r="A917" i="50" s="1"/>
  <c r="BO916" i="50"/>
  <c r="AY916" i="50" s="1"/>
  <c r="BM916" i="50"/>
  <c r="BL916" i="50"/>
  <c r="BK916" i="50"/>
  <c r="BJ916" i="50"/>
  <c r="BI916" i="50"/>
  <c r="BH916" i="50"/>
  <c r="BG916" i="50"/>
  <c r="BF916" i="50"/>
  <c r="BE916" i="50"/>
  <c r="BD916" i="50"/>
  <c r="BC916" i="50"/>
  <c r="BB916" i="50"/>
  <c r="BA916" i="50"/>
  <c r="K916" i="50"/>
  <c r="J916" i="50"/>
  <c r="C916" i="50"/>
  <c r="B916" i="50"/>
  <c r="A916" i="50" s="1"/>
  <c r="BO915" i="50"/>
  <c r="AY915" i="50" s="1"/>
  <c r="BM915" i="50"/>
  <c r="BL915" i="50"/>
  <c r="BK915" i="50"/>
  <c r="BJ915" i="50"/>
  <c r="BI915" i="50"/>
  <c r="BH915" i="50"/>
  <c r="BG915" i="50"/>
  <c r="BF915" i="50"/>
  <c r="BE915" i="50"/>
  <c r="BD915" i="50"/>
  <c r="BC915" i="50"/>
  <c r="BB915" i="50"/>
  <c r="BA915" i="50"/>
  <c r="K915" i="50"/>
  <c r="J915" i="50"/>
  <c r="C915" i="50"/>
  <c r="B915" i="50"/>
  <c r="A915" i="50" s="1"/>
  <c r="BO914" i="50"/>
  <c r="AY914" i="50" s="1"/>
  <c r="BM914" i="50"/>
  <c r="BL914" i="50"/>
  <c r="BK914" i="50"/>
  <c r="BJ914" i="50"/>
  <c r="BI914" i="50"/>
  <c r="BH914" i="50"/>
  <c r="BG914" i="50"/>
  <c r="BF914" i="50"/>
  <c r="BE914" i="50"/>
  <c r="BD914" i="50"/>
  <c r="BC914" i="50"/>
  <c r="BB914" i="50"/>
  <c r="BA914" i="50"/>
  <c r="K914" i="50"/>
  <c r="J914" i="50"/>
  <c r="C914" i="50"/>
  <c r="B914" i="50"/>
  <c r="A914" i="50" s="1"/>
  <c r="BO913" i="50"/>
  <c r="AY913" i="50" s="1"/>
  <c r="BM913" i="50"/>
  <c r="BL913" i="50"/>
  <c r="BK913" i="50"/>
  <c r="BJ913" i="50"/>
  <c r="BI913" i="50"/>
  <c r="BH913" i="50"/>
  <c r="BG913" i="50"/>
  <c r="BF913" i="50"/>
  <c r="BE913" i="50"/>
  <c r="BD913" i="50"/>
  <c r="BC913" i="50"/>
  <c r="BB913" i="50"/>
  <c r="BA913" i="50"/>
  <c r="K913" i="50"/>
  <c r="J913" i="50"/>
  <c r="C913" i="50"/>
  <c r="B913" i="50"/>
  <c r="A913" i="50" s="1"/>
  <c r="BO912" i="50"/>
  <c r="AY912" i="50" s="1"/>
  <c r="BM912" i="50"/>
  <c r="BL912" i="50"/>
  <c r="BK912" i="50"/>
  <c r="BJ912" i="50"/>
  <c r="BI912" i="50"/>
  <c r="BH912" i="50"/>
  <c r="BG912" i="50"/>
  <c r="BF912" i="50"/>
  <c r="BE912" i="50"/>
  <c r="BD912" i="50"/>
  <c r="BC912" i="50"/>
  <c r="BB912" i="50"/>
  <c r="BA912" i="50"/>
  <c r="K912" i="50"/>
  <c r="J912" i="50"/>
  <c r="C912" i="50"/>
  <c r="B912" i="50"/>
  <c r="A912" i="50" s="1"/>
  <c r="BO911" i="50"/>
  <c r="AY911" i="50" s="1"/>
  <c r="BM911" i="50"/>
  <c r="BL911" i="50"/>
  <c r="BK911" i="50"/>
  <c r="BJ911" i="50"/>
  <c r="BI911" i="50"/>
  <c r="BH911" i="50"/>
  <c r="BG911" i="50"/>
  <c r="BF911" i="50"/>
  <c r="BE911" i="50"/>
  <c r="BD911" i="50"/>
  <c r="BC911" i="50"/>
  <c r="BB911" i="50"/>
  <c r="BA911" i="50"/>
  <c r="K911" i="50"/>
  <c r="J911" i="50"/>
  <c r="C911" i="50"/>
  <c r="B911" i="50"/>
  <c r="A911" i="50" s="1"/>
  <c r="BO910" i="50"/>
  <c r="AY910" i="50" s="1"/>
  <c r="BM910" i="50"/>
  <c r="BL910" i="50"/>
  <c r="BK910" i="50"/>
  <c r="BJ910" i="50"/>
  <c r="BI910" i="50"/>
  <c r="BH910" i="50"/>
  <c r="BG910" i="50"/>
  <c r="BF910" i="50"/>
  <c r="BE910" i="50"/>
  <c r="BD910" i="50"/>
  <c r="BC910" i="50"/>
  <c r="BB910" i="50"/>
  <c r="BA910" i="50"/>
  <c r="K910" i="50"/>
  <c r="J910" i="50"/>
  <c r="C910" i="50"/>
  <c r="B910" i="50"/>
  <c r="A910" i="50" s="1"/>
  <c r="BO909" i="50"/>
  <c r="AY909" i="50" s="1"/>
  <c r="BM909" i="50"/>
  <c r="BL909" i="50"/>
  <c r="BK909" i="50"/>
  <c r="BJ909" i="50"/>
  <c r="BI909" i="50"/>
  <c r="BH909" i="50"/>
  <c r="BG909" i="50"/>
  <c r="BF909" i="50"/>
  <c r="BE909" i="50"/>
  <c r="BD909" i="50"/>
  <c r="BC909" i="50"/>
  <c r="BB909" i="50"/>
  <c r="BA909" i="50"/>
  <c r="K909" i="50"/>
  <c r="J909" i="50"/>
  <c r="C909" i="50"/>
  <c r="B909" i="50"/>
  <c r="A909" i="50" s="1"/>
  <c r="BO908" i="50"/>
  <c r="AY908" i="50" s="1"/>
  <c r="BM908" i="50"/>
  <c r="BL908" i="50"/>
  <c r="BK908" i="50"/>
  <c r="BJ908" i="50"/>
  <c r="BI908" i="50"/>
  <c r="BH908" i="50"/>
  <c r="BG908" i="50"/>
  <c r="BF908" i="50"/>
  <c r="BE908" i="50"/>
  <c r="BD908" i="50"/>
  <c r="BC908" i="50"/>
  <c r="BB908" i="50"/>
  <c r="BA908" i="50"/>
  <c r="K908" i="50"/>
  <c r="J908" i="50"/>
  <c r="C908" i="50"/>
  <c r="B908" i="50"/>
  <c r="A908" i="50" s="1"/>
  <c r="BO907" i="50"/>
  <c r="AY907" i="50" s="1"/>
  <c r="BM907" i="50"/>
  <c r="BL907" i="50"/>
  <c r="BK907" i="50"/>
  <c r="BJ907" i="50"/>
  <c r="BI907" i="50"/>
  <c r="BH907" i="50"/>
  <c r="BG907" i="50"/>
  <c r="BF907" i="50"/>
  <c r="BE907" i="50"/>
  <c r="BD907" i="50"/>
  <c r="BC907" i="50"/>
  <c r="BB907" i="50"/>
  <c r="BA907" i="50"/>
  <c r="K907" i="50"/>
  <c r="J907" i="50"/>
  <c r="C907" i="50"/>
  <c r="B907" i="50"/>
  <c r="A907" i="50" s="1"/>
  <c r="BO906" i="50"/>
  <c r="AY906" i="50" s="1"/>
  <c r="BM906" i="50"/>
  <c r="BL906" i="50"/>
  <c r="BK906" i="50"/>
  <c r="BJ906" i="50"/>
  <c r="BI906" i="50"/>
  <c r="BH906" i="50"/>
  <c r="BG906" i="50"/>
  <c r="BF906" i="50"/>
  <c r="BE906" i="50"/>
  <c r="BD906" i="50"/>
  <c r="BC906" i="50"/>
  <c r="BB906" i="50"/>
  <c r="BA906" i="50"/>
  <c r="K906" i="50"/>
  <c r="J906" i="50"/>
  <c r="C906" i="50"/>
  <c r="B906" i="50"/>
  <c r="A906" i="50" s="1"/>
  <c r="BO905" i="50"/>
  <c r="AY905" i="50" s="1"/>
  <c r="BM905" i="50"/>
  <c r="BL905" i="50"/>
  <c r="BK905" i="50"/>
  <c r="BJ905" i="50"/>
  <c r="BI905" i="50"/>
  <c r="BH905" i="50"/>
  <c r="BG905" i="50"/>
  <c r="BF905" i="50"/>
  <c r="BE905" i="50"/>
  <c r="BD905" i="50"/>
  <c r="BC905" i="50"/>
  <c r="BB905" i="50"/>
  <c r="BA905" i="50"/>
  <c r="K905" i="50"/>
  <c r="J905" i="50"/>
  <c r="C905" i="50"/>
  <c r="B905" i="50"/>
  <c r="A905" i="50" s="1"/>
  <c r="BO904" i="50"/>
  <c r="AY904" i="50" s="1"/>
  <c r="BM904" i="50"/>
  <c r="BL904" i="50"/>
  <c r="BK904" i="50"/>
  <c r="BJ904" i="50"/>
  <c r="BI904" i="50"/>
  <c r="BH904" i="50"/>
  <c r="BG904" i="50"/>
  <c r="BF904" i="50"/>
  <c r="BE904" i="50"/>
  <c r="BD904" i="50"/>
  <c r="BC904" i="50"/>
  <c r="BB904" i="50"/>
  <c r="BA904" i="50"/>
  <c r="K904" i="50"/>
  <c r="J904" i="50"/>
  <c r="C904" i="50"/>
  <c r="B904" i="50"/>
  <c r="A904" i="50" s="1"/>
  <c r="BO903" i="50"/>
  <c r="BM903" i="50"/>
  <c r="BL903" i="50"/>
  <c r="BK903" i="50"/>
  <c r="BJ903" i="50"/>
  <c r="BI903" i="50"/>
  <c r="BH903" i="50"/>
  <c r="BG903" i="50"/>
  <c r="BF903" i="50"/>
  <c r="BE903" i="50"/>
  <c r="BD903" i="50"/>
  <c r="BC903" i="50"/>
  <c r="BB903" i="50"/>
  <c r="BA903" i="50"/>
  <c r="AY903" i="50"/>
  <c r="K903" i="50"/>
  <c r="J903" i="50"/>
  <c r="C903" i="50"/>
  <c r="B903" i="50"/>
  <c r="A903" i="50" s="1"/>
  <c r="BO902" i="50"/>
  <c r="BM902" i="50"/>
  <c r="BL902" i="50"/>
  <c r="BK902" i="50"/>
  <c r="BJ902" i="50"/>
  <c r="BI902" i="50"/>
  <c r="BH902" i="50"/>
  <c r="BG902" i="50"/>
  <c r="BF902" i="50"/>
  <c r="BE902" i="50"/>
  <c r="BD902" i="50"/>
  <c r="BC902" i="50"/>
  <c r="BB902" i="50"/>
  <c r="BA902" i="50"/>
  <c r="AY902" i="50"/>
  <c r="K902" i="50"/>
  <c r="J902" i="50"/>
  <c r="C902" i="50"/>
  <c r="B902" i="50"/>
  <c r="A902" i="50" s="1"/>
  <c r="BO901" i="50"/>
  <c r="AY901" i="50" s="1"/>
  <c r="BM901" i="50"/>
  <c r="BL901" i="50"/>
  <c r="BK901" i="50"/>
  <c r="BJ901" i="50"/>
  <c r="BI901" i="50"/>
  <c r="BH901" i="50"/>
  <c r="BG901" i="50"/>
  <c r="BF901" i="50"/>
  <c r="BE901" i="50"/>
  <c r="BD901" i="50"/>
  <c r="BC901" i="50"/>
  <c r="BB901" i="50"/>
  <c r="BA901" i="50"/>
  <c r="K901" i="50"/>
  <c r="J901" i="50"/>
  <c r="C901" i="50"/>
  <c r="B901" i="50"/>
  <c r="A901" i="50" s="1"/>
  <c r="BO900" i="50"/>
  <c r="AY900" i="50" s="1"/>
  <c r="BM900" i="50"/>
  <c r="BL900" i="50"/>
  <c r="BK900" i="50"/>
  <c r="BJ900" i="50"/>
  <c r="BI900" i="50"/>
  <c r="BH900" i="50"/>
  <c r="BG900" i="50"/>
  <c r="BF900" i="50"/>
  <c r="BE900" i="50"/>
  <c r="BD900" i="50"/>
  <c r="BC900" i="50"/>
  <c r="BB900" i="50"/>
  <c r="BA900" i="50"/>
  <c r="K900" i="50"/>
  <c r="J900" i="50"/>
  <c r="C900" i="50"/>
  <c r="B900" i="50"/>
  <c r="A900" i="50" s="1"/>
  <c r="BO899" i="50"/>
  <c r="AY899" i="50" s="1"/>
  <c r="BM899" i="50"/>
  <c r="BL899" i="50"/>
  <c r="BK899" i="50"/>
  <c r="BJ899" i="50"/>
  <c r="BI899" i="50"/>
  <c r="BH899" i="50"/>
  <c r="BG899" i="50"/>
  <c r="BF899" i="50"/>
  <c r="BE899" i="50"/>
  <c r="BD899" i="50"/>
  <c r="BC899" i="50"/>
  <c r="BB899" i="50"/>
  <c r="BA899" i="50"/>
  <c r="K899" i="50"/>
  <c r="J899" i="50"/>
  <c r="C899" i="50"/>
  <c r="B899" i="50"/>
  <c r="A899" i="50" s="1"/>
  <c r="BO898" i="50"/>
  <c r="AY898" i="50" s="1"/>
  <c r="BM898" i="50"/>
  <c r="BL898" i="50"/>
  <c r="BK898" i="50"/>
  <c r="BJ898" i="50"/>
  <c r="BI898" i="50"/>
  <c r="BH898" i="50"/>
  <c r="BG898" i="50"/>
  <c r="BF898" i="50"/>
  <c r="BE898" i="50"/>
  <c r="BD898" i="50"/>
  <c r="BC898" i="50"/>
  <c r="BB898" i="50"/>
  <c r="BA898" i="50"/>
  <c r="K898" i="50"/>
  <c r="J898" i="50"/>
  <c r="C898" i="50"/>
  <c r="B898" i="50"/>
  <c r="A898" i="50" s="1"/>
  <c r="BO897" i="50"/>
  <c r="AY897" i="50" s="1"/>
  <c r="BM897" i="50"/>
  <c r="BL897" i="50"/>
  <c r="BK897" i="50"/>
  <c r="BJ897" i="50"/>
  <c r="BI897" i="50"/>
  <c r="BH897" i="50"/>
  <c r="BG897" i="50"/>
  <c r="BF897" i="50"/>
  <c r="BE897" i="50"/>
  <c r="BD897" i="50"/>
  <c r="BC897" i="50"/>
  <c r="BB897" i="50"/>
  <c r="BA897" i="50"/>
  <c r="K897" i="50"/>
  <c r="J897" i="50"/>
  <c r="C897" i="50"/>
  <c r="B897" i="50"/>
  <c r="A897" i="50" s="1"/>
  <c r="BO896" i="50"/>
  <c r="AY896" i="50" s="1"/>
  <c r="BM896" i="50"/>
  <c r="BL896" i="50"/>
  <c r="BK896" i="50"/>
  <c r="BJ896" i="50"/>
  <c r="BI896" i="50"/>
  <c r="BH896" i="50"/>
  <c r="BG896" i="50"/>
  <c r="BF896" i="50"/>
  <c r="BE896" i="50"/>
  <c r="BD896" i="50"/>
  <c r="BC896" i="50"/>
  <c r="BB896" i="50"/>
  <c r="BA896" i="50"/>
  <c r="K896" i="50"/>
  <c r="J896" i="50"/>
  <c r="C896" i="50"/>
  <c r="B896" i="50"/>
  <c r="A896" i="50" s="1"/>
  <c r="BO895" i="50"/>
  <c r="AY895" i="50" s="1"/>
  <c r="BM895" i="50"/>
  <c r="BL895" i="50"/>
  <c r="BK895" i="50"/>
  <c r="BJ895" i="50"/>
  <c r="BI895" i="50"/>
  <c r="BH895" i="50"/>
  <c r="BG895" i="50"/>
  <c r="BF895" i="50"/>
  <c r="BE895" i="50"/>
  <c r="BD895" i="50"/>
  <c r="BC895" i="50"/>
  <c r="BB895" i="50"/>
  <c r="BA895" i="50"/>
  <c r="K895" i="50"/>
  <c r="J895" i="50"/>
  <c r="C895" i="50"/>
  <c r="B895" i="50"/>
  <c r="A895" i="50" s="1"/>
  <c r="BO894" i="50"/>
  <c r="AY894" i="50" s="1"/>
  <c r="BM894" i="50"/>
  <c r="BL894" i="50"/>
  <c r="BK894" i="50"/>
  <c r="BJ894" i="50"/>
  <c r="BI894" i="50"/>
  <c r="BH894" i="50"/>
  <c r="BG894" i="50"/>
  <c r="BF894" i="50"/>
  <c r="BE894" i="50"/>
  <c r="BD894" i="50"/>
  <c r="BC894" i="50"/>
  <c r="BB894" i="50"/>
  <c r="BA894" i="50"/>
  <c r="K894" i="50"/>
  <c r="J894" i="50"/>
  <c r="C894" i="50"/>
  <c r="B894" i="50"/>
  <c r="A894" i="50" s="1"/>
  <c r="BO893" i="50"/>
  <c r="AY893" i="50" s="1"/>
  <c r="BM893" i="50"/>
  <c r="BL893" i="50"/>
  <c r="BK893" i="50"/>
  <c r="BJ893" i="50"/>
  <c r="BI893" i="50"/>
  <c r="BH893" i="50"/>
  <c r="BG893" i="50"/>
  <c r="BF893" i="50"/>
  <c r="BE893" i="50"/>
  <c r="BD893" i="50"/>
  <c r="BC893" i="50"/>
  <c r="BB893" i="50"/>
  <c r="BA893" i="50"/>
  <c r="K893" i="50"/>
  <c r="J893" i="50"/>
  <c r="C893" i="50"/>
  <c r="B893" i="50"/>
  <c r="A893" i="50" s="1"/>
  <c r="BO892" i="50"/>
  <c r="AY892" i="50" s="1"/>
  <c r="BM892" i="50"/>
  <c r="BL892" i="50"/>
  <c r="BK892" i="50"/>
  <c r="BJ892" i="50"/>
  <c r="BI892" i="50"/>
  <c r="BH892" i="50"/>
  <c r="BG892" i="50"/>
  <c r="BF892" i="50"/>
  <c r="BE892" i="50"/>
  <c r="BD892" i="50"/>
  <c r="BC892" i="50"/>
  <c r="BB892" i="50"/>
  <c r="BA892" i="50"/>
  <c r="K892" i="50"/>
  <c r="J892" i="50"/>
  <c r="C892" i="50"/>
  <c r="B892" i="50"/>
  <c r="A892" i="50" s="1"/>
  <c r="BO891" i="50"/>
  <c r="AY891" i="50" s="1"/>
  <c r="BM891" i="50"/>
  <c r="BL891" i="50"/>
  <c r="BK891" i="50"/>
  <c r="BJ891" i="50"/>
  <c r="BI891" i="50"/>
  <c r="BH891" i="50"/>
  <c r="BG891" i="50"/>
  <c r="BF891" i="50"/>
  <c r="BE891" i="50"/>
  <c r="BD891" i="50"/>
  <c r="BC891" i="50"/>
  <c r="BB891" i="50"/>
  <c r="BA891" i="50"/>
  <c r="K891" i="50"/>
  <c r="J891" i="50"/>
  <c r="C891" i="50"/>
  <c r="B891" i="50"/>
  <c r="A891" i="50" s="1"/>
  <c r="BO890" i="50"/>
  <c r="AY890" i="50" s="1"/>
  <c r="BM890" i="50"/>
  <c r="BL890" i="50"/>
  <c r="BK890" i="50"/>
  <c r="BJ890" i="50"/>
  <c r="BI890" i="50"/>
  <c r="BH890" i="50"/>
  <c r="BG890" i="50"/>
  <c r="BF890" i="50"/>
  <c r="BE890" i="50"/>
  <c r="BD890" i="50"/>
  <c r="BC890" i="50"/>
  <c r="BB890" i="50"/>
  <c r="BA890" i="50"/>
  <c r="K890" i="50"/>
  <c r="J890" i="50"/>
  <c r="C890" i="50"/>
  <c r="B890" i="50"/>
  <c r="A890" i="50" s="1"/>
  <c r="BO889" i="50"/>
  <c r="AY889" i="50" s="1"/>
  <c r="BM889" i="50"/>
  <c r="BL889" i="50"/>
  <c r="BK889" i="50"/>
  <c r="BJ889" i="50"/>
  <c r="BI889" i="50"/>
  <c r="BH889" i="50"/>
  <c r="BG889" i="50"/>
  <c r="BF889" i="50"/>
  <c r="BE889" i="50"/>
  <c r="BD889" i="50"/>
  <c r="BC889" i="50"/>
  <c r="BB889" i="50"/>
  <c r="BA889" i="50"/>
  <c r="K889" i="50"/>
  <c r="J889" i="50"/>
  <c r="C889" i="50"/>
  <c r="B889" i="50"/>
  <c r="A889" i="50" s="1"/>
  <c r="BO888" i="50"/>
  <c r="AY888" i="50" s="1"/>
  <c r="BM888" i="50"/>
  <c r="BL888" i="50"/>
  <c r="BK888" i="50"/>
  <c r="BJ888" i="50"/>
  <c r="BI888" i="50"/>
  <c r="BH888" i="50"/>
  <c r="BG888" i="50"/>
  <c r="BF888" i="50"/>
  <c r="BE888" i="50"/>
  <c r="BD888" i="50"/>
  <c r="BC888" i="50"/>
  <c r="BB888" i="50"/>
  <c r="BA888" i="50"/>
  <c r="K888" i="50"/>
  <c r="J888" i="50"/>
  <c r="C888" i="50"/>
  <c r="B888" i="50"/>
  <c r="A888" i="50" s="1"/>
  <c r="BO887" i="50"/>
  <c r="AY887" i="50" s="1"/>
  <c r="BM887" i="50"/>
  <c r="BL887" i="50"/>
  <c r="BK887" i="50"/>
  <c r="BJ887" i="50"/>
  <c r="BI887" i="50"/>
  <c r="BH887" i="50"/>
  <c r="BG887" i="50"/>
  <c r="BF887" i="50"/>
  <c r="BE887" i="50"/>
  <c r="BD887" i="50"/>
  <c r="BC887" i="50"/>
  <c r="BB887" i="50"/>
  <c r="BA887" i="50"/>
  <c r="K887" i="50"/>
  <c r="J887" i="50"/>
  <c r="C887" i="50"/>
  <c r="B887" i="50"/>
  <c r="A887" i="50" s="1"/>
  <c r="BO886" i="50"/>
  <c r="BM886" i="50"/>
  <c r="BL886" i="50"/>
  <c r="BK886" i="50"/>
  <c r="BJ886" i="50"/>
  <c r="BI886" i="50"/>
  <c r="BH886" i="50"/>
  <c r="BG886" i="50"/>
  <c r="BF886" i="50"/>
  <c r="BE886" i="50"/>
  <c r="BD886" i="50"/>
  <c r="BC886" i="50"/>
  <c r="BB886" i="50"/>
  <c r="BA886" i="50"/>
  <c r="AY886" i="50"/>
  <c r="K886" i="50"/>
  <c r="J886" i="50"/>
  <c r="C886" i="50"/>
  <c r="B886" i="50"/>
  <c r="A886" i="50" s="1"/>
  <c r="BO885" i="50"/>
  <c r="AY885" i="50" s="1"/>
  <c r="BM885" i="50"/>
  <c r="BL885" i="50"/>
  <c r="BK885" i="50"/>
  <c r="BJ885" i="50"/>
  <c r="BI885" i="50"/>
  <c r="BH885" i="50"/>
  <c r="BG885" i="50"/>
  <c r="BF885" i="50"/>
  <c r="BE885" i="50"/>
  <c r="BD885" i="50"/>
  <c r="BC885" i="50"/>
  <c r="BB885" i="50"/>
  <c r="BA885" i="50"/>
  <c r="K885" i="50"/>
  <c r="J885" i="50"/>
  <c r="C885" i="50"/>
  <c r="B885" i="50"/>
  <c r="A885" i="50" s="1"/>
  <c r="BO884" i="50"/>
  <c r="AY884" i="50" s="1"/>
  <c r="BM884" i="50"/>
  <c r="BL884" i="50"/>
  <c r="BK884" i="50"/>
  <c r="BJ884" i="50"/>
  <c r="BI884" i="50"/>
  <c r="BH884" i="50"/>
  <c r="BG884" i="50"/>
  <c r="BF884" i="50"/>
  <c r="BE884" i="50"/>
  <c r="BD884" i="50"/>
  <c r="BC884" i="50"/>
  <c r="BB884" i="50"/>
  <c r="BA884" i="50"/>
  <c r="K884" i="50"/>
  <c r="J884" i="50"/>
  <c r="C884" i="50"/>
  <c r="B884" i="50"/>
  <c r="A884" i="50" s="1"/>
  <c r="BO883" i="50"/>
  <c r="AY883" i="50" s="1"/>
  <c r="BM883" i="50"/>
  <c r="BL883" i="50"/>
  <c r="BK883" i="50"/>
  <c r="BJ883" i="50"/>
  <c r="BI883" i="50"/>
  <c r="BH883" i="50"/>
  <c r="BG883" i="50"/>
  <c r="BF883" i="50"/>
  <c r="BE883" i="50"/>
  <c r="BD883" i="50"/>
  <c r="BC883" i="50"/>
  <c r="BB883" i="50"/>
  <c r="BA883" i="50"/>
  <c r="K883" i="50"/>
  <c r="J883" i="50"/>
  <c r="C883" i="50"/>
  <c r="B883" i="50"/>
  <c r="A883" i="50" s="1"/>
  <c r="BO882" i="50"/>
  <c r="AY882" i="50" s="1"/>
  <c r="BM882" i="50"/>
  <c r="BL882" i="50"/>
  <c r="BK882" i="50"/>
  <c r="BJ882" i="50"/>
  <c r="BI882" i="50"/>
  <c r="BH882" i="50"/>
  <c r="BG882" i="50"/>
  <c r="BF882" i="50"/>
  <c r="BE882" i="50"/>
  <c r="BD882" i="50"/>
  <c r="BC882" i="50"/>
  <c r="BB882" i="50"/>
  <c r="BA882" i="50"/>
  <c r="K882" i="50"/>
  <c r="J882" i="50"/>
  <c r="C882" i="50"/>
  <c r="B882" i="50"/>
  <c r="A882" i="50" s="1"/>
  <c r="BO881" i="50"/>
  <c r="AY881" i="50" s="1"/>
  <c r="BM881" i="50"/>
  <c r="BL881" i="50"/>
  <c r="BK881" i="50"/>
  <c r="BJ881" i="50"/>
  <c r="BI881" i="50"/>
  <c r="BH881" i="50"/>
  <c r="BG881" i="50"/>
  <c r="BF881" i="50"/>
  <c r="BE881" i="50"/>
  <c r="BD881" i="50"/>
  <c r="BC881" i="50"/>
  <c r="BB881" i="50"/>
  <c r="BA881" i="50"/>
  <c r="K881" i="50"/>
  <c r="J881" i="50"/>
  <c r="C881" i="50"/>
  <c r="B881" i="50"/>
  <c r="A881" i="50" s="1"/>
  <c r="BO880" i="50"/>
  <c r="AY880" i="50" s="1"/>
  <c r="BM880" i="50"/>
  <c r="BL880" i="50"/>
  <c r="BK880" i="50"/>
  <c r="BJ880" i="50"/>
  <c r="BI880" i="50"/>
  <c r="BH880" i="50"/>
  <c r="BG880" i="50"/>
  <c r="BF880" i="50"/>
  <c r="BE880" i="50"/>
  <c r="BD880" i="50"/>
  <c r="BC880" i="50"/>
  <c r="BB880" i="50"/>
  <c r="BA880" i="50"/>
  <c r="K880" i="50"/>
  <c r="J880" i="50"/>
  <c r="C880" i="50"/>
  <c r="B880" i="50"/>
  <c r="A880" i="50" s="1"/>
  <c r="BO879" i="50"/>
  <c r="AY879" i="50" s="1"/>
  <c r="BM879" i="50"/>
  <c r="BL879" i="50"/>
  <c r="BK879" i="50"/>
  <c r="BJ879" i="50"/>
  <c r="BI879" i="50"/>
  <c r="BH879" i="50"/>
  <c r="BG879" i="50"/>
  <c r="BF879" i="50"/>
  <c r="BE879" i="50"/>
  <c r="BD879" i="50"/>
  <c r="BC879" i="50"/>
  <c r="BB879" i="50"/>
  <c r="BA879" i="50"/>
  <c r="K879" i="50"/>
  <c r="J879" i="50"/>
  <c r="C879" i="50"/>
  <c r="B879" i="50"/>
  <c r="A879" i="50" s="1"/>
  <c r="BO878" i="50"/>
  <c r="BM878" i="50"/>
  <c r="BL878" i="50"/>
  <c r="BK878" i="50"/>
  <c r="BJ878" i="50"/>
  <c r="BI878" i="50"/>
  <c r="BH878" i="50"/>
  <c r="BG878" i="50"/>
  <c r="BF878" i="50"/>
  <c r="BE878" i="50"/>
  <c r="BD878" i="50"/>
  <c r="BC878" i="50"/>
  <c r="BB878" i="50"/>
  <c r="BA878" i="50"/>
  <c r="AY878" i="50"/>
  <c r="K878" i="50"/>
  <c r="J878" i="50"/>
  <c r="C878" i="50"/>
  <c r="B878" i="50"/>
  <c r="A878" i="50" s="1"/>
  <c r="BO877" i="50"/>
  <c r="AY877" i="50" s="1"/>
  <c r="BM877" i="50"/>
  <c r="BL877" i="50"/>
  <c r="BK877" i="50"/>
  <c r="BJ877" i="50"/>
  <c r="BI877" i="50"/>
  <c r="BH877" i="50"/>
  <c r="BG877" i="50"/>
  <c r="BF877" i="50"/>
  <c r="BE877" i="50"/>
  <c r="BD877" i="50"/>
  <c r="BC877" i="50"/>
  <c r="BB877" i="50"/>
  <c r="BA877" i="50"/>
  <c r="K877" i="50"/>
  <c r="J877" i="50"/>
  <c r="C877" i="50"/>
  <c r="B877" i="50"/>
  <c r="A877" i="50" s="1"/>
  <c r="BO876" i="50"/>
  <c r="BM876" i="50"/>
  <c r="BL876" i="50"/>
  <c r="BK876" i="50"/>
  <c r="BJ876" i="50"/>
  <c r="BI876" i="50"/>
  <c r="BH876" i="50"/>
  <c r="BG876" i="50"/>
  <c r="BF876" i="50"/>
  <c r="BE876" i="50"/>
  <c r="BD876" i="50"/>
  <c r="BC876" i="50"/>
  <c r="BB876" i="50"/>
  <c r="BA876" i="50"/>
  <c r="AY876" i="50"/>
  <c r="K876" i="50"/>
  <c r="J876" i="50"/>
  <c r="C876" i="50"/>
  <c r="B876" i="50"/>
  <c r="A876" i="50" s="1"/>
  <c r="BO875" i="50"/>
  <c r="AY875" i="50" s="1"/>
  <c r="BM875" i="50"/>
  <c r="BL875" i="50"/>
  <c r="BK875" i="50"/>
  <c r="BJ875" i="50"/>
  <c r="BI875" i="50"/>
  <c r="BH875" i="50"/>
  <c r="BG875" i="50"/>
  <c r="BF875" i="50"/>
  <c r="BE875" i="50"/>
  <c r="BD875" i="50"/>
  <c r="BC875" i="50"/>
  <c r="BB875" i="50"/>
  <c r="BA875" i="50"/>
  <c r="K875" i="50"/>
  <c r="J875" i="50"/>
  <c r="C875" i="50"/>
  <c r="B875" i="50"/>
  <c r="A875" i="50" s="1"/>
  <c r="BO874" i="50"/>
  <c r="AY874" i="50" s="1"/>
  <c r="BM874" i="50"/>
  <c r="BL874" i="50"/>
  <c r="BK874" i="50"/>
  <c r="BJ874" i="50"/>
  <c r="BI874" i="50"/>
  <c r="BH874" i="50"/>
  <c r="BG874" i="50"/>
  <c r="BF874" i="50"/>
  <c r="BE874" i="50"/>
  <c r="BD874" i="50"/>
  <c r="BC874" i="50"/>
  <c r="BB874" i="50"/>
  <c r="BA874" i="50"/>
  <c r="K874" i="50"/>
  <c r="J874" i="50"/>
  <c r="C874" i="50"/>
  <c r="B874" i="50"/>
  <c r="A874" i="50" s="1"/>
  <c r="BO873" i="50"/>
  <c r="AY873" i="50" s="1"/>
  <c r="BM873" i="50"/>
  <c r="BL873" i="50"/>
  <c r="BK873" i="50"/>
  <c r="BJ873" i="50"/>
  <c r="BI873" i="50"/>
  <c r="BH873" i="50"/>
  <c r="BG873" i="50"/>
  <c r="BF873" i="50"/>
  <c r="BE873" i="50"/>
  <c r="BD873" i="50"/>
  <c r="BC873" i="50"/>
  <c r="BB873" i="50"/>
  <c r="BA873" i="50"/>
  <c r="K873" i="50"/>
  <c r="J873" i="50"/>
  <c r="C873" i="50"/>
  <c r="B873" i="50"/>
  <c r="A873" i="50" s="1"/>
  <c r="BO872" i="50"/>
  <c r="AY872" i="50" s="1"/>
  <c r="BM872" i="50"/>
  <c r="BL872" i="50"/>
  <c r="BK872" i="50"/>
  <c r="BJ872" i="50"/>
  <c r="BI872" i="50"/>
  <c r="BH872" i="50"/>
  <c r="BG872" i="50"/>
  <c r="BF872" i="50"/>
  <c r="BE872" i="50"/>
  <c r="BD872" i="50"/>
  <c r="BC872" i="50"/>
  <c r="BB872" i="50"/>
  <c r="BA872" i="50"/>
  <c r="K872" i="50"/>
  <c r="J872" i="50"/>
  <c r="C872" i="50"/>
  <c r="B872" i="50"/>
  <c r="A872" i="50" s="1"/>
  <c r="BO871" i="50"/>
  <c r="BM871" i="50"/>
  <c r="BL871" i="50"/>
  <c r="BK871" i="50"/>
  <c r="BJ871" i="50"/>
  <c r="BI871" i="50"/>
  <c r="BH871" i="50"/>
  <c r="BG871" i="50"/>
  <c r="BF871" i="50"/>
  <c r="BE871" i="50"/>
  <c r="BD871" i="50"/>
  <c r="BC871" i="50"/>
  <c r="BB871" i="50"/>
  <c r="BA871" i="50"/>
  <c r="AY871" i="50"/>
  <c r="K871" i="50"/>
  <c r="J871" i="50"/>
  <c r="C871" i="50"/>
  <c r="B871" i="50"/>
  <c r="A871" i="50" s="1"/>
  <c r="BO870" i="50"/>
  <c r="AY870" i="50" s="1"/>
  <c r="BM870" i="50"/>
  <c r="BL870" i="50"/>
  <c r="BK870" i="50"/>
  <c r="BJ870" i="50"/>
  <c r="BI870" i="50"/>
  <c r="BH870" i="50"/>
  <c r="BG870" i="50"/>
  <c r="BF870" i="50"/>
  <c r="BE870" i="50"/>
  <c r="BD870" i="50"/>
  <c r="BC870" i="50"/>
  <c r="BB870" i="50"/>
  <c r="BA870" i="50"/>
  <c r="K870" i="50"/>
  <c r="J870" i="50"/>
  <c r="C870" i="50"/>
  <c r="B870" i="50"/>
  <c r="A870" i="50" s="1"/>
  <c r="BO869" i="50"/>
  <c r="AY869" i="50" s="1"/>
  <c r="BM869" i="50"/>
  <c r="BL869" i="50"/>
  <c r="BK869" i="50"/>
  <c r="BJ869" i="50"/>
  <c r="BI869" i="50"/>
  <c r="BH869" i="50"/>
  <c r="BG869" i="50"/>
  <c r="BF869" i="50"/>
  <c r="BE869" i="50"/>
  <c r="BD869" i="50"/>
  <c r="BC869" i="50"/>
  <c r="BB869" i="50"/>
  <c r="BA869" i="50"/>
  <c r="K869" i="50"/>
  <c r="J869" i="50"/>
  <c r="C869" i="50"/>
  <c r="B869" i="50"/>
  <c r="A869" i="50" s="1"/>
  <c r="BO868" i="50"/>
  <c r="AY868" i="50" s="1"/>
  <c r="BM868" i="50"/>
  <c r="BL868" i="50"/>
  <c r="BK868" i="50"/>
  <c r="BJ868" i="50"/>
  <c r="BI868" i="50"/>
  <c r="BH868" i="50"/>
  <c r="BG868" i="50"/>
  <c r="BF868" i="50"/>
  <c r="BE868" i="50"/>
  <c r="BD868" i="50"/>
  <c r="BC868" i="50"/>
  <c r="BB868" i="50"/>
  <c r="BA868" i="50"/>
  <c r="K868" i="50"/>
  <c r="J868" i="50"/>
  <c r="C868" i="50"/>
  <c r="B868" i="50"/>
  <c r="A868" i="50" s="1"/>
  <c r="BO867" i="50"/>
  <c r="AY867" i="50" s="1"/>
  <c r="BM867" i="50"/>
  <c r="BL867" i="50"/>
  <c r="BK867" i="50"/>
  <c r="BJ867" i="50"/>
  <c r="BI867" i="50"/>
  <c r="BH867" i="50"/>
  <c r="BG867" i="50"/>
  <c r="BF867" i="50"/>
  <c r="BE867" i="50"/>
  <c r="BD867" i="50"/>
  <c r="BC867" i="50"/>
  <c r="BB867" i="50"/>
  <c r="BA867" i="50"/>
  <c r="K867" i="50"/>
  <c r="J867" i="50"/>
  <c r="C867" i="50"/>
  <c r="B867" i="50"/>
  <c r="A867" i="50" s="1"/>
  <c r="BO866" i="50"/>
  <c r="AY866" i="50" s="1"/>
  <c r="BM866" i="50"/>
  <c r="BL866" i="50"/>
  <c r="BK866" i="50"/>
  <c r="BJ866" i="50"/>
  <c r="BI866" i="50"/>
  <c r="BH866" i="50"/>
  <c r="BG866" i="50"/>
  <c r="BF866" i="50"/>
  <c r="BE866" i="50"/>
  <c r="BD866" i="50"/>
  <c r="BC866" i="50"/>
  <c r="BB866" i="50"/>
  <c r="BA866" i="50"/>
  <c r="K866" i="50"/>
  <c r="J866" i="50"/>
  <c r="C866" i="50"/>
  <c r="B866" i="50"/>
  <c r="A866" i="50" s="1"/>
  <c r="BO865" i="50"/>
  <c r="BM865" i="50"/>
  <c r="BL865" i="50"/>
  <c r="BK865" i="50"/>
  <c r="BJ865" i="50"/>
  <c r="BI865" i="50"/>
  <c r="BH865" i="50"/>
  <c r="BG865" i="50"/>
  <c r="BF865" i="50"/>
  <c r="BE865" i="50"/>
  <c r="BD865" i="50"/>
  <c r="BC865" i="50"/>
  <c r="BB865" i="50"/>
  <c r="BA865" i="50"/>
  <c r="AY865" i="50"/>
  <c r="K865" i="50"/>
  <c r="J865" i="50"/>
  <c r="C865" i="50"/>
  <c r="B865" i="50"/>
  <c r="A865" i="50" s="1"/>
  <c r="BO864" i="50"/>
  <c r="AY864" i="50" s="1"/>
  <c r="BM864" i="50"/>
  <c r="BL864" i="50"/>
  <c r="BK864" i="50"/>
  <c r="BJ864" i="50"/>
  <c r="BI864" i="50"/>
  <c r="BH864" i="50"/>
  <c r="BG864" i="50"/>
  <c r="BF864" i="50"/>
  <c r="BE864" i="50"/>
  <c r="BD864" i="50"/>
  <c r="BC864" i="50"/>
  <c r="BB864" i="50"/>
  <c r="BA864" i="50"/>
  <c r="K864" i="50"/>
  <c r="J864" i="50"/>
  <c r="C864" i="50"/>
  <c r="B864" i="50"/>
  <c r="A864" i="50" s="1"/>
  <c r="BO863" i="50"/>
  <c r="AY863" i="50" s="1"/>
  <c r="BM863" i="50"/>
  <c r="BL863" i="50"/>
  <c r="BK863" i="50"/>
  <c r="BJ863" i="50"/>
  <c r="BI863" i="50"/>
  <c r="BH863" i="50"/>
  <c r="BG863" i="50"/>
  <c r="BF863" i="50"/>
  <c r="BE863" i="50"/>
  <c r="BD863" i="50"/>
  <c r="BC863" i="50"/>
  <c r="BB863" i="50"/>
  <c r="BA863" i="50"/>
  <c r="K863" i="50"/>
  <c r="J863" i="50"/>
  <c r="C863" i="50"/>
  <c r="B863" i="50"/>
  <c r="A863" i="50" s="1"/>
  <c r="BO862" i="50"/>
  <c r="BM862" i="50"/>
  <c r="BL862" i="50"/>
  <c r="BK862" i="50"/>
  <c r="BJ862" i="50"/>
  <c r="BI862" i="50"/>
  <c r="BH862" i="50"/>
  <c r="BG862" i="50"/>
  <c r="BF862" i="50"/>
  <c r="BE862" i="50"/>
  <c r="BD862" i="50"/>
  <c r="BC862" i="50"/>
  <c r="BB862" i="50"/>
  <c r="BA862" i="50"/>
  <c r="AY862" i="50"/>
  <c r="K862" i="50"/>
  <c r="J862" i="50"/>
  <c r="C862" i="50"/>
  <c r="B862" i="50"/>
  <c r="A862" i="50" s="1"/>
  <c r="BO861" i="50"/>
  <c r="AY861" i="50" s="1"/>
  <c r="BM861" i="50"/>
  <c r="BL861" i="50"/>
  <c r="BK861" i="50"/>
  <c r="BJ861" i="50"/>
  <c r="BI861" i="50"/>
  <c r="BH861" i="50"/>
  <c r="BG861" i="50"/>
  <c r="BF861" i="50"/>
  <c r="BE861" i="50"/>
  <c r="BD861" i="50"/>
  <c r="BC861" i="50"/>
  <c r="BB861" i="50"/>
  <c r="BA861" i="50"/>
  <c r="K861" i="50"/>
  <c r="J861" i="50"/>
  <c r="C861" i="50"/>
  <c r="B861" i="50"/>
  <c r="A861" i="50" s="1"/>
  <c r="BO860" i="50"/>
  <c r="BM860" i="50"/>
  <c r="BL860" i="50"/>
  <c r="BK860" i="50"/>
  <c r="BJ860" i="50"/>
  <c r="BI860" i="50"/>
  <c r="BH860" i="50"/>
  <c r="BG860" i="50"/>
  <c r="BF860" i="50"/>
  <c r="BE860" i="50"/>
  <c r="BD860" i="50"/>
  <c r="BC860" i="50"/>
  <c r="BB860" i="50"/>
  <c r="BA860" i="50"/>
  <c r="AY860" i="50"/>
  <c r="K860" i="50"/>
  <c r="J860" i="50"/>
  <c r="C860" i="50"/>
  <c r="B860" i="50"/>
  <c r="A860" i="50" s="1"/>
  <c r="BO859" i="50"/>
  <c r="AY859" i="50" s="1"/>
  <c r="BM859" i="50"/>
  <c r="BL859" i="50"/>
  <c r="BK859" i="50"/>
  <c r="BJ859" i="50"/>
  <c r="BI859" i="50"/>
  <c r="BH859" i="50"/>
  <c r="BG859" i="50"/>
  <c r="BF859" i="50"/>
  <c r="BE859" i="50"/>
  <c r="BD859" i="50"/>
  <c r="BC859" i="50"/>
  <c r="BB859" i="50"/>
  <c r="BA859" i="50"/>
  <c r="K859" i="50"/>
  <c r="J859" i="50"/>
  <c r="C859" i="50"/>
  <c r="B859" i="50"/>
  <c r="A859" i="50" s="1"/>
  <c r="BO858" i="50"/>
  <c r="AY858" i="50" s="1"/>
  <c r="BM858" i="50"/>
  <c r="BL858" i="50"/>
  <c r="BK858" i="50"/>
  <c r="BJ858" i="50"/>
  <c r="BI858" i="50"/>
  <c r="BH858" i="50"/>
  <c r="BG858" i="50"/>
  <c r="BF858" i="50"/>
  <c r="BE858" i="50"/>
  <c r="BD858" i="50"/>
  <c r="BC858" i="50"/>
  <c r="BB858" i="50"/>
  <c r="BA858" i="50"/>
  <c r="K858" i="50"/>
  <c r="J858" i="50"/>
  <c r="C858" i="50"/>
  <c r="B858" i="50"/>
  <c r="A858" i="50" s="1"/>
  <c r="BO857" i="50"/>
  <c r="AY857" i="50" s="1"/>
  <c r="BM857" i="50"/>
  <c r="BL857" i="50"/>
  <c r="BK857" i="50"/>
  <c r="BJ857" i="50"/>
  <c r="BI857" i="50"/>
  <c r="BH857" i="50"/>
  <c r="BG857" i="50"/>
  <c r="BF857" i="50"/>
  <c r="BE857" i="50"/>
  <c r="BD857" i="50"/>
  <c r="BC857" i="50"/>
  <c r="BB857" i="50"/>
  <c r="BA857" i="50"/>
  <c r="K857" i="50"/>
  <c r="J857" i="50"/>
  <c r="C857" i="50"/>
  <c r="B857" i="50"/>
  <c r="A857" i="50" s="1"/>
  <c r="BO856" i="50"/>
  <c r="AY856" i="50" s="1"/>
  <c r="BM856" i="50"/>
  <c r="BL856" i="50"/>
  <c r="BK856" i="50"/>
  <c r="BJ856" i="50"/>
  <c r="BI856" i="50"/>
  <c r="BH856" i="50"/>
  <c r="BG856" i="50"/>
  <c r="BF856" i="50"/>
  <c r="BE856" i="50"/>
  <c r="BD856" i="50"/>
  <c r="BC856" i="50"/>
  <c r="BB856" i="50"/>
  <c r="BA856" i="50"/>
  <c r="K856" i="50"/>
  <c r="J856" i="50"/>
  <c r="C856" i="50"/>
  <c r="B856" i="50"/>
  <c r="A856" i="50" s="1"/>
  <c r="BO855" i="50"/>
  <c r="AY855" i="50" s="1"/>
  <c r="BM855" i="50"/>
  <c r="BL855" i="50"/>
  <c r="BK855" i="50"/>
  <c r="BJ855" i="50"/>
  <c r="BI855" i="50"/>
  <c r="BH855" i="50"/>
  <c r="BG855" i="50"/>
  <c r="BF855" i="50"/>
  <c r="BE855" i="50"/>
  <c r="BD855" i="50"/>
  <c r="BC855" i="50"/>
  <c r="BB855" i="50"/>
  <c r="BA855" i="50"/>
  <c r="K855" i="50"/>
  <c r="J855" i="50"/>
  <c r="C855" i="50"/>
  <c r="B855" i="50"/>
  <c r="A855" i="50" s="1"/>
  <c r="BO854" i="50"/>
  <c r="BM854" i="50"/>
  <c r="BL854" i="50"/>
  <c r="BK854" i="50"/>
  <c r="BJ854" i="50"/>
  <c r="BI854" i="50"/>
  <c r="BH854" i="50"/>
  <c r="BG854" i="50"/>
  <c r="BF854" i="50"/>
  <c r="BE854" i="50"/>
  <c r="BD854" i="50"/>
  <c r="BC854" i="50"/>
  <c r="BB854" i="50"/>
  <c r="BA854" i="50"/>
  <c r="AY854" i="50"/>
  <c r="K854" i="50"/>
  <c r="J854" i="50"/>
  <c r="C854" i="50"/>
  <c r="B854" i="50"/>
  <c r="A854" i="50" s="1"/>
  <c r="BO853" i="50"/>
  <c r="BM853" i="50"/>
  <c r="BL853" i="50"/>
  <c r="BK853" i="50"/>
  <c r="BJ853" i="50"/>
  <c r="BI853" i="50"/>
  <c r="BH853" i="50"/>
  <c r="BG853" i="50"/>
  <c r="BF853" i="50"/>
  <c r="BE853" i="50"/>
  <c r="BD853" i="50"/>
  <c r="BC853" i="50"/>
  <c r="BB853" i="50"/>
  <c r="BA853" i="50"/>
  <c r="AY853" i="50"/>
  <c r="K853" i="50"/>
  <c r="J853" i="50"/>
  <c r="C853" i="50"/>
  <c r="B853" i="50"/>
  <c r="A853" i="50" s="1"/>
  <c r="BO852" i="50"/>
  <c r="AY852" i="50" s="1"/>
  <c r="BM852" i="50"/>
  <c r="BL852" i="50"/>
  <c r="BK852" i="50"/>
  <c r="BJ852" i="50"/>
  <c r="BI852" i="50"/>
  <c r="BH852" i="50"/>
  <c r="BG852" i="50"/>
  <c r="BF852" i="50"/>
  <c r="BE852" i="50"/>
  <c r="BD852" i="50"/>
  <c r="BC852" i="50"/>
  <c r="BB852" i="50"/>
  <c r="BA852" i="50"/>
  <c r="K852" i="50"/>
  <c r="J852" i="50"/>
  <c r="C852" i="50"/>
  <c r="B852" i="50"/>
  <c r="A852" i="50" s="1"/>
  <c r="BO851" i="50"/>
  <c r="BM851" i="50"/>
  <c r="BL851" i="50"/>
  <c r="BK851" i="50"/>
  <c r="BJ851" i="50"/>
  <c r="BI851" i="50"/>
  <c r="BH851" i="50"/>
  <c r="BG851" i="50"/>
  <c r="BF851" i="50"/>
  <c r="BE851" i="50"/>
  <c r="BD851" i="50"/>
  <c r="BC851" i="50"/>
  <c r="BB851" i="50"/>
  <c r="BA851" i="50"/>
  <c r="AY851" i="50"/>
  <c r="K851" i="50"/>
  <c r="J851" i="50"/>
  <c r="C851" i="50"/>
  <c r="B851" i="50"/>
  <c r="A851" i="50" s="1"/>
  <c r="BO850" i="50"/>
  <c r="AY850" i="50" s="1"/>
  <c r="BM850" i="50"/>
  <c r="BL850" i="50"/>
  <c r="BK850" i="50"/>
  <c r="BJ850" i="50"/>
  <c r="BI850" i="50"/>
  <c r="BH850" i="50"/>
  <c r="BG850" i="50"/>
  <c r="BF850" i="50"/>
  <c r="BE850" i="50"/>
  <c r="BD850" i="50"/>
  <c r="BC850" i="50"/>
  <c r="BB850" i="50"/>
  <c r="BA850" i="50"/>
  <c r="K850" i="50"/>
  <c r="J850" i="50"/>
  <c r="C850" i="50"/>
  <c r="B850" i="50"/>
  <c r="A850" i="50" s="1"/>
  <c r="BO849" i="50"/>
  <c r="BM849" i="50"/>
  <c r="BL849" i="50"/>
  <c r="BK849" i="50"/>
  <c r="BJ849" i="50"/>
  <c r="BI849" i="50"/>
  <c r="BH849" i="50"/>
  <c r="BG849" i="50"/>
  <c r="BF849" i="50"/>
  <c r="BE849" i="50"/>
  <c r="BD849" i="50"/>
  <c r="BC849" i="50"/>
  <c r="BB849" i="50"/>
  <c r="BA849" i="50"/>
  <c r="AY849" i="50"/>
  <c r="K849" i="50"/>
  <c r="J849" i="50"/>
  <c r="C849" i="50"/>
  <c r="B849" i="50"/>
  <c r="A849" i="50" s="1"/>
  <c r="BO848" i="50"/>
  <c r="AY848" i="50" s="1"/>
  <c r="BM848" i="50"/>
  <c r="BL848" i="50"/>
  <c r="BK848" i="50"/>
  <c r="BJ848" i="50"/>
  <c r="BI848" i="50"/>
  <c r="BH848" i="50"/>
  <c r="BG848" i="50"/>
  <c r="BF848" i="50"/>
  <c r="BE848" i="50"/>
  <c r="BD848" i="50"/>
  <c r="BC848" i="50"/>
  <c r="BB848" i="50"/>
  <c r="BA848" i="50"/>
  <c r="K848" i="50"/>
  <c r="J848" i="50"/>
  <c r="C848" i="50"/>
  <c r="B848" i="50"/>
  <c r="A848" i="50" s="1"/>
  <c r="BO847" i="50"/>
  <c r="AY847" i="50" s="1"/>
  <c r="BM847" i="50"/>
  <c r="BL847" i="50"/>
  <c r="BK847" i="50"/>
  <c r="BJ847" i="50"/>
  <c r="BI847" i="50"/>
  <c r="BH847" i="50"/>
  <c r="BG847" i="50"/>
  <c r="BF847" i="50"/>
  <c r="BE847" i="50"/>
  <c r="BD847" i="50"/>
  <c r="BC847" i="50"/>
  <c r="BB847" i="50"/>
  <c r="BA847" i="50"/>
  <c r="K847" i="50"/>
  <c r="J847" i="50"/>
  <c r="C847" i="50"/>
  <c r="B847" i="50"/>
  <c r="A847" i="50" s="1"/>
  <c r="BO846" i="50"/>
  <c r="AY846" i="50" s="1"/>
  <c r="BM846" i="50"/>
  <c r="BL846" i="50"/>
  <c r="BK846" i="50"/>
  <c r="BJ846" i="50"/>
  <c r="BI846" i="50"/>
  <c r="BH846" i="50"/>
  <c r="BG846" i="50"/>
  <c r="BF846" i="50"/>
  <c r="BE846" i="50"/>
  <c r="BD846" i="50"/>
  <c r="BC846" i="50"/>
  <c r="BB846" i="50"/>
  <c r="BA846" i="50"/>
  <c r="K846" i="50"/>
  <c r="J846" i="50"/>
  <c r="C846" i="50"/>
  <c r="B846" i="50"/>
  <c r="A846" i="50" s="1"/>
  <c r="BO845" i="50"/>
  <c r="AY845" i="50" s="1"/>
  <c r="BM845" i="50"/>
  <c r="BL845" i="50"/>
  <c r="BK845" i="50"/>
  <c r="BJ845" i="50"/>
  <c r="BI845" i="50"/>
  <c r="BH845" i="50"/>
  <c r="BG845" i="50"/>
  <c r="BF845" i="50"/>
  <c r="BE845" i="50"/>
  <c r="BD845" i="50"/>
  <c r="BC845" i="50"/>
  <c r="BB845" i="50"/>
  <c r="BA845" i="50"/>
  <c r="K845" i="50"/>
  <c r="J845" i="50"/>
  <c r="C845" i="50"/>
  <c r="B845" i="50"/>
  <c r="A845" i="50" s="1"/>
  <c r="BO844" i="50"/>
  <c r="BM844" i="50"/>
  <c r="BL844" i="50"/>
  <c r="BK844" i="50"/>
  <c r="BJ844" i="50"/>
  <c r="BI844" i="50"/>
  <c r="BH844" i="50"/>
  <c r="BG844" i="50"/>
  <c r="BF844" i="50"/>
  <c r="BE844" i="50"/>
  <c r="BD844" i="50"/>
  <c r="BC844" i="50"/>
  <c r="BB844" i="50"/>
  <c r="BA844" i="50"/>
  <c r="AY844" i="50"/>
  <c r="K844" i="50"/>
  <c r="J844" i="50"/>
  <c r="C844" i="50"/>
  <c r="B844" i="50"/>
  <c r="A844" i="50" s="1"/>
  <c r="BO843" i="50"/>
  <c r="AY843" i="50" s="1"/>
  <c r="BM843" i="50"/>
  <c r="BL843" i="50"/>
  <c r="BK843" i="50"/>
  <c r="BJ843" i="50"/>
  <c r="BI843" i="50"/>
  <c r="BH843" i="50"/>
  <c r="BG843" i="50"/>
  <c r="BF843" i="50"/>
  <c r="BE843" i="50"/>
  <c r="BD843" i="50"/>
  <c r="BC843" i="50"/>
  <c r="BB843" i="50"/>
  <c r="BA843" i="50"/>
  <c r="K843" i="50"/>
  <c r="J843" i="50"/>
  <c r="C843" i="50"/>
  <c r="B843" i="50"/>
  <c r="A843" i="50" s="1"/>
  <c r="BO842" i="50"/>
  <c r="BM842" i="50"/>
  <c r="BL842" i="50"/>
  <c r="BK842" i="50"/>
  <c r="BJ842" i="50"/>
  <c r="BI842" i="50"/>
  <c r="BH842" i="50"/>
  <c r="BG842" i="50"/>
  <c r="BF842" i="50"/>
  <c r="BE842" i="50"/>
  <c r="BD842" i="50"/>
  <c r="BC842" i="50"/>
  <c r="BB842" i="50"/>
  <c r="BA842" i="50"/>
  <c r="AY842" i="50"/>
  <c r="K842" i="50"/>
  <c r="J842" i="50"/>
  <c r="C842" i="50"/>
  <c r="B842" i="50"/>
  <c r="A842" i="50" s="1"/>
  <c r="BO841" i="50"/>
  <c r="AY841" i="50" s="1"/>
  <c r="BM841" i="50"/>
  <c r="BL841" i="50"/>
  <c r="BK841" i="50"/>
  <c r="BJ841" i="50"/>
  <c r="BI841" i="50"/>
  <c r="BH841" i="50"/>
  <c r="BG841" i="50"/>
  <c r="BF841" i="50"/>
  <c r="BE841" i="50"/>
  <c r="BD841" i="50"/>
  <c r="BC841" i="50"/>
  <c r="BB841" i="50"/>
  <c r="BA841" i="50"/>
  <c r="K841" i="50"/>
  <c r="J841" i="50"/>
  <c r="C841" i="50"/>
  <c r="B841" i="50"/>
  <c r="A841" i="50" s="1"/>
  <c r="BO840" i="50"/>
  <c r="AY840" i="50" s="1"/>
  <c r="BM840" i="50"/>
  <c r="BL840" i="50"/>
  <c r="BK840" i="50"/>
  <c r="BJ840" i="50"/>
  <c r="BI840" i="50"/>
  <c r="BH840" i="50"/>
  <c r="BG840" i="50"/>
  <c r="BF840" i="50"/>
  <c r="BE840" i="50"/>
  <c r="BD840" i="50"/>
  <c r="BC840" i="50"/>
  <c r="BB840" i="50"/>
  <c r="BA840" i="50"/>
  <c r="K840" i="50"/>
  <c r="J840" i="50"/>
  <c r="C840" i="50"/>
  <c r="B840" i="50"/>
  <c r="A840" i="50" s="1"/>
  <c r="BO839" i="50"/>
  <c r="AY839" i="50" s="1"/>
  <c r="BM839" i="50"/>
  <c r="BL839" i="50"/>
  <c r="BK839" i="50"/>
  <c r="BJ839" i="50"/>
  <c r="BI839" i="50"/>
  <c r="BH839" i="50"/>
  <c r="BG839" i="50"/>
  <c r="BF839" i="50"/>
  <c r="BE839" i="50"/>
  <c r="BD839" i="50"/>
  <c r="BC839" i="50"/>
  <c r="BB839" i="50"/>
  <c r="BA839" i="50"/>
  <c r="K839" i="50"/>
  <c r="J839" i="50"/>
  <c r="C839" i="50"/>
  <c r="B839" i="50"/>
  <c r="A839" i="50" s="1"/>
  <c r="BO838" i="50"/>
  <c r="AY838" i="50" s="1"/>
  <c r="BM838" i="50"/>
  <c r="BL838" i="50"/>
  <c r="BK838" i="50"/>
  <c r="BJ838" i="50"/>
  <c r="BI838" i="50"/>
  <c r="BH838" i="50"/>
  <c r="BG838" i="50"/>
  <c r="BF838" i="50"/>
  <c r="BE838" i="50"/>
  <c r="BD838" i="50"/>
  <c r="BC838" i="50"/>
  <c r="BB838" i="50"/>
  <c r="BA838" i="50"/>
  <c r="K838" i="50"/>
  <c r="J838" i="50"/>
  <c r="C838" i="50"/>
  <c r="B838" i="50"/>
  <c r="A838" i="50" s="1"/>
  <c r="BO837" i="50"/>
  <c r="BM837" i="50"/>
  <c r="BL837" i="50"/>
  <c r="BK837" i="50"/>
  <c r="BJ837" i="50"/>
  <c r="BI837" i="50"/>
  <c r="BH837" i="50"/>
  <c r="BG837" i="50"/>
  <c r="BF837" i="50"/>
  <c r="BE837" i="50"/>
  <c r="BD837" i="50"/>
  <c r="BC837" i="50"/>
  <c r="BB837" i="50"/>
  <c r="BA837" i="50"/>
  <c r="AY837" i="50"/>
  <c r="K837" i="50"/>
  <c r="J837" i="50"/>
  <c r="C837" i="50"/>
  <c r="B837" i="50"/>
  <c r="A837" i="50" s="1"/>
  <c r="BO836" i="50"/>
  <c r="AY836" i="50" s="1"/>
  <c r="BM836" i="50"/>
  <c r="BL836" i="50"/>
  <c r="BK836" i="50"/>
  <c r="BJ836" i="50"/>
  <c r="BI836" i="50"/>
  <c r="BH836" i="50"/>
  <c r="BG836" i="50"/>
  <c r="BF836" i="50"/>
  <c r="BE836" i="50"/>
  <c r="BD836" i="50"/>
  <c r="BC836" i="50"/>
  <c r="BB836" i="50"/>
  <c r="BA836" i="50"/>
  <c r="K836" i="50"/>
  <c r="J836" i="50"/>
  <c r="C836" i="50"/>
  <c r="B836" i="50"/>
  <c r="A836" i="50" s="1"/>
  <c r="BO835" i="50"/>
  <c r="BM835" i="50"/>
  <c r="BL835" i="50"/>
  <c r="BK835" i="50"/>
  <c r="BJ835" i="50"/>
  <c r="BI835" i="50"/>
  <c r="BH835" i="50"/>
  <c r="BG835" i="50"/>
  <c r="BF835" i="50"/>
  <c r="BE835" i="50"/>
  <c r="BD835" i="50"/>
  <c r="BC835" i="50"/>
  <c r="BB835" i="50"/>
  <c r="BA835" i="50"/>
  <c r="AY835" i="50"/>
  <c r="K835" i="50"/>
  <c r="J835" i="50"/>
  <c r="C835" i="50"/>
  <c r="B835" i="50"/>
  <c r="A835" i="50" s="1"/>
  <c r="BO834" i="50"/>
  <c r="BM834" i="50"/>
  <c r="BL834" i="50"/>
  <c r="BK834" i="50"/>
  <c r="BJ834" i="50"/>
  <c r="BI834" i="50"/>
  <c r="BH834" i="50"/>
  <c r="BG834" i="50"/>
  <c r="BF834" i="50"/>
  <c r="BE834" i="50"/>
  <c r="BD834" i="50"/>
  <c r="BC834" i="50"/>
  <c r="BB834" i="50"/>
  <c r="BA834" i="50"/>
  <c r="AY834" i="50"/>
  <c r="K834" i="50"/>
  <c r="J834" i="50"/>
  <c r="C834" i="50"/>
  <c r="B834" i="50"/>
  <c r="A834" i="50" s="1"/>
  <c r="BO833" i="50"/>
  <c r="AY833" i="50" s="1"/>
  <c r="BM833" i="50"/>
  <c r="BL833" i="50"/>
  <c r="BK833" i="50"/>
  <c r="BJ833" i="50"/>
  <c r="BI833" i="50"/>
  <c r="BH833" i="50"/>
  <c r="BG833" i="50"/>
  <c r="BF833" i="50"/>
  <c r="BE833" i="50"/>
  <c r="BD833" i="50"/>
  <c r="BC833" i="50"/>
  <c r="BB833" i="50"/>
  <c r="BA833" i="50"/>
  <c r="K833" i="50"/>
  <c r="J833" i="50"/>
  <c r="C833" i="50"/>
  <c r="B833" i="50"/>
  <c r="A833" i="50" s="1"/>
  <c r="BO832" i="50"/>
  <c r="AY832" i="50" s="1"/>
  <c r="BM832" i="50"/>
  <c r="BL832" i="50"/>
  <c r="BK832" i="50"/>
  <c r="BJ832" i="50"/>
  <c r="BI832" i="50"/>
  <c r="BH832" i="50"/>
  <c r="BG832" i="50"/>
  <c r="BF832" i="50"/>
  <c r="BE832" i="50"/>
  <c r="BD832" i="50"/>
  <c r="BC832" i="50"/>
  <c r="BB832" i="50"/>
  <c r="BA832" i="50"/>
  <c r="K832" i="50"/>
  <c r="J832" i="50"/>
  <c r="C832" i="50"/>
  <c r="B832" i="50"/>
  <c r="A832" i="50" s="1"/>
  <c r="BO831" i="50"/>
  <c r="AY831" i="50" s="1"/>
  <c r="BM831" i="50"/>
  <c r="BL831" i="50"/>
  <c r="BK831" i="50"/>
  <c r="BJ831" i="50"/>
  <c r="BI831" i="50"/>
  <c r="BH831" i="50"/>
  <c r="BG831" i="50"/>
  <c r="BF831" i="50"/>
  <c r="BE831" i="50"/>
  <c r="BD831" i="50"/>
  <c r="BC831" i="50"/>
  <c r="BB831" i="50"/>
  <c r="BA831" i="50"/>
  <c r="K831" i="50"/>
  <c r="J831" i="50"/>
  <c r="C831" i="50"/>
  <c r="B831" i="50"/>
  <c r="A831" i="50" s="1"/>
  <c r="BO830" i="50"/>
  <c r="AY830" i="50" s="1"/>
  <c r="BM830" i="50"/>
  <c r="BL830" i="50"/>
  <c r="BK830" i="50"/>
  <c r="BJ830" i="50"/>
  <c r="BI830" i="50"/>
  <c r="BH830" i="50"/>
  <c r="BG830" i="50"/>
  <c r="BF830" i="50"/>
  <c r="BE830" i="50"/>
  <c r="BD830" i="50"/>
  <c r="BC830" i="50"/>
  <c r="BB830" i="50"/>
  <c r="BA830" i="50"/>
  <c r="K830" i="50"/>
  <c r="J830" i="50"/>
  <c r="C830" i="50"/>
  <c r="B830" i="50"/>
  <c r="A830" i="50" s="1"/>
  <c r="BO829" i="50"/>
  <c r="BM829" i="50"/>
  <c r="BL829" i="50"/>
  <c r="BK829" i="50"/>
  <c r="BJ829" i="50"/>
  <c r="BI829" i="50"/>
  <c r="BH829" i="50"/>
  <c r="BG829" i="50"/>
  <c r="BF829" i="50"/>
  <c r="BE829" i="50"/>
  <c r="BD829" i="50"/>
  <c r="BC829" i="50"/>
  <c r="BB829" i="50"/>
  <c r="BA829" i="50"/>
  <c r="AY829" i="50"/>
  <c r="K829" i="50"/>
  <c r="J829" i="50"/>
  <c r="C829" i="50"/>
  <c r="B829" i="50"/>
  <c r="A829" i="50" s="1"/>
  <c r="BO828" i="50"/>
  <c r="AY828" i="50" s="1"/>
  <c r="BM828" i="50"/>
  <c r="BL828" i="50"/>
  <c r="BK828" i="50"/>
  <c r="BJ828" i="50"/>
  <c r="BI828" i="50"/>
  <c r="BH828" i="50"/>
  <c r="BG828" i="50"/>
  <c r="BF828" i="50"/>
  <c r="BE828" i="50"/>
  <c r="BD828" i="50"/>
  <c r="BC828" i="50"/>
  <c r="BB828" i="50"/>
  <c r="BA828" i="50"/>
  <c r="K828" i="50"/>
  <c r="J828" i="50"/>
  <c r="C828" i="50"/>
  <c r="B828" i="50"/>
  <c r="A828" i="50" s="1"/>
  <c r="BO827" i="50"/>
  <c r="AY827" i="50" s="1"/>
  <c r="BM827" i="50"/>
  <c r="BL827" i="50"/>
  <c r="BK827" i="50"/>
  <c r="BJ827" i="50"/>
  <c r="BI827" i="50"/>
  <c r="BH827" i="50"/>
  <c r="BG827" i="50"/>
  <c r="BF827" i="50"/>
  <c r="BE827" i="50"/>
  <c r="BD827" i="50"/>
  <c r="BC827" i="50"/>
  <c r="BB827" i="50"/>
  <c r="BA827" i="50"/>
  <c r="K827" i="50"/>
  <c r="J827" i="50"/>
  <c r="C827" i="50"/>
  <c r="B827" i="50"/>
  <c r="A827" i="50" s="1"/>
  <c r="BO826" i="50"/>
  <c r="AY826" i="50" s="1"/>
  <c r="BM826" i="50"/>
  <c r="BL826" i="50"/>
  <c r="BK826" i="50"/>
  <c r="BJ826" i="50"/>
  <c r="BI826" i="50"/>
  <c r="BH826" i="50"/>
  <c r="BG826" i="50"/>
  <c r="BF826" i="50"/>
  <c r="BE826" i="50"/>
  <c r="BD826" i="50"/>
  <c r="BC826" i="50"/>
  <c r="BB826" i="50"/>
  <c r="BA826" i="50"/>
  <c r="K826" i="50"/>
  <c r="J826" i="50"/>
  <c r="C826" i="50"/>
  <c r="B826" i="50"/>
  <c r="A826" i="50" s="1"/>
  <c r="BO825" i="50"/>
  <c r="BM825" i="50"/>
  <c r="BL825" i="50"/>
  <c r="BK825" i="50"/>
  <c r="BJ825" i="50"/>
  <c r="BI825" i="50"/>
  <c r="BH825" i="50"/>
  <c r="BG825" i="50"/>
  <c r="BF825" i="50"/>
  <c r="BE825" i="50"/>
  <c r="BD825" i="50"/>
  <c r="BC825" i="50"/>
  <c r="BB825" i="50"/>
  <c r="BA825" i="50"/>
  <c r="AY825" i="50"/>
  <c r="K825" i="50"/>
  <c r="J825" i="50"/>
  <c r="C825" i="50"/>
  <c r="B825" i="50"/>
  <c r="A825" i="50" s="1"/>
  <c r="BO824" i="50"/>
  <c r="BM824" i="50"/>
  <c r="BL824" i="50"/>
  <c r="BK824" i="50"/>
  <c r="BJ824" i="50"/>
  <c r="BI824" i="50"/>
  <c r="BH824" i="50"/>
  <c r="BG824" i="50"/>
  <c r="BF824" i="50"/>
  <c r="BE824" i="50"/>
  <c r="BD824" i="50"/>
  <c r="BC824" i="50"/>
  <c r="BB824" i="50"/>
  <c r="BA824" i="50"/>
  <c r="AY824" i="50"/>
  <c r="K824" i="50"/>
  <c r="J824" i="50"/>
  <c r="C824" i="50"/>
  <c r="B824" i="50"/>
  <c r="A824" i="50" s="1"/>
  <c r="BO823" i="50"/>
  <c r="AY823" i="50" s="1"/>
  <c r="BM823" i="50"/>
  <c r="BL823" i="50"/>
  <c r="BK823" i="50"/>
  <c r="BJ823" i="50"/>
  <c r="BI823" i="50"/>
  <c r="BH823" i="50"/>
  <c r="BG823" i="50"/>
  <c r="BF823" i="50"/>
  <c r="BE823" i="50"/>
  <c r="BD823" i="50"/>
  <c r="BC823" i="50"/>
  <c r="BB823" i="50"/>
  <c r="BA823" i="50"/>
  <c r="K823" i="50"/>
  <c r="J823" i="50"/>
  <c r="C823" i="50"/>
  <c r="B823" i="50"/>
  <c r="A823" i="50" s="1"/>
  <c r="BO822" i="50"/>
  <c r="AY822" i="50" s="1"/>
  <c r="BM822" i="50"/>
  <c r="BL822" i="50"/>
  <c r="BK822" i="50"/>
  <c r="BJ822" i="50"/>
  <c r="BI822" i="50"/>
  <c r="BH822" i="50"/>
  <c r="BG822" i="50"/>
  <c r="BF822" i="50"/>
  <c r="BE822" i="50"/>
  <c r="BD822" i="50"/>
  <c r="BC822" i="50"/>
  <c r="BB822" i="50"/>
  <c r="BA822" i="50"/>
  <c r="K822" i="50"/>
  <c r="J822" i="50"/>
  <c r="C822" i="50"/>
  <c r="B822" i="50"/>
  <c r="A822" i="50" s="1"/>
  <c r="BO821" i="50"/>
  <c r="AY821" i="50" s="1"/>
  <c r="BM821" i="50"/>
  <c r="BL821" i="50"/>
  <c r="BK821" i="50"/>
  <c r="BJ821" i="50"/>
  <c r="BI821" i="50"/>
  <c r="BH821" i="50"/>
  <c r="BG821" i="50"/>
  <c r="BF821" i="50"/>
  <c r="BE821" i="50"/>
  <c r="BD821" i="50"/>
  <c r="BC821" i="50"/>
  <c r="BB821" i="50"/>
  <c r="BA821" i="50"/>
  <c r="K821" i="50"/>
  <c r="J821" i="50"/>
  <c r="C821" i="50"/>
  <c r="B821" i="50"/>
  <c r="A821" i="50" s="1"/>
  <c r="BO820" i="50"/>
  <c r="BM820" i="50"/>
  <c r="BL820" i="50"/>
  <c r="BK820" i="50"/>
  <c r="BJ820" i="50"/>
  <c r="BI820" i="50"/>
  <c r="BH820" i="50"/>
  <c r="BG820" i="50"/>
  <c r="BF820" i="50"/>
  <c r="BE820" i="50"/>
  <c r="BD820" i="50"/>
  <c r="BC820" i="50"/>
  <c r="BB820" i="50"/>
  <c r="BA820" i="50"/>
  <c r="AY820" i="50"/>
  <c r="K820" i="50"/>
  <c r="J820" i="50"/>
  <c r="C820" i="50"/>
  <c r="B820" i="50"/>
  <c r="A820" i="50" s="1"/>
  <c r="BO819" i="50"/>
  <c r="BM819" i="50"/>
  <c r="BL819" i="50"/>
  <c r="BK819" i="50"/>
  <c r="BJ819" i="50"/>
  <c r="BI819" i="50"/>
  <c r="BH819" i="50"/>
  <c r="BG819" i="50"/>
  <c r="BF819" i="50"/>
  <c r="BE819" i="50"/>
  <c r="BD819" i="50"/>
  <c r="BC819" i="50"/>
  <c r="BB819" i="50"/>
  <c r="BA819" i="50"/>
  <c r="AY819" i="50"/>
  <c r="K819" i="50"/>
  <c r="J819" i="50"/>
  <c r="C819" i="50"/>
  <c r="B819" i="50"/>
  <c r="A819" i="50" s="1"/>
  <c r="BO818" i="50"/>
  <c r="AY818" i="50" s="1"/>
  <c r="BM818" i="50"/>
  <c r="BL818" i="50"/>
  <c r="BK818" i="50"/>
  <c r="BJ818" i="50"/>
  <c r="BI818" i="50"/>
  <c r="BH818" i="50"/>
  <c r="BG818" i="50"/>
  <c r="BF818" i="50"/>
  <c r="BE818" i="50"/>
  <c r="BD818" i="50"/>
  <c r="BC818" i="50"/>
  <c r="BB818" i="50"/>
  <c r="BA818" i="50"/>
  <c r="K818" i="50"/>
  <c r="J818" i="50"/>
  <c r="C818" i="50"/>
  <c r="B818" i="50"/>
  <c r="A818" i="50" s="1"/>
  <c r="BO817" i="50"/>
  <c r="AY817" i="50" s="1"/>
  <c r="BM817" i="50"/>
  <c r="BL817" i="50"/>
  <c r="BK817" i="50"/>
  <c r="BJ817" i="50"/>
  <c r="BI817" i="50"/>
  <c r="BH817" i="50"/>
  <c r="BG817" i="50"/>
  <c r="BF817" i="50"/>
  <c r="BE817" i="50"/>
  <c r="BD817" i="50"/>
  <c r="BC817" i="50"/>
  <c r="BB817" i="50"/>
  <c r="BA817" i="50"/>
  <c r="K817" i="50"/>
  <c r="J817" i="50"/>
  <c r="C817" i="50"/>
  <c r="B817" i="50"/>
  <c r="A817" i="50" s="1"/>
  <c r="BO816" i="50"/>
  <c r="AY816" i="50" s="1"/>
  <c r="BM816" i="50"/>
  <c r="BL816" i="50"/>
  <c r="BK816" i="50"/>
  <c r="BJ816" i="50"/>
  <c r="BI816" i="50"/>
  <c r="BH816" i="50"/>
  <c r="BG816" i="50"/>
  <c r="BF816" i="50"/>
  <c r="BE816" i="50"/>
  <c r="BD816" i="50"/>
  <c r="BC816" i="50"/>
  <c r="BB816" i="50"/>
  <c r="BA816" i="50"/>
  <c r="K816" i="50"/>
  <c r="J816" i="50"/>
  <c r="C816" i="50"/>
  <c r="B816" i="50"/>
  <c r="A816" i="50" s="1"/>
  <c r="BO815" i="50"/>
  <c r="AY815" i="50" s="1"/>
  <c r="BM815" i="50"/>
  <c r="BL815" i="50"/>
  <c r="BK815" i="50"/>
  <c r="BJ815" i="50"/>
  <c r="BI815" i="50"/>
  <c r="BH815" i="50"/>
  <c r="BG815" i="50"/>
  <c r="BF815" i="50"/>
  <c r="BE815" i="50"/>
  <c r="BD815" i="50"/>
  <c r="BC815" i="50"/>
  <c r="BB815" i="50"/>
  <c r="BA815" i="50"/>
  <c r="K815" i="50"/>
  <c r="J815" i="50"/>
  <c r="C815" i="50"/>
  <c r="B815" i="50"/>
  <c r="A815" i="50" s="1"/>
  <c r="BO814" i="50"/>
  <c r="BM814" i="50"/>
  <c r="BL814" i="50"/>
  <c r="BK814" i="50"/>
  <c r="BJ814" i="50"/>
  <c r="BI814" i="50"/>
  <c r="BH814" i="50"/>
  <c r="BG814" i="50"/>
  <c r="BF814" i="50"/>
  <c r="BE814" i="50"/>
  <c r="BD814" i="50"/>
  <c r="BC814" i="50"/>
  <c r="BB814" i="50"/>
  <c r="BA814" i="50"/>
  <c r="AY814" i="50"/>
  <c r="K814" i="50"/>
  <c r="J814" i="50"/>
  <c r="C814" i="50"/>
  <c r="B814" i="50"/>
  <c r="A814" i="50" s="1"/>
  <c r="BO813" i="50"/>
  <c r="BM813" i="50"/>
  <c r="BL813" i="50"/>
  <c r="BK813" i="50"/>
  <c r="BJ813" i="50"/>
  <c r="BI813" i="50"/>
  <c r="BH813" i="50"/>
  <c r="BG813" i="50"/>
  <c r="BF813" i="50"/>
  <c r="BE813" i="50"/>
  <c r="BD813" i="50"/>
  <c r="BC813" i="50"/>
  <c r="BB813" i="50"/>
  <c r="BA813" i="50"/>
  <c r="AY813" i="50"/>
  <c r="K813" i="50"/>
  <c r="J813" i="50"/>
  <c r="C813" i="50"/>
  <c r="B813" i="50"/>
  <c r="A813" i="50" s="1"/>
  <c r="BO812" i="50"/>
  <c r="AY812" i="50" s="1"/>
  <c r="BM812" i="50"/>
  <c r="BL812" i="50"/>
  <c r="BK812" i="50"/>
  <c r="BJ812" i="50"/>
  <c r="BI812" i="50"/>
  <c r="BH812" i="50"/>
  <c r="BG812" i="50"/>
  <c r="BF812" i="50"/>
  <c r="BE812" i="50"/>
  <c r="BD812" i="50"/>
  <c r="BC812" i="50"/>
  <c r="BB812" i="50"/>
  <c r="BA812" i="50"/>
  <c r="K812" i="50"/>
  <c r="J812" i="50"/>
  <c r="C812" i="50"/>
  <c r="B812" i="50"/>
  <c r="A812" i="50" s="1"/>
  <c r="BO811" i="50"/>
  <c r="AY811" i="50" s="1"/>
  <c r="BM811" i="50"/>
  <c r="BL811" i="50"/>
  <c r="BK811" i="50"/>
  <c r="BJ811" i="50"/>
  <c r="BI811" i="50"/>
  <c r="BH811" i="50"/>
  <c r="BG811" i="50"/>
  <c r="BF811" i="50"/>
  <c r="BE811" i="50"/>
  <c r="BD811" i="50"/>
  <c r="BC811" i="50"/>
  <c r="BB811" i="50"/>
  <c r="BA811" i="50"/>
  <c r="K811" i="50"/>
  <c r="J811" i="50"/>
  <c r="C811" i="50"/>
  <c r="B811" i="50"/>
  <c r="A811" i="50" s="1"/>
  <c r="BO810" i="50"/>
  <c r="AY810" i="50" s="1"/>
  <c r="BM810" i="50"/>
  <c r="BL810" i="50"/>
  <c r="BK810" i="50"/>
  <c r="BJ810" i="50"/>
  <c r="BI810" i="50"/>
  <c r="BH810" i="50"/>
  <c r="BG810" i="50"/>
  <c r="BF810" i="50"/>
  <c r="BE810" i="50"/>
  <c r="BD810" i="50"/>
  <c r="BC810" i="50"/>
  <c r="BB810" i="50"/>
  <c r="BA810" i="50"/>
  <c r="K810" i="50"/>
  <c r="J810" i="50"/>
  <c r="C810" i="50"/>
  <c r="B810" i="50"/>
  <c r="A810" i="50" s="1"/>
  <c r="BO809" i="50"/>
  <c r="AY809" i="50" s="1"/>
  <c r="BM809" i="50"/>
  <c r="BL809" i="50"/>
  <c r="BK809" i="50"/>
  <c r="BJ809" i="50"/>
  <c r="BI809" i="50"/>
  <c r="BH809" i="50"/>
  <c r="BG809" i="50"/>
  <c r="BF809" i="50"/>
  <c r="BE809" i="50"/>
  <c r="BD809" i="50"/>
  <c r="BC809" i="50"/>
  <c r="BB809" i="50"/>
  <c r="BA809" i="50"/>
  <c r="K809" i="50"/>
  <c r="J809" i="50"/>
  <c r="C809" i="50"/>
  <c r="B809" i="50"/>
  <c r="A809" i="50" s="1"/>
  <c r="BO808" i="50"/>
  <c r="AY808" i="50" s="1"/>
  <c r="BM808" i="50"/>
  <c r="BL808" i="50"/>
  <c r="BK808" i="50"/>
  <c r="BJ808" i="50"/>
  <c r="BI808" i="50"/>
  <c r="BH808" i="50"/>
  <c r="BG808" i="50"/>
  <c r="BF808" i="50"/>
  <c r="BE808" i="50"/>
  <c r="BD808" i="50"/>
  <c r="BC808" i="50"/>
  <c r="BB808" i="50"/>
  <c r="BA808" i="50"/>
  <c r="K808" i="50"/>
  <c r="J808" i="50"/>
  <c r="C808" i="50"/>
  <c r="B808" i="50"/>
  <c r="A808" i="50" s="1"/>
  <c r="BO807" i="50"/>
  <c r="AY807" i="50" s="1"/>
  <c r="BM807" i="50"/>
  <c r="BL807" i="50"/>
  <c r="BK807" i="50"/>
  <c r="BJ807" i="50"/>
  <c r="BI807" i="50"/>
  <c r="BH807" i="50"/>
  <c r="BG807" i="50"/>
  <c r="BF807" i="50"/>
  <c r="BE807" i="50"/>
  <c r="BD807" i="50"/>
  <c r="BC807" i="50"/>
  <c r="BB807" i="50"/>
  <c r="BA807" i="50"/>
  <c r="K807" i="50"/>
  <c r="J807" i="50"/>
  <c r="C807" i="50"/>
  <c r="B807" i="50"/>
  <c r="A807" i="50" s="1"/>
  <c r="BO806" i="50"/>
  <c r="AY806" i="50" s="1"/>
  <c r="BM806" i="50"/>
  <c r="BL806" i="50"/>
  <c r="BK806" i="50"/>
  <c r="BJ806" i="50"/>
  <c r="BI806" i="50"/>
  <c r="BH806" i="50"/>
  <c r="BG806" i="50"/>
  <c r="BF806" i="50"/>
  <c r="BE806" i="50"/>
  <c r="BD806" i="50"/>
  <c r="BC806" i="50"/>
  <c r="BB806" i="50"/>
  <c r="BA806" i="50"/>
  <c r="K806" i="50"/>
  <c r="J806" i="50"/>
  <c r="C806" i="50"/>
  <c r="B806" i="50"/>
  <c r="A806" i="50" s="1"/>
  <c r="BO805" i="50"/>
  <c r="AY805" i="50" s="1"/>
  <c r="BM805" i="50"/>
  <c r="BL805" i="50"/>
  <c r="BK805" i="50"/>
  <c r="BJ805" i="50"/>
  <c r="BI805" i="50"/>
  <c r="BH805" i="50"/>
  <c r="BG805" i="50"/>
  <c r="BF805" i="50"/>
  <c r="BE805" i="50"/>
  <c r="BD805" i="50"/>
  <c r="BC805" i="50"/>
  <c r="BB805" i="50"/>
  <c r="BA805" i="50"/>
  <c r="K805" i="50"/>
  <c r="J805" i="50"/>
  <c r="C805" i="50"/>
  <c r="B805" i="50"/>
  <c r="A805" i="50" s="1"/>
  <c r="BO804" i="50"/>
  <c r="BM804" i="50"/>
  <c r="BL804" i="50"/>
  <c r="BK804" i="50"/>
  <c r="BJ804" i="50"/>
  <c r="BI804" i="50"/>
  <c r="BH804" i="50"/>
  <c r="BG804" i="50"/>
  <c r="BF804" i="50"/>
  <c r="BE804" i="50"/>
  <c r="BD804" i="50"/>
  <c r="BC804" i="50"/>
  <c r="BB804" i="50"/>
  <c r="BA804" i="50"/>
  <c r="AY804" i="50"/>
  <c r="K804" i="50"/>
  <c r="J804" i="50"/>
  <c r="C804" i="50"/>
  <c r="B804" i="50"/>
  <c r="A804" i="50" s="1"/>
  <c r="BO803" i="50"/>
  <c r="AY803" i="50" s="1"/>
  <c r="BM803" i="50"/>
  <c r="BL803" i="50"/>
  <c r="BK803" i="50"/>
  <c r="BJ803" i="50"/>
  <c r="BI803" i="50"/>
  <c r="BH803" i="50"/>
  <c r="BG803" i="50"/>
  <c r="BF803" i="50"/>
  <c r="BE803" i="50"/>
  <c r="BD803" i="50"/>
  <c r="BC803" i="50"/>
  <c r="BB803" i="50"/>
  <c r="BA803" i="50"/>
  <c r="K803" i="50"/>
  <c r="J803" i="50"/>
  <c r="C803" i="50"/>
  <c r="B803" i="50"/>
  <c r="A803" i="50" s="1"/>
  <c r="BO802" i="50"/>
  <c r="AY802" i="50" s="1"/>
  <c r="BM802" i="50"/>
  <c r="BL802" i="50"/>
  <c r="BK802" i="50"/>
  <c r="BJ802" i="50"/>
  <c r="BI802" i="50"/>
  <c r="BH802" i="50"/>
  <c r="BG802" i="50"/>
  <c r="BF802" i="50"/>
  <c r="BE802" i="50"/>
  <c r="BD802" i="50"/>
  <c r="BC802" i="50"/>
  <c r="BB802" i="50"/>
  <c r="BA802" i="50"/>
  <c r="K802" i="50"/>
  <c r="J802" i="50"/>
  <c r="C802" i="50"/>
  <c r="B802" i="50"/>
  <c r="A802" i="50" s="1"/>
  <c r="BO801" i="50"/>
  <c r="AY801" i="50" s="1"/>
  <c r="BM801" i="50"/>
  <c r="BL801" i="50"/>
  <c r="BK801" i="50"/>
  <c r="BJ801" i="50"/>
  <c r="BI801" i="50"/>
  <c r="BH801" i="50"/>
  <c r="BG801" i="50"/>
  <c r="BF801" i="50"/>
  <c r="BE801" i="50"/>
  <c r="BD801" i="50"/>
  <c r="BC801" i="50"/>
  <c r="BB801" i="50"/>
  <c r="BA801" i="50"/>
  <c r="K801" i="50"/>
  <c r="J801" i="50"/>
  <c r="C801" i="50"/>
  <c r="B801" i="50"/>
  <c r="A801" i="50" s="1"/>
  <c r="BO800" i="50"/>
  <c r="AY800" i="50" s="1"/>
  <c r="BM800" i="50"/>
  <c r="BL800" i="50"/>
  <c r="BK800" i="50"/>
  <c r="BJ800" i="50"/>
  <c r="BI800" i="50"/>
  <c r="BH800" i="50"/>
  <c r="BG800" i="50"/>
  <c r="BF800" i="50"/>
  <c r="BE800" i="50"/>
  <c r="BD800" i="50"/>
  <c r="BC800" i="50"/>
  <c r="BB800" i="50"/>
  <c r="BA800" i="50"/>
  <c r="K800" i="50"/>
  <c r="J800" i="50"/>
  <c r="C800" i="50"/>
  <c r="B800" i="50"/>
  <c r="A800" i="50" s="1"/>
  <c r="BO799" i="50"/>
  <c r="AY799" i="50" s="1"/>
  <c r="BM799" i="50"/>
  <c r="BL799" i="50"/>
  <c r="BK799" i="50"/>
  <c r="BJ799" i="50"/>
  <c r="BI799" i="50"/>
  <c r="BH799" i="50"/>
  <c r="BG799" i="50"/>
  <c r="BF799" i="50"/>
  <c r="BE799" i="50"/>
  <c r="BD799" i="50"/>
  <c r="BC799" i="50"/>
  <c r="BB799" i="50"/>
  <c r="BA799" i="50"/>
  <c r="K799" i="50"/>
  <c r="J799" i="50"/>
  <c r="C799" i="50"/>
  <c r="B799" i="50"/>
  <c r="A799" i="50" s="1"/>
  <c r="BO798" i="50"/>
  <c r="AY798" i="50" s="1"/>
  <c r="BM798" i="50"/>
  <c r="BL798" i="50"/>
  <c r="BK798" i="50"/>
  <c r="BJ798" i="50"/>
  <c r="BI798" i="50"/>
  <c r="BH798" i="50"/>
  <c r="BG798" i="50"/>
  <c r="BF798" i="50"/>
  <c r="BE798" i="50"/>
  <c r="BD798" i="50"/>
  <c r="BC798" i="50"/>
  <c r="BB798" i="50"/>
  <c r="BA798" i="50"/>
  <c r="K798" i="50"/>
  <c r="J798" i="50"/>
  <c r="C798" i="50"/>
  <c r="B798" i="50"/>
  <c r="A798" i="50" s="1"/>
  <c r="BO797" i="50"/>
  <c r="AY797" i="50" s="1"/>
  <c r="BM797" i="50"/>
  <c r="BL797" i="50"/>
  <c r="BK797" i="50"/>
  <c r="BJ797" i="50"/>
  <c r="BI797" i="50"/>
  <c r="BH797" i="50"/>
  <c r="BG797" i="50"/>
  <c r="BF797" i="50"/>
  <c r="BE797" i="50"/>
  <c r="BD797" i="50"/>
  <c r="BC797" i="50"/>
  <c r="BB797" i="50"/>
  <c r="BA797" i="50"/>
  <c r="K797" i="50"/>
  <c r="J797" i="50"/>
  <c r="C797" i="50"/>
  <c r="B797" i="50"/>
  <c r="A797" i="50" s="1"/>
  <c r="BO796" i="50"/>
  <c r="BM796" i="50"/>
  <c r="BL796" i="50"/>
  <c r="BK796" i="50"/>
  <c r="BJ796" i="50"/>
  <c r="BI796" i="50"/>
  <c r="BH796" i="50"/>
  <c r="BG796" i="50"/>
  <c r="BF796" i="50"/>
  <c r="BE796" i="50"/>
  <c r="BD796" i="50"/>
  <c r="BC796" i="50"/>
  <c r="BB796" i="50"/>
  <c r="BA796" i="50"/>
  <c r="AY796" i="50"/>
  <c r="K796" i="50"/>
  <c r="J796" i="50"/>
  <c r="C796" i="50"/>
  <c r="B796" i="50"/>
  <c r="A796" i="50" s="1"/>
  <c r="BO795" i="50"/>
  <c r="AY795" i="50" s="1"/>
  <c r="BM795" i="50"/>
  <c r="BL795" i="50"/>
  <c r="BK795" i="50"/>
  <c r="BJ795" i="50"/>
  <c r="BI795" i="50"/>
  <c r="BH795" i="50"/>
  <c r="BG795" i="50"/>
  <c r="BF795" i="50"/>
  <c r="BE795" i="50"/>
  <c r="BD795" i="50"/>
  <c r="BC795" i="50"/>
  <c r="BB795" i="50"/>
  <c r="BA795" i="50"/>
  <c r="K795" i="50"/>
  <c r="J795" i="50"/>
  <c r="C795" i="50"/>
  <c r="B795" i="50"/>
  <c r="A795" i="50" s="1"/>
  <c r="BO794" i="50"/>
  <c r="AY794" i="50" s="1"/>
  <c r="BM794" i="50"/>
  <c r="BL794" i="50"/>
  <c r="BK794" i="50"/>
  <c r="BJ794" i="50"/>
  <c r="BI794" i="50"/>
  <c r="BH794" i="50"/>
  <c r="BG794" i="50"/>
  <c r="BF794" i="50"/>
  <c r="BE794" i="50"/>
  <c r="BD794" i="50"/>
  <c r="BC794" i="50"/>
  <c r="BB794" i="50"/>
  <c r="BA794" i="50"/>
  <c r="K794" i="50"/>
  <c r="J794" i="50"/>
  <c r="C794" i="50"/>
  <c r="B794" i="50"/>
  <c r="A794" i="50" s="1"/>
  <c r="BO793" i="50"/>
  <c r="AY793" i="50" s="1"/>
  <c r="BM793" i="50"/>
  <c r="BL793" i="50"/>
  <c r="BK793" i="50"/>
  <c r="BJ793" i="50"/>
  <c r="BI793" i="50"/>
  <c r="BH793" i="50"/>
  <c r="BG793" i="50"/>
  <c r="BF793" i="50"/>
  <c r="BE793" i="50"/>
  <c r="BD793" i="50"/>
  <c r="BC793" i="50"/>
  <c r="BB793" i="50"/>
  <c r="BA793" i="50"/>
  <c r="K793" i="50"/>
  <c r="J793" i="50"/>
  <c r="C793" i="50"/>
  <c r="B793" i="50"/>
  <c r="A793" i="50" s="1"/>
  <c r="BO792" i="50"/>
  <c r="AY792" i="50" s="1"/>
  <c r="BM792" i="50"/>
  <c r="BL792" i="50"/>
  <c r="BK792" i="50"/>
  <c r="BJ792" i="50"/>
  <c r="BI792" i="50"/>
  <c r="BH792" i="50"/>
  <c r="BG792" i="50"/>
  <c r="BF792" i="50"/>
  <c r="BE792" i="50"/>
  <c r="BD792" i="50"/>
  <c r="BC792" i="50"/>
  <c r="BB792" i="50"/>
  <c r="BA792" i="50"/>
  <c r="K792" i="50"/>
  <c r="J792" i="50"/>
  <c r="C792" i="50"/>
  <c r="B792" i="50"/>
  <c r="A792" i="50" s="1"/>
  <c r="BO791" i="50"/>
  <c r="AY791" i="50" s="1"/>
  <c r="BM791" i="50"/>
  <c r="BL791" i="50"/>
  <c r="BK791" i="50"/>
  <c r="BJ791" i="50"/>
  <c r="BI791" i="50"/>
  <c r="BH791" i="50"/>
  <c r="BG791" i="50"/>
  <c r="BF791" i="50"/>
  <c r="BE791" i="50"/>
  <c r="BD791" i="50"/>
  <c r="BC791" i="50"/>
  <c r="BB791" i="50"/>
  <c r="BA791" i="50"/>
  <c r="K791" i="50"/>
  <c r="J791" i="50"/>
  <c r="C791" i="50"/>
  <c r="B791" i="50"/>
  <c r="A791" i="50" s="1"/>
  <c r="BO790" i="50"/>
  <c r="BM790" i="50"/>
  <c r="BL790" i="50"/>
  <c r="BK790" i="50"/>
  <c r="BJ790" i="50"/>
  <c r="BI790" i="50"/>
  <c r="BH790" i="50"/>
  <c r="BG790" i="50"/>
  <c r="BF790" i="50"/>
  <c r="BE790" i="50"/>
  <c r="BD790" i="50"/>
  <c r="BC790" i="50"/>
  <c r="BB790" i="50"/>
  <c r="BA790" i="50"/>
  <c r="AY790" i="50"/>
  <c r="K790" i="50"/>
  <c r="J790" i="50"/>
  <c r="C790" i="50"/>
  <c r="B790" i="50"/>
  <c r="A790" i="50" s="1"/>
  <c r="BO789" i="50"/>
  <c r="AY789" i="50" s="1"/>
  <c r="BM789" i="50"/>
  <c r="BL789" i="50"/>
  <c r="BK789" i="50"/>
  <c r="BJ789" i="50"/>
  <c r="BI789" i="50"/>
  <c r="BH789" i="50"/>
  <c r="BG789" i="50"/>
  <c r="BF789" i="50"/>
  <c r="BE789" i="50"/>
  <c r="BD789" i="50"/>
  <c r="BC789" i="50"/>
  <c r="BB789" i="50"/>
  <c r="BA789" i="50"/>
  <c r="K789" i="50"/>
  <c r="J789" i="50"/>
  <c r="C789" i="50"/>
  <c r="B789" i="50"/>
  <c r="A789" i="50" s="1"/>
  <c r="BO788" i="50"/>
  <c r="AY788" i="50" s="1"/>
  <c r="BM788" i="50"/>
  <c r="BL788" i="50"/>
  <c r="BK788" i="50"/>
  <c r="BJ788" i="50"/>
  <c r="BI788" i="50"/>
  <c r="BH788" i="50"/>
  <c r="BG788" i="50"/>
  <c r="BF788" i="50"/>
  <c r="BE788" i="50"/>
  <c r="BD788" i="50"/>
  <c r="BC788" i="50"/>
  <c r="BB788" i="50"/>
  <c r="BA788" i="50"/>
  <c r="K788" i="50"/>
  <c r="J788" i="50"/>
  <c r="C788" i="50"/>
  <c r="B788" i="50"/>
  <c r="A788" i="50" s="1"/>
  <c r="BO787" i="50"/>
  <c r="AY787" i="50" s="1"/>
  <c r="BM787" i="50"/>
  <c r="BL787" i="50"/>
  <c r="BK787" i="50"/>
  <c r="BJ787" i="50"/>
  <c r="BI787" i="50"/>
  <c r="BH787" i="50"/>
  <c r="BG787" i="50"/>
  <c r="BF787" i="50"/>
  <c r="BE787" i="50"/>
  <c r="BD787" i="50"/>
  <c r="BC787" i="50"/>
  <c r="BB787" i="50"/>
  <c r="BA787" i="50"/>
  <c r="K787" i="50"/>
  <c r="J787" i="50"/>
  <c r="C787" i="50"/>
  <c r="B787" i="50"/>
  <c r="A787" i="50" s="1"/>
  <c r="BO786" i="50"/>
  <c r="AY786" i="50" s="1"/>
  <c r="BM786" i="50"/>
  <c r="BL786" i="50"/>
  <c r="BK786" i="50"/>
  <c r="BJ786" i="50"/>
  <c r="BI786" i="50"/>
  <c r="BH786" i="50"/>
  <c r="BG786" i="50"/>
  <c r="BF786" i="50"/>
  <c r="BE786" i="50"/>
  <c r="BD786" i="50"/>
  <c r="BC786" i="50"/>
  <c r="BB786" i="50"/>
  <c r="BA786" i="50"/>
  <c r="K786" i="50"/>
  <c r="J786" i="50"/>
  <c r="C786" i="50"/>
  <c r="B786" i="50"/>
  <c r="A786" i="50" s="1"/>
  <c r="BO785" i="50"/>
  <c r="AY785" i="50" s="1"/>
  <c r="BM785" i="50"/>
  <c r="BL785" i="50"/>
  <c r="BK785" i="50"/>
  <c r="BJ785" i="50"/>
  <c r="BI785" i="50"/>
  <c r="BH785" i="50"/>
  <c r="BG785" i="50"/>
  <c r="BF785" i="50"/>
  <c r="BE785" i="50"/>
  <c r="BD785" i="50"/>
  <c r="BC785" i="50"/>
  <c r="BB785" i="50"/>
  <c r="BA785" i="50"/>
  <c r="K785" i="50"/>
  <c r="J785" i="50"/>
  <c r="C785" i="50"/>
  <c r="B785" i="50"/>
  <c r="A785" i="50" s="1"/>
  <c r="BO784" i="50"/>
  <c r="AY784" i="50" s="1"/>
  <c r="BM784" i="50"/>
  <c r="BL784" i="50"/>
  <c r="BK784" i="50"/>
  <c r="BJ784" i="50"/>
  <c r="BI784" i="50"/>
  <c r="BH784" i="50"/>
  <c r="BG784" i="50"/>
  <c r="BF784" i="50"/>
  <c r="BE784" i="50"/>
  <c r="BD784" i="50"/>
  <c r="BC784" i="50"/>
  <c r="BB784" i="50"/>
  <c r="BA784" i="50"/>
  <c r="K784" i="50"/>
  <c r="J784" i="50"/>
  <c r="C784" i="50"/>
  <c r="B784" i="50"/>
  <c r="A784" i="50" s="1"/>
  <c r="BO783" i="50"/>
  <c r="AY783" i="50" s="1"/>
  <c r="BM783" i="50"/>
  <c r="BL783" i="50"/>
  <c r="BK783" i="50"/>
  <c r="BJ783" i="50"/>
  <c r="BI783" i="50"/>
  <c r="BH783" i="50"/>
  <c r="BG783" i="50"/>
  <c r="BF783" i="50"/>
  <c r="BE783" i="50"/>
  <c r="BD783" i="50"/>
  <c r="BC783" i="50"/>
  <c r="BB783" i="50"/>
  <c r="BA783" i="50"/>
  <c r="K783" i="50"/>
  <c r="J783" i="50"/>
  <c r="C783" i="50"/>
  <c r="B783" i="50"/>
  <c r="A783" i="50" s="1"/>
  <c r="BO782" i="50"/>
  <c r="BM782" i="50"/>
  <c r="BL782" i="50"/>
  <c r="BK782" i="50"/>
  <c r="BJ782" i="50"/>
  <c r="BI782" i="50"/>
  <c r="BH782" i="50"/>
  <c r="BG782" i="50"/>
  <c r="BF782" i="50"/>
  <c r="BE782" i="50"/>
  <c r="BD782" i="50"/>
  <c r="BC782" i="50"/>
  <c r="BB782" i="50"/>
  <c r="BA782" i="50"/>
  <c r="AY782" i="50"/>
  <c r="K782" i="50"/>
  <c r="J782" i="50"/>
  <c r="C782" i="50"/>
  <c r="B782" i="50"/>
  <c r="A782" i="50" s="1"/>
  <c r="BO781" i="50"/>
  <c r="BM781" i="50"/>
  <c r="BL781" i="50"/>
  <c r="BK781" i="50"/>
  <c r="BJ781" i="50"/>
  <c r="BI781" i="50"/>
  <c r="BH781" i="50"/>
  <c r="BG781" i="50"/>
  <c r="BF781" i="50"/>
  <c r="BE781" i="50"/>
  <c r="BD781" i="50"/>
  <c r="BC781" i="50"/>
  <c r="BB781" i="50"/>
  <c r="BA781" i="50"/>
  <c r="AY781" i="50"/>
  <c r="K781" i="50"/>
  <c r="J781" i="50"/>
  <c r="C781" i="50"/>
  <c r="B781" i="50"/>
  <c r="A781" i="50" s="1"/>
  <c r="BO780" i="50"/>
  <c r="AY780" i="50" s="1"/>
  <c r="BM780" i="50"/>
  <c r="BL780" i="50"/>
  <c r="BK780" i="50"/>
  <c r="BJ780" i="50"/>
  <c r="BI780" i="50"/>
  <c r="BH780" i="50"/>
  <c r="BG780" i="50"/>
  <c r="BF780" i="50"/>
  <c r="BE780" i="50"/>
  <c r="BD780" i="50"/>
  <c r="BC780" i="50"/>
  <c r="BB780" i="50"/>
  <c r="BA780" i="50"/>
  <c r="K780" i="50"/>
  <c r="J780" i="50"/>
  <c r="C780" i="50"/>
  <c r="B780" i="50"/>
  <c r="A780" i="50" s="1"/>
  <c r="BO779" i="50"/>
  <c r="AY779" i="50" s="1"/>
  <c r="BM779" i="50"/>
  <c r="BL779" i="50"/>
  <c r="BK779" i="50"/>
  <c r="BJ779" i="50"/>
  <c r="BI779" i="50"/>
  <c r="BH779" i="50"/>
  <c r="BG779" i="50"/>
  <c r="BF779" i="50"/>
  <c r="BE779" i="50"/>
  <c r="BD779" i="50"/>
  <c r="BC779" i="50"/>
  <c r="BB779" i="50"/>
  <c r="BA779" i="50"/>
  <c r="K779" i="50"/>
  <c r="J779" i="50"/>
  <c r="C779" i="50"/>
  <c r="B779" i="50"/>
  <c r="A779" i="50" s="1"/>
  <c r="BO778" i="50"/>
  <c r="AY778" i="50" s="1"/>
  <c r="BM778" i="50"/>
  <c r="BL778" i="50"/>
  <c r="BK778" i="50"/>
  <c r="BJ778" i="50"/>
  <c r="BI778" i="50"/>
  <c r="BH778" i="50"/>
  <c r="BG778" i="50"/>
  <c r="BF778" i="50"/>
  <c r="BE778" i="50"/>
  <c r="BD778" i="50"/>
  <c r="BC778" i="50"/>
  <c r="BB778" i="50"/>
  <c r="BA778" i="50"/>
  <c r="K778" i="50"/>
  <c r="J778" i="50"/>
  <c r="C778" i="50"/>
  <c r="B778" i="50"/>
  <c r="A778" i="50" s="1"/>
  <c r="BO777" i="50"/>
  <c r="AY777" i="50" s="1"/>
  <c r="BM777" i="50"/>
  <c r="BL777" i="50"/>
  <c r="BK777" i="50"/>
  <c r="BJ777" i="50"/>
  <c r="BI777" i="50"/>
  <c r="BH777" i="50"/>
  <c r="BG777" i="50"/>
  <c r="BF777" i="50"/>
  <c r="BE777" i="50"/>
  <c r="BD777" i="50"/>
  <c r="BC777" i="50"/>
  <c r="BB777" i="50"/>
  <c r="BA777" i="50"/>
  <c r="K777" i="50"/>
  <c r="J777" i="50"/>
  <c r="C777" i="50"/>
  <c r="B777" i="50"/>
  <c r="A777" i="50" s="1"/>
  <c r="BO776" i="50"/>
  <c r="AY776" i="50" s="1"/>
  <c r="BM776" i="50"/>
  <c r="BL776" i="50"/>
  <c r="BK776" i="50"/>
  <c r="BJ776" i="50"/>
  <c r="BI776" i="50"/>
  <c r="BH776" i="50"/>
  <c r="BG776" i="50"/>
  <c r="BF776" i="50"/>
  <c r="BE776" i="50"/>
  <c r="BD776" i="50"/>
  <c r="BC776" i="50"/>
  <c r="BB776" i="50"/>
  <c r="BA776" i="50"/>
  <c r="K776" i="50"/>
  <c r="J776" i="50"/>
  <c r="C776" i="50"/>
  <c r="B776" i="50"/>
  <c r="A776" i="50" s="1"/>
  <c r="BO775" i="50"/>
  <c r="AY775" i="50" s="1"/>
  <c r="BM775" i="50"/>
  <c r="BL775" i="50"/>
  <c r="BK775" i="50"/>
  <c r="BJ775" i="50"/>
  <c r="BI775" i="50"/>
  <c r="BH775" i="50"/>
  <c r="BG775" i="50"/>
  <c r="BF775" i="50"/>
  <c r="BE775" i="50"/>
  <c r="BD775" i="50"/>
  <c r="BC775" i="50"/>
  <c r="BB775" i="50"/>
  <c r="BA775" i="50"/>
  <c r="K775" i="50"/>
  <c r="J775" i="50"/>
  <c r="C775" i="50"/>
  <c r="B775" i="50"/>
  <c r="A775" i="50" s="1"/>
  <c r="BO774" i="50"/>
  <c r="AY774" i="50" s="1"/>
  <c r="BM774" i="50"/>
  <c r="BL774" i="50"/>
  <c r="BK774" i="50"/>
  <c r="BJ774" i="50"/>
  <c r="BI774" i="50"/>
  <c r="BH774" i="50"/>
  <c r="BG774" i="50"/>
  <c r="BF774" i="50"/>
  <c r="BE774" i="50"/>
  <c r="BD774" i="50"/>
  <c r="BC774" i="50"/>
  <c r="BB774" i="50"/>
  <c r="BA774" i="50"/>
  <c r="K774" i="50"/>
  <c r="J774" i="50"/>
  <c r="C774" i="50"/>
  <c r="B774" i="50"/>
  <c r="A774" i="50" s="1"/>
  <c r="BO773" i="50"/>
  <c r="AY773" i="50" s="1"/>
  <c r="BM773" i="50"/>
  <c r="BL773" i="50"/>
  <c r="BK773" i="50"/>
  <c r="BJ773" i="50"/>
  <c r="BI773" i="50"/>
  <c r="BH773" i="50"/>
  <c r="BG773" i="50"/>
  <c r="BF773" i="50"/>
  <c r="BE773" i="50"/>
  <c r="BD773" i="50"/>
  <c r="BC773" i="50"/>
  <c r="BB773" i="50"/>
  <c r="BA773" i="50"/>
  <c r="K773" i="50"/>
  <c r="J773" i="50"/>
  <c r="C773" i="50"/>
  <c r="B773" i="50"/>
  <c r="A773" i="50" s="1"/>
  <c r="BO772" i="50"/>
  <c r="AY772" i="50" s="1"/>
  <c r="BM772" i="50"/>
  <c r="BL772" i="50"/>
  <c r="BK772" i="50"/>
  <c r="BJ772" i="50"/>
  <c r="BI772" i="50"/>
  <c r="BH772" i="50"/>
  <c r="BG772" i="50"/>
  <c r="BF772" i="50"/>
  <c r="BE772" i="50"/>
  <c r="BD772" i="50"/>
  <c r="BC772" i="50"/>
  <c r="BB772" i="50"/>
  <c r="BA772" i="50"/>
  <c r="K772" i="50"/>
  <c r="J772" i="50"/>
  <c r="C772" i="50"/>
  <c r="B772" i="50"/>
  <c r="A772" i="50" s="1"/>
  <c r="BO771" i="50"/>
  <c r="AY771" i="50" s="1"/>
  <c r="BM771" i="50"/>
  <c r="BL771" i="50"/>
  <c r="BK771" i="50"/>
  <c r="BJ771" i="50"/>
  <c r="BI771" i="50"/>
  <c r="BH771" i="50"/>
  <c r="BG771" i="50"/>
  <c r="BF771" i="50"/>
  <c r="BE771" i="50"/>
  <c r="BD771" i="50"/>
  <c r="BC771" i="50"/>
  <c r="BB771" i="50"/>
  <c r="BA771" i="50"/>
  <c r="K771" i="50"/>
  <c r="J771" i="50"/>
  <c r="C771" i="50"/>
  <c r="B771" i="50"/>
  <c r="A771" i="50" s="1"/>
  <c r="BO770" i="50"/>
  <c r="AY770" i="50" s="1"/>
  <c r="BM770" i="50"/>
  <c r="BL770" i="50"/>
  <c r="BK770" i="50"/>
  <c r="BJ770" i="50"/>
  <c r="BI770" i="50"/>
  <c r="BH770" i="50"/>
  <c r="BG770" i="50"/>
  <c r="BF770" i="50"/>
  <c r="BE770" i="50"/>
  <c r="BD770" i="50"/>
  <c r="BC770" i="50"/>
  <c r="BB770" i="50"/>
  <c r="BA770" i="50"/>
  <c r="K770" i="50"/>
  <c r="J770" i="50"/>
  <c r="C770" i="50"/>
  <c r="B770" i="50"/>
  <c r="A770" i="50" s="1"/>
  <c r="BO769" i="50"/>
  <c r="AY769" i="50" s="1"/>
  <c r="BM769" i="50"/>
  <c r="BL769" i="50"/>
  <c r="BK769" i="50"/>
  <c r="BJ769" i="50"/>
  <c r="BI769" i="50"/>
  <c r="BH769" i="50"/>
  <c r="BG769" i="50"/>
  <c r="BF769" i="50"/>
  <c r="BE769" i="50"/>
  <c r="BD769" i="50"/>
  <c r="BC769" i="50"/>
  <c r="BB769" i="50"/>
  <c r="BA769" i="50"/>
  <c r="K769" i="50"/>
  <c r="J769" i="50"/>
  <c r="C769" i="50"/>
  <c r="B769" i="50"/>
  <c r="A769" i="50" s="1"/>
  <c r="BO768" i="50"/>
  <c r="AY768" i="50" s="1"/>
  <c r="BM768" i="50"/>
  <c r="BL768" i="50"/>
  <c r="BK768" i="50"/>
  <c r="BJ768" i="50"/>
  <c r="BI768" i="50"/>
  <c r="BH768" i="50"/>
  <c r="BG768" i="50"/>
  <c r="BF768" i="50"/>
  <c r="BE768" i="50"/>
  <c r="BD768" i="50"/>
  <c r="BC768" i="50"/>
  <c r="BB768" i="50"/>
  <c r="BA768" i="50"/>
  <c r="K768" i="50"/>
  <c r="J768" i="50"/>
  <c r="C768" i="50"/>
  <c r="B768" i="50"/>
  <c r="A768" i="50" s="1"/>
  <c r="BO767" i="50"/>
  <c r="AY767" i="50" s="1"/>
  <c r="BM767" i="50"/>
  <c r="BL767" i="50"/>
  <c r="BK767" i="50"/>
  <c r="BJ767" i="50"/>
  <c r="BI767" i="50"/>
  <c r="BH767" i="50"/>
  <c r="BG767" i="50"/>
  <c r="BF767" i="50"/>
  <c r="BE767" i="50"/>
  <c r="BD767" i="50"/>
  <c r="BC767" i="50"/>
  <c r="BB767" i="50"/>
  <c r="BA767" i="50"/>
  <c r="K767" i="50"/>
  <c r="J767" i="50"/>
  <c r="C767" i="50"/>
  <c r="B767" i="50"/>
  <c r="A767" i="50" s="1"/>
  <c r="BO766" i="50"/>
  <c r="BM766" i="50"/>
  <c r="BL766" i="50"/>
  <c r="BK766" i="50"/>
  <c r="BJ766" i="50"/>
  <c r="BI766" i="50"/>
  <c r="BH766" i="50"/>
  <c r="BG766" i="50"/>
  <c r="BF766" i="50"/>
  <c r="BE766" i="50"/>
  <c r="BD766" i="50"/>
  <c r="BC766" i="50"/>
  <c r="BB766" i="50"/>
  <c r="BA766" i="50"/>
  <c r="AY766" i="50"/>
  <c r="K766" i="50"/>
  <c r="J766" i="50"/>
  <c r="C766" i="50"/>
  <c r="B766" i="50"/>
  <c r="A766" i="50" s="1"/>
  <c r="BO765" i="50"/>
  <c r="AY765" i="50" s="1"/>
  <c r="BM765" i="50"/>
  <c r="BL765" i="50"/>
  <c r="BK765" i="50"/>
  <c r="BJ765" i="50"/>
  <c r="BI765" i="50"/>
  <c r="BH765" i="50"/>
  <c r="BG765" i="50"/>
  <c r="BF765" i="50"/>
  <c r="BE765" i="50"/>
  <c r="BD765" i="50"/>
  <c r="BC765" i="50"/>
  <c r="BB765" i="50"/>
  <c r="BA765" i="50"/>
  <c r="K765" i="50"/>
  <c r="J765" i="50"/>
  <c r="C765" i="50"/>
  <c r="B765" i="50"/>
  <c r="A765" i="50" s="1"/>
  <c r="BO764" i="50"/>
  <c r="AY764" i="50" s="1"/>
  <c r="BM764" i="50"/>
  <c r="BL764" i="50"/>
  <c r="BK764" i="50"/>
  <c r="BJ764" i="50"/>
  <c r="BI764" i="50"/>
  <c r="BH764" i="50"/>
  <c r="BG764" i="50"/>
  <c r="BF764" i="50"/>
  <c r="BE764" i="50"/>
  <c r="BD764" i="50"/>
  <c r="BC764" i="50"/>
  <c r="BB764" i="50"/>
  <c r="BA764" i="50"/>
  <c r="K764" i="50"/>
  <c r="J764" i="50"/>
  <c r="C764" i="50"/>
  <c r="B764" i="50"/>
  <c r="A764" i="50" s="1"/>
  <c r="BO763" i="50"/>
  <c r="AY763" i="50" s="1"/>
  <c r="BM763" i="50"/>
  <c r="BL763" i="50"/>
  <c r="BK763" i="50"/>
  <c r="BJ763" i="50"/>
  <c r="BI763" i="50"/>
  <c r="BH763" i="50"/>
  <c r="BG763" i="50"/>
  <c r="BF763" i="50"/>
  <c r="BE763" i="50"/>
  <c r="BD763" i="50"/>
  <c r="BC763" i="50"/>
  <c r="BB763" i="50"/>
  <c r="BA763" i="50"/>
  <c r="K763" i="50"/>
  <c r="J763" i="50"/>
  <c r="C763" i="50"/>
  <c r="B763" i="50"/>
  <c r="A763" i="50" s="1"/>
  <c r="BO762" i="50"/>
  <c r="AY762" i="50" s="1"/>
  <c r="BM762" i="50"/>
  <c r="BL762" i="50"/>
  <c r="BK762" i="50"/>
  <c r="BJ762" i="50"/>
  <c r="BI762" i="50"/>
  <c r="BH762" i="50"/>
  <c r="BG762" i="50"/>
  <c r="BF762" i="50"/>
  <c r="BE762" i="50"/>
  <c r="BD762" i="50"/>
  <c r="BC762" i="50"/>
  <c r="BB762" i="50"/>
  <c r="BA762" i="50"/>
  <c r="K762" i="50"/>
  <c r="J762" i="50"/>
  <c r="C762" i="50"/>
  <c r="B762" i="50"/>
  <c r="A762" i="50" s="1"/>
  <c r="BO761" i="50"/>
  <c r="AY761" i="50" s="1"/>
  <c r="BM761" i="50"/>
  <c r="BL761" i="50"/>
  <c r="BK761" i="50"/>
  <c r="BJ761" i="50"/>
  <c r="BI761" i="50"/>
  <c r="BH761" i="50"/>
  <c r="BG761" i="50"/>
  <c r="BF761" i="50"/>
  <c r="BE761" i="50"/>
  <c r="BD761" i="50"/>
  <c r="BC761" i="50"/>
  <c r="BB761" i="50"/>
  <c r="BA761" i="50"/>
  <c r="K761" i="50"/>
  <c r="J761" i="50"/>
  <c r="C761" i="50"/>
  <c r="B761" i="50"/>
  <c r="A761" i="50" s="1"/>
  <c r="BO760" i="50"/>
  <c r="AY760" i="50" s="1"/>
  <c r="BM760" i="50"/>
  <c r="BL760" i="50"/>
  <c r="BK760" i="50"/>
  <c r="BJ760" i="50"/>
  <c r="BI760" i="50"/>
  <c r="BH760" i="50"/>
  <c r="BG760" i="50"/>
  <c r="BF760" i="50"/>
  <c r="BE760" i="50"/>
  <c r="BD760" i="50"/>
  <c r="BC760" i="50"/>
  <c r="BB760" i="50"/>
  <c r="BA760" i="50"/>
  <c r="K760" i="50"/>
  <c r="J760" i="50"/>
  <c r="C760" i="50"/>
  <c r="B760" i="50"/>
  <c r="A760" i="50" s="1"/>
  <c r="BO759" i="50"/>
  <c r="AY759" i="50" s="1"/>
  <c r="BM759" i="50"/>
  <c r="BL759" i="50"/>
  <c r="BK759" i="50"/>
  <c r="BJ759" i="50"/>
  <c r="BI759" i="50"/>
  <c r="BH759" i="50"/>
  <c r="BG759" i="50"/>
  <c r="BF759" i="50"/>
  <c r="BE759" i="50"/>
  <c r="BD759" i="50"/>
  <c r="BC759" i="50"/>
  <c r="BB759" i="50"/>
  <c r="BA759" i="50"/>
  <c r="K759" i="50"/>
  <c r="J759" i="50"/>
  <c r="C759" i="50"/>
  <c r="B759" i="50"/>
  <c r="A759" i="50" s="1"/>
  <c r="BO758" i="50"/>
  <c r="AY758" i="50" s="1"/>
  <c r="BM758" i="50"/>
  <c r="BL758" i="50"/>
  <c r="BK758" i="50"/>
  <c r="BJ758" i="50"/>
  <c r="BI758" i="50"/>
  <c r="BH758" i="50"/>
  <c r="BG758" i="50"/>
  <c r="BF758" i="50"/>
  <c r="BE758" i="50"/>
  <c r="BD758" i="50"/>
  <c r="BC758" i="50"/>
  <c r="BB758" i="50"/>
  <c r="BA758" i="50"/>
  <c r="K758" i="50"/>
  <c r="J758" i="50"/>
  <c r="C758" i="50"/>
  <c r="B758" i="50"/>
  <c r="A758" i="50" s="1"/>
  <c r="BO757" i="50"/>
  <c r="AY757" i="50" s="1"/>
  <c r="BM757" i="50"/>
  <c r="BL757" i="50"/>
  <c r="BK757" i="50"/>
  <c r="BJ757" i="50"/>
  <c r="BI757" i="50"/>
  <c r="BH757" i="50"/>
  <c r="BG757" i="50"/>
  <c r="BF757" i="50"/>
  <c r="BE757" i="50"/>
  <c r="BD757" i="50"/>
  <c r="BC757" i="50"/>
  <c r="BB757" i="50"/>
  <c r="BA757" i="50"/>
  <c r="K757" i="50"/>
  <c r="J757" i="50"/>
  <c r="C757" i="50"/>
  <c r="B757" i="50"/>
  <c r="A757" i="50" s="1"/>
  <c r="BO756" i="50"/>
  <c r="BM756" i="50"/>
  <c r="BL756" i="50"/>
  <c r="BK756" i="50"/>
  <c r="BJ756" i="50"/>
  <c r="BI756" i="50"/>
  <c r="BH756" i="50"/>
  <c r="BG756" i="50"/>
  <c r="BF756" i="50"/>
  <c r="BE756" i="50"/>
  <c r="BD756" i="50"/>
  <c r="BC756" i="50"/>
  <c r="BB756" i="50"/>
  <c r="BA756" i="50"/>
  <c r="AY756" i="50"/>
  <c r="K756" i="50"/>
  <c r="J756" i="50"/>
  <c r="C756" i="50"/>
  <c r="B756" i="50"/>
  <c r="A756" i="50" s="1"/>
  <c r="BO755" i="50"/>
  <c r="AY755" i="50" s="1"/>
  <c r="BM755" i="50"/>
  <c r="BL755" i="50"/>
  <c r="BK755" i="50"/>
  <c r="BJ755" i="50"/>
  <c r="BI755" i="50"/>
  <c r="BH755" i="50"/>
  <c r="BG755" i="50"/>
  <c r="BF755" i="50"/>
  <c r="BE755" i="50"/>
  <c r="BD755" i="50"/>
  <c r="BC755" i="50"/>
  <c r="BB755" i="50"/>
  <c r="BA755" i="50"/>
  <c r="K755" i="50"/>
  <c r="J755" i="50"/>
  <c r="C755" i="50"/>
  <c r="B755" i="50"/>
  <c r="A755" i="50" s="1"/>
  <c r="BO754" i="50"/>
  <c r="AY754" i="50" s="1"/>
  <c r="BM754" i="50"/>
  <c r="BL754" i="50"/>
  <c r="BK754" i="50"/>
  <c r="BJ754" i="50"/>
  <c r="BI754" i="50"/>
  <c r="BH754" i="50"/>
  <c r="BG754" i="50"/>
  <c r="BF754" i="50"/>
  <c r="BE754" i="50"/>
  <c r="BD754" i="50"/>
  <c r="BC754" i="50"/>
  <c r="BB754" i="50"/>
  <c r="BA754" i="50"/>
  <c r="K754" i="50"/>
  <c r="J754" i="50"/>
  <c r="C754" i="50"/>
  <c r="B754" i="50"/>
  <c r="A754" i="50" s="1"/>
  <c r="BO753" i="50"/>
  <c r="AY753" i="50" s="1"/>
  <c r="BM753" i="50"/>
  <c r="BL753" i="50"/>
  <c r="BK753" i="50"/>
  <c r="BJ753" i="50"/>
  <c r="BI753" i="50"/>
  <c r="BH753" i="50"/>
  <c r="BG753" i="50"/>
  <c r="BF753" i="50"/>
  <c r="BE753" i="50"/>
  <c r="BD753" i="50"/>
  <c r="BC753" i="50"/>
  <c r="BB753" i="50"/>
  <c r="BA753" i="50"/>
  <c r="K753" i="50"/>
  <c r="J753" i="50"/>
  <c r="C753" i="50"/>
  <c r="B753" i="50"/>
  <c r="A753" i="50" s="1"/>
  <c r="BO752" i="50"/>
  <c r="AY752" i="50" s="1"/>
  <c r="BM752" i="50"/>
  <c r="BL752" i="50"/>
  <c r="BK752" i="50"/>
  <c r="BJ752" i="50"/>
  <c r="BI752" i="50"/>
  <c r="BH752" i="50"/>
  <c r="BG752" i="50"/>
  <c r="BF752" i="50"/>
  <c r="BE752" i="50"/>
  <c r="BD752" i="50"/>
  <c r="BC752" i="50"/>
  <c r="BB752" i="50"/>
  <c r="BA752" i="50"/>
  <c r="K752" i="50"/>
  <c r="J752" i="50"/>
  <c r="C752" i="50"/>
  <c r="B752" i="50"/>
  <c r="A752" i="50" s="1"/>
  <c r="BO751" i="50"/>
  <c r="AY751" i="50" s="1"/>
  <c r="BM751" i="50"/>
  <c r="BL751" i="50"/>
  <c r="BK751" i="50"/>
  <c r="BJ751" i="50"/>
  <c r="BI751" i="50"/>
  <c r="BH751" i="50"/>
  <c r="BG751" i="50"/>
  <c r="BF751" i="50"/>
  <c r="BE751" i="50"/>
  <c r="BD751" i="50"/>
  <c r="BC751" i="50"/>
  <c r="BB751" i="50"/>
  <c r="BA751" i="50"/>
  <c r="K751" i="50"/>
  <c r="J751" i="50"/>
  <c r="C751" i="50"/>
  <c r="B751" i="50"/>
  <c r="A751" i="50" s="1"/>
  <c r="BO750" i="50"/>
  <c r="AY750" i="50" s="1"/>
  <c r="BM750" i="50"/>
  <c r="BL750" i="50"/>
  <c r="BK750" i="50"/>
  <c r="BJ750" i="50"/>
  <c r="BI750" i="50"/>
  <c r="BH750" i="50"/>
  <c r="BG750" i="50"/>
  <c r="BF750" i="50"/>
  <c r="BE750" i="50"/>
  <c r="BD750" i="50"/>
  <c r="BC750" i="50"/>
  <c r="BB750" i="50"/>
  <c r="BA750" i="50"/>
  <c r="K750" i="50"/>
  <c r="J750" i="50"/>
  <c r="C750" i="50"/>
  <c r="B750" i="50"/>
  <c r="A750" i="50" s="1"/>
  <c r="BO749" i="50"/>
  <c r="AY749" i="50" s="1"/>
  <c r="BM749" i="50"/>
  <c r="BL749" i="50"/>
  <c r="BK749" i="50"/>
  <c r="BJ749" i="50"/>
  <c r="BI749" i="50"/>
  <c r="BH749" i="50"/>
  <c r="BG749" i="50"/>
  <c r="BF749" i="50"/>
  <c r="BE749" i="50"/>
  <c r="BD749" i="50"/>
  <c r="BC749" i="50"/>
  <c r="BB749" i="50"/>
  <c r="BA749" i="50"/>
  <c r="K749" i="50"/>
  <c r="J749" i="50"/>
  <c r="C749" i="50"/>
  <c r="B749" i="50"/>
  <c r="A749" i="50" s="1"/>
  <c r="BO748" i="50"/>
  <c r="AY748" i="50" s="1"/>
  <c r="BM748" i="50"/>
  <c r="BL748" i="50"/>
  <c r="BK748" i="50"/>
  <c r="BJ748" i="50"/>
  <c r="BI748" i="50"/>
  <c r="BH748" i="50"/>
  <c r="BG748" i="50"/>
  <c r="BF748" i="50"/>
  <c r="BE748" i="50"/>
  <c r="BD748" i="50"/>
  <c r="BC748" i="50"/>
  <c r="BB748" i="50"/>
  <c r="BA748" i="50"/>
  <c r="K748" i="50"/>
  <c r="J748" i="50"/>
  <c r="C748" i="50"/>
  <c r="B748" i="50"/>
  <c r="A748" i="50" s="1"/>
  <c r="BO747" i="50"/>
  <c r="AY747" i="50" s="1"/>
  <c r="BM747" i="50"/>
  <c r="BL747" i="50"/>
  <c r="BK747" i="50"/>
  <c r="BJ747" i="50"/>
  <c r="BI747" i="50"/>
  <c r="BH747" i="50"/>
  <c r="BG747" i="50"/>
  <c r="BF747" i="50"/>
  <c r="BE747" i="50"/>
  <c r="BD747" i="50"/>
  <c r="BC747" i="50"/>
  <c r="BB747" i="50"/>
  <c r="BA747" i="50"/>
  <c r="K747" i="50"/>
  <c r="J747" i="50"/>
  <c r="C747" i="50"/>
  <c r="B747" i="50"/>
  <c r="A747" i="50" s="1"/>
  <c r="BO746" i="50"/>
  <c r="BM746" i="50"/>
  <c r="BL746" i="50"/>
  <c r="BK746" i="50"/>
  <c r="BJ746" i="50"/>
  <c r="BI746" i="50"/>
  <c r="BH746" i="50"/>
  <c r="BG746" i="50"/>
  <c r="BF746" i="50"/>
  <c r="BE746" i="50"/>
  <c r="BD746" i="50"/>
  <c r="BC746" i="50"/>
  <c r="BB746" i="50"/>
  <c r="BA746" i="50"/>
  <c r="AY746" i="50"/>
  <c r="K746" i="50"/>
  <c r="J746" i="50"/>
  <c r="C746" i="50"/>
  <c r="B746" i="50"/>
  <c r="A746" i="50" s="1"/>
  <c r="BO745" i="50"/>
  <c r="AY745" i="50" s="1"/>
  <c r="BM745" i="50"/>
  <c r="BL745" i="50"/>
  <c r="BK745" i="50"/>
  <c r="BJ745" i="50"/>
  <c r="BI745" i="50"/>
  <c r="BH745" i="50"/>
  <c r="BG745" i="50"/>
  <c r="BF745" i="50"/>
  <c r="BE745" i="50"/>
  <c r="BD745" i="50"/>
  <c r="BC745" i="50"/>
  <c r="BB745" i="50"/>
  <c r="BA745" i="50"/>
  <c r="K745" i="50"/>
  <c r="J745" i="50"/>
  <c r="C745" i="50"/>
  <c r="B745" i="50"/>
  <c r="A745" i="50" s="1"/>
  <c r="BO744" i="50"/>
  <c r="AY744" i="50" s="1"/>
  <c r="BM744" i="50"/>
  <c r="BL744" i="50"/>
  <c r="BK744" i="50"/>
  <c r="BJ744" i="50"/>
  <c r="BI744" i="50"/>
  <c r="BH744" i="50"/>
  <c r="BG744" i="50"/>
  <c r="BF744" i="50"/>
  <c r="BE744" i="50"/>
  <c r="BD744" i="50"/>
  <c r="BC744" i="50"/>
  <c r="BB744" i="50"/>
  <c r="BA744" i="50"/>
  <c r="K744" i="50"/>
  <c r="J744" i="50"/>
  <c r="C744" i="50"/>
  <c r="B744" i="50"/>
  <c r="A744" i="50" s="1"/>
  <c r="BO743" i="50"/>
  <c r="AY743" i="50" s="1"/>
  <c r="BM743" i="50"/>
  <c r="BL743" i="50"/>
  <c r="BK743" i="50"/>
  <c r="BJ743" i="50"/>
  <c r="BI743" i="50"/>
  <c r="BH743" i="50"/>
  <c r="BG743" i="50"/>
  <c r="BF743" i="50"/>
  <c r="BE743" i="50"/>
  <c r="BD743" i="50"/>
  <c r="BC743" i="50"/>
  <c r="BB743" i="50"/>
  <c r="BA743" i="50"/>
  <c r="K743" i="50"/>
  <c r="J743" i="50"/>
  <c r="C743" i="50"/>
  <c r="B743" i="50"/>
  <c r="A743" i="50" s="1"/>
  <c r="BO742" i="50"/>
  <c r="AY742" i="50" s="1"/>
  <c r="BM742" i="50"/>
  <c r="BL742" i="50"/>
  <c r="BK742" i="50"/>
  <c r="BJ742" i="50"/>
  <c r="BI742" i="50"/>
  <c r="BH742" i="50"/>
  <c r="BG742" i="50"/>
  <c r="BF742" i="50"/>
  <c r="BE742" i="50"/>
  <c r="BD742" i="50"/>
  <c r="BC742" i="50"/>
  <c r="BB742" i="50"/>
  <c r="BA742" i="50"/>
  <c r="K742" i="50"/>
  <c r="J742" i="50"/>
  <c r="C742" i="50"/>
  <c r="B742" i="50"/>
  <c r="A742" i="50" s="1"/>
  <c r="BO741" i="50"/>
  <c r="AY741" i="50" s="1"/>
  <c r="BM741" i="50"/>
  <c r="BL741" i="50"/>
  <c r="BK741" i="50"/>
  <c r="BJ741" i="50"/>
  <c r="BI741" i="50"/>
  <c r="BH741" i="50"/>
  <c r="BG741" i="50"/>
  <c r="BF741" i="50"/>
  <c r="BE741" i="50"/>
  <c r="BD741" i="50"/>
  <c r="BC741" i="50"/>
  <c r="BB741" i="50"/>
  <c r="BA741" i="50"/>
  <c r="K741" i="50"/>
  <c r="J741" i="50"/>
  <c r="C741" i="50"/>
  <c r="B741" i="50"/>
  <c r="A741" i="50" s="1"/>
  <c r="BO740" i="50"/>
  <c r="AY740" i="50" s="1"/>
  <c r="BM740" i="50"/>
  <c r="BL740" i="50"/>
  <c r="BK740" i="50"/>
  <c r="BJ740" i="50"/>
  <c r="BI740" i="50"/>
  <c r="BH740" i="50"/>
  <c r="BG740" i="50"/>
  <c r="BF740" i="50"/>
  <c r="BE740" i="50"/>
  <c r="BD740" i="50"/>
  <c r="BC740" i="50"/>
  <c r="BB740" i="50"/>
  <c r="BA740" i="50"/>
  <c r="K740" i="50"/>
  <c r="J740" i="50"/>
  <c r="C740" i="50"/>
  <c r="B740" i="50"/>
  <c r="A740" i="50" s="1"/>
  <c r="BO739" i="50"/>
  <c r="AY739" i="50" s="1"/>
  <c r="BM739" i="50"/>
  <c r="BL739" i="50"/>
  <c r="BK739" i="50"/>
  <c r="BJ739" i="50"/>
  <c r="BI739" i="50"/>
  <c r="BH739" i="50"/>
  <c r="BG739" i="50"/>
  <c r="BF739" i="50"/>
  <c r="BE739" i="50"/>
  <c r="BD739" i="50"/>
  <c r="BC739" i="50"/>
  <c r="BB739" i="50"/>
  <c r="BA739" i="50"/>
  <c r="K739" i="50"/>
  <c r="J739" i="50"/>
  <c r="C739" i="50"/>
  <c r="B739" i="50"/>
  <c r="A739" i="50" s="1"/>
  <c r="BO738" i="50"/>
  <c r="AY738" i="50" s="1"/>
  <c r="BM738" i="50"/>
  <c r="BL738" i="50"/>
  <c r="BK738" i="50"/>
  <c r="BJ738" i="50"/>
  <c r="BI738" i="50"/>
  <c r="BH738" i="50"/>
  <c r="BG738" i="50"/>
  <c r="BF738" i="50"/>
  <c r="BE738" i="50"/>
  <c r="BD738" i="50"/>
  <c r="BC738" i="50"/>
  <c r="BB738" i="50"/>
  <c r="BA738" i="50"/>
  <c r="K738" i="50"/>
  <c r="J738" i="50"/>
  <c r="C738" i="50"/>
  <c r="B738" i="50"/>
  <c r="A738" i="50" s="1"/>
  <c r="BO737" i="50"/>
  <c r="AY737" i="50" s="1"/>
  <c r="BM737" i="50"/>
  <c r="BL737" i="50"/>
  <c r="BK737" i="50"/>
  <c r="BJ737" i="50"/>
  <c r="BI737" i="50"/>
  <c r="BH737" i="50"/>
  <c r="BG737" i="50"/>
  <c r="BF737" i="50"/>
  <c r="BE737" i="50"/>
  <c r="BD737" i="50"/>
  <c r="BC737" i="50"/>
  <c r="BB737" i="50"/>
  <c r="BA737" i="50"/>
  <c r="K737" i="50"/>
  <c r="J737" i="50"/>
  <c r="C737" i="50"/>
  <c r="B737" i="50"/>
  <c r="A737" i="50" s="1"/>
  <c r="BO736" i="50"/>
  <c r="AY736" i="50" s="1"/>
  <c r="BM736" i="50"/>
  <c r="BL736" i="50"/>
  <c r="BK736" i="50"/>
  <c r="BJ736" i="50"/>
  <c r="BI736" i="50"/>
  <c r="BH736" i="50"/>
  <c r="BG736" i="50"/>
  <c r="BF736" i="50"/>
  <c r="BE736" i="50"/>
  <c r="BD736" i="50"/>
  <c r="BC736" i="50"/>
  <c r="BB736" i="50"/>
  <c r="BA736" i="50"/>
  <c r="K736" i="50"/>
  <c r="J736" i="50"/>
  <c r="C736" i="50"/>
  <c r="B736" i="50"/>
  <c r="A736" i="50" s="1"/>
  <c r="BO735" i="50"/>
  <c r="AY735" i="50" s="1"/>
  <c r="BM735" i="50"/>
  <c r="BL735" i="50"/>
  <c r="BK735" i="50"/>
  <c r="BJ735" i="50"/>
  <c r="BI735" i="50"/>
  <c r="BH735" i="50"/>
  <c r="BG735" i="50"/>
  <c r="BF735" i="50"/>
  <c r="BE735" i="50"/>
  <c r="BD735" i="50"/>
  <c r="BC735" i="50"/>
  <c r="BB735" i="50"/>
  <c r="BA735" i="50"/>
  <c r="K735" i="50"/>
  <c r="J735" i="50"/>
  <c r="C735" i="50"/>
  <c r="B735" i="50"/>
  <c r="A735" i="50" s="1"/>
  <c r="BO734" i="50"/>
  <c r="AY734" i="50" s="1"/>
  <c r="BM734" i="50"/>
  <c r="BL734" i="50"/>
  <c r="BK734" i="50"/>
  <c r="BJ734" i="50"/>
  <c r="BI734" i="50"/>
  <c r="BH734" i="50"/>
  <c r="BG734" i="50"/>
  <c r="BF734" i="50"/>
  <c r="BE734" i="50"/>
  <c r="BD734" i="50"/>
  <c r="BC734" i="50"/>
  <c r="BB734" i="50"/>
  <c r="BA734" i="50"/>
  <c r="K734" i="50"/>
  <c r="J734" i="50"/>
  <c r="C734" i="50"/>
  <c r="B734" i="50"/>
  <c r="A734" i="50" s="1"/>
  <c r="BO733" i="50"/>
  <c r="AY733" i="50" s="1"/>
  <c r="BM733" i="50"/>
  <c r="BL733" i="50"/>
  <c r="BK733" i="50"/>
  <c r="BJ733" i="50"/>
  <c r="BI733" i="50"/>
  <c r="BH733" i="50"/>
  <c r="BG733" i="50"/>
  <c r="BF733" i="50"/>
  <c r="BE733" i="50"/>
  <c r="BD733" i="50"/>
  <c r="BC733" i="50"/>
  <c r="BB733" i="50"/>
  <c r="BA733" i="50"/>
  <c r="K733" i="50"/>
  <c r="J733" i="50"/>
  <c r="C733" i="50"/>
  <c r="B733" i="50"/>
  <c r="A733" i="50" s="1"/>
  <c r="BO732" i="50"/>
  <c r="AY732" i="50" s="1"/>
  <c r="BM732" i="50"/>
  <c r="BL732" i="50"/>
  <c r="BK732" i="50"/>
  <c r="BJ732" i="50"/>
  <c r="BI732" i="50"/>
  <c r="BH732" i="50"/>
  <c r="BG732" i="50"/>
  <c r="BF732" i="50"/>
  <c r="BE732" i="50"/>
  <c r="BD732" i="50"/>
  <c r="BC732" i="50"/>
  <c r="BB732" i="50"/>
  <c r="BA732" i="50"/>
  <c r="K732" i="50"/>
  <c r="J732" i="50"/>
  <c r="C732" i="50"/>
  <c r="B732" i="50"/>
  <c r="A732" i="50" s="1"/>
  <c r="BO731" i="50"/>
  <c r="BM731" i="50"/>
  <c r="BL731" i="50"/>
  <c r="BK731" i="50"/>
  <c r="BJ731" i="50"/>
  <c r="BI731" i="50"/>
  <c r="BH731" i="50"/>
  <c r="BG731" i="50"/>
  <c r="BF731" i="50"/>
  <c r="BE731" i="50"/>
  <c r="BD731" i="50"/>
  <c r="BC731" i="50"/>
  <c r="BB731" i="50"/>
  <c r="BA731" i="50"/>
  <c r="AY731" i="50"/>
  <c r="K731" i="50"/>
  <c r="J731" i="50"/>
  <c r="C731" i="50"/>
  <c r="B731" i="50"/>
  <c r="A731" i="50" s="1"/>
  <c r="BO730" i="50"/>
  <c r="AY730" i="50" s="1"/>
  <c r="BM730" i="50"/>
  <c r="BL730" i="50"/>
  <c r="BK730" i="50"/>
  <c r="BJ730" i="50"/>
  <c r="BI730" i="50"/>
  <c r="BH730" i="50"/>
  <c r="BG730" i="50"/>
  <c r="BF730" i="50"/>
  <c r="BE730" i="50"/>
  <c r="BD730" i="50"/>
  <c r="BC730" i="50"/>
  <c r="BB730" i="50"/>
  <c r="BA730" i="50"/>
  <c r="K730" i="50"/>
  <c r="J730" i="50"/>
  <c r="C730" i="50"/>
  <c r="B730" i="50"/>
  <c r="A730" i="50" s="1"/>
  <c r="BO729" i="50"/>
  <c r="AY729" i="50" s="1"/>
  <c r="BM729" i="50"/>
  <c r="BL729" i="50"/>
  <c r="BK729" i="50"/>
  <c r="BJ729" i="50"/>
  <c r="BI729" i="50"/>
  <c r="BH729" i="50"/>
  <c r="BG729" i="50"/>
  <c r="BF729" i="50"/>
  <c r="BE729" i="50"/>
  <c r="BD729" i="50"/>
  <c r="BC729" i="50"/>
  <c r="BB729" i="50"/>
  <c r="BA729" i="50"/>
  <c r="K729" i="50"/>
  <c r="J729" i="50"/>
  <c r="C729" i="50"/>
  <c r="B729" i="50"/>
  <c r="A729" i="50" s="1"/>
  <c r="BO728" i="50"/>
  <c r="AY728" i="50" s="1"/>
  <c r="BM728" i="50"/>
  <c r="BL728" i="50"/>
  <c r="BK728" i="50"/>
  <c r="BJ728" i="50"/>
  <c r="BI728" i="50"/>
  <c r="BH728" i="50"/>
  <c r="BG728" i="50"/>
  <c r="BF728" i="50"/>
  <c r="BE728" i="50"/>
  <c r="BD728" i="50"/>
  <c r="BC728" i="50"/>
  <c r="BB728" i="50"/>
  <c r="BA728" i="50"/>
  <c r="K728" i="50"/>
  <c r="J728" i="50"/>
  <c r="C728" i="50"/>
  <c r="B728" i="50"/>
  <c r="A728" i="50" s="1"/>
  <c r="BO727" i="50"/>
  <c r="AY727" i="50" s="1"/>
  <c r="BM727" i="50"/>
  <c r="BL727" i="50"/>
  <c r="BK727" i="50"/>
  <c r="BJ727" i="50"/>
  <c r="BI727" i="50"/>
  <c r="BH727" i="50"/>
  <c r="BG727" i="50"/>
  <c r="BF727" i="50"/>
  <c r="BE727" i="50"/>
  <c r="BD727" i="50"/>
  <c r="BC727" i="50"/>
  <c r="BB727" i="50"/>
  <c r="BA727" i="50"/>
  <c r="K727" i="50"/>
  <c r="J727" i="50"/>
  <c r="C727" i="50"/>
  <c r="B727" i="50"/>
  <c r="A727" i="50" s="1"/>
  <c r="BO726" i="50"/>
  <c r="AY726" i="50" s="1"/>
  <c r="BM726" i="50"/>
  <c r="BL726" i="50"/>
  <c r="BK726" i="50"/>
  <c r="BJ726" i="50"/>
  <c r="BI726" i="50"/>
  <c r="BH726" i="50"/>
  <c r="BG726" i="50"/>
  <c r="BF726" i="50"/>
  <c r="BE726" i="50"/>
  <c r="BD726" i="50"/>
  <c r="BC726" i="50"/>
  <c r="BB726" i="50"/>
  <c r="BA726" i="50"/>
  <c r="K726" i="50"/>
  <c r="J726" i="50"/>
  <c r="C726" i="50"/>
  <c r="B726" i="50"/>
  <c r="A726" i="50" s="1"/>
  <c r="BO725" i="50"/>
  <c r="AY725" i="50" s="1"/>
  <c r="BM725" i="50"/>
  <c r="BL725" i="50"/>
  <c r="BK725" i="50"/>
  <c r="BJ725" i="50"/>
  <c r="BI725" i="50"/>
  <c r="BH725" i="50"/>
  <c r="BG725" i="50"/>
  <c r="BF725" i="50"/>
  <c r="BE725" i="50"/>
  <c r="BD725" i="50"/>
  <c r="BC725" i="50"/>
  <c r="BB725" i="50"/>
  <c r="BA725" i="50"/>
  <c r="K725" i="50"/>
  <c r="J725" i="50"/>
  <c r="C725" i="50"/>
  <c r="B725" i="50"/>
  <c r="A725" i="50" s="1"/>
  <c r="BO724" i="50"/>
  <c r="AY724" i="50" s="1"/>
  <c r="BM724" i="50"/>
  <c r="BL724" i="50"/>
  <c r="BK724" i="50"/>
  <c r="BJ724" i="50"/>
  <c r="BI724" i="50"/>
  <c r="BH724" i="50"/>
  <c r="BG724" i="50"/>
  <c r="BF724" i="50"/>
  <c r="BE724" i="50"/>
  <c r="BD724" i="50"/>
  <c r="BC724" i="50"/>
  <c r="BB724" i="50"/>
  <c r="BA724" i="50"/>
  <c r="K724" i="50"/>
  <c r="J724" i="50"/>
  <c r="C724" i="50"/>
  <c r="B724" i="50"/>
  <c r="A724" i="50" s="1"/>
  <c r="BO723" i="50"/>
  <c r="AY723" i="50" s="1"/>
  <c r="BM723" i="50"/>
  <c r="BL723" i="50"/>
  <c r="BK723" i="50"/>
  <c r="BJ723" i="50"/>
  <c r="BI723" i="50"/>
  <c r="BH723" i="50"/>
  <c r="BG723" i="50"/>
  <c r="BF723" i="50"/>
  <c r="BE723" i="50"/>
  <c r="BD723" i="50"/>
  <c r="BC723" i="50"/>
  <c r="BB723" i="50"/>
  <c r="BA723" i="50"/>
  <c r="K723" i="50"/>
  <c r="J723" i="50"/>
  <c r="C723" i="50"/>
  <c r="B723" i="50"/>
  <c r="A723" i="50" s="1"/>
  <c r="BO722" i="50"/>
  <c r="AY722" i="50" s="1"/>
  <c r="BM722" i="50"/>
  <c r="BL722" i="50"/>
  <c r="BK722" i="50"/>
  <c r="BJ722" i="50"/>
  <c r="BI722" i="50"/>
  <c r="BH722" i="50"/>
  <c r="BG722" i="50"/>
  <c r="BF722" i="50"/>
  <c r="BE722" i="50"/>
  <c r="BD722" i="50"/>
  <c r="BC722" i="50"/>
  <c r="BB722" i="50"/>
  <c r="BA722" i="50"/>
  <c r="K722" i="50"/>
  <c r="J722" i="50"/>
  <c r="C722" i="50"/>
  <c r="B722" i="50"/>
  <c r="A722" i="50" s="1"/>
  <c r="BO721" i="50"/>
  <c r="AY721" i="50" s="1"/>
  <c r="BM721" i="50"/>
  <c r="BL721" i="50"/>
  <c r="BK721" i="50"/>
  <c r="BJ721" i="50"/>
  <c r="BI721" i="50"/>
  <c r="BH721" i="50"/>
  <c r="BG721" i="50"/>
  <c r="BF721" i="50"/>
  <c r="BE721" i="50"/>
  <c r="BD721" i="50"/>
  <c r="BC721" i="50"/>
  <c r="BB721" i="50"/>
  <c r="BA721" i="50"/>
  <c r="K721" i="50"/>
  <c r="J721" i="50"/>
  <c r="C721" i="50"/>
  <c r="B721" i="50"/>
  <c r="A721" i="50" s="1"/>
  <c r="BO720" i="50"/>
  <c r="AY720" i="50" s="1"/>
  <c r="BM720" i="50"/>
  <c r="BL720" i="50"/>
  <c r="BK720" i="50"/>
  <c r="BJ720" i="50"/>
  <c r="BI720" i="50"/>
  <c r="BH720" i="50"/>
  <c r="BG720" i="50"/>
  <c r="BF720" i="50"/>
  <c r="BE720" i="50"/>
  <c r="BD720" i="50"/>
  <c r="BC720" i="50"/>
  <c r="BB720" i="50"/>
  <c r="BA720" i="50"/>
  <c r="K720" i="50"/>
  <c r="J720" i="50"/>
  <c r="C720" i="50"/>
  <c r="B720" i="50"/>
  <c r="A720" i="50" s="1"/>
  <c r="BO719" i="50"/>
  <c r="AY719" i="50" s="1"/>
  <c r="BM719" i="50"/>
  <c r="BL719" i="50"/>
  <c r="BK719" i="50"/>
  <c r="BJ719" i="50"/>
  <c r="BI719" i="50"/>
  <c r="BH719" i="50"/>
  <c r="BG719" i="50"/>
  <c r="BF719" i="50"/>
  <c r="BE719" i="50"/>
  <c r="BD719" i="50"/>
  <c r="BC719" i="50"/>
  <c r="BB719" i="50"/>
  <c r="BA719" i="50"/>
  <c r="K719" i="50"/>
  <c r="J719" i="50"/>
  <c r="C719" i="50"/>
  <c r="B719" i="50"/>
  <c r="A719" i="50" s="1"/>
  <c r="BO718" i="50"/>
  <c r="AY718" i="50" s="1"/>
  <c r="BM718" i="50"/>
  <c r="BL718" i="50"/>
  <c r="BK718" i="50"/>
  <c r="BJ718" i="50"/>
  <c r="BI718" i="50"/>
  <c r="BH718" i="50"/>
  <c r="BG718" i="50"/>
  <c r="BF718" i="50"/>
  <c r="BE718" i="50"/>
  <c r="BD718" i="50"/>
  <c r="BC718" i="50"/>
  <c r="BB718" i="50"/>
  <c r="AX718" i="50" s="1"/>
  <c r="BA718" i="50"/>
  <c r="K718" i="50"/>
  <c r="J718" i="50"/>
  <c r="C718" i="50"/>
  <c r="B718" i="50"/>
  <c r="A718" i="50" s="1"/>
  <c r="BO717" i="50"/>
  <c r="AY717" i="50" s="1"/>
  <c r="BM717" i="50"/>
  <c r="BL717" i="50"/>
  <c r="BK717" i="50"/>
  <c r="BJ717" i="50"/>
  <c r="BI717" i="50"/>
  <c r="BH717" i="50"/>
  <c r="BG717" i="50"/>
  <c r="BF717" i="50"/>
  <c r="BE717" i="50"/>
  <c r="BD717" i="50"/>
  <c r="BC717" i="50"/>
  <c r="BB717" i="50"/>
  <c r="BA717" i="50"/>
  <c r="K717" i="50"/>
  <c r="J717" i="50"/>
  <c r="C717" i="50"/>
  <c r="B717" i="50"/>
  <c r="A717" i="50" s="1"/>
  <c r="BO716" i="50"/>
  <c r="AY716" i="50" s="1"/>
  <c r="BM716" i="50"/>
  <c r="BL716" i="50"/>
  <c r="BK716" i="50"/>
  <c r="BJ716" i="50"/>
  <c r="BI716" i="50"/>
  <c r="BH716" i="50"/>
  <c r="BG716" i="50"/>
  <c r="BF716" i="50"/>
  <c r="BE716" i="50"/>
  <c r="BD716" i="50"/>
  <c r="BC716" i="50"/>
  <c r="BB716" i="50"/>
  <c r="BA716" i="50"/>
  <c r="K716" i="50"/>
  <c r="J716" i="50"/>
  <c r="C716" i="50"/>
  <c r="B716" i="50"/>
  <c r="A716" i="50" s="1"/>
  <c r="BO715" i="50"/>
  <c r="AY715" i="50" s="1"/>
  <c r="BM715" i="50"/>
  <c r="BL715" i="50"/>
  <c r="BK715" i="50"/>
  <c r="BJ715" i="50"/>
  <c r="BI715" i="50"/>
  <c r="BH715" i="50"/>
  <c r="BG715" i="50"/>
  <c r="BF715" i="50"/>
  <c r="BE715" i="50"/>
  <c r="BD715" i="50"/>
  <c r="BC715" i="50"/>
  <c r="BB715" i="50"/>
  <c r="BA715" i="50"/>
  <c r="K715" i="50"/>
  <c r="J715" i="50"/>
  <c r="C715" i="50"/>
  <c r="B715" i="50"/>
  <c r="A715" i="50" s="1"/>
  <c r="BO714" i="50"/>
  <c r="AY714" i="50" s="1"/>
  <c r="BM714" i="50"/>
  <c r="BL714" i="50"/>
  <c r="BK714" i="50"/>
  <c r="BJ714" i="50"/>
  <c r="BI714" i="50"/>
  <c r="BH714" i="50"/>
  <c r="BG714" i="50"/>
  <c r="BF714" i="50"/>
  <c r="BE714" i="50"/>
  <c r="BD714" i="50"/>
  <c r="BC714" i="50"/>
  <c r="BB714" i="50"/>
  <c r="BA714" i="50"/>
  <c r="K714" i="50"/>
  <c r="J714" i="50"/>
  <c r="C714" i="50"/>
  <c r="B714" i="50"/>
  <c r="A714" i="50" s="1"/>
  <c r="BO713" i="50"/>
  <c r="AY713" i="50" s="1"/>
  <c r="BM713" i="50"/>
  <c r="BL713" i="50"/>
  <c r="BK713" i="50"/>
  <c r="BJ713" i="50"/>
  <c r="BI713" i="50"/>
  <c r="BH713" i="50"/>
  <c r="BG713" i="50"/>
  <c r="BF713" i="50"/>
  <c r="BE713" i="50"/>
  <c r="BD713" i="50"/>
  <c r="BC713" i="50"/>
  <c r="BB713" i="50"/>
  <c r="BA713" i="50"/>
  <c r="K713" i="50"/>
  <c r="J713" i="50"/>
  <c r="C713" i="50"/>
  <c r="B713" i="50"/>
  <c r="A713" i="50" s="1"/>
  <c r="AX1003" i="50" l="1"/>
  <c r="AX870" i="50"/>
  <c r="AX910" i="50"/>
  <c r="AX922" i="50"/>
  <c r="AX830" i="50"/>
  <c r="AX822" i="50"/>
  <c r="AX886" i="50"/>
  <c r="AX898" i="50"/>
  <c r="AX818" i="50"/>
  <c r="AX906" i="50"/>
  <c r="AX736" i="50"/>
  <c r="AX834" i="50"/>
  <c r="AX838" i="50"/>
  <c r="AX850" i="50"/>
  <c r="AX862" i="50"/>
  <c r="AX935" i="50"/>
  <c r="AX963" i="50"/>
  <c r="AX990" i="50"/>
  <c r="AX993" i="50"/>
  <c r="AX1000" i="50"/>
  <c r="AX825" i="50"/>
  <c r="AX873" i="50"/>
  <c r="AX893" i="50"/>
  <c r="AX917" i="50"/>
  <c r="AX965" i="50"/>
  <c r="AX729" i="50"/>
  <c r="AX817" i="50"/>
  <c r="AX874" i="50"/>
  <c r="AX890" i="50"/>
  <c r="AX897" i="50"/>
  <c r="AX914" i="50"/>
  <c r="AX921" i="50"/>
  <c r="AX951" i="50"/>
  <c r="AX978" i="50"/>
  <c r="AX981" i="50"/>
  <c r="AX995" i="50"/>
  <c r="AX1010" i="50"/>
  <c r="AX841" i="50"/>
  <c r="AX953" i="50"/>
  <c r="AX989" i="50"/>
  <c r="AX882" i="50"/>
  <c r="AX933" i="50"/>
  <c r="AX977" i="50"/>
  <c r="AX842" i="50"/>
  <c r="AX854" i="50"/>
  <c r="AX865" i="50"/>
  <c r="AX894" i="50"/>
  <c r="AX918" i="50"/>
  <c r="AX939" i="50"/>
  <c r="AX966" i="50"/>
  <c r="AX969" i="50"/>
  <c r="AX983" i="50"/>
  <c r="AX975" i="50"/>
  <c r="AX849" i="50"/>
  <c r="AX814" i="50"/>
  <c r="AX866" i="50"/>
  <c r="AX941" i="50"/>
  <c r="AX813" i="50"/>
  <c r="AX947" i="50"/>
  <c r="AX826" i="50"/>
  <c r="AX831" i="50"/>
  <c r="AX954" i="50"/>
  <c r="AX957" i="50"/>
  <c r="AX971" i="50"/>
  <c r="AX999" i="50"/>
  <c r="AX930" i="50"/>
  <c r="AX857" i="50"/>
  <c r="AX881" i="50"/>
  <c r="AX905" i="50"/>
  <c r="AX929" i="50"/>
  <c r="AX833" i="50"/>
  <c r="AX846" i="50"/>
  <c r="AX858" i="50"/>
  <c r="AX878" i="50"/>
  <c r="AX885" i="50"/>
  <c r="AX902" i="50"/>
  <c r="AX907" i="50"/>
  <c r="AX909" i="50"/>
  <c r="AX926" i="50"/>
  <c r="AX942" i="50"/>
  <c r="AX945" i="50"/>
  <c r="AX959" i="50"/>
  <c r="AX987" i="50"/>
  <c r="AX843" i="50"/>
  <c r="AX851" i="50"/>
  <c r="AX859" i="50"/>
  <c r="AX867" i="50"/>
  <c r="AX875" i="50"/>
  <c r="AX880" i="50"/>
  <c r="AX892" i="50"/>
  <c r="AX904" i="50"/>
  <c r="AX916" i="50"/>
  <c r="AX928" i="50"/>
  <c r="AX940" i="50"/>
  <c r="AX952" i="50"/>
  <c r="AX964" i="50"/>
  <c r="AX976" i="50"/>
  <c r="AX988" i="50"/>
  <c r="AX1006" i="50"/>
  <c r="AX1009" i="50"/>
  <c r="AX819" i="50"/>
  <c r="AX827" i="50"/>
  <c r="AX835" i="50"/>
  <c r="AX840" i="50"/>
  <c r="AX848" i="50"/>
  <c r="AX856" i="50"/>
  <c r="AX864" i="50"/>
  <c r="AX872" i="50"/>
  <c r="AX816" i="50"/>
  <c r="AX824" i="50"/>
  <c r="AX832" i="50"/>
  <c r="AX887" i="50"/>
  <c r="AX899" i="50"/>
  <c r="AX911" i="50"/>
  <c r="AX923" i="50"/>
  <c r="AX934" i="50"/>
  <c r="AX946" i="50"/>
  <c r="AX958" i="50"/>
  <c r="AX970" i="50"/>
  <c r="AX982" i="50"/>
  <c r="AX994" i="50"/>
  <c r="AX1004" i="50"/>
  <c r="AX1011" i="50"/>
  <c r="AX919" i="50"/>
  <c r="AX837" i="50"/>
  <c r="AX845" i="50"/>
  <c r="AX853" i="50"/>
  <c r="AX861" i="50"/>
  <c r="AX869" i="50"/>
  <c r="AX877" i="50"/>
  <c r="AX889" i="50"/>
  <c r="AX901" i="50"/>
  <c r="AX913" i="50"/>
  <c r="AX925" i="50"/>
  <c r="AX937" i="50"/>
  <c r="AX949" i="50"/>
  <c r="AX961" i="50"/>
  <c r="AX973" i="50"/>
  <c r="AX985" i="50"/>
  <c r="AX997" i="50"/>
  <c r="AX821" i="50"/>
  <c r="AX829" i="50"/>
  <c r="AX884" i="50"/>
  <c r="AX896" i="50"/>
  <c r="AX908" i="50"/>
  <c r="AX920" i="50"/>
  <c r="AX932" i="50"/>
  <c r="AX944" i="50"/>
  <c r="AX956" i="50"/>
  <c r="AX968" i="50"/>
  <c r="AX980" i="50"/>
  <c r="AX992" i="50"/>
  <c r="AX1007" i="50"/>
  <c r="AX815" i="50"/>
  <c r="AX839" i="50"/>
  <c r="AX847" i="50"/>
  <c r="AX855" i="50"/>
  <c r="AX863" i="50"/>
  <c r="AX871" i="50"/>
  <c r="AX879" i="50"/>
  <c r="AX891" i="50"/>
  <c r="AX903" i="50"/>
  <c r="AX915" i="50"/>
  <c r="AX927" i="50"/>
  <c r="AX938" i="50"/>
  <c r="AX950" i="50"/>
  <c r="AX962" i="50"/>
  <c r="AX974" i="50"/>
  <c r="AX986" i="50"/>
  <c r="AX998" i="50"/>
  <c r="AX1001" i="50"/>
  <c r="AX895" i="50"/>
  <c r="AX823" i="50"/>
  <c r="AX836" i="50"/>
  <c r="AX844" i="50"/>
  <c r="AX852" i="50"/>
  <c r="AX860" i="50"/>
  <c r="AX868" i="50"/>
  <c r="AX876" i="50"/>
  <c r="AX1008" i="50"/>
  <c r="AX828" i="50"/>
  <c r="AX888" i="50"/>
  <c r="AX900" i="50"/>
  <c r="AX912" i="50"/>
  <c r="AX924" i="50"/>
  <c r="AX936" i="50"/>
  <c r="AX948" i="50"/>
  <c r="AX960" i="50"/>
  <c r="AX972" i="50"/>
  <c r="AX984" i="50"/>
  <c r="AX996" i="50"/>
  <c r="AX883" i="50"/>
  <c r="AX820" i="50"/>
  <c r="AX931" i="50"/>
  <c r="AX943" i="50"/>
  <c r="AX955" i="50"/>
  <c r="AX967" i="50"/>
  <c r="AX979" i="50"/>
  <c r="AX991" i="50"/>
  <c r="AX1002" i="50"/>
  <c r="AX1005" i="50"/>
  <c r="AX715" i="50"/>
  <c r="AX721" i="50"/>
  <c r="AX733" i="50"/>
  <c r="AX742" i="50"/>
  <c r="AX728" i="50"/>
  <c r="AX743" i="50"/>
  <c r="AX753" i="50"/>
  <c r="AX766" i="50"/>
  <c r="AX774" i="50"/>
  <c r="AX782" i="50"/>
  <c r="AX790" i="50"/>
  <c r="AX798" i="50"/>
  <c r="AX806" i="50"/>
  <c r="AX748" i="50"/>
  <c r="AX723" i="50"/>
  <c r="AX735" i="50"/>
  <c r="AX756" i="50"/>
  <c r="AX722" i="50"/>
  <c r="AX740" i="50"/>
  <c r="AX746" i="50"/>
  <c r="AX719" i="50"/>
  <c r="AX727" i="50"/>
  <c r="AX737" i="50"/>
  <c r="AX720" i="50"/>
  <c r="AX714" i="50"/>
  <c r="AX725" i="50"/>
  <c r="AX732" i="50"/>
  <c r="AX752" i="50"/>
  <c r="AX768" i="50"/>
  <c r="AX776" i="50"/>
  <c r="AX784" i="50"/>
  <c r="AX792" i="50"/>
  <c r="AX800" i="50"/>
  <c r="AX808" i="50"/>
  <c r="AX717" i="50"/>
  <c r="AX724" i="50"/>
  <c r="AX738" i="50"/>
  <c r="AX760" i="50"/>
  <c r="AX767" i="50"/>
  <c r="AX775" i="50"/>
  <c r="AX783" i="50"/>
  <c r="AX791" i="50"/>
  <c r="AX799" i="50"/>
  <c r="AX807" i="50"/>
  <c r="AX713" i="50"/>
  <c r="AX739" i="50"/>
  <c r="AX750" i="50"/>
  <c r="AX759" i="50"/>
  <c r="AX762" i="50"/>
  <c r="AX770" i="50"/>
  <c r="AX778" i="50"/>
  <c r="AX786" i="50"/>
  <c r="AX794" i="50"/>
  <c r="AX802" i="50"/>
  <c r="AX810" i="50"/>
  <c r="AX726" i="50"/>
  <c r="AX730" i="50"/>
  <c r="AX754" i="50"/>
  <c r="AX734" i="50"/>
  <c r="AX716" i="50"/>
  <c r="AX731" i="50"/>
  <c r="AX741" i="50"/>
  <c r="AX744" i="50"/>
  <c r="AX758" i="50"/>
  <c r="AX749" i="50"/>
  <c r="AX755" i="50"/>
  <c r="AX761" i="50"/>
  <c r="AX769" i="50"/>
  <c r="AX777" i="50"/>
  <c r="AX785" i="50"/>
  <c r="AX793" i="50"/>
  <c r="AX801" i="50"/>
  <c r="AX809" i="50"/>
  <c r="AX745" i="50"/>
  <c r="AX764" i="50"/>
  <c r="AX772" i="50"/>
  <c r="AX780" i="50"/>
  <c r="AX788" i="50"/>
  <c r="AX796" i="50"/>
  <c r="AX804" i="50"/>
  <c r="AX812" i="50"/>
  <c r="AX763" i="50"/>
  <c r="AX771" i="50"/>
  <c r="AX779" i="50"/>
  <c r="AX787" i="50"/>
  <c r="AX795" i="50"/>
  <c r="AX803" i="50"/>
  <c r="AX811" i="50"/>
  <c r="AX751" i="50"/>
  <c r="AX757" i="50"/>
  <c r="AX765" i="50"/>
  <c r="AX773" i="50"/>
  <c r="AX781" i="50"/>
  <c r="AX789" i="50"/>
  <c r="AX797" i="50"/>
  <c r="AX805" i="50"/>
  <c r="AX747" i="50"/>
  <c r="BO712" i="50"/>
  <c r="AY712" i="50" s="1"/>
  <c r="BM712" i="50"/>
  <c r="BL712" i="50"/>
  <c r="BK712" i="50"/>
  <c r="BJ712" i="50"/>
  <c r="BI712" i="50"/>
  <c r="BH712" i="50"/>
  <c r="BG712" i="50"/>
  <c r="BF712" i="50"/>
  <c r="BE712" i="50"/>
  <c r="BD712" i="50"/>
  <c r="BC712" i="50"/>
  <c r="BB712" i="50"/>
  <c r="BA712" i="50"/>
  <c r="K712" i="50"/>
  <c r="J712" i="50"/>
  <c r="C712" i="50"/>
  <c r="B712" i="50"/>
  <c r="A712" i="50" s="1"/>
  <c r="J13" i="50"/>
  <c r="K13" i="50"/>
  <c r="BF711" i="50"/>
  <c r="BF710" i="50"/>
  <c r="BF709" i="50"/>
  <c r="BF708" i="50"/>
  <c r="BF707" i="50"/>
  <c r="BF706" i="50"/>
  <c r="BF705" i="50"/>
  <c r="BF704" i="50"/>
  <c r="BF703" i="50"/>
  <c r="BF702" i="50"/>
  <c r="BF701" i="50"/>
  <c r="BF700" i="50"/>
  <c r="BF699" i="50"/>
  <c r="BF698" i="50"/>
  <c r="BF697" i="50"/>
  <c r="BF696" i="50"/>
  <c r="BF695" i="50"/>
  <c r="BF694" i="50"/>
  <c r="BF693" i="50"/>
  <c r="BF692" i="50"/>
  <c r="BF691" i="50"/>
  <c r="BF690" i="50"/>
  <c r="BF689" i="50"/>
  <c r="BF688" i="50"/>
  <c r="BF687" i="50"/>
  <c r="BF686" i="50"/>
  <c r="BF685" i="50"/>
  <c r="BF684" i="50"/>
  <c r="BF683" i="50"/>
  <c r="BF682" i="50"/>
  <c r="BF681" i="50"/>
  <c r="BF680" i="50"/>
  <c r="BF679" i="50"/>
  <c r="BF678" i="50"/>
  <c r="BF677" i="50"/>
  <c r="BF676" i="50"/>
  <c r="BF675" i="50"/>
  <c r="BF674" i="50"/>
  <c r="BF673" i="50"/>
  <c r="BF672" i="50"/>
  <c r="BF671" i="50"/>
  <c r="BF670" i="50"/>
  <c r="BF669" i="50"/>
  <c r="BF668" i="50"/>
  <c r="BF667" i="50"/>
  <c r="BF666" i="50"/>
  <c r="BF665" i="50"/>
  <c r="BF664" i="50"/>
  <c r="BF663" i="50"/>
  <c r="BF662" i="50"/>
  <c r="BF661" i="50"/>
  <c r="BF660" i="50"/>
  <c r="BF659" i="50"/>
  <c r="BF658" i="50"/>
  <c r="BF657" i="50"/>
  <c r="BF656" i="50"/>
  <c r="BF655" i="50"/>
  <c r="BF654" i="50"/>
  <c r="BF653" i="50"/>
  <c r="BF652" i="50"/>
  <c r="BF651" i="50"/>
  <c r="BF650" i="50"/>
  <c r="BF649" i="50"/>
  <c r="BF648" i="50"/>
  <c r="BF647" i="50"/>
  <c r="BF646" i="50"/>
  <c r="BF645" i="50"/>
  <c r="BF644" i="50"/>
  <c r="BF643" i="50"/>
  <c r="BF642" i="50"/>
  <c r="BF641" i="50"/>
  <c r="BF640" i="50"/>
  <c r="BF639" i="50"/>
  <c r="BF638" i="50"/>
  <c r="BF637" i="50"/>
  <c r="BF636" i="50"/>
  <c r="BF635" i="50"/>
  <c r="BF634" i="50"/>
  <c r="BF633" i="50"/>
  <c r="BF632" i="50"/>
  <c r="BF631" i="50"/>
  <c r="BF630" i="50"/>
  <c r="BF629" i="50"/>
  <c r="BF628" i="50"/>
  <c r="BF627" i="50"/>
  <c r="BF626" i="50"/>
  <c r="BF625" i="50"/>
  <c r="BF624" i="50"/>
  <c r="BF623" i="50"/>
  <c r="BF622" i="50"/>
  <c r="BF621" i="50"/>
  <c r="BF620" i="50"/>
  <c r="BF619" i="50"/>
  <c r="BF618" i="50"/>
  <c r="BF617" i="50"/>
  <c r="BF616" i="50"/>
  <c r="BF615" i="50"/>
  <c r="BF614" i="50"/>
  <c r="BF613" i="50"/>
  <c r="BF612" i="50"/>
  <c r="BF611" i="50"/>
  <c r="BF610" i="50"/>
  <c r="BF609" i="50"/>
  <c r="BF608" i="50"/>
  <c r="BF607" i="50"/>
  <c r="BF606" i="50"/>
  <c r="BF605" i="50"/>
  <c r="BF604" i="50"/>
  <c r="BF603" i="50"/>
  <c r="BF602" i="50"/>
  <c r="BF601" i="50"/>
  <c r="BF600" i="50"/>
  <c r="BF599" i="50"/>
  <c r="BF598" i="50"/>
  <c r="BF597" i="50"/>
  <c r="BF596" i="50"/>
  <c r="BF595" i="50"/>
  <c r="BF594" i="50"/>
  <c r="BF593" i="50"/>
  <c r="BF592" i="50"/>
  <c r="BF591" i="50"/>
  <c r="BF590" i="50"/>
  <c r="BF589" i="50"/>
  <c r="BF588" i="50"/>
  <c r="BF587" i="50"/>
  <c r="BF586" i="50"/>
  <c r="BF585" i="50"/>
  <c r="BF584" i="50"/>
  <c r="BF583" i="50"/>
  <c r="BF582" i="50"/>
  <c r="BF581" i="50"/>
  <c r="BF580" i="50"/>
  <c r="BF579" i="50"/>
  <c r="BF578" i="50"/>
  <c r="BF577" i="50"/>
  <c r="BF576" i="50"/>
  <c r="BF575" i="50"/>
  <c r="BF574" i="50"/>
  <c r="BF573" i="50"/>
  <c r="BF572" i="50"/>
  <c r="BF571" i="50"/>
  <c r="BF570" i="50"/>
  <c r="BF569" i="50"/>
  <c r="BF568" i="50"/>
  <c r="BF567" i="50"/>
  <c r="BF566" i="50"/>
  <c r="BF565" i="50"/>
  <c r="BF564" i="50"/>
  <c r="BF563" i="50"/>
  <c r="BF562" i="50"/>
  <c r="BF561" i="50"/>
  <c r="BF560" i="50"/>
  <c r="BF559" i="50"/>
  <c r="BF558" i="50"/>
  <c r="BF557" i="50"/>
  <c r="BF556" i="50"/>
  <c r="BF555" i="50"/>
  <c r="BF554" i="50"/>
  <c r="BF553" i="50"/>
  <c r="BF552" i="50"/>
  <c r="BF551" i="50"/>
  <c r="BF550" i="50"/>
  <c r="BF549" i="50"/>
  <c r="BF548" i="50"/>
  <c r="BF547" i="50"/>
  <c r="BF546" i="50"/>
  <c r="BF545" i="50"/>
  <c r="BF544" i="50"/>
  <c r="BF543" i="50"/>
  <c r="BF542" i="50"/>
  <c r="BF541" i="50"/>
  <c r="BF540" i="50"/>
  <c r="BF539" i="50"/>
  <c r="BF538" i="50"/>
  <c r="BF537" i="50"/>
  <c r="BF536" i="50"/>
  <c r="BF535" i="50"/>
  <c r="BF534" i="50"/>
  <c r="BF533" i="50"/>
  <c r="BF532" i="50"/>
  <c r="BF531" i="50"/>
  <c r="BF530" i="50"/>
  <c r="BF529" i="50"/>
  <c r="BF528" i="50"/>
  <c r="BF527" i="50"/>
  <c r="BF526" i="50"/>
  <c r="BF525" i="50"/>
  <c r="BF524" i="50"/>
  <c r="BF523" i="50"/>
  <c r="BF522" i="50"/>
  <c r="BF521" i="50"/>
  <c r="BF520" i="50"/>
  <c r="BF519" i="50"/>
  <c r="BF518" i="50"/>
  <c r="BF517" i="50"/>
  <c r="BF516" i="50"/>
  <c r="BF515" i="50"/>
  <c r="BF514" i="50"/>
  <c r="BF513" i="50"/>
  <c r="BF512" i="50"/>
  <c r="BF511" i="50"/>
  <c r="BF510" i="50"/>
  <c r="BF509" i="50"/>
  <c r="BF508" i="50"/>
  <c r="BF507" i="50"/>
  <c r="BF506" i="50"/>
  <c r="BF505" i="50"/>
  <c r="BF504" i="50"/>
  <c r="BF503" i="50"/>
  <c r="BF502" i="50"/>
  <c r="BF501" i="50"/>
  <c r="BF500" i="50"/>
  <c r="BF499" i="50"/>
  <c r="BF498" i="50"/>
  <c r="BF497" i="50"/>
  <c r="BF496" i="50"/>
  <c r="BF495" i="50"/>
  <c r="BF494" i="50"/>
  <c r="BF493" i="50"/>
  <c r="BF492" i="50"/>
  <c r="BF491" i="50"/>
  <c r="BF490" i="50"/>
  <c r="BF489" i="50"/>
  <c r="BF488" i="50"/>
  <c r="BF487" i="50"/>
  <c r="BF486" i="50"/>
  <c r="BF485" i="50"/>
  <c r="BF484" i="50"/>
  <c r="BF483" i="50"/>
  <c r="BF482" i="50"/>
  <c r="BF481" i="50"/>
  <c r="BF480" i="50"/>
  <c r="BF479" i="50"/>
  <c r="BF478" i="50"/>
  <c r="BF477" i="50"/>
  <c r="BF476" i="50"/>
  <c r="BF475" i="50"/>
  <c r="BF474" i="50"/>
  <c r="BF473" i="50"/>
  <c r="BF472" i="50"/>
  <c r="BF471" i="50"/>
  <c r="BF470" i="50"/>
  <c r="BF469" i="50"/>
  <c r="BF468" i="50"/>
  <c r="BF467" i="50"/>
  <c r="BF466" i="50"/>
  <c r="BF465" i="50"/>
  <c r="BF464" i="50"/>
  <c r="BF463" i="50"/>
  <c r="BF462" i="50"/>
  <c r="BF461" i="50"/>
  <c r="BF460" i="50"/>
  <c r="BF459" i="50"/>
  <c r="BF458" i="50"/>
  <c r="BF457" i="50"/>
  <c r="BF456" i="50"/>
  <c r="BF455" i="50"/>
  <c r="BF454" i="50"/>
  <c r="BF453" i="50"/>
  <c r="BF452" i="50"/>
  <c r="BF451" i="50"/>
  <c r="BF450" i="50"/>
  <c r="BF449" i="50"/>
  <c r="BF448" i="50"/>
  <c r="BF447" i="50"/>
  <c r="BF446" i="50"/>
  <c r="BF445" i="50"/>
  <c r="BF444" i="50"/>
  <c r="BF443" i="50"/>
  <c r="BF442" i="50"/>
  <c r="BF441" i="50"/>
  <c r="BF440" i="50"/>
  <c r="BF439" i="50"/>
  <c r="BF438" i="50"/>
  <c r="BF437" i="50"/>
  <c r="BF436" i="50"/>
  <c r="BF435" i="50"/>
  <c r="BF434" i="50"/>
  <c r="BF433" i="50"/>
  <c r="BF432" i="50"/>
  <c r="BF431" i="50"/>
  <c r="BF430" i="50"/>
  <c r="BF429" i="50"/>
  <c r="BF428" i="50"/>
  <c r="BF427" i="50"/>
  <c r="BF426" i="50"/>
  <c r="BF425" i="50"/>
  <c r="BF424" i="50"/>
  <c r="BF423" i="50"/>
  <c r="BF422" i="50"/>
  <c r="BF421" i="50"/>
  <c r="BF420" i="50"/>
  <c r="BF419" i="50"/>
  <c r="BF418" i="50"/>
  <c r="BF417" i="50"/>
  <c r="BF416" i="50"/>
  <c r="BF415" i="50"/>
  <c r="BF414" i="50"/>
  <c r="BF413" i="50"/>
  <c r="BF412" i="50"/>
  <c r="BF411" i="50"/>
  <c r="BF410" i="50"/>
  <c r="BF409" i="50"/>
  <c r="BF408" i="50"/>
  <c r="BF407" i="50"/>
  <c r="BF406" i="50"/>
  <c r="BF405" i="50"/>
  <c r="BF404" i="50"/>
  <c r="BF403" i="50"/>
  <c r="BF402" i="50"/>
  <c r="BF401" i="50"/>
  <c r="BF400" i="50"/>
  <c r="BF399" i="50"/>
  <c r="BF398" i="50"/>
  <c r="BF397" i="50"/>
  <c r="BF396" i="50"/>
  <c r="BF395" i="50"/>
  <c r="BF394" i="50"/>
  <c r="BF393" i="50"/>
  <c r="BF392" i="50"/>
  <c r="BF391" i="50"/>
  <c r="BF390" i="50"/>
  <c r="BF389" i="50"/>
  <c r="BF388" i="50"/>
  <c r="BF387" i="50"/>
  <c r="BF386" i="50"/>
  <c r="BF385" i="50"/>
  <c r="BF384" i="50"/>
  <c r="BF383" i="50"/>
  <c r="BF382" i="50"/>
  <c r="BF381" i="50"/>
  <c r="BF380" i="50"/>
  <c r="BF379" i="50"/>
  <c r="BF378" i="50"/>
  <c r="BF377" i="50"/>
  <c r="BF376" i="50"/>
  <c r="BF375" i="50"/>
  <c r="BF374" i="50"/>
  <c r="BF373" i="50"/>
  <c r="BF372" i="50"/>
  <c r="BF371" i="50"/>
  <c r="BF370" i="50"/>
  <c r="BF369" i="50"/>
  <c r="BF368" i="50"/>
  <c r="BF367" i="50"/>
  <c r="BF366" i="50"/>
  <c r="BF365" i="50"/>
  <c r="BF364" i="50"/>
  <c r="BF363" i="50"/>
  <c r="BF362" i="50"/>
  <c r="BF361" i="50"/>
  <c r="BF360" i="50"/>
  <c r="BF359" i="50"/>
  <c r="BF358" i="50"/>
  <c r="BF357" i="50"/>
  <c r="BF356" i="50"/>
  <c r="BF355" i="50"/>
  <c r="BF354" i="50"/>
  <c r="BF353" i="50"/>
  <c r="BF352" i="50"/>
  <c r="BF351" i="50"/>
  <c r="BF350" i="50"/>
  <c r="BF349" i="50"/>
  <c r="BF348" i="50"/>
  <c r="BF347" i="50"/>
  <c r="BF346" i="50"/>
  <c r="BF345" i="50"/>
  <c r="BF344" i="50"/>
  <c r="BF343" i="50"/>
  <c r="BF342" i="50"/>
  <c r="BF341" i="50"/>
  <c r="BF340" i="50"/>
  <c r="BF339" i="50"/>
  <c r="BF338" i="50"/>
  <c r="BF337" i="50"/>
  <c r="BF336" i="50"/>
  <c r="BF335" i="50"/>
  <c r="BF334" i="50"/>
  <c r="BF333" i="50"/>
  <c r="BF332" i="50"/>
  <c r="BF331" i="50"/>
  <c r="BF330" i="50"/>
  <c r="BF329" i="50"/>
  <c r="BF328" i="50"/>
  <c r="BF327" i="50"/>
  <c r="BF326" i="50"/>
  <c r="BF325" i="50"/>
  <c r="BF324" i="50"/>
  <c r="BF323" i="50"/>
  <c r="BF322" i="50"/>
  <c r="BF321" i="50"/>
  <c r="BF320" i="50"/>
  <c r="BF319" i="50"/>
  <c r="BF318" i="50"/>
  <c r="BF317" i="50"/>
  <c r="BF316" i="50"/>
  <c r="BF315" i="50"/>
  <c r="BF314" i="50"/>
  <c r="BF313" i="50"/>
  <c r="BF312" i="50"/>
  <c r="BF311" i="50"/>
  <c r="BF310" i="50"/>
  <c r="BF309" i="50"/>
  <c r="BF308" i="50"/>
  <c r="BF307" i="50"/>
  <c r="BF306" i="50"/>
  <c r="BF305" i="50"/>
  <c r="BF304" i="50"/>
  <c r="BF303" i="50"/>
  <c r="BF302" i="50"/>
  <c r="BF301" i="50"/>
  <c r="BF300" i="50"/>
  <c r="BF299" i="50"/>
  <c r="BF298" i="50"/>
  <c r="BF297" i="50"/>
  <c r="BF296" i="50"/>
  <c r="BF295" i="50"/>
  <c r="BF294" i="50"/>
  <c r="BF293" i="50"/>
  <c r="BF292" i="50"/>
  <c r="BF291" i="50"/>
  <c r="BF290" i="50"/>
  <c r="BF289" i="50"/>
  <c r="BF288" i="50"/>
  <c r="BF287" i="50"/>
  <c r="BF286" i="50"/>
  <c r="BF285" i="50"/>
  <c r="BF284" i="50"/>
  <c r="BF283" i="50"/>
  <c r="BF282" i="50"/>
  <c r="BF281" i="50"/>
  <c r="BF280" i="50"/>
  <c r="BF279" i="50"/>
  <c r="BF278" i="50"/>
  <c r="BF277" i="50"/>
  <c r="BF276" i="50"/>
  <c r="BF275" i="50"/>
  <c r="BF274" i="50"/>
  <c r="BF273" i="50"/>
  <c r="BF272" i="50"/>
  <c r="BF271" i="50"/>
  <c r="BF270" i="50"/>
  <c r="BF269" i="50"/>
  <c r="BF268" i="50"/>
  <c r="BF267" i="50"/>
  <c r="BF266" i="50"/>
  <c r="BF265" i="50"/>
  <c r="BF264" i="50"/>
  <c r="BF263" i="50"/>
  <c r="BF262" i="50"/>
  <c r="BF261" i="50"/>
  <c r="BF260" i="50"/>
  <c r="BF259" i="50"/>
  <c r="BF258" i="50"/>
  <c r="BF257" i="50"/>
  <c r="BF256" i="50"/>
  <c r="BF255" i="50"/>
  <c r="BF254" i="50"/>
  <c r="BF253" i="50"/>
  <c r="BF252" i="50"/>
  <c r="BF251" i="50"/>
  <c r="BF250" i="50"/>
  <c r="BF249" i="50"/>
  <c r="BF248" i="50"/>
  <c r="BF247" i="50"/>
  <c r="BF246" i="50"/>
  <c r="BF245" i="50"/>
  <c r="BF244" i="50"/>
  <c r="BF243" i="50"/>
  <c r="BF242" i="50"/>
  <c r="BF241" i="50"/>
  <c r="BF240" i="50"/>
  <c r="BF239" i="50"/>
  <c r="BF238" i="50"/>
  <c r="BF237" i="50"/>
  <c r="BF236" i="50"/>
  <c r="BF235" i="50"/>
  <c r="BF234" i="50"/>
  <c r="BF233" i="50"/>
  <c r="BF232" i="50"/>
  <c r="BF231" i="50"/>
  <c r="BF230" i="50"/>
  <c r="BF229" i="50"/>
  <c r="BF228" i="50"/>
  <c r="BF227" i="50"/>
  <c r="BF226" i="50"/>
  <c r="BF225" i="50"/>
  <c r="BF224" i="50"/>
  <c r="BF223" i="50"/>
  <c r="BF222" i="50"/>
  <c r="BF221" i="50"/>
  <c r="BF220" i="50"/>
  <c r="BF219" i="50"/>
  <c r="BF218" i="50"/>
  <c r="BF217" i="50"/>
  <c r="BF216" i="50"/>
  <c r="BF215" i="50"/>
  <c r="BF214" i="50"/>
  <c r="BF213" i="50"/>
  <c r="BF212" i="50"/>
  <c r="BF211" i="50"/>
  <c r="BF210" i="50"/>
  <c r="BF209" i="50"/>
  <c r="BF208" i="50"/>
  <c r="BF207" i="50"/>
  <c r="BF206" i="50"/>
  <c r="BF205" i="50"/>
  <c r="BF204" i="50"/>
  <c r="BF203" i="50"/>
  <c r="BF202" i="50"/>
  <c r="BF201" i="50"/>
  <c r="BF200" i="50"/>
  <c r="BF199" i="50"/>
  <c r="BF198" i="50"/>
  <c r="BF197" i="50"/>
  <c r="BF196" i="50"/>
  <c r="BF195" i="50"/>
  <c r="BF194" i="50"/>
  <c r="BF193" i="50"/>
  <c r="BF192" i="50"/>
  <c r="BF191" i="50"/>
  <c r="BF190" i="50"/>
  <c r="BF189" i="50"/>
  <c r="BF188" i="50"/>
  <c r="BF187" i="50"/>
  <c r="BF186" i="50"/>
  <c r="BF185" i="50"/>
  <c r="BF184" i="50"/>
  <c r="BF183" i="50"/>
  <c r="BF182" i="50"/>
  <c r="BF181" i="50"/>
  <c r="BF180" i="50"/>
  <c r="BF179" i="50"/>
  <c r="BF178" i="50"/>
  <c r="BF177" i="50"/>
  <c r="BF176" i="50"/>
  <c r="BF175" i="50"/>
  <c r="BF174" i="50"/>
  <c r="BF173" i="50"/>
  <c r="BF172" i="50"/>
  <c r="BF171" i="50"/>
  <c r="BF170" i="50"/>
  <c r="BF169" i="50"/>
  <c r="BF168" i="50"/>
  <c r="BF167" i="50"/>
  <c r="BF166" i="50"/>
  <c r="BF165" i="50"/>
  <c r="BF164" i="50"/>
  <c r="BF163" i="50"/>
  <c r="BF162" i="50"/>
  <c r="BF161" i="50"/>
  <c r="BF160" i="50"/>
  <c r="BF159" i="50"/>
  <c r="BF158" i="50"/>
  <c r="BF157" i="50"/>
  <c r="BF156" i="50"/>
  <c r="BF155" i="50"/>
  <c r="BF154" i="50"/>
  <c r="BF153" i="50"/>
  <c r="BF152" i="50"/>
  <c r="BF151" i="50"/>
  <c r="BF150" i="50"/>
  <c r="BF149" i="50"/>
  <c r="BF148" i="50"/>
  <c r="BF147" i="50"/>
  <c r="BF146" i="50"/>
  <c r="BF145" i="50"/>
  <c r="BF144" i="50"/>
  <c r="BF143" i="50"/>
  <c r="BF142" i="50"/>
  <c r="BF141" i="50"/>
  <c r="BF140" i="50"/>
  <c r="BF139" i="50"/>
  <c r="BF138" i="50"/>
  <c r="BF137" i="50"/>
  <c r="BF136" i="50"/>
  <c r="BF135" i="50"/>
  <c r="BF134" i="50"/>
  <c r="BF133" i="50"/>
  <c r="BF132" i="50"/>
  <c r="BF131" i="50"/>
  <c r="BF130" i="50"/>
  <c r="BF129" i="50"/>
  <c r="BF128" i="50"/>
  <c r="BF127" i="50"/>
  <c r="BF126" i="50"/>
  <c r="BF125" i="50"/>
  <c r="BF124" i="50"/>
  <c r="BF123" i="50"/>
  <c r="BF122" i="50"/>
  <c r="BF121" i="50"/>
  <c r="BF120" i="50"/>
  <c r="BF119" i="50"/>
  <c r="BF118" i="50"/>
  <c r="BF117" i="50"/>
  <c r="BF116" i="50"/>
  <c r="BF115" i="50"/>
  <c r="BF114" i="50"/>
  <c r="BF113" i="50"/>
  <c r="BF112" i="50"/>
  <c r="BF111" i="50"/>
  <c r="BF110" i="50"/>
  <c r="BF109" i="50"/>
  <c r="BF108" i="50"/>
  <c r="BF107" i="50"/>
  <c r="BF106" i="50"/>
  <c r="BF105" i="50"/>
  <c r="BF104" i="50"/>
  <c r="BF103" i="50"/>
  <c r="BF102" i="50"/>
  <c r="BF101" i="50"/>
  <c r="BF100" i="50"/>
  <c r="BF99" i="50"/>
  <c r="BF98" i="50"/>
  <c r="BF97" i="50"/>
  <c r="BF96" i="50"/>
  <c r="BF95" i="50"/>
  <c r="BF94" i="50"/>
  <c r="BF93" i="50"/>
  <c r="BF92" i="50"/>
  <c r="BF91" i="50"/>
  <c r="BF90" i="50"/>
  <c r="BF89" i="50"/>
  <c r="BF88" i="50"/>
  <c r="BF87" i="50"/>
  <c r="BF86" i="50"/>
  <c r="BF85" i="50"/>
  <c r="BF84" i="50"/>
  <c r="BF83" i="50"/>
  <c r="BF82" i="50"/>
  <c r="BF81" i="50"/>
  <c r="BF80" i="50"/>
  <c r="BF79" i="50"/>
  <c r="BF78" i="50"/>
  <c r="BF77" i="50"/>
  <c r="BF76" i="50"/>
  <c r="BF75" i="50"/>
  <c r="BF74" i="50"/>
  <c r="BF73" i="50"/>
  <c r="BF72" i="50"/>
  <c r="BF71" i="50"/>
  <c r="BF70" i="50"/>
  <c r="BF69" i="50"/>
  <c r="BF68" i="50"/>
  <c r="BF67" i="50"/>
  <c r="BF66" i="50"/>
  <c r="BF65" i="50"/>
  <c r="BF64" i="50"/>
  <c r="BF63" i="50"/>
  <c r="BF62" i="50"/>
  <c r="BF61" i="50"/>
  <c r="BF60" i="50"/>
  <c r="BF59" i="50"/>
  <c r="BF58" i="50"/>
  <c r="BF57" i="50"/>
  <c r="BF56" i="50"/>
  <c r="BF55" i="50"/>
  <c r="BF54" i="50"/>
  <c r="BF53" i="50"/>
  <c r="BF52" i="50"/>
  <c r="BF51" i="50"/>
  <c r="BF50" i="50"/>
  <c r="BF49" i="50"/>
  <c r="BF48" i="50"/>
  <c r="BF47" i="50"/>
  <c r="BF46" i="50"/>
  <c r="BF45" i="50"/>
  <c r="BF44" i="50"/>
  <c r="BF43" i="50"/>
  <c r="BF42" i="50"/>
  <c r="BF41" i="50"/>
  <c r="BF40" i="50"/>
  <c r="BF39" i="50"/>
  <c r="BF38" i="50"/>
  <c r="BF37" i="50"/>
  <c r="BF36" i="50"/>
  <c r="BF35" i="50"/>
  <c r="BF34" i="50"/>
  <c r="BF33" i="50"/>
  <c r="BF32" i="50"/>
  <c r="BF31" i="50"/>
  <c r="BF30" i="50"/>
  <c r="BF29" i="50"/>
  <c r="BF28" i="50"/>
  <c r="BF27" i="50"/>
  <c r="BF26" i="50"/>
  <c r="BF25" i="50"/>
  <c r="BF24" i="50"/>
  <c r="BF23" i="50"/>
  <c r="BF22" i="50"/>
  <c r="BF21" i="50"/>
  <c r="BF20" i="50"/>
  <c r="BF19" i="50"/>
  <c r="BF18" i="50"/>
  <c r="BF17" i="50"/>
  <c r="BF16" i="50"/>
  <c r="BF15" i="50"/>
  <c r="BF14" i="50"/>
  <c r="BF13" i="50"/>
  <c r="AP7" i="118"/>
  <c r="BD7" i="118"/>
  <c r="BD6" i="118" s="1"/>
  <c r="AN3" i="118" s="1"/>
  <c r="BC7" i="118"/>
  <c r="BC6" i="118" s="1"/>
  <c r="AM3" i="118" s="1"/>
  <c r="BB7" i="118"/>
  <c r="BA7" i="118"/>
  <c r="AX7" i="118"/>
  <c r="AI52" i="94"/>
  <c r="AI51" i="94"/>
  <c r="AI50" i="94"/>
  <c r="AI49" i="94"/>
  <c r="AI48" i="94"/>
  <c r="AI47" i="94"/>
  <c r="AI46" i="94"/>
  <c r="AI45" i="94"/>
  <c r="AI44" i="94"/>
  <c r="AI43" i="94"/>
  <c r="AI42" i="94"/>
  <c r="AI41" i="94"/>
  <c r="AI40" i="94"/>
  <c r="AI39" i="94"/>
  <c r="AI38" i="94"/>
  <c r="AI37" i="94"/>
  <c r="AI36" i="94"/>
  <c r="AI35" i="94"/>
  <c r="AI34" i="94"/>
  <c r="AI33" i="94"/>
  <c r="AI32" i="94"/>
  <c r="AI31" i="94"/>
  <c r="AI30" i="94"/>
  <c r="AI29" i="94"/>
  <c r="AI28" i="94"/>
  <c r="AI27" i="94"/>
  <c r="AI26" i="94"/>
  <c r="AI25" i="94"/>
  <c r="AI24" i="94"/>
  <c r="AI23" i="94"/>
  <c r="AI22" i="94"/>
  <c r="AI21" i="94"/>
  <c r="AI20" i="94"/>
  <c r="AI19" i="94"/>
  <c r="AI18" i="94"/>
  <c r="AI17" i="94"/>
  <c r="AI16" i="94"/>
  <c r="AI15" i="94"/>
  <c r="AI14" i="94"/>
  <c r="AI13" i="94"/>
  <c r="AI12" i="94"/>
  <c r="AI11" i="94"/>
  <c r="AI10" i="94"/>
  <c r="AI9" i="94"/>
  <c r="AI8" i="94"/>
  <c r="AI7" i="94"/>
  <c r="AI6" i="94"/>
  <c r="AI5" i="94"/>
  <c r="AI4" i="94"/>
  <c r="AI3" i="94"/>
  <c r="AI2" i="94"/>
  <c r="AX712" i="50" l="1"/>
  <c r="BF12" i="50"/>
  <c r="W9" i="50" s="1"/>
  <c r="V3" i="118"/>
  <c r="AR6" i="28"/>
  <c r="BI7" i="119"/>
  <c r="BF7" i="119"/>
  <c r="BC7" i="119"/>
  <c r="AZ7" i="119" l="1"/>
  <c r="A7" i="119" l="1"/>
  <c r="AR7" i="118"/>
  <c r="Q7" i="13"/>
  <c r="A7" i="118"/>
  <c r="R7" i="117"/>
  <c r="D22" i="117"/>
  <c r="C22" i="117" s="1"/>
  <c r="D21" i="117"/>
  <c r="C21" i="117" s="1"/>
  <c r="D20" i="117"/>
  <c r="R20" i="117" s="1"/>
  <c r="N20" i="117" s="1"/>
  <c r="D19" i="117"/>
  <c r="C19" i="117" s="1"/>
  <c r="D18" i="117"/>
  <c r="C18" i="117" s="1"/>
  <c r="D17" i="117"/>
  <c r="R17" i="117" s="1"/>
  <c r="N17" i="117" s="1"/>
  <c r="D16" i="117"/>
  <c r="C16" i="117" s="1"/>
  <c r="D15" i="117"/>
  <c r="C15" i="117" s="1"/>
  <c r="D14" i="117"/>
  <c r="R14" i="117" s="1"/>
  <c r="D13" i="117"/>
  <c r="C13" i="117" s="1"/>
  <c r="D12" i="117"/>
  <c r="C12" i="117" s="1"/>
  <c r="D11" i="117"/>
  <c r="D10" i="117"/>
  <c r="C10" i="117" s="1"/>
  <c r="D9" i="117"/>
  <c r="R9" i="117" s="1"/>
  <c r="D8" i="117"/>
  <c r="C8" i="117" s="1"/>
  <c r="A7" i="117"/>
  <c r="R7" i="116"/>
  <c r="R6" i="116" s="1"/>
  <c r="E3" i="116" s="1"/>
  <c r="A7" i="116"/>
  <c r="BI6" i="119"/>
  <c r="AP3" i="119" s="1"/>
  <c r="BA7" i="119"/>
  <c r="BA6" i="119" s="1"/>
  <c r="H3" i="119" s="1"/>
  <c r="BB7" i="119"/>
  <c r="BB6" i="119" s="1"/>
  <c r="U3" i="119" s="1"/>
  <c r="BC6" i="119"/>
  <c r="V3" i="119" s="1"/>
  <c r="BD7" i="119"/>
  <c r="BD6" i="119" s="1"/>
  <c r="W3" i="119" s="1"/>
  <c r="BE7" i="119"/>
  <c r="BE6" i="119" s="1"/>
  <c r="AD3" i="119" s="1"/>
  <c r="BF6" i="119"/>
  <c r="AE3" i="119" s="1"/>
  <c r="BG7" i="119"/>
  <c r="BG6" i="119" s="1"/>
  <c r="AF3" i="119" s="1"/>
  <c r="BH7" i="119"/>
  <c r="BH6" i="119" s="1"/>
  <c r="AO3" i="119" s="1"/>
  <c r="BJ7" i="119"/>
  <c r="BJ6" i="119" s="1"/>
  <c r="AT3" i="119" s="1"/>
  <c r="BK7" i="119"/>
  <c r="BK6" i="119" s="1"/>
  <c r="AU3" i="119" s="1"/>
  <c r="BL7" i="119"/>
  <c r="BL6" i="119" s="1"/>
  <c r="AV3" i="119" s="1"/>
  <c r="BM7" i="119"/>
  <c r="BM6" i="119" s="1"/>
  <c r="G8" i="119" s="1"/>
  <c r="BN7" i="119"/>
  <c r="BN6" i="119" s="1"/>
  <c r="AS8" i="119" s="1"/>
  <c r="AS7" i="118"/>
  <c r="AT7" i="118"/>
  <c r="AT6" i="118" s="1"/>
  <c r="G3" i="118" s="1"/>
  <c r="AU7" i="118"/>
  <c r="AU6" i="118" s="1"/>
  <c r="AV7" i="118"/>
  <c r="AV6" i="118" s="1"/>
  <c r="AW7" i="118"/>
  <c r="AW6" i="118" s="1"/>
  <c r="N3" i="118" s="1"/>
  <c r="AX6" i="118"/>
  <c r="O3" i="118" s="1"/>
  <c r="AY7" i="118"/>
  <c r="AY6" i="118" s="1"/>
  <c r="AZ7" i="118"/>
  <c r="AZ6" i="118" s="1"/>
  <c r="BB6" i="118"/>
  <c r="S7" i="117"/>
  <c r="S8" i="117"/>
  <c r="S9" i="117"/>
  <c r="S10" i="117"/>
  <c r="S11" i="117"/>
  <c r="S12" i="117"/>
  <c r="S13" i="117"/>
  <c r="S14" i="117"/>
  <c r="S15" i="117"/>
  <c r="S16" i="117"/>
  <c r="S17" i="117"/>
  <c r="S18" i="117"/>
  <c r="S19" i="117"/>
  <c r="S20" i="117"/>
  <c r="S21" i="117"/>
  <c r="S22" i="117"/>
  <c r="V7" i="116"/>
  <c r="V6" i="116" s="1"/>
  <c r="L3" i="116" s="1"/>
  <c r="U7" i="116"/>
  <c r="U6" i="116" s="1"/>
  <c r="J3" i="116" s="1"/>
  <c r="T7" i="116"/>
  <c r="T6" i="116" s="1"/>
  <c r="G3" i="116" s="1"/>
  <c r="S7" i="116"/>
  <c r="S6" i="116" s="1"/>
  <c r="F3" i="116" s="1"/>
  <c r="O7" i="116"/>
  <c r="AS6" i="118" l="1"/>
  <c r="F3" i="118" s="1"/>
  <c r="AO7" i="118"/>
  <c r="AZ6" i="119"/>
  <c r="E3" i="119" s="1"/>
  <c r="AW7" i="119"/>
  <c r="H3" i="118"/>
  <c r="N9" i="117"/>
  <c r="S6" i="117"/>
  <c r="F3" i="117" s="1"/>
  <c r="R18" i="117"/>
  <c r="N18" i="117" s="1"/>
  <c r="C17" i="117"/>
  <c r="C11" i="117"/>
  <c r="C20" i="117"/>
  <c r="C14" i="117"/>
  <c r="R11" i="117"/>
  <c r="N11" i="117" s="1"/>
  <c r="R15" i="117"/>
  <c r="N15" i="117" s="1"/>
  <c r="R8" i="117"/>
  <c r="N8" i="117" s="1"/>
  <c r="A8" i="117"/>
  <c r="A11" i="117"/>
  <c r="A14" i="117"/>
  <c r="A17" i="117"/>
  <c r="A20" i="117"/>
  <c r="N14" i="117"/>
  <c r="B20" i="117"/>
  <c r="A21" i="117"/>
  <c r="B21" i="117"/>
  <c r="R13" i="117"/>
  <c r="N13" i="117" s="1"/>
  <c r="A9" i="117"/>
  <c r="A12" i="117"/>
  <c r="A15" i="117"/>
  <c r="A18" i="117"/>
  <c r="B18" i="117"/>
  <c r="C9" i="117"/>
  <c r="A10" i="117"/>
  <c r="A13" i="117"/>
  <c r="A16" i="117"/>
  <c r="A19" i="117"/>
  <c r="A22" i="117"/>
  <c r="B19" i="117"/>
  <c r="B22" i="117"/>
  <c r="AX7" i="119"/>
  <c r="P3" i="118"/>
  <c r="BA6" i="118"/>
  <c r="AR6" i="118"/>
  <c r="E3" i="118" s="1"/>
  <c r="R16" i="117"/>
  <c r="N16" i="117" s="1"/>
  <c r="R21" i="117"/>
  <c r="N21" i="117" s="1"/>
  <c r="R12" i="117"/>
  <c r="N12" i="117" s="1"/>
  <c r="N7" i="117"/>
  <c r="R19" i="117"/>
  <c r="N19" i="117" s="1"/>
  <c r="R22" i="117"/>
  <c r="N22" i="117" s="1"/>
  <c r="R10" i="117"/>
  <c r="N10" i="117" s="1"/>
  <c r="N7" i="116"/>
  <c r="R6" i="117" l="1"/>
  <c r="E3" i="117" s="1"/>
  <c r="T7" i="114" l="1"/>
  <c r="T6" i="114" s="1"/>
  <c r="E3" i="114" s="1"/>
  <c r="A7" i="114"/>
  <c r="U7" i="114"/>
  <c r="U6" i="114" s="1"/>
  <c r="F3" i="114" s="1"/>
  <c r="AG51" i="113"/>
  <c r="AA51" i="113"/>
  <c r="AG50" i="113"/>
  <c r="AA50" i="113"/>
  <c r="AG49" i="113"/>
  <c r="AA49" i="113"/>
  <c r="AG48" i="113"/>
  <c r="AA48" i="113"/>
  <c r="AG47" i="113"/>
  <c r="AA47" i="113"/>
  <c r="AG46" i="113"/>
  <c r="AA46" i="113"/>
  <c r="AG45" i="113"/>
  <c r="AA45" i="113"/>
  <c r="AG44" i="113"/>
  <c r="AA44" i="113"/>
  <c r="AG43" i="113"/>
  <c r="AA43" i="113"/>
  <c r="AG42" i="113"/>
  <c r="AA42" i="113"/>
  <c r="AG41" i="113"/>
  <c r="AA41" i="113"/>
  <c r="AG40" i="113"/>
  <c r="AA40" i="113"/>
  <c r="AG39" i="113"/>
  <c r="AA39" i="113"/>
  <c r="AG38" i="113"/>
  <c r="AA38" i="113"/>
  <c r="AG37" i="113"/>
  <c r="AA37" i="113"/>
  <c r="AG36" i="113"/>
  <c r="AA36" i="113"/>
  <c r="AG35" i="113"/>
  <c r="AA35" i="113"/>
  <c r="AG34" i="113"/>
  <c r="AA34" i="113"/>
  <c r="AG33" i="113"/>
  <c r="AA33" i="113"/>
  <c r="AG32" i="113"/>
  <c r="AA32" i="113"/>
  <c r="AG31" i="113"/>
  <c r="AA31" i="113"/>
  <c r="AG30" i="113"/>
  <c r="AA30" i="113"/>
  <c r="AG29" i="113"/>
  <c r="AA29" i="113"/>
  <c r="AG28" i="113"/>
  <c r="AA28" i="113"/>
  <c r="AG27" i="113"/>
  <c r="AA27" i="113"/>
  <c r="AG26" i="113"/>
  <c r="AA26" i="113"/>
  <c r="AG25" i="113"/>
  <c r="AA25" i="113"/>
  <c r="AG24" i="113"/>
  <c r="AA24" i="113"/>
  <c r="AG23" i="113"/>
  <c r="AA23" i="113"/>
  <c r="AG22" i="113"/>
  <c r="AA22" i="113"/>
  <c r="AG21" i="113"/>
  <c r="AA21" i="113"/>
  <c r="AG20" i="113"/>
  <c r="AA20" i="113"/>
  <c r="AG19" i="113"/>
  <c r="AA19" i="113"/>
  <c r="AG18" i="113"/>
  <c r="AA18" i="113"/>
  <c r="AG17" i="113"/>
  <c r="AA17" i="113"/>
  <c r="AG16" i="113"/>
  <c r="AA16" i="113"/>
  <c r="AG15" i="113"/>
  <c r="AA15" i="113"/>
  <c r="AG14" i="113"/>
  <c r="AA14" i="113"/>
  <c r="AG13" i="113"/>
  <c r="AA13" i="113"/>
  <c r="AG12" i="113"/>
  <c r="AA12" i="113"/>
  <c r="AG11" i="113"/>
  <c r="AA11" i="113"/>
  <c r="AG10" i="113"/>
  <c r="AA10" i="113"/>
  <c r="AG9" i="113"/>
  <c r="AA9" i="113"/>
  <c r="AG8" i="113"/>
  <c r="AA8" i="113"/>
  <c r="AG7" i="113"/>
  <c r="AA7" i="113"/>
  <c r="Z31" i="112"/>
  <c r="Z30" i="112"/>
  <c r="Z29" i="112"/>
  <c r="Z28" i="112"/>
  <c r="Z27" i="112"/>
  <c r="Z26" i="112"/>
  <c r="Z25" i="112"/>
  <c r="Z24" i="112"/>
  <c r="Z23" i="112"/>
  <c r="Z22" i="112"/>
  <c r="Z21" i="112"/>
  <c r="Z20" i="112"/>
  <c r="Z19" i="112"/>
  <c r="Z18" i="112"/>
  <c r="Z17" i="112"/>
  <c r="Z16" i="112"/>
  <c r="Z15" i="112"/>
  <c r="Z14" i="112"/>
  <c r="Z13" i="112"/>
  <c r="Z12" i="112"/>
  <c r="Z11" i="112"/>
  <c r="Z10" i="112"/>
  <c r="Z9" i="112"/>
  <c r="Z8" i="112"/>
  <c r="Z7" i="112"/>
  <c r="S2" i="112"/>
  <c r="G2" i="112"/>
  <c r="BL51" i="111"/>
  <c r="BK51" i="111"/>
  <c r="BA51" i="111" s="1"/>
  <c r="BH51" i="111"/>
  <c r="BL50" i="111"/>
  <c r="BK50" i="111"/>
  <c r="BH50" i="111"/>
  <c r="BL49" i="111"/>
  <c r="BK49" i="111"/>
  <c r="BH49" i="111"/>
  <c r="BL48" i="111"/>
  <c r="BK48" i="111"/>
  <c r="BH48" i="111"/>
  <c r="BL47" i="111"/>
  <c r="BK47" i="111"/>
  <c r="BH47" i="111"/>
  <c r="BL46" i="111"/>
  <c r="BK46" i="111"/>
  <c r="BH46" i="111"/>
  <c r="BL45" i="111"/>
  <c r="BK45" i="111"/>
  <c r="BH45" i="111"/>
  <c r="BL44" i="111"/>
  <c r="BK44" i="111"/>
  <c r="BH44" i="111"/>
  <c r="BL43" i="111"/>
  <c r="BK43" i="111"/>
  <c r="BH43" i="111"/>
  <c r="BL42" i="111"/>
  <c r="BK42" i="111"/>
  <c r="BH42" i="111"/>
  <c r="BL41" i="111"/>
  <c r="BK41" i="111"/>
  <c r="BA41" i="111" s="1"/>
  <c r="BH41" i="111"/>
  <c r="BL40" i="111"/>
  <c r="BK40" i="111"/>
  <c r="BH40" i="111"/>
  <c r="BL39" i="111"/>
  <c r="BK39" i="111"/>
  <c r="BH39" i="111"/>
  <c r="BL38" i="111"/>
  <c r="BK38" i="111"/>
  <c r="BH38" i="111"/>
  <c r="BL37" i="111"/>
  <c r="BK37" i="111"/>
  <c r="BH37" i="111"/>
  <c r="BL36" i="111"/>
  <c r="BK36" i="111"/>
  <c r="BH36" i="111"/>
  <c r="BL35" i="111"/>
  <c r="BK35" i="111"/>
  <c r="BH35" i="111"/>
  <c r="BL34" i="111"/>
  <c r="BK34" i="111"/>
  <c r="BH34" i="111"/>
  <c r="BL33" i="111"/>
  <c r="BK33" i="111"/>
  <c r="BH33" i="111"/>
  <c r="BL32" i="111"/>
  <c r="BK32" i="111"/>
  <c r="BH32" i="111"/>
  <c r="BL31" i="111"/>
  <c r="BK31" i="111"/>
  <c r="BH31" i="111"/>
  <c r="BL30" i="111"/>
  <c r="BK30" i="111"/>
  <c r="BH30" i="111"/>
  <c r="BL29" i="111"/>
  <c r="BK29" i="111"/>
  <c r="BH29" i="111"/>
  <c r="BL28" i="111"/>
  <c r="BK28" i="111"/>
  <c r="BH28" i="111"/>
  <c r="BL27" i="111"/>
  <c r="BK27" i="111"/>
  <c r="BH27" i="111"/>
  <c r="BL26" i="111"/>
  <c r="BK26" i="111"/>
  <c r="BH26" i="111"/>
  <c r="BL25" i="111"/>
  <c r="BK25" i="111"/>
  <c r="BH25" i="111"/>
  <c r="BL24" i="111"/>
  <c r="BK24" i="111"/>
  <c r="BH24" i="111"/>
  <c r="BL23" i="111"/>
  <c r="BK23" i="111"/>
  <c r="BH23" i="111"/>
  <c r="BL22" i="111"/>
  <c r="BK22" i="111"/>
  <c r="BH22" i="111"/>
  <c r="BL21" i="111"/>
  <c r="BK21" i="111"/>
  <c r="BH21" i="111"/>
  <c r="BL20" i="111"/>
  <c r="BK20" i="111"/>
  <c r="BH20" i="111"/>
  <c r="BL19" i="111"/>
  <c r="BK19" i="111"/>
  <c r="BH19" i="111"/>
  <c r="BL18" i="111"/>
  <c r="BK18" i="111"/>
  <c r="BH18" i="111"/>
  <c r="BL17" i="111"/>
  <c r="BK17" i="111"/>
  <c r="BH17" i="111"/>
  <c r="BL16" i="111"/>
  <c r="BK16" i="111"/>
  <c r="BH16" i="111"/>
  <c r="BL15" i="111"/>
  <c r="BK15" i="111"/>
  <c r="BH15" i="111"/>
  <c r="BL14" i="111"/>
  <c r="BK14" i="111"/>
  <c r="BH14" i="111"/>
  <c r="BL13" i="111"/>
  <c r="BK13" i="111"/>
  <c r="BH13" i="111"/>
  <c r="BL12" i="111"/>
  <c r="BK12" i="111"/>
  <c r="BH12" i="111"/>
  <c r="BL11" i="111"/>
  <c r="BK11" i="111"/>
  <c r="BH11" i="111"/>
  <c r="BL10" i="111"/>
  <c r="BK10" i="111"/>
  <c r="BH10" i="111"/>
  <c r="BL9" i="111"/>
  <c r="BK9" i="111"/>
  <c r="BH9" i="111"/>
  <c r="BL8" i="111"/>
  <c r="BK8" i="111"/>
  <c r="BH8" i="111"/>
  <c r="BL7" i="111"/>
  <c r="BK7" i="111"/>
  <c r="BH7" i="111"/>
  <c r="AG6" i="113" l="1"/>
  <c r="R3" i="113" s="1"/>
  <c r="AA6" i="113"/>
  <c r="J3" i="113" s="1"/>
  <c r="BA32" i="111"/>
  <c r="BA44" i="111"/>
  <c r="BA50" i="111"/>
  <c r="BA26" i="111"/>
  <c r="BA29" i="111"/>
  <c r="BA38" i="111"/>
  <c r="BA35" i="111"/>
  <c r="BA49" i="111"/>
  <c r="BA47" i="111"/>
  <c r="BA42" i="111"/>
  <c r="BA31" i="111"/>
  <c r="BA37" i="111"/>
  <c r="BA30" i="111"/>
  <c r="BH6" i="111"/>
  <c r="AY3" i="111" s="1"/>
  <c r="BA33" i="111"/>
  <c r="BA7" i="111"/>
  <c r="BA10" i="111"/>
  <c r="BA13" i="111"/>
  <c r="BA16" i="111"/>
  <c r="BA19" i="111"/>
  <c r="BA22" i="111"/>
  <c r="BA36" i="111"/>
  <c r="BA25" i="111"/>
  <c r="BA28" i="111"/>
  <c r="BA39" i="111"/>
  <c r="BA45" i="111"/>
  <c r="BA8" i="111"/>
  <c r="BA11" i="111"/>
  <c r="BA14" i="111"/>
  <c r="BA17" i="111"/>
  <c r="BA20" i="111"/>
  <c r="BA23" i="111"/>
  <c r="BA48" i="111"/>
  <c r="BA40" i="111"/>
  <c r="BL6" i="111"/>
  <c r="AT4" i="111" s="1"/>
  <c r="BA43" i="111"/>
  <c r="BA9" i="111"/>
  <c r="BA12" i="111"/>
  <c r="BA15" i="111"/>
  <c r="BA18" i="111"/>
  <c r="BA21" i="111"/>
  <c r="BA24" i="111"/>
  <c r="BA46" i="111"/>
  <c r="Q7" i="114"/>
  <c r="BK6" i="111"/>
  <c r="M4" i="111" s="1"/>
  <c r="BA27" i="111"/>
  <c r="BA34" i="111"/>
  <c r="D4" i="6" l="1"/>
  <c r="B7" i="121" s="1"/>
  <c r="B9" i="6"/>
  <c r="B8" i="6"/>
  <c r="E8" i="121" s="1"/>
  <c r="D5" i="68" l="1"/>
  <c r="D5" i="112"/>
  <c r="B7" i="119"/>
  <c r="B7" i="118"/>
  <c r="B15" i="117"/>
  <c r="B17" i="117"/>
  <c r="B10" i="117"/>
  <c r="B14" i="117"/>
  <c r="B13" i="117"/>
  <c r="B16" i="117"/>
  <c r="B11" i="117"/>
  <c r="B9" i="117"/>
  <c r="B12" i="117"/>
  <c r="B7" i="116"/>
  <c r="B7" i="117"/>
  <c r="B8" i="117"/>
  <c r="B7" i="114"/>
  <c r="D7" i="112"/>
  <c r="D8" i="114"/>
  <c r="D8" i="112"/>
  <c r="AD8" i="112" s="1"/>
  <c r="D9" i="114"/>
  <c r="F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AD7" i="121" l="1" a="1"/>
  <c r="AD7" i="121" s="1"/>
  <c r="AD6" i="121" s="1"/>
  <c r="E3" i="121" s="1"/>
  <c r="AD7" i="112"/>
  <c r="AF7" i="112"/>
  <c r="D23" i="114"/>
  <c r="D22" i="112"/>
  <c r="AD22" i="112" s="1"/>
  <c r="D13" i="114"/>
  <c r="D12" i="112"/>
  <c r="AD12" i="112" s="1"/>
  <c r="D25" i="112"/>
  <c r="AD25" i="112" s="1"/>
  <c r="D26" i="114"/>
  <c r="D26" i="112"/>
  <c r="AD26" i="112" s="1"/>
  <c r="D27" i="114"/>
  <c r="Y9" i="114"/>
  <c r="X9" i="114"/>
  <c r="V9" i="114"/>
  <c r="C9" i="114"/>
  <c r="W9" i="114"/>
  <c r="D12" i="114"/>
  <c r="D11" i="112"/>
  <c r="AD11" i="112" s="1"/>
  <c r="D15" i="114"/>
  <c r="D14" i="112"/>
  <c r="AD14" i="112" s="1"/>
  <c r="D27" i="112"/>
  <c r="AD27" i="112" s="1"/>
  <c r="D28" i="114"/>
  <c r="AE8" i="112"/>
  <c r="AF8" i="112"/>
  <c r="AC8" i="112"/>
  <c r="C8" i="112"/>
  <c r="D10" i="112"/>
  <c r="AD10" i="112" s="1"/>
  <c r="D11" i="114"/>
  <c r="D28" i="112"/>
  <c r="AD28" i="112" s="1"/>
  <c r="D29" i="114"/>
  <c r="Y8" i="114"/>
  <c r="C8" i="114"/>
  <c r="V8" i="114"/>
  <c r="X8" i="114"/>
  <c r="W8" i="114"/>
  <c r="D17" i="112"/>
  <c r="AD17" i="112" s="1"/>
  <c r="D18" i="114"/>
  <c r="D30" i="114"/>
  <c r="D29" i="112"/>
  <c r="AD29" i="112" s="1"/>
  <c r="C7" i="112"/>
  <c r="AE7" i="112"/>
  <c r="AC7" i="112"/>
  <c r="D16" i="112"/>
  <c r="AD16" i="112" s="1"/>
  <c r="D17" i="114"/>
  <c r="D31" i="114"/>
  <c r="D30" i="112"/>
  <c r="AD30" i="112" s="1"/>
  <c r="D15" i="112"/>
  <c r="AD15" i="112" s="1"/>
  <c r="D16" i="114"/>
  <c r="D19" i="112"/>
  <c r="AD19" i="112" s="1"/>
  <c r="D20" i="114"/>
  <c r="D32" i="114"/>
  <c r="D31" i="112"/>
  <c r="AD31" i="112" s="1"/>
  <c r="D24" i="112"/>
  <c r="AD24" i="112" s="1"/>
  <c r="D25" i="114"/>
  <c r="D18" i="112"/>
  <c r="AD18" i="112" s="1"/>
  <c r="D19" i="114"/>
  <c r="D21" i="114"/>
  <c r="D20" i="112"/>
  <c r="AD20" i="112" s="1"/>
  <c r="D24" i="114"/>
  <c r="D23" i="112"/>
  <c r="AD23" i="112" s="1"/>
  <c r="D14" i="114"/>
  <c r="D13" i="112"/>
  <c r="AD13" i="112" s="1"/>
  <c r="D9" i="112"/>
  <c r="AD9" i="112" s="1"/>
  <c r="D10" i="114"/>
  <c r="D22" i="114"/>
  <c r="D21" i="112"/>
  <c r="AD21" i="112" s="1"/>
  <c r="AD6" i="112" l="1"/>
  <c r="F3" i="112" s="1"/>
  <c r="C13" i="112"/>
  <c r="AE13" i="112"/>
  <c r="AF13" i="112"/>
  <c r="AC13" i="112"/>
  <c r="C14" i="114"/>
  <c r="W14" i="114"/>
  <c r="Y14" i="114"/>
  <c r="V14" i="114"/>
  <c r="X14" i="114"/>
  <c r="C18" i="114"/>
  <c r="X18" i="114"/>
  <c r="W18" i="114"/>
  <c r="V18" i="114"/>
  <c r="Y18" i="114"/>
  <c r="Y8" i="112"/>
  <c r="V24" i="114"/>
  <c r="Y24" i="114"/>
  <c r="X24" i="114"/>
  <c r="C24" i="114"/>
  <c r="W24" i="114"/>
  <c r="C10" i="112"/>
  <c r="AC10" i="112"/>
  <c r="AE10" i="112"/>
  <c r="AF10" i="112"/>
  <c r="C30" i="114"/>
  <c r="Y30" i="114"/>
  <c r="V30" i="114"/>
  <c r="X30" i="114"/>
  <c r="W30" i="114"/>
  <c r="Y27" i="114"/>
  <c r="V27" i="114"/>
  <c r="X27" i="114"/>
  <c r="W27" i="114"/>
  <c r="C27" i="114"/>
  <c r="C29" i="112"/>
  <c r="AC29" i="112"/>
  <c r="AF29" i="112"/>
  <c r="AE29" i="112"/>
  <c r="C19" i="112"/>
  <c r="AF19" i="112"/>
  <c r="AE19" i="112"/>
  <c r="AC19" i="112"/>
  <c r="AF23" i="112"/>
  <c r="AC23" i="112"/>
  <c r="AE23" i="112"/>
  <c r="C23" i="112"/>
  <c r="C20" i="112"/>
  <c r="AE20" i="112"/>
  <c r="AF20" i="112"/>
  <c r="AC20" i="112"/>
  <c r="C28" i="114"/>
  <c r="V28" i="114"/>
  <c r="Y28" i="114"/>
  <c r="X28" i="114"/>
  <c r="W28" i="114"/>
  <c r="AE26" i="112"/>
  <c r="AC26" i="112"/>
  <c r="AF26" i="112"/>
  <c r="C26" i="112"/>
  <c r="C26" i="114"/>
  <c r="V26" i="114"/>
  <c r="Y26" i="114"/>
  <c r="X26" i="114"/>
  <c r="W26" i="114"/>
  <c r="Q9" i="114"/>
  <c r="C15" i="112"/>
  <c r="AE15" i="112"/>
  <c r="AC15" i="112"/>
  <c r="AF15" i="112"/>
  <c r="C30" i="112"/>
  <c r="AE30" i="112"/>
  <c r="AC30" i="112"/>
  <c r="AF30" i="112"/>
  <c r="V17" i="114"/>
  <c r="W17" i="114"/>
  <c r="C17" i="114"/>
  <c r="X17" i="114"/>
  <c r="Y17" i="114"/>
  <c r="Q8" i="114"/>
  <c r="C27" i="112"/>
  <c r="AF27" i="112"/>
  <c r="AE27" i="112"/>
  <c r="AC27" i="112"/>
  <c r="C18" i="112"/>
  <c r="AE18" i="112"/>
  <c r="AF18" i="112"/>
  <c r="AC18" i="112"/>
  <c r="AE16" i="112"/>
  <c r="AF16" i="112"/>
  <c r="C16" i="112"/>
  <c r="AC16" i="112"/>
  <c r="B8" i="114"/>
  <c r="A8" i="114"/>
  <c r="AC14" i="112"/>
  <c r="AE14" i="112"/>
  <c r="AF14" i="112"/>
  <c r="C14" i="112"/>
  <c r="C25" i="112"/>
  <c r="AC25" i="112"/>
  <c r="AE25" i="112"/>
  <c r="AF25" i="112"/>
  <c r="V20" i="114"/>
  <c r="Y20" i="114"/>
  <c r="C20" i="114"/>
  <c r="X20" i="114"/>
  <c r="W20" i="114"/>
  <c r="B8" i="112"/>
  <c r="A8" i="112"/>
  <c r="C17" i="112"/>
  <c r="AE17" i="112"/>
  <c r="AF17" i="112"/>
  <c r="AC17" i="112"/>
  <c r="C31" i="114"/>
  <c r="W31" i="114"/>
  <c r="Y31" i="114"/>
  <c r="V31" i="114"/>
  <c r="X31" i="114"/>
  <c r="C25" i="114"/>
  <c r="W25" i="114"/>
  <c r="X25" i="114"/>
  <c r="Y25" i="114"/>
  <c r="V25" i="114"/>
  <c r="C15" i="114"/>
  <c r="W15" i="114"/>
  <c r="V15" i="114"/>
  <c r="X15" i="114"/>
  <c r="Y15" i="114"/>
  <c r="C12" i="112"/>
  <c r="AE12" i="112"/>
  <c r="AF12" i="112"/>
  <c r="AC12" i="112"/>
  <c r="Y21" i="114"/>
  <c r="V21" i="114"/>
  <c r="W21" i="114"/>
  <c r="X21" i="114"/>
  <c r="C21" i="114"/>
  <c r="C21" i="112"/>
  <c r="AE21" i="112"/>
  <c r="AF21" i="112"/>
  <c r="AC21" i="112"/>
  <c r="C22" i="114"/>
  <c r="V22" i="114"/>
  <c r="X22" i="114"/>
  <c r="W22" i="114"/>
  <c r="Y22" i="114"/>
  <c r="C24" i="112"/>
  <c r="AE24" i="112"/>
  <c r="AF24" i="112"/>
  <c r="AC24" i="112"/>
  <c r="Y7" i="112"/>
  <c r="Y29" i="114"/>
  <c r="X29" i="114"/>
  <c r="W29" i="114"/>
  <c r="C29" i="114"/>
  <c r="V29" i="114"/>
  <c r="C11" i="112"/>
  <c r="AF11" i="112"/>
  <c r="AC11" i="112"/>
  <c r="AE11" i="112"/>
  <c r="C13" i="114"/>
  <c r="W13" i="114"/>
  <c r="Y13" i="114"/>
  <c r="X13" i="114"/>
  <c r="V13" i="114"/>
  <c r="C28" i="112"/>
  <c r="AF28" i="112"/>
  <c r="AE28" i="112"/>
  <c r="AC28" i="112"/>
  <c r="C12" i="114"/>
  <c r="Y12" i="114"/>
  <c r="X12" i="114"/>
  <c r="V12" i="114"/>
  <c r="W12" i="114"/>
  <c r="AE22" i="112"/>
  <c r="C22" i="112"/>
  <c r="AF22" i="112"/>
  <c r="AC22" i="112"/>
  <c r="A9" i="114"/>
  <c r="B9" i="114"/>
  <c r="C16" i="114"/>
  <c r="V16" i="114"/>
  <c r="X16" i="114"/>
  <c r="W16" i="114"/>
  <c r="Y16" i="114"/>
  <c r="C19" i="114"/>
  <c r="X19" i="114"/>
  <c r="W19" i="114"/>
  <c r="V19" i="114"/>
  <c r="Y19" i="114"/>
  <c r="C10" i="114"/>
  <c r="W10" i="114"/>
  <c r="X10" i="114"/>
  <c r="Y10" i="114"/>
  <c r="V10" i="114"/>
  <c r="AC31" i="112"/>
  <c r="AE31" i="112"/>
  <c r="C31" i="112"/>
  <c r="AF31" i="112"/>
  <c r="C9" i="112"/>
  <c r="AE9" i="112"/>
  <c r="AF9" i="112"/>
  <c r="AC9" i="112"/>
  <c r="V32" i="114"/>
  <c r="C32" i="114"/>
  <c r="Y32" i="114"/>
  <c r="X32" i="114"/>
  <c r="W32" i="114"/>
  <c r="B7" i="112"/>
  <c r="A7" i="112"/>
  <c r="W11" i="114"/>
  <c r="V11" i="114"/>
  <c r="C11" i="114"/>
  <c r="X11" i="114"/>
  <c r="Y11" i="114"/>
  <c r="C23" i="114"/>
  <c r="X23" i="114"/>
  <c r="W23" i="114"/>
  <c r="V23" i="114"/>
  <c r="Y23" i="114"/>
  <c r="Y28" i="112" l="1"/>
  <c r="Y29" i="112"/>
  <c r="Q20" i="114"/>
  <c r="Y26" i="112"/>
  <c r="Q27" i="114"/>
  <c r="Q24" i="114"/>
  <c r="Y21" i="112"/>
  <c r="Q19" i="114"/>
  <c r="Y17" i="112"/>
  <c r="Y13" i="112"/>
  <c r="Y18" i="112"/>
  <c r="Y10" i="112"/>
  <c r="Y16" i="112"/>
  <c r="AF6" i="112"/>
  <c r="M3" i="112" s="1"/>
  <c r="AE6" i="112"/>
  <c r="L3" i="112" s="1"/>
  <c r="W6" i="114"/>
  <c r="H3" i="114" s="1"/>
  <c r="Y24" i="112"/>
  <c r="X6" i="114"/>
  <c r="L3" i="114" s="1"/>
  <c r="Q23" i="114"/>
  <c r="Q32" i="114"/>
  <c r="Q10" i="114"/>
  <c r="Q25" i="114"/>
  <c r="Y6" i="114"/>
  <c r="M3" i="114" s="1"/>
  <c r="B19" i="114"/>
  <c r="A19" i="114"/>
  <c r="A26" i="112"/>
  <c r="B26" i="112"/>
  <c r="B20" i="112"/>
  <c r="A20" i="112"/>
  <c r="Q12" i="114"/>
  <c r="B20" i="114"/>
  <c r="A20" i="114"/>
  <c r="B27" i="112"/>
  <c r="A27" i="112"/>
  <c r="A23" i="112"/>
  <c r="B23" i="112"/>
  <c r="Y15" i="112"/>
  <c r="B10" i="112"/>
  <c r="A10" i="112"/>
  <c r="Y11" i="112"/>
  <c r="A21" i="112"/>
  <c r="B21" i="112"/>
  <c r="Q15" i="114"/>
  <c r="B16" i="112"/>
  <c r="A16" i="112"/>
  <c r="V6" i="114"/>
  <c r="G3" i="114" s="1"/>
  <c r="Q28" i="114"/>
  <c r="Y23" i="112"/>
  <c r="Q14" i="114"/>
  <c r="B32" i="114"/>
  <c r="A32" i="114"/>
  <c r="Q16" i="114"/>
  <c r="A12" i="114"/>
  <c r="B12" i="114"/>
  <c r="B21" i="114"/>
  <c r="A21" i="114"/>
  <c r="B31" i="114"/>
  <c r="A31" i="114"/>
  <c r="A15" i="112"/>
  <c r="B15" i="112"/>
  <c r="B24" i="114"/>
  <c r="A24" i="114"/>
  <c r="A12" i="112"/>
  <c r="B12" i="112"/>
  <c r="A30" i="112"/>
  <c r="B30" i="112"/>
  <c r="Q31" i="114"/>
  <c r="B23" i="114"/>
  <c r="A23" i="114"/>
  <c r="B24" i="112"/>
  <c r="A24" i="112"/>
  <c r="A15" i="114"/>
  <c r="B15" i="114"/>
  <c r="Y19" i="112"/>
  <c r="B31" i="112"/>
  <c r="A31" i="112"/>
  <c r="B25" i="114"/>
  <c r="A25" i="114"/>
  <c r="A29" i="112"/>
  <c r="B29" i="112"/>
  <c r="B27" i="114"/>
  <c r="A27" i="114"/>
  <c r="B13" i="114"/>
  <c r="A13" i="114"/>
  <c r="B16" i="114"/>
  <c r="A16" i="114"/>
  <c r="Q11" i="114"/>
  <c r="Y9" i="112"/>
  <c r="B10" i="114"/>
  <c r="A10" i="114"/>
  <c r="B11" i="112"/>
  <c r="A11" i="112"/>
  <c r="Q21" i="114"/>
  <c r="Y25" i="112"/>
  <c r="B17" i="114"/>
  <c r="A17" i="114"/>
  <c r="B14" i="114"/>
  <c r="A14" i="114"/>
  <c r="AC6" i="112"/>
  <c r="E3" i="112" s="1"/>
  <c r="Q29" i="114"/>
  <c r="B25" i="112"/>
  <c r="A25" i="112"/>
  <c r="A28" i="114"/>
  <c r="B28" i="114"/>
  <c r="B11" i="114"/>
  <c r="A11" i="114"/>
  <c r="Y22" i="112"/>
  <c r="B28" i="112"/>
  <c r="A28" i="112"/>
  <c r="B29" i="114"/>
  <c r="A29" i="114"/>
  <c r="A17" i="112"/>
  <c r="B17" i="112"/>
  <c r="B14" i="112"/>
  <c r="A14" i="112"/>
  <c r="Q17" i="114"/>
  <c r="B19" i="112"/>
  <c r="A19" i="112"/>
  <c r="Q30" i="114"/>
  <c r="Y14" i="112"/>
  <c r="A18" i="112"/>
  <c r="B18" i="112"/>
  <c r="Y30" i="112"/>
  <c r="Q26" i="114"/>
  <c r="Y20" i="112"/>
  <c r="B18" i="114"/>
  <c r="A18" i="114"/>
  <c r="B9" i="112"/>
  <c r="A9" i="112"/>
  <c r="Q22" i="114"/>
  <c r="Y12" i="112"/>
  <c r="Y31" i="112"/>
  <c r="B22" i="112"/>
  <c r="A22" i="112"/>
  <c r="Q13" i="114"/>
  <c r="B22" i="114"/>
  <c r="A22" i="114"/>
  <c r="Y27" i="112"/>
  <c r="B26" i="114"/>
  <c r="A26" i="114"/>
  <c r="B30" i="114"/>
  <c r="A30" i="114"/>
  <c r="Q18" i="114"/>
  <c r="B13" i="112"/>
  <c r="A13" i="112"/>
  <c r="AJ7" i="71"/>
  <c r="AH8" i="42" l="1"/>
  <c r="AH9" i="42"/>
  <c r="AH10" i="42"/>
  <c r="AH11" i="42"/>
  <c r="AH12" i="42"/>
  <c r="AH13" i="42"/>
  <c r="AH14" i="42"/>
  <c r="AH15" i="42"/>
  <c r="AH16" i="42"/>
  <c r="AH17" i="42"/>
  <c r="AH18" i="42"/>
  <c r="AH19" i="42"/>
  <c r="AH20" i="42"/>
  <c r="AH21" i="42"/>
  <c r="AH22" i="42"/>
  <c r="AH23" i="42"/>
  <c r="AH24" i="42"/>
  <c r="AH25" i="42"/>
  <c r="AH26" i="42"/>
  <c r="AH27" i="42"/>
  <c r="AH28" i="42"/>
  <c r="AH29" i="42"/>
  <c r="AH30" i="42"/>
  <c r="AH31" i="42"/>
  <c r="AH7" i="42"/>
  <c r="AH7" i="71"/>
  <c r="R3" i="49"/>
  <c r="Y27" i="35"/>
  <c r="X27" i="35"/>
  <c r="W27" i="35"/>
  <c r="V27" i="35"/>
  <c r="U27" i="35"/>
  <c r="T27" i="35"/>
  <c r="E27" i="35"/>
  <c r="A27" i="35" s="1"/>
  <c r="C27" i="35"/>
  <c r="B27" i="35"/>
  <c r="Y26" i="35"/>
  <c r="X26" i="35"/>
  <c r="W26" i="35"/>
  <c r="V26" i="35"/>
  <c r="U26" i="35"/>
  <c r="T26" i="35"/>
  <c r="E26" i="35"/>
  <c r="A26" i="35" s="1"/>
  <c r="C26" i="35"/>
  <c r="B26" i="35"/>
  <c r="Y25" i="35"/>
  <c r="X25" i="35"/>
  <c r="W25" i="35"/>
  <c r="V25" i="35"/>
  <c r="U25" i="35"/>
  <c r="T25" i="35"/>
  <c r="E25" i="35"/>
  <c r="A25" i="35" s="1"/>
  <c r="C25" i="35"/>
  <c r="B25" i="35"/>
  <c r="Y24" i="35"/>
  <c r="X24" i="35"/>
  <c r="W24" i="35"/>
  <c r="V24" i="35"/>
  <c r="U24" i="35"/>
  <c r="T24" i="35"/>
  <c r="E24" i="35"/>
  <c r="C24" i="35"/>
  <c r="B24" i="35"/>
  <c r="Y23" i="35"/>
  <c r="X23" i="35"/>
  <c r="W23" i="35"/>
  <c r="V23" i="35"/>
  <c r="U23" i="35"/>
  <c r="T23" i="35"/>
  <c r="E23" i="35"/>
  <c r="C23" i="35"/>
  <c r="B23" i="35"/>
  <c r="Y22" i="35"/>
  <c r="X22" i="35"/>
  <c r="W22" i="35"/>
  <c r="V22" i="35"/>
  <c r="U22" i="35"/>
  <c r="T22" i="35"/>
  <c r="E22" i="35"/>
  <c r="A22" i="35" s="1"/>
  <c r="C22" i="35"/>
  <c r="B22" i="35"/>
  <c r="Y21" i="35"/>
  <c r="X21" i="35"/>
  <c r="W21" i="35"/>
  <c r="V21" i="35"/>
  <c r="U21" i="35"/>
  <c r="T21" i="35"/>
  <c r="E21" i="35"/>
  <c r="A21" i="35" s="1"/>
  <c r="C21" i="35"/>
  <c r="B21" i="35"/>
  <c r="Y20" i="35"/>
  <c r="X20" i="35"/>
  <c r="W20" i="35"/>
  <c r="V20" i="35"/>
  <c r="U20" i="35"/>
  <c r="T20" i="35"/>
  <c r="E20" i="35"/>
  <c r="A20" i="35" s="1"/>
  <c r="C20" i="35"/>
  <c r="B20" i="35"/>
  <c r="Y19" i="35"/>
  <c r="X19" i="35"/>
  <c r="W19" i="35"/>
  <c r="V19" i="35"/>
  <c r="U19" i="35"/>
  <c r="T19" i="35"/>
  <c r="E19" i="35"/>
  <c r="A19" i="35" s="1"/>
  <c r="C19" i="35"/>
  <c r="B19" i="35"/>
  <c r="Y18" i="35"/>
  <c r="X18" i="35"/>
  <c r="W18" i="35"/>
  <c r="V18" i="35"/>
  <c r="U18" i="35"/>
  <c r="T18" i="35"/>
  <c r="C18" i="35"/>
  <c r="Q25" i="35" l="1"/>
  <c r="Q27" i="35"/>
  <c r="Q26" i="35"/>
  <c r="Q19" i="35"/>
  <c r="Q24" i="35"/>
  <c r="Q23" i="35"/>
  <c r="Q20" i="35"/>
  <c r="Q22" i="35"/>
  <c r="Q21" i="35"/>
  <c r="A24" i="35"/>
  <c r="A23" i="35"/>
  <c r="X7" i="48" l="1"/>
  <c r="W7" i="48"/>
  <c r="V7" i="48"/>
  <c r="AJ6" i="71"/>
  <c r="F3" i="71" s="1"/>
  <c r="AI7" i="71"/>
  <c r="AI6" i="71" s="1"/>
  <c r="E3" i="71" s="1"/>
  <c r="AK7" i="71"/>
  <c r="AC7" i="79" l="1"/>
  <c r="AC6" i="79" s="1"/>
  <c r="AA7" i="105" l="1"/>
  <c r="AA6" i="105" s="1"/>
  <c r="L3" i="105" s="1"/>
  <c r="Y7" i="105"/>
  <c r="Z7" i="105"/>
  <c r="Z6" i="105" s="1"/>
  <c r="K3" i="105" s="1"/>
  <c r="X7" i="105"/>
  <c r="X6" i="105" s="1"/>
  <c r="E3" i="105" s="1"/>
  <c r="V7" i="105"/>
  <c r="A7" i="105"/>
  <c r="N798" i="104"/>
  <c r="N797" i="104"/>
  <c r="N796" i="104"/>
  <c r="N795" i="104"/>
  <c r="N794" i="104"/>
  <c r="N793" i="104"/>
  <c r="N792" i="104"/>
  <c r="N791" i="104"/>
  <c r="N790" i="104"/>
  <c r="N789" i="104"/>
  <c r="N788" i="104"/>
  <c r="N787" i="104"/>
  <c r="N786" i="104"/>
  <c r="N785" i="104"/>
  <c r="N784" i="104"/>
  <c r="N783" i="104"/>
  <c r="N782" i="104"/>
  <c r="N781" i="104"/>
  <c r="N780" i="104"/>
  <c r="N779" i="104"/>
  <c r="N778" i="104"/>
  <c r="N777" i="104"/>
  <c r="N776" i="104"/>
  <c r="N775" i="104"/>
  <c r="N774" i="104"/>
  <c r="N773" i="104"/>
  <c r="N772" i="104"/>
  <c r="N771" i="104"/>
  <c r="N770" i="104"/>
  <c r="N769" i="104"/>
  <c r="N768" i="104"/>
  <c r="N767" i="104"/>
  <c r="N766" i="104"/>
  <c r="N765" i="104"/>
  <c r="N764" i="104"/>
  <c r="N763" i="104"/>
  <c r="N762" i="104"/>
  <c r="N761" i="104"/>
  <c r="N760" i="104"/>
  <c r="N759" i="104"/>
  <c r="N758" i="104"/>
  <c r="N757" i="104"/>
  <c r="N756" i="104"/>
  <c r="N755" i="104"/>
  <c r="N754" i="104"/>
  <c r="N753" i="104"/>
  <c r="N752" i="104"/>
  <c r="N751" i="104"/>
  <c r="N750" i="104"/>
  <c r="N749" i="104"/>
  <c r="N748" i="104"/>
  <c r="N747" i="104"/>
  <c r="N746" i="104"/>
  <c r="N745" i="104"/>
  <c r="N744" i="104"/>
  <c r="N743" i="104"/>
  <c r="N742" i="104"/>
  <c r="N741" i="104"/>
  <c r="N740" i="104"/>
  <c r="N739" i="104"/>
  <c r="N738" i="104"/>
  <c r="N737" i="104"/>
  <c r="N736" i="104"/>
  <c r="N735" i="104"/>
  <c r="N734" i="104"/>
  <c r="N733" i="104"/>
  <c r="N732" i="104"/>
  <c r="N731" i="104"/>
  <c r="N730" i="104"/>
  <c r="N729" i="104"/>
  <c r="N728" i="104"/>
  <c r="N727" i="104"/>
  <c r="N726" i="104"/>
  <c r="N725" i="104"/>
  <c r="N724" i="104"/>
  <c r="N723" i="104"/>
  <c r="N722" i="104"/>
  <c r="N721" i="104"/>
  <c r="N720" i="104"/>
  <c r="N719" i="104"/>
  <c r="N718" i="104"/>
  <c r="N717" i="104"/>
  <c r="N716" i="104"/>
  <c r="N715" i="104"/>
  <c r="N714" i="104"/>
  <c r="N713" i="104"/>
  <c r="N712" i="104"/>
  <c r="N711" i="104"/>
  <c r="N710" i="104"/>
  <c r="N709" i="104"/>
  <c r="N708" i="104"/>
  <c r="N707" i="104"/>
  <c r="N706" i="104"/>
  <c r="N705" i="104"/>
  <c r="N704" i="104"/>
  <c r="N703" i="104"/>
  <c r="N702" i="104"/>
  <c r="N701" i="104"/>
  <c r="N700" i="104"/>
  <c r="N699" i="104"/>
  <c r="N698" i="104"/>
  <c r="N697" i="104"/>
  <c r="N696" i="104"/>
  <c r="N695" i="104"/>
  <c r="N694" i="104"/>
  <c r="N693" i="104"/>
  <c r="N692" i="104"/>
  <c r="N691" i="104"/>
  <c r="N690" i="104"/>
  <c r="N689" i="104"/>
  <c r="N688" i="104"/>
  <c r="N687" i="104"/>
  <c r="N686" i="104"/>
  <c r="N685" i="104"/>
  <c r="N684" i="104"/>
  <c r="N683" i="104"/>
  <c r="N682" i="104"/>
  <c r="N681" i="104"/>
  <c r="N680" i="104"/>
  <c r="N679" i="104"/>
  <c r="N678" i="104"/>
  <c r="N677" i="104"/>
  <c r="N676" i="104"/>
  <c r="N675" i="104"/>
  <c r="N674" i="104"/>
  <c r="N673" i="104"/>
  <c r="N672" i="104"/>
  <c r="N671" i="104"/>
  <c r="N670" i="104"/>
  <c r="N669" i="104"/>
  <c r="N668" i="104"/>
  <c r="N667" i="104"/>
  <c r="N666" i="104"/>
  <c r="N665" i="104"/>
  <c r="N664" i="104"/>
  <c r="N663" i="104"/>
  <c r="N662" i="104"/>
  <c r="N661" i="104"/>
  <c r="N660" i="104"/>
  <c r="N659" i="104"/>
  <c r="N658" i="104"/>
  <c r="N657" i="104"/>
  <c r="N656" i="104"/>
  <c r="N655" i="104"/>
  <c r="N654" i="104"/>
  <c r="N653" i="104"/>
  <c r="N652" i="104"/>
  <c r="N651" i="104"/>
  <c r="N650" i="104"/>
  <c r="N649" i="104"/>
  <c r="N648" i="104"/>
  <c r="N647" i="104"/>
  <c r="N646" i="104"/>
  <c r="N645" i="104"/>
  <c r="N644" i="104"/>
  <c r="N643" i="104"/>
  <c r="N642" i="104"/>
  <c r="N641" i="104"/>
  <c r="N640" i="104"/>
  <c r="N639" i="104"/>
  <c r="N638" i="104"/>
  <c r="N637" i="104"/>
  <c r="N636" i="104"/>
  <c r="N635" i="104"/>
  <c r="N634" i="104"/>
  <c r="N633" i="104"/>
  <c r="N632" i="104"/>
  <c r="N631" i="104"/>
  <c r="N630" i="104"/>
  <c r="N629" i="104"/>
  <c r="N628" i="104"/>
  <c r="N627" i="104"/>
  <c r="N626" i="104"/>
  <c r="N625" i="104"/>
  <c r="N624" i="104"/>
  <c r="N623" i="104"/>
  <c r="N622" i="104"/>
  <c r="N621" i="104"/>
  <c r="N620" i="104"/>
  <c r="N619" i="104"/>
  <c r="N618" i="104"/>
  <c r="N617" i="104"/>
  <c r="N616" i="104"/>
  <c r="N615" i="104"/>
  <c r="N614" i="104"/>
  <c r="N613" i="104"/>
  <c r="N612" i="104"/>
  <c r="N611" i="104"/>
  <c r="N610" i="104"/>
  <c r="N609" i="104"/>
  <c r="N608" i="104"/>
  <c r="N607" i="104"/>
  <c r="N606" i="104"/>
  <c r="N605" i="104"/>
  <c r="N604" i="104"/>
  <c r="N603" i="104"/>
  <c r="N602" i="104"/>
  <c r="N601" i="104"/>
  <c r="N600" i="104"/>
  <c r="N599" i="104"/>
  <c r="N598" i="104"/>
  <c r="N597" i="104"/>
  <c r="N596" i="104"/>
  <c r="N595" i="104"/>
  <c r="N594" i="104"/>
  <c r="N593" i="104"/>
  <c r="N592" i="104"/>
  <c r="N591" i="104"/>
  <c r="N590" i="104"/>
  <c r="N589" i="104"/>
  <c r="N588" i="104"/>
  <c r="N587" i="104"/>
  <c r="N586" i="104"/>
  <c r="N585" i="104"/>
  <c r="N584" i="104"/>
  <c r="N583" i="104"/>
  <c r="N582" i="104"/>
  <c r="N581" i="104"/>
  <c r="N580" i="104"/>
  <c r="N579" i="104"/>
  <c r="N578" i="104"/>
  <c r="N577" i="104"/>
  <c r="N576" i="104"/>
  <c r="N575" i="104"/>
  <c r="N574" i="104"/>
  <c r="N573" i="104"/>
  <c r="N572" i="104"/>
  <c r="N571" i="104"/>
  <c r="N570" i="104"/>
  <c r="N569" i="104"/>
  <c r="N568" i="104"/>
  <c r="N567" i="104"/>
  <c r="N566" i="104"/>
  <c r="N565" i="104"/>
  <c r="N564" i="104"/>
  <c r="N563" i="104"/>
  <c r="N562" i="104"/>
  <c r="N561" i="104"/>
  <c r="N560" i="104"/>
  <c r="N559" i="104"/>
  <c r="N558" i="104"/>
  <c r="N557" i="104"/>
  <c r="N556" i="104"/>
  <c r="N555" i="104"/>
  <c r="N554" i="104"/>
  <c r="N553" i="104"/>
  <c r="N552" i="104"/>
  <c r="N551" i="104"/>
  <c r="N550" i="104"/>
  <c r="N549" i="104"/>
  <c r="N548" i="104"/>
  <c r="N547" i="104"/>
  <c r="N546" i="104"/>
  <c r="N545" i="104"/>
  <c r="N544" i="104"/>
  <c r="N543" i="104"/>
  <c r="N542" i="104"/>
  <c r="N541" i="104"/>
  <c r="N540" i="104"/>
  <c r="N539" i="104"/>
  <c r="N538" i="104"/>
  <c r="N537" i="104"/>
  <c r="N536" i="104"/>
  <c r="N535" i="104"/>
  <c r="N534" i="104"/>
  <c r="N533" i="104"/>
  <c r="N532" i="104"/>
  <c r="N531" i="104"/>
  <c r="N530" i="104"/>
  <c r="N529" i="104"/>
  <c r="N528" i="104"/>
  <c r="N527" i="104"/>
  <c r="N526" i="104"/>
  <c r="N525" i="104"/>
  <c r="N524" i="104"/>
  <c r="N523" i="104"/>
  <c r="N522" i="104"/>
  <c r="N521" i="104"/>
  <c r="N520" i="104"/>
  <c r="N519" i="104"/>
  <c r="N518" i="104"/>
  <c r="N517" i="104"/>
  <c r="N516" i="104"/>
  <c r="N515" i="104"/>
  <c r="N514" i="104"/>
  <c r="N513" i="104"/>
  <c r="N512" i="104"/>
  <c r="N511" i="104"/>
  <c r="N510" i="104"/>
  <c r="N509" i="104"/>
  <c r="N508" i="104"/>
  <c r="N507" i="104"/>
  <c r="N506" i="104"/>
  <c r="N505" i="104"/>
  <c r="N504" i="104"/>
  <c r="N503" i="104"/>
  <c r="N502" i="104"/>
  <c r="N501" i="104"/>
  <c r="N500" i="104"/>
  <c r="N499" i="104"/>
  <c r="N498" i="104"/>
  <c r="N497" i="104"/>
  <c r="N496" i="104"/>
  <c r="N495" i="104"/>
  <c r="N494" i="104"/>
  <c r="N493" i="104"/>
  <c r="N492" i="104"/>
  <c r="N491" i="104"/>
  <c r="N490" i="104"/>
  <c r="N489" i="104"/>
  <c r="N488" i="104"/>
  <c r="N487" i="104"/>
  <c r="N486" i="104"/>
  <c r="N485" i="104"/>
  <c r="N484" i="104"/>
  <c r="N483" i="104"/>
  <c r="N482" i="104"/>
  <c r="N481" i="104"/>
  <c r="N480" i="104"/>
  <c r="N479" i="104"/>
  <c r="N478" i="104"/>
  <c r="N477" i="104"/>
  <c r="N476" i="104"/>
  <c r="N475" i="104"/>
  <c r="N474" i="104"/>
  <c r="N473" i="104"/>
  <c r="N472" i="104"/>
  <c r="N471" i="104"/>
  <c r="N470" i="104"/>
  <c r="N469" i="104"/>
  <c r="N468" i="104"/>
  <c r="N467" i="104"/>
  <c r="N466" i="104"/>
  <c r="N465" i="104"/>
  <c r="N464" i="104"/>
  <c r="N463" i="104"/>
  <c r="N462" i="104"/>
  <c r="N461" i="104"/>
  <c r="N460" i="104"/>
  <c r="N459" i="104"/>
  <c r="N458" i="104"/>
  <c r="N457" i="104"/>
  <c r="N456" i="104"/>
  <c r="N455" i="104"/>
  <c r="N454" i="104"/>
  <c r="N453" i="104"/>
  <c r="N452" i="104"/>
  <c r="N451" i="104"/>
  <c r="N450" i="104"/>
  <c r="N449" i="104"/>
  <c r="N448" i="104"/>
  <c r="N447" i="104"/>
  <c r="N446" i="104"/>
  <c r="N445" i="104"/>
  <c r="N444" i="104"/>
  <c r="N443" i="104"/>
  <c r="N442" i="104"/>
  <c r="N441" i="104"/>
  <c r="N440" i="104"/>
  <c r="N439" i="104"/>
  <c r="N438" i="104"/>
  <c r="N437" i="104"/>
  <c r="N436" i="104"/>
  <c r="N435" i="104"/>
  <c r="N434" i="104"/>
  <c r="N433" i="104"/>
  <c r="N432" i="104"/>
  <c r="N431" i="104"/>
  <c r="N430" i="104"/>
  <c r="N429" i="104"/>
  <c r="N428" i="104"/>
  <c r="N427" i="104"/>
  <c r="N426" i="104"/>
  <c r="N425" i="104"/>
  <c r="N424" i="104"/>
  <c r="N423" i="104"/>
  <c r="N422" i="104"/>
  <c r="N421" i="104"/>
  <c r="N420" i="104"/>
  <c r="N419" i="104"/>
  <c r="N418" i="104"/>
  <c r="N417" i="104"/>
  <c r="N416" i="104"/>
  <c r="N415" i="104"/>
  <c r="N414" i="104"/>
  <c r="N413" i="104"/>
  <c r="N412" i="104"/>
  <c r="N411" i="104"/>
  <c r="N410" i="104"/>
  <c r="N409" i="104"/>
  <c r="N408" i="104"/>
  <c r="N407" i="104"/>
  <c r="N406" i="104"/>
  <c r="N405" i="104"/>
  <c r="N404" i="104"/>
  <c r="N403" i="104"/>
  <c r="N402" i="104"/>
  <c r="N401" i="104"/>
  <c r="N400" i="104"/>
  <c r="N399" i="104"/>
  <c r="N398" i="104"/>
  <c r="N397" i="104"/>
  <c r="N396" i="104"/>
  <c r="N395" i="104"/>
  <c r="N394" i="104"/>
  <c r="N393" i="104"/>
  <c r="N392" i="104"/>
  <c r="N391" i="104"/>
  <c r="N390" i="104"/>
  <c r="N389" i="104"/>
  <c r="N388" i="104"/>
  <c r="N387" i="104"/>
  <c r="N386" i="104"/>
  <c r="N385" i="104"/>
  <c r="N384" i="104"/>
  <c r="N383" i="104"/>
  <c r="N382" i="104"/>
  <c r="N381" i="104"/>
  <c r="N380" i="104"/>
  <c r="N379" i="104"/>
  <c r="N378" i="104"/>
  <c r="N377" i="104"/>
  <c r="N376" i="104"/>
  <c r="N375" i="104"/>
  <c r="N374" i="104"/>
  <c r="N373" i="104"/>
  <c r="N372" i="104"/>
  <c r="N371" i="104"/>
  <c r="N370" i="104"/>
  <c r="N369" i="104"/>
  <c r="N368" i="104"/>
  <c r="N367" i="104"/>
  <c r="N366" i="104"/>
  <c r="N365" i="104"/>
  <c r="N364" i="104"/>
  <c r="N363" i="104"/>
  <c r="N362" i="104"/>
  <c r="N361" i="104"/>
  <c r="N360" i="104"/>
  <c r="N359" i="104"/>
  <c r="N358" i="104"/>
  <c r="N357" i="104"/>
  <c r="N356" i="104"/>
  <c r="N355" i="104"/>
  <c r="N354" i="104"/>
  <c r="N353" i="104"/>
  <c r="N352" i="104"/>
  <c r="N351" i="104"/>
  <c r="N350" i="104"/>
  <c r="N349" i="104"/>
  <c r="N348" i="104"/>
  <c r="N347" i="104"/>
  <c r="N346" i="104"/>
  <c r="N345" i="104"/>
  <c r="N344" i="104"/>
  <c r="N343" i="104"/>
  <c r="N342" i="104"/>
  <c r="N341" i="104"/>
  <c r="N340" i="104"/>
  <c r="N339" i="104"/>
  <c r="N338" i="104"/>
  <c r="N337" i="104"/>
  <c r="N336" i="104"/>
  <c r="N335" i="104"/>
  <c r="N334" i="104"/>
  <c r="N333" i="104"/>
  <c r="N332" i="104"/>
  <c r="N331" i="104"/>
  <c r="N330" i="104"/>
  <c r="N329" i="104"/>
  <c r="N328" i="104"/>
  <c r="N327" i="104"/>
  <c r="N326" i="104"/>
  <c r="N325" i="104"/>
  <c r="N324" i="104"/>
  <c r="N323" i="104"/>
  <c r="N322" i="104"/>
  <c r="N321" i="104"/>
  <c r="N320" i="104"/>
  <c r="N319" i="104"/>
  <c r="N318" i="104"/>
  <c r="N317" i="104"/>
  <c r="N316" i="104"/>
  <c r="N315" i="104"/>
  <c r="N314" i="104"/>
  <c r="N313" i="104"/>
  <c r="N312" i="104"/>
  <c r="N311" i="104"/>
  <c r="N310" i="104"/>
  <c r="N309" i="104"/>
  <c r="N308" i="104"/>
  <c r="N307" i="104"/>
  <c r="N306" i="104"/>
  <c r="N305" i="104"/>
  <c r="N304" i="104"/>
  <c r="N303" i="104"/>
  <c r="N302" i="104"/>
  <c r="N301" i="104"/>
  <c r="N300" i="104"/>
  <c r="N299" i="104"/>
  <c r="N298" i="104"/>
  <c r="N297" i="104"/>
  <c r="N296" i="104"/>
  <c r="N295" i="104"/>
  <c r="N294" i="104"/>
  <c r="N293" i="104"/>
  <c r="N292" i="104"/>
  <c r="N291" i="104"/>
  <c r="N290" i="104"/>
  <c r="N289" i="104"/>
  <c r="N288" i="104"/>
  <c r="N287" i="104"/>
  <c r="N286" i="104"/>
  <c r="N285" i="104"/>
  <c r="N284" i="104"/>
  <c r="N283" i="104"/>
  <c r="N282" i="104"/>
  <c r="N281" i="104"/>
  <c r="N280" i="104"/>
  <c r="N279" i="104"/>
  <c r="N278" i="104"/>
  <c r="N277" i="104"/>
  <c r="N276" i="104"/>
  <c r="N275" i="104"/>
  <c r="N274" i="104"/>
  <c r="N273" i="104"/>
  <c r="N272" i="104"/>
  <c r="N271" i="104"/>
  <c r="N270" i="104"/>
  <c r="N269" i="104"/>
  <c r="N268" i="104"/>
  <c r="N267" i="104"/>
  <c r="N266" i="104"/>
  <c r="N265" i="104"/>
  <c r="N264" i="104"/>
  <c r="N263" i="104"/>
  <c r="N262" i="104"/>
  <c r="N261" i="104"/>
  <c r="N260" i="104"/>
  <c r="N259" i="104"/>
  <c r="N258" i="104"/>
  <c r="N257" i="104"/>
  <c r="N256" i="104"/>
  <c r="N255" i="104"/>
  <c r="N254" i="104"/>
  <c r="N253" i="104"/>
  <c r="N252" i="104"/>
  <c r="N251" i="104"/>
  <c r="N250" i="104"/>
  <c r="N249" i="104"/>
  <c r="N248" i="104"/>
  <c r="N247" i="104"/>
  <c r="N246" i="104"/>
  <c r="N245" i="104"/>
  <c r="N244" i="104"/>
  <c r="N243" i="104"/>
  <c r="N242" i="104"/>
  <c r="N241" i="104"/>
  <c r="N240" i="104"/>
  <c r="N239" i="104"/>
  <c r="N238" i="104"/>
  <c r="N237" i="104"/>
  <c r="N236" i="104"/>
  <c r="N235" i="104"/>
  <c r="N234" i="104"/>
  <c r="N233" i="104"/>
  <c r="N232" i="104"/>
  <c r="N231" i="104"/>
  <c r="N230" i="104"/>
  <c r="N229" i="104"/>
  <c r="N228" i="104"/>
  <c r="N227" i="104"/>
  <c r="N226" i="104"/>
  <c r="N225" i="104"/>
  <c r="N224" i="104"/>
  <c r="N223" i="104"/>
  <c r="N222" i="104"/>
  <c r="N221" i="104"/>
  <c r="N220" i="104"/>
  <c r="N219" i="104"/>
  <c r="N218" i="104"/>
  <c r="N217" i="104"/>
  <c r="N216" i="104"/>
  <c r="N215" i="104"/>
  <c r="N214" i="104"/>
  <c r="N213" i="104"/>
  <c r="N212" i="104"/>
  <c r="N211" i="104"/>
  <c r="N210" i="104"/>
  <c r="N209" i="104"/>
  <c r="N208" i="104"/>
  <c r="N207" i="104"/>
  <c r="N206" i="104"/>
  <c r="N205" i="104"/>
  <c r="N204" i="104"/>
  <c r="N203" i="104"/>
  <c r="N202" i="104"/>
  <c r="N201" i="104"/>
  <c r="N200" i="104"/>
  <c r="N199" i="104"/>
  <c r="N198" i="104"/>
  <c r="N197" i="104"/>
  <c r="N196" i="104"/>
  <c r="N195" i="104"/>
  <c r="N194" i="104"/>
  <c r="N193" i="104"/>
  <c r="N192" i="104"/>
  <c r="N191" i="104"/>
  <c r="N190" i="104"/>
  <c r="N189" i="104"/>
  <c r="N188" i="104"/>
  <c r="N187" i="104"/>
  <c r="N186" i="104"/>
  <c r="N185" i="104"/>
  <c r="N184" i="104"/>
  <c r="N183" i="104"/>
  <c r="N182" i="104"/>
  <c r="N181" i="104"/>
  <c r="N180" i="104"/>
  <c r="N179" i="104"/>
  <c r="N178" i="104"/>
  <c r="N177" i="104"/>
  <c r="N176" i="104"/>
  <c r="N175" i="104"/>
  <c r="N174" i="104"/>
  <c r="N173" i="104"/>
  <c r="N172" i="104"/>
  <c r="N171" i="104"/>
  <c r="N170" i="104"/>
  <c r="N169" i="104"/>
  <c r="N168" i="104"/>
  <c r="N167" i="104"/>
  <c r="N166" i="104"/>
  <c r="N165" i="104"/>
  <c r="N164" i="104"/>
  <c r="N163" i="104"/>
  <c r="N162" i="104"/>
  <c r="N161" i="104"/>
  <c r="N160" i="104"/>
  <c r="N159" i="104"/>
  <c r="N158" i="104"/>
  <c r="N157" i="104"/>
  <c r="N156" i="104"/>
  <c r="N155" i="104"/>
  <c r="N154" i="104"/>
  <c r="N153" i="104"/>
  <c r="N152" i="104"/>
  <c r="N151" i="104"/>
  <c r="N150" i="104"/>
  <c r="N149" i="104"/>
  <c r="N148" i="104"/>
  <c r="N147" i="104"/>
  <c r="N146" i="104"/>
  <c r="N145" i="104"/>
  <c r="N144" i="104"/>
  <c r="N143" i="104"/>
  <c r="N142" i="104"/>
  <c r="N141" i="104"/>
  <c r="N140" i="104"/>
  <c r="N139" i="104"/>
  <c r="N138" i="104"/>
  <c r="N137" i="104"/>
  <c r="N136" i="104"/>
  <c r="N135" i="104"/>
  <c r="N134" i="104"/>
  <c r="N133" i="104"/>
  <c r="N132" i="104"/>
  <c r="N131" i="104"/>
  <c r="N130" i="104"/>
  <c r="N129" i="104"/>
  <c r="N128" i="104"/>
  <c r="N127" i="104"/>
  <c r="N126" i="104"/>
  <c r="N125" i="104"/>
  <c r="N124" i="104"/>
  <c r="N123" i="104"/>
  <c r="N122" i="104"/>
  <c r="N121" i="104"/>
  <c r="N120" i="104"/>
  <c r="N119" i="104"/>
  <c r="N118" i="104"/>
  <c r="N117" i="104"/>
  <c r="N116" i="104"/>
  <c r="N115" i="104"/>
  <c r="N114" i="104"/>
  <c r="N113" i="104"/>
  <c r="N112" i="104"/>
  <c r="N111" i="104"/>
  <c r="N110" i="104"/>
  <c r="N109" i="104"/>
  <c r="N108" i="104"/>
  <c r="N107" i="104"/>
  <c r="N106" i="104"/>
  <c r="N105" i="104"/>
  <c r="N104" i="104"/>
  <c r="N103" i="104"/>
  <c r="N102" i="104"/>
  <c r="N101" i="104"/>
  <c r="N100" i="104"/>
  <c r="N99" i="104"/>
  <c r="N98" i="104"/>
  <c r="N97" i="104"/>
  <c r="N96" i="104"/>
  <c r="N95" i="104"/>
  <c r="N94" i="104"/>
  <c r="N93" i="104"/>
  <c r="N92" i="104"/>
  <c r="N91" i="104"/>
  <c r="N90" i="104"/>
  <c r="N89" i="104"/>
  <c r="N88" i="104"/>
  <c r="N87" i="104"/>
  <c r="N86" i="104"/>
  <c r="N85" i="104"/>
  <c r="N84" i="104"/>
  <c r="N83" i="104"/>
  <c r="N82" i="104"/>
  <c r="N81" i="104"/>
  <c r="N80" i="104"/>
  <c r="N79" i="104"/>
  <c r="N78" i="104"/>
  <c r="N77" i="104"/>
  <c r="N76" i="104"/>
  <c r="N75" i="104"/>
  <c r="N74" i="104"/>
  <c r="N73" i="104"/>
  <c r="N72" i="104"/>
  <c r="N71" i="104"/>
  <c r="N70" i="104"/>
  <c r="N69" i="104"/>
  <c r="N68" i="104"/>
  <c r="N67" i="104"/>
  <c r="N66" i="104"/>
  <c r="N65" i="104"/>
  <c r="N64" i="104"/>
  <c r="N63" i="104"/>
  <c r="N62" i="104"/>
  <c r="N61" i="104"/>
  <c r="N60" i="104"/>
  <c r="N59" i="104"/>
  <c r="N58" i="104"/>
  <c r="N57" i="104"/>
  <c r="N56" i="104"/>
  <c r="N55" i="104"/>
  <c r="N54" i="104"/>
  <c r="N53" i="104"/>
  <c r="N52" i="104"/>
  <c r="N51" i="104"/>
  <c r="N50" i="104"/>
  <c r="N49" i="104"/>
  <c r="N48" i="104"/>
  <c r="N47" i="104"/>
  <c r="N46" i="104"/>
  <c r="N45" i="104"/>
  <c r="N44" i="104"/>
  <c r="N43" i="104"/>
  <c r="N42" i="104"/>
  <c r="N41" i="104"/>
  <c r="N40" i="104"/>
  <c r="N39" i="104"/>
  <c r="N38" i="104"/>
  <c r="N37" i="104"/>
  <c r="N36" i="104"/>
  <c r="N35" i="104"/>
  <c r="N34" i="104"/>
  <c r="N33" i="104"/>
  <c r="N32" i="104"/>
  <c r="N31" i="104"/>
  <c r="N30" i="104"/>
  <c r="N29" i="104"/>
  <c r="N28" i="104"/>
  <c r="N27" i="104"/>
  <c r="N26" i="104"/>
  <c r="N25" i="104"/>
  <c r="N24" i="104"/>
  <c r="N23" i="104"/>
  <c r="N22" i="104"/>
  <c r="N21" i="104"/>
  <c r="N20" i="104"/>
  <c r="N19" i="104"/>
  <c r="N18" i="104"/>
  <c r="N17" i="104"/>
  <c r="N16" i="104"/>
  <c r="N15" i="104"/>
  <c r="N14" i="104"/>
  <c r="N13" i="104"/>
  <c r="N12" i="104"/>
  <c r="N11" i="104"/>
  <c r="N10" i="104"/>
  <c r="N9" i="104"/>
  <c r="N8" i="104"/>
  <c r="N7" i="104"/>
  <c r="N6" i="104"/>
  <c r="N5" i="104"/>
  <c r="N4" i="104"/>
  <c r="N3" i="104"/>
  <c r="N2" i="104"/>
  <c r="F2" i="17"/>
  <c r="H13" i="45"/>
  <c r="G13" i="45"/>
  <c r="U7" i="105" l="1"/>
  <c r="Y6" i="105"/>
  <c r="F3" i="105" s="1"/>
  <c r="AN7" i="36" l="1"/>
  <c r="AM7" i="28" l="1"/>
  <c r="A7" i="45" l="1"/>
  <c r="A7" i="50"/>
  <c r="A7" i="47"/>
  <c r="A7" i="49"/>
  <c r="A7" i="37"/>
  <c r="A7" i="36"/>
  <c r="A7" i="48"/>
  <c r="A7" i="71"/>
  <c r="A7" i="35"/>
  <c r="A7" i="79"/>
  <c r="A7" i="28"/>
  <c r="A7" i="27"/>
  <c r="A7" i="77"/>
  <c r="A7" i="16"/>
  <c r="A7" i="13"/>
  <c r="B711" i="50"/>
  <c r="B710" i="50"/>
  <c r="B709" i="50"/>
  <c r="B708" i="50"/>
  <c r="B707" i="50"/>
  <c r="B706" i="50"/>
  <c r="B705" i="50"/>
  <c r="B704" i="50"/>
  <c r="B703" i="50"/>
  <c r="B702" i="50"/>
  <c r="B701" i="50"/>
  <c r="B700" i="50"/>
  <c r="B699" i="50"/>
  <c r="B698" i="50"/>
  <c r="B697" i="50"/>
  <c r="B696" i="50"/>
  <c r="B695" i="50"/>
  <c r="B694" i="50"/>
  <c r="B693" i="50"/>
  <c r="B692" i="50"/>
  <c r="B691" i="50"/>
  <c r="B690" i="50"/>
  <c r="B689" i="50"/>
  <c r="B688" i="50"/>
  <c r="B687" i="50"/>
  <c r="B686" i="50"/>
  <c r="B685" i="50"/>
  <c r="B684" i="50"/>
  <c r="B683" i="50"/>
  <c r="B682" i="50"/>
  <c r="B681" i="50"/>
  <c r="B680" i="50"/>
  <c r="B679" i="50"/>
  <c r="B678" i="50"/>
  <c r="B677" i="50"/>
  <c r="B676" i="50"/>
  <c r="B675" i="50"/>
  <c r="B674" i="50"/>
  <c r="B673" i="50"/>
  <c r="B672" i="50"/>
  <c r="B671" i="50"/>
  <c r="B670" i="50"/>
  <c r="B669" i="50"/>
  <c r="B668" i="50"/>
  <c r="B667" i="50"/>
  <c r="B666" i="50"/>
  <c r="B665" i="50"/>
  <c r="B664" i="50"/>
  <c r="B663" i="50"/>
  <c r="B662" i="50"/>
  <c r="B661" i="50"/>
  <c r="B660" i="50"/>
  <c r="B659" i="50"/>
  <c r="B658" i="50"/>
  <c r="B657" i="50"/>
  <c r="B656" i="50"/>
  <c r="B655" i="50"/>
  <c r="B654" i="50"/>
  <c r="B653" i="50"/>
  <c r="B652" i="50"/>
  <c r="B651" i="50"/>
  <c r="B650" i="50"/>
  <c r="B649" i="50"/>
  <c r="B648" i="50"/>
  <c r="B647" i="50"/>
  <c r="B646" i="50"/>
  <c r="B645" i="50"/>
  <c r="B644" i="50"/>
  <c r="B643" i="50"/>
  <c r="B642" i="50"/>
  <c r="B641" i="50"/>
  <c r="B640" i="50"/>
  <c r="B639" i="50"/>
  <c r="B638" i="50"/>
  <c r="B637" i="50"/>
  <c r="B636" i="50"/>
  <c r="B635" i="50"/>
  <c r="B634" i="50"/>
  <c r="B633" i="50"/>
  <c r="B632" i="50"/>
  <c r="B631" i="50"/>
  <c r="B630" i="50"/>
  <c r="B629" i="50"/>
  <c r="B628" i="50"/>
  <c r="B627" i="50"/>
  <c r="B626" i="50"/>
  <c r="B625" i="50"/>
  <c r="B624" i="50"/>
  <c r="B623" i="50"/>
  <c r="B622" i="50"/>
  <c r="B621" i="50"/>
  <c r="B620" i="50"/>
  <c r="B619" i="50"/>
  <c r="B618" i="50"/>
  <c r="B617" i="50"/>
  <c r="B616" i="50"/>
  <c r="B615" i="50"/>
  <c r="B614" i="50"/>
  <c r="B613" i="50"/>
  <c r="B612" i="50"/>
  <c r="B611" i="50"/>
  <c r="B610" i="50"/>
  <c r="B609" i="50"/>
  <c r="B608" i="50"/>
  <c r="B607" i="50"/>
  <c r="B606" i="50"/>
  <c r="B605" i="50"/>
  <c r="B604" i="50"/>
  <c r="B603" i="50"/>
  <c r="B602" i="50"/>
  <c r="B601" i="50"/>
  <c r="B600" i="50"/>
  <c r="B599" i="50"/>
  <c r="B598" i="50"/>
  <c r="B597" i="50"/>
  <c r="B596" i="50"/>
  <c r="B595" i="50"/>
  <c r="B594" i="50"/>
  <c r="B593" i="50"/>
  <c r="B592" i="50"/>
  <c r="B591" i="50"/>
  <c r="B590" i="50"/>
  <c r="B589" i="50"/>
  <c r="B588" i="50"/>
  <c r="B587" i="50"/>
  <c r="B586" i="50"/>
  <c r="B585" i="50"/>
  <c r="B584" i="50"/>
  <c r="B583" i="50"/>
  <c r="B582" i="50"/>
  <c r="B581" i="50"/>
  <c r="B580" i="50"/>
  <c r="B579" i="50"/>
  <c r="B578" i="50"/>
  <c r="B577" i="50"/>
  <c r="B576" i="50"/>
  <c r="B575" i="50"/>
  <c r="B574" i="50"/>
  <c r="B573" i="50"/>
  <c r="B572" i="50"/>
  <c r="B571" i="50"/>
  <c r="B570" i="50"/>
  <c r="B569" i="50"/>
  <c r="B568" i="50"/>
  <c r="B567" i="50"/>
  <c r="B566" i="50"/>
  <c r="B565" i="50"/>
  <c r="B564" i="50"/>
  <c r="B563" i="50"/>
  <c r="B562" i="50"/>
  <c r="B561" i="50"/>
  <c r="B560" i="50"/>
  <c r="B559" i="50"/>
  <c r="B558" i="50"/>
  <c r="B557" i="50"/>
  <c r="B556" i="50"/>
  <c r="B555" i="50"/>
  <c r="B554" i="50"/>
  <c r="B553" i="50"/>
  <c r="B552" i="50"/>
  <c r="B551" i="50"/>
  <c r="B550" i="50"/>
  <c r="B549" i="50"/>
  <c r="B548" i="50"/>
  <c r="B547" i="50"/>
  <c r="B546" i="50"/>
  <c r="B545" i="50"/>
  <c r="B544" i="50"/>
  <c r="B543" i="50"/>
  <c r="B542" i="50"/>
  <c r="B541" i="50"/>
  <c r="B540" i="50"/>
  <c r="B539" i="50"/>
  <c r="B538" i="50"/>
  <c r="B537" i="50"/>
  <c r="B536" i="50"/>
  <c r="B535" i="50"/>
  <c r="B534" i="50"/>
  <c r="B533" i="50"/>
  <c r="B532" i="50"/>
  <c r="B531" i="50"/>
  <c r="B530" i="50"/>
  <c r="B529" i="50"/>
  <c r="B528" i="50"/>
  <c r="B527" i="50"/>
  <c r="B526" i="50"/>
  <c r="B525" i="50"/>
  <c r="B524" i="50"/>
  <c r="B523" i="50"/>
  <c r="B522" i="50"/>
  <c r="B521" i="50"/>
  <c r="B520" i="50"/>
  <c r="B519" i="50"/>
  <c r="B518" i="50"/>
  <c r="B517" i="50"/>
  <c r="B516" i="50"/>
  <c r="B515" i="50"/>
  <c r="B514" i="50"/>
  <c r="B513" i="50"/>
  <c r="B512" i="50"/>
  <c r="B511" i="50"/>
  <c r="B510" i="50"/>
  <c r="B509" i="50"/>
  <c r="B508" i="50"/>
  <c r="B507" i="50"/>
  <c r="B506" i="50"/>
  <c r="B505" i="50"/>
  <c r="B504" i="50"/>
  <c r="B503" i="50"/>
  <c r="B502" i="50"/>
  <c r="B501" i="50"/>
  <c r="B500" i="50"/>
  <c r="B499" i="50"/>
  <c r="B498" i="50"/>
  <c r="B497" i="50"/>
  <c r="B496" i="50"/>
  <c r="B495" i="50"/>
  <c r="B494" i="50"/>
  <c r="B493" i="50"/>
  <c r="B492" i="50"/>
  <c r="B491" i="50"/>
  <c r="B490" i="50"/>
  <c r="B489" i="50"/>
  <c r="B488" i="50"/>
  <c r="B487" i="50"/>
  <c r="B486" i="50"/>
  <c r="B485" i="50"/>
  <c r="B484" i="50"/>
  <c r="B483" i="50"/>
  <c r="B482" i="50"/>
  <c r="B481" i="50"/>
  <c r="B480" i="50"/>
  <c r="B479" i="50"/>
  <c r="B478" i="50"/>
  <c r="B477" i="50"/>
  <c r="B476" i="50"/>
  <c r="B475" i="50"/>
  <c r="B474" i="50"/>
  <c r="B473" i="50"/>
  <c r="B472" i="50"/>
  <c r="B471" i="50"/>
  <c r="B470" i="50"/>
  <c r="B469" i="50"/>
  <c r="B468" i="50"/>
  <c r="B467" i="50"/>
  <c r="B466" i="50"/>
  <c r="B465" i="50"/>
  <c r="B464" i="50"/>
  <c r="B463" i="50"/>
  <c r="B462" i="50"/>
  <c r="B461" i="50"/>
  <c r="B460" i="50"/>
  <c r="B459" i="50"/>
  <c r="B458" i="50"/>
  <c r="B457" i="50"/>
  <c r="B456" i="50"/>
  <c r="B455" i="50"/>
  <c r="B454" i="50"/>
  <c r="B453" i="50"/>
  <c r="B452" i="50"/>
  <c r="B451" i="50"/>
  <c r="B450" i="50"/>
  <c r="B449" i="50"/>
  <c r="B448" i="50"/>
  <c r="B447" i="50"/>
  <c r="B446" i="50"/>
  <c r="B445" i="50"/>
  <c r="B444" i="50"/>
  <c r="B443" i="50"/>
  <c r="B442" i="50"/>
  <c r="B441" i="50"/>
  <c r="B440" i="50"/>
  <c r="B439" i="50"/>
  <c r="B438" i="50"/>
  <c r="B437" i="50"/>
  <c r="B436" i="50"/>
  <c r="B435" i="50"/>
  <c r="B434" i="50"/>
  <c r="B433" i="50"/>
  <c r="B432" i="50"/>
  <c r="B431" i="50"/>
  <c r="B430" i="50"/>
  <c r="B429" i="50"/>
  <c r="B428" i="50"/>
  <c r="B427" i="50"/>
  <c r="B426" i="50"/>
  <c r="B425" i="50"/>
  <c r="B424" i="50"/>
  <c r="B423" i="50"/>
  <c r="B422" i="50"/>
  <c r="B421" i="50"/>
  <c r="B420" i="50"/>
  <c r="B419" i="50"/>
  <c r="B418" i="50"/>
  <c r="B417" i="50"/>
  <c r="B416" i="50"/>
  <c r="B415" i="50"/>
  <c r="B414" i="50"/>
  <c r="B413" i="50"/>
  <c r="B412" i="50"/>
  <c r="B411" i="50"/>
  <c r="B410" i="50"/>
  <c r="B409" i="50"/>
  <c r="B408" i="50"/>
  <c r="B407" i="50"/>
  <c r="B406" i="50"/>
  <c r="B405" i="50"/>
  <c r="B404" i="50"/>
  <c r="B403" i="50"/>
  <c r="B402" i="50"/>
  <c r="B401" i="50"/>
  <c r="B400" i="50"/>
  <c r="B399" i="50"/>
  <c r="B398" i="50"/>
  <c r="B397" i="50"/>
  <c r="B396" i="50"/>
  <c r="B395" i="50"/>
  <c r="B394" i="50"/>
  <c r="B393" i="50"/>
  <c r="B392" i="50"/>
  <c r="B391" i="50"/>
  <c r="B390" i="50"/>
  <c r="B389" i="50"/>
  <c r="B388" i="50"/>
  <c r="B387" i="50"/>
  <c r="B386" i="50"/>
  <c r="B385" i="50"/>
  <c r="B384" i="50"/>
  <c r="B383" i="50"/>
  <c r="B382" i="50"/>
  <c r="B381" i="50"/>
  <c r="B380" i="50"/>
  <c r="B379" i="50"/>
  <c r="B378" i="50"/>
  <c r="B377" i="50"/>
  <c r="B376" i="50"/>
  <c r="B375" i="50"/>
  <c r="B374" i="50"/>
  <c r="B373" i="50"/>
  <c r="B372" i="50"/>
  <c r="B371" i="50"/>
  <c r="B370" i="50"/>
  <c r="B369" i="50"/>
  <c r="B368" i="50"/>
  <c r="B367" i="50"/>
  <c r="B366" i="50"/>
  <c r="B365" i="50"/>
  <c r="B364" i="50"/>
  <c r="B363" i="50"/>
  <c r="B362" i="50"/>
  <c r="B361" i="50"/>
  <c r="B360" i="50"/>
  <c r="B359" i="50"/>
  <c r="B358" i="50"/>
  <c r="B357" i="50"/>
  <c r="B356" i="50"/>
  <c r="B355" i="50"/>
  <c r="B354" i="50"/>
  <c r="B353" i="50"/>
  <c r="B352" i="50"/>
  <c r="B351" i="50"/>
  <c r="B350" i="50"/>
  <c r="B349" i="50"/>
  <c r="B348" i="50"/>
  <c r="B347" i="50"/>
  <c r="B346" i="50"/>
  <c r="B345" i="50"/>
  <c r="B344" i="50"/>
  <c r="B343" i="50"/>
  <c r="B342" i="50"/>
  <c r="B341" i="50"/>
  <c r="B340" i="50"/>
  <c r="B339" i="50"/>
  <c r="B338" i="50"/>
  <c r="B337" i="50"/>
  <c r="B336" i="50"/>
  <c r="B335" i="50"/>
  <c r="B334" i="50"/>
  <c r="B333" i="50"/>
  <c r="B332" i="50"/>
  <c r="B331" i="50"/>
  <c r="B330" i="50"/>
  <c r="B329" i="50"/>
  <c r="B328" i="50"/>
  <c r="B327" i="50"/>
  <c r="B326" i="50"/>
  <c r="B325" i="50"/>
  <c r="B324" i="50"/>
  <c r="B323" i="50"/>
  <c r="B322" i="50"/>
  <c r="B321" i="50"/>
  <c r="B320" i="50"/>
  <c r="B319" i="50"/>
  <c r="B318" i="50"/>
  <c r="B317" i="50"/>
  <c r="B316" i="50"/>
  <c r="B315" i="50"/>
  <c r="B314" i="50"/>
  <c r="B313" i="50"/>
  <c r="B312" i="50"/>
  <c r="B311" i="50"/>
  <c r="B310" i="50"/>
  <c r="B309" i="50"/>
  <c r="B308" i="50"/>
  <c r="B307" i="50"/>
  <c r="B306" i="50"/>
  <c r="B305" i="50"/>
  <c r="B304" i="50"/>
  <c r="B303" i="50"/>
  <c r="B302" i="50"/>
  <c r="B301" i="50"/>
  <c r="B300" i="50"/>
  <c r="B299" i="50"/>
  <c r="B298" i="50"/>
  <c r="B297" i="50"/>
  <c r="B296" i="50"/>
  <c r="B295" i="50"/>
  <c r="B294" i="50"/>
  <c r="B293" i="50"/>
  <c r="B292" i="50"/>
  <c r="B291" i="50"/>
  <c r="B290" i="50"/>
  <c r="B289" i="50"/>
  <c r="B288" i="50"/>
  <c r="B287" i="50"/>
  <c r="B286" i="50"/>
  <c r="B285" i="50"/>
  <c r="B284" i="50"/>
  <c r="B283" i="50"/>
  <c r="B282" i="50"/>
  <c r="B281" i="50"/>
  <c r="B280" i="50"/>
  <c r="B279" i="50"/>
  <c r="B278" i="50"/>
  <c r="B277" i="50"/>
  <c r="B276" i="50"/>
  <c r="B275" i="50"/>
  <c r="B274" i="50"/>
  <c r="B273" i="50"/>
  <c r="B272" i="50"/>
  <c r="B271" i="50"/>
  <c r="B270" i="50"/>
  <c r="B269" i="50"/>
  <c r="B268" i="50"/>
  <c r="B267" i="50"/>
  <c r="B266" i="50"/>
  <c r="B265" i="50"/>
  <c r="B264" i="50"/>
  <c r="B263" i="50"/>
  <c r="B262" i="50"/>
  <c r="B261" i="50"/>
  <c r="B260" i="50"/>
  <c r="B259" i="50"/>
  <c r="B258" i="50"/>
  <c r="B257" i="50"/>
  <c r="B256" i="50"/>
  <c r="B255" i="50"/>
  <c r="B254" i="50"/>
  <c r="B253" i="50"/>
  <c r="B252" i="50"/>
  <c r="B251" i="50"/>
  <c r="B250" i="50"/>
  <c r="B249" i="50"/>
  <c r="B248" i="50"/>
  <c r="B247" i="50"/>
  <c r="B246" i="50"/>
  <c r="B245" i="50"/>
  <c r="B244" i="50"/>
  <c r="B243" i="50"/>
  <c r="B242" i="50"/>
  <c r="B241" i="50"/>
  <c r="B240" i="50"/>
  <c r="B239" i="50"/>
  <c r="B238" i="50"/>
  <c r="B237" i="50"/>
  <c r="B236" i="50"/>
  <c r="B235" i="50"/>
  <c r="B234" i="50"/>
  <c r="B233" i="50"/>
  <c r="B232" i="50"/>
  <c r="B231" i="50"/>
  <c r="B230" i="50"/>
  <c r="B229" i="50"/>
  <c r="B228" i="50"/>
  <c r="B227" i="50"/>
  <c r="B226" i="50"/>
  <c r="B225" i="50"/>
  <c r="B224" i="50"/>
  <c r="B223" i="50"/>
  <c r="B222" i="50"/>
  <c r="B221" i="50"/>
  <c r="B220" i="50"/>
  <c r="B219" i="50"/>
  <c r="B218" i="50"/>
  <c r="B217" i="50"/>
  <c r="B216" i="50"/>
  <c r="B215" i="50"/>
  <c r="B214" i="50"/>
  <c r="B213" i="50"/>
  <c r="B212" i="50"/>
  <c r="B211" i="50"/>
  <c r="B210" i="50"/>
  <c r="B209" i="50"/>
  <c r="B208" i="50"/>
  <c r="B207" i="50"/>
  <c r="B206" i="50"/>
  <c r="B205" i="50"/>
  <c r="B204" i="50"/>
  <c r="B203" i="50"/>
  <c r="B202" i="50"/>
  <c r="B201" i="50"/>
  <c r="B200" i="50"/>
  <c r="B199" i="50"/>
  <c r="B198" i="50"/>
  <c r="B197" i="50"/>
  <c r="B196" i="50"/>
  <c r="B195" i="50"/>
  <c r="B194" i="50"/>
  <c r="B193" i="50"/>
  <c r="B192" i="50"/>
  <c r="B191" i="50"/>
  <c r="B190" i="50"/>
  <c r="B189" i="50"/>
  <c r="B188" i="50"/>
  <c r="B187" i="50"/>
  <c r="B186" i="50"/>
  <c r="B185" i="50"/>
  <c r="B184" i="50"/>
  <c r="B183" i="50"/>
  <c r="B182" i="50"/>
  <c r="B181" i="50"/>
  <c r="B180" i="50"/>
  <c r="B179" i="50"/>
  <c r="B178" i="50"/>
  <c r="B177" i="50"/>
  <c r="B176" i="50"/>
  <c r="B175" i="50"/>
  <c r="B174" i="50"/>
  <c r="B173" i="50"/>
  <c r="B172" i="50"/>
  <c r="B171" i="50"/>
  <c r="B170" i="50"/>
  <c r="B169" i="50"/>
  <c r="B168" i="50"/>
  <c r="B167" i="50"/>
  <c r="B166" i="50"/>
  <c r="B165" i="50"/>
  <c r="B164" i="50"/>
  <c r="B163" i="50"/>
  <c r="B162" i="50"/>
  <c r="B161" i="50"/>
  <c r="B160" i="50"/>
  <c r="B159" i="50"/>
  <c r="B158" i="50"/>
  <c r="B157" i="50"/>
  <c r="B156" i="50"/>
  <c r="B155" i="50"/>
  <c r="B154" i="50"/>
  <c r="B153" i="50"/>
  <c r="B152" i="50"/>
  <c r="B151" i="50"/>
  <c r="B150" i="50"/>
  <c r="B149" i="50"/>
  <c r="B148" i="50"/>
  <c r="B147" i="50"/>
  <c r="B146" i="50"/>
  <c r="B145" i="50"/>
  <c r="B144" i="50"/>
  <c r="B143" i="50"/>
  <c r="B142" i="50"/>
  <c r="B141" i="50"/>
  <c r="B140" i="50"/>
  <c r="B139" i="50"/>
  <c r="B138" i="50"/>
  <c r="B137" i="50"/>
  <c r="B136" i="50"/>
  <c r="B135" i="50"/>
  <c r="B134" i="50"/>
  <c r="B133" i="50"/>
  <c r="B132" i="50"/>
  <c r="B131" i="50"/>
  <c r="B130" i="50"/>
  <c r="B129" i="50"/>
  <c r="B128" i="50"/>
  <c r="B127" i="50"/>
  <c r="B126" i="50"/>
  <c r="B125" i="50"/>
  <c r="B124" i="50"/>
  <c r="B123" i="50"/>
  <c r="B122" i="50"/>
  <c r="B121" i="50"/>
  <c r="B120" i="50"/>
  <c r="B119" i="50"/>
  <c r="B118" i="50"/>
  <c r="B117" i="50"/>
  <c r="B116" i="50"/>
  <c r="B115" i="50"/>
  <c r="B114" i="50"/>
  <c r="B113" i="50"/>
  <c r="B112" i="50"/>
  <c r="B111" i="50"/>
  <c r="B110" i="50"/>
  <c r="B109" i="50"/>
  <c r="B108" i="50"/>
  <c r="B107" i="50"/>
  <c r="B106" i="50"/>
  <c r="B105" i="50"/>
  <c r="B104" i="50"/>
  <c r="B103" i="50"/>
  <c r="B102" i="50"/>
  <c r="B101" i="50"/>
  <c r="B100" i="50"/>
  <c r="B99" i="50"/>
  <c r="B98" i="50"/>
  <c r="B97" i="50"/>
  <c r="B96" i="50"/>
  <c r="B95" i="50"/>
  <c r="B94" i="50"/>
  <c r="B93" i="50"/>
  <c r="B92" i="50"/>
  <c r="B91" i="50"/>
  <c r="B90" i="50"/>
  <c r="B89" i="50"/>
  <c r="B88" i="50"/>
  <c r="B87" i="50"/>
  <c r="B86" i="50"/>
  <c r="B85" i="50"/>
  <c r="B84" i="50"/>
  <c r="B83" i="50"/>
  <c r="B82" i="50"/>
  <c r="B81" i="50"/>
  <c r="B80" i="50"/>
  <c r="B79" i="50"/>
  <c r="B78" i="50"/>
  <c r="B77" i="50"/>
  <c r="B76" i="50"/>
  <c r="B75" i="50"/>
  <c r="B74" i="50"/>
  <c r="B73" i="50"/>
  <c r="B72" i="50"/>
  <c r="B71" i="50"/>
  <c r="B70" i="50"/>
  <c r="B69" i="50"/>
  <c r="B68" i="50"/>
  <c r="B67" i="50"/>
  <c r="B66" i="50"/>
  <c r="B65" i="50"/>
  <c r="B64" i="50"/>
  <c r="B63" i="50"/>
  <c r="B62" i="50"/>
  <c r="B61" i="50"/>
  <c r="B60" i="50"/>
  <c r="B59" i="50"/>
  <c r="B58" i="50"/>
  <c r="B57" i="50"/>
  <c r="B56" i="50"/>
  <c r="B55" i="50"/>
  <c r="B54" i="50"/>
  <c r="B53" i="50"/>
  <c r="B52" i="50"/>
  <c r="B51" i="50"/>
  <c r="B50" i="50"/>
  <c r="B49" i="50"/>
  <c r="B48" i="50"/>
  <c r="B47" i="50"/>
  <c r="B46" i="50"/>
  <c r="B45" i="50"/>
  <c r="B44" i="50"/>
  <c r="B43" i="50"/>
  <c r="B42" i="50"/>
  <c r="B41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Z51" i="102"/>
  <c r="Y51" i="102"/>
  <c r="Z50" i="102"/>
  <c r="Y50" i="102"/>
  <c r="Z49" i="102"/>
  <c r="Y49" i="102"/>
  <c r="Z48" i="102"/>
  <c r="Y48" i="102"/>
  <c r="Z47" i="102"/>
  <c r="Y47" i="102"/>
  <c r="Z46" i="102"/>
  <c r="Y46" i="102"/>
  <c r="Z45" i="102"/>
  <c r="Y45" i="102"/>
  <c r="Z44" i="102"/>
  <c r="Y44" i="102"/>
  <c r="Z43" i="102"/>
  <c r="Y43" i="102"/>
  <c r="Z42" i="102"/>
  <c r="Y42" i="102"/>
  <c r="Z41" i="102"/>
  <c r="Y41" i="102"/>
  <c r="Z40" i="102"/>
  <c r="Y40" i="102"/>
  <c r="Z39" i="102"/>
  <c r="Y39" i="102"/>
  <c r="Z38" i="102"/>
  <c r="Y38" i="102"/>
  <c r="Z37" i="102"/>
  <c r="Y37" i="102"/>
  <c r="Z36" i="102"/>
  <c r="Y36" i="102"/>
  <c r="Z35" i="102"/>
  <c r="Y35" i="102"/>
  <c r="Z34" i="102"/>
  <c r="Y34" i="102"/>
  <c r="Z33" i="102"/>
  <c r="Y33" i="102"/>
  <c r="Z32" i="102"/>
  <c r="Y32" i="102"/>
  <c r="Z31" i="102"/>
  <c r="Y31" i="102"/>
  <c r="Z30" i="102"/>
  <c r="Y30" i="102"/>
  <c r="Z29" i="102"/>
  <c r="Y29" i="102"/>
  <c r="Z28" i="102"/>
  <c r="Y28" i="102"/>
  <c r="Z27" i="102"/>
  <c r="Y27" i="102"/>
  <c r="Z26" i="102"/>
  <c r="Y26" i="102"/>
  <c r="Z25" i="102"/>
  <c r="Y25" i="102"/>
  <c r="Z24" i="102"/>
  <c r="Y24" i="102"/>
  <c r="Z23" i="102"/>
  <c r="Y23" i="102"/>
  <c r="Z22" i="102"/>
  <c r="Y22" i="102"/>
  <c r="Z21" i="102"/>
  <c r="Y21" i="102"/>
  <c r="Z20" i="102"/>
  <c r="Y20" i="102"/>
  <c r="Z19" i="102"/>
  <c r="Y19" i="102"/>
  <c r="Z18" i="102"/>
  <c r="Y18" i="102"/>
  <c r="Z17" i="102"/>
  <c r="Y17" i="102"/>
  <c r="Z16" i="102"/>
  <c r="Y16" i="102"/>
  <c r="Z15" i="102"/>
  <c r="Y15" i="102"/>
  <c r="Z14" i="102"/>
  <c r="Y14" i="102"/>
  <c r="Z13" i="102"/>
  <c r="Y13" i="102"/>
  <c r="Z12" i="102"/>
  <c r="Y12" i="102"/>
  <c r="Z11" i="102"/>
  <c r="Y11" i="102"/>
  <c r="Z10" i="102"/>
  <c r="Y10" i="102"/>
  <c r="Z9" i="102"/>
  <c r="Y9" i="102"/>
  <c r="Z8" i="102"/>
  <c r="Y8" i="102"/>
  <c r="Z7" i="102"/>
  <c r="Y7" i="102"/>
  <c r="P51" i="98"/>
  <c r="O51" i="98"/>
  <c r="P50" i="98"/>
  <c r="O50" i="98"/>
  <c r="P49" i="98"/>
  <c r="O49" i="98"/>
  <c r="P48" i="98"/>
  <c r="O48" i="98"/>
  <c r="P47" i="98"/>
  <c r="O47" i="98"/>
  <c r="P46" i="98"/>
  <c r="O46" i="98"/>
  <c r="P45" i="98"/>
  <c r="O45" i="98"/>
  <c r="P44" i="98"/>
  <c r="O44" i="98"/>
  <c r="P43" i="98"/>
  <c r="O43" i="98"/>
  <c r="P42" i="98"/>
  <c r="O42" i="98"/>
  <c r="P41" i="98"/>
  <c r="O41" i="98"/>
  <c r="P40" i="98"/>
  <c r="O40" i="98"/>
  <c r="P39" i="98"/>
  <c r="O39" i="98"/>
  <c r="P38" i="98"/>
  <c r="O38" i="98"/>
  <c r="P37" i="98"/>
  <c r="O37" i="98"/>
  <c r="P36" i="98"/>
  <c r="O36" i="98"/>
  <c r="P35" i="98"/>
  <c r="O35" i="98"/>
  <c r="P34" i="98"/>
  <c r="O34" i="98"/>
  <c r="P33" i="98"/>
  <c r="O33" i="98"/>
  <c r="P32" i="98"/>
  <c r="O32" i="98"/>
  <c r="P31" i="98"/>
  <c r="O31" i="98"/>
  <c r="P30" i="98"/>
  <c r="O30" i="98"/>
  <c r="P29" i="98"/>
  <c r="O29" i="98"/>
  <c r="P28" i="98"/>
  <c r="O28" i="98"/>
  <c r="P27" i="98"/>
  <c r="O27" i="98"/>
  <c r="P26" i="98"/>
  <c r="O26" i="98"/>
  <c r="P25" i="98"/>
  <c r="O25" i="98"/>
  <c r="P24" i="98"/>
  <c r="O24" i="98"/>
  <c r="P23" i="98"/>
  <c r="O23" i="98"/>
  <c r="P22" i="98"/>
  <c r="O22" i="98"/>
  <c r="P21" i="98"/>
  <c r="O21" i="98"/>
  <c r="P20" i="98"/>
  <c r="O20" i="98"/>
  <c r="P19" i="98"/>
  <c r="O19" i="98"/>
  <c r="P18" i="98"/>
  <c r="O18" i="98"/>
  <c r="P17" i="98"/>
  <c r="O17" i="98"/>
  <c r="P16" i="98"/>
  <c r="O16" i="98"/>
  <c r="P15" i="98"/>
  <c r="O15" i="98"/>
  <c r="P14" i="98"/>
  <c r="O14" i="98"/>
  <c r="P13" i="98"/>
  <c r="O13" i="98"/>
  <c r="P12" i="98"/>
  <c r="O12" i="98"/>
  <c r="P11" i="98"/>
  <c r="O11" i="98"/>
  <c r="P10" i="98"/>
  <c r="O10" i="98"/>
  <c r="P9" i="98"/>
  <c r="O9" i="98"/>
  <c r="P8" i="98"/>
  <c r="O8" i="98"/>
  <c r="P7" i="98"/>
  <c r="O7" i="98"/>
  <c r="Z6" i="102" l="1"/>
  <c r="U3" i="102" s="1"/>
  <c r="Y6" i="102"/>
  <c r="F3" i="102" s="1"/>
  <c r="O6" i="98"/>
  <c r="F3" i="98" s="1"/>
  <c r="P6" i="98"/>
  <c r="G3" i="98" s="1"/>
  <c r="E4" i="50" l="1"/>
  <c r="C112" i="45"/>
  <c r="C111" i="45"/>
  <c r="C110" i="45"/>
  <c r="C109" i="45"/>
  <c r="C108" i="45"/>
  <c r="C107" i="45"/>
  <c r="C106" i="45"/>
  <c r="C105" i="45"/>
  <c r="C104" i="45"/>
  <c r="C103" i="45"/>
  <c r="C102" i="45"/>
  <c r="C101" i="45"/>
  <c r="C100" i="45"/>
  <c r="C99" i="45"/>
  <c r="C98" i="45"/>
  <c r="C97" i="45"/>
  <c r="C96" i="45"/>
  <c r="C95" i="45"/>
  <c r="C94" i="45"/>
  <c r="C93" i="45"/>
  <c r="C92" i="45"/>
  <c r="C91" i="45"/>
  <c r="C90" i="45"/>
  <c r="C89" i="45"/>
  <c r="C88" i="45"/>
  <c r="C87" i="45"/>
  <c r="C86" i="45"/>
  <c r="C85" i="45"/>
  <c r="C84" i="45"/>
  <c r="C83" i="45"/>
  <c r="C82" i="45"/>
  <c r="C81" i="45"/>
  <c r="C80" i="45"/>
  <c r="C79" i="45"/>
  <c r="C78" i="45"/>
  <c r="C77" i="45"/>
  <c r="C76" i="45"/>
  <c r="C75" i="45"/>
  <c r="C74" i="45"/>
  <c r="C73" i="45"/>
  <c r="C72" i="45"/>
  <c r="C71" i="45"/>
  <c r="C70" i="45"/>
  <c r="C69" i="45"/>
  <c r="C68" i="45"/>
  <c r="C67" i="45"/>
  <c r="C66" i="45"/>
  <c r="C65" i="45"/>
  <c r="C64" i="45"/>
  <c r="C63" i="45"/>
  <c r="C62" i="45"/>
  <c r="C61" i="45"/>
  <c r="C60" i="45"/>
  <c r="C59" i="45"/>
  <c r="C58" i="45"/>
  <c r="C57" i="45"/>
  <c r="C56" i="45"/>
  <c r="C55" i="45"/>
  <c r="C54" i="45"/>
  <c r="C53" i="45"/>
  <c r="C52" i="45"/>
  <c r="C51" i="45"/>
  <c r="C50" i="45"/>
  <c r="C49" i="45"/>
  <c r="C48" i="45"/>
  <c r="C47" i="45"/>
  <c r="C46" i="45"/>
  <c r="C45" i="45"/>
  <c r="C44" i="45"/>
  <c r="C43" i="45"/>
  <c r="C42" i="45"/>
  <c r="C41" i="45"/>
  <c r="C40" i="45"/>
  <c r="C39" i="45"/>
  <c r="C38" i="45"/>
  <c r="C37" i="45"/>
  <c r="C36" i="45"/>
  <c r="C35" i="45"/>
  <c r="C34" i="45"/>
  <c r="C33" i="45"/>
  <c r="C32" i="45"/>
  <c r="C31" i="45"/>
  <c r="C30" i="45"/>
  <c r="C29" i="45"/>
  <c r="C28" i="45"/>
  <c r="C27" i="45"/>
  <c r="C26" i="45"/>
  <c r="C25" i="45"/>
  <c r="C24" i="45"/>
  <c r="C23" i="45"/>
  <c r="C22" i="45"/>
  <c r="C21" i="45"/>
  <c r="C20" i="45"/>
  <c r="C19" i="45"/>
  <c r="C18" i="45"/>
  <c r="C17" i="45"/>
  <c r="C16" i="45"/>
  <c r="C15" i="45"/>
  <c r="C14" i="45"/>
  <c r="C13" i="45"/>
  <c r="C711" i="50"/>
  <c r="C710" i="50"/>
  <c r="C709" i="50"/>
  <c r="C708" i="50"/>
  <c r="C707" i="50"/>
  <c r="C706" i="50"/>
  <c r="C705" i="50"/>
  <c r="C704" i="50"/>
  <c r="C703" i="50"/>
  <c r="C702" i="50"/>
  <c r="C701" i="50"/>
  <c r="C700" i="50"/>
  <c r="C699" i="50"/>
  <c r="C698" i="50"/>
  <c r="C697" i="50"/>
  <c r="C696" i="50"/>
  <c r="C695" i="50"/>
  <c r="C694" i="50"/>
  <c r="C693" i="50"/>
  <c r="C692" i="50"/>
  <c r="C691" i="50"/>
  <c r="C690" i="50"/>
  <c r="C689" i="50"/>
  <c r="C688" i="50"/>
  <c r="C687" i="50"/>
  <c r="C686" i="50"/>
  <c r="C685" i="50"/>
  <c r="C684" i="50"/>
  <c r="C683" i="50"/>
  <c r="C682" i="50"/>
  <c r="C681" i="50"/>
  <c r="C680" i="50"/>
  <c r="C679" i="50"/>
  <c r="C678" i="50"/>
  <c r="C677" i="50"/>
  <c r="C676" i="50"/>
  <c r="C675" i="50"/>
  <c r="C674" i="50"/>
  <c r="C673" i="50"/>
  <c r="C672" i="50"/>
  <c r="C671" i="50"/>
  <c r="C670" i="50"/>
  <c r="C669" i="50"/>
  <c r="C668" i="50"/>
  <c r="C667" i="50"/>
  <c r="C666" i="50"/>
  <c r="C665" i="50"/>
  <c r="C664" i="50"/>
  <c r="C663" i="50"/>
  <c r="C662" i="50"/>
  <c r="C661" i="50"/>
  <c r="C660" i="50"/>
  <c r="C659" i="50"/>
  <c r="C658" i="50"/>
  <c r="C657" i="50"/>
  <c r="C656" i="50"/>
  <c r="C655" i="50"/>
  <c r="C654" i="50"/>
  <c r="C653" i="50"/>
  <c r="C652" i="50"/>
  <c r="C651" i="50"/>
  <c r="C650" i="50"/>
  <c r="C649" i="50"/>
  <c r="C648" i="50"/>
  <c r="C647" i="50"/>
  <c r="C646" i="50"/>
  <c r="C645" i="50"/>
  <c r="C644" i="50"/>
  <c r="C643" i="50"/>
  <c r="C642" i="50"/>
  <c r="C641" i="50"/>
  <c r="C640" i="50"/>
  <c r="C639" i="50"/>
  <c r="C638" i="50"/>
  <c r="C637" i="50"/>
  <c r="C636" i="50"/>
  <c r="C635" i="50"/>
  <c r="C634" i="50"/>
  <c r="C633" i="50"/>
  <c r="C632" i="50"/>
  <c r="C631" i="50"/>
  <c r="C630" i="50"/>
  <c r="C629" i="50"/>
  <c r="C628" i="50"/>
  <c r="C627" i="50"/>
  <c r="C626" i="50"/>
  <c r="C625" i="50"/>
  <c r="C624" i="50"/>
  <c r="C623" i="50"/>
  <c r="C622" i="50"/>
  <c r="C621" i="50"/>
  <c r="C620" i="50"/>
  <c r="C619" i="50"/>
  <c r="C618" i="50"/>
  <c r="C617" i="50"/>
  <c r="C616" i="50"/>
  <c r="C615" i="50"/>
  <c r="C614" i="50"/>
  <c r="C613" i="50"/>
  <c r="C612" i="50"/>
  <c r="C611" i="50"/>
  <c r="C610" i="50"/>
  <c r="C609" i="50"/>
  <c r="C608" i="50"/>
  <c r="C607" i="50"/>
  <c r="C606" i="50"/>
  <c r="C605" i="50"/>
  <c r="C604" i="50"/>
  <c r="C603" i="50"/>
  <c r="C602" i="50"/>
  <c r="C601" i="50"/>
  <c r="C600" i="50"/>
  <c r="C599" i="50"/>
  <c r="C598" i="50"/>
  <c r="C597" i="50"/>
  <c r="C596" i="50"/>
  <c r="C595" i="50"/>
  <c r="C594" i="50"/>
  <c r="C593" i="50"/>
  <c r="C592" i="50"/>
  <c r="C591" i="50"/>
  <c r="C590" i="50"/>
  <c r="C589" i="50"/>
  <c r="C588" i="50"/>
  <c r="C587" i="50"/>
  <c r="C586" i="50"/>
  <c r="C585" i="50"/>
  <c r="C584" i="50"/>
  <c r="C583" i="50"/>
  <c r="C582" i="50"/>
  <c r="C581" i="50"/>
  <c r="C580" i="50"/>
  <c r="C579" i="50"/>
  <c r="C578" i="50"/>
  <c r="C577" i="50"/>
  <c r="C576" i="50"/>
  <c r="C575" i="50"/>
  <c r="C574" i="50"/>
  <c r="C573" i="50"/>
  <c r="C572" i="50"/>
  <c r="C571" i="50"/>
  <c r="C570" i="50"/>
  <c r="C569" i="50"/>
  <c r="C568" i="50"/>
  <c r="C567" i="50"/>
  <c r="C566" i="50"/>
  <c r="C565" i="50"/>
  <c r="C564" i="50"/>
  <c r="C563" i="50"/>
  <c r="C562" i="50"/>
  <c r="C561" i="50"/>
  <c r="C560" i="50"/>
  <c r="C559" i="50"/>
  <c r="C558" i="50"/>
  <c r="C557" i="50"/>
  <c r="C556" i="50"/>
  <c r="C555" i="50"/>
  <c r="C554" i="50"/>
  <c r="C553" i="50"/>
  <c r="C552" i="50"/>
  <c r="C551" i="50"/>
  <c r="C550" i="50"/>
  <c r="C549" i="50"/>
  <c r="C548" i="50"/>
  <c r="C547" i="50"/>
  <c r="C546" i="50"/>
  <c r="C545" i="50"/>
  <c r="C544" i="50"/>
  <c r="C543" i="50"/>
  <c r="C542" i="50"/>
  <c r="C541" i="50"/>
  <c r="C540" i="50"/>
  <c r="C539" i="50"/>
  <c r="C538" i="50"/>
  <c r="C537" i="50"/>
  <c r="C536" i="50"/>
  <c r="C535" i="50"/>
  <c r="C534" i="50"/>
  <c r="C533" i="50"/>
  <c r="C532" i="50"/>
  <c r="C531" i="50"/>
  <c r="C530" i="50"/>
  <c r="C529" i="50"/>
  <c r="C528" i="50"/>
  <c r="C527" i="50"/>
  <c r="C526" i="50"/>
  <c r="C525" i="50"/>
  <c r="C524" i="50"/>
  <c r="C523" i="50"/>
  <c r="C522" i="50"/>
  <c r="C521" i="50"/>
  <c r="C520" i="50"/>
  <c r="C519" i="50"/>
  <c r="C518" i="50"/>
  <c r="C517" i="50"/>
  <c r="C516" i="50"/>
  <c r="C515" i="50"/>
  <c r="C514" i="50"/>
  <c r="C513" i="50"/>
  <c r="C512" i="50"/>
  <c r="C511" i="50"/>
  <c r="C510" i="50"/>
  <c r="C509" i="50"/>
  <c r="C508" i="50"/>
  <c r="C507" i="50"/>
  <c r="C506" i="50"/>
  <c r="C505" i="50"/>
  <c r="C504" i="50"/>
  <c r="C503" i="50"/>
  <c r="C502" i="50"/>
  <c r="C501" i="50"/>
  <c r="C500" i="50"/>
  <c r="C499" i="50"/>
  <c r="C498" i="50"/>
  <c r="C497" i="50"/>
  <c r="C496" i="50"/>
  <c r="C495" i="50"/>
  <c r="C494" i="50"/>
  <c r="C493" i="50"/>
  <c r="C492" i="50"/>
  <c r="C491" i="50"/>
  <c r="C490" i="50"/>
  <c r="C489" i="50"/>
  <c r="C488" i="50"/>
  <c r="C487" i="50"/>
  <c r="C486" i="50"/>
  <c r="C485" i="50"/>
  <c r="C484" i="50"/>
  <c r="C483" i="50"/>
  <c r="C482" i="50"/>
  <c r="C481" i="50"/>
  <c r="C480" i="50"/>
  <c r="C479" i="50"/>
  <c r="C478" i="50"/>
  <c r="C477" i="50"/>
  <c r="C476" i="50"/>
  <c r="C475" i="50"/>
  <c r="C474" i="50"/>
  <c r="C473" i="50"/>
  <c r="C472" i="50"/>
  <c r="C471" i="50"/>
  <c r="C470" i="50"/>
  <c r="C469" i="50"/>
  <c r="C468" i="50"/>
  <c r="C467" i="50"/>
  <c r="C466" i="50"/>
  <c r="C465" i="50"/>
  <c r="C464" i="50"/>
  <c r="C463" i="50"/>
  <c r="C462" i="50"/>
  <c r="C461" i="50"/>
  <c r="C460" i="50"/>
  <c r="C459" i="50"/>
  <c r="C458" i="50"/>
  <c r="C457" i="50"/>
  <c r="C456" i="50"/>
  <c r="C455" i="50"/>
  <c r="C454" i="50"/>
  <c r="C453" i="50"/>
  <c r="C452" i="50"/>
  <c r="C451" i="50"/>
  <c r="C450" i="50"/>
  <c r="C449" i="50"/>
  <c r="C448" i="50"/>
  <c r="C447" i="50"/>
  <c r="C446" i="50"/>
  <c r="C445" i="50"/>
  <c r="C444" i="50"/>
  <c r="C443" i="50"/>
  <c r="C442" i="50"/>
  <c r="C441" i="50"/>
  <c r="C440" i="50"/>
  <c r="C439" i="50"/>
  <c r="C438" i="50"/>
  <c r="C437" i="50"/>
  <c r="C436" i="50"/>
  <c r="C435" i="50"/>
  <c r="C434" i="50"/>
  <c r="C433" i="50"/>
  <c r="C432" i="50"/>
  <c r="C431" i="50"/>
  <c r="C430" i="50"/>
  <c r="C429" i="50"/>
  <c r="C428" i="50"/>
  <c r="C427" i="50"/>
  <c r="C426" i="50"/>
  <c r="C425" i="50"/>
  <c r="C424" i="50"/>
  <c r="C423" i="50"/>
  <c r="C422" i="50"/>
  <c r="C421" i="50"/>
  <c r="C420" i="50"/>
  <c r="C419" i="50"/>
  <c r="C418" i="50"/>
  <c r="C417" i="50"/>
  <c r="C416" i="50"/>
  <c r="C415" i="50"/>
  <c r="C414" i="50"/>
  <c r="C413" i="50"/>
  <c r="C412" i="50"/>
  <c r="C411" i="50"/>
  <c r="C410" i="50"/>
  <c r="C409" i="50"/>
  <c r="C408" i="50"/>
  <c r="C407" i="50"/>
  <c r="C406" i="50"/>
  <c r="C405" i="50"/>
  <c r="C404" i="50"/>
  <c r="C403" i="50"/>
  <c r="C402" i="50"/>
  <c r="C401" i="50"/>
  <c r="C400" i="50"/>
  <c r="C399" i="50"/>
  <c r="C398" i="50"/>
  <c r="C397" i="50"/>
  <c r="C396" i="50"/>
  <c r="C395" i="50"/>
  <c r="C394" i="50"/>
  <c r="C393" i="50"/>
  <c r="C392" i="50"/>
  <c r="C391" i="50"/>
  <c r="C390" i="50"/>
  <c r="C389" i="50"/>
  <c r="C388" i="50"/>
  <c r="C387" i="50"/>
  <c r="C386" i="50"/>
  <c r="C385" i="50"/>
  <c r="C384" i="50"/>
  <c r="C383" i="50"/>
  <c r="C382" i="50"/>
  <c r="C381" i="50"/>
  <c r="C380" i="50"/>
  <c r="C379" i="50"/>
  <c r="C378" i="50"/>
  <c r="C377" i="50"/>
  <c r="C376" i="50"/>
  <c r="C375" i="50"/>
  <c r="C374" i="50"/>
  <c r="C373" i="50"/>
  <c r="C372" i="50"/>
  <c r="C371" i="50"/>
  <c r="C370" i="50"/>
  <c r="C369" i="50"/>
  <c r="C368" i="50"/>
  <c r="C367" i="50"/>
  <c r="C366" i="50"/>
  <c r="C365" i="50"/>
  <c r="C364" i="50"/>
  <c r="C363" i="50"/>
  <c r="C362" i="50"/>
  <c r="C361" i="50"/>
  <c r="C360" i="50"/>
  <c r="C359" i="50"/>
  <c r="C358" i="50"/>
  <c r="C357" i="50"/>
  <c r="C356" i="50"/>
  <c r="C355" i="50"/>
  <c r="C354" i="50"/>
  <c r="C353" i="50"/>
  <c r="C352" i="50"/>
  <c r="C351" i="50"/>
  <c r="C350" i="50"/>
  <c r="C349" i="50"/>
  <c r="C348" i="50"/>
  <c r="C347" i="50"/>
  <c r="C346" i="50"/>
  <c r="C345" i="50"/>
  <c r="C344" i="50"/>
  <c r="C343" i="50"/>
  <c r="C342" i="50"/>
  <c r="C341" i="50"/>
  <c r="C340" i="50"/>
  <c r="C339" i="50"/>
  <c r="C338" i="50"/>
  <c r="C337" i="50"/>
  <c r="C336" i="50"/>
  <c r="C335" i="50"/>
  <c r="C334" i="50"/>
  <c r="C333" i="50"/>
  <c r="C332" i="50"/>
  <c r="C331" i="50"/>
  <c r="C330" i="50"/>
  <c r="C329" i="50"/>
  <c r="C328" i="50"/>
  <c r="C327" i="50"/>
  <c r="C326" i="50"/>
  <c r="C325" i="50"/>
  <c r="C324" i="50"/>
  <c r="C323" i="50"/>
  <c r="C322" i="50"/>
  <c r="C321" i="50"/>
  <c r="C320" i="50"/>
  <c r="C319" i="50"/>
  <c r="C318" i="50"/>
  <c r="C317" i="50"/>
  <c r="C316" i="50"/>
  <c r="C315" i="50"/>
  <c r="C314" i="50"/>
  <c r="C313" i="50"/>
  <c r="C312" i="50"/>
  <c r="C311" i="50"/>
  <c r="C310" i="50"/>
  <c r="C309" i="50"/>
  <c r="C308" i="50"/>
  <c r="C307" i="50"/>
  <c r="C306" i="50"/>
  <c r="C305" i="50"/>
  <c r="C304" i="50"/>
  <c r="C303" i="50"/>
  <c r="C302" i="50"/>
  <c r="C301" i="50"/>
  <c r="C300" i="50"/>
  <c r="C299" i="50"/>
  <c r="C298" i="50"/>
  <c r="C297" i="50"/>
  <c r="C296" i="50"/>
  <c r="C295" i="50"/>
  <c r="C294" i="50"/>
  <c r="C293" i="50"/>
  <c r="C292" i="50"/>
  <c r="C291" i="50"/>
  <c r="C290" i="50"/>
  <c r="C289" i="50"/>
  <c r="C288" i="50"/>
  <c r="C287" i="50"/>
  <c r="C286" i="50"/>
  <c r="C285" i="50"/>
  <c r="C284" i="50"/>
  <c r="C283" i="50"/>
  <c r="C282" i="50"/>
  <c r="C281" i="50"/>
  <c r="C280" i="50"/>
  <c r="C279" i="50"/>
  <c r="C278" i="50"/>
  <c r="C277" i="50"/>
  <c r="C276" i="50"/>
  <c r="C275" i="50"/>
  <c r="C274" i="50"/>
  <c r="C273" i="50"/>
  <c r="C272" i="50"/>
  <c r="C271" i="50"/>
  <c r="C270" i="50"/>
  <c r="C269" i="50"/>
  <c r="C268" i="50"/>
  <c r="C267" i="50"/>
  <c r="C266" i="50"/>
  <c r="C265" i="50"/>
  <c r="C264" i="50"/>
  <c r="C263" i="50"/>
  <c r="C262" i="50"/>
  <c r="C261" i="50"/>
  <c r="C260" i="50"/>
  <c r="C259" i="50"/>
  <c r="C258" i="50"/>
  <c r="C257" i="50"/>
  <c r="C256" i="50"/>
  <c r="C255" i="50"/>
  <c r="C254" i="50"/>
  <c r="C253" i="50"/>
  <c r="C252" i="50"/>
  <c r="C251" i="50"/>
  <c r="C250" i="50"/>
  <c r="C249" i="50"/>
  <c r="C248" i="50"/>
  <c r="C247" i="50"/>
  <c r="C246" i="50"/>
  <c r="C245" i="50"/>
  <c r="C244" i="50"/>
  <c r="C243" i="50"/>
  <c r="C242" i="50"/>
  <c r="C241" i="50"/>
  <c r="C240" i="50"/>
  <c r="C239" i="50"/>
  <c r="C238" i="50"/>
  <c r="C237" i="50"/>
  <c r="C236" i="50"/>
  <c r="C235" i="50"/>
  <c r="C234" i="50"/>
  <c r="C233" i="50"/>
  <c r="C232" i="50"/>
  <c r="C231" i="50"/>
  <c r="C230" i="50"/>
  <c r="C229" i="50"/>
  <c r="C228" i="50"/>
  <c r="C227" i="50"/>
  <c r="C226" i="50"/>
  <c r="C225" i="50"/>
  <c r="C224" i="50"/>
  <c r="C223" i="50"/>
  <c r="C222" i="50"/>
  <c r="C221" i="50"/>
  <c r="C220" i="50"/>
  <c r="C219" i="50"/>
  <c r="C218" i="50"/>
  <c r="C217" i="50"/>
  <c r="C216" i="50"/>
  <c r="C215" i="50"/>
  <c r="C214" i="50"/>
  <c r="C213" i="50"/>
  <c r="C212" i="50"/>
  <c r="C211" i="50"/>
  <c r="C210" i="50"/>
  <c r="C209" i="50"/>
  <c r="C208" i="50"/>
  <c r="C207" i="50"/>
  <c r="C206" i="50"/>
  <c r="C205" i="50"/>
  <c r="C204" i="50"/>
  <c r="C203" i="50"/>
  <c r="C202" i="50"/>
  <c r="C201" i="50"/>
  <c r="C200" i="50"/>
  <c r="C199" i="50"/>
  <c r="C198" i="50"/>
  <c r="C197" i="50"/>
  <c r="C196" i="50"/>
  <c r="C195" i="50"/>
  <c r="C194" i="50"/>
  <c r="C193" i="50"/>
  <c r="C192" i="50"/>
  <c r="C191" i="50"/>
  <c r="C190" i="50"/>
  <c r="C189" i="50"/>
  <c r="C188" i="50"/>
  <c r="C187" i="50"/>
  <c r="C186" i="50"/>
  <c r="C185" i="50"/>
  <c r="C184" i="50"/>
  <c r="C183" i="50"/>
  <c r="C182" i="50"/>
  <c r="C181" i="50"/>
  <c r="C180" i="50"/>
  <c r="C179" i="50"/>
  <c r="C178" i="50"/>
  <c r="C177" i="50"/>
  <c r="C176" i="50"/>
  <c r="C175" i="50"/>
  <c r="C174" i="50"/>
  <c r="C173" i="50"/>
  <c r="C172" i="50"/>
  <c r="C171" i="50"/>
  <c r="C170" i="50"/>
  <c r="C169" i="50"/>
  <c r="C168" i="50"/>
  <c r="C167" i="50"/>
  <c r="C166" i="50"/>
  <c r="C165" i="50"/>
  <c r="C164" i="50"/>
  <c r="C163" i="50"/>
  <c r="C162" i="50"/>
  <c r="C161" i="50"/>
  <c r="C160" i="50"/>
  <c r="C159" i="50"/>
  <c r="C158" i="50"/>
  <c r="C157" i="50"/>
  <c r="C156" i="50"/>
  <c r="C155" i="50"/>
  <c r="C154" i="50"/>
  <c r="C153" i="50"/>
  <c r="C152" i="50"/>
  <c r="C151" i="50"/>
  <c r="C150" i="50"/>
  <c r="C149" i="50"/>
  <c r="C148" i="50"/>
  <c r="C147" i="50"/>
  <c r="C146" i="50"/>
  <c r="C145" i="50"/>
  <c r="C144" i="50"/>
  <c r="C143" i="50"/>
  <c r="C142" i="50"/>
  <c r="C141" i="50"/>
  <c r="C140" i="50"/>
  <c r="C139" i="50"/>
  <c r="C138" i="50"/>
  <c r="C137" i="50"/>
  <c r="C136" i="50"/>
  <c r="C135" i="50"/>
  <c r="C134" i="50"/>
  <c r="C133" i="50"/>
  <c r="C132" i="50"/>
  <c r="C131" i="50"/>
  <c r="C130" i="50"/>
  <c r="C129" i="50"/>
  <c r="C128" i="50"/>
  <c r="C127" i="50"/>
  <c r="C126" i="50"/>
  <c r="C125" i="50"/>
  <c r="C124" i="50"/>
  <c r="C123" i="50"/>
  <c r="C122" i="50"/>
  <c r="C121" i="50"/>
  <c r="C120" i="50"/>
  <c r="C119" i="50"/>
  <c r="C118" i="50"/>
  <c r="C117" i="50"/>
  <c r="C116" i="50"/>
  <c r="C115" i="50"/>
  <c r="C114" i="50"/>
  <c r="C113" i="50"/>
  <c r="C112" i="50"/>
  <c r="C111" i="50"/>
  <c r="C110" i="50"/>
  <c r="C109" i="50"/>
  <c r="C108" i="50"/>
  <c r="C107" i="50"/>
  <c r="C106" i="50"/>
  <c r="C105" i="50"/>
  <c r="C104" i="50"/>
  <c r="C103" i="50"/>
  <c r="C102" i="50"/>
  <c r="C101" i="50"/>
  <c r="C100" i="50"/>
  <c r="C99" i="50"/>
  <c r="C98" i="50"/>
  <c r="C97" i="50"/>
  <c r="C96" i="50"/>
  <c r="C95" i="50"/>
  <c r="C94" i="50"/>
  <c r="C93" i="50"/>
  <c r="C92" i="50"/>
  <c r="C91" i="50"/>
  <c r="C90" i="50"/>
  <c r="C89" i="50"/>
  <c r="C88" i="50"/>
  <c r="C87" i="50"/>
  <c r="C86" i="50"/>
  <c r="C85" i="50"/>
  <c r="C84" i="50"/>
  <c r="C83" i="50"/>
  <c r="C82" i="50"/>
  <c r="C81" i="50"/>
  <c r="C80" i="50"/>
  <c r="C79" i="50"/>
  <c r="C78" i="50"/>
  <c r="C77" i="50"/>
  <c r="C76" i="50"/>
  <c r="C75" i="50"/>
  <c r="C74" i="50"/>
  <c r="C73" i="50"/>
  <c r="C72" i="50"/>
  <c r="C71" i="50"/>
  <c r="C70" i="50"/>
  <c r="C69" i="50"/>
  <c r="C68" i="50"/>
  <c r="C67" i="50"/>
  <c r="C66" i="50"/>
  <c r="C65" i="50"/>
  <c r="C64" i="50"/>
  <c r="C63" i="50"/>
  <c r="C62" i="50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C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AC31" i="42"/>
  <c r="AD31" i="42"/>
  <c r="AG31" i="42"/>
  <c r="Y31" i="42" l="1"/>
  <c r="E18" i="35" l="1"/>
  <c r="B18" i="35"/>
  <c r="B7" i="13"/>
  <c r="B7" i="105"/>
  <c r="B7" i="45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B37" i="6"/>
  <c r="B36" i="6"/>
  <c r="B35" i="6"/>
  <c r="B34" i="6"/>
  <c r="B33" i="6"/>
  <c r="A18" i="35" l="1"/>
  <c r="Q18" i="35"/>
  <c r="C10" i="36"/>
  <c r="AM10" i="36"/>
  <c r="AI10" i="36" s="1"/>
  <c r="C11" i="36"/>
  <c r="AM11" i="36"/>
  <c r="AI11" i="36" s="1"/>
  <c r="C19" i="36"/>
  <c r="AM19" i="36"/>
  <c r="AI19" i="36" s="1"/>
  <c r="C27" i="36"/>
  <c r="AM27" i="36"/>
  <c r="AI27" i="36" s="1"/>
  <c r="AM18" i="36"/>
  <c r="AI18" i="36" s="1"/>
  <c r="C18" i="36"/>
  <c r="C12" i="36"/>
  <c r="AM12" i="36"/>
  <c r="AI12" i="36" s="1"/>
  <c r="C20" i="36"/>
  <c r="AM20" i="36"/>
  <c r="AI20" i="36" s="1"/>
  <c r="C28" i="36"/>
  <c r="AM28" i="36"/>
  <c r="AI28" i="36" s="1"/>
  <c r="C13" i="36"/>
  <c r="AM13" i="36"/>
  <c r="AI13" i="36" s="1"/>
  <c r="C21" i="36"/>
  <c r="AM21" i="36"/>
  <c r="AI21" i="36" s="1"/>
  <c r="C29" i="36"/>
  <c r="AM29" i="36"/>
  <c r="AI29" i="36" s="1"/>
  <c r="AM26" i="36"/>
  <c r="AI26" i="36" s="1"/>
  <c r="C26" i="36"/>
  <c r="C14" i="36"/>
  <c r="AM14" i="36"/>
  <c r="AI14" i="36" s="1"/>
  <c r="C22" i="36"/>
  <c r="AM22" i="36"/>
  <c r="AI22" i="36" s="1"/>
  <c r="C30" i="36"/>
  <c r="AM30" i="36"/>
  <c r="AI30" i="36" s="1"/>
  <c r="C15" i="36"/>
  <c r="AM15" i="36"/>
  <c r="AI15" i="36" s="1"/>
  <c r="C23" i="36"/>
  <c r="AM23" i="36"/>
  <c r="AI23" i="36" s="1"/>
  <c r="C31" i="36"/>
  <c r="AM31" i="36"/>
  <c r="AI31" i="36" s="1"/>
  <c r="C8" i="36"/>
  <c r="AM8" i="36"/>
  <c r="C16" i="36"/>
  <c r="AM16" i="36"/>
  <c r="AI16" i="36" s="1"/>
  <c r="C24" i="36"/>
  <c r="AM24" i="36"/>
  <c r="AI24" i="36" s="1"/>
  <c r="C32" i="36"/>
  <c r="AM32" i="36"/>
  <c r="AI32" i="36" s="1"/>
  <c r="C9" i="36"/>
  <c r="AM9" i="36"/>
  <c r="AI9" i="36" s="1"/>
  <c r="C17" i="36"/>
  <c r="AM17" i="36"/>
  <c r="AI17" i="36" s="1"/>
  <c r="C25" i="36"/>
  <c r="AM25" i="36"/>
  <c r="AI25" i="36" s="1"/>
  <c r="D30" i="68"/>
  <c r="C30" i="68" s="1"/>
  <c r="D31" i="42"/>
  <c r="S4" i="25"/>
  <c r="AB37" i="6"/>
  <c r="AB36" i="6"/>
  <c r="AB35" i="6"/>
  <c r="AB34" i="6"/>
  <c r="AB33" i="6"/>
  <c r="AA37" i="6"/>
  <c r="AA36" i="6"/>
  <c r="AA35" i="6"/>
  <c r="AA34" i="6"/>
  <c r="AA33" i="6"/>
  <c r="D29" i="27"/>
  <c r="D28" i="27"/>
  <c r="D26" i="42"/>
  <c r="AB26" i="42" s="1"/>
  <c r="D24" i="42"/>
  <c r="C24" i="42" s="1"/>
  <c r="D24" i="27"/>
  <c r="CY24" i="27" s="1"/>
  <c r="D23" i="16"/>
  <c r="AP23" i="16" s="1"/>
  <c r="D21" i="16"/>
  <c r="AM21" i="16" s="1"/>
  <c r="D18" i="42"/>
  <c r="D15" i="68"/>
  <c r="J15" i="68" s="1"/>
  <c r="D15" i="16"/>
  <c r="AO15" i="16" s="1"/>
  <c r="D12" i="16"/>
  <c r="D9" i="27"/>
  <c r="CU9" i="27" s="1"/>
  <c r="C42" i="35"/>
  <c r="C41" i="35"/>
  <c r="C40" i="35"/>
  <c r="C39" i="35"/>
  <c r="C38" i="35"/>
  <c r="C37" i="35"/>
  <c r="C36" i="35"/>
  <c r="C35" i="35"/>
  <c r="C34" i="35"/>
  <c r="C33" i="35"/>
  <c r="C32" i="35"/>
  <c r="C31" i="35"/>
  <c r="C30" i="35"/>
  <c r="C29" i="35"/>
  <c r="C28" i="35"/>
  <c r="C17" i="35"/>
  <c r="C16" i="35"/>
  <c r="C15" i="35"/>
  <c r="C14" i="35"/>
  <c r="B14" i="35"/>
  <c r="C13" i="35"/>
  <c r="B1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17" i="35"/>
  <c r="B16" i="35"/>
  <c r="B15" i="35"/>
  <c r="E14" i="35"/>
  <c r="A14" i="35" s="1"/>
  <c r="E13" i="35"/>
  <c r="A13" i="35" s="1"/>
  <c r="E42" i="35"/>
  <c r="A42" i="35" s="1"/>
  <c r="E41" i="35"/>
  <c r="A41" i="35" s="1"/>
  <c r="E40" i="35"/>
  <c r="A40" i="35" s="1"/>
  <c r="E39" i="35"/>
  <c r="A39" i="35" s="1"/>
  <c r="E38" i="35"/>
  <c r="A38" i="35" s="1"/>
  <c r="E37" i="35"/>
  <c r="E36" i="35"/>
  <c r="A36" i="35" s="1"/>
  <c r="E35" i="35"/>
  <c r="A35" i="35" s="1"/>
  <c r="E34" i="35"/>
  <c r="A34" i="35" s="1"/>
  <c r="E33" i="35"/>
  <c r="A33" i="35" s="1"/>
  <c r="E32" i="35"/>
  <c r="A32" i="35" s="1"/>
  <c r="E31" i="35"/>
  <c r="A31" i="35" s="1"/>
  <c r="E30" i="35"/>
  <c r="A30" i="35" s="1"/>
  <c r="E29" i="35"/>
  <c r="A29" i="35" s="1"/>
  <c r="E28" i="35"/>
  <c r="A28" i="35" s="1"/>
  <c r="E17" i="35"/>
  <c r="A17" i="35" s="1"/>
  <c r="E16" i="35"/>
  <c r="A16" i="35" s="1"/>
  <c r="E15" i="35"/>
  <c r="B112" i="45"/>
  <c r="A112" i="45" s="1"/>
  <c r="B111" i="45"/>
  <c r="A111" i="45" s="1"/>
  <c r="B110" i="45"/>
  <c r="A110" i="45" s="1"/>
  <c r="B109" i="45"/>
  <c r="A109" i="45" s="1"/>
  <c r="B108" i="45"/>
  <c r="A108" i="45" s="1"/>
  <c r="B107" i="45"/>
  <c r="A107" i="45" s="1"/>
  <c r="B106" i="45"/>
  <c r="A106" i="45" s="1"/>
  <c r="B105" i="45"/>
  <c r="A105" i="45" s="1"/>
  <c r="B104" i="45"/>
  <c r="A104" i="45" s="1"/>
  <c r="B103" i="45"/>
  <c r="A103" i="45" s="1"/>
  <c r="B102" i="45"/>
  <c r="A102" i="45" s="1"/>
  <c r="B101" i="45"/>
  <c r="A101" i="45" s="1"/>
  <c r="B100" i="45"/>
  <c r="A100" i="45" s="1"/>
  <c r="B99" i="45"/>
  <c r="A99" i="45" s="1"/>
  <c r="B98" i="45"/>
  <c r="A98" i="45" s="1"/>
  <c r="B97" i="45"/>
  <c r="A97" i="45" s="1"/>
  <c r="B96" i="45"/>
  <c r="A96" i="45" s="1"/>
  <c r="B95" i="45"/>
  <c r="A95" i="45" s="1"/>
  <c r="B94" i="45"/>
  <c r="A94" i="45" s="1"/>
  <c r="B93" i="45"/>
  <c r="A93" i="45" s="1"/>
  <c r="B92" i="45"/>
  <c r="A92" i="45" s="1"/>
  <c r="B91" i="45"/>
  <c r="A91" i="45" s="1"/>
  <c r="B90" i="45"/>
  <c r="A90" i="45" s="1"/>
  <c r="B89" i="45"/>
  <c r="A89" i="45" s="1"/>
  <c r="B88" i="45"/>
  <c r="A88" i="45" s="1"/>
  <c r="B87" i="45"/>
  <c r="A87" i="45" s="1"/>
  <c r="B86" i="45"/>
  <c r="A86" i="45" s="1"/>
  <c r="B85" i="45"/>
  <c r="A85" i="45" s="1"/>
  <c r="B84" i="45"/>
  <c r="A84" i="45" s="1"/>
  <c r="B83" i="45"/>
  <c r="A83" i="45" s="1"/>
  <c r="B82" i="45"/>
  <c r="A82" i="45" s="1"/>
  <c r="B81" i="45"/>
  <c r="A81" i="45" s="1"/>
  <c r="B80" i="45"/>
  <c r="A80" i="45" s="1"/>
  <c r="B79" i="45"/>
  <c r="A79" i="45" s="1"/>
  <c r="B78" i="45"/>
  <c r="A78" i="45" s="1"/>
  <c r="B77" i="45"/>
  <c r="A77" i="45" s="1"/>
  <c r="B76" i="45"/>
  <c r="A76" i="45" s="1"/>
  <c r="B75" i="45"/>
  <c r="A75" i="45" s="1"/>
  <c r="B74" i="45"/>
  <c r="A74" i="45" s="1"/>
  <c r="B73" i="45"/>
  <c r="A73" i="45" s="1"/>
  <c r="B72" i="45"/>
  <c r="A72" i="45" s="1"/>
  <c r="B71" i="45"/>
  <c r="A71" i="45" s="1"/>
  <c r="B70" i="45"/>
  <c r="A70" i="45" s="1"/>
  <c r="B69" i="45"/>
  <c r="A69" i="45" s="1"/>
  <c r="B68" i="45"/>
  <c r="A68" i="45" s="1"/>
  <c r="B67" i="45"/>
  <c r="A67" i="45" s="1"/>
  <c r="B66" i="45"/>
  <c r="A66" i="45" s="1"/>
  <c r="B65" i="45"/>
  <c r="A65" i="45" s="1"/>
  <c r="B64" i="45"/>
  <c r="A64" i="45" s="1"/>
  <c r="B63" i="45"/>
  <c r="A63" i="45" s="1"/>
  <c r="B62" i="45"/>
  <c r="A62" i="45" s="1"/>
  <c r="B61" i="45"/>
  <c r="A61" i="45" s="1"/>
  <c r="B60" i="45"/>
  <c r="A60" i="45" s="1"/>
  <c r="B59" i="45"/>
  <c r="A59" i="45" s="1"/>
  <c r="B58" i="45"/>
  <c r="A58" i="45" s="1"/>
  <c r="B57" i="45"/>
  <c r="A57" i="45" s="1"/>
  <c r="B56" i="45"/>
  <c r="A56" i="45" s="1"/>
  <c r="B55" i="45"/>
  <c r="A55" i="45" s="1"/>
  <c r="B54" i="45"/>
  <c r="A54" i="45" s="1"/>
  <c r="B53" i="45"/>
  <c r="A53" i="45" s="1"/>
  <c r="B52" i="45"/>
  <c r="A52" i="45" s="1"/>
  <c r="B51" i="45"/>
  <c r="A51" i="45" s="1"/>
  <c r="B50" i="45"/>
  <c r="A50" i="45" s="1"/>
  <c r="B49" i="45"/>
  <c r="A49" i="45" s="1"/>
  <c r="B48" i="45"/>
  <c r="A48" i="45" s="1"/>
  <c r="B47" i="45"/>
  <c r="A47" i="45" s="1"/>
  <c r="B46" i="45"/>
  <c r="A46" i="45" s="1"/>
  <c r="B45" i="45"/>
  <c r="A45" i="45" s="1"/>
  <c r="B44" i="45"/>
  <c r="A44" i="45" s="1"/>
  <c r="B43" i="45"/>
  <c r="A43" i="45" s="1"/>
  <c r="B42" i="45"/>
  <c r="A42" i="45" s="1"/>
  <c r="B41" i="45"/>
  <c r="A41" i="45" s="1"/>
  <c r="B40" i="45"/>
  <c r="A40" i="45" s="1"/>
  <c r="B39" i="45"/>
  <c r="A39" i="45" s="1"/>
  <c r="B38" i="45"/>
  <c r="A38" i="45" s="1"/>
  <c r="B37" i="45"/>
  <c r="A37" i="45" s="1"/>
  <c r="B36" i="45"/>
  <c r="A36" i="45" s="1"/>
  <c r="B35" i="45"/>
  <c r="A35" i="45" s="1"/>
  <c r="B34" i="45"/>
  <c r="A34" i="45" s="1"/>
  <c r="B33" i="45"/>
  <c r="A33" i="45" s="1"/>
  <c r="B32" i="45"/>
  <c r="A32" i="45" s="1"/>
  <c r="B31" i="45"/>
  <c r="A31" i="45" s="1"/>
  <c r="B30" i="45"/>
  <c r="A30" i="45" s="1"/>
  <c r="B29" i="45"/>
  <c r="A29" i="45" s="1"/>
  <c r="B28" i="45"/>
  <c r="A28" i="45" s="1"/>
  <c r="B27" i="45"/>
  <c r="A27" i="45" s="1"/>
  <c r="B26" i="45"/>
  <c r="A26" i="45" s="1"/>
  <c r="B25" i="45"/>
  <c r="A25" i="45" s="1"/>
  <c r="B24" i="45"/>
  <c r="A24" i="45" s="1"/>
  <c r="B23" i="45"/>
  <c r="A23" i="45" s="1"/>
  <c r="B22" i="45"/>
  <c r="A22" i="45" s="1"/>
  <c r="B21" i="45"/>
  <c r="A21" i="45" s="1"/>
  <c r="B20" i="45"/>
  <c r="A20" i="45" s="1"/>
  <c r="B19" i="45"/>
  <c r="A19" i="45" s="1"/>
  <c r="B18" i="45"/>
  <c r="A18" i="45" s="1"/>
  <c r="B17" i="45"/>
  <c r="A17" i="45" s="1"/>
  <c r="B16" i="45"/>
  <c r="A16" i="45" s="1"/>
  <c r="B15" i="45"/>
  <c r="A15" i="45" s="1"/>
  <c r="B14" i="45"/>
  <c r="A14" i="45" s="1"/>
  <c r="A711" i="50"/>
  <c r="A710" i="50"/>
  <c r="A709" i="50"/>
  <c r="A708" i="50"/>
  <c r="A707" i="50"/>
  <c r="A706" i="50"/>
  <c r="A705" i="50"/>
  <c r="A704" i="50"/>
  <c r="A703" i="50"/>
  <c r="A702" i="50"/>
  <c r="A701" i="50"/>
  <c r="A700" i="50"/>
  <c r="A699" i="50"/>
  <c r="A698" i="50"/>
  <c r="A697" i="50"/>
  <c r="A696" i="50"/>
  <c r="A695" i="50"/>
  <c r="A694" i="50"/>
  <c r="A693" i="50"/>
  <c r="A692" i="50"/>
  <c r="A691" i="50"/>
  <c r="A690" i="50"/>
  <c r="A689" i="50"/>
  <c r="A688" i="50"/>
  <c r="A687" i="50"/>
  <c r="A686" i="50"/>
  <c r="A685" i="50"/>
  <c r="A684" i="50"/>
  <c r="A683" i="50"/>
  <c r="A682" i="50"/>
  <c r="A681" i="50"/>
  <c r="A680" i="50"/>
  <c r="A679" i="50"/>
  <c r="A678" i="50"/>
  <c r="A677" i="50"/>
  <c r="A676" i="50"/>
  <c r="A675" i="50"/>
  <c r="A674" i="50"/>
  <c r="A673" i="50"/>
  <c r="A672" i="50"/>
  <c r="A671" i="50"/>
  <c r="A670" i="50"/>
  <c r="A669" i="50"/>
  <c r="A668" i="50"/>
  <c r="A667" i="50"/>
  <c r="A666" i="50"/>
  <c r="A665" i="50"/>
  <c r="A664" i="50"/>
  <c r="A663" i="50"/>
  <c r="A662" i="50"/>
  <c r="A661" i="50"/>
  <c r="A660" i="50"/>
  <c r="A659" i="50"/>
  <c r="A658" i="50"/>
  <c r="A657" i="50"/>
  <c r="A656" i="50"/>
  <c r="A655" i="50"/>
  <c r="A654" i="50"/>
  <c r="A653" i="50"/>
  <c r="A652" i="50"/>
  <c r="A651" i="50"/>
  <c r="A650" i="50"/>
  <c r="A649" i="50"/>
  <c r="A648" i="50"/>
  <c r="A647" i="50"/>
  <c r="A646" i="50"/>
  <c r="A645" i="50"/>
  <c r="A644" i="50"/>
  <c r="A643" i="50"/>
  <c r="A642" i="50"/>
  <c r="A641" i="50"/>
  <c r="A640" i="50"/>
  <c r="A639" i="50"/>
  <c r="A638" i="50"/>
  <c r="A637" i="50"/>
  <c r="A636" i="50"/>
  <c r="A635" i="50"/>
  <c r="A634" i="50"/>
  <c r="A633" i="50"/>
  <c r="A632" i="50"/>
  <c r="A631" i="50"/>
  <c r="A630" i="50"/>
  <c r="A629" i="50"/>
  <c r="A628" i="50"/>
  <c r="A627" i="50"/>
  <c r="A626" i="50"/>
  <c r="A625" i="50"/>
  <c r="A624" i="50"/>
  <c r="A623" i="50"/>
  <c r="A622" i="50"/>
  <c r="A621" i="50"/>
  <c r="A620" i="50"/>
  <c r="A619" i="50"/>
  <c r="A618" i="50"/>
  <c r="A617" i="50"/>
  <c r="A616" i="50"/>
  <c r="A615" i="50"/>
  <c r="A614" i="50"/>
  <c r="A613" i="50"/>
  <c r="A612" i="50"/>
  <c r="A611" i="50"/>
  <c r="A610" i="50"/>
  <c r="A609" i="50"/>
  <c r="A608" i="50"/>
  <c r="A607" i="50"/>
  <c r="A606" i="50"/>
  <c r="A605" i="50"/>
  <c r="A604" i="50"/>
  <c r="A603" i="50"/>
  <c r="A602" i="50"/>
  <c r="A601" i="50"/>
  <c r="A600" i="50"/>
  <c r="A599" i="50"/>
  <c r="A598" i="50"/>
  <c r="A597" i="50"/>
  <c r="A596" i="50"/>
  <c r="A595" i="50"/>
  <c r="A594" i="50"/>
  <c r="A593" i="50"/>
  <c r="A592" i="50"/>
  <c r="A591" i="50"/>
  <c r="A590" i="50"/>
  <c r="A589" i="50"/>
  <c r="A588" i="50"/>
  <c r="A587" i="50"/>
  <c r="A586" i="50"/>
  <c r="A585" i="50"/>
  <c r="A584" i="50"/>
  <c r="A583" i="50"/>
  <c r="A582" i="50"/>
  <c r="A581" i="50"/>
  <c r="A580" i="50"/>
  <c r="A579" i="50"/>
  <c r="A578" i="50"/>
  <c r="A577" i="50"/>
  <c r="A576" i="50"/>
  <c r="A575" i="50"/>
  <c r="A574" i="50"/>
  <c r="A573" i="50"/>
  <c r="A572" i="50"/>
  <c r="A571" i="50"/>
  <c r="A570" i="50"/>
  <c r="A569" i="50"/>
  <c r="A568" i="50"/>
  <c r="A567" i="50"/>
  <c r="A566" i="50"/>
  <c r="A565" i="50"/>
  <c r="A564" i="50"/>
  <c r="A563" i="50"/>
  <c r="A562" i="50"/>
  <c r="A561" i="50"/>
  <c r="A560" i="50"/>
  <c r="A559" i="50"/>
  <c r="A558" i="50"/>
  <c r="A557" i="50"/>
  <c r="A556" i="50"/>
  <c r="A555" i="50"/>
  <c r="A554" i="50"/>
  <c r="A553" i="50"/>
  <c r="A552" i="50"/>
  <c r="A551" i="50"/>
  <c r="A550" i="50"/>
  <c r="A549" i="50"/>
  <c r="A548" i="50"/>
  <c r="A547" i="50"/>
  <c r="A546" i="50"/>
  <c r="A545" i="50"/>
  <c r="A544" i="50"/>
  <c r="A543" i="50"/>
  <c r="A542" i="50"/>
  <c r="A541" i="50"/>
  <c r="A540" i="50"/>
  <c r="A539" i="50"/>
  <c r="A538" i="50"/>
  <c r="A537" i="50"/>
  <c r="A536" i="50"/>
  <c r="A535" i="50"/>
  <c r="A534" i="50"/>
  <c r="A533" i="50"/>
  <c r="A532" i="50"/>
  <c r="A531" i="50"/>
  <c r="A530" i="50"/>
  <c r="A529" i="50"/>
  <c r="A528" i="50"/>
  <c r="A527" i="50"/>
  <c r="A526" i="50"/>
  <c r="A525" i="50"/>
  <c r="A524" i="50"/>
  <c r="A523" i="50"/>
  <c r="A522" i="50"/>
  <c r="A521" i="50"/>
  <c r="A520" i="50"/>
  <c r="A519" i="50"/>
  <c r="A518" i="50"/>
  <c r="A517" i="50"/>
  <c r="A516" i="50"/>
  <c r="A515" i="50"/>
  <c r="A514" i="50"/>
  <c r="A513" i="50"/>
  <c r="A512" i="50"/>
  <c r="A511" i="50"/>
  <c r="A510" i="50"/>
  <c r="A509" i="50"/>
  <c r="A508" i="50"/>
  <c r="A507" i="50"/>
  <c r="A506" i="50"/>
  <c r="A505" i="50"/>
  <c r="A504" i="50"/>
  <c r="A503" i="50"/>
  <c r="A502" i="50"/>
  <c r="A501" i="50"/>
  <c r="A500" i="50"/>
  <c r="A499" i="50"/>
  <c r="A498" i="50"/>
  <c r="A497" i="50"/>
  <c r="A496" i="50"/>
  <c r="A495" i="50"/>
  <c r="A494" i="50"/>
  <c r="A493" i="50"/>
  <c r="A492" i="50"/>
  <c r="A491" i="50"/>
  <c r="A490" i="50"/>
  <c r="A489" i="50"/>
  <c r="A488" i="50"/>
  <c r="A487" i="50"/>
  <c r="A486" i="50"/>
  <c r="A485" i="50"/>
  <c r="A484" i="50"/>
  <c r="A483" i="50"/>
  <c r="A482" i="50"/>
  <c r="A481" i="50"/>
  <c r="A480" i="50"/>
  <c r="A479" i="50"/>
  <c r="A478" i="50"/>
  <c r="A477" i="50"/>
  <c r="A476" i="50"/>
  <c r="A475" i="50"/>
  <c r="A474" i="50"/>
  <c r="A473" i="50"/>
  <c r="A472" i="50"/>
  <c r="A471" i="50"/>
  <c r="A470" i="50"/>
  <c r="A469" i="50"/>
  <c r="A468" i="50"/>
  <c r="A467" i="50"/>
  <c r="A466" i="50"/>
  <c r="A465" i="50"/>
  <c r="A464" i="50"/>
  <c r="A463" i="50"/>
  <c r="A462" i="50"/>
  <c r="A461" i="50"/>
  <c r="A460" i="50"/>
  <c r="A459" i="50"/>
  <c r="A458" i="50"/>
  <c r="A457" i="50"/>
  <c r="A456" i="50"/>
  <c r="A455" i="50"/>
  <c r="A454" i="50"/>
  <c r="A453" i="50"/>
  <c r="A452" i="50"/>
  <c r="A451" i="50"/>
  <c r="A450" i="50"/>
  <c r="A449" i="50"/>
  <c r="A448" i="50"/>
  <c r="A447" i="50"/>
  <c r="A446" i="50"/>
  <c r="A445" i="50"/>
  <c r="A444" i="50"/>
  <c r="A443" i="50"/>
  <c r="A442" i="50"/>
  <c r="A441" i="50"/>
  <c r="A440" i="50"/>
  <c r="A439" i="50"/>
  <c r="A438" i="50"/>
  <c r="A437" i="50"/>
  <c r="A436" i="50"/>
  <c r="A435" i="50"/>
  <c r="A434" i="50"/>
  <c r="A433" i="50"/>
  <c r="A432" i="50"/>
  <c r="A431" i="50"/>
  <c r="A430" i="50"/>
  <c r="A429" i="50"/>
  <c r="A428" i="50"/>
  <c r="A427" i="50"/>
  <c r="A426" i="50"/>
  <c r="A425" i="50"/>
  <c r="A424" i="50"/>
  <c r="A423" i="50"/>
  <c r="A422" i="50"/>
  <c r="A421" i="50"/>
  <c r="A420" i="50"/>
  <c r="A419" i="50"/>
  <c r="A418" i="50"/>
  <c r="A417" i="50"/>
  <c r="A416" i="50"/>
  <c r="A415" i="50"/>
  <c r="A414" i="50"/>
  <c r="A413" i="50"/>
  <c r="A412" i="50"/>
  <c r="A411" i="50"/>
  <c r="A410" i="50"/>
  <c r="A409" i="50"/>
  <c r="A408" i="50"/>
  <c r="A407" i="50"/>
  <c r="A406" i="50"/>
  <c r="A405" i="50"/>
  <c r="A404" i="50"/>
  <c r="A403" i="50"/>
  <c r="A402" i="50"/>
  <c r="A401" i="50"/>
  <c r="A400" i="50"/>
  <c r="A399" i="50"/>
  <c r="A398" i="50"/>
  <c r="A397" i="50"/>
  <c r="A396" i="50"/>
  <c r="A395" i="50"/>
  <c r="A394" i="50"/>
  <c r="A393" i="50"/>
  <c r="A392" i="50"/>
  <c r="A391" i="50"/>
  <c r="A390" i="50"/>
  <c r="A389" i="50"/>
  <c r="A388" i="50"/>
  <c r="A387" i="50"/>
  <c r="A386" i="50"/>
  <c r="A385" i="50"/>
  <c r="A384" i="50"/>
  <c r="A383" i="50"/>
  <c r="A382" i="50"/>
  <c r="A381" i="50"/>
  <c r="A380" i="50"/>
  <c r="A379" i="50"/>
  <c r="A378" i="50"/>
  <c r="A377" i="50"/>
  <c r="A376" i="50"/>
  <c r="A375" i="50"/>
  <c r="A374" i="50"/>
  <c r="A373" i="50"/>
  <c r="A372" i="50"/>
  <c r="A371" i="50"/>
  <c r="A370" i="50"/>
  <c r="A369" i="50"/>
  <c r="A368" i="50"/>
  <c r="A367" i="50"/>
  <c r="A366" i="50"/>
  <c r="A365" i="50"/>
  <c r="A364" i="50"/>
  <c r="A363" i="50"/>
  <c r="A362" i="50"/>
  <c r="A361" i="50"/>
  <c r="A360" i="50"/>
  <c r="A359" i="50"/>
  <c r="A358" i="50"/>
  <c r="A357" i="50"/>
  <c r="A356" i="50"/>
  <c r="A355" i="50"/>
  <c r="A354" i="50"/>
  <c r="A353" i="50"/>
  <c r="A352" i="50"/>
  <c r="A351" i="50"/>
  <c r="A350" i="50"/>
  <c r="A349" i="50"/>
  <c r="A348" i="50"/>
  <c r="A347" i="50"/>
  <c r="A346" i="50"/>
  <c r="A345" i="50"/>
  <c r="A344" i="50"/>
  <c r="A343" i="50"/>
  <c r="A342" i="50"/>
  <c r="A341" i="50"/>
  <c r="A340" i="50"/>
  <c r="A339" i="50"/>
  <c r="A338" i="50"/>
  <c r="A337" i="50"/>
  <c r="A336" i="50"/>
  <c r="A335" i="50"/>
  <c r="A334" i="50"/>
  <c r="A333" i="50"/>
  <c r="A332" i="50"/>
  <c r="A331" i="50"/>
  <c r="A330" i="50"/>
  <c r="A329" i="50"/>
  <c r="A328" i="50"/>
  <c r="A327" i="50"/>
  <c r="A326" i="50"/>
  <c r="A325" i="50"/>
  <c r="A324" i="50"/>
  <c r="A323" i="50"/>
  <c r="A322" i="50"/>
  <c r="A321" i="50"/>
  <c r="A320" i="50"/>
  <c r="A319" i="50"/>
  <c r="A318" i="50"/>
  <c r="A317" i="50"/>
  <c r="A316" i="50"/>
  <c r="A315" i="50"/>
  <c r="A314" i="50"/>
  <c r="A313" i="50"/>
  <c r="A312" i="50"/>
  <c r="A311" i="50"/>
  <c r="A310" i="50"/>
  <c r="A309" i="50"/>
  <c r="A308" i="50"/>
  <c r="A307" i="50"/>
  <c r="A306" i="50"/>
  <c r="A305" i="50"/>
  <c r="A304" i="50"/>
  <c r="A303" i="50"/>
  <c r="A302" i="50"/>
  <c r="A301" i="50"/>
  <c r="A300" i="50"/>
  <c r="A299" i="50"/>
  <c r="A298" i="50"/>
  <c r="A297" i="50"/>
  <c r="A296" i="50"/>
  <c r="A295" i="50"/>
  <c r="A294" i="50"/>
  <c r="A293" i="50"/>
  <c r="A292" i="50"/>
  <c r="A291" i="50"/>
  <c r="A290" i="50"/>
  <c r="A289" i="50"/>
  <c r="A288" i="50"/>
  <c r="A287" i="50"/>
  <c r="A286" i="50"/>
  <c r="A285" i="50"/>
  <c r="A284" i="50"/>
  <c r="A283" i="50"/>
  <c r="A282" i="50"/>
  <c r="A281" i="50"/>
  <c r="A280" i="50"/>
  <c r="A279" i="50"/>
  <c r="A278" i="50"/>
  <c r="A277" i="50"/>
  <c r="A276" i="50"/>
  <c r="A275" i="50"/>
  <c r="A274" i="50"/>
  <c r="A273" i="50"/>
  <c r="A272" i="50"/>
  <c r="A271" i="50"/>
  <c r="A270" i="50"/>
  <c r="A269" i="50"/>
  <c r="A268" i="50"/>
  <c r="A267" i="50"/>
  <c r="A266" i="50"/>
  <c r="A265" i="50"/>
  <c r="A264" i="50"/>
  <c r="A263" i="50"/>
  <c r="A262" i="50"/>
  <c r="A261" i="50"/>
  <c r="A260" i="50"/>
  <c r="A259" i="50"/>
  <c r="A258" i="50"/>
  <c r="A257" i="50"/>
  <c r="A256" i="50"/>
  <c r="A255" i="50"/>
  <c r="A254" i="50"/>
  <c r="A253" i="50"/>
  <c r="A252" i="50"/>
  <c r="A251" i="50"/>
  <c r="A250" i="50"/>
  <c r="A249" i="50"/>
  <c r="A248" i="50"/>
  <c r="A247" i="50"/>
  <c r="A246" i="50"/>
  <c r="A245" i="50"/>
  <c r="A244" i="50"/>
  <c r="A243" i="50"/>
  <c r="A242" i="50"/>
  <c r="A241" i="50"/>
  <c r="A240" i="50"/>
  <c r="A239" i="50"/>
  <c r="A238" i="50"/>
  <c r="A237" i="50"/>
  <c r="A236" i="50"/>
  <c r="A235" i="50"/>
  <c r="A234" i="50"/>
  <c r="A233" i="50"/>
  <c r="A232" i="50"/>
  <c r="A231" i="50"/>
  <c r="A230" i="50"/>
  <c r="A229" i="50"/>
  <c r="A228" i="50"/>
  <c r="A227" i="50"/>
  <c r="A226" i="50"/>
  <c r="A225" i="50"/>
  <c r="A224" i="50"/>
  <c r="A223" i="50"/>
  <c r="A222" i="50"/>
  <c r="A221" i="50"/>
  <c r="A220" i="50"/>
  <c r="A219" i="50"/>
  <c r="A218" i="50"/>
  <c r="A217" i="50"/>
  <c r="A216" i="50"/>
  <c r="A215" i="50"/>
  <c r="A214" i="50"/>
  <c r="A213" i="50"/>
  <c r="A212" i="50"/>
  <c r="A211" i="50"/>
  <c r="A210" i="50"/>
  <c r="A209" i="50"/>
  <c r="A208" i="50"/>
  <c r="A207" i="50"/>
  <c r="A206" i="50"/>
  <c r="A205" i="50"/>
  <c r="A204" i="50"/>
  <c r="A203" i="50"/>
  <c r="A202" i="50"/>
  <c r="A201" i="50"/>
  <c r="A200" i="50"/>
  <c r="A199" i="50"/>
  <c r="A198" i="50"/>
  <c r="A197" i="50"/>
  <c r="A196" i="50"/>
  <c r="A195" i="50"/>
  <c r="A194" i="50"/>
  <c r="A193" i="50"/>
  <c r="A192" i="50"/>
  <c r="A191" i="50"/>
  <c r="A190" i="50"/>
  <c r="A189" i="50"/>
  <c r="A188" i="50"/>
  <c r="A187" i="50"/>
  <c r="A186" i="50"/>
  <c r="A185" i="50"/>
  <c r="A184" i="50"/>
  <c r="A183" i="50"/>
  <c r="A182" i="50"/>
  <c r="A181" i="50"/>
  <c r="A180" i="50"/>
  <c r="A179" i="50"/>
  <c r="A178" i="50"/>
  <c r="A177" i="50"/>
  <c r="A176" i="50"/>
  <c r="A175" i="50"/>
  <c r="A174" i="50"/>
  <c r="A173" i="50"/>
  <c r="A172" i="50"/>
  <c r="A171" i="50"/>
  <c r="A170" i="50"/>
  <c r="A169" i="50"/>
  <c r="A168" i="50"/>
  <c r="A167" i="50"/>
  <c r="A166" i="50"/>
  <c r="A165" i="50"/>
  <c r="A164" i="50"/>
  <c r="A163" i="50"/>
  <c r="A162" i="50"/>
  <c r="A161" i="50"/>
  <c r="A160" i="50"/>
  <c r="A159" i="50"/>
  <c r="A158" i="50"/>
  <c r="A157" i="50"/>
  <c r="A156" i="50"/>
  <c r="A155" i="50"/>
  <c r="A154" i="50"/>
  <c r="A153" i="50"/>
  <c r="A152" i="50"/>
  <c r="A151" i="50"/>
  <c r="A150" i="50"/>
  <c r="A149" i="50"/>
  <c r="A148" i="50"/>
  <c r="A147" i="50"/>
  <c r="A146" i="50"/>
  <c r="A145" i="50"/>
  <c r="A144" i="50"/>
  <c r="A143" i="50"/>
  <c r="A142" i="50"/>
  <c r="A141" i="50"/>
  <c r="A140" i="50"/>
  <c r="A139" i="50"/>
  <c r="A138" i="50"/>
  <c r="A137" i="50"/>
  <c r="A136" i="50"/>
  <c r="A135" i="50"/>
  <c r="A134" i="50"/>
  <c r="A133" i="50"/>
  <c r="A132" i="50"/>
  <c r="A131" i="50"/>
  <c r="A130" i="50"/>
  <c r="A129" i="50"/>
  <c r="A128" i="50"/>
  <c r="A127" i="50"/>
  <c r="A126" i="50"/>
  <c r="A125" i="50"/>
  <c r="A124" i="50"/>
  <c r="A123" i="50"/>
  <c r="A122" i="50"/>
  <c r="A121" i="50"/>
  <c r="A120" i="50"/>
  <c r="A119" i="50"/>
  <c r="A118" i="50"/>
  <c r="A117" i="50"/>
  <c r="A116" i="50"/>
  <c r="A115" i="50"/>
  <c r="A114" i="50"/>
  <c r="A113" i="50"/>
  <c r="A112" i="50"/>
  <c r="A111" i="50"/>
  <c r="A110" i="50"/>
  <c r="A109" i="50"/>
  <c r="A108" i="50"/>
  <c r="A107" i="50"/>
  <c r="A106" i="50"/>
  <c r="A105" i="50"/>
  <c r="A104" i="50"/>
  <c r="A103" i="50"/>
  <c r="A102" i="50"/>
  <c r="A101" i="50"/>
  <c r="A100" i="50"/>
  <c r="A99" i="50"/>
  <c r="A98" i="50"/>
  <c r="A97" i="50"/>
  <c r="A96" i="50"/>
  <c r="A95" i="50"/>
  <c r="A94" i="50"/>
  <c r="A93" i="50"/>
  <c r="A92" i="50"/>
  <c r="A91" i="50"/>
  <c r="A90" i="50"/>
  <c r="A89" i="50"/>
  <c r="A88" i="50"/>
  <c r="A87" i="50"/>
  <c r="A86" i="50"/>
  <c r="A85" i="50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NK7" i="49"/>
  <c r="AS7" i="36"/>
  <c r="AL7" i="71"/>
  <c r="AL6" i="71" s="1"/>
  <c r="J3" i="71" s="1"/>
  <c r="AN7" i="28"/>
  <c r="AN6" i="28" s="1"/>
  <c r="T3" i="28" s="1"/>
  <c r="AM6" i="28"/>
  <c r="V7" i="13"/>
  <c r="U6" i="13"/>
  <c r="O7" i="13" s="1"/>
  <c r="DA32" i="27"/>
  <c r="CX32" i="27"/>
  <c r="CT32" i="27"/>
  <c r="CR32" i="27"/>
  <c r="CQ32" i="27"/>
  <c r="CP32" i="27"/>
  <c r="CN32" i="27"/>
  <c r="CL32" i="27"/>
  <c r="CJ32" i="27"/>
  <c r="CI32" i="27"/>
  <c r="CG32" i="27"/>
  <c r="CF32" i="27"/>
  <c r="CE32" i="27"/>
  <c r="DA31" i="27"/>
  <c r="CA31" i="27" s="1"/>
  <c r="CX31" i="27"/>
  <c r="CT31" i="27"/>
  <c r="CR31" i="27"/>
  <c r="CQ31" i="27"/>
  <c r="CP31" i="27"/>
  <c r="CN31" i="27"/>
  <c r="CL31" i="27"/>
  <c r="CJ31" i="27"/>
  <c r="CI31" i="27"/>
  <c r="CG31" i="27"/>
  <c r="CF31" i="27"/>
  <c r="CE31" i="27"/>
  <c r="DA30" i="27"/>
  <c r="CX30" i="27"/>
  <c r="CT30" i="27"/>
  <c r="CR30" i="27"/>
  <c r="CQ30" i="27"/>
  <c r="CP30" i="27"/>
  <c r="CN30" i="27"/>
  <c r="CL30" i="27"/>
  <c r="CJ30" i="27"/>
  <c r="CI30" i="27"/>
  <c r="CG30" i="27"/>
  <c r="CF30" i="27"/>
  <c r="CE30" i="27"/>
  <c r="DA29" i="27"/>
  <c r="CX29" i="27"/>
  <c r="CT29" i="27"/>
  <c r="CR29" i="27"/>
  <c r="CQ29" i="27"/>
  <c r="CP29" i="27"/>
  <c r="CN29" i="27"/>
  <c r="CL29" i="27"/>
  <c r="CJ29" i="27"/>
  <c r="CI29" i="27"/>
  <c r="CG29" i="27"/>
  <c r="CF29" i="27"/>
  <c r="CE29" i="27"/>
  <c r="DA28" i="27"/>
  <c r="CX28" i="27"/>
  <c r="CT28" i="27"/>
  <c r="CR28" i="27"/>
  <c r="CQ28" i="27"/>
  <c r="CP28" i="27"/>
  <c r="CN28" i="27"/>
  <c r="CL28" i="27"/>
  <c r="CJ28" i="27"/>
  <c r="CI28" i="27"/>
  <c r="CG28" i="27"/>
  <c r="CF28" i="27"/>
  <c r="CE28" i="27"/>
  <c r="DA27" i="27"/>
  <c r="CX27" i="27"/>
  <c r="CT27" i="27"/>
  <c r="CR27" i="27"/>
  <c r="CQ27" i="27"/>
  <c r="CP27" i="27"/>
  <c r="CN27" i="27"/>
  <c r="CL27" i="27"/>
  <c r="CJ27" i="27"/>
  <c r="CI27" i="27"/>
  <c r="CG27" i="27"/>
  <c r="CF27" i="27"/>
  <c r="CE27" i="27"/>
  <c r="DA26" i="27"/>
  <c r="CA26" i="27" s="1"/>
  <c r="CX26" i="27"/>
  <c r="CT26" i="27"/>
  <c r="CR26" i="27"/>
  <c r="CQ26" i="27"/>
  <c r="CP26" i="27"/>
  <c r="CN26" i="27"/>
  <c r="CL26" i="27"/>
  <c r="CJ26" i="27"/>
  <c r="CI26" i="27"/>
  <c r="CG26" i="27"/>
  <c r="CF26" i="27"/>
  <c r="CE26" i="27"/>
  <c r="DA25" i="27"/>
  <c r="CX25" i="27"/>
  <c r="CT25" i="27"/>
  <c r="CR25" i="27"/>
  <c r="CQ25" i="27"/>
  <c r="CP25" i="27"/>
  <c r="CN25" i="27"/>
  <c r="CL25" i="27"/>
  <c r="CJ25" i="27"/>
  <c r="CI25" i="27"/>
  <c r="CG25" i="27"/>
  <c r="CF25" i="27"/>
  <c r="CE25" i="27"/>
  <c r="DA24" i="27"/>
  <c r="CX24" i="27"/>
  <c r="CT24" i="27"/>
  <c r="CR24" i="27"/>
  <c r="CQ24" i="27"/>
  <c r="CP24" i="27"/>
  <c r="CN24" i="27"/>
  <c r="CL24" i="27"/>
  <c r="CJ24" i="27"/>
  <c r="CI24" i="27"/>
  <c r="CG24" i="27"/>
  <c r="CF24" i="27"/>
  <c r="CE24" i="27"/>
  <c r="DA23" i="27"/>
  <c r="CA23" i="27" s="1"/>
  <c r="CX23" i="27"/>
  <c r="CT23" i="27"/>
  <c r="CR23" i="27"/>
  <c r="CQ23" i="27"/>
  <c r="CP23" i="27"/>
  <c r="CN23" i="27"/>
  <c r="CL23" i="27"/>
  <c r="CJ23" i="27"/>
  <c r="CI23" i="27"/>
  <c r="CG23" i="27"/>
  <c r="CF23" i="27"/>
  <c r="CE23" i="27"/>
  <c r="DA22" i="27"/>
  <c r="CA22" i="27" s="1"/>
  <c r="CX22" i="27"/>
  <c r="CT22" i="27"/>
  <c r="CR22" i="27"/>
  <c r="CQ22" i="27"/>
  <c r="CP22" i="27"/>
  <c r="CN22" i="27"/>
  <c r="CL22" i="27"/>
  <c r="CJ22" i="27"/>
  <c r="CI22" i="27"/>
  <c r="CG22" i="27"/>
  <c r="CF22" i="27"/>
  <c r="CE22" i="27"/>
  <c r="DA21" i="27"/>
  <c r="CA21" i="27" s="1"/>
  <c r="CX21" i="27"/>
  <c r="CT21" i="27"/>
  <c r="CR21" i="27"/>
  <c r="CQ21" i="27"/>
  <c r="CP21" i="27"/>
  <c r="CN21" i="27"/>
  <c r="CL21" i="27"/>
  <c r="CJ21" i="27"/>
  <c r="CI21" i="27"/>
  <c r="CG21" i="27"/>
  <c r="CF21" i="27"/>
  <c r="CE21" i="27"/>
  <c r="DA20" i="27"/>
  <c r="CX20" i="27"/>
  <c r="CT20" i="27"/>
  <c r="CR20" i="27"/>
  <c r="CQ20" i="27"/>
  <c r="CP20" i="27"/>
  <c r="CN20" i="27"/>
  <c r="CL20" i="27"/>
  <c r="CJ20" i="27"/>
  <c r="CI20" i="27"/>
  <c r="CG20" i="27"/>
  <c r="CF20" i="27"/>
  <c r="CE20" i="27"/>
  <c r="DA19" i="27"/>
  <c r="CA19" i="27" s="1"/>
  <c r="CX19" i="27"/>
  <c r="CT19" i="27"/>
  <c r="CR19" i="27"/>
  <c r="CQ19" i="27"/>
  <c r="CP19" i="27"/>
  <c r="CN19" i="27"/>
  <c r="CL19" i="27"/>
  <c r="CJ19" i="27"/>
  <c r="CI19" i="27"/>
  <c r="CG19" i="27"/>
  <c r="CF19" i="27"/>
  <c r="CE19" i="27"/>
  <c r="DA18" i="27"/>
  <c r="CX18" i="27"/>
  <c r="CT18" i="27"/>
  <c r="CR18" i="27"/>
  <c r="CQ18" i="27"/>
  <c r="CP18" i="27"/>
  <c r="CN18" i="27"/>
  <c r="CL18" i="27"/>
  <c r="CJ18" i="27"/>
  <c r="CI18" i="27"/>
  <c r="CG18" i="27"/>
  <c r="CF18" i="27"/>
  <c r="CE18" i="27"/>
  <c r="DA17" i="27"/>
  <c r="CA17" i="27" s="1"/>
  <c r="CX17" i="27"/>
  <c r="CT17" i="27"/>
  <c r="CR17" i="27"/>
  <c r="CQ17" i="27"/>
  <c r="CP17" i="27"/>
  <c r="CN17" i="27"/>
  <c r="CL17" i="27"/>
  <c r="CJ17" i="27"/>
  <c r="CI17" i="27"/>
  <c r="CG17" i="27"/>
  <c r="CF17" i="27"/>
  <c r="CE17" i="27"/>
  <c r="DA16" i="27"/>
  <c r="CA16" i="27" s="1"/>
  <c r="CX16" i="27"/>
  <c r="CT16" i="27"/>
  <c r="CR16" i="27"/>
  <c r="CQ16" i="27"/>
  <c r="CP16" i="27"/>
  <c r="CN16" i="27"/>
  <c r="CL16" i="27"/>
  <c r="CJ16" i="27"/>
  <c r="CI16" i="27"/>
  <c r="CG16" i="27"/>
  <c r="CF16" i="27"/>
  <c r="CE16" i="27"/>
  <c r="DA15" i="27"/>
  <c r="CA15" i="27" s="1"/>
  <c r="CX15" i="27"/>
  <c r="CT15" i="27"/>
  <c r="CR15" i="27"/>
  <c r="CQ15" i="27"/>
  <c r="CP15" i="27"/>
  <c r="CN15" i="27"/>
  <c r="CL15" i="27"/>
  <c r="CJ15" i="27"/>
  <c r="CI15" i="27"/>
  <c r="CG15" i="27"/>
  <c r="CF15" i="27"/>
  <c r="CE15" i="27"/>
  <c r="DA14" i="27"/>
  <c r="CA14" i="27" s="1"/>
  <c r="CX14" i="27"/>
  <c r="CT14" i="27"/>
  <c r="CR14" i="27"/>
  <c r="CQ14" i="27"/>
  <c r="CP14" i="27"/>
  <c r="CN14" i="27"/>
  <c r="CL14" i="27"/>
  <c r="CJ14" i="27"/>
  <c r="CI14" i="27"/>
  <c r="CG14" i="27"/>
  <c r="CF14" i="27"/>
  <c r="CE14" i="27"/>
  <c r="DA13" i="27"/>
  <c r="CX13" i="27"/>
  <c r="CT13" i="27"/>
  <c r="CR13" i="27"/>
  <c r="CQ13" i="27"/>
  <c r="CP13" i="27"/>
  <c r="CN13" i="27"/>
  <c r="CL13" i="27"/>
  <c r="CJ13" i="27"/>
  <c r="CI13" i="27"/>
  <c r="CG13" i="27"/>
  <c r="CF13" i="27"/>
  <c r="CE13" i="27"/>
  <c r="DA12" i="27"/>
  <c r="CA12" i="27" s="1"/>
  <c r="CX12" i="27"/>
  <c r="CT12" i="27"/>
  <c r="CR12" i="27"/>
  <c r="CQ12" i="27"/>
  <c r="CP12" i="27"/>
  <c r="CN12" i="27"/>
  <c r="CL12" i="27"/>
  <c r="CJ12" i="27"/>
  <c r="CI12" i="27"/>
  <c r="CG12" i="27"/>
  <c r="CF12" i="27"/>
  <c r="CE12" i="27"/>
  <c r="DA11" i="27"/>
  <c r="CA11" i="27" s="1"/>
  <c r="CX11" i="27"/>
  <c r="CT11" i="27"/>
  <c r="CR11" i="27"/>
  <c r="CQ11" i="27"/>
  <c r="CP11" i="27"/>
  <c r="CN11" i="27"/>
  <c r="CL11" i="27"/>
  <c r="CJ11" i="27"/>
  <c r="CI11" i="27"/>
  <c r="CG11" i="27"/>
  <c r="CF11" i="27"/>
  <c r="CE11" i="27"/>
  <c r="DA10" i="27"/>
  <c r="CA10" i="27" s="1"/>
  <c r="CX10" i="27"/>
  <c r="CT10" i="27"/>
  <c r="CR10" i="27"/>
  <c r="CQ10" i="27"/>
  <c r="CP10" i="27"/>
  <c r="CN10" i="27"/>
  <c r="CL10" i="27"/>
  <c r="CJ10" i="27"/>
  <c r="CI10" i="27"/>
  <c r="CG10" i="27"/>
  <c r="CF10" i="27"/>
  <c r="CE10" i="27"/>
  <c r="DA9" i="27"/>
  <c r="CA9" i="27" s="1"/>
  <c r="CX9" i="27"/>
  <c r="CT9" i="27"/>
  <c r="CR9" i="27"/>
  <c r="CQ9" i="27"/>
  <c r="CP9" i="27"/>
  <c r="CN9" i="27"/>
  <c r="CL9" i="27"/>
  <c r="CJ9" i="27"/>
  <c r="CI9" i="27"/>
  <c r="CG9" i="27"/>
  <c r="CF9" i="27"/>
  <c r="CE9" i="27"/>
  <c r="CC7" i="27"/>
  <c r="DA8" i="27"/>
  <c r="CA8" i="27" s="1"/>
  <c r="CX8" i="27"/>
  <c r="CT8" i="27"/>
  <c r="CR8" i="27"/>
  <c r="CQ8" i="27"/>
  <c r="CP8" i="27"/>
  <c r="CN8" i="27"/>
  <c r="CL8" i="27"/>
  <c r="CJ8" i="27"/>
  <c r="CI8" i="27"/>
  <c r="CG8" i="27"/>
  <c r="CF8" i="27"/>
  <c r="CE8" i="27"/>
  <c r="DA7" i="27"/>
  <c r="AM7" i="77"/>
  <c r="AM6" i="77" s="1"/>
  <c r="W5" i="77" s="1"/>
  <c r="AH7" i="77"/>
  <c r="AG7" i="77"/>
  <c r="AG6" i="77" s="1"/>
  <c r="E3" i="77" s="1"/>
  <c r="F8" i="49"/>
  <c r="AI7" i="79"/>
  <c r="AI6" i="79" s="1"/>
  <c r="H8" i="79" s="1"/>
  <c r="E3" i="79"/>
  <c r="W42" i="35"/>
  <c r="W41" i="35"/>
  <c r="W40" i="35"/>
  <c r="W39" i="35"/>
  <c r="W38" i="35"/>
  <c r="W37" i="35"/>
  <c r="W36" i="35"/>
  <c r="W35" i="35"/>
  <c r="W34" i="35"/>
  <c r="W33" i="35"/>
  <c r="W32" i="35"/>
  <c r="W31" i="35"/>
  <c r="W30" i="35"/>
  <c r="W29" i="35"/>
  <c r="W28" i="35"/>
  <c r="W17" i="35"/>
  <c r="W16" i="35"/>
  <c r="W15" i="35"/>
  <c r="W14" i="35"/>
  <c r="Y42" i="35"/>
  <c r="X42" i="35"/>
  <c r="V42" i="35"/>
  <c r="U42" i="35"/>
  <c r="T42" i="35"/>
  <c r="Y41" i="35"/>
  <c r="X41" i="35"/>
  <c r="V41" i="35"/>
  <c r="U41" i="35"/>
  <c r="T41" i="35"/>
  <c r="Y40" i="35"/>
  <c r="X40" i="35"/>
  <c r="V40" i="35"/>
  <c r="U40" i="35"/>
  <c r="T40" i="35"/>
  <c r="Y39" i="35"/>
  <c r="X39" i="35"/>
  <c r="V39" i="35"/>
  <c r="U39" i="35"/>
  <c r="T39" i="35"/>
  <c r="Y38" i="35"/>
  <c r="X38" i="35"/>
  <c r="V38" i="35"/>
  <c r="U38" i="35"/>
  <c r="T38" i="35"/>
  <c r="Y37" i="35"/>
  <c r="X37" i="35"/>
  <c r="V37" i="35"/>
  <c r="U37" i="35"/>
  <c r="T37" i="35"/>
  <c r="Y36" i="35"/>
  <c r="X36" i="35"/>
  <c r="V36" i="35"/>
  <c r="U36" i="35"/>
  <c r="T36" i="35"/>
  <c r="Y35" i="35"/>
  <c r="X35" i="35"/>
  <c r="V35" i="35"/>
  <c r="U35" i="35"/>
  <c r="T35" i="35"/>
  <c r="Y34" i="35"/>
  <c r="X34" i="35"/>
  <c r="V34" i="35"/>
  <c r="U34" i="35"/>
  <c r="T34" i="35"/>
  <c r="Y33" i="35"/>
  <c r="X33" i="35"/>
  <c r="V33" i="35"/>
  <c r="U33" i="35"/>
  <c r="T33" i="35"/>
  <c r="Y32" i="35"/>
  <c r="X32" i="35"/>
  <c r="V32" i="35"/>
  <c r="U32" i="35"/>
  <c r="T32" i="35"/>
  <c r="Y31" i="35"/>
  <c r="X31" i="35"/>
  <c r="V31" i="35"/>
  <c r="U31" i="35"/>
  <c r="T31" i="35"/>
  <c r="Y30" i="35"/>
  <c r="X30" i="35"/>
  <c r="V30" i="35"/>
  <c r="U30" i="35"/>
  <c r="T30" i="35"/>
  <c r="Y29" i="35"/>
  <c r="X29" i="35"/>
  <c r="V29" i="35"/>
  <c r="U29" i="35"/>
  <c r="T29" i="35"/>
  <c r="Y28" i="35"/>
  <c r="X28" i="35"/>
  <c r="V28" i="35"/>
  <c r="U28" i="35"/>
  <c r="T28" i="35"/>
  <c r="Y17" i="35"/>
  <c r="X17" i="35"/>
  <c r="V17" i="35"/>
  <c r="U17" i="35"/>
  <c r="T17" i="35"/>
  <c r="Y16" i="35"/>
  <c r="X16" i="35"/>
  <c r="V16" i="35"/>
  <c r="U16" i="35"/>
  <c r="T16" i="35"/>
  <c r="Y15" i="35"/>
  <c r="X15" i="35"/>
  <c r="V15" i="35"/>
  <c r="U15" i="35"/>
  <c r="T15" i="35"/>
  <c r="U14" i="35"/>
  <c r="U13" i="35"/>
  <c r="Y14" i="35"/>
  <c r="X14" i="35"/>
  <c r="V14" i="35"/>
  <c r="T14" i="35"/>
  <c r="T13" i="35"/>
  <c r="AJ7" i="28"/>
  <c r="AJ6" i="28" s="1"/>
  <c r="E3" i="28" s="1"/>
  <c r="Y13" i="35"/>
  <c r="X13" i="35"/>
  <c r="S13" i="35"/>
  <c r="AJ7" i="79"/>
  <c r="AG7" i="79"/>
  <c r="AG6" i="79" s="1"/>
  <c r="Z3" i="79" s="1"/>
  <c r="AF7" i="79"/>
  <c r="AF6" i="79" s="1"/>
  <c r="Y3" i="79" s="1"/>
  <c r="AE7" i="79"/>
  <c r="AE6" i="79" s="1"/>
  <c r="U3" i="79" s="1"/>
  <c r="AD7" i="79"/>
  <c r="AD6" i="79" s="1"/>
  <c r="N3" i="79" s="1"/>
  <c r="AJ7" i="77"/>
  <c r="AJ6" i="77" s="1"/>
  <c r="L3" i="77" s="1"/>
  <c r="AK7" i="77"/>
  <c r="AK6" i="77" s="1"/>
  <c r="AC3" i="77" s="1"/>
  <c r="AI7" i="77"/>
  <c r="AI6" i="77" s="1"/>
  <c r="K3" i="77" s="1"/>
  <c r="CA27" i="27"/>
  <c r="CA25" i="27"/>
  <c r="CA18" i="27"/>
  <c r="CA13" i="27"/>
  <c r="CA32" i="27"/>
  <c r="CA30" i="27"/>
  <c r="CA29" i="27"/>
  <c r="CA28" i="27"/>
  <c r="CA24" i="27"/>
  <c r="CA20" i="27"/>
  <c r="AQ7" i="16"/>
  <c r="AQ6" i="16" s="1"/>
  <c r="AI3" i="16" s="1"/>
  <c r="CU7" i="27"/>
  <c r="CS7" i="27"/>
  <c r="CO7" i="27"/>
  <c r="CM7" i="27"/>
  <c r="CK7" i="27"/>
  <c r="CV7" i="27"/>
  <c r="CY7" i="27"/>
  <c r="CW7" i="27"/>
  <c r="CH7" i="27"/>
  <c r="CD7" i="27"/>
  <c r="Q6" i="13"/>
  <c r="E3" i="13" s="1"/>
  <c r="T7" i="35"/>
  <c r="T6" i="35" s="1"/>
  <c r="F3" i="35" s="1"/>
  <c r="AK6" i="71"/>
  <c r="G3" i="71" s="1"/>
  <c r="AM7" i="71"/>
  <c r="AM6" i="71" s="1"/>
  <c r="K3" i="71" s="1"/>
  <c r="CG7" i="27"/>
  <c r="CF7" i="27"/>
  <c r="CE7" i="27"/>
  <c r="S7" i="13"/>
  <c r="S6" i="13" s="1"/>
  <c r="G3" i="13" s="1"/>
  <c r="M33" i="17"/>
  <c r="M32" i="17"/>
  <c r="M30" i="17"/>
  <c r="M28" i="17"/>
  <c r="M24" i="17"/>
  <c r="M21" i="17"/>
  <c r="M20" i="17"/>
  <c r="M18" i="17"/>
  <c r="M17" i="17"/>
  <c r="M16" i="17"/>
  <c r="M13" i="17"/>
  <c r="M12" i="17"/>
  <c r="M11" i="17"/>
  <c r="M10" i="17"/>
  <c r="M9" i="17"/>
  <c r="M8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1" i="17"/>
  <c r="M29" i="17"/>
  <c r="M27" i="17"/>
  <c r="M26" i="17"/>
  <c r="M25" i="17"/>
  <c r="M23" i="17"/>
  <c r="M22" i="17"/>
  <c r="M19" i="17"/>
  <c r="M15" i="17"/>
  <c r="M14" i="17"/>
  <c r="T7" i="13"/>
  <c r="T6" i="13" s="1"/>
  <c r="M3" i="13" s="1"/>
  <c r="R7" i="13"/>
  <c r="R6" i="13" s="1"/>
  <c r="F3" i="13" s="1"/>
  <c r="AK7" i="28"/>
  <c r="AK6" i="28" s="1"/>
  <c r="M7" i="17"/>
  <c r="CQ7" i="27"/>
  <c r="BO711" i="50"/>
  <c r="AY711" i="50" s="1"/>
  <c r="BM711" i="50"/>
  <c r="BL711" i="50"/>
  <c r="BK711" i="50"/>
  <c r="BJ711" i="50"/>
  <c r="BI711" i="50"/>
  <c r="BH711" i="50"/>
  <c r="BG711" i="50"/>
  <c r="BE711" i="50"/>
  <c r="BD711" i="50"/>
  <c r="BC711" i="50"/>
  <c r="BB711" i="50"/>
  <c r="BA711" i="50"/>
  <c r="K711" i="50"/>
  <c r="J711" i="50"/>
  <c r="BO710" i="50"/>
  <c r="AY710" i="50" s="1"/>
  <c r="BM710" i="50"/>
  <c r="BL710" i="50"/>
  <c r="BK710" i="50"/>
  <c r="BJ710" i="50"/>
  <c r="BI710" i="50"/>
  <c r="BH710" i="50"/>
  <c r="BG710" i="50"/>
  <c r="BE710" i="50"/>
  <c r="BD710" i="50"/>
  <c r="BC710" i="50"/>
  <c r="BB710" i="50"/>
  <c r="BA710" i="50"/>
  <c r="K710" i="50"/>
  <c r="J710" i="50"/>
  <c r="BO709" i="50"/>
  <c r="AY709" i="50" s="1"/>
  <c r="BM709" i="50"/>
  <c r="BL709" i="50"/>
  <c r="BK709" i="50"/>
  <c r="BJ709" i="50"/>
  <c r="BI709" i="50"/>
  <c r="BH709" i="50"/>
  <c r="BG709" i="50"/>
  <c r="BE709" i="50"/>
  <c r="BD709" i="50"/>
  <c r="BC709" i="50"/>
  <c r="BB709" i="50"/>
  <c r="BA709" i="50"/>
  <c r="K709" i="50"/>
  <c r="J709" i="50"/>
  <c r="BO708" i="50"/>
  <c r="AY708" i="50" s="1"/>
  <c r="BM708" i="50"/>
  <c r="BL708" i="50"/>
  <c r="BK708" i="50"/>
  <c r="BJ708" i="50"/>
  <c r="BI708" i="50"/>
  <c r="BH708" i="50"/>
  <c r="BG708" i="50"/>
  <c r="BE708" i="50"/>
  <c r="BD708" i="50"/>
  <c r="BC708" i="50"/>
  <c r="BB708" i="50"/>
  <c r="BA708" i="50"/>
  <c r="K708" i="50"/>
  <c r="J708" i="50"/>
  <c r="BO707" i="50"/>
  <c r="AY707" i="50" s="1"/>
  <c r="BM707" i="50"/>
  <c r="BL707" i="50"/>
  <c r="BK707" i="50"/>
  <c r="BJ707" i="50"/>
  <c r="BI707" i="50"/>
  <c r="BH707" i="50"/>
  <c r="BG707" i="50"/>
  <c r="BE707" i="50"/>
  <c r="BD707" i="50"/>
  <c r="BC707" i="50"/>
  <c r="BB707" i="50"/>
  <c r="BA707" i="50"/>
  <c r="K707" i="50"/>
  <c r="J707" i="50"/>
  <c r="BO706" i="50"/>
  <c r="AY706" i="50" s="1"/>
  <c r="BM706" i="50"/>
  <c r="BL706" i="50"/>
  <c r="BK706" i="50"/>
  <c r="BJ706" i="50"/>
  <c r="BI706" i="50"/>
  <c r="BH706" i="50"/>
  <c r="BG706" i="50"/>
  <c r="BE706" i="50"/>
  <c r="BD706" i="50"/>
  <c r="BC706" i="50"/>
  <c r="BB706" i="50"/>
  <c r="BA706" i="50"/>
  <c r="K706" i="50"/>
  <c r="J706" i="50"/>
  <c r="BO705" i="50"/>
  <c r="AY705" i="50" s="1"/>
  <c r="BM705" i="50"/>
  <c r="BL705" i="50"/>
  <c r="BK705" i="50"/>
  <c r="BJ705" i="50"/>
  <c r="BI705" i="50"/>
  <c r="BH705" i="50"/>
  <c r="BG705" i="50"/>
  <c r="BE705" i="50"/>
  <c r="BD705" i="50"/>
  <c r="BC705" i="50"/>
  <c r="BB705" i="50"/>
  <c r="BA705" i="50"/>
  <c r="K705" i="50"/>
  <c r="J705" i="50"/>
  <c r="BO704" i="50"/>
  <c r="AY704" i="50" s="1"/>
  <c r="BM704" i="50"/>
  <c r="BL704" i="50"/>
  <c r="BK704" i="50"/>
  <c r="BJ704" i="50"/>
  <c r="BI704" i="50"/>
  <c r="BH704" i="50"/>
  <c r="BG704" i="50"/>
  <c r="BE704" i="50"/>
  <c r="BD704" i="50"/>
  <c r="BC704" i="50"/>
  <c r="BB704" i="50"/>
  <c r="BA704" i="50"/>
  <c r="K704" i="50"/>
  <c r="J704" i="50"/>
  <c r="BO703" i="50"/>
  <c r="AY703" i="50" s="1"/>
  <c r="BM703" i="50"/>
  <c r="BL703" i="50"/>
  <c r="BK703" i="50"/>
  <c r="BJ703" i="50"/>
  <c r="BI703" i="50"/>
  <c r="BH703" i="50"/>
  <c r="BG703" i="50"/>
  <c r="BE703" i="50"/>
  <c r="BD703" i="50"/>
  <c r="BC703" i="50"/>
  <c r="BB703" i="50"/>
  <c r="BA703" i="50"/>
  <c r="K703" i="50"/>
  <c r="J703" i="50"/>
  <c r="BO702" i="50"/>
  <c r="AY702" i="50" s="1"/>
  <c r="BM702" i="50"/>
  <c r="BL702" i="50"/>
  <c r="BK702" i="50"/>
  <c r="BJ702" i="50"/>
  <c r="BI702" i="50"/>
  <c r="BH702" i="50"/>
  <c r="BG702" i="50"/>
  <c r="BE702" i="50"/>
  <c r="BD702" i="50"/>
  <c r="BC702" i="50"/>
  <c r="BB702" i="50"/>
  <c r="BA702" i="50"/>
  <c r="K702" i="50"/>
  <c r="J702" i="50"/>
  <c r="BO701" i="50"/>
  <c r="AY701" i="50" s="1"/>
  <c r="BM701" i="50"/>
  <c r="BL701" i="50"/>
  <c r="BK701" i="50"/>
  <c r="BJ701" i="50"/>
  <c r="BI701" i="50"/>
  <c r="BH701" i="50"/>
  <c r="BG701" i="50"/>
  <c r="BE701" i="50"/>
  <c r="BD701" i="50"/>
  <c r="BC701" i="50"/>
  <c r="BB701" i="50"/>
  <c r="BA701" i="50"/>
  <c r="K701" i="50"/>
  <c r="J701" i="50"/>
  <c r="BO700" i="50"/>
  <c r="AY700" i="50" s="1"/>
  <c r="BM700" i="50"/>
  <c r="BL700" i="50"/>
  <c r="BK700" i="50"/>
  <c r="BJ700" i="50"/>
  <c r="BI700" i="50"/>
  <c r="BH700" i="50"/>
  <c r="BG700" i="50"/>
  <c r="BE700" i="50"/>
  <c r="BD700" i="50"/>
  <c r="BC700" i="50"/>
  <c r="BB700" i="50"/>
  <c r="BA700" i="50"/>
  <c r="K700" i="50"/>
  <c r="J700" i="50"/>
  <c r="BO699" i="50"/>
  <c r="AY699" i="50" s="1"/>
  <c r="BM699" i="50"/>
  <c r="BL699" i="50"/>
  <c r="BK699" i="50"/>
  <c r="BJ699" i="50"/>
  <c r="BI699" i="50"/>
  <c r="BH699" i="50"/>
  <c r="BG699" i="50"/>
  <c r="BE699" i="50"/>
  <c r="BD699" i="50"/>
  <c r="BC699" i="50"/>
  <c r="BB699" i="50"/>
  <c r="BA699" i="50"/>
  <c r="K699" i="50"/>
  <c r="J699" i="50"/>
  <c r="BO698" i="50"/>
  <c r="AY698" i="50" s="1"/>
  <c r="BM698" i="50"/>
  <c r="BL698" i="50"/>
  <c r="BK698" i="50"/>
  <c r="BJ698" i="50"/>
  <c r="BI698" i="50"/>
  <c r="BH698" i="50"/>
  <c r="BG698" i="50"/>
  <c r="BE698" i="50"/>
  <c r="BD698" i="50"/>
  <c r="BC698" i="50"/>
  <c r="BB698" i="50"/>
  <c r="BA698" i="50"/>
  <c r="K698" i="50"/>
  <c r="J698" i="50"/>
  <c r="BO697" i="50"/>
  <c r="AY697" i="50" s="1"/>
  <c r="BM697" i="50"/>
  <c r="BL697" i="50"/>
  <c r="BK697" i="50"/>
  <c r="BJ697" i="50"/>
  <c r="BI697" i="50"/>
  <c r="BH697" i="50"/>
  <c r="BG697" i="50"/>
  <c r="BE697" i="50"/>
  <c r="BD697" i="50"/>
  <c r="BC697" i="50"/>
  <c r="BB697" i="50"/>
  <c r="BA697" i="50"/>
  <c r="K697" i="50"/>
  <c r="J697" i="50"/>
  <c r="BO696" i="50"/>
  <c r="AY696" i="50" s="1"/>
  <c r="BM696" i="50"/>
  <c r="BL696" i="50"/>
  <c r="BK696" i="50"/>
  <c r="BJ696" i="50"/>
  <c r="BI696" i="50"/>
  <c r="BH696" i="50"/>
  <c r="BG696" i="50"/>
  <c r="BE696" i="50"/>
  <c r="BD696" i="50"/>
  <c r="BC696" i="50"/>
  <c r="BB696" i="50"/>
  <c r="BA696" i="50"/>
  <c r="K696" i="50"/>
  <c r="J696" i="50"/>
  <c r="BO695" i="50"/>
  <c r="AY695" i="50" s="1"/>
  <c r="BM695" i="50"/>
  <c r="BL695" i="50"/>
  <c r="BK695" i="50"/>
  <c r="BJ695" i="50"/>
  <c r="BI695" i="50"/>
  <c r="BH695" i="50"/>
  <c r="BG695" i="50"/>
  <c r="BE695" i="50"/>
  <c r="BD695" i="50"/>
  <c r="BC695" i="50"/>
  <c r="BB695" i="50"/>
  <c r="BA695" i="50"/>
  <c r="K695" i="50"/>
  <c r="J695" i="50"/>
  <c r="BO694" i="50"/>
  <c r="AY694" i="50" s="1"/>
  <c r="BM694" i="50"/>
  <c r="BL694" i="50"/>
  <c r="BK694" i="50"/>
  <c r="BJ694" i="50"/>
  <c r="BI694" i="50"/>
  <c r="BH694" i="50"/>
  <c r="BG694" i="50"/>
  <c r="BE694" i="50"/>
  <c r="BD694" i="50"/>
  <c r="BC694" i="50"/>
  <c r="BB694" i="50"/>
  <c r="BA694" i="50"/>
  <c r="K694" i="50"/>
  <c r="J694" i="50"/>
  <c r="BO693" i="50"/>
  <c r="AY693" i="50" s="1"/>
  <c r="BM693" i="50"/>
  <c r="BL693" i="50"/>
  <c r="BK693" i="50"/>
  <c r="BJ693" i="50"/>
  <c r="BI693" i="50"/>
  <c r="BH693" i="50"/>
  <c r="BG693" i="50"/>
  <c r="BE693" i="50"/>
  <c r="BD693" i="50"/>
  <c r="BC693" i="50"/>
  <c r="BB693" i="50"/>
  <c r="BA693" i="50"/>
  <c r="K693" i="50"/>
  <c r="J693" i="50"/>
  <c r="BO692" i="50"/>
  <c r="AY692" i="50" s="1"/>
  <c r="BM692" i="50"/>
  <c r="BL692" i="50"/>
  <c r="BK692" i="50"/>
  <c r="BJ692" i="50"/>
  <c r="BI692" i="50"/>
  <c r="BH692" i="50"/>
  <c r="BG692" i="50"/>
  <c r="BE692" i="50"/>
  <c r="BD692" i="50"/>
  <c r="BC692" i="50"/>
  <c r="BB692" i="50"/>
  <c r="BA692" i="50"/>
  <c r="K692" i="50"/>
  <c r="J692" i="50"/>
  <c r="BO691" i="50"/>
  <c r="AY691" i="50" s="1"/>
  <c r="BM691" i="50"/>
  <c r="BL691" i="50"/>
  <c r="BK691" i="50"/>
  <c r="BJ691" i="50"/>
  <c r="BI691" i="50"/>
  <c r="BH691" i="50"/>
  <c r="BG691" i="50"/>
  <c r="BE691" i="50"/>
  <c r="BD691" i="50"/>
  <c r="BC691" i="50"/>
  <c r="BB691" i="50"/>
  <c r="BA691" i="50"/>
  <c r="K691" i="50"/>
  <c r="J691" i="50"/>
  <c r="BO690" i="50"/>
  <c r="AY690" i="50" s="1"/>
  <c r="BM690" i="50"/>
  <c r="BL690" i="50"/>
  <c r="BK690" i="50"/>
  <c r="BJ690" i="50"/>
  <c r="BI690" i="50"/>
  <c r="BH690" i="50"/>
  <c r="BG690" i="50"/>
  <c r="BE690" i="50"/>
  <c r="BD690" i="50"/>
  <c r="BC690" i="50"/>
  <c r="BB690" i="50"/>
  <c r="BA690" i="50"/>
  <c r="K690" i="50"/>
  <c r="J690" i="50"/>
  <c r="BO689" i="50"/>
  <c r="AY689" i="50" s="1"/>
  <c r="BM689" i="50"/>
  <c r="BL689" i="50"/>
  <c r="BK689" i="50"/>
  <c r="BJ689" i="50"/>
  <c r="BI689" i="50"/>
  <c r="BH689" i="50"/>
  <c r="BG689" i="50"/>
  <c r="BE689" i="50"/>
  <c r="BD689" i="50"/>
  <c r="BC689" i="50"/>
  <c r="BB689" i="50"/>
  <c r="BA689" i="50"/>
  <c r="K689" i="50"/>
  <c r="J689" i="50"/>
  <c r="BO688" i="50"/>
  <c r="AY688" i="50" s="1"/>
  <c r="BM688" i="50"/>
  <c r="BL688" i="50"/>
  <c r="BK688" i="50"/>
  <c r="BJ688" i="50"/>
  <c r="BI688" i="50"/>
  <c r="BH688" i="50"/>
  <c r="BG688" i="50"/>
  <c r="BE688" i="50"/>
  <c r="BD688" i="50"/>
  <c r="BC688" i="50"/>
  <c r="BB688" i="50"/>
  <c r="BA688" i="50"/>
  <c r="K688" i="50"/>
  <c r="J688" i="50"/>
  <c r="BO687" i="50"/>
  <c r="AY687" i="50" s="1"/>
  <c r="BM687" i="50"/>
  <c r="BL687" i="50"/>
  <c r="BK687" i="50"/>
  <c r="BJ687" i="50"/>
  <c r="BI687" i="50"/>
  <c r="BH687" i="50"/>
  <c r="BG687" i="50"/>
  <c r="BE687" i="50"/>
  <c r="BD687" i="50"/>
  <c r="BC687" i="50"/>
  <c r="BB687" i="50"/>
  <c r="BA687" i="50"/>
  <c r="K687" i="50"/>
  <c r="J687" i="50"/>
  <c r="BO686" i="50"/>
  <c r="AY686" i="50" s="1"/>
  <c r="BM686" i="50"/>
  <c r="BL686" i="50"/>
  <c r="BK686" i="50"/>
  <c r="BJ686" i="50"/>
  <c r="BI686" i="50"/>
  <c r="BH686" i="50"/>
  <c r="BG686" i="50"/>
  <c r="BE686" i="50"/>
  <c r="BD686" i="50"/>
  <c r="BC686" i="50"/>
  <c r="BB686" i="50"/>
  <c r="BA686" i="50"/>
  <c r="K686" i="50"/>
  <c r="J686" i="50"/>
  <c r="BO685" i="50"/>
  <c r="AY685" i="50" s="1"/>
  <c r="BM685" i="50"/>
  <c r="BL685" i="50"/>
  <c r="BK685" i="50"/>
  <c r="BJ685" i="50"/>
  <c r="BI685" i="50"/>
  <c r="BH685" i="50"/>
  <c r="BG685" i="50"/>
  <c r="BE685" i="50"/>
  <c r="BD685" i="50"/>
  <c r="BC685" i="50"/>
  <c r="BB685" i="50"/>
  <c r="BA685" i="50"/>
  <c r="K685" i="50"/>
  <c r="J685" i="50"/>
  <c r="BO684" i="50"/>
  <c r="AY684" i="50" s="1"/>
  <c r="BM684" i="50"/>
  <c r="BL684" i="50"/>
  <c r="BK684" i="50"/>
  <c r="BJ684" i="50"/>
  <c r="BI684" i="50"/>
  <c r="BH684" i="50"/>
  <c r="BG684" i="50"/>
  <c r="BE684" i="50"/>
  <c r="BD684" i="50"/>
  <c r="BC684" i="50"/>
  <c r="BB684" i="50"/>
  <c r="BA684" i="50"/>
  <c r="K684" i="50"/>
  <c r="J684" i="50"/>
  <c r="BO683" i="50"/>
  <c r="AY683" i="50" s="1"/>
  <c r="BM683" i="50"/>
  <c r="BL683" i="50"/>
  <c r="BK683" i="50"/>
  <c r="BJ683" i="50"/>
  <c r="BI683" i="50"/>
  <c r="BH683" i="50"/>
  <c r="BG683" i="50"/>
  <c r="BE683" i="50"/>
  <c r="BD683" i="50"/>
  <c r="BC683" i="50"/>
  <c r="BB683" i="50"/>
  <c r="BA683" i="50"/>
  <c r="K683" i="50"/>
  <c r="J683" i="50"/>
  <c r="BO682" i="50"/>
  <c r="AY682" i="50" s="1"/>
  <c r="BM682" i="50"/>
  <c r="BL682" i="50"/>
  <c r="BK682" i="50"/>
  <c r="BJ682" i="50"/>
  <c r="BI682" i="50"/>
  <c r="BH682" i="50"/>
  <c r="BG682" i="50"/>
  <c r="BE682" i="50"/>
  <c r="BD682" i="50"/>
  <c r="BC682" i="50"/>
  <c r="BB682" i="50"/>
  <c r="BA682" i="50"/>
  <c r="K682" i="50"/>
  <c r="J682" i="50"/>
  <c r="BO681" i="50"/>
  <c r="AY681" i="50" s="1"/>
  <c r="BM681" i="50"/>
  <c r="BL681" i="50"/>
  <c r="BK681" i="50"/>
  <c r="BJ681" i="50"/>
  <c r="BI681" i="50"/>
  <c r="BH681" i="50"/>
  <c r="BG681" i="50"/>
  <c r="BE681" i="50"/>
  <c r="BD681" i="50"/>
  <c r="BC681" i="50"/>
  <c r="BB681" i="50"/>
  <c r="BA681" i="50"/>
  <c r="K681" i="50"/>
  <c r="J681" i="50"/>
  <c r="BO680" i="50"/>
  <c r="AY680" i="50" s="1"/>
  <c r="BM680" i="50"/>
  <c r="BL680" i="50"/>
  <c r="BK680" i="50"/>
  <c r="BJ680" i="50"/>
  <c r="BI680" i="50"/>
  <c r="BH680" i="50"/>
  <c r="BG680" i="50"/>
  <c r="BE680" i="50"/>
  <c r="BD680" i="50"/>
  <c r="BC680" i="50"/>
  <c r="BB680" i="50"/>
  <c r="BA680" i="50"/>
  <c r="K680" i="50"/>
  <c r="J680" i="50"/>
  <c r="BO679" i="50"/>
  <c r="AY679" i="50" s="1"/>
  <c r="BM679" i="50"/>
  <c r="BL679" i="50"/>
  <c r="BK679" i="50"/>
  <c r="BJ679" i="50"/>
  <c r="BI679" i="50"/>
  <c r="BH679" i="50"/>
  <c r="BG679" i="50"/>
  <c r="BE679" i="50"/>
  <c r="BD679" i="50"/>
  <c r="BC679" i="50"/>
  <c r="BB679" i="50"/>
  <c r="BA679" i="50"/>
  <c r="K679" i="50"/>
  <c r="J679" i="50"/>
  <c r="BO678" i="50"/>
  <c r="AY678" i="50" s="1"/>
  <c r="BM678" i="50"/>
  <c r="BL678" i="50"/>
  <c r="BK678" i="50"/>
  <c r="BJ678" i="50"/>
  <c r="BI678" i="50"/>
  <c r="BH678" i="50"/>
  <c r="BG678" i="50"/>
  <c r="BE678" i="50"/>
  <c r="BD678" i="50"/>
  <c r="BC678" i="50"/>
  <c r="BB678" i="50"/>
  <c r="BA678" i="50"/>
  <c r="K678" i="50"/>
  <c r="J678" i="50"/>
  <c r="BO677" i="50"/>
  <c r="AY677" i="50" s="1"/>
  <c r="BM677" i="50"/>
  <c r="BL677" i="50"/>
  <c r="BK677" i="50"/>
  <c r="BJ677" i="50"/>
  <c r="BI677" i="50"/>
  <c r="BH677" i="50"/>
  <c r="BG677" i="50"/>
  <c r="BE677" i="50"/>
  <c r="BD677" i="50"/>
  <c r="BC677" i="50"/>
  <c r="BB677" i="50"/>
  <c r="BA677" i="50"/>
  <c r="K677" i="50"/>
  <c r="J677" i="50"/>
  <c r="BO676" i="50"/>
  <c r="AY676" i="50" s="1"/>
  <c r="BM676" i="50"/>
  <c r="BL676" i="50"/>
  <c r="BK676" i="50"/>
  <c r="BJ676" i="50"/>
  <c r="BI676" i="50"/>
  <c r="BH676" i="50"/>
  <c r="BG676" i="50"/>
  <c r="BE676" i="50"/>
  <c r="BD676" i="50"/>
  <c r="BC676" i="50"/>
  <c r="BB676" i="50"/>
  <c r="BA676" i="50"/>
  <c r="K676" i="50"/>
  <c r="J676" i="50"/>
  <c r="BO675" i="50"/>
  <c r="AY675" i="50" s="1"/>
  <c r="BM675" i="50"/>
  <c r="BL675" i="50"/>
  <c r="BK675" i="50"/>
  <c r="BJ675" i="50"/>
  <c r="BI675" i="50"/>
  <c r="BH675" i="50"/>
  <c r="BG675" i="50"/>
  <c r="BE675" i="50"/>
  <c r="BD675" i="50"/>
  <c r="BC675" i="50"/>
  <c r="BB675" i="50"/>
  <c r="BA675" i="50"/>
  <c r="K675" i="50"/>
  <c r="J675" i="50"/>
  <c r="BO674" i="50"/>
  <c r="AY674" i="50" s="1"/>
  <c r="BM674" i="50"/>
  <c r="BL674" i="50"/>
  <c r="BK674" i="50"/>
  <c r="BJ674" i="50"/>
  <c r="BI674" i="50"/>
  <c r="BH674" i="50"/>
  <c r="BG674" i="50"/>
  <c r="BE674" i="50"/>
  <c r="BD674" i="50"/>
  <c r="BC674" i="50"/>
  <c r="BB674" i="50"/>
  <c r="BA674" i="50"/>
  <c r="K674" i="50"/>
  <c r="J674" i="50"/>
  <c r="BO673" i="50"/>
  <c r="AY673" i="50" s="1"/>
  <c r="BM673" i="50"/>
  <c r="BL673" i="50"/>
  <c r="BK673" i="50"/>
  <c r="BJ673" i="50"/>
  <c r="BI673" i="50"/>
  <c r="BH673" i="50"/>
  <c r="BG673" i="50"/>
  <c r="BE673" i="50"/>
  <c r="BD673" i="50"/>
  <c r="BC673" i="50"/>
  <c r="BB673" i="50"/>
  <c r="BA673" i="50"/>
  <c r="K673" i="50"/>
  <c r="J673" i="50"/>
  <c r="BO672" i="50"/>
  <c r="AY672" i="50" s="1"/>
  <c r="BM672" i="50"/>
  <c r="BL672" i="50"/>
  <c r="BK672" i="50"/>
  <c r="BJ672" i="50"/>
  <c r="BI672" i="50"/>
  <c r="BH672" i="50"/>
  <c r="BG672" i="50"/>
  <c r="BE672" i="50"/>
  <c r="BD672" i="50"/>
  <c r="BC672" i="50"/>
  <c r="BB672" i="50"/>
  <c r="BA672" i="50"/>
  <c r="K672" i="50"/>
  <c r="J672" i="50"/>
  <c r="BO671" i="50"/>
  <c r="AY671" i="50" s="1"/>
  <c r="BM671" i="50"/>
  <c r="BL671" i="50"/>
  <c r="BK671" i="50"/>
  <c r="BJ671" i="50"/>
  <c r="BI671" i="50"/>
  <c r="BH671" i="50"/>
  <c r="BG671" i="50"/>
  <c r="BE671" i="50"/>
  <c r="BD671" i="50"/>
  <c r="BC671" i="50"/>
  <c r="BB671" i="50"/>
  <c r="BA671" i="50"/>
  <c r="K671" i="50"/>
  <c r="J671" i="50"/>
  <c r="BO670" i="50"/>
  <c r="AY670" i="50" s="1"/>
  <c r="BM670" i="50"/>
  <c r="BL670" i="50"/>
  <c r="BK670" i="50"/>
  <c r="BJ670" i="50"/>
  <c r="BI670" i="50"/>
  <c r="BH670" i="50"/>
  <c r="BG670" i="50"/>
  <c r="BE670" i="50"/>
  <c r="BD670" i="50"/>
  <c r="BC670" i="50"/>
  <c r="BB670" i="50"/>
  <c r="BA670" i="50"/>
  <c r="K670" i="50"/>
  <c r="J670" i="50"/>
  <c r="BO669" i="50"/>
  <c r="AY669" i="50" s="1"/>
  <c r="BM669" i="50"/>
  <c r="BL669" i="50"/>
  <c r="BK669" i="50"/>
  <c r="BJ669" i="50"/>
  <c r="BI669" i="50"/>
  <c r="BH669" i="50"/>
  <c r="BG669" i="50"/>
  <c r="BE669" i="50"/>
  <c r="BD669" i="50"/>
  <c r="BC669" i="50"/>
  <c r="BB669" i="50"/>
  <c r="BA669" i="50"/>
  <c r="K669" i="50"/>
  <c r="J669" i="50"/>
  <c r="BO668" i="50"/>
  <c r="AY668" i="50" s="1"/>
  <c r="BM668" i="50"/>
  <c r="BL668" i="50"/>
  <c r="BK668" i="50"/>
  <c r="BJ668" i="50"/>
  <c r="BI668" i="50"/>
  <c r="BH668" i="50"/>
  <c r="BG668" i="50"/>
  <c r="BE668" i="50"/>
  <c r="BD668" i="50"/>
  <c r="BC668" i="50"/>
  <c r="BB668" i="50"/>
  <c r="BA668" i="50"/>
  <c r="K668" i="50"/>
  <c r="J668" i="50"/>
  <c r="BO667" i="50"/>
  <c r="AY667" i="50" s="1"/>
  <c r="BM667" i="50"/>
  <c r="BL667" i="50"/>
  <c r="BK667" i="50"/>
  <c r="BJ667" i="50"/>
  <c r="BI667" i="50"/>
  <c r="BH667" i="50"/>
  <c r="BG667" i="50"/>
  <c r="BE667" i="50"/>
  <c r="BD667" i="50"/>
  <c r="BC667" i="50"/>
  <c r="BB667" i="50"/>
  <c r="BA667" i="50"/>
  <c r="K667" i="50"/>
  <c r="J667" i="50"/>
  <c r="BO666" i="50"/>
  <c r="AY666" i="50" s="1"/>
  <c r="BM666" i="50"/>
  <c r="BL666" i="50"/>
  <c r="BK666" i="50"/>
  <c r="BJ666" i="50"/>
  <c r="BI666" i="50"/>
  <c r="BH666" i="50"/>
  <c r="BG666" i="50"/>
  <c r="BE666" i="50"/>
  <c r="BD666" i="50"/>
  <c r="BC666" i="50"/>
  <c r="BB666" i="50"/>
  <c r="BA666" i="50"/>
  <c r="K666" i="50"/>
  <c r="J666" i="50"/>
  <c r="BO665" i="50"/>
  <c r="AY665" i="50" s="1"/>
  <c r="BM665" i="50"/>
  <c r="BL665" i="50"/>
  <c r="BK665" i="50"/>
  <c r="BJ665" i="50"/>
  <c r="BI665" i="50"/>
  <c r="BH665" i="50"/>
  <c r="BG665" i="50"/>
  <c r="BE665" i="50"/>
  <c r="BD665" i="50"/>
  <c r="BC665" i="50"/>
  <c r="BB665" i="50"/>
  <c r="BA665" i="50"/>
  <c r="K665" i="50"/>
  <c r="J665" i="50"/>
  <c r="BO664" i="50"/>
  <c r="AY664" i="50" s="1"/>
  <c r="BM664" i="50"/>
  <c r="BL664" i="50"/>
  <c r="BK664" i="50"/>
  <c r="BJ664" i="50"/>
  <c r="BI664" i="50"/>
  <c r="BH664" i="50"/>
  <c r="BG664" i="50"/>
  <c r="BE664" i="50"/>
  <c r="BD664" i="50"/>
  <c r="BC664" i="50"/>
  <c r="BB664" i="50"/>
  <c r="BA664" i="50"/>
  <c r="K664" i="50"/>
  <c r="J664" i="50"/>
  <c r="BO663" i="50"/>
  <c r="AY663" i="50" s="1"/>
  <c r="BM663" i="50"/>
  <c r="BL663" i="50"/>
  <c r="BK663" i="50"/>
  <c r="BJ663" i="50"/>
  <c r="BI663" i="50"/>
  <c r="BH663" i="50"/>
  <c r="BG663" i="50"/>
  <c r="BE663" i="50"/>
  <c r="BD663" i="50"/>
  <c r="BC663" i="50"/>
  <c r="BB663" i="50"/>
  <c r="BA663" i="50"/>
  <c r="K663" i="50"/>
  <c r="J663" i="50"/>
  <c r="BO662" i="50"/>
  <c r="AY662" i="50" s="1"/>
  <c r="BM662" i="50"/>
  <c r="BL662" i="50"/>
  <c r="BK662" i="50"/>
  <c r="BJ662" i="50"/>
  <c r="BI662" i="50"/>
  <c r="BH662" i="50"/>
  <c r="BG662" i="50"/>
  <c r="BE662" i="50"/>
  <c r="BD662" i="50"/>
  <c r="BC662" i="50"/>
  <c r="BB662" i="50"/>
  <c r="BA662" i="50"/>
  <c r="K662" i="50"/>
  <c r="J662" i="50"/>
  <c r="BO661" i="50"/>
  <c r="AY661" i="50" s="1"/>
  <c r="BM661" i="50"/>
  <c r="BL661" i="50"/>
  <c r="BK661" i="50"/>
  <c r="BJ661" i="50"/>
  <c r="BI661" i="50"/>
  <c r="BH661" i="50"/>
  <c r="BG661" i="50"/>
  <c r="BE661" i="50"/>
  <c r="BD661" i="50"/>
  <c r="BC661" i="50"/>
  <c r="BB661" i="50"/>
  <c r="BA661" i="50"/>
  <c r="K661" i="50"/>
  <c r="J661" i="50"/>
  <c r="BO660" i="50"/>
  <c r="AY660" i="50" s="1"/>
  <c r="BM660" i="50"/>
  <c r="BL660" i="50"/>
  <c r="BK660" i="50"/>
  <c r="BJ660" i="50"/>
  <c r="BI660" i="50"/>
  <c r="BH660" i="50"/>
  <c r="BG660" i="50"/>
  <c r="BE660" i="50"/>
  <c r="BD660" i="50"/>
  <c r="BC660" i="50"/>
  <c r="BB660" i="50"/>
  <c r="BA660" i="50"/>
  <c r="K660" i="50"/>
  <c r="J660" i="50"/>
  <c r="BO659" i="50"/>
  <c r="AY659" i="50" s="1"/>
  <c r="BM659" i="50"/>
  <c r="BL659" i="50"/>
  <c r="BK659" i="50"/>
  <c r="BJ659" i="50"/>
  <c r="BI659" i="50"/>
  <c r="BH659" i="50"/>
  <c r="BG659" i="50"/>
  <c r="BE659" i="50"/>
  <c r="BD659" i="50"/>
  <c r="BC659" i="50"/>
  <c r="BB659" i="50"/>
  <c r="BA659" i="50"/>
  <c r="K659" i="50"/>
  <c r="J659" i="50"/>
  <c r="BO658" i="50"/>
  <c r="AY658" i="50" s="1"/>
  <c r="BM658" i="50"/>
  <c r="BL658" i="50"/>
  <c r="BK658" i="50"/>
  <c r="BJ658" i="50"/>
  <c r="BI658" i="50"/>
  <c r="BH658" i="50"/>
  <c r="BG658" i="50"/>
  <c r="BE658" i="50"/>
  <c r="BD658" i="50"/>
  <c r="BC658" i="50"/>
  <c r="BB658" i="50"/>
  <c r="BA658" i="50"/>
  <c r="K658" i="50"/>
  <c r="J658" i="50"/>
  <c r="BO657" i="50"/>
  <c r="AY657" i="50" s="1"/>
  <c r="BM657" i="50"/>
  <c r="BL657" i="50"/>
  <c r="BK657" i="50"/>
  <c r="BJ657" i="50"/>
  <c r="BI657" i="50"/>
  <c r="BH657" i="50"/>
  <c r="BG657" i="50"/>
  <c r="BE657" i="50"/>
  <c r="BD657" i="50"/>
  <c r="BC657" i="50"/>
  <c r="BB657" i="50"/>
  <c r="BA657" i="50"/>
  <c r="K657" i="50"/>
  <c r="J657" i="50"/>
  <c r="BO656" i="50"/>
  <c r="AY656" i="50" s="1"/>
  <c r="BM656" i="50"/>
  <c r="BL656" i="50"/>
  <c r="BK656" i="50"/>
  <c r="BJ656" i="50"/>
  <c r="BI656" i="50"/>
  <c r="BH656" i="50"/>
  <c r="BG656" i="50"/>
  <c r="BE656" i="50"/>
  <c r="BD656" i="50"/>
  <c r="BC656" i="50"/>
  <c r="BB656" i="50"/>
  <c r="BA656" i="50"/>
  <c r="K656" i="50"/>
  <c r="J656" i="50"/>
  <c r="BO655" i="50"/>
  <c r="AY655" i="50" s="1"/>
  <c r="BM655" i="50"/>
  <c r="BL655" i="50"/>
  <c r="BK655" i="50"/>
  <c r="BJ655" i="50"/>
  <c r="BI655" i="50"/>
  <c r="BH655" i="50"/>
  <c r="BG655" i="50"/>
  <c r="BE655" i="50"/>
  <c r="BD655" i="50"/>
  <c r="BC655" i="50"/>
  <c r="BB655" i="50"/>
  <c r="BA655" i="50"/>
  <c r="K655" i="50"/>
  <c r="J655" i="50"/>
  <c r="BO654" i="50"/>
  <c r="AY654" i="50" s="1"/>
  <c r="BM654" i="50"/>
  <c r="BL654" i="50"/>
  <c r="BK654" i="50"/>
  <c r="BJ654" i="50"/>
  <c r="BI654" i="50"/>
  <c r="BH654" i="50"/>
  <c r="BG654" i="50"/>
  <c r="BE654" i="50"/>
  <c r="BD654" i="50"/>
  <c r="BC654" i="50"/>
  <c r="BB654" i="50"/>
  <c r="BA654" i="50"/>
  <c r="K654" i="50"/>
  <c r="J654" i="50"/>
  <c r="BO653" i="50"/>
  <c r="AY653" i="50" s="1"/>
  <c r="BM653" i="50"/>
  <c r="BL653" i="50"/>
  <c r="BK653" i="50"/>
  <c r="BJ653" i="50"/>
  <c r="BI653" i="50"/>
  <c r="BH653" i="50"/>
  <c r="BG653" i="50"/>
  <c r="BE653" i="50"/>
  <c r="BD653" i="50"/>
  <c r="BC653" i="50"/>
  <c r="BB653" i="50"/>
  <c r="BA653" i="50"/>
  <c r="K653" i="50"/>
  <c r="J653" i="50"/>
  <c r="BO652" i="50"/>
  <c r="AY652" i="50" s="1"/>
  <c r="BM652" i="50"/>
  <c r="BL652" i="50"/>
  <c r="BK652" i="50"/>
  <c r="BJ652" i="50"/>
  <c r="BI652" i="50"/>
  <c r="BH652" i="50"/>
  <c r="BG652" i="50"/>
  <c r="BE652" i="50"/>
  <c r="BD652" i="50"/>
  <c r="BC652" i="50"/>
  <c r="BB652" i="50"/>
  <c r="BA652" i="50"/>
  <c r="K652" i="50"/>
  <c r="J652" i="50"/>
  <c r="BO651" i="50"/>
  <c r="AY651" i="50" s="1"/>
  <c r="BM651" i="50"/>
  <c r="BL651" i="50"/>
  <c r="BK651" i="50"/>
  <c r="BJ651" i="50"/>
  <c r="BI651" i="50"/>
  <c r="BH651" i="50"/>
  <c r="BG651" i="50"/>
  <c r="BE651" i="50"/>
  <c r="BD651" i="50"/>
  <c r="BC651" i="50"/>
  <c r="BB651" i="50"/>
  <c r="BA651" i="50"/>
  <c r="K651" i="50"/>
  <c r="J651" i="50"/>
  <c r="BO650" i="50"/>
  <c r="AY650" i="50" s="1"/>
  <c r="BM650" i="50"/>
  <c r="BL650" i="50"/>
  <c r="BK650" i="50"/>
  <c r="BJ650" i="50"/>
  <c r="BI650" i="50"/>
  <c r="BH650" i="50"/>
  <c r="BG650" i="50"/>
  <c r="BE650" i="50"/>
  <c r="BD650" i="50"/>
  <c r="BC650" i="50"/>
  <c r="BB650" i="50"/>
  <c r="BA650" i="50"/>
  <c r="K650" i="50"/>
  <c r="J650" i="50"/>
  <c r="BO649" i="50"/>
  <c r="AY649" i="50" s="1"/>
  <c r="BM649" i="50"/>
  <c r="BL649" i="50"/>
  <c r="BK649" i="50"/>
  <c r="BJ649" i="50"/>
  <c r="BI649" i="50"/>
  <c r="BH649" i="50"/>
  <c r="BG649" i="50"/>
  <c r="BE649" i="50"/>
  <c r="BD649" i="50"/>
  <c r="BC649" i="50"/>
  <c r="BB649" i="50"/>
  <c r="BA649" i="50"/>
  <c r="K649" i="50"/>
  <c r="J649" i="50"/>
  <c r="BO648" i="50"/>
  <c r="AY648" i="50" s="1"/>
  <c r="BM648" i="50"/>
  <c r="BL648" i="50"/>
  <c r="BK648" i="50"/>
  <c r="BJ648" i="50"/>
  <c r="BI648" i="50"/>
  <c r="BH648" i="50"/>
  <c r="BG648" i="50"/>
  <c r="BE648" i="50"/>
  <c r="BD648" i="50"/>
  <c r="BC648" i="50"/>
  <c r="BB648" i="50"/>
  <c r="BA648" i="50"/>
  <c r="K648" i="50"/>
  <c r="J648" i="50"/>
  <c r="BO647" i="50"/>
  <c r="AY647" i="50" s="1"/>
  <c r="BM647" i="50"/>
  <c r="BL647" i="50"/>
  <c r="BK647" i="50"/>
  <c r="BJ647" i="50"/>
  <c r="BI647" i="50"/>
  <c r="BH647" i="50"/>
  <c r="BG647" i="50"/>
  <c r="BE647" i="50"/>
  <c r="BD647" i="50"/>
  <c r="BC647" i="50"/>
  <c r="BB647" i="50"/>
  <c r="BA647" i="50"/>
  <c r="K647" i="50"/>
  <c r="J647" i="50"/>
  <c r="BO646" i="50"/>
  <c r="AY646" i="50" s="1"/>
  <c r="BM646" i="50"/>
  <c r="BL646" i="50"/>
  <c r="BK646" i="50"/>
  <c r="BJ646" i="50"/>
  <c r="BI646" i="50"/>
  <c r="BH646" i="50"/>
  <c r="BG646" i="50"/>
  <c r="BE646" i="50"/>
  <c r="BD646" i="50"/>
  <c r="BC646" i="50"/>
  <c r="BB646" i="50"/>
  <c r="BA646" i="50"/>
  <c r="K646" i="50"/>
  <c r="J646" i="50"/>
  <c r="BO645" i="50"/>
  <c r="AY645" i="50" s="1"/>
  <c r="BM645" i="50"/>
  <c r="BL645" i="50"/>
  <c r="BK645" i="50"/>
  <c r="BJ645" i="50"/>
  <c r="BI645" i="50"/>
  <c r="BH645" i="50"/>
  <c r="BG645" i="50"/>
  <c r="BE645" i="50"/>
  <c r="BD645" i="50"/>
  <c r="BC645" i="50"/>
  <c r="BB645" i="50"/>
  <c r="BA645" i="50"/>
  <c r="K645" i="50"/>
  <c r="J645" i="50"/>
  <c r="BO644" i="50"/>
  <c r="AY644" i="50" s="1"/>
  <c r="BM644" i="50"/>
  <c r="BL644" i="50"/>
  <c r="BK644" i="50"/>
  <c r="BJ644" i="50"/>
  <c r="BI644" i="50"/>
  <c r="BH644" i="50"/>
  <c r="BG644" i="50"/>
  <c r="BE644" i="50"/>
  <c r="BD644" i="50"/>
  <c r="BC644" i="50"/>
  <c r="BB644" i="50"/>
  <c r="BA644" i="50"/>
  <c r="K644" i="50"/>
  <c r="J644" i="50"/>
  <c r="BO643" i="50"/>
  <c r="AY643" i="50" s="1"/>
  <c r="BM643" i="50"/>
  <c r="BL643" i="50"/>
  <c r="BK643" i="50"/>
  <c r="BJ643" i="50"/>
  <c r="BI643" i="50"/>
  <c r="BH643" i="50"/>
  <c r="BG643" i="50"/>
  <c r="BE643" i="50"/>
  <c r="BD643" i="50"/>
  <c r="BC643" i="50"/>
  <c r="BB643" i="50"/>
  <c r="BA643" i="50"/>
  <c r="K643" i="50"/>
  <c r="J643" i="50"/>
  <c r="BO642" i="50"/>
  <c r="AY642" i="50" s="1"/>
  <c r="BM642" i="50"/>
  <c r="BL642" i="50"/>
  <c r="BK642" i="50"/>
  <c r="BJ642" i="50"/>
  <c r="BI642" i="50"/>
  <c r="BH642" i="50"/>
  <c r="BG642" i="50"/>
  <c r="BE642" i="50"/>
  <c r="BD642" i="50"/>
  <c r="BC642" i="50"/>
  <c r="BB642" i="50"/>
  <c r="BA642" i="50"/>
  <c r="K642" i="50"/>
  <c r="J642" i="50"/>
  <c r="BO641" i="50"/>
  <c r="AY641" i="50" s="1"/>
  <c r="BM641" i="50"/>
  <c r="BL641" i="50"/>
  <c r="BK641" i="50"/>
  <c r="BJ641" i="50"/>
  <c r="BI641" i="50"/>
  <c r="BH641" i="50"/>
  <c r="BG641" i="50"/>
  <c r="BE641" i="50"/>
  <c r="BD641" i="50"/>
  <c r="BC641" i="50"/>
  <c r="BB641" i="50"/>
  <c r="BA641" i="50"/>
  <c r="K641" i="50"/>
  <c r="J641" i="50"/>
  <c r="BO640" i="50"/>
  <c r="AY640" i="50" s="1"/>
  <c r="BM640" i="50"/>
  <c r="BL640" i="50"/>
  <c r="BK640" i="50"/>
  <c r="BJ640" i="50"/>
  <c r="BI640" i="50"/>
  <c r="BH640" i="50"/>
  <c r="BG640" i="50"/>
  <c r="BE640" i="50"/>
  <c r="BD640" i="50"/>
  <c r="BC640" i="50"/>
  <c r="BB640" i="50"/>
  <c r="BA640" i="50"/>
  <c r="K640" i="50"/>
  <c r="J640" i="50"/>
  <c r="BO639" i="50"/>
  <c r="AY639" i="50" s="1"/>
  <c r="BM639" i="50"/>
  <c r="BL639" i="50"/>
  <c r="BK639" i="50"/>
  <c r="BJ639" i="50"/>
  <c r="BI639" i="50"/>
  <c r="BH639" i="50"/>
  <c r="BG639" i="50"/>
  <c r="BE639" i="50"/>
  <c r="BD639" i="50"/>
  <c r="BC639" i="50"/>
  <c r="BB639" i="50"/>
  <c r="BA639" i="50"/>
  <c r="K639" i="50"/>
  <c r="J639" i="50"/>
  <c r="BO638" i="50"/>
  <c r="AY638" i="50" s="1"/>
  <c r="BM638" i="50"/>
  <c r="BL638" i="50"/>
  <c r="BK638" i="50"/>
  <c r="BJ638" i="50"/>
  <c r="BI638" i="50"/>
  <c r="BH638" i="50"/>
  <c r="BG638" i="50"/>
  <c r="BE638" i="50"/>
  <c r="BD638" i="50"/>
  <c r="BC638" i="50"/>
  <c r="BB638" i="50"/>
  <c r="BA638" i="50"/>
  <c r="K638" i="50"/>
  <c r="J638" i="50"/>
  <c r="BO637" i="50"/>
  <c r="AY637" i="50" s="1"/>
  <c r="BM637" i="50"/>
  <c r="BL637" i="50"/>
  <c r="BK637" i="50"/>
  <c r="BJ637" i="50"/>
  <c r="BI637" i="50"/>
  <c r="BH637" i="50"/>
  <c r="BG637" i="50"/>
  <c r="BE637" i="50"/>
  <c r="BD637" i="50"/>
  <c r="BC637" i="50"/>
  <c r="BB637" i="50"/>
  <c r="BA637" i="50"/>
  <c r="K637" i="50"/>
  <c r="J637" i="50"/>
  <c r="BO636" i="50"/>
  <c r="AY636" i="50" s="1"/>
  <c r="BM636" i="50"/>
  <c r="BL636" i="50"/>
  <c r="BK636" i="50"/>
  <c r="BJ636" i="50"/>
  <c r="BI636" i="50"/>
  <c r="BH636" i="50"/>
  <c r="BG636" i="50"/>
  <c r="BE636" i="50"/>
  <c r="BD636" i="50"/>
  <c r="BC636" i="50"/>
  <c r="BB636" i="50"/>
  <c r="BA636" i="50"/>
  <c r="K636" i="50"/>
  <c r="J636" i="50"/>
  <c r="BO635" i="50"/>
  <c r="AY635" i="50" s="1"/>
  <c r="BM635" i="50"/>
  <c r="BL635" i="50"/>
  <c r="BK635" i="50"/>
  <c r="BJ635" i="50"/>
  <c r="BI635" i="50"/>
  <c r="BH635" i="50"/>
  <c r="BG635" i="50"/>
  <c r="BE635" i="50"/>
  <c r="BD635" i="50"/>
  <c r="BC635" i="50"/>
  <c r="BB635" i="50"/>
  <c r="BA635" i="50"/>
  <c r="K635" i="50"/>
  <c r="J635" i="50"/>
  <c r="BO634" i="50"/>
  <c r="AY634" i="50" s="1"/>
  <c r="BM634" i="50"/>
  <c r="BL634" i="50"/>
  <c r="BK634" i="50"/>
  <c r="BJ634" i="50"/>
  <c r="BI634" i="50"/>
  <c r="BH634" i="50"/>
  <c r="BG634" i="50"/>
  <c r="BE634" i="50"/>
  <c r="BD634" i="50"/>
  <c r="BC634" i="50"/>
  <c r="BB634" i="50"/>
  <c r="BA634" i="50"/>
  <c r="K634" i="50"/>
  <c r="J634" i="50"/>
  <c r="BO633" i="50"/>
  <c r="AY633" i="50" s="1"/>
  <c r="BM633" i="50"/>
  <c r="BL633" i="50"/>
  <c r="BK633" i="50"/>
  <c r="BJ633" i="50"/>
  <c r="BI633" i="50"/>
  <c r="BH633" i="50"/>
  <c r="BG633" i="50"/>
  <c r="BE633" i="50"/>
  <c r="BD633" i="50"/>
  <c r="BC633" i="50"/>
  <c r="BB633" i="50"/>
  <c r="BA633" i="50"/>
  <c r="K633" i="50"/>
  <c r="J633" i="50"/>
  <c r="BO632" i="50"/>
  <c r="AY632" i="50" s="1"/>
  <c r="BM632" i="50"/>
  <c r="BL632" i="50"/>
  <c r="BK632" i="50"/>
  <c r="BJ632" i="50"/>
  <c r="BI632" i="50"/>
  <c r="BH632" i="50"/>
  <c r="BG632" i="50"/>
  <c r="BE632" i="50"/>
  <c r="BD632" i="50"/>
  <c r="BC632" i="50"/>
  <c r="BB632" i="50"/>
  <c r="BA632" i="50"/>
  <c r="K632" i="50"/>
  <c r="J632" i="50"/>
  <c r="BO631" i="50"/>
  <c r="AY631" i="50" s="1"/>
  <c r="BM631" i="50"/>
  <c r="BL631" i="50"/>
  <c r="BK631" i="50"/>
  <c r="BJ631" i="50"/>
  <c r="BI631" i="50"/>
  <c r="BH631" i="50"/>
  <c r="BG631" i="50"/>
  <c r="BE631" i="50"/>
  <c r="BD631" i="50"/>
  <c r="BC631" i="50"/>
  <c r="BB631" i="50"/>
  <c r="BA631" i="50"/>
  <c r="K631" i="50"/>
  <c r="J631" i="50"/>
  <c r="BO630" i="50"/>
  <c r="AY630" i="50" s="1"/>
  <c r="BM630" i="50"/>
  <c r="BL630" i="50"/>
  <c r="BK630" i="50"/>
  <c r="BJ630" i="50"/>
  <c r="BI630" i="50"/>
  <c r="BH630" i="50"/>
  <c r="BG630" i="50"/>
  <c r="BE630" i="50"/>
  <c r="BD630" i="50"/>
  <c r="BC630" i="50"/>
  <c r="BB630" i="50"/>
  <c r="BA630" i="50"/>
  <c r="K630" i="50"/>
  <c r="J630" i="50"/>
  <c r="BO629" i="50"/>
  <c r="AY629" i="50" s="1"/>
  <c r="BM629" i="50"/>
  <c r="BL629" i="50"/>
  <c r="BK629" i="50"/>
  <c r="BJ629" i="50"/>
  <c r="BI629" i="50"/>
  <c r="BH629" i="50"/>
  <c r="BG629" i="50"/>
  <c r="BE629" i="50"/>
  <c r="BD629" i="50"/>
  <c r="BC629" i="50"/>
  <c r="BB629" i="50"/>
  <c r="BA629" i="50"/>
  <c r="K629" i="50"/>
  <c r="J629" i="50"/>
  <c r="BO628" i="50"/>
  <c r="AY628" i="50" s="1"/>
  <c r="BM628" i="50"/>
  <c r="BL628" i="50"/>
  <c r="BK628" i="50"/>
  <c r="BJ628" i="50"/>
  <c r="BI628" i="50"/>
  <c r="BH628" i="50"/>
  <c r="BG628" i="50"/>
  <c r="BE628" i="50"/>
  <c r="BD628" i="50"/>
  <c r="BC628" i="50"/>
  <c r="BB628" i="50"/>
  <c r="BA628" i="50"/>
  <c r="K628" i="50"/>
  <c r="J628" i="50"/>
  <c r="BO627" i="50"/>
  <c r="AY627" i="50" s="1"/>
  <c r="BM627" i="50"/>
  <c r="BL627" i="50"/>
  <c r="BK627" i="50"/>
  <c r="BJ627" i="50"/>
  <c r="BI627" i="50"/>
  <c r="BH627" i="50"/>
  <c r="BG627" i="50"/>
  <c r="BE627" i="50"/>
  <c r="BD627" i="50"/>
  <c r="BC627" i="50"/>
  <c r="BB627" i="50"/>
  <c r="BA627" i="50"/>
  <c r="K627" i="50"/>
  <c r="J627" i="50"/>
  <c r="BO626" i="50"/>
  <c r="AY626" i="50" s="1"/>
  <c r="BM626" i="50"/>
  <c r="BL626" i="50"/>
  <c r="BK626" i="50"/>
  <c r="BJ626" i="50"/>
  <c r="BI626" i="50"/>
  <c r="BH626" i="50"/>
  <c r="BG626" i="50"/>
  <c r="BE626" i="50"/>
  <c r="BD626" i="50"/>
  <c r="BC626" i="50"/>
  <c r="BB626" i="50"/>
  <c r="BA626" i="50"/>
  <c r="K626" i="50"/>
  <c r="J626" i="50"/>
  <c r="BO625" i="50"/>
  <c r="AY625" i="50" s="1"/>
  <c r="BM625" i="50"/>
  <c r="BL625" i="50"/>
  <c r="BK625" i="50"/>
  <c r="BJ625" i="50"/>
  <c r="BI625" i="50"/>
  <c r="BH625" i="50"/>
  <c r="BG625" i="50"/>
  <c r="BE625" i="50"/>
  <c r="BD625" i="50"/>
  <c r="BC625" i="50"/>
  <c r="BB625" i="50"/>
  <c r="BA625" i="50"/>
  <c r="K625" i="50"/>
  <c r="J625" i="50"/>
  <c r="BO624" i="50"/>
  <c r="AY624" i="50" s="1"/>
  <c r="BM624" i="50"/>
  <c r="BL624" i="50"/>
  <c r="BK624" i="50"/>
  <c r="BJ624" i="50"/>
  <c r="BI624" i="50"/>
  <c r="BH624" i="50"/>
  <c r="BG624" i="50"/>
  <c r="BE624" i="50"/>
  <c r="BD624" i="50"/>
  <c r="BC624" i="50"/>
  <c r="BB624" i="50"/>
  <c r="BA624" i="50"/>
  <c r="K624" i="50"/>
  <c r="J624" i="50"/>
  <c r="BO623" i="50"/>
  <c r="AY623" i="50" s="1"/>
  <c r="BM623" i="50"/>
  <c r="BL623" i="50"/>
  <c r="BK623" i="50"/>
  <c r="BJ623" i="50"/>
  <c r="BI623" i="50"/>
  <c r="BH623" i="50"/>
  <c r="BG623" i="50"/>
  <c r="BE623" i="50"/>
  <c r="BD623" i="50"/>
  <c r="BC623" i="50"/>
  <c r="BB623" i="50"/>
  <c r="BA623" i="50"/>
  <c r="K623" i="50"/>
  <c r="J623" i="50"/>
  <c r="BO622" i="50"/>
  <c r="AY622" i="50" s="1"/>
  <c r="BM622" i="50"/>
  <c r="BL622" i="50"/>
  <c r="BK622" i="50"/>
  <c r="BJ622" i="50"/>
  <c r="BI622" i="50"/>
  <c r="BH622" i="50"/>
  <c r="BG622" i="50"/>
  <c r="BE622" i="50"/>
  <c r="BD622" i="50"/>
  <c r="BC622" i="50"/>
  <c r="BB622" i="50"/>
  <c r="BA622" i="50"/>
  <c r="K622" i="50"/>
  <c r="J622" i="50"/>
  <c r="BO621" i="50"/>
  <c r="AY621" i="50" s="1"/>
  <c r="BM621" i="50"/>
  <c r="BL621" i="50"/>
  <c r="BK621" i="50"/>
  <c r="BJ621" i="50"/>
  <c r="BI621" i="50"/>
  <c r="BH621" i="50"/>
  <c r="BG621" i="50"/>
  <c r="BE621" i="50"/>
  <c r="BD621" i="50"/>
  <c r="BC621" i="50"/>
  <c r="BB621" i="50"/>
  <c r="BA621" i="50"/>
  <c r="K621" i="50"/>
  <c r="J621" i="50"/>
  <c r="BO620" i="50"/>
  <c r="AY620" i="50" s="1"/>
  <c r="BM620" i="50"/>
  <c r="BL620" i="50"/>
  <c r="BK620" i="50"/>
  <c r="BJ620" i="50"/>
  <c r="BI620" i="50"/>
  <c r="BH620" i="50"/>
  <c r="BG620" i="50"/>
  <c r="BE620" i="50"/>
  <c r="BD620" i="50"/>
  <c r="BC620" i="50"/>
  <c r="BB620" i="50"/>
  <c r="BA620" i="50"/>
  <c r="K620" i="50"/>
  <c r="J620" i="50"/>
  <c r="BO619" i="50"/>
  <c r="AY619" i="50" s="1"/>
  <c r="BM619" i="50"/>
  <c r="BL619" i="50"/>
  <c r="BK619" i="50"/>
  <c r="BJ619" i="50"/>
  <c r="BI619" i="50"/>
  <c r="BH619" i="50"/>
  <c r="BG619" i="50"/>
  <c r="BE619" i="50"/>
  <c r="BD619" i="50"/>
  <c r="BC619" i="50"/>
  <c r="BB619" i="50"/>
  <c r="BA619" i="50"/>
  <c r="K619" i="50"/>
  <c r="J619" i="50"/>
  <c r="BO618" i="50"/>
  <c r="AY618" i="50" s="1"/>
  <c r="BM618" i="50"/>
  <c r="BL618" i="50"/>
  <c r="BK618" i="50"/>
  <c r="BJ618" i="50"/>
  <c r="BI618" i="50"/>
  <c r="BH618" i="50"/>
  <c r="BG618" i="50"/>
  <c r="BE618" i="50"/>
  <c r="BD618" i="50"/>
  <c r="BC618" i="50"/>
  <c r="BB618" i="50"/>
  <c r="BA618" i="50"/>
  <c r="K618" i="50"/>
  <c r="J618" i="50"/>
  <c r="BO617" i="50"/>
  <c r="AY617" i="50" s="1"/>
  <c r="BM617" i="50"/>
  <c r="BL617" i="50"/>
  <c r="BK617" i="50"/>
  <c r="BJ617" i="50"/>
  <c r="BI617" i="50"/>
  <c r="BH617" i="50"/>
  <c r="BG617" i="50"/>
  <c r="BE617" i="50"/>
  <c r="BD617" i="50"/>
  <c r="BC617" i="50"/>
  <c r="BB617" i="50"/>
  <c r="BA617" i="50"/>
  <c r="K617" i="50"/>
  <c r="J617" i="50"/>
  <c r="BO616" i="50"/>
  <c r="AY616" i="50" s="1"/>
  <c r="BM616" i="50"/>
  <c r="BL616" i="50"/>
  <c r="BK616" i="50"/>
  <c r="BJ616" i="50"/>
  <c r="BI616" i="50"/>
  <c r="BH616" i="50"/>
  <c r="BG616" i="50"/>
  <c r="BE616" i="50"/>
  <c r="BD616" i="50"/>
  <c r="BC616" i="50"/>
  <c r="BB616" i="50"/>
  <c r="BA616" i="50"/>
  <c r="K616" i="50"/>
  <c r="J616" i="50"/>
  <c r="BO615" i="50"/>
  <c r="AY615" i="50" s="1"/>
  <c r="BM615" i="50"/>
  <c r="BL615" i="50"/>
  <c r="BK615" i="50"/>
  <c r="BJ615" i="50"/>
  <c r="BI615" i="50"/>
  <c r="BH615" i="50"/>
  <c r="BG615" i="50"/>
  <c r="BE615" i="50"/>
  <c r="BD615" i="50"/>
  <c r="BC615" i="50"/>
  <c r="BB615" i="50"/>
  <c r="BA615" i="50"/>
  <c r="K615" i="50"/>
  <c r="J615" i="50"/>
  <c r="BO614" i="50"/>
  <c r="AY614" i="50" s="1"/>
  <c r="BM614" i="50"/>
  <c r="BL614" i="50"/>
  <c r="BK614" i="50"/>
  <c r="BJ614" i="50"/>
  <c r="BI614" i="50"/>
  <c r="BH614" i="50"/>
  <c r="BG614" i="50"/>
  <c r="BE614" i="50"/>
  <c r="BD614" i="50"/>
  <c r="BC614" i="50"/>
  <c r="BB614" i="50"/>
  <c r="BA614" i="50"/>
  <c r="K614" i="50"/>
  <c r="J614" i="50"/>
  <c r="BO613" i="50"/>
  <c r="AY613" i="50" s="1"/>
  <c r="BM613" i="50"/>
  <c r="BL613" i="50"/>
  <c r="BK613" i="50"/>
  <c r="BJ613" i="50"/>
  <c r="BI613" i="50"/>
  <c r="BH613" i="50"/>
  <c r="BG613" i="50"/>
  <c r="BE613" i="50"/>
  <c r="BD613" i="50"/>
  <c r="BC613" i="50"/>
  <c r="BB613" i="50"/>
  <c r="BA613" i="50"/>
  <c r="K613" i="50"/>
  <c r="J613" i="50"/>
  <c r="BO612" i="50"/>
  <c r="AY612" i="50" s="1"/>
  <c r="BM612" i="50"/>
  <c r="BL612" i="50"/>
  <c r="BK612" i="50"/>
  <c r="BJ612" i="50"/>
  <c r="BI612" i="50"/>
  <c r="BH612" i="50"/>
  <c r="BG612" i="50"/>
  <c r="BE612" i="50"/>
  <c r="BD612" i="50"/>
  <c r="BC612" i="50"/>
  <c r="BB612" i="50"/>
  <c r="BA612" i="50"/>
  <c r="K612" i="50"/>
  <c r="J612" i="50"/>
  <c r="BO611" i="50"/>
  <c r="AY611" i="50" s="1"/>
  <c r="BM611" i="50"/>
  <c r="BL611" i="50"/>
  <c r="BK611" i="50"/>
  <c r="BJ611" i="50"/>
  <c r="BI611" i="50"/>
  <c r="BH611" i="50"/>
  <c r="BG611" i="50"/>
  <c r="BE611" i="50"/>
  <c r="BD611" i="50"/>
  <c r="BC611" i="50"/>
  <c r="BB611" i="50"/>
  <c r="BA611" i="50"/>
  <c r="K611" i="50"/>
  <c r="J611" i="50"/>
  <c r="BO610" i="50"/>
  <c r="AY610" i="50" s="1"/>
  <c r="BM610" i="50"/>
  <c r="BL610" i="50"/>
  <c r="BK610" i="50"/>
  <c r="BJ610" i="50"/>
  <c r="BI610" i="50"/>
  <c r="BH610" i="50"/>
  <c r="BG610" i="50"/>
  <c r="BE610" i="50"/>
  <c r="BD610" i="50"/>
  <c r="BC610" i="50"/>
  <c r="BB610" i="50"/>
  <c r="BA610" i="50"/>
  <c r="K610" i="50"/>
  <c r="J610" i="50"/>
  <c r="BO609" i="50"/>
  <c r="AY609" i="50" s="1"/>
  <c r="BM609" i="50"/>
  <c r="BL609" i="50"/>
  <c r="BK609" i="50"/>
  <c r="BJ609" i="50"/>
  <c r="BI609" i="50"/>
  <c r="BH609" i="50"/>
  <c r="BG609" i="50"/>
  <c r="BE609" i="50"/>
  <c r="BD609" i="50"/>
  <c r="BC609" i="50"/>
  <c r="BB609" i="50"/>
  <c r="BA609" i="50"/>
  <c r="K609" i="50"/>
  <c r="J609" i="50"/>
  <c r="BO608" i="50"/>
  <c r="AY608" i="50" s="1"/>
  <c r="BM608" i="50"/>
  <c r="BL608" i="50"/>
  <c r="BK608" i="50"/>
  <c r="BJ608" i="50"/>
  <c r="BI608" i="50"/>
  <c r="BH608" i="50"/>
  <c r="BG608" i="50"/>
  <c r="BE608" i="50"/>
  <c r="BD608" i="50"/>
  <c r="BC608" i="50"/>
  <c r="BB608" i="50"/>
  <c r="BA608" i="50"/>
  <c r="K608" i="50"/>
  <c r="J608" i="50"/>
  <c r="BO607" i="50"/>
  <c r="AY607" i="50" s="1"/>
  <c r="BM607" i="50"/>
  <c r="BL607" i="50"/>
  <c r="BK607" i="50"/>
  <c r="BJ607" i="50"/>
  <c r="BI607" i="50"/>
  <c r="BH607" i="50"/>
  <c r="BG607" i="50"/>
  <c r="BE607" i="50"/>
  <c r="BD607" i="50"/>
  <c r="BC607" i="50"/>
  <c r="BB607" i="50"/>
  <c r="BA607" i="50"/>
  <c r="K607" i="50"/>
  <c r="J607" i="50"/>
  <c r="BO606" i="50"/>
  <c r="AY606" i="50" s="1"/>
  <c r="BM606" i="50"/>
  <c r="BL606" i="50"/>
  <c r="BK606" i="50"/>
  <c r="BJ606" i="50"/>
  <c r="BI606" i="50"/>
  <c r="BH606" i="50"/>
  <c r="BG606" i="50"/>
  <c r="BE606" i="50"/>
  <c r="BD606" i="50"/>
  <c r="BC606" i="50"/>
  <c r="BB606" i="50"/>
  <c r="BA606" i="50"/>
  <c r="K606" i="50"/>
  <c r="J606" i="50"/>
  <c r="BO605" i="50"/>
  <c r="AY605" i="50" s="1"/>
  <c r="BM605" i="50"/>
  <c r="BL605" i="50"/>
  <c r="BK605" i="50"/>
  <c r="BJ605" i="50"/>
  <c r="BI605" i="50"/>
  <c r="BH605" i="50"/>
  <c r="BG605" i="50"/>
  <c r="BE605" i="50"/>
  <c r="BD605" i="50"/>
  <c r="BC605" i="50"/>
  <c r="BB605" i="50"/>
  <c r="BA605" i="50"/>
  <c r="K605" i="50"/>
  <c r="J605" i="50"/>
  <c r="BO604" i="50"/>
  <c r="AY604" i="50" s="1"/>
  <c r="BM604" i="50"/>
  <c r="BL604" i="50"/>
  <c r="BK604" i="50"/>
  <c r="BJ604" i="50"/>
  <c r="BI604" i="50"/>
  <c r="BH604" i="50"/>
  <c r="BG604" i="50"/>
  <c r="BE604" i="50"/>
  <c r="BD604" i="50"/>
  <c r="BC604" i="50"/>
  <c r="BB604" i="50"/>
  <c r="BA604" i="50"/>
  <c r="K604" i="50"/>
  <c r="J604" i="50"/>
  <c r="BO603" i="50"/>
  <c r="AY603" i="50" s="1"/>
  <c r="BM603" i="50"/>
  <c r="BL603" i="50"/>
  <c r="BK603" i="50"/>
  <c r="BJ603" i="50"/>
  <c r="BI603" i="50"/>
  <c r="BH603" i="50"/>
  <c r="BG603" i="50"/>
  <c r="BE603" i="50"/>
  <c r="BD603" i="50"/>
  <c r="BC603" i="50"/>
  <c r="BB603" i="50"/>
  <c r="BA603" i="50"/>
  <c r="K603" i="50"/>
  <c r="J603" i="50"/>
  <c r="BO602" i="50"/>
  <c r="AY602" i="50" s="1"/>
  <c r="BM602" i="50"/>
  <c r="BL602" i="50"/>
  <c r="BK602" i="50"/>
  <c r="BJ602" i="50"/>
  <c r="BI602" i="50"/>
  <c r="BH602" i="50"/>
  <c r="BG602" i="50"/>
  <c r="BE602" i="50"/>
  <c r="BD602" i="50"/>
  <c r="BC602" i="50"/>
  <c r="BB602" i="50"/>
  <c r="BA602" i="50"/>
  <c r="K602" i="50"/>
  <c r="J602" i="50"/>
  <c r="BO601" i="50"/>
  <c r="AY601" i="50" s="1"/>
  <c r="BM601" i="50"/>
  <c r="BL601" i="50"/>
  <c r="BK601" i="50"/>
  <c r="BJ601" i="50"/>
  <c r="BI601" i="50"/>
  <c r="BH601" i="50"/>
  <c r="BG601" i="50"/>
  <c r="BE601" i="50"/>
  <c r="BD601" i="50"/>
  <c r="BC601" i="50"/>
  <c r="BB601" i="50"/>
  <c r="BA601" i="50"/>
  <c r="K601" i="50"/>
  <c r="J601" i="50"/>
  <c r="BO600" i="50"/>
  <c r="AY600" i="50" s="1"/>
  <c r="BM600" i="50"/>
  <c r="BL600" i="50"/>
  <c r="BK600" i="50"/>
  <c r="BJ600" i="50"/>
  <c r="BI600" i="50"/>
  <c r="BH600" i="50"/>
  <c r="BG600" i="50"/>
  <c r="BE600" i="50"/>
  <c r="BD600" i="50"/>
  <c r="BC600" i="50"/>
  <c r="BB600" i="50"/>
  <c r="BA600" i="50"/>
  <c r="K600" i="50"/>
  <c r="J600" i="50"/>
  <c r="BO599" i="50"/>
  <c r="AY599" i="50" s="1"/>
  <c r="BM599" i="50"/>
  <c r="BL599" i="50"/>
  <c r="BK599" i="50"/>
  <c r="BJ599" i="50"/>
  <c r="BI599" i="50"/>
  <c r="BH599" i="50"/>
  <c r="BG599" i="50"/>
  <c r="BE599" i="50"/>
  <c r="BD599" i="50"/>
  <c r="BC599" i="50"/>
  <c r="BB599" i="50"/>
  <c r="BA599" i="50"/>
  <c r="K599" i="50"/>
  <c r="J599" i="50"/>
  <c r="BO598" i="50"/>
  <c r="AY598" i="50" s="1"/>
  <c r="BM598" i="50"/>
  <c r="BL598" i="50"/>
  <c r="BK598" i="50"/>
  <c r="BJ598" i="50"/>
  <c r="BI598" i="50"/>
  <c r="BH598" i="50"/>
  <c r="BG598" i="50"/>
  <c r="BE598" i="50"/>
  <c r="BD598" i="50"/>
  <c r="BC598" i="50"/>
  <c r="BB598" i="50"/>
  <c r="BA598" i="50"/>
  <c r="K598" i="50"/>
  <c r="J598" i="50"/>
  <c r="BO597" i="50"/>
  <c r="AY597" i="50" s="1"/>
  <c r="BM597" i="50"/>
  <c r="BL597" i="50"/>
  <c r="BK597" i="50"/>
  <c r="BJ597" i="50"/>
  <c r="BI597" i="50"/>
  <c r="BH597" i="50"/>
  <c r="BG597" i="50"/>
  <c r="BE597" i="50"/>
  <c r="BD597" i="50"/>
  <c r="BC597" i="50"/>
  <c r="BB597" i="50"/>
  <c r="BA597" i="50"/>
  <c r="K597" i="50"/>
  <c r="J597" i="50"/>
  <c r="BO596" i="50"/>
  <c r="AY596" i="50" s="1"/>
  <c r="BM596" i="50"/>
  <c r="BL596" i="50"/>
  <c r="BK596" i="50"/>
  <c r="BJ596" i="50"/>
  <c r="BI596" i="50"/>
  <c r="BH596" i="50"/>
  <c r="BG596" i="50"/>
  <c r="BE596" i="50"/>
  <c r="BD596" i="50"/>
  <c r="BC596" i="50"/>
  <c r="BB596" i="50"/>
  <c r="BA596" i="50"/>
  <c r="K596" i="50"/>
  <c r="J596" i="50"/>
  <c r="BO595" i="50"/>
  <c r="AY595" i="50" s="1"/>
  <c r="BM595" i="50"/>
  <c r="BL595" i="50"/>
  <c r="BK595" i="50"/>
  <c r="BJ595" i="50"/>
  <c r="BI595" i="50"/>
  <c r="BH595" i="50"/>
  <c r="BG595" i="50"/>
  <c r="BE595" i="50"/>
  <c r="BD595" i="50"/>
  <c r="BC595" i="50"/>
  <c r="BB595" i="50"/>
  <c r="BA595" i="50"/>
  <c r="K595" i="50"/>
  <c r="J595" i="50"/>
  <c r="BO594" i="50"/>
  <c r="AY594" i="50" s="1"/>
  <c r="BM594" i="50"/>
  <c r="BL594" i="50"/>
  <c r="BK594" i="50"/>
  <c r="BJ594" i="50"/>
  <c r="BI594" i="50"/>
  <c r="BH594" i="50"/>
  <c r="BG594" i="50"/>
  <c r="BE594" i="50"/>
  <c r="BD594" i="50"/>
  <c r="BC594" i="50"/>
  <c r="BB594" i="50"/>
  <c r="BA594" i="50"/>
  <c r="K594" i="50"/>
  <c r="J594" i="50"/>
  <c r="BO593" i="50"/>
  <c r="AY593" i="50" s="1"/>
  <c r="BM593" i="50"/>
  <c r="BL593" i="50"/>
  <c r="BK593" i="50"/>
  <c r="BJ593" i="50"/>
  <c r="BI593" i="50"/>
  <c r="BH593" i="50"/>
  <c r="BG593" i="50"/>
  <c r="BE593" i="50"/>
  <c r="BD593" i="50"/>
  <c r="BC593" i="50"/>
  <c r="BB593" i="50"/>
  <c r="BA593" i="50"/>
  <c r="K593" i="50"/>
  <c r="J593" i="50"/>
  <c r="BO592" i="50"/>
  <c r="AY592" i="50" s="1"/>
  <c r="BM592" i="50"/>
  <c r="BL592" i="50"/>
  <c r="BK592" i="50"/>
  <c r="BJ592" i="50"/>
  <c r="BI592" i="50"/>
  <c r="BH592" i="50"/>
  <c r="BG592" i="50"/>
  <c r="BE592" i="50"/>
  <c r="BD592" i="50"/>
  <c r="BC592" i="50"/>
  <c r="BB592" i="50"/>
  <c r="BA592" i="50"/>
  <c r="K592" i="50"/>
  <c r="J592" i="50"/>
  <c r="BO591" i="50"/>
  <c r="AY591" i="50" s="1"/>
  <c r="BM591" i="50"/>
  <c r="BL591" i="50"/>
  <c r="BK591" i="50"/>
  <c r="BJ591" i="50"/>
  <c r="BI591" i="50"/>
  <c r="BH591" i="50"/>
  <c r="BG591" i="50"/>
  <c r="BE591" i="50"/>
  <c r="BD591" i="50"/>
  <c r="BC591" i="50"/>
  <c r="BB591" i="50"/>
  <c r="BA591" i="50"/>
  <c r="K591" i="50"/>
  <c r="J591" i="50"/>
  <c r="BO590" i="50"/>
  <c r="AY590" i="50" s="1"/>
  <c r="BM590" i="50"/>
  <c r="BL590" i="50"/>
  <c r="BK590" i="50"/>
  <c r="BJ590" i="50"/>
  <c r="BI590" i="50"/>
  <c r="BH590" i="50"/>
  <c r="BG590" i="50"/>
  <c r="BE590" i="50"/>
  <c r="BD590" i="50"/>
  <c r="BC590" i="50"/>
  <c r="BB590" i="50"/>
  <c r="BA590" i="50"/>
  <c r="K590" i="50"/>
  <c r="J590" i="50"/>
  <c r="BO589" i="50"/>
  <c r="AY589" i="50" s="1"/>
  <c r="BM589" i="50"/>
  <c r="BL589" i="50"/>
  <c r="BK589" i="50"/>
  <c r="BJ589" i="50"/>
  <c r="BI589" i="50"/>
  <c r="BH589" i="50"/>
  <c r="BG589" i="50"/>
  <c r="BE589" i="50"/>
  <c r="BD589" i="50"/>
  <c r="BC589" i="50"/>
  <c r="BB589" i="50"/>
  <c r="BA589" i="50"/>
  <c r="K589" i="50"/>
  <c r="J589" i="50"/>
  <c r="BO588" i="50"/>
  <c r="AY588" i="50" s="1"/>
  <c r="BM588" i="50"/>
  <c r="BL588" i="50"/>
  <c r="BK588" i="50"/>
  <c r="BJ588" i="50"/>
  <c r="BI588" i="50"/>
  <c r="BH588" i="50"/>
  <c r="BG588" i="50"/>
  <c r="BE588" i="50"/>
  <c r="BD588" i="50"/>
  <c r="BC588" i="50"/>
  <c r="BB588" i="50"/>
  <c r="BA588" i="50"/>
  <c r="K588" i="50"/>
  <c r="J588" i="50"/>
  <c r="BO587" i="50"/>
  <c r="AY587" i="50" s="1"/>
  <c r="BM587" i="50"/>
  <c r="BL587" i="50"/>
  <c r="BK587" i="50"/>
  <c r="BJ587" i="50"/>
  <c r="BI587" i="50"/>
  <c r="BH587" i="50"/>
  <c r="BG587" i="50"/>
  <c r="BE587" i="50"/>
  <c r="BD587" i="50"/>
  <c r="BC587" i="50"/>
  <c r="BB587" i="50"/>
  <c r="BA587" i="50"/>
  <c r="K587" i="50"/>
  <c r="J587" i="50"/>
  <c r="BO586" i="50"/>
  <c r="AY586" i="50" s="1"/>
  <c r="BM586" i="50"/>
  <c r="BL586" i="50"/>
  <c r="BK586" i="50"/>
  <c r="BJ586" i="50"/>
  <c r="BI586" i="50"/>
  <c r="BH586" i="50"/>
  <c r="BG586" i="50"/>
  <c r="BE586" i="50"/>
  <c r="BD586" i="50"/>
  <c r="BC586" i="50"/>
  <c r="BB586" i="50"/>
  <c r="BA586" i="50"/>
  <c r="K586" i="50"/>
  <c r="J586" i="50"/>
  <c r="BO585" i="50"/>
  <c r="AY585" i="50" s="1"/>
  <c r="BM585" i="50"/>
  <c r="BL585" i="50"/>
  <c r="BK585" i="50"/>
  <c r="BJ585" i="50"/>
  <c r="BI585" i="50"/>
  <c r="BH585" i="50"/>
  <c r="BG585" i="50"/>
  <c r="BE585" i="50"/>
  <c r="BD585" i="50"/>
  <c r="BC585" i="50"/>
  <c r="BB585" i="50"/>
  <c r="BA585" i="50"/>
  <c r="K585" i="50"/>
  <c r="J585" i="50"/>
  <c r="BO584" i="50"/>
  <c r="AY584" i="50" s="1"/>
  <c r="BM584" i="50"/>
  <c r="BL584" i="50"/>
  <c r="BK584" i="50"/>
  <c r="BJ584" i="50"/>
  <c r="BI584" i="50"/>
  <c r="BH584" i="50"/>
  <c r="BG584" i="50"/>
  <c r="BE584" i="50"/>
  <c r="BD584" i="50"/>
  <c r="BC584" i="50"/>
  <c r="BB584" i="50"/>
  <c r="BA584" i="50"/>
  <c r="K584" i="50"/>
  <c r="J584" i="50"/>
  <c r="BO583" i="50"/>
  <c r="AY583" i="50" s="1"/>
  <c r="BM583" i="50"/>
  <c r="BL583" i="50"/>
  <c r="BK583" i="50"/>
  <c r="BJ583" i="50"/>
  <c r="BI583" i="50"/>
  <c r="BH583" i="50"/>
  <c r="BG583" i="50"/>
  <c r="BE583" i="50"/>
  <c r="BD583" i="50"/>
  <c r="BC583" i="50"/>
  <c r="BB583" i="50"/>
  <c r="BA583" i="50"/>
  <c r="K583" i="50"/>
  <c r="J583" i="50"/>
  <c r="BO582" i="50"/>
  <c r="AY582" i="50" s="1"/>
  <c r="BM582" i="50"/>
  <c r="BL582" i="50"/>
  <c r="BK582" i="50"/>
  <c r="BJ582" i="50"/>
  <c r="BI582" i="50"/>
  <c r="BH582" i="50"/>
  <c r="BG582" i="50"/>
  <c r="BE582" i="50"/>
  <c r="BD582" i="50"/>
  <c r="BC582" i="50"/>
  <c r="BB582" i="50"/>
  <c r="BA582" i="50"/>
  <c r="K582" i="50"/>
  <c r="J582" i="50"/>
  <c r="BO581" i="50"/>
  <c r="AY581" i="50" s="1"/>
  <c r="BM581" i="50"/>
  <c r="BL581" i="50"/>
  <c r="BK581" i="50"/>
  <c r="BJ581" i="50"/>
  <c r="BI581" i="50"/>
  <c r="BH581" i="50"/>
  <c r="BG581" i="50"/>
  <c r="BE581" i="50"/>
  <c r="BD581" i="50"/>
  <c r="BC581" i="50"/>
  <c r="BB581" i="50"/>
  <c r="BA581" i="50"/>
  <c r="K581" i="50"/>
  <c r="J581" i="50"/>
  <c r="BO580" i="50"/>
  <c r="AY580" i="50" s="1"/>
  <c r="BM580" i="50"/>
  <c r="BL580" i="50"/>
  <c r="BK580" i="50"/>
  <c r="BJ580" i="50"/>
  <c r="BI580" i="50"/>
  <c r="BH580" i="50"/>
  <c r="BG580" i="50"/>
  <c r="BE580" i="50"/>
  <c r="BD580" i="50"/>
  <c r="BC580" i="50"/>
  <c r="BB580" i="50"/>
  <c r="BA580" i="50"/>
  <c r="K580" i="50"/>
  <c r="J580" i="50"/>
  <c r="BO579" i="50"/>
  <c r="AY579" i="50" s="1"/>
  <c r="BM579" i="50"/>
  <c r="BL579" i="50"/>
  <c r="BK579" i="50"/>
  <c r="BJ579" i="50"/>
  <c r="BI579" i="50"/>
  <c r="BH579" i="50"/>
  <c r="BG579" i="50"/>
  <c r="BE579" i="50"/>
  <c r="BD579" i="50"/>
  <c r="BC579" i="50"/>
  <c r="BB579" i="50"/>
  <c r="BA579" i="50"/>
  <c r="K579" i="50"/>
  <c r="J579" i="50"/>
  <c r="BO578" i="50"/>
  <c r="AY578" i="50" s="1"/>
  <c r="BM578" i="50"/>
  <c r="BL578" i="50"/>
  <c r="BK578" i="50"/>
  <c r="BJ578" i="50"/>
  <c r="BI578" i="50"/>
  <c r="BH578" i="50"/>
  <c r="BG578" i="50"/>
  <c r="BE578" i="50"/>
  <c r="BD578" i="50"/>
  <c r="BC578" i="50"/>
  <c r="BB578" i="50"/>
  <c r="BA578" i="50"/>
  <c r="K578" i="50"/>
  <c r="J578" i="50"/>
  <c r="BO577" i="50"/>
  <c r="AY577" i="50" s="1"/>
  <c r="BM577" i="50"/>
  <c r="BL577" i="50"/>
  <c r="BK577" i="50"/>
  <c r="BJ577" i="50"/>
  <c r="BI577" i="50"/>
  <c r="BH577" i="50"/>
  <c r="BG577" i="50"/>
  <c r="BE577" i="50"/>
  <c r="BD577" i="50"/>
  <c r="BC577" i="50"/>
  <c r="BB577" i="50"/>
  <c r="BA577" i="50"/>
  <c r="K577" i="50"/>
  <c r="J577" i="50"/>
  <c r="BO576" i="50"/>
  <c r="AY576" i="50" s="1"/>
  <c r="BM576" i="50"/>
  <c r="BL576" i="50"/>
  <c r="BK576" i="50"/>
  <c r="BJ576" i="50"/>
  <c r="BI576" i="50"/>
  <c r="BH576" i="50"/>
  <c r="BG576" i="50"/>
  <c r="BE576" i="50"/>
  <c r="BD576" i="50"/>
  <c r="BC576" i="50"/>
  <c r="BB576" i="50"/>
  <c r="BA576" i="50"/>
  <c r="K576" i="50"/>
  <c r="J576" i="50"/>
  <c r="BO575" i="50"/>
  <c r="AY575" i="50" s="1"/>
  <c r="BM575" i="50"/>
  <c r="BL575" i="50"/>
  <c r="BK575" i="50"/>
  <c r="BJ575" i="50"/>
  <c r="BI575" i="50"/>
  <c r="BH575" i="50"/>
  <c r="BG575" i="50"/>
  <c r="BE575" i="50"/>
  <c r="BD575" i="50"/>
  <c r="BC575" i="50"/>
  <c r="BB575" i="50"/>
  <c r="BA575" i="50"/>
  <c r="K575" i="50"/>
  <c r="J575" i="50"/>
  <c r="BO574" i="50"/>
  <c r="AY574" i="50" s="1"/>
  <c r="BM574" i="50"/>
  <c r="BL574" i="50"/>
  <c r="BK574" i="50"/>
  <c r="BJ574" i="50"/>
  <c r="BI574" i="50"/>
  <c r="BH574" i="50"/>
  <c r="BG574" i="50"/>
  <c r="BE574" i="50"/>
  <c r="BD574" i="50"/>
  <c r="BC574" i="50"/>
  <c r="BB574" i="50"/>
  <c r="BA574" i="50"/>
  <c r="K574" i="50"/>
  <c r="J574" i="50"/>
  <c r="BO573" i="50"/>
  <c r="AY573" i="50" s="1"/>
  <c r="BM573" i="50"/>
  <c r="BL573" i="50"/>
  <c r="BK573" i="50"/>
  <c r="BJ573" i="50"/>
  <c r="BI573" i="50"/>
  <c r="BH573" i="50"/>
  <c r="BG573" i="50"/>
  <c r="BE573" i="50"/>
  <c r="BD573" i="50"/>
  <c r="BC573" i="50"/>
  <c r="BB573" i="50"/>
  <c r="BA573" i="50"/>
  <c r="K573" i="50"/>
  <c r="J573" i="50"/>
  <c r="BO572" i="50"/>
  <c r="AY572" i="50" s="1"/>
  <c r="BM572" i="50"/>
  <c r="BL572" i="50"/>
  <c r="BK572" i="50"/>
  <c r="BJ572" i="50"/>
  <c r="BI572" i="50"/>
  <c r="BH572" i="50"/>
  <c r="BG572" i="50"/>
  <c r="BE572" i="50"/>
  <c r="BD572" i="50"/>
  <c r="BC572" i="50"/>
  <c r="BB572" i="50"/>
  <c r="BA572" i="50"/>
  <c r="K572" i="50"/>
  <c r="J572" i="50"/>
  <c r="BO571" i="50"/>
  <c r="AY571" i="50" s="1"/>
  <c r="BM571" i="50"/>
  <c r="BL571" i="50"/>
  <c r="BK571" i="50"/>
  <c r="BJ571" i="50"/>
  <c r="BI571" i="50"/>
  <c r="BH571" i="50"/>
  <c r="BG571" i="50"/>
  <c r="BE571" i="50"/>
  <c r="BD571" i="50"/>
  <c r="BC571" i="50"/>
  <c r="BB571" i="50"/>
  <c r="BA571" i="50"/>
  <c r="K571" i="50"/>
  <c r="J571" i="50"/>
  <c r="BO570" i="50"/>
  <c r="AY570" i="50" s="1"/>
  <c r="BM570" i="50"/>
  <c r="BL570" i="50"/>
  <c r="BK570" i="50"/>
  <c r="BJ570" i="50"/>
  <c r="BI570" i="50"/>
  <c r="BH570" i="50"/>
  <c r="BG570" i="50"/>
  <c r="BE570" i="50"/>
  <c r="BD570" i="50"/>
  <c r="BC570" i="50"/>
  <c r="BB570" i="50"/>
  <c r="BA570" i="50"/>
  <c r="K570" i="50"/>
  <c r="J570" i="50"/>
  <c r="BO569" i="50"/>
  <c r="AY569" i="50" s="1"/>
  <c r="BM569" i="50"/>
  <c r="BL569" i="50"/>
  <c r="BK569" i="50"/>
  <c r="BJ569" i="50"/>
  <c r="BI569" i="50"/>
  <c r="BH569" i="50"/>
  <c r="BG569" i="50"/>
  <c r="BE569" i="50"/>
  <c r="BD569" i="50"/>
  <c r="BC569" i="50"/>
  <c r="BB569" i="50"/>
  <c r="BA569" i="50"/>
  <c r="K569" i="50"/>
  <c r="J569" i="50"/>
  <c r="BO568" i="50"/>
  <c r="AY568" i="50" s="1"/>
  <c r="BM568" i="50"/>
  <c r="BL568" i="50"/>
  <c r="BK568" i="50"/>
  <c r="BJ568" i="50"/>
  <c r="BI568" i="50"/>
  <c r="BH568" i="50"/>
  <c r="BG568" i="50"/>
  <c r="BE568" i="50"/>
  <c r="BD568" i="50"/>
  <c r="BC568" i="50"/>
  <c r="BB568" i="50"/>
  <c r="BA568" i="50"/>
  <c r="K568" i="50"/>
  <c r="J568" i="50"/>
  <c r="BO567" i="50"/>
  <c r="AY567" i="50" s="1"/>
  <c r="BM567" i="50"/>
  <c r="BL567" i="50"/>
  <c r="BK567" i="50"/>
  <c r="BJ567" i="50"/>
  <c r="BI567" i="50"/>
  <c r="BH567" i="50"/>
  <c r="BG567" i="50"/>
  <c r="BE567" i="50"/>
  <c r="BD567" i="50"/>
  <c r="BC567" i="50"/>
  <c r="BB567" i="50"/>
  <c r="BA567" i="50"/>
  <c r="K567" i="50"/>
  <c r="J567" i="50"/>
  <c r="BO566" i="50"/>
  <c r="AY566" i="50" s="1"/>
  <c r="BM566" i="50"/>
  <c r="BL566" i="50"/>
  <c r="BK566" i="50"/>
  <c r="BJ566" i="50"/>
  <c r="BI566" i="50"/>
  <c r="BH566" i="50"/>
  <c r="BG566" i="50"/>
  <c r="BE566" i="50"/>
  <c r="BD566" i="50"/>
  <c r="BC566" i="50"/>
  <c r="BB566" i="50"/>
  <c r="BA566" i="50"/>
  <c r="K566" i="50"/>
  <c r="J566" i="50"/>
  <c r="BO565" i="50"/>
  <c r="AY565" i="50" s="1"/>
  <c r="BM565" i="50"/>
  <c r="BL565" i="50"/>
  <c r="BK565" i="50"/>
  <c r="BJ565" i="50"/>
  <c r="BI565" i="50"/>
  <c r="BH565" i="50"/>
  <c r="BG565" i="50"/>
  <c r="BE565" i="50"/>
  <c r="BD565" i="50"/>
  <c r="BC565" i="50"/>
  <c r="BB565" i="50"/>
  <c r="BA565" i="50"/>
  <c r="K565" i="50"/>
  <c r="J565" i="50"/>
  <c r="BO564" i="50"/>
  <c r="AY564" i="50" s="1"/>
  <c r="BM564" i="50"/>
  <c r="BL564" i="50"/>
  <c r="BK564" i="50"/>
  <c r="BJ564" i="50"/>
  <c r="BI564" i="50"/>
  <c r="BH564" i="50"/>
  <c r="BG564" i="50"/>
  <c r="BE564" i="50"/>
  <c r="BD564" i="50"/>
  <c r="BC564" i="50"/>
  <c r="BB564" i="50"/>
  <c r="BA564" i="50"/>
  <c r="K564" i="50"/>
  <c r="J564" i="50"/>
  <c r="BO563" i="50"/>
  <c r="AY563" i="50" s="1"/>
  <c r="BM563" i="50"/>
  <c r="BL563" i="50"/>
  <c r="BK563" i="50"/>
  <c r="BJ563" i="50"/>
  <c r="BI563" i="50"/>
  <c r="BH563" i="50"/>
  <c r="BG563" i="50"/>
  <c r="BE563" i="50"/>
  <c r="BD563" i="50"/>
  <c r="BC563" i="50"/>
  <c r="BB563" i="50"/>
  <c r="BA563" i="50"/>
  <c r="K563" i="50"/>
  <c r="J563" i="50"/>
  <c r="BO562" i="50"/>
  <c r="AY562" i="50" s="1"/>
  <c r="BM562" i="50"/>
  <c r="BL562" i="50"/>
  <c r="BK562" i="50"/>
  <c r="BJ562" i="50"/>
  <c r="BI562" i="50"/>
  <c r="BH562" i="50"/>
  <c r="BG562" i="50"/>
  <c r="BE562" i="50"/>
  <c r="BD562" i="50"/>
  <c r="BC562" i="50"/>
  <c r="BB562" i="50"/>
  <c r="BA562" i="50"/>
  <c r="K562" i="50"/>
  <c r="J562" i="50"/>
  <c r="BO561" i="50"/>
  <c r="AY561" i="50" s="1"/>
  <c r="BM561" i="50"/>
  <c r="BL561" i="50"/>
  <c r="BK561" i="50"/>
  <c r="BJ561" i="50"/>
  <c r="BI561" i="50"/>
  <c r="BH561" i="50"/>
  <c r="BG561" i="50"/>
  <c r="BE561" i="50"/>
  <c r="BD561" i="50"/>
  <c r="BC561" i="50"/>
  <c r="BB561" i="50"/>
  <c r="BA561" i="50"/>
  <c r="K561" i="50"/>
  <c r="J561" i="50"/>
  <c r="BO560" i="50"/>
  <c r="AY560" i="50" s="1"/>
  <c r="BM560" i="50"/>
  <c r="BL560" i="50"/>
  <c r="BK560" i="50"/>
  <c r="BJ560" i="50"/>
  <c r="BI560" i="50"/>
  <c r="BH560" i="50"/>
  <c r="BG560" i="50"/>
  <c r="BE560" i="50"/>
  <c r="BD560" i="50"/>
  <c r="BC560" i="50"/>
  <c r="BB560" i="50"/>
  <c r="BA560" i="50"/>
  <c r="K560" i="50"/>
  <c r="J560" i="50"/>
  <c r="BO559" i="50"/>
  <c r="AY559" i="50" s="1"/>
  <c r="BM559" i="50"/>
  <c r="BL559" i="50"/>
  <c r="BK559" i="50"/>
  <c r="BJ559" i="50"/>
  <c r="BI559" i="50"/>
  <c r="BH559" i="50"/>
  <c r="BG559" i="50"/>
  <c r="BE559" i="50"/>
  <c r="BD559" i="50"/>
  <c r="BC559" i="50"/>
  <c r="BB559" i="50"/>
  <c r="BA559" i="50"/>
  <c r="K559" i="50"/>
  <c r="J559" i="50"/>
  <c r="BO558" i="50"/>
  <c r="AY558" i="50" s="1"/>
  <c r="BM558" i="50"/>
  <c r="BL558" i="50"/>
  <c r="BK558" i="50"/>
  <c r="BJ558" i="50"/>
  <c r="BI558" i="50"/>
  <c r="BH558" i="50"/>
  <c r="BG558" i="50"/>
  <c r="BE558" i="50"/>
  <c r="BD558" i="50"/>
  <c r="BC558" i="50"/>
  <c r="BB558" i="50"/>
  <c r="BA558" i="50"/>
  <c r="K558" i="50"/>
  <c r="J558" i="50"/>
  <c r="BO557" i="50"/>
  <c r="AY557" i="50" s="1"/>
  <c r="BM557" i="50"/>
  <c r="BL557" i="50"/>
  <c r="BK557" i="50"/>
  <c r="BJ557" i="50"/>
  <c r="BI557" i="50"/>
  <c r="BH557" i="50"/>
  <c r="BG557" i="50"/>
  <c r="BE557" i="50"/>
  <c r="BD557" i="50"/>
  <c r="BC557" i="50"/>
  <c r="BB557" i="50"/>
  <c r="BA557" i="50"/>
  <c r="K557" i="50"/>
  <c r="J557" i="50"/>
  <c r="BO556" i="50"/>
  <c r="AY556" i="50" s="1"/>
  <c r="BM556" i="50"/>
  <c r="BL556" i="50"/>
  <c r="BK556" i="50"/>
  <c r="BJ556" i="50"/>
  <c r="BI556" i="50"/>
  <c r="BH556" i="50"/>
  <c r="BG556" i="50"/>
  <c r="BE556" i="50"/>
  <c r="BD556" i="50"/>
  <c r="BC556" i="50"/>
  <c r="BB556" i="50"/>
  <c r="BA556" i="50"/>
  <c r="K556" i="50"/>
  <c r="J556" i="50"/>
  <c r="BO555" i="50"/>
  <c r="AY555" i="50" s="1"/>
  <c r="BM555" i="50"/>
  <c r="BL555" i="50"/>
  <c r="BK555" i="50"/>
  <c r="BJ555" i="50"/>
  <c r="BI555" i="50"/>
  <c r="BH555" i="50"/>
  <c r="BG555" i="50"/>
  <c r="BE555" i="50"/>
  <c r="BD555" i="50"/>
  <c r="BC555" i="50"/>
  <c r="BB555" i="50"/>
  <c r="BA555" i="50"/>
  <c r="K555" i="50"/>
  <c r="J555" i="50"/>
  <c r="BO554" i="50"/>
  <c r="AY554" i="50" s="1"/>
  <c r="BM554" i="50"/>
  <c r="BL554" i="50"/>
  <c r="BK554" i="50"/>
  <c r="BJ554" i="50"/>
  <c r="BI554" i="50"/>
  <c r="BH554" i="50"/>
  <c r="BG554" i="50"/>
  <c r="BE554" i="50"/>
  <c r="BD554" i="50"/>
  <c r="BC554" i="50"/>
  <c r="BB554" i="50"/>
  <c r="BA554" i="50"/>
  <c r="K554" i="50"/>
  <c r="J554" i="50"/>
  <c r="BO553" i="50"/>
  <c r="AY553" i="50" s="1"/>
  <c r="BM553" i="50"/>
  <c r="BL553" i="50"/>
  <c r="BK553" i="50"/>
  <c r="BJ553" i="50"/>
  <c r="BI553" i="50"/>
  <c r="BH553" i="50"/>
  <c r="BG553" i="50"/>
  <c r="BE553" i="50"/>
  <c r="BD553" i="50"/>
  <c r="BC553" i="50"/>
  <c r="BB553" i="50"/>
  <c r="BA553" i="50"/>
  <c r="K553" i="50"/>
  <c r="J553" i="50"/>
  <c r="BO552" i="50"/>
  <c r="AY552" i="50" s="1"/>
  <c r="BM552" i="50"/>
  <c r="BL552" i="50"/>
  <c r="BK552" i="50"/>
  <c r="BJ552" i="50"/>
  <c r="BI552" i="50"/>
  <c r="BH552" i="50"/>
  <c r="BG552" i="50"/>
  <c r="BE552" i="50"/>
  <c r="BD552" i="50"/>
  <c r="BC552" i="50"/>
  <c r="BB552" i="50"/>
  <c r="BA552" i="50"/>
  <c r="K552" i="50"/>
  <c r="J552" i="50"/>
  <c r="BO551" i="50"/>
  <c r="AY551" i="50" s="1"/>
  <c r="BM551" i="50"/>
  <c r="BL551" i="50"/>
  <c r="BK551" i="50"/>
  <c r="BJ551" i="50"/>
  <c r="BI551" i="50"/>
  <c r="BH551" i="50"/>
  <c r="BG551" i="50"/>
  <c r="BE551" i="50"/>
  <c r="BD551" i="50"/>
  <c r="BC551" i="50"/>
  <c r="BB551" i="50"/>
  <c r="BA551" i="50"/>
  <c r="K551" i="50"/>
  <c r="J551" i="50"/>
  <c r="BO550" i="50"/>
  <c r="AY550" i="50" s="1"/>
  <c r="BM550" i="50"/>
  <c r="BL550" i="50"/>
  <c r="BK550" i="50"/>
  <c r="BJ550" i="50"/>
  <c r="BI550" i="50"/>
  <c r="BH550" i="50"/>
  <c r="BG550" i="50"/>
  <c r="BE550" i="50"/>
  <c r="BD550" i="50"/>
  <c r="BC550" i="50"/>
  <c r="BB550" i="50"/>
  <c r="BA550" i="50"/>
  <c r="K550" i="50"/>
  <c r="J550" i="50"/>
  <c r="BO549" i="50"/>
  <c r="AY549" i="50" s="1"/>
  <c r="BM549" i="50"/>
  <c r="BL549" i="50"/>
  <c r="BK549" i="50"/>
  <c r="BJ549" i="50"/>
  <c r="BI549" i="50"/>
  <c r="BH549" i="50"/>
  <c r="BG549" i="50"/>
  <c r="BE549" i="50"/>
  <c r="BD549" i="50"/>
  <c r="BC549" i="50"/>
  <c r="BB549" i="50"/>
  <c r="BA549" i="50"/>
  <c r="K549" i="50"/>
  <c r="J549" i="50"/>
  <c r="BO548" i="50"/>
  <c r="AY548" i="50" s="1"/>
  <c r="BM548" i="50"/>
  <c r="BL548" i="50"/>
  <c r="BK548" i="50"/>
  <c r="BJ548" i="50"/>
  <c r="BI548" i="50"/>
  <c r="BH548" i="50"/>
  <c r="BG548" i="50"/>
  <c r="BE548" i="50"/>
  <c r="BD548" i="50"/>
  <c r="BC548" i="50"/>
  <c r="BB548" i="50"/>
  <c r="BA548" i="50"/>
  <c r="K548" i="50"/>
  <c r="J548" i="50"/>
  <c r="BO547" i="50"/>
  <c r="AY547" i="50" s="1"/>
  <c r="BM547" i="50"/>
  <c r="BL547" i="50"/>
  <c r="BK547" i="50"/>
  <c r="BJ547" i="50"/>
  <c r="BI547" i="50"/>
  <c r="BH547" i="50"/>
  <c r="BG547" i="50"/>
  <c r="BE547" i="50"/>
  <c r="BD547" i="50"/>
  <c r="BC547" i="50"/>
  <c r="BB547" i="50"/>
  <c r="BA547" i="50"/>
  <c r="K547" i="50"/>
  <c r="J547" i="50"/>
  <c r="BO546" i="50"/>
  <c r="AY546" i="50" s="1"/>
  <c r="BM546" i="50"/>
  <c r="BL546" i="50"/>
  <c r="BK546" i="50"/>
  <c r="BJ546" i="50"/>
  <c r="BI546" i="50"/>
  <c r="BH546" i="50"/>
  <c r="BG546" i="50"/>
  <c r="BE546" i="50"/>
  <c r="BD546" i="50"/>
  <c r="BC546" i="50"/>
  <c r="BB546" i="50"/>
  <c r="BA546" i="50"/>
  <c r="K546" i="50"/>
  <c r="J546" i="50"/>
  <c r="BO545" i="50"/>
  <c r="AY545" i="50" s="1"/>
  <c r="BM545" i="50"/>
  <c r="BL545" i="50"/>
  <c r="BK545" i="50"/>
  <c r="BJ545" i="50"/>
  <c r="BI545" i="50"/>
  <c r="BH545" i="50"/>
  <c r="BG545" i="50"/>
  <c r="BE545" i="50"/>
  <c r="BD545" i="50"/>
  <c r="BC545" i="50"/>
  <c r="BB545" i="50"/>
  <c r="BA545" i="50"/>
  <c r="K545" i="50"/>
  <c r="J545" i="50"/>
  <c r="BO544" i="50"/>
  <c r="AY544" i="50" s="1"/>
  <c r="BM544" i="50"/>
  <c r="BL544" i="50"/>
  <c r="BK544" i="50"/>
  <c r="BJ544" i="50"/>
  <c r="BI544" i="50"/>
  <c r="BH544" i="50"/>
  <c r="BG544" i="50"/>
  <c r="BE544" i="50"/>
  <c r="BD544" i="50"/>
  <c r="BC544" i="50"/>
  <c r="BB544" i="50"/>
  <c r="BA544" i="50"/>
  <c r="K544" i="50"/>
  <c r="J544" i="50"/>
  <c r="BO543" i="50"/>
  <c r="AY543" i="50" s="1"/>
  <c r="BM543" i="50"/>
  <c r="BL543" i="50"/>
  <c r="BK543" i="50"/>
  <c r="BJ543" i="50"/>
  <c r="BI543" i="50"/>
  <c r="BH543" i="50"/>
  <c r="BG543" i="50"/>
  <c r="BE543" i="50"/>
  <c r="BD543" i="50"/>
  <c r="BC543" i="50"/>
  <c r="BB543" i="50"/>
  <c r="BA543" i="50"/>
  <c r="K543" i="50"/>
  <c r="J543" i="50"/>
  <c r="BO542" i="50"/>
  <c r="AY542" i="50" s="1"/>
  <c r="BM542" i="50"/>
  <c r="BL542" i="50"/>
  <c r="BK542" i="50"/>
  <c r="BJ542" i="50"/>
  <c r="BI542" i="50"/>
  <c r="BH542" i="50"/>
  <c r="BG542" i="50"/>
  <c r="BE542" i="50"/>
  <c r="BD542" i="50"/>
  <c r="BC542" i="50"/>
  <c r="BB542" i="50"/>
  <c r="BA542" i="50"/>
  <c r="K542" i="50"/>
  <c r="J542" i="50"/>
  <c r="BO541" i="50"/>
  <c r="AY541" i="50" s="1"/>
  <c r="BM541" i="50"/>
  <c r="BL541" i="50"/>
  <c r="BK541" i="50"/>
  <c r="BJ541" i="50"/>
  <c r="BI541" i="50"/>
  <c r="BH541" i="50"/>
  <c r="BG541" i="50"/>
  <c r="BE541" i="50"/>
  <c r="BD541" i="50"/>
  <c r="BC541" i="50"/>
  <c r="BB541" i="50"/>
  <c r="BA541" i="50"/>
  <c r="K541" i="50"/>
  <c r="J541" i="50"/>
  <c r="BO540" i="50"/>
  <c r="AY540" i="50" s="1"/>
  <c r="BM540" i="50"/>
  <c r="BL540" i="50"/>
  <c r="BK540" i="50"/>
  <c r="BJ540" i="50"/>
  <c r="BI540" i="50"/>
  <c r="BH540" i="50"/>
  <c r="BG540" i="50"/>
  <c r="BE540" i="50"/>
  <c r="BD540" i="50"/>
  <c r="BC540" i="50"/>
  <c r="BB540" i="50"/>
  <c r="BA540" i="50"/>
  <c r="K540" i="50"/>
  <c r="J540" i="50"/>
  <c r="BO539" i="50"/>
  <c r="AY539" i="50" s="1"/>
  <c r="BM539" i="50"/>
  <c r="BL539" i="50"/>
  <c r="BK539" i="50"/>
  <c r="BJ539" i="50"/>
  <c r="BI539" i="50"/>
  <c r="BH539" i="50"/>
  <c r="BG539" i="50"/>
  <c r="BE539" i="50"/>
  <c r="BD539" i="50"/>
  <c r="BC539" i="50"/>
  <c r="BB539" i="50"/>
  <c r="BA539" i="50"/>
  <c r="K539" i="50"/>
  <c r="J539" i="50"/>
  <c r="BO538" i="50"/>
  <c r="AY538" i="50" s="1"/>
  <c r="BM538" i="50"/>
  <c r="BL538" i="50"/>
  <c r="BK538" i="50"/>
  <c r="BJ538" i="50"/>
  <c r="BI538" i="50"/>
  <c r="BH538" i="50"/>
  <c r="BG538" i="50"/>
  <c r="BE538" i="50"/>
  <c r="BD538" i="50"/>
  <c r="BC538" i="50"/>
  <c r="BB538" i="50"/>
  <c r="BA538" i="50"/>
  <c r="K538" i="50"/>
  <c r="J538" i="50"/>
  <c r="BO537" i="50"/>
  <c r="AY537" i="50" s="1"/>
  <c r="BM537" i="50"/>
  <c r="BL537" i="50"/>
  <c r="BK537" i="50"/>
  <c r="BJ537" i="50"/>
  <c r="BI537" i="50"/>
  <c r="BH537" i="50"/>
  <c r="BG537" i="50"/>
  <c r="BE537" i="50"/>
  <c r="BD537" i="50"/>
  <c r="BC537" i="50"/>
  <c r="BB537" i="50"/>
  <c r="BA537" i="50"/>
  <c r="K537" i="50"/>
  <c r="J537" i="50"/>
  <c r="BO536" i="50"/>
  <c r="AY536" i="50" s="1"/>
  <c r="BM536" i="50"/>
  <c r="BL536" i="50"/>
  <c r="BK536" i="50"/>
  <c r="BJ536" i="50"/>
  <c r="BI536" i="50"/>
  <c r="BH536" i="50"/>
  <c r="BG536" i="50"/>
  <c r="BE536" i="50"/>
  <c r="BD536" i="50"/>
  <c r="BC536" i="50"/>
  <c r="BB536" i="50"/>
  <c r="BA536" i="50"/>
  <c r="K536" i="50"/>
  <c r="J536" i="50"/>
  <c r="BO535" i="50"/>
  <c r="AY535" i="50" s="1"/>
  <c r="BM535" i="50"/>
  <c r="BL535" i="50"/>
  <c r="BK535" i="50"/>
  <c r="BJ535" i="50"/>
  <c r="BI535" i="50"/>
  <c r="BH535" i="50"/>
  <c r="BG535" i="50"/>
  <c r="BE535" i="50"/>
  <c r="BD535" i="50"/>
  <c r="BC535" i="50"/>
  <c r="BB535" i="50"/>
  <c r="BA535" i="50"/>
  <c r="K535" i="50"/>
  <c r="J535" i="50"/>
  <c r="BO534" i="50"/>
  <c r="AY534" i="50" s="1"/>
  <c r="BM534" i="50"/>
  <c r="BL534" i="50"/>
  <c r="BK534" i="50"/>
  <c r="BJ534" i="50"/>
  <c r="BI534" i="50"/>
  <c r="BH534" i="50"/>
  <c r="BG534" i="50"/>
  <c r="BE534" i="50"/>
  <c r="BD534" i="50"/>
  <c r="BC534" i="50"/>
  <c r="BB534" i="50"/>
  <c r="BA534" i="50"/>
  <c r="K534" i="50"/>
  <c r="J534" i="50"/>
  <c r="BO533" i="50"/>
  <c r="AY533" i="50" s="1"/>
  <c r="BM533" i="50"/>
  <c r="BL533" i="50"/>
  <c r="BK533" i="50"/>
  <c r="BJ533" i="50"/>
  <c r="BI533" i="50"/>
  <c r="BH533" i="50"/>
  <c r="BG533" i="50"/>
  <c r="BE533" i="50"/>
  <c r="BD533" i="50"/>
  <c r="BC533" i="50"/>
  <c r="BB533" i="50"/>
  <c r="BA533" i="50"/>
  <c r="K533" i="50"/>
  <c r="J533" i="50"/>
  <c r="BO532" i="50"/>
  <c r="AY532" i="50" s="1"/>
  <c r="BM532" i="50"/>
  <c r="BL532" i="50"/>
  <c r="BK532" i="50"/>
  <c r="BJ532" i="50"/>
  <c r="BI532" i="50"/>
  <c r="BH532" i="50"/>
  <c r="BG532" i="50"/>
  <c r="BE532" i="50"/>
  <c r="BD532" i="50"/>
  <c r="BC532" i="50"/>
  <c r="BB532" i="50"/>
  <c r="BA532" i="50"/>
  <c r="K532" i="50"/>
  <c r="J532" i="50"/>
  <c r="BO531" i="50"/>
  <c r="AY531" i="50" s="1"/>
  <c r="BM531" i="50"/>
  <c r="BL531" i="50"/>
  <c r="BK531" i="50"/>
  <c r="BJ531" i="50"/>
  <c r="BI531" i="50"/>
  <c r="BH531" i="50"/>
  <c r="BG531" i="50"/>
  <c r="BE531" i="50"/>
  <c r="BD531" i="50"/>
  <c r="BC531" i="50"/>
  <c r="BB531" i="50"/>
  <c r="BA531" i="50"/>
  <c r="K531" i="50"/>
  <c r="J531" i="50"/>
  <c r="BO530" i="50"/>
  <c r="AY530" i="50" s="1"/>
  <c r="BM530" i="50"/>
  <c r="BL530" i="50"/>
  <c r="BK530" i="50"/>
  <c r="BJ530" i="50"/>
  <c r="BI530" i="50"/>
  <c r="BH530" i="50"/>
  <c r="BG530" i="50"/>
  <c r="BE530" i="50"/>
  <c r="BD530" i="50"/>
  <c r="BC530" i="50"/>
  <c r="BB530" i="50"/>
  <c r="BA530" i="50"/>
  <c r="K530" i="50"/>
  <c r="J530" i="50"/>
  <c r="BO529" i="50"/>
  <c r="AY529" i="50" s="1"/>
  <c r="BM529" i="50"/>
  <c r="BL529" i="50"/>
  <c r="BK529" i="50"/>
  <c r="BJ529" i="50"/>
  <c r="BI529" i="50"/>
  <c r="BH529" i="50"/>
  <c r="BG529" i="50"/>
  <c r="BE529" i="50"/>
  <c r="BD529" i="50"/>
  <c r="BC529" i="50"/>
  <c r="BB529" i="50"/>
  <c r="BA529" i="50"/>
  <c r="K529" i="50"/>
  <c r="J529" i="50"/>
  <c r="BO528" i="50"/>
  <c r="AY528" i="50" s="1"/>
  <c r="BM528" i="50"/>
  <c r="BL528" i="50"/>
  <c r="BK528" i="50"/>
  <c r="BJ528" i="50"/>
  <c r="BI528" i="50"/>
  <c r="BH528" i="50"/>
  <c r="BG528" i="50"/>
  <c r="BE528" i="50"/>
  <c r="BD528" i="50"/>
  <c r="BC528" i="50"/>
  <c r="BB528" i="50"/>
  <c r="BA528" i="50"/>
  <c r="K528" i="50"/>
  <c r="J528" i="50"/>
  <c r="BO527" i="50"/>
  <c r="AY527" i="50" s="1"/>
  <c r="BM527" i="50"/>
  <c r="BL527" i="50"/>
  <c r="BK527" i="50"/>
  <c r="BJ527" i="50"/>
  <c r="BI527" i="50"/>
  <c r="BH527" i="50"/>
  <c r="BG527" i="50"/>
  <c r="BE527" i="50"/>
  <c r="BD527" i="50"/>
  <c r="BC527" i="50"/>
  <c r="BB527" i="50"/>
  <c r="BA527" i="50"/>
  <c r="K527" i="50"/>
  <c r="J527" i="50"/>
  <c r="BO526" i="50"/>
  <c r="AY526" i="50" s="1"/>
  <c r="BM526" i="50"/>
  <c r="BL526" i="50"/>
  <c r="BK526" i="50"/>
  <c r="BJ526" i="50"/>
  <c r="BI526" i="50"/>
  <c r="BH526" i="50"/>
  <c r="BG526" i="50"/>
  <c r="BE526" i="50"/>
  <c r="BD526" i="50"/>
  <c r="BC526" i="50"/>
  <c r="BB526" i="50"/>
  <c r="BA526" i="50"/>
  <c r="K526" i="50"/>
  <c r="J526" i="50"/>
  <c r="BO525" i="50"/>
  <c r="AY525" i="50" s="1"/>
  <c r="BM525" i="50"/>
  <c r="BL525" i="50"/>
  <c r="BK525" i="50"/>
  <c r="BJ525" i="50"/>
  <c r="BI525" i="50"/>
  <c r="BH525" i="50"/>
  <c r="BG525" i="50"/>
  <c r="BE525" i="50"/>
  <c r="BD525" i="50"/>
  <c r="BC525" i="50"/>
  <c r="BB525" i="50"/>
  <c r="BA525" i="50"/>
  <c r="K525" i="50"/>
  <c r="J525" i="50"/>
  <c r="BO524" i="50"/>
  <c r="AY524" i="50" s="1"/>
  <c r="BM524" i="50"/>
  <c r="BL524" i="50"/>
  <c r="BK524" i="50"/>
  <c r="BJ524" i="50"/>
  <c r="BI524" i="50"/>
  <c r="BH524" i="50"/>
  <c r="BG524" i="50"/>
  <c r="BE524" i="50"/>
  <c r="BD524" i="50"/>
  <c r="BC524" i="50"/>
  <c r="BB524" i="50"/>
  <c r="BA524" i="50"/>
  <c r="K524" i="50"/>
  <c r="J524" i="50"/>
  <c r="BO523" i="50"/>
  <c r="AY523" i="50" s="1"/>
  <c r="BM523" i="50"/>
  <c r="BL523" i="50"/>
  <c r="BK523" i="50"/>
  <c r="BJ523" i="50"/>
  <c r="BI523" i="50"/>
  <c r="BH523" i="50"/>
  <c r="BG523" i="50"/>
  <c r="BE523" i="50"/>
  <c r="BD523" i="50"/>
  <c r="BC523" i="50"/>
  <c r="BB523" i="50"/>
  <c r="BA523" i="50"/>
  <c r="K523" i="50"/>
  <c r="J523" i="50"/>
  <c r="BO522" i="50"/>
  <c r="AY522" i="50" s="1"/>
  <c r="BM522" i="50"/>
  <c r="BL522" i="50"/>
  <c r="BK522" i="50"/>
  <c r="BJ522" i="50"/>
  <c r="BI522" i="50"/>
  <c r="BH522" i="50"/>
  <c r="BG522" i="50"/>
  <c r="BE522" i="50"/>
  <c r="BD522" i="50"/>
  <c r="BC522" i="50"/>
  <c r="BB522" i="50"/>
  <c r="BA522" i="50"/>
  <c r="K522" i="50"/>
  <c r="J522" i="50"/>
  <c r="BO521" i="50"/>
  <c r="AY521" i="50" s="1"/>
  <c r="BM521" i="50"/>
  <c r="BL521" i="50"/>
  <c r="BK521" i="50"/>
  <c r="BJ521" i="50"/>
  <c r="BI521" i="50"/>
  <c r="BH521" i="50"/>
  <c r="BG521" i="50"/>
  <c r="BE521" i="50"/>
  <c r="BD521" i="50"/>
  <c r="BC521" i="50"/>
  <c r="BB521" i="50"/>
  <c r="BA521" i="50"/>
  <c r="K521" i="50"/>
  <c r="J521" i="50"/>
  <c r="BO520" i="50"/>
  <c r="AY520" i="50" s="1"/>
  <c r="BM520" i="50"/>
  <c r="BL520" i="50"/>
  <c r="BK520" i="50"/>
  <c r="BJ520" i="50"/>
  <c r="BI520" i="50"/>
  <c r="BH520" i="50"/>
  <c r="BG520" i="50"/>
  <c r="BE520" i="50"/>
  <c r="BD520" i="50"/>
  <c r="BC520" i="50"/>
  <c r="BB520" i="50"/>
  <c r="BA520" i="50"/>
  <c r="K520" i="50"/>
  <c r="J520" i="50"/>
  <c r="BO519" i="50"/>
  <c r="AY519" i="50" s="1"/>
  <c r="BM519" i="50"/>
  <c r="BL519" i="50"/>
  <c r="BK519" i="50"/>
  <c r="BJ519" i="50"/>
  <c r="BI519" i="50"/>
  <c r="BH519" i="50"/>
  <c r="BG519" i="50"/>
  <c r="BE519" i="50"/>
  <c r="BD519" i="50"/>
  <c r="BC519" i="50"/>
  <c r="BB519" i="50"/>
  <c r="BA519" i="50"/>
  <c r="K519" i="50"/>
  <c r="J519" i="50"/>
  <c r="BO518" i="50"/>
  <c r="AY518" i="50" s="1"/>
  <c r="BM518" i="50"/>
  <c r="BL518" i="50"/>
  <c r="BK518" i="50"/>
  <c r="BJ518" i="50"/>
  <c r="BI518" i="50"/>
  <c r="BH518" i="50"/>
  <c r="BG518" i="50"/>
  <c r="BE518" i="50"/>
  <c r="BD518" i="50"/>
  <c r="BC518" i="50"/>
  <c r="BB518" i="50"/>
  <c r="BA518" i="50"/>
  <c r="K518" i="50"/>
  <c r="J518" i="50"/>
  <c r="BO517" i="50"/>
  <c r="AY517" i="50" s="1"/>
  <c r="BM517" i="50"/>
  <c r="BL517" i="50"/>
  <c r="BK517" i="50"/>
  <c r="BJ517" i="50"/>
  <c r="BI517" i="50"/>
  <c r="BH517" i="50"/>
  <c r="BG517" i="50"/>
  <c r="BE517" i="50"/>
  <c r="BD517" i="50"/>
  <c r="BC517" i="50"/>
  <c r="BB517" i="50"/>
  <c r="BA517" i="50"/>
  <c r="K517" i="50"/>
  <c r="J517" i="50"/>
  <c r="BO516" i="50"/>
  <c r="AY516" i="50" s="1"/>
  <c r="BM516" i="50"/>
  <c r="BL516" i="50"/>
  <c r="BK516" i="50"/>
  <c r="BJ516" i="50"/>
  <c r="BI516" i="50"/>
  <c r="BH516" i="50"/>
  <c r="BG516" i="50"/>
  <c r="BE516" i="50"/>
  <c r="BD516" i="50"/>
  <c r="BC516" i="50"/>
  <c r="BB516" i="50"/>
  <c r="BA516" i="50"/>
  <c r="K516" i="50"/>
  <c r="J516" i="50"/>
  <c r="BO515" i="50"/>
  <c r="AY515" i="50" s="1"/>
  <c r="BM515" i="50"/>
  <c r="BL515" i="50"/>
  <c r="BK515" i="50"/>
  <c r="BJ515" i="50"/>
  <c r="BI515" i="50"/>
  <c r="BH515" i="50"/>
  <c r="BG515" i="50"/>
  <c r="BE515" i="50"/>
  <c r="BD515" i="50"/>
  <c r="BC515" i="50"/>
  <c r="BB515" i="50"/>
  <c r="BA515" i="50"/>
  <c r="K515" i="50"/>
  <c r="J515" i="50"/>
  <c r="BO514" i="50"/>
  <c r="AY514" i="50" s="1"/>
  <c r="BM514" i="50"/>
  <c r="BL514" i="50"/>
  <c r="BK514" i="50"/>
  <c r="BJ514" i="50"/>
  <c r="BI514" i="50"/>
  <c r="BH514" i="50"/>
  <c r="BG514" i="50"/>
  <c r="BE514" i="50"/>
  <c r="BD514" i="50"/>
  <c r="BC514" i="50"/>
  <c r="BB514" i="50"/>
  <c r="BA514" i="50"/>
  <c r="K514" i="50"/>
  <c r="J514" i="50"/>
  <c r="BO513" i="50"/>
  <c r="AY513" i="50" s="1"/>
  <c r="BM513" i="50"/>
  <c r="BL513" i="50"/>
  <c r="BK513" i="50"/>
  <c r="BJ513" i="50"/>
  <c r="BI513" i="50"/>
  <c r="BH513" i="50"/>
  <c r="BG513" i="50"/>
  <c r="BE513" i="50"/>
  <c r="BD513" i="50"/>
  <c r="BC513" i="50"/>
  <c r="BB513" i="50"/>
  <c r="BA513" i="50"/>
  <c r="K513" i="50"/>
  <c r="J513" i="50"/>
  <c r="BO512" i="50"/>
  <c r="AY512" i="50" s="1"/>
  <c r="BM512" i="50"/>
  <c r="BL512" i="50"/>
  <c r="BK512" i="50"/>
  <c r="BJ512" i="50"/>
  <c r="BI512" i="50"/>
  <c r="BH512" i="50"/>
  <c r="BG512" i="50"/>
  <c r="BE512" i="50"/>
  <c r="BD512" i="50"/>
  <c r="BC512" i="50"/>
  <c r="BB512" i="50"/>
  <c r="BA512" i="50"/>
  <c r="K512" i="50"/>
  <c r="J512" i="50"/>
  <c r="BO511" i="50"/>
  <c r="AY511" i="50" s="1"/>
  <c r="BM511" i="50"/>
  <c r="BL511" i="50"/>
  <c r="BK511" i="50"/>
  <c r="BJ511" i="50"/>
  <c r="BI511" i="50"/>
  <c r="BH511" i="50"/>
  <c r="BG511" i="50"/>
  <c r="BE511" i="50"/>
  <c r="BD511" i="50"/>
  <c r="BC511" i="50"/>
  <c r="BB511" i="50"/>
  <c r="BA511" i="50"/>
  <c r="K511" i="50"/>
  <c r="J511" i="50"/>
  <c r="BO510" i="50"/>
  <c r="AY510" i="50" s="1"/>
  <c r="BM510" i="50"/>
  <c r="BL510" i="50"/>
  <c r="BK510" i="50"/>
  <c r="BJ510" i="50"/>
  <c r="BI510" i="50"/>
  <c r="BH510" i="50"/>
  <c r="BG510" i="50"/>
  <c r="BE510" i="50"/>
  <c r="BD510" i="50"/>
  <c r="BC510" i="50"/>
  <c r="BB510" i="50"/>
  <c r="BA510" i="50"/>
  <c r="K510" i="50"/>
  <c r="J510" i="50"/>
  <c r="BO509" i="50"/>
  <c r="AY509" i="50" s="1"/>
  <c r="BM509" i="50"/>
  <c r="BL509" i="50"/>
  <c r="BK509" i="50"/>
  <c r="BJ509" i="50"/>
  <c r="BI509" i="50"/>
  <c r="BH509" i="50"/>
  <c r="BG509" i="50"/>
  <c r="BE509" i="50"/>
  <c r="BD509" i="50"/>
  <c r="BC509" i="50"/>
  <c r="BB509" i="50"/>
  <c r="BA509" i="50"/>
  <c r="K509" i="50"/>
  <c r="J509" i="50"/>
  <c r="BO508" i="50"/>
  <c r="AY508" i="50" s="1"/>
  <c r="BM508" i="50"/>
  <c r="BL508" i="50"/>
  <c r="BK508" i="50"/>
  <c r="BJ508" i="50"/>
  <c r="BI508" i="50"/>
  <c r="BH508" i="50"/>
  <c r="BG508" i="50"/>
  <c r="BE508" i="50"/>
  <c r="BD508" i="50"/>
  <c r="BC508" i="50"/>
  <c r="BB508" i="50"/>
  <c r="BA508" i="50"/>
  <c r="K508" i="50"/>
  <c r="J508" i="50"/>
  <c r="BO507" i="50"/>
  <c r="AY507" i="50" s="1"/>
  <c r="BM507" i="50"/>
  <c r="BL507" i="50"/>
  <c r="BK507" i="50"/>
  <c r="BJ507" i="50"/>
  <c r="BI507" i="50"/>
  <c r="BH507" i="50"/>
  <c r="BG507" i="50"/>
  <c r="BE507" i="50"/>
  <c r="BD507" i="50"/>
  <c r="BC507" i="50"/>
  <c r="BB507" i="50"/>
  <c r="BA507" i="50"/>
  <c r="K507" i="50"/>
  <c r="J507" i="50"/>
  <c r="BO506" i="50"/>
  <c r="AY506" i="50" s="1"/>
  <c r="BM506" i="50"/>
  <c r="BL506" i="50"/>
  <c r="BK506" i="50"/>
  <c r="BJ506" i="50"/>
  <c r="BI506" i="50"/>
  <c r="BH506" i="50"/>
  <c r="BG506" i="50"/>
  <c r="BE506" i="50"/>
  <c r="BD506" i="50"/>
  <c r="BC506" i="50"/>
  <c r="BB506" i="50"/>
  <c r="BA506" i="50"/>
  <c r="K506" i="50"/>
  <c r="J506" i="50"/>
  <c r="BO505" i="50"/>
  <c r="AY505" i="50" s="1"/>
  <c r="BM505" i="50"/>
  <c r="BL505" i="50"/>
  <c r="BK505" i="50"/>
  <c r="BJ505" i="50"/>
  <c r="BI505" i="50"/>
  <c r="BH505" i="50"/>
  <c r="BG505" i="50"/>
  <c r="BE505" i="50"/>
  <c r="BD505" i="50"/>
  <c r="BC505" i="50"/>
  <c r="BB505" i="50"/>
  <c r="BA505" i="50"/>
  <c r="K505" i="50"/>
  <c r="J505" i="50"/>
  <c r="BO504" i="50"/>
  <c r="AY504" i="50" s="1"/>
  <c r="BM504" i="50"/>
  <c r="BL504" i="50"/>
  <c r="BK504" i="50"/>
  <c r="BJ504" i="50"/>
  <c r="BI504" i="50"/>
  <c r="BH504" i="50"/>
  <c r="BG504" i="50"/>
  <c r="BE504" i="50"/>
  <c r="BD504" i="50"/>
  <c r="BC504" i="50"/>
  <c r="BB504" i="50"/>
  <c r="BA504" i="50"/>
  <c r="K504" i="50"/>
  <c r="J504" i="50"/>
  <c r="BO503" i="50"/>
  <c r="AY503" i="50" s="1"/>
  <c r="BM503" i="50"/>
  <c r="BL503" i="50"/>
  <c r="BK503" i="50"/>
  <c r="BJ503" i="50"/>
  <c r="BI503" i="50"/>
  <c r="BH503" i="50"/>
  <c r="BG503" i="50"/>
  <c r="BE503" i="50"/>
  <c r="BD503" i="50"/>
  <c r="BC503" i="50"/>
  <c r="BB503" i="50"/>
  <c r="BA503" i="50"/>
  <c r="K503" i="50"/>
  <c r="J503" i="50"/>
  <c r="BO502" i="50"/>
  <c r="AY502" i="50" s="1"/>
  <c r="BM502" i="50"/>
  <c r="BL502" i="50"/>
  <c r="BK502" i="50"/>
  <c r="BJ502" i="50"/>
  <c r="BI502" i="50"/>
  <c r="BH502" i="50"/>
  <c r="BG502" i="50"/>
  <c r="BE502" i="50"/>
  <c r="BD502" i="50"/>
  <c r="BC502" i="50"/>
  <c r="BB502" i="50"/>
  <c r="BA502" i="50"/>
  <c r="K502" i="50"/>
  <c r="J502" i="50"/>
  <c r="BO501" i="50"/>
  <c r="AY501" i="50" s="1"/>
  <c r="BM501" i="50"/>
  <c r="BL501" i="50"/>
  <c r="BK501" i="50"/>
  <c r="BJ501" i="50"/>
  <c r="BI501" i="50"/>
  <c r="BH501" i="50"/>
  <c r="BG501" i="50"/>
  <c r="BE501" i="50"/>
  <c r="BD501" i="50"/>
  <c r="BC501" i="50"/>
  <c r="BB501" i="50"/>
  <c r="BA501" i="50"/>
  <c r="K501" i="50"/>
  <c r="J501" i="50"/>
  <c r="BO500" i="50"/>
  <c r="AY500" i="50" s="1"/>
  <c r="BM500" i="50"/>
  <c r="BL500" i="50"/>
  <c r="BK500" i="50"/>
  <c r="BJ500" i="50"/>
  <c r="BI500" i="50"/>
  <c r="BH500" i="50"/>
  <c r="BG500" i="50"/>
  <c r="BE500" i="50"/>
  <c r="BD500" i="50"/>
  <c r="BC500" i="50"/>
  <c r="BB500" i="50"/>
  <c r="BA500" i="50"/>
  <c r="K500" i="50"/>
  <c r="J500" i="50"/>
  <c r="BO499" i="50"/>
  <c r="AY499" i="50" s="1"/>
  <c r="BM499" i="50"/>
  <c r="BL499" i="50"/>
  <c r="BK499" i="50"/>
  <c r="BJ499" i="50"/>
  <c r="BI499" i="50"/>
  <c r="BH499" i="50"/>
  <c r="BG499" i="50"/>
  <c r="BE499" i="50"/>
  <c r="BD499" i="50"/>
  <c r="BC499" i="50"/>
  <c r="BB499" i="50"/>
  <c r="BA499" i="50"/>
  <c r="K499" i="50"/>
  <c r="J499" i="50"/>
  <c r="BO498" i="50"/>
  <c r="AY498" i="50" s="1"/>
  <c r="BM498" i="50"/>
  <c r="BL498" i="50"/>
  <c r="BK498" i="50"/>
  <c r="BJ498" i="50"/>
  <c r="BI498" i="50"/>
  <c r="BH498" i="50"/>
  <c r="BG498" i="50"/>
  <c r="BE498" i="50"/>
  <c r="BD498" i="50"/>
  <c r="BC498" i="50"/>
  <c r="BB498" i="50"/>
  <c r="BA498" i="50"/>
  <c r="K498" i="50"/>
  <c r="J498" i="50"/>
  <c r="BO497" i="50"/>
  <c r="AY497" i="50" s="1"/>
  <c r="BM497" i="50"/>
  <c r="BL497" i="50"/>
  <c r="BK497" i="50"/>
  <c r="BJ497" i="50"/>
  <c r="BI497" i="50"/>
  <c r="BH497" i="50"/>
  <c r="BG497" i="50"/>
  <c r="BE497" i="50"/>
  <c r="BD497" i="50"/>
  <c r="BC497" i="50"/>
  <c r="BB497" i="50"/>
  <c r="BA497" i="50"/>
  <c r="K497" i="50"/>
  <c r="J497" i="50"/>
  <c r="BO496" i="50"/>
  <c r="AY496" i="50" s="1"/>
  <c r="BM496" i="50"/>
  <c r="BL496" i="50"/>
  <c r="BK496" i="50"/>
  <c r="BJ496" i="50"/>
  <c r="BI496" i="50"/>
  <c r="BH496" i="50"/>
  <c r="BG496" i="50"/>
  <c r="BE496" i="50"/>
  <c r="BD496" i="50"/>
  <c r="BC496" i="50"/>
  <c r="BB496" i="50"/>
  <c r="BA496" i="50"/>
  <c r="K496" i="50"/>
  <c r="J496" i="50"/>
  <c r="BO495" i="50"/>
  <c r="AY495" i="50" s="1"/>
  <c r="BM495" i="50"/>
  <c r="BL495" i="50"/>
  <c r="BK495" i="50"/>
  <c r="BJ495" i="50"/>
  <c r="BI495" i="50"/>
  <c r="BH495" i="50"/>
  <c r="BG495" i="50"/>
  <c r="BE495" i="50"/>
  <c r="BD495" i="50"/>
  <c r="BC495" i="50"/>
  <c r="BB495" i="50"/>
  <c r="BA495" i="50"/>
  <c r="K495" i="50"/>
  <c r="J495" i="50"/>
  <c r="BO494" i="50"/>
  <c r="AY494" i="50" s="1"/>
  <c r="BM494" i="50"/>
  <c r="BL494" i="50"/>
  <c r="BK494" i="50"/>
  <c r="BJ494" i="50"/>
  <c r="BI494" i="50"/>
  <c r="BH494" i="50"/>
  <c r="BG494" i="50"/>
  <c r="BE494" i="50"/>
  <c r="BD494" i="50"/>
  <c r="BC494" i="50"/>
  <c r="BB494" i="50"/>
  <c r="BA494" i="50"/>
  <c r="K494" i="50"/>
  <c r="J494" i="50"/>
  <c r="BO493" i="50"/>
  <c r="AY493" i="50" s="1"/>
  <c r="BM493" i="50"/>
  <c r="BL493" i="50"/>
  <c r="BK493" i="50"/>
  <c r="BJ493" i="50"/>
  <c r="BI493" i="50"/>
  <c r="BH493" i="50"/>
  <c r="BG493" i="50"/>
  <c r="BE493" i="50"/>
  <c r="BD493" i="50"/>
  <c r="BC493" i="50"/>
  <c r="BB493" i="50"/>
  <c r="BA493" i="50"/>
  <c r="K493" i="50"/>
  <c r="J493" i="50"/>
  <c r="BO492" i="50"/>
  <c r="AY492" i="50" s="1"/>
  <c r="BM492" i="50"/>
  <c r="BL492" i="50"/>
  <c r="BK492" i="50"/>
  <c r="BJ492" i="50"/>
  <c r="BI492" i="50"/>
  <c r="BH492" i="50"/>
  <c r="BG492" i="50"/>
  <c r="BE492" i="50"/>
  <c r="BD492" i="50"/>
  <c r="BC492" i="50"/>
  <c r="BB492" i="50"/>
  <c r="BA492" i="50"/>
  <c r="K492" i="50"/>
  <c r="J492" i="50"/>
  <c r="BO491" i="50"/>
  <c r="AY491" i="50" s="1"/>
  <c r="BM491" i="50"/>
  <c r="BL491" i="50"/>
  <c r="BK491" i="50"/>
  <c r="BJ491" i="50"/>
  <c r="BI491" i="50"/>
  <c r="BH491" i="50"/>
  <c r="BG491" i="50"/>
  <c r="BE491" i="50"/>
  <c r="BD491" i="50"/>
  <c r="BC491" i="50"/>
  <c r="BB491" i="50"/>
  <c r="BA491" i="50"/>
  <c r="K491" i="50"/>
  <c r="J491" i="50"/>
  <c r="BO490" i="50"/>
  <c r="AY490" i="50" s="1"/>
  <c r="BM490" i="50"/>
  <c r="BL490" i="50"/>
  <c r="BK490" i="50"/>
  <c r="BJ490" i="50"/>
  <c r="BI490" i="50"/>
  <c r="BH490" i="50"/>
  <c r="BG490" i="50"/>
  <c r="BE490" i="50"/>
  <c r="BD490" i="50"/>
  <c r="BC490" i="50"/>
  <c r="BB490" i="50"/>
  <c r="BA490" i="50"/>
  <c r="K490" i="50"/>
  <c r="J490" i="50"/>
  <c r="BO489" i="50"/>
  <c r="AY489" i="50" s="1"/>
  <c r="BM489" i="50"/>
  <c r="BL489" i="50"/>
  <c r="BK489" i="50"/>
  <c r="BJ489" i="50"/>
  <c r="BI489" i="50"/>
  <c r="BH489" i="50"/>
  <c r="BG489" i="50"/>
  <c r="BE489" i="50"/>
  <c r="BD489" i="50"/>
  <c r="BC489" i="50"/>
  <c r="BB489" i="50"/>
  <c r="BA489" i="50"/>
  <c r="K489" i="50"/>
  <c r="J489" i="50"/>
  <c r="BO488" i="50"/>
  <c r="AY488" i="50" s="1"/>
  <c r="BM488" i="50"/>
  <c r="BL488" i="50"/>
  <c r="BK488" i="50"/>
  <c r="BJ488" i="50"/>
  <c r="BI488" i="50"/>
  <c r="BH488" i="50"/>
  <c r="BG488" i="50"/>
  <c r="BE488" i="50"/>
  <c r="BD488" i="50"/>
  <c r="BC488" i="50"/>
  <c r="BB488" i="50"/>
  <c r="BA488" i="50"/>
  <c r="K488" i="50"/>
  <c r="J488" i="50"/>
  <c r="BO487" i="50"/>
  <c r="AY487" i="50" s="1"/>
  <c r="BM487" i="50"/>
  <c r="BL487" i="50"/>
  <c r="BK487" i="50"/>
  <c r="BJ487" i="50"/>
  <c r="BI487" i="50"/>
  <c r="BH487" i="50"/>
  <c r="BG487" i="50"/>
  <c r="BE487" i="50"/>
  <c r="BD487" i="50"/>
  <c r="BC487" i="50"/>
  <c r="BB487" i="50"/>
  <c r="BA487" i="50"/>
  <c r="K487" i="50"/>
  <c r="J487" i="50"/>
  <c r="BO486" i="50"/>
  <c r="AY486" i="50" s="1"/>
  <c r="BM486" i="50"/>
  <c r="BL486" i="50"/>
  <c r="BK486" i="50"/>
  <c r="BJ486" i="50"/>
  <c r="BI486" i="50"/>
  <c r="BH486" i="50"/>
  <c r="BG486" i="50"/>
  <c r="BE486" i="50"/>
  <c r="BD486" i="50"/>
  <c r="BC486" i="50"/>
  <c r="BB486" i="50"/>
  <c r="BA486" i="50"/>
  <c r="K486" i="50"/>
  <c r="J486" i="50"/>
  <c r="BO485" i="50"/>
  <c r="AY485" i="50" s="1"/>
  <c r="BM485" i="50"/>
  <c r="BL485" i="50"/>
  <c r="BK485" i="50"/>
  <c r="BJ485" i="50"/>
  <c r="BI485" i="50"/>
  <c r="BH485" i="50"/>
  <c r="BG485" i="50"/>
  <c r="BE485" i="50"/>
  <c r="BD485" i="50"/>
  <c r="BC485" i="50"/>
  <c r="BB485" i="50"/>
  <c r="BA485" i="50"/>
  <c r="K485" i="50"/>
  <c r="J485" i="50"/>
  <c r="BO484" i="50"/>
  <c r="AY484" i="50" s="1"/>
  <c r="BM484" i="50"/>
  <c r="BL484" i="50"/>
  <c r="BK484" i="50"/>
  <c r="BJ484" i="50"/>
  <c r="BI484" i="50"/>
  <c r="BH484" i="50"/>
  <c r="BG484" i="50"/>
  <c r="BE484" i="50"/>
  <c r="BD484" i="50"/>
  <c r="BC484" i="50"/>
  <c r="BB484" i="50"/>
  <c r="BA484" i="50"/>
  <c r="K484" i="50"/>
  <c r="J484" i="50"/>
  <c r="BO483" i="50"/>
  <c r="AY483" i="50" s="1"/>
  <c r="BM483" i="50"/>
  <c r="BL483" i="50"/>
  <c r="BK483" i="50"/>
  <c r="BJ483" i="50"/>
  <c r="BI483" i="50"/>
  <c r="BH483" i="50"/>
  <c r="BG483" i="50"/>
  <c r="BE483" i="50"/>
  <c r="BD483" i="50"/>
  <c r="BC483" i="50"/>
  <c r="BB483" i="50"/>
  <c r="BA483" i="50"/>
  <c r="K483" i="50"/>
  <c r="J483" i="50"/>
  <c r="BO482" i="50"/>
  <c r="AY482" i="50" s="1"/>
  <c r="BM482" i="50"/>
  <c r="BL482" i="50"/>
  <c r="BK482" i="50"/>
  <c r="BJ482" i="50"/>
  <c r="BI482" i="50"/>
  <c r="BH482" i="50"/>
  <c r="BG482" i="50"/>
  <c r="BE482" i="50"/>
  <c r="BD482" i="50"/>
  <c r="BC482" i="50"/>
  <c r="BB482" i="50"/>
  <c r="BA482" i="50"/>
  <c r="K482" i="50"/>
  <c r="J482" i="50"/>
  <c r="BO481" i="50"/>
  <c r="AY481" i="50" s="1"/>
  <c r="BM481" i="50"/>
  <c r="BL481" i="50"/>
  <c r="BK481" i="50"/>
  <c r="BJ481" i="50"/>
  <c r="BI481" i="50"/>
  <c r="BH481" i="50"/>
  <c r="BG481" i="50"/>
  <c r="BE481" i="50"/>
  <c r="BD481" i="50"/>
  <c r="BC481" i="50"/>
  <c r="BB481" i="50"/>
  <c r="BA481" i="50"/>
  <c r="K481" i="50"/>
  <c r="J481" i="50"/>
  <c r="BO480" i="50"/>
  <c r="AY480" i="50" s="1"/>
  <c r="BM480" i="50"/>
  <c r="BL480" i="50"/>
  <c r="BK480" i="50"/>
  <c r="BJ480" i="50"/>
  <c r="BI480" i="50"/>
  <c r="BH480" i="50"/>
  <c r="BG480" i="50"/>
  <c r="BE480" i="50"/>
  <c r="BD480" i="50"/>
  <c r="BC480" i="50"/>
  <c r="BB480" i="50"/>
  <c r="BA480" i="50"/>
  <c r="K480" i="50"/>
  <c r="J480" i="50"/>
  <c r="BO479" i="50"/>
  <c r="AY479" i="50" s="1"/>
  <c r="BM479" i="50"/>
  <c r="BL479" i="50"/>
  <c r="BK479" i="50"/>
  <c r="BJ479" i="50"/>
  <c r="BI479" i="50"/>
  <c r="BH479" i="50"/>
  <c r="BG479" i="50"/>
  <c r="BE479" i="50"/>
  <c r="BD479" i="50"/>
  <c r="BC479" i="50"/>
  <c r="BB479" i="50"/>
  <c r="BA479" i="50"/>
  <c r="K479" i="50"/>
  <c r="J479" i="50"/>
  <c r="BO478" i="50"/>
  <c r="AY478" i="50" s="1"/>
  <c r="BM478" i="50"/>
  <c r="BL478" i="50"/>
  <c r="BK478" i="50"/>
  <c r="BJ478" i="50"/>
  <c r="BI478" i="50"/>
  <c r="BH478" i="50"/>
  <c r="BG478" i="50"/>
  <c r="BE478" i="50"/>
  <c r="BD478" i="50"/>
  <c r="BC478" i="50"/>
  <c r="BB478" i="50"/>
  <c r="BA478" i="50"/>
  <c r="K478" i="50"/>
  <c r="J478" i="50"/>
  <c r="BO477" i="50"/>
  <c r="AY477" i="50" s="1"/>
  <c r="BM477" i="50"/>
  <c r="BL477" i="50"/>
  <c r="BK477" i="50"/>
  <c r="BJ477" i="50"/>
  <c r="BI477" i="50"/>
  <c r="BH477" i="50"/>
  <c r="BG477" i="50"/>
  <c r="BE477" i="50"/>
  <c r="BD477" i="50"/>
  <c r="BC477" i="50"/>
  <c r="BB477" i="50"/>
  <c r="BA477" i="50"/>
  <c r="K477" i="50"/>
  <c r="J477" i="50"/>
  <c r="BO476" i="50"/>
  <c r="AY476" i="50" s="1"/>
  <c r="BM476" i="50"/>
  <c r="BL476" i="50"/>
  <c r="BK476" i="50"/>
  <c r="BJ476" i="50"/>
  <c r="BI476" i="50"/>
  <c r="BH476" i="50"/>
  <c r="BG476" i="50"/>
  <c r="BE476" i="50"/>
  <c r="BD476" i="50"/>
  <c r="BC476" i="50"/>
  <c r="BB476" i="50"/>
  <c r="BA476" i="50"/>
  <c r="K476" i="50"/>
  <c r="J476" i="50"/>
  <c r="BO475" i="50"/>
  <c r="AY475" i="50" s="1"/>
  <c r="BM475" i="50"/>
  <c r="BL475" i="50"/>
  <c r="BK475" i="50"/>
  <c r="BJ475" i="50"/>
  <c r="BI475" i="50"/>
  <c r="BH475" i="50"/>
  <c r="BG475" i="50"/>
  <c r="BE475" i="50"/>
  <c r="BD475" i="50"/>
  <c r="BC475" i="50"/>
  <c r="BB475" i="50"/>
  <c r="BA475" i="50"/>
  <c r="K475" i="50"/>
  <c r="J475" i="50"/>
  <c r="BO474" i="50"/>
  <c r="AY474" i="50" s="1"/>
  <c r="BM474" i="50"/>
  <c r="BL474" i="50"/>
  <c r="BK474" i="50"/>
  <c r="BJ474" i="50"/>
  <c r="BI474" i="50"/>
  <c r="BH474" i="50"/>
  <c r="BG474" i="50"/>
  <c r="BE474" i="50"/>
  <c r="BD474" i="50"/>
  <c r="BC474" i="50"/>
  <c r="BB474" i="50"/>
  <c r="BA474" i="50"/>
  <c r="K474" i="50"/>
  <c r="J474" i="50"/>
  <c r="BO473" i="50"/>
  <c r="AY473" i="50" s="1"/>
  <c r="BM473" i="50"/>
  <c r="BL473" i="50"/>
  <c r="BK473" i="50"/>
  <c r="BJ473" i="50"/>
  <c r="BI473" i="50"/>
  <c r="BH473" i="50"/>
  <c r="BG473" i="50"/>
  <c r="BE473" i="50"/>
  <c r="BD473" i="50"/>
  <c r="BC473" i="50"/>
  <c r="BB473" i="50"/>
  <c r="BA473" i="50"/>
  <c r="K473" i="50"/>
  <c r="J473" i="50"/>
  <c r="BO472" i="50"/>
  <c r="AY472" i="50" s="1"/>
  <c r="BM472" i="50"/>
  <c r="BL472" i="50"/>
  <c r="BK472" i="50"/>
  <c r="BJ472" i="50"/>
  <c r="BI472" i="50"/>
  <c r="BH472" i="50"/>
  <c r="BG472" i="50"/>
  <c r="BE472" i="50"/>
  <c r="BD472" i="50"/>
  <c r="BC472" i="50"/>
  <c r="BB472" i="50"/>
  <c r="BA472" i="50"/>
  <c r="K472" i="50"/>
  <c r="J472" i="50"/>
  <c r="BO471" i="50"/>
  <c r="AY471" i="50" s="1"/>
  <c r="BM471" i="50"/>
  <c r="BL471" i="50"/>
  <c r="BK471" i="50"/>
  <c r="BJ471" i="50"/>
  <c r="BI471" i="50"/>
  <c r="BH471" i="50"/>
  <c r="BG471" i="50"/>
  <c r="BE471" i="50"/>
  <c r="BD471" i="50"/>
  <c r="BC471" i="50"/>
  <c r="BB471" i="50"/>
  <c r="BA471" i="50"/>
  <c r="K471" i="50"/>
  <c r="J471" i="50"/>
  <c r="BO470" i="50"/>
  <c r="AY470" i="50" s="1"/>
  <c r="BM470" i="50"/>
  <c r="BL470" i="50"/>
  <c r="BK470" i="50"/>
  <c r="BJ470" i="50"/>
  <c r="BI470" i="50"/>
  <c r="BH470" i="50"/>
  <c r="BG470" i="50"/>
  <c r="BE470" i="50"/>
  <c r="BD470" i="50"/>
  <c r="BC470" i="50"/>
  <c r="BB470" i="50"/>
  <c r="BA470" i="50"/>
  <c r="K470" i="50"/>
  <c r="J470" i="50"/>
  <c r="BO469" i="50"/>
  <c r="AY469" i="50" s="1"/>
  <c r="BM469" i="50"/>
  <c r="BL469" i="50"/>
  <c r="BK469" i="50"/>
  <c r="BJ469" i="50"/>
  <c r="BI469" i="50"/>
  <c r="BH469" i="50"/>
  <c r="BG469" i="50"/>
  <c r="BE469" i="50"/>
  <c r="BD469" i="50"/>
  <c r="BC469" i="50"/>
  <c r="BB469" i="50"/>
  <c r="BA469" i="50"/>
  <c r="K469" i="50"/>
  <c r="J469" i="50"/>
  <c r="BO468" i="50"/>
  <c r="AY468" i="50" s="1"/>
  <c r="BM468" i="50"/>
  <c r="BL468" i="50"/>
  <c r="BK468" i="50"/>
  <c r="BJ468" i="50"/>
  <c r="BI468" i="50"/>
  <c r="BH468" i="50"/>
  <c r="BG468" i="50"/>
  <c r="BE468" i="50"/>
  <c r="BD468" i="50"/>
  <c r="BC468" i="50"/>
  <c r="BB468" i="50"/>
  <c r="BA468" i="50"/>
  <c r="K468" i="50"/>
  <c r="J468" i="50"/>
  <c r="BO467" i="50"/>
  <c r="AY467" i="50" s="1"/>
  <c r="BM467" i="50"/>
  <c r="BL467" i="50"/>
  <c r="BK467" i="50"/>
  <c r="BJ467" i="50"/>
  <c r="BI467" i="50"/>
  <c r="BH467" i="50"/>
  <c r="BG467" i="50"/>
  <c r="BE467" i="50"/>
  <c r="BD467" i="50"/>
  <c r="BC467" i="50"/>
  <c r="BB467" i="50"/>
  <c r="BA467" i="50"/>
  <c r="K467" i="50"/>
  <c r="J467" i="50"/>
  <c r="BO466" i="50"/>
  <c r="AY466" i="50" s="1"/>
  <c r="BM466" i="50"/>
  <c r="BL466" i="50"/>
  <c r="BK466" i="50"/>
  <c r="BJ466" i="50"/>
  <c r="BI466" i="50"/>
  <c r="BH466" i="50"/>
  <c r="BG466" i="50"/>
  <c r="BE466" i="50"/>
  <c r="BD466" i="50"/>
  <c r="BC466" i="50"/>
  <c r="BB466" i="50"/>
  <c r="BA466" i="50"/>
  <c r="K466" i="50"/>
  <c r="J466" i="50"/>
  <c r="BO465" i="50"/>
  <c r="AY465" i="50" s="1"/>
  <c r="BM465" i="50"/>
  <c r="BL465" i="50"/>
  <c r="BK465" i="50"/>
  <c r="BJ465" i="50"/>
  <c r="BI465" i="50"/>
  <c r="BH465" i="50"/>
  <c r="BG465" i="50"/>
  <c r="BE465" i="50"/>
  <c r="BD465" i="50"/>
  <c r="BC465" i="50"/>
  <c r="BB465" i="50"/>
  <c r="BA465" i="50"/>
  <c r="K465" i="50"/>
  <c r="J465" i="50"/>
  <c r="BO464" i="50"/>
  <c r="AY464" i="50" s="1"/>
  <c r="BM464" i="50"/>
  <c r="BL464" i="50"/>
  <c r="BK464" i="50"/>
  <c r="BJ464" i="50"/>
  <c r="BI464" i="50"/>
  <c r="BH464" i="50"/>
  <c r="BG464" i="50"/>
  <c r="BE464" i="50"/>
  <c r="BD464" i="50"/>
  <c r="BC464" i="50"/>
  <c r="BB464" i="50"/>
  <c r="BA464" i="50"/>
  <c r="K464" i="50"/>
  <c r="J464" i="50"/>
  <c r="BO463" i="50"/>
  <c r="AY463" i="50" s="1"/>
  <c r="BM463" i="50"/>
  <c r="BL463" i="50"/>
  <c r="BK463" i="50"/>
  <c r="BJ463" i="50"/>
  <c r="BI463" i="50"/>
  <c r="BH463" i="50"/>
  <c r="BG463" i="50"/>
  <c r="BE463" i="50"/>
  <c r="BD463" i="50"/>
  <c r="BC463" i="50"/>
  <c r="BB463" i="50"/>
  <c r="BA463" i="50"/>
  <c r="K463" i="50"/>
  <c r="J463" i="50"/>
  <c r="BO462" i="50"/>
  <c r="AY462" i="50" s="1"/>
  <c r="BM462" i="50"/>
  <c r="BL462" i="50"/>
  <c r="BK462" i="50"/>
  <c r="BJ462" i="50"/>
  <c r="BI462" i="50"/>
  <c r="BH462" i="50"/>
  <c r="BG462" i="50"/>
  <c r="BE462" i="50"/>
  <c r="BD462" i="50"/>
  <c r="BC462" i="50"/>
  <c r="BB462" i="50"/>
  <c r="BA462" i="50"/>
  <c r="K462" i="50"/>
  <c r="J462" i="50"/>
  <c r="BO461" i="50"/>
  <c r="AY461" i="50" s="1"/>
  <c r="BM461" i="50"/>
  <c r="BL461" i="50"/>
  <c r="BK461" i="50"/>
  <c r="BJ461" i="50"/>
  <c r="BI461" i="50"/>
  <c r="BH461" i="50"/>
  <c r="BG461" i="50"/>
  <c r="BE461" i="50"/>
  <c r="BD461" i="50"/>
  <c r="BC461" i="50"/>
  <c r="BB461" i="50"/>
  <c r="BA461" i="50"/>
  <c r="K461" i="50"/>
  <c r="J461" i="50"/>
  <c r="BO460" i="50"/>
  <c r="AY460" i="50" s="1"/>
  <c r="BM460" i="50"/>
  <c r="BL460" i="50"/>
  <c r="BK460" i="50"/>
  <c r="BJ460" i="50"/>
  <c r="BI460" i="50"/>
  <c r="BH460" i="50"/>
  <c r="BG460" i="50"/>
  <c r="BE460" i="50"/>
  <c r="BD460" i="50"/>
  <c r="BC460" i="50"/>
  <c r="BB460" i="50"/>
  <c r="BA460" i="50"/>
  <c r="K460" i="50"/>
  <c r="J460" i="50"/>
  <c r="BO459" i="50"/>
  <c r="AY459" i="50" s="1"/>
  <c r="BM459" i="50"/>
  <c r="BL459" i="50"/>
  <c r="BK459" i="50"/>
  <c r="BJ459" i="50"/>
  <c r="BI459" i="50"/>
  <c r="BH459" i="50"/>
  <c r="BG459" i="50"/>
  <c r="BE459" i="50"/>
  <c r="BD459" i="50"/>
  <c r="BC459" i="50"/>
  <c r="BB459" i="50"/>
  <c r="BA459" i="50"/>
  <c r="K459" i="50"/>
  <c r="J459" i="50"/>
  <c r="BO458" i="50"/>
  <c r="AY458" i="50" s="1"/>
  <c r="BM458" i="50"/>
  <c r="BL458" i="50"/>
  <c r="BK458" i="50"/>
  <c r="BJ458" i="50"/>
  <c r="BI458" i="50"/>
  <c r="BH458" i="50"/>
  <c r="BG458" i="50"/>
  <c r="BE458" i="50"/>
  <c r="BD458" i="50"/>
  <c r="BC458" i="50"/>
  <c r="BB458" i="50"/>
  <c r="BA458" i="50"/>
  <c r="K458" i="50"/>
  <c r="J458" i="50"/>
  <c r="BO457" i="50"/>
  <c r="AY457" i="50" s="1"/>
  <c r="BM457" i="50"/>
  <c r="BL457" i="50"/>
  <c r="BK457" i="50"/>
  <c r="BJ457" i="50"/>
  <c r="BI457" i="50"/>
  <c r="BH457" i="50"/>
  <c r="BG457" i="50"/>
  <c r="BE457" i="50"/>
  <c r="BD457" i="50"/>
  <c r="BC457" i="50"/>
  <c r="BB457" i="50"/>
  <c r="BA457" i="50"/>
  <c r="K457" i="50"/>
  <c r="J457" i="50"/>
  <c r="BO456" i="50"/>
  <c r="AY456" i="50" s="1"/>
  <c r="BM456" i="50"/>
  <c r="BL456" i="50"/>
  <c r="BK456" i="50"/>
  <c r="BJ456" i="50"/>
  <c r="BI456" i="50"/>
  <c r="BH456" i="50"/>
  <c r="BG456" i="50"/>
  <c r="BE456" i="50"/>
  <c r="BD456" i="50"/>
  <c r="BC456" i="50"/>
  <c r="BB456" i="50"/>
  <c r="BA456" i="50"/>
  <c r="K456" i="50"/>
  <c r="J456" i="50"/>
  <c r="BO455" i="50"/>
  <c r="AY455" i="50" s="1"/>
  <c r="BM455" i="50"/>
  <c r="BL455" i="50"/>
  <c r="BK455" i="50"/>
  <c r="BJ455" i="50"/>
  <c r="BI455" i="50"/>
  <c r="BH455" i="50"/>
  <c r="BG455" i="50"/>
  <c r="BE455" i="50"/>
  <c r="BD455" i="50"/>
  <c r="BC455" i="50"/>
  <c r="BB455" i="50"/>
  <c r="BA455" i="50"/>
  <c r="K455" i="50"/>
  <c r="J455" i="50"/>
  <c r="BO454" i="50"/>
  <c r="AY454" i="50" s="1"/>
  <c r="BM454" i="50"/>
  <c r="BL454" i="50"/>
  <c r="BK454" i="50"/>
  <c r="BJ454" i="50"/>
  <c r="BI454" i="50"/>
  <c r="BH454" i="50"/>
  <c r="BG454" i="50"/>
  <c r="BE454" i="50"/>
  <c r="BD454" i="50"/>
  <c r="BC454" i="50"/>
  <c r="BB454" i="50"/>
  <c r="BA454" i="50"/>
  <c r="K454" i="50"/>
  <c r="J454" i="50"/>
  <c r="BO453" i="50"/>
  <c r="AY453" i="50" s="1"/>
  <c r="BM453" i="50"/>
  <c r="BL453" i="50"/>
  <c r="BK453" i="50"/>
  <c r="BJ453" i="50"/>
  <c r="BI453" i="50"/>
  <c r="BH453" i="50"/>
  <c r="BG453" i="50"/>
  <c r="BE453" i="50"/>
  <c r="BD453" i="50"/>
  <c r="BC453" i="50"/>
  <c r="BB453" i="50"/>
  <c r="BA453" i="50"/>
  <c r="K453" i="50"/>
  <c r="J453" i="50"/>
  <c r="BO452" i="50"/>
  <c r="AY452" i="50" s="1"/>
  <c r="BM452" i="50"/>
  <c r="BL452" i="50"/>
  <c r="BK452" i="50"/>
  <c r="BJ452" i="50"/>
  <c r="BI452" i="50"/>
  <c r="BH452" i="50"/>
  <c r="BG452" i="50"/>
  <c r="BE452" i="50"/>
  <c r="BD452" i="50"/>
  <c r="BC452" i="50"/>
  <c r="BB452" i="50"/>
  <c r="BA452" i="50"/>
  <c r="K452" i="50"/>
  <c r="J452" i="50"/>
  <c r="BO451" i="50"/>
  <c r="AY451" i="50" s="1"/>
  <c r="BM451" i="50"/>
  <c r="BL451" i="50"/>
  <c r="BK451" i="50"/>
  <c r="BJ451" i="50"/>
  <c r="BI451" i="50"/>
  <c r="BH451" i="50"/>
  <c r="BG451" i="50"/>
  <c r="BE451" i="50"/>
  <c r="BD451" i="50"/>
  <c r="BC451" i="50"/>
  <c r="BB451" i="50"/>
  <c r="BA451" i="50"/>
  <c r="K451" i="50"/>
  <c r="J451" i="50"/>
  <c r="BO450" i="50"/>
  <c r="AY450" i="50" s="1"/>
  <c r="BM450" i="50"/>
  <c r="BL450" i="50"/>
  <c r="BK450" i="50"/>
  <c r="BJ450" i="50"/>
  <c r="BI450" i="50"/>
  <c r="BH450" i="50"/>
  <c r="BG450" i="50"/>
  <c r="BE450" i="50"/>
  <c r="BD450" i="50"/>
  <c r="BC450" i="50"/>
  <c r="BB450" i="50"/>
  <c r="BA450" i="50"/>
  <c r="K450" i="50"/>
  <c r="J450" i="50"/>
  <c r="BO449" i="50"/>
  <c r="AY449" i="50" s="1"/>
  <c r="BM449" i="50"/>
  <c r="BL449" i="50"/>
  <c r="BK449" i="50"/>
  <c r="BJ449" i="50"/>
  <c r="BI449" i="50"/>
  <c r="BH449" i="50"/>
  <c r="BG449" i="50"/>
  <c r="BE449" i="50"/>
  <c r="BD449" i="50"/>
  <c r="BC449" i="50"/>
  <c r="BB449" i="50"/>
  <c r="BA449" i="50"/>
  <c r="K449" i="50"/>
  <c r="J449" i="50"/>
  <c r="BO448" i="50"/>
  <c r="AY448" i="50" s="1"/>
  <c r="BM448" i="50"/>
  <c r="BL448" i="50"/>
  <c r="BK448" i="50"/>
  <c r="BJ448" i="50"/>
  <c r="BI448" i="50"/>
  <c r="BH448" i="50"/>
  <c r="BG448" i="50"/>
  <c r="BE448" i="50"/>
  <c r="BD448" i="50"/>
  <c r="BC448" i="50"/>
  <c r="BB448" i="50"/>
  <c r="BA448" i="50"/>
  <c r="K448" i="50"/>
  <c r="J448" i="50"/>
  <c r="BO447" i="50"/>
  <c r="AY447" i="50" s="1"/>
  <c r="BM447" i="50"/>
  <c r="BL447" i="50"/>
  <c r="BK447" i="50"/>
  <c r="BJ447" i="50"/>
  <c r="BI447" i="50"/>
  <c r="BH447" i="50"/>
  <c r="BG447" i="50"/>
  <c r="BE447" i="50"/>
  <c r="BD447" i="50"/>
  <c r="BC447" i="50"/>
  <c r="BB447" i="50"/>
  <c r="BA447" i="50"/>
  <c r="K447" i="50"/>
  <c r="J447" i="50"/>
  <c r="BO446" i="50"/>
  <c r="AY446" i="50" s="1"/>
  <c r="BM446" i="50"/>
  <c r="BL446" i="50"/>
  <c r="BK446" i="50"/>
  <c r="BJ446" i="50"/>
  <c r="BI446" i="50"/>
  <c r="BH446" i="50"/>
  <c r="BG446" i="50"/>
  <c r="BE446" i="50"/>
  <c r="BD446" i="50"/>
  <c r="BC446" i="50"/>
  <c r="BB446" i="50"/>
  <c r="BA446" i="50"/>
  <c r="K446" i="50"/>
  <c r="J446" i="50"/>
  <c r="BO445" i="50"/>
  <c r="AY445" i="50" s="1"/>
  <c r="BM445" i="50"/>
  <c r="BL445" i="50"/>
  <c r="BK445" i="50"/>
  <c r="BJ445" i="50"/>
  <c r="BI445" i="50"/>
  <c r="BH445" i="50"/>
  <c r="BG445" i="50"/>
  <c r="BE445" i="50"/>
  <c r="BD445" i="50"/>
  <c r="BC445" i="50"/>
  <c r="BB445" i="50"/>
  <c r="BA445" i="50"/>
  <c r="K445" i="50"/>
  <c r="J445" i="50"/>
  <c r="BO444" i="50"/>
  <c r="AY444" i="50" s="1"/>
  <c r="BM444" i="50"/>
  <c r="BL444" i="50"/>
  <c r="BK444" i="50"/>
  <c r="BJ444" i="50"/>
  <c r="BI444" i="50"/>
  <c r="BH444" i="50"/>
  <c r="BG444" i="50"/>
  <c r="BE444" i="50"/>
  <c r="BD444" i="50"/>
  <c r="BC444" i="50"/>
  <c r="BB444" i="50"/>
  <c r="BA444" i="50"/>
  <c r="K444" i="50"/>
  <c r="J444" i="50"/>
  <c r="BO443" i="50"/>
  <c r="AY443" i="50" s="1"/>
  <c r="BM443" i="50"/>
  <c r="BL443" i="50"/>
  <c r="BK443" i="50"/>
  <c r="BJ443" i="50"/>
  <c r="BI443" i="50"/>
  <c r="BH443" i="50"/>
  <c r="BG443" i="50"/>
  <c r="BE443" i="50"/>
  <c r="BD443" i="50"/>
  <c r="BC443" i="50"/>
  <c r="BB443" i="50"/>
  <c r="BA443" i="50"/>
  <c r="K443" i="50"/>
  <c r="J443" i="50"/>
  <c r="BO442" i="50"/>
  <c r="AY442" i="50" s="1"/>
  <c r="BM442" i="50"/>
  <c r="BL442" i="50"/>
  <c r="BK442" i="50"/>
  <c r="BJ442" i="50"/>
  <c r="BI442" i="50"/>
  <c r="BH442" i="50"/>
  <c r="BG442" i="50"/>
  <c r="BE442" i="50"/>
  <c r="BD442" i="50"/>
  <c r="BC442" i="50"/>
  <c r="BB442" i="50"/>
  <c r="BA442" i="50"/>
  <c r="K442" i="50"/>
  <c r="J442" i="50"/>
  <c r="BO441" i="50"/>
  <c r="AY441" i="50" s="1"/>
  <c r="BM441" i="50"/>
  <c r="BL441" i="50"/>
  <c r="BK441" i="50"/>
  <c r="BJ441" i="50"/>
  <c r="BI441" i="50"/>
  <c r="BH441" i="50"/>
  <c r="BG441" i="50"/>
  <c r="BE441" i="50"/>
  <c r="BD441" i="50"/>
  <c r="BC441" i="50"/>
  <c r="BB441" i="50"/>
  <c r="BA441" i="50"/>
  <c r="K441" i="50"/>
  <c r="J441" i="50"/>
  <c r="BO440" i="50"/>
  <c r="AY440" i="50" s="1"/>
  <c r="BM440" i="50"/>
  <c r="BL440" i="50"/>
  <c r="BK440" i="50"/>
  <c r="BJ440" i="50"/>
  <c r="BI440" i="50"/>
  <c r="BH440" i="50"/>
  <c r="BG440" i="50"/>
  <c r="BE440" i="50"/>
  <c r="BD440" i="50"/>
  <c r="BC440" i="50"/>
  <c r="BB440" i="50"/>
  <c r="BA440" i="50"/>
  <c r="K440" i="50"/>
  <c r="J440" i="50"/>
  <c r="BO439" i="50"/>
  <c r="AY439" i="50" s="1"/>
  <c r="BM439" i="50"/>
  <c r="BL439" i="50"/>
  <c r="BK439" i="50"/>
  <c r="BJ439" i="50"/>
  <c r="BI439" i="50"/>
  <c r="BH439" i="50"/>
  <c r="BG439" i="50"/>
  <c r="BE439" i="50"/>
  <c r="BD439" i="50"/>
  <c r="BC439" i="50"/>
  <c r="BB439" i="50"/>
  <c r="BA439" i="50"/>
  <c r="K439" i="50"/>
  <c r="J439" i="50"/>
  <c r="BO438" i="50"/>
  <c r="AY438" i="50" s="1"/>
  <c r="BM438" i="50"/>
  <c r="BL438" i="50"/>
  <c r="BK438" i="50"/>
  <c r="BJ438" i="50"/>
  <c r="BI438" i="50"/>
  <c r="BH438" i="50"/>
  <c r="BG438" i="50"/>
  <c r="BE438" i="50"/>
  <c r="BD438" i="50"/>
  <c r="BC438" i="50"/>
  <c r="BB438" i="50"/>
  <c r="BA438" i="50"/>
  <c r="K438" i="50"/>
  <c r="J438" i="50"/>
  <c r="BO437" i="50"/>
  <c r="AY437" i="50" s="1"/>
  <c r="BM437" i="50"/>
  <c r="BL437" i="50"/>
  <c r="BK437" i="50"/>
  <c r="BJ437" i="50"/>
  <c r="BI437" i="50"/>
  <c r="BH437" i="50"/>
  <c r="BG437" i="50"/>
  <c r="BE437" i="50"/>
  <c r="BD437" i="50"/>
  <c r="BC437" i="50"/>
  <c r="BB437" i="50"/>
  <c r="BA437" i="50"/>
  <c r="K437" i="50"/>
  <c r="J437" i="50"/>
  <c r="BO436" i="50"/>
  <c r="AY436" i="50" s="1"/>
  <c r="BM436" i="50"/>
  <c r="BL436" i="50"/>
  <c r="BK436" i="50"/>
  <c r="BJ436" i="50"/>
  <c r="BI436" i="50"/>
  <c r="BH436" i="50"/>
  <c r="BG436" i="50"/>
  <c r="BE436" i="50"/>
  <c r="BD436" i="50"/>
  <c r="BC436" i="50"/>
  <c r="BB436" i="50"/>
  <c r="BA436" i="50"/>
  <c r="K436" i="50"/>
  <c r="J436" i="50"/>
  <c r="BO435" i="50"/>
  <c r="AY435" i="50" s="1"/>
  <c r="BM435" i="50"/>
  <c r="BL435" i="50"/>
  <c r="BK435" i="50"/>
  <c r="BJ435" i="50"/>
  <c r="BI435" i="50"/>
  <c r="BH435" i="50"/>
  <c r="BG435" i="50"/>
  <c r="BE435" i="50"/>
  <c r="BD435" i="50"/>
  <c r="BC435" i="50"/>
  <c r="BB435" i="50"/>
  <c r="BA435" i="50"/>
  <c r="K435" i="50"/>
  <c r="J435" i="50"/>
  <c r="BO434" i="50"/>
  <c r="AY434" i="50" s="1"/>
  <c r="BM434" i="50"/>
  <c r="BL434" i="50"/>
  <c r="BK434" i="50"/>
  <c r="BJ434" i="50"/>
  <c r="BI434" i="50"/>
  <c r="BH434" i="50"/>
  <c r="BG434" i="50"/>
  <c r="BE434" i="50"/>
  <c r="BD434" i="50"/>
  <c r="BC434" i="50"/>
  <c r="BB434" i="50"/>
  <c r="BA434" i="50"/>
  <c r="K434" i="50"/>
  <c r="J434" i="50"/>
  <c r="BO433" i="50"/>
  <c r="AY433" i="50" s="1"/>
  <c r="BM433" i="50"/>
  <c r="BL433" i="50"/>
  <c r="BK433" i="50"/>
  <c r="BJ433" i="50"/>
  <c r="BI433" i="50"/>
  <c r="BH433" i="50"/>
  <c r="BG433" i="50"/>
  <c r="BE433" i="50"/>
  <c r="BD433" i="50"/>
  <c r="BC433" i="50"/>
  <c r="BB433" i="50"/>
  <c r="BA433" i="50"/>
  <c r="K433" i="50"/>
  <c r="J433" i="50"/>
  <c r="BO432" i="50"/>
  <c r="AY432" i="50" s="1"/>
  <c r="BM432" i="50"/>
  <c r="BL432" i="50"/>
  <c r="BK432" i="50"/>
  <c r="BJ432" i="50"/>
  <c r="BI432" i="50"/>
  <c r="BH432" i="50"/>
  <c r="BG432" i="50"/>
  <c r="BE432" i="50"/>
  <c r="BD432" i="50"/>
  <c r="BC432" i="50"/>
  <c r="BB432" i="50"/>
  <c r="BA432" i="50"/>
  <c r="K432" i="50"/>
  <c r="J432" i="50"/>
  <c r="BO431" i="50"/>
  <c r="AY431" i="50" s="1"/>
  <c r="BM431" i="50"/>
  <c r="BL431" i="50"/>
  <c r="BK431" i="50"/>
  <c r="BJ431" i="50"/>
  <c r="BI431" i="50"/>
  <c r="BH431" i="50"/>
  <c r="BG431" i="50"/>
  <c r="BE431" i="50"/>
  <c r="BD431" i="50"/>
  <c r="BC431" i="50"/>
  <c r="BB431" i="50"/>
  <c r="BA431" i="50"/>
  <c r="K431" i="50"/>
  <c r="J431" i="50"/>
  <c r="BO430" i="50"/>
  <c r="AY430" i="50" s="1"/>
  <c r="BM430" i="50"/>
  <c r="BL430" i="50"/>
  <c r="BK430" i="50"/>
  <c r="BJ430" i="50"/>
  <c r="BI430" i="50"/>
  <c r="BH430" i="50"/>
  <c r="BG430" i="50"/>
  <c r="BE430" i="50"/>
  <c r="BD430" i="50"/>
  <c r="BC430" i="50"/>
  <c r="BB430" i="50"/>
  <c r="BA430" i="50"/>
  <c r="K430" i="50"/>
  <c r="J430" i="50"/>
  <c r="BO429" i="50"/>
  <c r="AY429" i="50" s="1"/>
  <c r="BM429" i="50"/>
  <c r="BL429" i="50"/>
  <c r="BK429" i="50"/>
  <c r="BJ429" i="50"/>
  <c r="BI429" i="50"/>
  <c r="BH429" i="50"/>
  <c r="BG429" i="50"/>
  <c r="BE429" i="50"/>
  <c r="BD429" i="50"/>
  <c r="BC429" i="50"/>
  <c r="BB429" i="50"/>
  <c r="BA429" i="50"/>
  <c r="K429" i="50"/>
  <c r="J429" i="50"/>
  <c r="BO428" i="50"/>
  <c r="AY428" i="50" s="1"/>
  <c r="BM428" i="50"/>
  <c r="BL428" i="50"/>
  <c r="BK428" i="50"/>
  <c r="BJ428" i="50"/>
  <c r="BI428" i="50"/>
  <c r="BH428" i="50"/>
  <c r="BG428" i="50"/>
  <c r="BE428" i="50"/>
  <c r="BD428" i="50"/>
  <c r="BC428" i="50"/>
  <c r="BB428" i="50"/>
  <c r="BA428" i="50"/>
  <c r="K428" i="50"/>
  <c r="J428" i="50"/>
  <c r="BO427" i="50"/>
  <c r="AY427" i="50" s="1"/>
  <c r="BM427" i="50"/>
  <c r="BL427" i="50"/>
  <c r="BK427" i="50"/>
  <c r="BJ427" i="50"/>
  <c r="BI427" i="50"/>
  <c r="BH427" i="50"/>
  <c r="BG427" i="50"/>
  <c r="BE427" i="50"/>
  <c r="BD427" i="50"/>
  <c r="BC427" i="50"/>
  <c r="BB427" i="50"/>
  <c r="BA427" i="50"/>
  <c r="K427" i="50"/>
  <c r="J427" i="50"/>
  <c r="BO426" i="50"/>
  <c r="AY426" i="50" s="1"/>
  <c r="BM426" i="50"/>
  <c r="BL426" i="50"/>
  <c r="BK426" i="50"/>
  <c r="BJ426" i="50"/>
  <c r="BI426" i="50"/>
  <c r="BH426" i="50"/>
  <c r="BG426" i="50"/>
  <c r="BE426" i="50"/>
  <c r="BD426" i="50"/>
  <c r="BC426" i="50"/>
  <c r="BB426" i="50"/>
  <c r="BA426" i="50"/>
  <c r="K426" i="50"/>
  <c r="J426" i="50"/>
  <c r="BO425" i="50"/>
  <c r="AY425" i="50" s="1"/>
  <c r="BM425" i="50"/>
  <c r="BL425" i="50"/>
  <c r="BK425" i="50"/>
  <c r="BJ425" i="50"/>
  <c r="BI425" i="50"/>
  <c r="BH425" i="50"/>
  <c r="BG425" i="50"/>
  <c r="BE425" i="50"/>
  <c r="BD425" i="50"/>
  <c r="BC425" i="50"/>
  <c r="BB425" i="50"/>
  <c r="BA425" i="50"/>
  <c r="K425" i="50"/>
  <c r="J425" i="50"/>
  <c r="BO424" i="50"/>
  <c r="AY424" i="50" s="1"/>
  <c r="BM424" i="50"/>
  <c r="BL424" i="50"/>
  <c r="BK424" i="50"/>
  <c r="BJ424" i="50"/>
  <c r="BI424" i="50"/>
  <c r="BH424" i="50"/>
  <c r="BG424" i="50"/>
  <c r="BE424" i="50"/>
  <c r="BD424" i="50"/>
  <c r="BC424" i="50"/>
  <c r="BB424" i="50"/>
  <c r="BA424" i="50"/>
  <c r="K424" i="50"/>
  <c r="J424" i="50"/>
  <c r="BO423" i="50"/>
  <c r="AY423" i="50" s="1"/>
  <c r="BM423" i="50"/>
  <c r="BL423" i="50"/>
  <c r="BK423" i="50"/>
  <c r="BJ423" i="50"/>
  <c r="BI423" i="50"/>
  <c r="BH423" i="50"/>
  <c r="BG423" i="50"/>
  <c r="BE423" i="50"/>
  <c r="BD423" i="50"/>
  <c r="BC423" i="50"/>
  <c r="BB423" i="50"/>
  <c r="BA423" i="50"/>
  <c r="K423" i="50"/>
  <c r="J423" i="50"/>
  <c r="BO422" i="50"/>
  <c r="AY422" i="50" s="1"/>
  <c r="BM422" i="50"/>
  <c r="BL422" i="50"/>
  <c r="BK422" i="50"/>
  <c r="BJ422" i="50"/>
  <c r="BI422" i="50"/>
  <c r="BH422" i="50"/>
  <c r="BG422" i="50"/>
  <c r="BE422" i="50"/>
  <c r="BD422" i="50"/>
  <c r="BC422" i="50"/>
  <c r="BB422" i="50"/>
  <c r="BA422" i="50"/>
  <c r="K422" i="50"/>
  <c r="J422" i="50"/>
  <c r="BO421" i="50"/>
  <c r="AY421" i="50" s="1"/>
  <c r="BM421" i="50"/>
  <c r="BL421" i="50"/>
  <c r="BK421" i="50"/>
  <c r="BJ421" i="50"/>
  <c r="BI421" i="50"/>
  <c r="BH421" i="50"/>
  <c r="BG421" i="50"/>
  <c r="BE421" i="50"/>
  <c r="BD421" i="50"/>
  <c r="BC421" i="50"/>
  <c r="BB421" i="50"/>
  <c r="BA421" i="50"/>
  <c r="K421" i="50"/>
  <c r="J421" i="50"/>
  <c r="BO420" i="50"/>
  <c r="AY420" i="50" s="1"/>
  <c r="BM420" i="50"/>
  <c r="BL420" i="50"/>
  <c r="BK420" i="50"/>
  <c r="BJ420" i="50"/>
  <c r="BI420" i="50"/>
  <c r="BH420" i="50"/>
  <c r="BG420" i="50"/>
  <c r="BE420" i="50"/>
  <c r="BD420" i="50"/>
  <c r="BC420" i="50"/>
  <c r="BB420" i="50"/>
  <c r="BA420" i="50"/>
  <c r="K420" i="50"/>
  <c r="J420" i="50"/>
  <c r="BO419" i="50"/>
  <c r="AY419" i="50" s="1"/>
  <c r="BM419" i="50"/>
  <c r="BL419" i="50"/>
  <c r="BK419" i="50"/>
  <c r="BJ419" i="50"/>
  <c r="BI419" i="50"/>
  <c r="BH419" i="50"/>
  <c r="BG419" i="50"/>
  <c r="BE419" i="50"/>
  <c r="BD419" i="50"/>
  <c r="BC419" i="50"/>
  <c r="BB419" i="50"/>
  <c r="BA419" i="50"/>
  <c r="K419" i="50"/>
  <c r="J419" i="50"/>
  <c r="BO418" i="50"/>
  <c r="AY418" i="50" s="1"/>
  <c r="BM418" i="50"/>
  <c r="BL418" i="50"/>
  <c r="BK418" i="50"/>
  <c r="BJ418" i="50"/>
  <c r="BI418" i="50"/>
  <c r="BH418" i="50"/>
  <c r="BG418" i="50"/>
  <c r="BE418" i="50"/>
  <c r="BD418" i="50"/>
  <c r="BC418" i="50"/>
  <c r="BB418" i="50"/>
  <c r="BA418" i="50"/>
  <c r="K418" i="50"/>
  <c r="J418" i="50"/>
  <c r="BO417" i="50"/>
  <c r="AY417" i="50" s="1"/>
  <c r="BM417" i="50"/>
  <c r="BL417" i="50"/>
  <c r="BK417" i="50"/>
  <c r="BJ417" i="50"/>
  <c r="BI417" i="50"/>
  <c r="BH417" i="50"/>
  <c r="BG417" i="50"/>
  <c r="BE417" i="50"/>
  <c r="BD417" i="50"/>
  <c r="BC417" i="50"/>
  <c r="BB417" i="50"/>
  <c r="BA417" i="50"/>
  <c r="K417" i="50"/>
  <c r="J417" i="50"/>
  <c r="BO416" i="50"/>
  <c r="AY416" i="50" s="1"/>
  <c r="BM416" i="50"/>
  <c r="BL416" i="50"/>
  <c r="BK416" i="50"/>
  <c r="BJ416" i="50"/>
  <c r="BI416" i="50"/>
  <c r="BH416" i="50"/>
  <c r="BG416" i="50"/>
  <c r="BE416" i="50"/>
  <c r="BD416" i="50"/>
  <c r="BC416" i="50"/>
  <c r="BB416" i="50"/>
  <c r="BA416" i="50"/>
  <c r="K416" i="50"/>
  <c r="J416" i="50"/>
  <c r="BO415" i="50"/>
  <c r="AY415" i="50" s="1"/>
  <c r="BM415" i="50"/>
  <c r="BL415" i="50"/>
  <c r="BK415" i="50"/>
  <c r="BJ415" i="50"/>
  <c r="BI415" i="50"/>
  <c r="BH415" i="50"/>
  <c r="BG415" i="50"/>
  <c r="BE415" i="50"/>
  <c r="BD415" i="50"/>
  <c r="BC415" i="50"/>
  <c r="BB415" i="50"/>
  <c r="BA415" i="50"/>
  <c r="K415" i="50"/>
  <c r="J415" i="50"/>
  <c r="BO414" i="50"/>
  <c r="AY414" i="50" s="1"/>
  <c r="BM414" i="50"/>
  <c r="BL414" i="50"/>
  <c r="BK414" i="50"/>
  <c r="BJ414" i="50"/>
  <c r="BI414" i="50"/>
  <c r="BH414" i="50"/>
  <c r="BG414" i="50"/>
  <c r="BE414" i="50"/>
  <c r="BD414" i="50"/>
  <c r="BC414" i="50"/>
  <c r="BB414" i="50"/>
  <c r="BA414" i="50"/>
  <c r="K414" i="50"/>
  <c r="J414" i="50"/>
  <c r="BO413" i="50"/>
  <c r="AY413" i="50" s="1"/>
  <c r="BM413" i="50"/>
  <c r="BL413" i="50"/>
  <c r="BK413" i="50"/>
  <c r="BJ413" i="50"/>
  <c r="BI413" i="50"/>
  <c r="BH413" i="50"/>
  <c r="BG413" i="50"/>
  <c r="BE413" i="50"/>
  <c r="BD413" i="50"/>
  <c r="BC413" i="50"/>
  <c r="BB413" i="50"/>
  <c r="BA413" i="50"/>
  <c r="K413" i="50"/>
  <c r="J413" i="50"/>
  <c r="BO412" i="50"/>
  <c r="AY412" i="50" s="1"/>
  <c r="BM412" i="50"/>
  <c r="BL412" i="50"/>
  <c r="BK412" i="50"/>
  <c r="BJ412" i="50"/>
  <c r="BI412" i="50"/>
  <c r="BH412" i="50"/>
  <c r="BG412" i="50"/>
  <c r="BE412" i="50"/>
  <c r="BD412" i="50"/>
  <c r="BC412" i="50"/>
  <c r="BB412" i="50"/>
  <c r="BA412" i="50"/>
  <c r="K412" i="50"/>
  <c r="J412" i="50"/>
  <c r="BO411" i="50"/>
  <c r="AY411" i="50" s="1"/>
  <c r="BM411" i="50"/>
  <c r="BL411" i="50"/>
  <c r="BK411" i="50"/>
  <c r="BJ411" i="50"/>
  <c r="BI411" i="50"/>
  <c r="BH411" i="50"/>
  <c r="BG411" i="50"/>
  <c r="BE411" i="50"/>
  <c r="BD411" i="50"/>
  <c r="BC411" i="50"/>
  <c r="BB411" i="50"/>
  <c r="BA411" i="50"/>
  <c r="K411" i="50"/>
  <c r="J411" i="50"/>
  <c r="BO410" i="50"/>
  <c r="AY410" i="50" s="1"/>
  <c r="BM410" i="50"/>
  <c r="BL410" i="50"/>
  <c r="BK410" i="50"/>
  <c r="BJ410" i="50"/>
  <c r="BI410" i="50"/>
  <c r="BH410" i="50"/>
  <c r="BG410" i="50"/>
  <c r="BE410" i="50"/>
  <c r="BD410" i="50"/>
  <c r="BC410" i="50"/>
  <c r="BB410" i="50"/>
  <c r="BA410" i="50"/>
  <c r="K410" i="50"/>
  <c r="J410" i="50"/>
  <c r="BO409" i="50"/>
  <c r="AY409" i="50" s="1"/>
  <c r="BM409" i="50"/>
  <c r="BL409" i="50"/>
  <c r="BK409" i="50"/>
  <c r="BJ409" i="50"/>
  <c r="BI409" i="50"/>
  <c r="BH409" i="50"/>
  <c r="BG409" i="50"/>
  <c r="BE409" i="50"/>
  <c r="BD409" i="50"/>
  <c r="BC409" i="50"/>
  <c r="BB409" i="50"/>
  <c r="BA409" i="50"/>
  <c r="K409" i="50"/>
  <c r="J409" i="50"/>
  <c r="BO408" i="50"/>
  <c r="AY408" i="50" s="1"/>
  <c r="BM408" i="50"/>
  <c r="BL408" i="50"/>
  <c r="BK408" i="50"/>
  <c r="BJ408" i="50"/>
  <c r="BI408" i="50"/>
  <c r="BH408" i="50"/>
  <c r="BG408" i="50"/>
  <c r="BE408" i="50"/>
  <c r="BD408" i="50"/>
  <c r="BC408" i="50"/>
  <c r="BB408" i="50"/>
  <c r="BA408" i="50"/>
  <c r="K408" i="50"/>
  <c r="J408" i="50"/>
  <c r="BO407" i="50"/>
  <c r="AY407" i="50" s="1"/>
  <c r="BM407" i="50"/>
  <c r="BL407" i="50"/>
  <c r="BK407" i="50"/>
  <c r="BJ407" i="50"/>
  <c r="BI407" i="50"/>
  <c r="BH407" i="50"/>
  <c r="BG407" i="50"/>
  <c r="BE407" i="50"/>
  <c r="BD407" i="50"/>
  <c r="BC407" i="50"/>
  <c r="BB407" i="50"/>
  <c r="BA407" i="50"/>
  <c r="K407" i="50"/>
  <c r="J407" i="50"/>
  <c r="BO406" i="50"/>
  <c r="AY406" i="50" s="1"/>
  <c r="BM406" i="50"/>
  <c r="BL406" i="50"/>
  <c r="BK406" i="50"/>
  <c r="BJ406" i="50"/>
  <c r="BI406" i="50"/>
  <c r="BH406" i="50"/>
  <c r="BG406" i="50"/>
  <c r="BE406" i="50"/>
  <c r="BD406" i="50"/>
  <c r="BC406" i="50"/>
  <c r="BB406" i="50"/>
  <c r="BA406" i="50"/>
  <c r="K406" i="50"/>
  <c r="J406" i="50"/>
  <c r="BO405" i="50"/>
  <c r="AY405" i="50" s="1"/>
  <c r="BM405" i="50"/>
  <c r="BL405" i="50"/>
  <c r="BK405" i="50"/>
  <c r="BJ405" i="50"/>
  <c r="BI405" i="50"/>
  <c r="BH405" i="50"/>
  <c r="BG405" i="50"/>
  <c r="BE405" i="50"/>
  <c r="BD405" i="50"/>
  <c r="BC405" i="50"/>
  <c r="BB405" i="50"/>
  <c r="BA405" i="50"/>
  <c r="K405" i="50"/>
  <c r="J405" i="50"/>
  <c r="BO404" i="50"/>
  <c r="AY404" i="50" s="1"/>
  <c r="BM404" i="50"/>
  <c r="BL404" i="50"/>
  <c r="BK404" i="50"/>
  <c r="BJ404" i="50"/>
  <c r="BI404" i="50"/>
  <c r="BH404" i="50"/>
  <c r="BG404" i="50"/>
  <c r="BE404" i="50"/>
  <c r="BD404" i="50"/>
  <c r="BC404" i="50"/>
  <c r="BB404" i="50"/>
  <c r="BA404" i="50"/>
  <c r="K404" i="50"/>
  <c r="J404" i="50"/>
  <c r="BO403" i="50"/>
  <c r="AY403" i="50" s="1"/>
  <c r="BM403" i="50"/>
  <c r="BL403" i="50"/>
  <c r="BK403" i="50"/>
  <c r="BJ403" i="50"/>
  <c r="BI403" i="50"/>
  <c r="BH403" i="50"/>
  <c r="BG403" i="50"/>
  <c r="BE403" i="50"/>
  <c r="BD403" i="50"/>
  <c r="BC403" i="50"/>
  <c r="BB403" i="50"/>
  <c r="BA403" i="50"/>
  <c r="K403" i="50"/>
  <c r="J403" i="50"/>
  <c r="BO402" i="50"/>
  <c r="AY402" i="50" s="1"/>
  <c r="BM402" i="50"/>
  <c r="BL402" i="50"/>
  <c r="BK402" i="50"/>
  <c r="BJ402" i="50"/>
  <c r="BI402" i="50"/>
  <c r="BH402" i="50"/>
  <c r="BG402" i="50"/>
  <c r="BE402" i="50"/>
  <c r="BD402" i="50"/>
  <c r="BC402" i="50"/>
  <c r="BB402" i="50"/>
  <c r="BA402" i="50"/>
  <c r="K402" i="50"/>
  <c r="J402" i="50"/>
  <c r="BO401" i="50"/>
  <c r="AY401" i="50" s="1"/>
  <c r="BM401" i="50"/>
  <c r="BL401" i="50"/>
  <c r="BK401" i="50"/>
  <c r="BJ401" i="50"/>
  <c r="BI401" i="50"/>
  <c r="BH401" i="50"/>
  <c r="BG401" i="50"/>
  <c r="BE401" i="50"/>
  <c r="BD401" i="50"/>
  <c r="BC401" i="50"/>
  <c r="BB401" i="50"/>
  <c r="BA401" i="50"/>
  <c r="K401" i="50"/>
  <c r="J401" i="50"/>
  <c r="BO400" i="50"/>
  <c r="AY400" i="50" s="1"/>
  <c r="BM400" i="50"/>
  <c r="BL400" i="50"/>
  <c r="BK400" i="50"/>
  <c r="BJ400" i="50"/>
  <c r="BI400" i="50"/>
  <c r="BH400" i="50"/>
  <c r="BG400" i="50"/>
  <c r="BE400" i="50"/>
  <c r="BD400" i="50"/>
  <c r="BC400" i="50"/>
  <c r="BB400" i="50"/>
  <c r="BA400" i="50"/>
  <c r="K400" i="50"/>
  <c r="J400" i="50"/>
  <c r="BO399" i="50"/>
  <c r="AY399" i="50" s="1"/>
  <c r="BM399" i="50"/>
  <c r="BL399" i="50"/>
  <c r="BK399" i="50"/>
  <c r="BJ399" i="50"/>
  <c r="BI399" i="50"/>
  <c r="BH399" i="50"/>
  <c r="BG399" i="50"/>
  <c r="BE399" i="50"/>
  <c r="BD399" i="50"/>
  <c r="BC399" i="50"/>
  <c r="BB399" i="50"/>
  <c r="BA399" i="50"/>
  <c r="K399" i="50"/>
  <c r="J399" i="50"/>
  <c r="BO398" i="50"/>
  <c r="AY398" i="50" s="1"/>
  <c r="BM398" i="50"/>
  <c r="BL398" i="50"/>
  <c r="BK398" i="50"/>
  <c r="BJ398" i="50"/>
  <c r="BI398" i="50"/>
  <c r="BH398" i="50"/>
  <c r="BG398" i="50"/>
  <c r="BE398" i="50"/>
  <c r="BD398" i="50"/>
  <c r="BC398" i="50"/>
  <c r="BB398" i="50"/>
  <c r="BA398" i="50"/>
  <c r="K398" i="50"/>
  <c r="J398" i="50"/>
  <c r="BO397" i="50"/>
  <c r="AY397" i="50" s="1"/>
  <c r="BM397" i="50"/>
  <c r="BL397" i="50"/>
  <c r="BK397" i="50"/>
  <c r="BJ397" i="50"/>
  <c r="BI397" i="50"/>
  <c r="BH397" i="50"/>
  <c r="BG397" i="50"/>
  <c r="BE397" i="50"/>
  <c r="BD397" i="50"/>
  <c r="BC397" i="50"/>
  <c r="BB397" i="50"/>
  <c r="BA397" i="50"/>
  <c r="K397" i="50"/>
  <c r="J397" i="50"/>
  <c r="BO396" i="50"/>
  <c r="AY396" i="50" s="1"/>
  <c r="BM396" i="50"/>
  <c r="BL396" i="50"/>
  <c r="BK396" i="50"/>
  <c r="BJ396" i="50"/>
  <c r="BI396" i="50"/>
  <c r="BH396" i="50"/>
  <c r="BG396" i="50"/>
  <c r="BE396" i="50"/>
  <c r="BD396" i="50"/>
  <c r="BC396" i="50"/>
  <c r="BB396" i="50"/>
  <c r="BA396" i="50"/>
  <c r="K396" i="50"/>
  <c r="J396" i="50"/>
  <c r="BO395" i="50"/>
  <c r="AY395" i="50" s="1"/>
  <c r="BM395" i="50"/>
  <c r="BL395" i="50"/>
  <c r="BK395" i="50"/>
  <c r="BJ395" i="50"/>
  <c r="BI395" i="50"/>
  <c r="BH395" i="50"/>
  <c r="BG395" i="50"/>
  <c r="BE395" i="50"/>
  <c r="BD395" i="50"/>
  <c r="BC395" i="50"/>
  <c r="BB395" i="50"/>
  <c r="BA395" i="50"/>
  <c r="K395" i="50"/>
  <c r="J395" i="50"/>
  <c r="BO394" i="50"/>
  <c r="AY394" i="50" s="1"/>
  <c r="BM394" i="50"/>
  <c r="BL394" i="50"/>
  <c r="BK394" i="50"/>
  <c r="BJ394" i="50"/>
  <c r="BI394" i="50"/>
  <c r="BH394" i="50"/>
  <c r="BG394" i="50"/>
  <c r="BE394" i="50"/>
  <c r="BD394" i="50"/>
  <c r="BC394" i="50"/>
  <c r="BB394" i="50"/>
  <c r="BA394" i="50"/>
  <c r="K394" i="50"/>
  <c r="J394" i="50"/>
  <c r="BO393" i="50"/>
  <c r="AY393" i="50" s="1"/>
  <c r="BM393" i="50"/>
  <c r="BL393" i="50"/>
  <c r="BK393" i="50"/>
  <c r="BJ393" i="50"/>
  <c r="BI393" i="50"/>
  <c r="BH393" i="50"/>
  <c r="BG393" i="50"/>
  <c r="BE393" i="50"/>
  <c r="BD393" i="50"/>
  <c r="BC393" i="50"/>
  <c r="BB393" i="50"/>
  <c r="BA393" i="50"/>
  <c r="K393" i="50"/>
  <c r="J393" i="50"/>
  <c r="BO392" i="50"/>
  <c r="AY392" i="50" s="1"/>
  <c r="BM392" i="50"/>
  <c r="BL392" i="50"/>
  <c r="BK392" i="50"/>
  <c r="BJ392" i="50"/>
  <c r="BI392" i="50"/>
  <c r="BH392" i="50"/>
  <c r="BG392" i="50"/>
  <c r="BE392" i="50"/>
  <c r="BD392" i="50"/>
  <c r="BC392" i="50"/>
  <c r="BB392" i="50"/>
  <c r="BA392" i="50"/>
  <c r="K392" i="50"/>
  <c r="J392" i="50"/>
  <c r="BO391" i="50"/>
  <c r="AY391" i="50" s="1"/>
  <c r="BM391" i="50"/>
  <c r="BL391" i="50"/>
  <c r="BK391" i="50"/>
  <c r="BJ391" i="50"/>
  <c r="BI391" i="50"/>
  <c r="BH391" i="50"/>
  <c r="BG391" i="50"/>
  <c r="BE391" i="50"/>
  <c r="BD391" i="50"/>
  <c r="BC391" i="50"/>
  <c r="BB391" i="50"/>
  <c r="BA391" i="50"/>
  <c r="K391" i="50"/>
  <c r="J391" i="50"/>
  <c r="BO390" i="50"/>
  <c r="AY390" i="50" s="1"/>
  <c r="BM390" i="50"/>
  <c r="BL390" i="50"/>
  <c r="BK390" i="50"/>
  <c r="BJ390" i="50"/>
  <c r="BI390" i="50"/>
  <c r="BH390" i="50"/>
  <c r="BG390" i="50"/>
  <c r="BE390" i="50"/>
  <c r="BD390" i="50"/>
  <c r="BC390" i="50"/>
  <c r="BB390" i="50"/>
  <c r="BA390" i="50"/>
  <c r="K390" i="50"/>
  <c r="J390" i="50"/>
  <c r="BO389" i="50"/>
  <c r="AY389" i="50" s="1"/>
  <c r="BM389" i="50"/>
  <c r="BL389" i="50"/>
  <c r="BK389" i="50"/>
  <c r="BJ389" i="50"/>
  <c r="BI389" i="50"/>
  <c r="BH389" i="50"/>
  <c r="BG389" i="50"/>
  <c r="BE389" i="50"/>
  <c r="BD389" i="50"/>
  <c r="BC389" i="50"/>
  <c r="BB389" i="50"/>
  <c r="BA389" i="50"/>
  <c r="K389" i="50"/>
  <c r="J389" i="50"/>
  <c r="BO388" i="50"/>
  <c r="AY388" i="50" s="1"/>
  <c r="BM388" i="50"/>
  <c r="BL388" i="50"/>
  <c r="BK388" i="50"/>
  <c r="BJ388" i="50"/>
  <c r="BI388" i="50"/>
  <c r="BH388" i="50"/>
  <c r="BG388" i="50"/>
  <c r="BE388" i="50"/>
  <c r="BD388" i="50"/>
  <c r="BC388" i="50"/>
  <c r="BB388" i="50"/>
  <c r="BA388" i="50"/>
  <c r="K388" i="50"/>
  <c r="J388" i="50"/>
  <c r="BO387" i="50"/>
  <c r="AY387" i="50" s="1"/>
  <c r="BM387" i="50"/>
  <c r="BL387" i="50"/>
  <c r="BK387" i="50"/>
  <c r="BJ387" i="50"/>
  <c r="BI387" i="50"/>
  <c r="BH387" i="50"/>
  <c r="BG387" i="50"/>
  <c r="BE387" i="50"/>
  <c r="BD387" i="50"/>
  <c r="BC387" i="50"/>
  <c r="BB387" i="50"/>
  <c r="BA387" i="50"/>
  <c r="K387" i="50"/>
  <c r="J387" i="50"/>
  <c r="BO386" i="50"/>
  <c r="AY386" i="50" s="1"/>
  <c r="BM386" i="50"/>
  <c r="BL386" i="50"/>
  <c r="BK386" i="50"/>
  <c r="BJ386" i="50"/>
  <c r="BI386" i="50"/>
  <c r="BH386" i="50"/>
  <c r="BG386" i="50"/>
  <c r="BE386" i="50"/>
  <c r="BD386" i="50"/>
  <c r="BC386" i="50"/>
  <c r="BB386" i="50"/>
  <c r="BA386" i="50"/>
  <c r="K386" i="50"/>
  <c r="J386" i="50"/>
  <c r="BO385" i="50"/>
  <c r="AY385" i="50" s="1"/>
  <c r="BM385" i="50"/>
  <c r="BL385" i="50"/>
  <c r="BK385" i="50"/>
  <c r="BJ385" i="50"/>
  <c r="BI385" i="50"/>
  <c r="BH385" i="50"/>
  <c r="BG385" i="50"/>
  <c r="BE385" i="50"/>
  <c r="BD385" i="50"/>
  <c r="BC385" i="50"/>
  <c r="BB385" i="50"/>
  <c r="BA385" i="50"/>
  <c r="K385" i="50"/>
  <c r="J385" i="50"/>
  <c r="BO384" i="50"/>
  <c r="AY384" i="50" s="1"/>
  <c r="BM384" i="50"/>
  <c r="BL384" i="50"/>
  <c r="BK384" i="50"/>
  <c r="BJ384" i="50"/>
  <c r="BI384" i="50"/>
  <c r="BH384" i="50"/>
  <c r="BG384" i="50"/>
  <c r="BE384" i="50"/>
  <c r="BD384" i="50"/>
  <c r="BC384" i="50"/>
  <c r="BB384" i="50"/>
  <c r="BA384" i="50"/>
  <c r="K384" i="50"/>
  <c r="J384" i="50"/>
  <c r="BO383" i="50"/>
  <c r="AY383" i="50" s="1"/>
  <c r="BM383" i="50"/>
  <c r="BL383" i="50"/>
  <c r="BK383" i="50"/>
  <c r="BJ383" i="50"/>
  <c r="BI383" i="50"/>
  <c r="BH383" i="50"/>
  <c r="BG383" i="50"/>
  <c r="BE383" i="50"/>
  <c r="BD383" i="50"/>
  <c r="BC383" i="50"/>
  <c r="BB383" i="50"/>
  <c r="BA383" i="50"/>
  <c r="K383" i="50"/>
  <c r="J383" i="50"/>
  <c r="BO382" i="50"/>
  <c r="AY382" i="50" s="1"/>
  <c r="BM382" i="50"/>
  <c r="BL382" i="50"/>
  <c r="BK382" i="50"/>
  <c r="BJ382" i="50"/>
  <c r="BI382" i="50"/>
  <c r="BH382" i="50"/>
  <c r="BG382" i="50"/>
  <c r="BE382" i="50"/>
  <c r="BD382" i="50"/>
  <c r="BC382" i="50"/>
  <c r="BB382" i="50"/>
  <c r="BA382" i="50"/>
  <c r="K382" i="50"/>
  <c r="J382" i="50"/>
  <c r="BO381" i="50"/>
  <c r="AY381" i="50" s="1"/>
  <c r="BM381" i="50"/>
  <c r="BL381" i="50"/>
  <c r="BK381" i="50"/>
  <c r="BJ381" i="50"/>
  <c r="BI381" i="50"/>
  <c r="BH381" i="50"/>
  <c r="BG381" i="50"/>
  <c r="BE381" i="50"/>
  <c r="BD381" i="50"/>
  <c r="BC381" i="50"/>
  <c r="BB381" i="50"/>
  <c r="BA381" i="50"/>
  <c r="K381" i="50"/>
  <c r="J381" i="50"/>
  <c r="BO380" i="50"/>
  <c r="AY380" i="50" s="1"/>
  <c r="BM380" i="50"/>
  <c r="BL380" i="50"/>
  <c r="BK380" i="50"/>
  <c r="BJ380" i="50"/>
  <c r="BI380" i="50"/>
  <c r="BH380" i="50"/>
  <c r="BG380" i="50"/>
  <c r="BE380" i="50"/>
  <c r="BD380" i="50"/>
  <c r="BC380" i="50"/>
  <c r="BB380" i="50"/>
  <c r="BA380" i="50"/>
  <c r="K380" i="50"/>
  <c r="J380" i="50"/>
  <c r="BO379" i="50"/>
  <c r="AY379" i="50" s="1"/>
  <c r="BM379" i="50"/>
  <c r="BL379" i="50"/>
  <c r="BK379" i="50"/>
  <c r="BJ379" i="50"/>
  <c r="BI379" i="50"/>
  <c r="BH379" i="50"/>
  <c r="BG379" i="50"/>
  <c r="BE379" i="50"/>
  <c r="BD379" i="50"/>
  <c r="BC379" i="50"/>
  <c r="BB379" i="50"/>
  <c r="BA379" i="50"/>
  <c r="K379" i="50"/>
  <c r="J379" i="50"/>
  <c r="BO378" i="50"/>
  <c r="AY378" i="50" s="1"/>
  <c r="BM378" i="50"/>
  <c r="BL378" i="50"/>
  <c r="BK378" i="50"/>
  <c r="BJ378" i="50"/>
  <c r="BI378" i="50"/>
  <c r="BH378" i="50"/>
  <c r="BG378" i="50"/>
  <c r="BE378" i="50"/>
  <c r="BD378" i="50"/>
  <c r="BC378" i="50"/>
  <c r="BB378" i="50"/>
  <c r="BA378" i="50"/>
  <c r="K378" i="50"/>
  <c r="J378" i="50"/>
  <c r="BO377" i="50"/>
  <c r="AY377" i="50" s="1"/>
  <c r="BM377" i="50"/>
  <c r="BL377" i="50"/>
  <c r="BK377" i="50"/>
  <c r="BJ377" i="50"/>
  <c r="BI377" i="50"/>
  <c r="BH377" i="50"/>
  <c r="BG377" i="50"/>
  <c r="BE377" i="50"/>
  <c r="BD377" i="50"/>
  <c r="BC377" i="50"/>
  <c r="BB377" i="50"/>
  <c r="BA377" i="50"/>
  <c r="K377" i="50"/>
  <c r="J377" i="50"/>
  <c r="BO376" i="50"/>
  <c r="AY376" i="50" s="1"/>
  <c r="BM376" i="50"/>
  <c r="BL376" i="50"/>
  <c r="BK376" i="50"/>
  <c r="BJ376" i="50"/>
  <c r="BI376" i="50"/>
  <c r="BH376" i="50"/>
  <c r="BG376" i="50"/>
  <c r="BE376" i="50"/>
  <c r="BD376" i="50"/>
  <c r="BC376" i="50"/>
  <c r="BB376" i="50"/>
  <c r="BA376" i="50"/>
  <c r="K376" i="50"/>
  <c r="J376" i="50"/>
  <c r="BO375" i="50"/>
  <c r="AY375" i="50" s="1"/>
  <c r="BM375" i="50"/>
  <c r="BL375" i="50"/>
  <c r="BK375" i="50"/>
  <c r="BJ375" i="50"/>
  <c r="BI375" i="50"/>
  <c r="BH375" i="50"/>
  <c r="BG375" i="50"/>
  <c r="BE375" i="50"/>
  <c r="BD375" i="50"/>
  <c r="BC375" i="50"/>
  <c r="BB375" i="50"/>
  <c r="BA375" i="50"/>
  <c r="K375" i="50"/>
  <c r="J375" i="50"/>
  <c r="BO374" i="50"/>
  <c r="AY374" i="50" s="1"/>
  <c r="BM374" i="50"/>
  <c r="BL374" i="50"/>
  <c r="BK374" i="50"/>
  <c r="BJ374" i="50"/>
  <c r="BI374" i="50"/>
  <c r="BH374" i="50"/>
  <c r="BG374" i="50"/>
  <c r="BE374" i="50"/>
  <c r="BD374" i="50"/>
  <c r="BC374" i="50"/>
  <c r="BB374" i="50"/>
  <c r="BA374" i="50"/>
  <c r="K374" i="50"/>
  <c r="J374" i="50"/>
  <c r="BO373" i="50"/>
  <c r="AY373" i="50" s="1"/>
  <c r="BM373" i="50"/>
  <c r="BL373" i="50"/>
  <c r="BK373" i="50"/>
  <c r="BJ373" i="50"/>
  <c r="BI373" i="50"/>
  <c r="BH373" i="50"/>
  <c r="BG373" i="50"/>
  <c r="BE373" i="50"/>
  <c r="BD373" i="50"/>
  <c r="BC373" i="50"/>
  <c r="BB373" i="50"/>
  <c r="BA373" i="50"/>
  <c r="K373" i="50"/>
  <c r="J373" i="50"/>
  <c r="BO372" i="50"/>
  <c r="AY372" i="50" s="1"/>
  <c r="BM372" i="50"/>
  <c r="BL372" i="50"/>
  <c r="BK372" i="50"/>
  <c r="BJ372" i="50"/>
  <c r="BI372" i="50"/>
  <c r="BH372" i="50"/>
  <c r="BG372" i="50"/>
  <c r="BE372" i="50"/>
  <c r="BD372" i="50"/>
  <c r="BC372" i="50"/>
  <c r="BB372" i="50"/>
  <c r="BA372" i="50"/>
  <c r="K372" i="50"/>
  <c r="J372" i="50"/>
  <c r="BO371" i="50"/>
  <c r="AY371" i="50" s="1"/>
  <c r="BM371" i="50"/>
  <c r="BL371" i="50"/>
  <c r="BK371" i="50"/>
  <c r="BJ371" i="50"/>
  <c r="BI371" i="50"/>
  <c r="BH371" i="50"/>
  <c r="BG371" i="50"/>
  <c r="BE371" i="50"/>
  <c r="BD371" i="50"/>
  <c r="BC371" i="50"/>
  <c r="BB371" i="50"/>
  <c r="BA371" i="50"/>
  <c r="K371" i="50"/>
  <c r="J371" i="50"/>
  <c r="BO370" i="50"/>
  <c r="AY370" i="50" s="1"/>
  <c r="BM370" i="50"/>
  <c r="BL370" i="50"/>
  <c r="BK370" i="50"/>
  <c r="BJ370" i="50"/>
  <c r="BI370" i="50"/>
  <c r="BH370" i="50"/>
  <c r="BG370" i="50"/>
  <c r="BE370" i="50"/>
  <c r="BD370" i="50"/>
  <c r="BC370" i="50"/>
  <c r="BB370" i="50"/>
  <c r="BA370" i="50"/>
  <c r="K370" i="50"/>
  <c r="J370" i="50"/>
  <c r="BO369" i="50"/>
  <c r="AY369" i="50" s="1"/>
  <c r="BM369" i="50"/>
  <c r="BL369" i="50"/>
  <c r="BK369" i="50"/>
  <c r="BJ369" i="50"/>
  <c r="BI369" i="50"/>
  <c r="BH369" i="50"/>
  <c r="BG369" i="50"/>
  <c r="BE369" i="50"/>
  <c r="BD369" i="50"/>
  <c r="BC369" i="50"/>
  <c r="BB369" i="50"/>
  <c r="BA369" i="50"/>
  <c r="K369" i="50"/>
  <c r="J369" i="50"/>
  <c r="BO368" i="50"/>
  <c r="AY368" i="50" s="1"/>
  <c r="BM368" i="50"/>
  <c r="BL368" i="50"/>
  <c r="BK368" i="50"/>
  <c r="BJ368" i="50"/>
  <c r="BI368" i="50"/>
  <c r="BH368" i="50"/>
  <c r="BG368" i="50"/>
  <c r="BE368" i="50"/>
  <c r="BD368" i="50"/>
  <c r="BC368" i="50"/>
  <c r="BB368" i="50"/>
  <c r="BA368" i="50"/>
  <c r="K368" i="50"/>
  <c r="J368" i="50"/>
  <c r="BO367" i="50"/>
  <c r="AY367" i="50" s="1"/>
  <c r="BM367" i="50"/>
  <c r="BL367" i="50"/>
  <c r="BK367" i="50"/>
  <c r="BJ367" i="50"/>
  <c r="BI367" i="50"/>
  <c r="BH367" i="50"/>
  <c r="BG367" i="50"/>
  <c r="BE367" i="50"/>
  <c r="BD367" i="50"/>
  <c r="BC367" i="50"/>
  <c r="BB367" i="50"/>
  <c r="BA367" i="50"/>
  <c r="K367" i="50"/>
  <c r="J367" i="50"/>
  <c r="BO366" i="50"/>
  <c r="AY366" i="50" s="1"/>
  <c r="BM366" i="50"/>
  <c r="BL366" i="50"/>
  <c r="BK366" i="50"/>
  <c r="BJ366" i="50"/>
  <c r="BI366" i="50"/>
  <c r="BH366" i="50"/>
  <c r="BG366" i="50"/>
  <c r="BE366" i="50"/>
  <c r="BD366" i="50"/>
  <c r="BC366" i="50"/>
  <c r="BB366" i="50"/>
  <c r="BA366" i="50"/>
  <c r="K366" i="50"/>
  <c r="J366" i="50"/>
  <c r="BO365" i="50"/>
  <c r="AY365" i="50" s="1"/>
  <c r="BM365" i="50"/>
  <c r="BL365" i="50"/>
  <c r="BK365" i="50"/>
  <c r="BJ365" i="50"/>
  <c r="BI365" i="50"/>
  <c r="BH365" i="50"/>
  <c r="BG365" i="50"/>
  <c r="BE365" i="50"/>
  <c r="BD365" i="50"/>
  <c r="BC365" i="50"/>
  <c r="BB365" i="50"/>
  <c r="BA365" i="50"/>
  <c r="K365" i="50"/>
  <c r="J365" i="50"/>
  <c r="BO364" i="50"/>
  <c r="AY364" i="50" s="1"/>
  <c r="BM364" i="50"/>
  <c r="BL364" i="50"/>
  <c r="BK364" i="50"/>
  <c r="BJ364" i="50"/>
  <c r="BI364" i="50"/>
  <c r="BH364" i="50"/>
  <c r="BG364" i="50"/>
  <c r="BE364" i="50"/>
  <c r="BD364" i="50"/>
  <c r="BC364" i="50"/>
  <c r="BB364" i="50"/>
  <c r="BA364" i="50"/>
  <c r="K364" i="50"/>
  <c r="J364" i="50"/>
  <c r="BO363" i="50"/>
  <c r="AY363" i="50" s="1"/>
  <c r="BM363" i="50"/>
  <c r="BL363" i="50"/>
  <c r="BK363" i="50"/>
  <c r="BJ363" i="50"/>
  <c r="BI363" i="50"/>
  <c r="BH363" i="50"/>
  <c r="BG363" i="50"/>
  <c r="BE363" i="50"/>
  <c r="BD363" i="50"/>
  <c r="BC363" i="50"/>
  <c r="BB363" i="50"/>
  <c r="BA363" i="50"/>
  <c r="K363" i="50"/>
  <c r="J363" i="50"/>
  <c r="BO362" i="50"/>
  <c r="AY362" i="50" s="1"/>
  <c r="BM362" i="50"/>
  <c r="BL362" i="50"/>
  <c r="BK362" i="50"/>
  <c r="BJ362" i="50"/>
  <c r="BI362" i="50"/>
  <c r="BH362" i="50"/>
  <c r="BG362" i="50"/>
  <c r="BE362" i="50"/>
  <c r="BD362" i="50"/>
  <c r="BC362" i="50"/>
  <c r="BB362" i="50"/>
  <c r="BA362" i="50"/>
  <c r="K362" i="50"/>
  <c r="J362" i="50"/>
  <c r="BO361" i="50"/>
  <c r="AY361" i="50" s="1"/>
  <c r="BM361" i="50"/>
  <c r="BL361" i="50"/>
  <c r="BK361" i="50"/>
  <c r="BJ361" i="50"/>
  <c r="BI361" i="50"/>
  <c r="BH361" i="50"/>
  <c r="BG361" i="50"/>
  <c r="BE361" i="50"/>
  <c r="BD361" i="50"/>
  <c r="BC361" i="50"/>
  <c r="BB361" i="50"/>
  <c r="BA361" i="50"/>
  <c r="K361" i="50"/>
  <c r="J361" i="50"/>
  <c r="BO360" i="50"/>
  <c r="AY360" i="50" s="1"/>
  <c r="BM360" i="50"/>
  <c r="BL360" i="50"/>
  <c r="BK360" i="50"/>
  <c r="BJ360" i="50"/>
  <c r="BI360" i="50"/>
  <c r="BH360" i="50"/>
  <c r="BG360" i="50"/>
  <c r="BE360" i="50"/>
  <c r="BD360" i="50"/>
  <c r="BC360" i="50"/>
  <c r="BB360" i="50"/>
  <c r="BA360" i="50"/>
  <c r="K360" i="50"/>
  <c r="J360" i="50"/>
  <c r="BO359" i="50"/>
  <c r="AY359" i="50" s="1"/>
  <c r="BM359" i="50"/>
  <c r="BL359" i="50"/>
  <c r="BK359" i="50"/>
  <c r="BJ359" i="50"/>
  <c r="BI359" i="50"/>
  <c r="BH359" i="50"/>
  <c r="BG359" i="50"/>
  <c r="BE359" i="50"/>
  <c r="BD359" i="50"/>
  <c r="BC359" i="50"/>
  <c r="BB359" i="50"/>
  <c r="BA359" i="50"/>
  <c r="K359" i="50"/>
  <c r="J359" i="50"/>
  <c r="BO358" i="50"/>
  <c r="AY358" i="50" s="1"/>
  <c r="BM358" i="50"/>
  <c r="BL358" i="50"/>
  <c r="BK358" i="50"/>
  <c r="BJ358" i="50"/>
  <c r="BI358" i="50"/>
  <c r="BH358" i="50"/>
  <c r="BG358" i="50"/>
  <c r="BE358" i="50"/>
  <c r="BD358" i="50"/>
  <c r="BC358" i="50"/>
  <c r="BB358" i="50"/>
  <c r="BA358" i="50"/>
  <c r="K358" i="50"/>
  <c r="J358" i="50"/>
  <c r="BO357" i="50"/>
  <c r="AY357" i="50" s="1"/>
  <c r="BM357" i="50"/>
  <c r="BL357" i="50"/>
  <c r="BK357" i="50"/>
  <c r="BJ357" i="50"/>
  <c r="BI357" i="50"/>
  <c r="BH357" i="50"/>
  <c r="BG357" i="50"/>
  <c r="BE357" i="50"/>
  <c r="BD357" i="50"/>
  <c r="BC357" i="50"/>
  <c r="BB357" i="50"/>
  <c r="BA357" i="50"/>
  <c r="K357" i="50"/>
  <c r="J357" i="50"/>
  <c r="BO356" i="50"/>
  <c r="AY356" i="50" s="1"/>
  <c r="BM356" i="50"/>
  <c r="BL356" i="50"/>
  <c r="BK356" i="50"/>
  <c r="BJ356" i="50"/>
  <c r="BI356" i="50"/>
  <c r="BH356" i="50"/>
  <c r="BG356" i="50"/>
  <c r="BE356" i="50"/>
  <c r="BD356" i="50"/>
  <c r="BC356" i="50"/>
  <c r="BB356" i="50"/>
  <c r="BA356" i="50"/>
  <c r="K356" i="50"/>
  <c r="J356" i="50"/>
  <c r="BO355" i="50"/>
  <c r="AY355" i="50" s="1"/>
  <c r="BM355" i="50"/>
  <c r="BL355" i="50"/>
  <c r="BK355" i="50"/>
  <c r="BJ355" i="50"/>
  <c r="BI355" i="50"/>
  <c r="BH355" i="50"/>
  <c r="BG355" i="50"/>
  <c r="BE355" i="50"/>
  <c r="BD355" i="50"/>
  <c r="BC355" i="50"/>
  <c r="BB355" i="50"/>
  <c r="BA355" i="50"/>
  <c r="K355" i="50"/>
  <c r="J355" i="50"/>
  <c r="BO354" i="50"/>
  <c r="AY354" i="50" s="1"/>
  <c r="BM354" i="50"/>
  <c r="BL354" i="50"/>
  <c r="BK354" i="50"/>
  <c r="BJ354" i="50"/>
  <c r="BI354" i="50"/>
  <c r="BH354" i="50"/>
  <c r="BG354" i="50"/>
  <c r="BE354" i="50"/>
  <c r="BD354" i="50"/>
  <c r="BC354" i="50"/>
  <c r="BB354" i="50"/>
  <c r="BA354" i="50"/>
  <c r="K354" i="50"/>
  <c r="J354" i="50"/>
  <c r="BO353" i="50"/>
  <c r="AY353" i="50" s="1"/>
  <c r="BM353" i="50"/>
  <c r="BL353" i="50"/>
  <c r="BK353" i="50"/>
  <c r="BJ353" i="50"/>
  <c r="BI353" i="50"/>
  <c r="BH353" i="50"/>
  <c r="BG353" i="50"/>
  <c r="BE353" i="50"/>
  <c r="BD353" i="50"/>
  <c r="BC353" i="50"/>
  <c r="BB353" i="50"/>
  <c r="BA353" i="50"/>
  <c r="K353" i="50"/>
  <c r="J353" i="50"/>
  <c r="BO352" i="50"/>
  <c r="AY352" i="50" s="1"/>
  <c r="BM352" i="50"/>
  <c r="BL352" i="50"/>
  <c r="BK352" i="50"/>
  <c r="BJ352" i="50"/>
  <c r="BI352" i="50"/>
  <c r="BH352" i="50"/>
  <c r="BG352" i="50"/>
  <c r="BE352" i="50"/>
  <c r="BD352" i="50"/>
  <c r="BC352" i="50"/>
  <c r="BB352" i="50"/>
  <c r="BA352" i="50"/>
  <c r="K352" i="50"/>
  <c r="J352" i="50"/>
  <c r="BO351" i="50"/>
  <c r="AY351" i="50" s="1"/>
  <c r="BM351" i="50"/>
  <c r="BL351" i="50"/>
  <c r="BK351" i="50"/>
  <c r="BJ351" i="50"/>
  <c r="BI351" i="50"/>
  <c r="BH351" i="50"/>
  <c r="BG351" i="50"/>
  <c r="BE351" i="50"/>
  <c r="BD351" i="50"/>
  <c r="BC351" i="50"/>
  <c r="BB351" i="50"/>
  <c r="BA351" i="50"/>
  <c r="K351" i="50"/>
  <c r="J351" i="50"/>
  <c r="BO350" i="50"/>
  <c r="AY350" i="50" s="1"/>
  <c r="BM350" i="50"/>
  <c r="BL350" i="50"/>
  <c r="BK350" i="50"/>
  <c r="BJ350" i="50"/>
  <c r="BI350" i="50"/>
  <c r="BH350" i="50"/>
  <c r="BG350" i="50"/>
  <c r="BE350" i="50"/>
  <c r="BD350" i="50"/>
  <c r="BC350" i="50"/>
  <c r="BB350" i="50"/>
  <c r="BA350" i="50"/>
  <c r="K350" i="50"/>
  <c r="J350" i="50"/>
  <c r="BO349" i="50"/>
  <c r="AY349" i="50" s="1"/>
  <c r="BM349" i="50"/>
  <c r="BL349" i="50"/>
  <c r="BK349" i="50"/>
  <c r="BJ349" i="50"/>
  <c r="BI349" i="50"/>
  <c r="BH349" i="50"/>
  <c r="BG349" i="50"/>
  <c r="BE349" i="50"/>
  <c r="BD349" i="50"/>
  <c r="BC349" i="50"/>
  <c r="BB349" i="50"/>
  <c r="BA349" i="50"/>
  <c r="K349" i="50"/>
  <c r="J349" i="50"/>
  <c r="BO348" i="50"/>
  <c r="AY348" i="50" s="1"/>
  <c r="BM348" i="50"/>
  <c r="BL348" i="50"/>
  <c r="BK348" i="50"/>
  <c r="BJ348" i="50"/>
  <c r="BI348" i="50"/>
  <c r="BH348" i="50"/>
  <c r="BG348" i="50"/>
  <c r="BE348" i="50"/>
  <c r="BD348" i="50"/>
  <c r="BC348" i="50"/>
  <c r="BB348" i="50"/>
  <c r="BA348" i="50"/>
  <c r="K348" i="50"/>
  <c r="J348" i="50"/>
  <c r="BO347" i="50"/>
  <c r="AY347" i="50" s="1"/>
  <c r="BM347" i="50"/>
  <c r="BL347" i="50"/>
  <c r="BK347" i="50"/>
  <c r="BJ347" i="50"/>
  <c r="BI347" i="50"/>
  <c r="BH347" i="50"/>
  <c r="BG347" i="50"/>
  <c r="BE347" i="50"/>
  <c r="BD347" i="50"/>
  <c r="BC347" i="50"/>
  <c r="BB347" i="50"/>
  <c r="BA347" i="50"/>
  <c r="K347" i="50"/>
  <c r="J347" i="50"/>
  <c r="BO346" i="50"/>
  <c r="AY346" i="50" s="1"/>
  <c r="BM346" i="50"/>
  <c r="BL346" i="50"/>
  <c r="BK346" i="50"/>
  <c r="BJ346" i="50"/>
  <c r="BI346" i="50"/>
  <c r="BH346" i="50"/>
  <c r="BG346" i="50"/>
  <c r="BE346" i="50"/>
  <c r="BD346" i="50"/>
  <c r="BC346" i="50"/>
  <c r="BB346" i="50"/>
  <c r="BA346" i="50"/>
  <c r="K346" i="50"/>
  <c r="J346" i="50"/>
  <c r="BO345" i="50"/>
  <c r="AY345" i="50" s="1"/>
  <c r="BM345" i="50"/>
  <c r="BL345" i="50"/>
  <c r="BK345" i="50"/>
  <c r="BJ345" i="50"/>
  <c r="BI345" i="50"/>
  <c r="BH345" i="50"/>
  <c r="BG345" i="50"/>
  <c r="BE345" i="50"/>
  <c r="BD345" i="50"/>
  <c r="BC345" i="50"/>
  <c r="BB345" i="50"/>
  <c r="BA345" i="50"/>
  <c r="K345" i="50"/>
  <c r="J345" i="50"/>
  <c r="BO344" i="50"/>
  <c r="AY344" i="50" s="1"/>
  <c r="BM344" i="50"/>
  <c r="BL344" i="50"/>
  <c r="BK344" i="50"/>
  <c r="BJ344" i="50"/>
  <c r="BI344" i="50"/>
  <c r="BH344" i="50"/>
  <c r="BG344" i="50"/>
  <c r="BE344" i="50"/>
  <c r="BD344" i="50"/>
  <c r="BC344" i="50"/>
  <c r="BB344" i="50"/>
  <c r="BA344" i="50"/>
  <c r="K344" i="50"/>
  <c r="J344" i="50"/>
  <c r="BO343" i="50"/>
  <c r="AY343" i="50" s="1"/>
  <c r="BM343" i="50"/>
  <c r="BL343" i="50"/>
  <c r="BK343" i="50"/>
  <c r="BJ343" i="50"/>
  <c r="BI343" i="50"/>
  <c r="BH343" i="50"/>
  <c r="BG343" i="50"/>
  <c r="BE343" i="50"/>
  <c r="BD343" i="50"/>
  <c r="BC343" i="50"/>
  <c r="BB343" i="50"/>
  <c r="BA343" i="50"/>
  <c r="K343" i="50"/>
  <c r="J343" i="50"/>
  <c r="BO342" i="50"/>
  <c r="AY342" i="50" s="1"/>
  <c r="BM342" i="50"/>
  <c r="BL342" i="50"/>
  <c r="BK342" i="50"/>
  <c r="BJ342" i="50"/>
  <c r="BI342" i="50"/>
  <c r="BH342" i="50"/>
  <c r="BG342" i="50"/>
  <c r="BE342" i="50"/>
  <c r="BD342" i="50"/>
  <c r="BC342" i="50"/>
  <c r="BB342" i="50"/>
  <c r="BA342" i="50"/>
  <c r="K342" i="50"/>
  <c r="J342" i="50"/>
  <c r="BO341" i="50"/>
  <c r="AY341" i="50" s="1"/>
  <c r="BM341" i="50"/>
  <c r="BL341" i="50"/>
  <c r="BK341" i="50"/>
  <c r="BJ341" i="50"/>
  <c r="BI341" i="50"/>
  <c r="BH341" i="50"/>
  <c r="BG341" i="50"/>
  <c r="BE341" i="50"/>
  <c r="BD341" i="50"/>
  <c r="BC341" i="50"/>
  <c r="BB341" i="50"/>
  <c r="BA341" i="50"/>
  <c r="K341" i="50"/>
  <c r="J341" i="50"/>
  <c r="BO340" i="50"/>
  <c r="AY340" i="50" s="1"/>
  <c r="BM340" i="50"/>
  <c r="BL340" i="50"/>
  <c r="BK340" i="50"/>
  <c r="BJ340" i="50"/>
  <c r="BI340" i="50"/>
  <c r="BH340" i="50"/>
  <c r="BG340" i="50"/>
  <c r="BE340" i="50"/>
  <c r="BD340" i="50"/>
  <c r="BC340" i="50"/>
  <c r="BB340" i="50"/>
  <c r="BA340" i="50"/>
  <c r="K340" i="50"/>
  <c r="J340" i="50"/>
  <c r="BO339" i="50"/>
  <c r="AY339" i="50" s="1"/>
  <c r="BM339" i="50"/>
  <c r="BL339" i="50"/>
  <c r="BK339" i="50"/>
  <c r="BJ339" i="50"/>
  <c r="BI339" i="50"/>
  <c r="BH339" i="50"/>
  <c r="BG339" i="50"/>
  <c r="BE339" i="50"/>
  <c r="BD339" i="50"/>
  <c r="BC339" i="50"/>
  <c r="BB339" i="50"/>
  <c r="BA339" i="50"/>
  <c r="K339" i="50"/>
  <c r="J339" i="50"/>
  <c r="BO338" i="50"/>
  <c r="AY338" i="50" s="1"/>
  <c r="BM338" i="50"/>
  <c r="BL338" i="50"/>
  <c r="BK338" i="50"/>
  <c r="BJ338" i="50"/>
  <c r="BI338" i="50"/>
  <c r="BH338" i="50"/>
  <c r="BG338" i="50"/>
  <c r="BE338" i="50"/>
  <c r="BD338" i="50"/>
  <c r="BC338" i="50"/>
  <c r="BB338" i="50"/>
  <c r="BA338" i="50"/>
  <c r="K338" i="50"/>
  <c r="J338" i="50"/>
  <c r="BO337" i="50"/>
  <c r="AY337" i="50" s="1"/>
  <c r="BM337" i="50"/>
  <c r="BL337" i="50"/>
  <c r="BK337" i="50"/>
  <c r="BJ337" i="50"/>
  <c r="BI337" i="50"/>
  <c r="BH337" i="50"/>
  <c r="BG337" i="50"/>
  <c r="BE337" i="50"/>
  <c r="BD337" i="50"/>
  <c r="BC337" i="50"/>
  <c r="BB337" i="50"/>
  <c r="BA337" i="50"/>
  <c r="K337" i="50"/>
  <c r="J337" i="50"/>
  <c r="BO336" i="50"/>
  <c r="AY336" i="50" s="1"/>
  <c r="BM336" i="50"/>
  <c r="BL336" i="50"/>
  <c r="BK336" i="50"/>
  <c r="BJ336" i="50"/>
  <c r="BI336" i="50"/>
  <c r="BH336" i="50"/>
  <c r="BG336" i="50"/>
  <c r="BE336" i="50"/>
  <c r="BD336" i="50"/>
  <c r="BC336" i="50"/>
  <c r="BB336" i="50"/>
  <c r="BA336" i="50"/>
  <c r="K336" i="50"/>
  <c r="J336" i="50"/>
  <c r="BO335" i="50"/>
  <c r="AY335" i="50" s="1"/>
  <c r="BM335" i="50"/>
  <c r="BL335" i="50"/>
  <c r="BK335" i="50"/>
  <c r="BJ335" i="50"/>
  <c r="BI335" i="50"/>
  <c r="BH335" i="50"/>
  <c r="BG335" i="50"/>
  <c r="BE335" i="50"/>
  <c r="BD335" i="50"/>
  <c r="BC335" i="50"/>
  <c r="BB335" i="50"/>
  <c r="BA335" i="50"/>
  <c r="K335" i="50"/>
  <c r="J335" i="50"/>
  <c r="BO334" i="50"/>
  <c r="AY334" i="50" s="1"/>
  <c r="BM334" i="50"/>
  <c r="BL334" i="50"/>
  <c r="BK334" i="50"/>
  <c r="BJ334" i="50"/>
  <c r="BI334" i="50"/>
  <c r="BH334" i="50"/>
  <c r="BG334" i="50"/>
  <c r="BE334" i="50"/>
  <c r="BD334" i="50"/>
  <c r="BC334" i="50"/>
  <c r="BB334" i="50"/>
  <c r="BA334" i="50"/>
  <c r="K334" i="50"/>
  <c r="J334" i="50"/>
  <c r="BO333" i="50"/>
  <c r="AY333" i="50" s="1"/>
  <c r="BM333" i="50"/>
  <c r="BL333" i="50"/>
  <c r="BK333" i="50"/>
  <c r="BJ333" i="50"/>
  <c r="BI333" i="50"/>
  <c r="BH333" i="50"/>
  <c r="BG333" i="50"/>
  <c r="BE333" i="50"/>
  <c r="BD333" i="50"/>
  <c r="BC333" i="50"/>
  <c r="BB333" i="50"/>
  <c r="BA333" i="50"/>
  <c r="K333" i="50"/>
  <c r="J333" i="50"/>
  <c r="BO332" i="50"/>
  <c r="AY332" i="50" s="1"/>
  <c r="BM332" i="50"/>
  <c r="BL332" i="50"/>
  <c r="BK332" i="50"/>
  <c r="BJ332" i="50"/>
  <c r="BI332" i="50"/>
  <c r="BH332" i="50"/>
  <c r="BG332" i="50"/>
  <c r="BE332" i="50"/>
  <c r="BD332" i="50"/>
  <c r="BC332" i="50"/>
  <c r="BB332" i="50"/>
  <c r="BA332" i="50"/>
  <c r="K332" i="50"/>
  <c r="J332" i="50"/>
  <c r="BO331" i="50"/>
  <c r="AY331" i="50" s="1"/>
  <c r="BM331" i="50"/>
  <c r="BL331" i="50"/>
  <c r="BK331" i="50"/>
  <c r="BJ331" i="50"/>
  <c r="BI331" i="50"/>
  <c r="BH331" i="50"/>
  <c r="BG331" i="50"/>
  <c r="BE331" i="50"/>
  <c r="BD331" i="50"/>
  <c r="BC331" i="50"/>
  <c r="BB331" i="50"/>
  <c r="BA331" i="50"/>
  <c r="K331" i="50"/>
  <c r="J331" i="50"/>
  <c r="BO330" i="50"/>
  <c r="AY330" i="50" s="1"/>
  <c r="BM330" i="50"/>
  <c r="BL330" i="50"/>
  <c r="BK330" i="50"/>
  <c r="BJ330" i="50"/>
  <c r="BI330" i="50"/>
  <c r="BH330" i="50"/>
  <c r="BG330" i="50"/>
  <c r="BE330" i="50"/>
  <c r="BD330" i="50"/>
  <c r="BC330" i="50"/>
  <c r="BB330" i="50"/>
  <c r="BA330" i="50"/>
  <c r="K330" i="50"/>
  <c r="J330" i="50"/>
  <c r="BO329" i="50"/>
  <c r="AY329" i="50" s="1"/>
  <c r="BM329" i="50"/>
  <c r="BL329" i="50"/>
  <c r="BK329" i="50"/>
  <c r="BJ329" i="50"/>
  <c r="BI329" i="50"/>
  <c r="BH329" i="50"/>
  <c r="BG329" i="50"/>
  <c r="BE329" i="50"/>
  <c r="BD329" i="50"/>
  <c r="BC329" i="50"/>
  <c r="BB329" i="50"/>
  <c r="BA329" i="50"/>
  <c r="K329" i="50"/>
  <c r="J329" i="50"/>
  <c r="BO328" i="50"/>
  <c r="AY328" i="50" s="1"/>
  <c r="BM328" i="50"/>
  <c r="BL328" i="50"/>
  <c r="BK328" i="50"/>
  <c r="BJ328" i="50"/>
  <c r="BI328" i="50"/>
  <c r="BH328" i="50"/>
  <c r="BG328" i="50"/>
  <c r="BE328" i="50"/>
  <c r="BD328" i="50"/>
  <c r="BC328" i="50"/>
  <c r="BB328" i="50"/>
  <c r="BA328" i="50"/>
  <c r="K328" i="50"/>
  <c r="J328" i="50"/>
  <c r="BO327" i="50"/>
  <c r="AY327" i="50" s="1"/>
  <c r="BM327" i="50"/>
  <c r="BL327" i="50"/>
  <c r="BK327" i="50"/>
  <c r="BJ327" i="50"/>
  <c r="BI327" i="50"/>
  <c r="BH327" i="50"/>
  <c r="BG327" i="50"/>
  <c r="BE327" i="50"/>
  <c r="BD327" i="50"/>
  <c r="BC327" i="50"/>
  <c r="BB327" i="50"/>
  <c r="BA327" i="50"/>
  <c r="K327" i="50"/>
  <c r="J327" i="50"/>
  <c r="BO326" i="50"/>
  <c r="AY326" i="50" s="1"/>
  <c r="BM326" i="50"/>
  <c r="BL326" i="50"/>
  <c r="BK326" i="50"/>
  <c r="BJ326" i="50"/>
  <c r="BI326" i="50"/>
  <c r="BH326" i="50"/>
  <c r="BG326" i="50"/>
  <c r="BE326" i="50"/>
  <c r="BD326" i="50"/>
  <c r="BC326" i="50"/>
  <c r="BB326" i="50"/>
  <c r="BA326" i="50"/>
  <c r="K326" i="50"/>
  <c r="J326" i="50"/>
  <c r="BO325" i="50"/>
  <c r="AY325" i="50" s="1"/>
  <c r="BM325" i="50"/>
  <c r="BL325" i="50"/>
  <c r="BK325" i="50"/>
  <c r="BJ325" i="50"/>
  <c r="BI325" i="50"/>
  <c r="BH325" i="50"/>
  <c r="BG325" i="50"/>
  <c r="BE325" i="50"/>
  <c r="BD325" i="50"/>
  <c r="BC325" i="50"/>
  <c r="BB325" i="50"/>
  <c r="BA325" i="50"/>
  <c r="K325" i="50"/>
  <c r="J325" i="50"/>
  <c r="BO324" i="50"/>
  <c r="AY324" i="50" s="1"/>
  <c r="BM324" i="50"/>
  <c r="BL324" i="50"/>
  <c r="BK324" i="50"/>
  <c r="BJ324" i="50"/>
  <c r="BI324" i="50"/>
  <c r="BH324" i="50"/>
  <c r="BG324" i="50"/>
  <c r="BE324" i="50"/>
  <c r="BD324" i="50"/>
  <c r="BC324" i="50"/>
  <c r="BB324" i="50"/>
  <c r="BA324" i="50"/>
  <c r="K324" i="50"/>
  <c r="J324" i="50"/>
  <c r="BO323" i="50"/>
  <c r="AY323" i="50" s="1"/>
  <c r="BM323" i="50"/>
  <c r="BL323" i="50"/>
  <c r="BK323" i="50"/>
  <c r="BJ323" i="50"/>
  <c r="BI323" i="50"/>
  <c r="BH323" i="50"/>
  <c r="BG323" i="50"/>
  <c r="BE323" i="50"/>
  <c r="BD323" i="50"/>
  <c r="BC323" i="50"/>
  <c r="BB323" i="50"/>
  <c r="BA323" i="50"/>
  <c r="K323" i="50"/>
  <c r="J323" i="50"/>
  <c r="BO322" i="50"/>
  <c r="AY322" i="50" s="1"/>
  <c r="BM322" i="50"/>
  <c r="BL322" i="50"/>
  <c r="BK322" i="50"/>
  <c r="BJ322" i="50"/>
  <c r="BI322" i="50"/>
  <c r="BH322" i="50"/>
  <c r="BG322" i="50"/>
  <c r="BE322" i="50"/>
  <c r="BD322" i="50"/>
  <c r="BC322" i="50"/>
  <c r="BB322" i="50"/>
  <c r="BA322" i="50"/>
  <c r="K322" i="50"/>
  <c r="J322" i="50"/>
  <c r="BO321" i="50"/>
  <c r="AY321" i="50" s="1"/>
  <c r="BM321" i="50"/>
  <c r="BL321" i="50"/>
  <c r="BK321" i="50"/>
  <c r="BJ321" i="50"/>
  <c r="BI321" i="50"/>
  <c r="BH321" i="50"/>
  <c r="BG321" i="50"/>
  <c r="BE321" i="50"/>
  <c r="BD321" i="50"/>
  <c r="BC321" i="50"/>
  <c r="BB321" i="50"/>
  <c r="BA321" i="50"/>
  <c r="K321" i="50"/>
  <c r="J321" i="50"/>
  <c r="BO320" i="50"/>
  <c r="AY320" i="50" s="1"/>
  <c r="BM320" i="50"/>
  <c r="BL320" i="50"/>
  <c r="BK320" i="50"/>
  <c r="BJ320" i="50"/>
  <c r="BI320" i="50"/>
  <c r="BH320" i="50"/>
  <c r="BG320" i="50"/>
  <c r="BE320" i="50"/>
  <c r="BD320" i="50"/>
  <c r="BC320" i="50"/>
  <c r="BB320" i="50"/>
  <c r="BA320" i="50"/>
  <c r="K320" i="50"/>
  <c r="J320" i="50"/>
  <c r="BO319" i="50"/>
  <c r="AY319" i="50" s="1"/>
  <c r="BM319" i="50"/>
  <c r="BL319" i="50"/>
  <c r="BK319" i="50"/>
  <c r="BJ319" i="50"/>
  <c r="BI319" i="50"/>
  <c r="BH319" i="50"/>
  <c r="BG319" i="50"/>
  <c r="BE319" i="50"/>
  <c r="BD319" i="50"/>
  <c r="BC319" i="50"/>
  <c r="BB319" i="50"/>
  <c r="BA319" i="50"/>
  <c r="K319" i="50"/>
  <c r="J319" i="50"/>
  <c r="BO318" i="50"/>
  <c r="AY318" i="50" s="1"/>
  <c r="BM318" i="50"/>
  <c r="BL318" i="50"/>
  <c r="BK318" i="50"/>
  <c r="BJ318" i="50"/>
  <c r="BI318" i="50"/>
  <c r="BH318" i="50"/>
  <c r="BG318" i="50"/>
  <c r="BE318" i="50"/>
  <c r="BD318" i="50"/>
  <c r="BC318" i="50"/>
  <c r="BB318" i="50"/>
  <c r="BA318" i="50"/>
  <c r="K318" i="50"/>
  <c r="J318" i="50"/>
  <c r="BO317" i="50"/>
  <c r="AY317" i="50" s="1"/>
  <c r="BM317" i="50"/>
  <c r="BL317" i="50"/>
  <c r="BK317" i="50"/>
  <c r="BJ317" i="50"/>
  <c r="BI317" i="50"/>
  <c r="BH317" i="50"/>
  <c r="BG317" i="50"/>
  <c r="BE317" i="50"/>
  <c r="BD317" i="50"/>
  <c r="BC317" i="50"/>
  <c r="BB317" i="50"/>
  <c r="BA317" i="50"/>
  <c r="K317" i="50"/>
  <c r="J317" i="50"/>
  <c r="BO316" i="50"/>
  <c r="AY316" i="50" s="1"/>
  <c r="BM316" i="50"/>
  <c r="BL316" i="50"/>
  <c r="BK316" i="50"/>
  <c r="BJ316" i="50"/>
  <c r="BI316" i="50"/>
  <c r="BH316" i="50"/>
  <c r="BG316" i="50"/>
  <c r="BE316" i="50"/>
  <c r="BD316" i="50"/>
  <c r="BC316" i="50"/>
  <c r="BB316" i="50"/>
  <c r="BA316" i="50"/>
  <c r="K316" i="50"/>
  <c r="J316" i="50"/>
  <c r="BO315" i="50"/>
  <c r="AY315" i="50" s="1"/>
  <c r="BM315" i="50"/>
  <c r="BL315" i="50"/>
  <c r="BK315" i="50"/>
  <c r="BJ315" i="50"/>
  <c r="BI315" i="50"/>
  <c r="BH315" i="50"/>
  <c r="BG315" i="50"/>
  <c r="BE315" i="50"/>
  <c r="BD315" i="50"/>
  <c r="BC315" i="50"/>
  <c r="BB315" i="50"/>
  <c r="BA315" i="50"/>
  <c r="K315" i="50"/>
  <c r="J315" i="50"/>
  <c r="BO314" i="50"/>
  <c r="AY314" i="50" s="1"/>
  <c r="BM314" i="50"/>
  <c r="BL314" i="50"/>
  <c r="BK314" i="50"/>
  <c r="BJ314" i="50"/>
  <c r="BI314" i="50"/>
  <c r="BH314" i="50"/>
  <c r="BG314" i="50"/>
  <c r="BE314" i="50"/>
  <c r="BD314" i="50"/>
  <c r="BC314" i="50"/>
  <c r="BB314" i="50"/>
  <c r="BA314" i="50"/>
  <c r="K314" i="50"/>
  <c r="J314" i="50"/>
  <c r="BO313" i="50"/>
  <c r="AY313" i="50" s="1"/>
  <c r="BM313" i="50"/>
  <c r="BL313" i="50"/>
  <c r="BK313" i="50"/>
  <c r="BJ313" i="50"/>
  <c r="BI313" i="50"/>
  <c r="BH313" i="50"/>
  <c r="BG313" i="50"/>
  <c r="BE313" i="50"/>
  <c r="BD313" i="50"/>
  <c r="BC313" i="50"/>
  <c r="BB313" i="50"/>
  <c r="BA313" i="50"/>
  <c r="K313" i="50"/>
  <c r="J313" i="50"/>
  <c r="BO312" i="50"/>
  <c r="AY312" i="50" s="1"/>
  <c r="BM312" i="50"/>
  <c r="BL312" i="50"/>
  <c r="BK312" i="50"/>
  <c r="BJ312" i="50"/>
  <c r="BI312" i="50"/>
  <c r="BH312" i="50"/>
  <c r="BG312" i="50"/>
  <c r="BE312" i="50"/>
  <c r="BD312" i="50"/>
  <c r="BC312" i="50"/>
  <c r="BB312" i="50"/>
  <c r="BA312" i="50"/>
  <c r="K312" i="50"/>
  <c r="J312" i="50"/>
  <c r="BO311" i="50"/>
  <c r="AY311" i="50" s="1"/>
  <c r="BM311" i="50"/>
  <c r="BL311" i="50"/>
  <c r="BK311" i="50"/>
  <c r="BJ311" i="50"/>
  <c r="BI311" i="50"/>
  <c r="BH311" i="50"/>
  <c r="BG311" i="50"/>
  <c r="BE311" i="50"/>
  <c r="BD311" i="50"/>
  <c r="BC311" i="50"/>
  <c r="BB311" i="50"/>
  <c r="BA311" i="50"/>
  <c r="K311" i="50"/>
  <c r="J311" i="50"/>
  <c r="BO310" i="50"/>
  <c r="AY310" i="50" s="1"/>
  <c r="BM310" i="50"/>
  <c r="BL310" i="50"/>
  <c r="BK310" i="50"/>
  <c r="BJ310" i="50"/>
  <c r="BI310" i="50"/>
  <c r="BH310" i="50"/>
  <c r="BG310" i="50"/>
  <c r="BE310" i="50"/>
  <c r="BD310" i="50"/>
  <c r="BC310" i="50"/>
  <c r="BB310" i="50"/>
  <c r="BA310" i="50"/>
  <c r="K310" i="50"/>
  <c r="J310" i="50"/>
  <c r="BO309" i="50"/>
  <c r="AY309" i="50" s="1"/>
  <c r="BM309" i="50"/>
  <c r="BL309" i="50"/>
  <c r="BK309" i="50"/>
  <c r="BJ309" i="50"/>
  <c r="BI309" i="50"/>
  <c r="BH309" i="50"/>
  <c r="BG309" i="50"/>
  <c r="BE309" i="50"/>
  <c r="BD309" i="50"/>
  <c r="BC309" i="50"/>
  <c r="BB309" i="50"/>
  <c r="BA309" i="50"/>
  <c r="K309" i="50"/>
  <c r="J309" i="50"/>
  <c r="BO308" i="50"/>
  <c r="AY308" i="50" s="1"/>
  <c r="BM308" i="50"/>
  <c r="BL308" i="50"/>
  <c r="BK308" i="50"/>
  <c r="BJ308" i="50"/>
  <c r="BI308" i="50"/>
  <c r="BH308" i="50"/>
  <c r="BG308" i="50"/>
  <c r="BE308" i="50"/>
  <c r="BD308" i="50"/>
  <c r="BC308" i="50"/>
  <c r="BB308" i="50"/>
  <c r="BA308" i="50"/>
  <c r="K308" i="50"/>
  <c r="J308" i="50"/>
  <c r="BO307" i="50"/>
  <c r="AY307" i="50" s="1"/>
  <c r="BM307" i="50"/>
  <c r="BL307" i="50"/>
  <c r="BK307" i="50"/>
  <c r="BJ307" i="50"/>
  <c r="BI307" i="50"/>
  <c r="BH307" i="50"/>
  <c r="BG307" i="50"/>
  <c r="BE307" i="50"/>
  <c r="BD307" i="50"/>
  <c r="BC307" i="50"/>
  <c r="BB307" i="50"/>
  <c r="BA307" i="50"/>
  <c r="K307" i="50"/>
  <c r="J307" i="50"/>
  <c r="BO306" i="50"/>
  <c r="AY306" i="50" s="1"/>
  <c r="BM306" i="50"/>
  <c r="BL306" i="50"/>
  <c r="BK306" i="50"/>
  <c r="BJ306" i="50"/>
  <c r="BI306" i="50"/>
  <c r="BH306" i="50"/>
  <c r="BG306" i="50"/>
  <c r="BE306" i="50"/>
  <c r="BD306" i="50"/>
  <c r="BC306" i="50"/>
  <c r="BB306" i="50"/>
  <c r="BA306" i="50"/>
  <c r="K306" i="50"/>
  <c r="J306" i="50"/>
  <c r="BO305" i="50"/>
  <c r="AY305" i="50" s="1"/>
  <c r="BM305" i="50"/>
  <c r="BL305" i="50"/>
  <c r="BK305" i="50"/>
  <c r="BJ305" i="50"/>
  <c r="BI305" i="50"/>
  <c r="BH305" i="50"/>
  <c r="BG305" i="50"/>
  <c r="BE305" i="50"/>
  <c r="BD305" i="50"/>
  <c r="BC305" i="50"/>
  <c r="BB305" i="50"/>
  <c r="BA305" i="50"/>
  <c r="K305" i="50"/>
  <c r="J305" i="50"/>
  <c r="BO304" i="50"/>
  <c r="AY304" i="50" s="1"/>
  <c r="BM304" i="50"/>
  <c r="BL304" i="50"/>
  <c r="BK304" i="50"/>
  <c r="BJ304" i="50"/>
  <c r="BI304" i="50"/>
  <c r="BH304" i="50"/>
  <c r="BG304" i="50"/>
  <c r="BE304" i="50"/>
  <c r="BD304" i="50"/>
  <c r="BC304" i="50"/>
  <c r="BB304" i="50"/>
  <c r="BA304" i="50"/>
  <c r="K304" i="50"/>
  <c r="J304" i="50"/>
  <c r="BO303" i="50"/>
  <c r="AY303" i="50" s="1"/>
  <c r="BM303" i="50"/>
  <c r="BL303" i="50"/>
  <c r="BK303" i="50"/>
  <c r="BJ303" i="50"/>
  <c r="BI303" i="50"/>
  <c r="BH303" i="50"/>
  <c r="BG303" i="50"/>
  <c r="BE303" i="50"/>
  <c r="BD303" i="50"/>
  <c r="BC303" i="50"/>
  <c r="BB303" i="50"/>
  <c r="BA303" i="50"/>
  <c r="K303" i="50"/>
  <c r="J303" i="50"/>
  <c r="BO302" i="50"/>
  <c r="AY302" i="50" s="1"/>
  <c r="BM302" i="50"/>
  <c r="BL302" i="50"/>
  <c r="BK302" i="50"/>
  <c r="BJ302" i="50"/>
  <c r="BI302" i="50"/>
  <c r="BH302" i="50"/>
  <c r="BG302" i="50"/>
  <c r="BE302" i="50"/>
  <c r="BD302" i="50"/>
  <c r="BC302" i="50"/>
  <c r="BB302" i="50"/>
  <c r="BA302" i="50"/>
  <c r="K302" i="50"/>
  <c r="J302" i="50"/>
  <c r="BO301" i="50"/>
  <c r="AY301" i="50" s="1"/>
  <c r="BM301" i="50"/>
  <c r="BL301" i="50"/>
  <c r="BK301" i="50"/>
  <c r="BJ301" i="50"/>
  <c r="BI301" i="50"/>
  <c r="BH301" i="50"/>
  <c r="BG301" i="50"/>
  <c r="BE301" i="50"/>
  <c r="BD301" i="50"/>
  <c r="BC301" i="50"/>
  <c r="BB301" i="50"/>
  <c r="BA301" i="50"/>
  <c r="K301" i="50"/>
  <c r="J301" i="50"/>
  <c r="BO300" i="50"/>
  <c r="AY300" i="50" s="1"/>
  <c r="BM300" i="50"/>
  <c r="BL300" i="50"/>
  <c r="BK300" i="50"/>
  <c r="BJ300" i="50"/>
  <c r="BI300" i="50"/>
  <c r="BH300" i="50"/>
  <c r="BG300" i="50"/>
  <c r="BE300" i="50"/>
  <c r="BD300" i="50"/>
  <c r="BC300" i="50"/>
  <c r="BB300" i="50"/>
  <c r="BA300" i="50"/>
  <c r="K300" i="50"/>
  <c r="J300" i="50"/>
  <c r="BO299" i="50"/>
  <c r="AY299" i="50" s="1"/>
  <c r="BM299" i="50"/>
  <c r="BL299" i="50"/>
  <c r="BK299" i="50"/>
  <c r="BJ299" i="50"/>
  <c r="BI299" i="50"/>
  <c r="BH299" i="50"/>
  <c r="BG299" i="50"/>
  <c r="BE299" i="50"/>
  <c r="BD299" i="50"/>
  <c r="BC299" i="50"/>
  <c r="BB299" i="50"/>
  <c r="BA299" i="50"/>
  <c r="K299" i="50"/>
  <c r="J299" i="50"/>
  <c r="BO298" i="50"/>
  <c r="AY298" i="50" s="1"/>
  <c r="BM298" i="50"/>
  <c r="BL298" i="50"/>
  <c r="BK298" i="50"/>
  <c r="BJ298" i="50"/>
  <c r="BI298" i="50"/>
  <c r="BH298" i="50"/>
  <c r="BG298" i="50"/>
  <c r="BE298" i="50"/>
  <c r="BD298" i="50"/>
  <c r="BC298" i="50"/>
  <c r="BB298" i="50"/>
  <c r="BA298" i="50"/>
  <c r="K298" i="50"/>
  <c r="J298" i="50"/>
  <c r="BO297" i="50"/>
  <c r="AY297" i="50" s="1"/>
  <c r="BM297" i="50"/>
  <c r="BL297" i="50"/>
  <c r="BK297" i="50"/>
  <c r="BJ297" i="50"/>
  <c r="BI297" i="50"/>
  <c r="BH297" i="50"/>
  <c r="BG297" i="50"/>
  <c r="BE297" i="50"/>
  <c r="BD297" i="50"/>
  <c r="BC297" i="50"/>
  <c r="BB297" i="50"/>
  <c r="BA297" i="50"/>
  <c r="K297" i="50"/>
  <c r="J297" i="50"/>
  <c r="BO296" i="50"/>
  <c r="AY296" i="50" s="1"/>
  <c r="BM296" i="50"/>
  <c r="BL296" i="50"/>
  <c r="BK296" i="50"/>
  <c r="BJ296" i="50"/>
  <c r="BI296" i="50"/>
  <c r="BH296" i="50"/>
  <c r="BG296" i="50"/>
  <c r="BE296" i="50"/>
  <c r="BD296" i="50"/>
  <c r="BC296" i="50"/>
  <c r="BB296" i="50"/>
  <c r="BA296" i="50"/>
  <c r="K296" i="50"/>
  <c r="J296" i="50"/>
  <c r="BO295" i="50"/>
  <c r="AY295" i="50" s="1"/>
  <c r="BM295" i="50"/>
  <c r="BL295" i="50"/>
  <c r="BK295" i="50"/>
  <c r="BJ295" i="50"/>
  <c r="BI295" i="50"/>
  <c r="BH295" i="50"/>
  <c r="BG295" i="50"/>
  <c r="BE295" i="50"/>
  <c r="BD295" i="50"/>
  <c r="BC295" i="50"/>
  <c r="BB295" i="50"/>
  <c r="BA295" i="50"/>
  <c r="K295" i="50"/>
  <c r="J295" i="50"/>
  <c r="BO294" i="50"/>
  <c r="AY294" i="50" s="1"/>
  <c r="BM294" i="50"/>
  <c r="BL294" i="50"/>
  <c r="BK294" i="50"/>
  <c r="BJ294" i="50"/>
  <c r="BI294" i="50"/>
  <c r="BH294" i="50"/>
  <c r="BG294" i="50"/>
  <c r="BE294" i="50"/>
  <c r="BD294" i="50"/>
  <c r="BC294" i="50"/>
  <c r="BB294" i="50"/>
  <c r="BA294" i="50"/>
  <c r="K294" i="50"/>
  <c r="J294" i="50"/>
  <c r="BO293" i="50"/>
  <c r="AY293" i="50" s="1"/>
  <c r="BM293" i="50"/>
  <c r="BL293" i="50"/>
  <c r="BK293" i="50"/>
  <c r="BJ293" i="50"/>
  <c r="BI293" i="50"/>
  <c r="BH293" i="50"/>
  <c r="BG293" i="50"/>
  <c r="BE293" i="50"/>
  <c r="BD293" i="50"/>
  <c r="BC293" i="50"/>
  <c r="BB293" i="50"/>
  <c r="BA293" i="50"/>
  <c r="K293" i="50"/>
  <c r="J293" i="50"/>
  <c r="BO292" i="50"/>
  <c r="AY292" i="50" s="1"/>
  <c r="BM292" i="50"/>
  <c r="BL292" i="50"/>
  <c r="BK292" i="50"/>
  <c r="BJ292" i="50"/>
  <c r="BI292" i="50"/>
  <c r="BH292" i="50"/>
  <c r="BG292" i="50"/>
  <c r="BE292" i="50"/>
  <c r="BD292" i="50"/>
  <c r="BC292" i="50"/>
  <c r="BB292" i="50"/>
  <c r="BA292" i="50"/>
  <c r="K292" i="50"/>
  <c r="J292" i="50"/>
  <c r="BO291" i="50"/>
  <c r="AY291" i="50" s="1"/>
  <c r="BM291" i="50"/>
  <c r="BL291" i="50"/>
  <c r="BK291" i="50"/>
  <c r="BJ291" i="50"/>
  <c r="BI291" i="50"/>
  <c r="BH291" i="50"/>
  <c r="BG291" i="50"/>
  <c r="BE291" i="50"/>
  <c r="BD291" i="50"/>
  <c r="BC291" i="50"/>
  <c r="BB291" i="50"/>
  <c r="BA291" i="50"/>
  <c r="K291" i="50"/>
  <c r="J291" i="50"/>
  <c r="BO290" i="50"/>
  <c r="AY290" i="50" s="1"/>
  <c r="BM290" i="50"/>
  <c r="BL290" i="50"/>
  <c r="BK290" i="50"/>
  <c r="BJ290" i="50"/>
  <c r="BI290" i="50"/>
  <c r="BH290" i="50"/>
  <c r="BG290" i="50"/>
  <c r="BE290" i="50"/>
  <c r="BD290" i="50"/>
  <c r="BC290" i="50"/>
  <c r="BB290" i="50"/>
  <c r="BA290" i="50"/>
  <c r="K290" i="50"/>
  <c r="J290" i="50"/>
  <c r="BO289" i="50"/>
  <c r="AY289" i="50" s="1"/>
  <c r="BM289" i="50"/>
  <c r="BL289" i="50"/>
  <c r="BK289" i="50"/>
  <c r="BJ289" i="50"/>
  <c r="BI289" i="50"/>
  <c r="BH289" i="50"/>
  <c r="BG289" i="50"/>
  <c r="BE289" i="50"/>
  <c r="BD289" i="50"/>
  <c r="BC289" i="50"/>
  <c r="BB289" i="50"/>
  <c r="BA289" i="50"/>
  <c r="K289" i="50"/>
  <c r="J289" i="50"/>
  <c r="BO288" i="50"/>
  <c r="AY288" i="50" s="1"/>
  <c r="BM288" i="50"/>
  <c r="BL288" i="50"/>
  <c r="BK288" i="50"/>
  <c r="BJ288" i="50"/>
  <c r="BI288" i="50"/>
  <c r="BH288" i="50"/>
  <c r="BG288" i="50"/>
  <c r="BE288" i="50"/>
  <c r="BD288" i="50"/>
  <c r="BC288" i="50"/>
  <c r="BB288" i="50"/>
  <c r="BA288" i="50"/>
  <c r="K288" i="50"/>
  <c r="J288" i="50"/>
  <c r="BO287" i="50"/>
  <c r="AY287" i="50" s="1"/>
  <c r="BM287" i="50"/>
  <c r="BL287" i="50"/>
  <c r="BK287" i="50"/>
  <c r="BJ287" i="50"/>
  <c r="BI287" i="50"/>
  <c r="BH287" i="50"/>
  <c r="BG287" i="50"/>
  <c r="BE287" i="50"/>
  <c r="BD287" i="50"/>
  <c r="BC287" i="50"/>
  <c r="BB287" i="50"/>
  <c r="BA287" i="50"/>
  <c r="K287" i="50"/>
  <c r="J287" i="50"/>
  <c r="BO286" i="50"/>
  <c r="AY286" i="50" s="1"/>
  <c r="BM286" i="50"/>
  <c r="BL286" i="50"/>
  <c r="BK286" i="50"/>
  <c r="BJ286" i="50"/>
  <c r="BI286" i="50"/>
  <c r="BH286" i="50"/>
  <c r="BG286" i="50"/>
  <c r="BE286" i="50"/>
  <c r="BD286" i="50"/>
  <c r="BC286" i="50"/>
  <c r="BB286" i="50"/>
  <c r="BA286" i="50"/>
  <c r="K286" i="50"/>
  <c r="J286" i="50"/>
  <c r="BO285" i="50"/>
  <c r="AY285" i="50" s="1"/>
  <c r="BM285" i="50"/>
  <c r="BL285" i="50"/>
  <c r="BK285" i="50"/>
  <c r="BJ285" i="50"/>
  <c r="BI285" i="50"/>
  <c r="BH285" i="50"/>
  <c r="BG285" i="50"/>
  <c r="BE285" i="50"/>
  <c r="BD285" i="50"/>
  <c r="BC285" i="50"/>
  <c r="BB285" i="50"/>
  <c r="BA285" i="50"/>
  <c r="K285" i="50"/>
  <c r="J285" i="50"/>
  <c r="BO284" i="50"/>
  <c r="AY284" i="50" s="1"/>
  <c r="BM284" i="50"/>
  <c r="BL284" i="50"/>
  <c r="BK284" i="50"/>
  <c r="BJ284" i="50"/>
  <c r="BI284" i="50"/>
  <c r="BH284" i="50"/>
  <c r="BG284" i="50"/>
  <c r="BE284" i="50"/>
  <c r="BD284" i="50"/>
  <c r="BC284" i="50"/>
  <c r="BB284" i="50"/>
  <c r="BA284" i="50"/>
  <c r="K284" i="50"/>
  <c r="J284" i="50"/>
  <c r="BO283" i="50"/>
  <c r="AY283" i="50" s="1"/>
  <c r="BM283" i="50"/>
  <c r="BL283" i="50"/>
  <c r="BK283" i="50"/>
  <c r="BJ283" i="50"/>
  <c r="BI283" i="50"/>
  <c r="BH283" i="50"/>
  <c r="BG283" i="50"/>
  <c r="BE283" i="50"/>
  <c r="BD283" i="50"/>
  <c r="BC283" i="50"/>
  <c r="BB283" i="50"/>
  <c r="BA283" i="50"/>
  <c r="K283" i="50"/>
  <c r="J283" i="50"/>
  <c r="BO282" i="50"/>
  <c r="AY282" i="50" s="1"/>
  <c r="BM282" i="50"/>
  <c r="BL282" i="50"/>
  <c r="BK282" i="50"/>
  <c r="BJ282" i="50"/>
  <c r="BI282" i="50"/>
  <c r="BH282" i="50"/>
  <c r="BG282" i="50"/>
  <c r="BE282" i="50"/>
  <c r="BD282" i="50"/>
  <c r="BC282" i="50"/>
  <c r="BB282" i="50"/>
  <c r="BA282" i="50"/>
  <c r="K282" i="50"/>
  <c r="J282" i="50"/>
  <c r="BO281" i="50"/>
  <c r="AY281" i="50" s="1"/>
  <c r="BM281" i="50"/>
  <c r="BL281" i="50"/>
  <c r="BK281" i="50"/>
  <c r="BJ281" i="50"/>
  <c r="BI281" i="50"/>
  <c r="BH281" i="50"/>
  <c r="BG281" i="50"/>
  <c r="BE281" i="50"/>
  <c r="BD281" i="50"/>
  <c r="BC281" i="50"/>
  <c r="BB281" i="50"/>
  <c r="BA281" i="50"/>
  <c r="K281" i="50"/>
  <c r="J281" i="50"/>
  <c r="BO280" i="50"/>
  <c r="AY280" i="50" s="1"/>
  <c r="BM280" i="50"/>
  <c r="BL280" i="50"/>
  <c r="BK280" i="50"/>
  <c r="BJ280" i="50"/>
  <c r="BI280" i="50"/>
  <c r="BH280" i="50"/>
  <c r="BG280" i="50"/>
  <c r="BE280" i="50"/>
  <c r="BD280" i="50"/>
  <c r="BC280" i="50"/>
  <c r="BB280" i="50"/>
  <c r="BA280" i="50"/>
  <c r="K280" i="50"/>
  <c r="J280" i="50"/>
  <c r="BO279" i="50"/>
  <c r="AY279" i="50" s="1"/>
  <c r="BM279" i="50"/>
  <c r="BL279" i="50"/>
  <c r="BK279" i="50"/>
  <c r="BJ279" i="50"/>
  <c r="BI279" i="50"/>
  <c r="BH279" i="50"/>
  <c r="BG279" i="50"/>
  <c r="BE279" i="50"/>
  <c r="BD279" i="50"/>
  <c r="BC279" i="50"/>
  <c r="BB279" i="50"/>
  <c r="BA279" i="50"/>
  <c r="K279" i="50"/>
  <c r="J279" i="50"/>
  <c r="BO278" i="50"/>
  <c r="AY278" i="50" s="1"/>
  <c r="BM278" i="50"/>
  <c r="BL278" i="50"/>
  <c r="BK278" i="50"/>
  <c r="BJ278" i="50"/>
  <c r="BI278" i="50"/>
  <c r="BH278" i="50"/>
  <c r="BG278" i="50"/>
  <c r="BE278" i="50"/>
  <c r="BD278" i="50"/>
  <c r="BC278" i="50"/>
  <c r="BB278" i="50"/>
  <c r="BA278" i="50"/>
  <c r="K278" i="50"/>
  <c r="J278" i="50"/>
  <c r="BO277" i="50"/>
  <c r="AY277" i="50" s="1"/>
  <c r="BM277" i="50"/>
  <c r="BL277" i="50"/>
  <c r="BK277" i="50"/>
  <c r="BJ277" i="50"/>
  <c r="BI277" i="50"/>
  <c r="BH277" i="50"/>
  <c r="BG277" i="50"/>
  <c r="BE277" i="50"/>
  <c r="BD277" i="50"/>
  <c r="BC277" i="50"/>
  <c r="BB277" i="50"/>
  <c r="BA277" i="50"/>
  <c r="K277" i="50"/>
  <c r="J277" i="50"/>
  <c r="BO276" i="50"/>
  <c r="AY276" i="50" s="1"/>
  <c r="BM276" i="50"/>
  <c r="BL276" i="50"/>
  <c r="BK276" i="50"/>
  <c r="BJ276" i="50"/>
  <c r="BI276" i="50"/>
  <c r="BH276" i="50"/>
  <c r="BG276" i="50"/>
  <c r="BE276" i="50"/>
  <c r="BD276" i="50"/>
  <c r="BC276" i="50"/>
  <c r="BB276" i="50"/>
  <c r="BA276" i="50"/>
  <c r="K276" i="50"/>
  <c r="J276" i="50"/>
  <c r="BO275" i="50"/>
  <c r="AY275" i="50" s="1"/>
  <c r="BM275" i="50"/>
  <c r="BL275" i="50"/>
  <c r="BK275" i="50"/>
  <c r="BJ275" i="50"/>
  <c r="BI275" i="50"/>
  <c r="BH275" i="50"/>
  <c r="BG275" i="50"/>
  <c r="BE275" i="50"/>
  <c r="BD275" i="50"/>
  <c r="BC275" i="50"/>
  <c r="BB275" i="50"/>
  <c r="BA275" i="50"/>
  <c r="K275" i="50"/>
  <c r="J275" i="50"/>
  <c r="BO274" i="50"/>
  <c r="AY274" i="50" s="1"/>
  <c r="BM274" i="50"/>
  <c r="BL274" i="50"/>
  <c r="BK274" i="50"/>
  <c r="BJ274" i="50"/>
  <c r="BI274" i="50"/>
  <c r="BH274" i="50"/>
  <c r="BG274" i="50"/>
  <c r="BE274" i="50"/>
  <c r="BD274" i="50"/>
  <c r="BC274" i="50"/>
  <c r="BB274" i="50"/>
  <c r="BA274" i="50"/>
  <c r="K274" i="50"/>
  <c r="J274" i="50"/>
  <c r="BO273" i="50"/>
  <c r="AY273" i="50" s="1"/>
  <c r="BM273" i="50"/>
  <c r="BL273" i="50"/>
  <c r="BK273" i="50"/>
  <c r="BJ273" i="50"/>
  <c r="BI273" i="50"/>
  <c r="BH273" i="50"/>
  <c r="BG273" i="50"/>
  <c r="BE273" i="50"/>
  <c r="BD273" i="50"/>
  <c r="BC273" i="50"/>
  <c r="BB273" i="50"/>
  <c r="BA273" i="50"/>
  <c r="K273" i="50"/>
  <c r="J273" i="50"/>
  <c r="BO272" i="50"/>
  <c r="AY272" i="50" s="1"/>
  <c r="BM272" i="50"/>
  <c r="BL272" i="50"/>
  <c r="BK272" i="50"/>
  <c r="BJ272" i="50"/>
  <c r="BI272" i="50"/>
  <c r="BH272" i="50"/>
  <c r="BG272" i="50"/>
  <c r="BE272" i="50"/>
  <c r="BD272" i="50"/>
  <c r="BC272" i="50"/>
  <c r="BB272" i="50"/>
  <c r="BA272" i="50"/>
  <c r="K272" i="50"/>
  <c r="J272" i="50"/>
  <c r="BO271" i="50"/>
  <c r="AY271" i="50" s="1"/>
  <c r="BM271" i="50"/>
  <c r="BL271" i="50"/>
  <c r="BK271" i="50"/>
  <c r="BJ271" i="50"/>
  <c r="BI271" i="50"/>
  <c r="BH271" i="50"/>
  <c r="BG271" i="50"/>
  <c r="BE271" i="50"/>
  <c r="BD271" i="50"/>
  <c r="BC271" i="50"/>
  <c r="BB271" i="50"/>
  <c r="BA271" i="50"/>
  <c r="K271" i="50"/>
  <c r="J271" i="50"/>
  <c r="BO270" i="50"/>
  <c r="AY270" i="50" s="1"/>
  <c r="BM270" i="50"/>
  <c r="BL270" i="50"/>
  <c r="BK270" i="50"/>
  <c r="BJ270" i="50"/>
  <c r="BI270" i="50"/>
  <c r="BH270" i="50"/>
  <c r="BG270" i="50"/>
  <c r="BE270" i="50"/>
  <c r="BD270" i="50"/>
  <c r="BC270" i="50"/>
  <c r="BB270" i="50"/>
  <c r="BA270" i="50"/>
  <c r="K270" i="50"/>
  <c r="J270" i="50"/>
  <c r="BO269" i="50"/>
  <c r="AY269" i="50" s="1"/>
  <c r="BM269" i="50"/>
  <c r="BL269" i="50"/>
  <c r="BK269" i="50"/>
  <c r="BJ269" i="50"/>
  <c r="BI269" i="50"/>
  <c r="BH269" i="50"/>
  <c r="BG269" i="50"/>
  <c r="BE269" i="50"/>
  <c r="BD269" i="50"/>
  <c r="BC269" i="50"/>
  <c r="BB269" i="50"/>
  <c r="BA269" i="50"/>
  <c r="K269" i="50"/>
  <c r="J269" i="50"/>
  <c r="BO268" i="50"/>
  <c r="AY268" i="50" s="1"/>
  <c r="BM268" i="50"/>
  <c r="BL268" i="50"/>
  <c r="BK268" i="50"/>
  <c r="BJ268" i="50"/>
  <c r="BI268" i="50"/>
  <c r="BH268" i="50"/>
  <c r="BG268" i="50"/>
  <c r="BE268" i="50"/>
  <c r="BD268" i="50"/>
  <c r="BC268" i="50"/>
  <c r="BB268" i="50"/>
  <c r="BA268" i="50"/>
  <c r="K268" i="50"/>
  <c r="J268" i="50"/>
  <c r="BO267" i="50"/>
  <c r="AY267" i="50" s="1"/>
  <c r="BM267" i="50"/>
  <c r="BL267" i="50"/>
  <c r="BK267" i="50"/>
  <c r="BJ267" i="50"/>
  <c r="BI267" i="50"/>
  <c r="BH267" i="50"/>
  <c r="BG267" i="50"/>
  <c r="BE267" i="50"/>
  <c r="BD267" i="50"/>
  <c r="BC267" i="50"/>
  <c r="BB267" i="50"/>
  <c r="BA267" i="50"/>
  <c r="K267" i="50"/>
  <c r="J267" i="50"/>
  <c r="BO266" i="50"/>
  <c r="AY266" i="50" s="1"/>
  <c r="BM266" i="50"/>
  <c r="BL266" i="50"/>
  <c r="BK266" i="50"/>
  <c r="BJ266" i="50"/>
  <c r="BI266" i="50"/>
  <c r="BH266" i="50"/>
  <c r="BG266" i="50"/>
  <c r="BE266" i="50"/>
  <c r="BD266" i="50"/>
  <c r="BC266" i="50"/>
  <c r="BB266" i="50"/>
  <c r="BA266" i="50"/>
  <c r="K266" i="50"/>
  <c r="J266" i="50"/>
  <c r="BO265" i="50"/>
  <c r="AY265" i="50" s="1"/>
  <c r="BM265" i="50"/>
  <c r="BL265" i="50"/>
  <c r="BK265" i="50"/>
  <c r="BJ265" i="50"/>
  <c r="BI265" i="50"/>
  <c r="BH265" i="50"/>
  <c r="BG265" i="50"/>
  <c r="BE265" i="50"/>
  <c r="BD265" i="50"/>
  <c r="BC265" i="50"/>
  <c r="BB265" i="50"/>
  <c r="BA265" i="50"/>
  <c r="K265" i="50"/>
  <c r="J265" i="50"/>
  <c r="BO264" i="50"/>
  <c r="AY264" i="50" s="1"/>
  <c r="BM264" i="50"/>
  <c r="BL264" i="50"/>
  <c r="BK264" i="50"/>
  <c r="BJ264" i="50"/>
  <c r="BI264" i="50"/>
  <c r="BH264" i="50"/>
  <c r="BG264" i="50"/>
  <c r="BE264" i="50"/>
  <c r="BD264" i="50"/>
  <c r="BC264" i="50"/>
  <c r="BB264" i="50"/>
  <c r="BA264" i="50"/>
  <c r="K264" i="50"/>
  <c r="J264" i="50"/>
  <c r="BO263" i="50"/>
  <c r="AY263" i="50" s="1"/>
  <c r="BM263" i="50"/>
  <c r="BL263" i="50"/>
  <c r="BK263" i="50"/>
  <c r="BJ263" i="50"/>
  <c r="BI263" i="50"/>
  <c r="BH263" i="50"/>
  <c r="BG263" i="50"/>
  <c r="BE263" i="50"/>
  <c r="BD263" i="50"/>
  <c r="BC263" i="50"/>
  <c r="BB263" i="50"/>
  <c r="BA263" i="50"/>
  <c r="K263" i="50"/>
  <c r="J263" i="50"/>
  <c r="BO262" i="50"/>
  <c r="AY262" i="50" s="1"/>
  <c r="BM262" i="50"/>
  <c r="BL262" i="50"/>
  <c r="BK262" i="50"/>
  <c r="BJ262" i="50"/>
  <c r="BI262" i="50"/>
  <c r="BH262" i="50"/>
  <c r="BG262" i="50"/>
  <c r="BE262" i="50"/>
  <c r="BD262" i="50"/>
  <c r="BC262" i="50"/>
  <c r="BB262" i="50"/>
  <c r="BA262" i="50"/>
  <c r="K262" i="50"/>
  <c r="J262" i="50"/>
  <c r="BO261" i="50"/>
  <c r="AY261" i="50" s="1"/>
  <c r="BM261" i="50"/>
  <c r="BL261" i="50"/>
  <c r="BK261" i="50"/>
  <c r="BJ261" i="50"/>
  <c r="BI261" i="50"/>
  <c r="BH261" i="50"/>
  <c r="BG261" i="50"/>
  <c r="BE261" i="50"/>
  <c r="BD261" i="50"/>
  <c r="BC261" i="50"/>
  <c r="BB261" i="50"/>
  <c r="BA261" i="50"/>
  <c r="K261" i="50"/>
  <c r="J261" i="50"/>
  <c r="BO260" i="50"/>
  <c r="AY260" i="50" s="1"/>
  <c r="BM260" i="50"/>
  <c r="BL260" i="50"/>
  <c r="BK260" i="50"/>
  <c r="BJ260" i="50"/>
  <c r="BI260" i="50"/>
  <c r="BH260" i="50"/>
  <c r="BG260" i="50"/>
  <c r="BE260" i="50"/>
  <c r="BD260" i="50"/>
  <c r="BC260" i="50"/>
  <c r="BB260" i="50"/>
  <c r="BA260" i="50"/>
  <c r="K260" i="50"/>
  <c r="J260" i="50"/>
  <c r="BO259" i="50"/>
  <c r="AY259" i="50" s="1"/>
  <c r="BM259" i="50"/>
  <c r="BL259" i="50"/>
  <c r="BK259" i="50"/>
  <c r="BJ259" i="50"/>
  <c r="BI259" i="50"/>
  <c r="BH259" i="50"/>
  <c r="BG259" i="50"/>
  <c r="BE259" i="50"/>
  <c r="BD259" i="50"/>
  <c r="BC259" i="50"/>
  <c r="BB259" i="50"/>
  <c r="BA259" i="50"/>
  <c r="K259" i="50"/>
  <c r="J259" i="50"/>
  <c r="BO258" i="50"/>
  <c r="AY258" i="50" s="1"/>
  <c r="BM258" i="50"/>
  <c r="BL258" i="50"/>
  <c r="BK258" i="50"/>
  <c r="BJ258" i="50"/>
  <c r="BI258" i="50"/>
  <c r="BH258" i="50"/>
  <c r="BG258" i="50"/>
  <c r="BE258" i="50"/>
  <c r="BD258" i="50"/>
  <c r="BC258" i="50"/>
  <c r="BB258" i="50"/>
  <c r="BA258" i="50"/>
  <c r="K258" i="50"/>
  <c r="J258" i="50"/>
  <c r="BO257" i="50"/>
  <c r="AY257" i="50" s="1"/>
  <c r="BM257" i="50"/>
  <c r="BL257" i="50"/>
  <c r="BK257" i="50"/>
  <c r="BJ257" i="50"/>
  <c r="BI257" i="50"/>
  <c r="BH257" i="50"/>
  <c r="BG257" i="50"/>
  <c r="BE257" i="50"/>
  <c r="BD257" i="50"/>
  <c r="BC257" i="50"/>
  <c r="BB257" i="50"/>
  <c r="BA257" i="50"/>
  <c r="K257" i="50"/>
  <c r="J257" i="50"/>
  <c r="BO256" i="50"/>
  <c r="AY256" i="50" s="1"/>
  <c r="BM256" i="50"/>
  <c r="BL256" i="50"/>
  <c r="BK256" i="50"/>
  <c r="BJ256" i="50"/>
  <c r="BI256" i="50"/>
  <c r="BH256" i="50"/>
  <c r="BG256" i="50"/>
  <c r="BE256" i="50"/>
  <c r="BD256" i="50"/>
  <c r="BC256" i="50"/>
  <c r="BB256" i="50"/>
  <c r="BA256" i="50"/>
  <c r="K256" i="50"/>
  <c r="J256" i="50"/>
  <c r="BO255" i="50"/>
  <c r="AY255" i="50" s="1"/>
  <c r="BM255" i="50"/>
  <c r="BL255" i="50"/>
  <c r="BK255" i="50"/>
  <c r="BJ255" i="50"/>
  <c r="BI255" i="50"/>
  <c r="BH255" i="50"/>
  <c r="BG255" i="50"/>
  <c r="BE255" i="50"/>
  <c r="BD255" i="50"/>
  <c r="BC255" i="50"/>
  <c r="BB255" i="50"/>
  <c r="BA255" i="50"/>
  <c r="K255" i="50"/>
  <c r="J255" i="50"/>
  <c r="BO254" i="50"/>
  <c r="AY254" i="50" s="1"/>
  <c r="BM254" i="50"/>
  <c r="BL254" i="50"/>
  <c r="BK254" i="50"/>
  <c r="BJ254" i="50"/>
  <c r="BI254" i="50"/>
  <c r="BH254" i="50"/>
  <c r="BG254" i="50"/>
  <c r="BE254" i="50"/>
  <c r="BD254" i="50"/>
  <c r="BC254" i="50"/>
  <c r="BB254" i="50"/>
  <c r="BA254" i="50"/>
  <c r="K254" i="50"/>
  <c r="J254" i="50"/>
  <c r="BO253" i="50"/>
  <c r="AY253" i="50" s="1"/>
  <c r="BM253" i="50"/>
  <c r="BL253" i="50"/>
  <c r="BK253" i="50"/>
  <c r="BJ253" i="50"/>
  <c r="BI253" i="50"/>
  <c r="BH253" i="50"/>
  <c r="BG253" i="50"/>
  <c r="BE253" i="50"/>
  <c r="BD253" i="50"/>
  <c r="BC253" i="50"/>
  <c r="BB253" i="50"/>
  <c r="BA253" i="50"/>
  <c r="K253" i="50"/>
  <c r="J253" i="50"/>
  <c r="BO252" i="50"/>
  <c r="AY252" i="50" s="1"/>
  <c r="BM252" i="50"/>
  <c r="BL252" i="50"/>
  <c r="BK252" i="50"/>
  <c r="BJ252" i="50"/>
  <c r="BI252" i="50"/>
  <c r="BH252" i="50"/>
  <c r="BG252" i="50"/>
  <c r="BE252" i="50"/>
  <c r="BD252" i="50"/>
  <c r="BC252" i="50"/>
  <c r="BB252" i="50"/>
  <c r="BA252" i="50"/>
  <c r="K252" i="50"/>
  <c r="J252" i="50"/>
  <c r="BO251" i="50"/>
  <c r="AY251" i="50" s="1"/>
  <c r="BM251" i="50"/>
  <c r="BL251" i="50"/>
  <c r="BK251" i="50"/>
  <c r="BJ251" i="50"/>
  <c r="BI251" i="50"/>
  <c r="BH251" i="50"/>
  <c r="BG251" i="50"/>
  <c r="BE251" i="50"/>
  <c r="BD251" i="50"/>
  <c r="BC251" i="50"/>
  <c r="BB251" i="50"/>
  <c r="BA251" i="50"/>
  <c r="K251" i="50"/>
  <c r="J251" i="50"/>
  <c r="BO250" i="50"/>
  <c r="AY250" i="50" s="1"/>
  <c r="BM250" i="50"/>
  <c r="BL250" i="50"/>
  <c r="BK250" i="50"/>
  <c r="BJ250" i="50"/>
  <c r="BI250" i="50"/>
  <c r="BH250" i="50"/>
  <c r="BG250" i="50"/>
  <c r="BE250" i="50"/>
  <c r="BD250" i="50"/>
  <c r="BC250" i="50"/>
  <c r="BB250" i="50"/>
  <c r="BA250" i="50"/>
  <c r="K250" i="50"/>
  <c r="J250" i="50"/>
  <c r="BO249" i="50"/>
  <c r="AY249" i="50" s="1"/>
  <c r="BM249" i="50"/>
  <c r="BL249" i="50"/>
  <c r="BK249" i="50"/>
  <c r="BJ249" i="50"/>
  <c r="BI249" i="50"/>
  <c r="BH249" i="50"/>
  <c r="BG249" i="50"/>
  <c r="BE249" i="50"/>
  <c r="BD249" i="50"/>
  <c r="BC249" i="50"/>
  <c r="BB249" i="50"/>
  <c r="BA249" i="50"/>
  <c r="K249" i="50"/>
  <c r="J249" i="50"/>
  <c r="BO248" i="50"/>
  <c r="AY248" i="50" s="1"/>
  <c r="BM248" i="50"/>
  <c r="BL248" i="50"/>
  <c r="BK248" i="50"/>
  <c r="BJ248" i="50"/>
  <c r="BI248" i="50"/>
  <c r="BH248" i="50"/>
  <c r="BG248" i="50"/>
  <c r="BE248" i="50"/>
  <c r="BD248" i="50"/>
  <c r="BC248" i="50"/>
  <c r="BB248" i="50"/>
  <c r="BA248" i="50"/>
  <c r="K248" i="50"/>
  <c r="J248" i="50"/>
  <c r="BO247" i="50"/>
  <c r="AY247" i="50" s="1"/>
  <c r="BM247" i="50"/>
  <c r="BL247" i="50"/>
  <c r="BK247" i="50"/>
  <c r="BJ247" i="50"/>
  <c r="BI247" i="50"/>
  <c r="BH247" i="50"/>
  <c r="BG247" i="50"/>
  <c r="BE247" i="50"/>
  <c r="BD247" i="50"/>
  <c r="BC247" i="50"/>
  <c r="BB247" i="50"/>
  <c r="BA247" i="50"/>
  <c r="K247" i="50"/>
  <c r="J247" i="50"/>
  <c r="BO246" i="50"/>
  <c r="AY246" i="50" s="1"/>
  <c r="BM246" i="50"/>
  <c r="BL246" i="50"/>
  <c r="BK246" i="50"/>
  <c r="BJ246" i="50"/>
  <c r="BI246" i="50"/>
  <c r="BH246" i="50"/>
  <c r="BG246" i="50"/>
  <c r="BE246" i="50"/>
  <c r="BD246" i="50"/>
  <c r="BC246" i="50"/>
  <c r="BB246" i="50"/>
  <c r="BA246" i="50"/>
  <c r="K246" i="50"/>
  <c r="J246" i="50"/>
  <c r="BO245" i="50"/>
  <c r="AY245" i="50" s="1"/>
  <c r="BM245" i="50"/>
  <c r="BL245" i="50"/>
  <c r="BK245" i="50"/>
  <c r="BJ245" i="50"/>
  <c r="BI245" i="50"/>
  <c r="BH245" i="50"/>
  <c r="BG245" i="50"/>
  <c r="BE245" i="50"/>
  <c r="BD245" i="50"/>
  <c r="BC245" i="50"/>
  <c r="BB245" i="50"/>
  <c r="BA245" i="50"/>
  <c r="K245" i="50"/>
  <c r="J245" i="50"/>
  <c r="BO244" i="50"/>
  <c r="AY244" i="50" s="1"/>
  <c r="BM244" i="50"/>
  <c r="BL244" i="50"/>
  <c r="BK244" i="50"/>
  <c r="BJ244" i="50"/>
  <c r="BI244" i="50"/>
  <c r="BH244" i="50"/>
  <c r="BG244" i="50"/>
  <c r="BE244" i="50"/>
  <c r="BD244" i="50"/>
  <c r="BC244" i="50"/>
  <c r="BB244" i="50"/>
  <c r="BA244" i="50"/>
  <c r="K244" i="50"/>
  <c r="J244" i="50"/>
  <c r="BO243" i="50"/>
  <c r="AY243" i="50" s="1"/>
  <c r="BM243" i="50"/>
  <c r="BL243" i="50"/>
  <c r="BK243" i="50"/>
  <c r="BJ243" i="50"/>
  <c r="BI243" i="50"/>
  <c r="BH243" i="50"/>
  <c r="BG243" i="50"/>
  <c r="BE243" i="50"/>
  <c r="BD243" i="50"/>
  <c r="BC243" i="50"/>
  <c r="BB243" i="50"/>
  <c r="BA243" i="50"/>
  <c r="K243" i="50"/>
  <c r="J243" i="50"/>
  <c r="BO242" i="50"/>
  <c r="AY242" i="50" s="1"/>
  <c r="BM242" i="50"/>
  <c r="BL242" i="50"/>
  <c r="BK242" i="50"/>
  <c r="BJ242" i="50"/>
  <c r="BI242" i="50"/>
  <c r="BH242" i="50"/>
  <c r="BG242" i="50"/>
  <c r="BE242" i="50"/>
  <c r="BD242" i="50"/>
  <c r="BC242" i="50"/>
  <c r="BB242" i="50"/>
  <c r="BA242" i="50"/>
  <c r="K242" i="50"/>
  <c r="J242" i="50"/>
  <c r="BO241" i="50"/>
  <c r="AY241" i="50" s="1"/>
  <c r="BM241" i="50"/>
  <c r="BL241" i="50"/>
  <c r="BK241" i="50"/>
  <c r="BJ241" i="50"/>
  <c r="BI241" i="50"/>
  <c r="BH241" i="50"/>
  <c r="BG241" i="50"/>
  <c r="BE241" i="50"/>
  <c r="BD241" i="50"/>
  <c r="BC241" i="50"/>
  <c r="BB241" i="50"/>
  <c r="BA241" i="50"/>
  <c r="K241" i="50"/>
  <c r="J241" i="50"/>
  <c r="BO240" i="50"/>
  <c r="AY240" i="50" s="1"/>
  <c r="BM240" i="50"/>
  <c r="BL240" i="50"/>
  <c r="BK240" i="50"/>
  <c r="BJ240" i="50"/>
  <c r="BI240" i="50"/>
  <c r="BH240" i="50"/>
  <c r="BG240" i="50"/>
  <c r="BE240" i="50"/>
  <c r="BD240" i="50"/>
  <c r="BC240" i="50"/>
  <c r="BB240" i="50"/>
  <c r="BA240" i="50"/>
  <c r="K240" i="50"/>
  <c r="J240" i="50"/>
  <c r="BO239" i="50"/>
  <c r="AY239" i="50" s="1"/>
  <c r="BM239" i="50"/>
  <c r="BL239" i="50"/>
  <c r="BK239" i="50"/>
  <c r="BJ239" i="50"/>
  <c r="BI239" i="50"/>
  <c r="BH239" i="50"/>
  <c r="BG239" i="50"/>
  <c r="BE239" i="50"/>
  <c r="BD239" i="50"/>
  <c r="BC239" i="50"/>
  <c r="BB239" i="50"/>
  <c r="BA239" i="50"/>
  <c r="K239" i="50"/>
  <c r="J239" i="50"/>
  <c r="BO238" i="50"/>
  <c r="AY238" i="50" s="1"/>
  <c r="BM238" i="50"/>
  <c r="BL238" i="50"/>
  <c r="BK238" i="50"/>
  <c r="BJ238" i="50"/>
  <c r="BI238" i="50"/>
  <c r="BH238" i="50"/>
  <c r="BG238" i="50"/>
  <c r="BE238" i="50"/>
  <c r="BD238" i="50"/>
  <c r="BC238" i="50"/>
  <c r="BB238" i="50"/>
  <c r="BA238" i="50"/>
  <c r="K238" i="50"/>
  <c r="J238" i="50"/>
  <c r="BO237" i="50"/>
  <c r="AY237" i="50" s="1"/>
  <c r="BM237" i="50"/>
  <c r="BL237" i="50"/>
  <c r="BK237" i="50"/>
  <c r="BJ237" i="50"/>
  <c r="BI237" i="50"/>
  <c r="BH237" i="50"/>
  <c r="BG237" i="50"/>
  <c r="BE237" i="50"/>
  <c r="BD237" i="50"/>
  <c r="BC237" i="50"/>
  <c r="BB237" i="50"/>
  <c r="BA237" i="50"/>
  <c r="K237" i="50"/>
  <c r="J237" i="50"/>
  <c r="BO236" i="50"/>
  <c r="AY236" i="50" s="1"/>
  <c r="BM236" i="50"/>
  <c r="BL236" i="50"/>
  <c r="BK236" i="50"/>
  <c r="BJ236" i="50"/>
  <c r="BI236" i="50"/>
  <c r="BH236" i="50"/>
  <c r="BG236" i="50"/>
  <c r="BE236" i="50"/>
  <c r="BD236" i="50"/>
  <c r="BC236" i="50"/>
  <c r="BB236" i="50"/>
  <c r="BA236" i="50"/>
  <c r="K236" i="50"/>
  <c r="J236" i="50"/>
  <c r="BO235" i="50"/>
  <c r="AY235" i="50" s="1"/>
  <c r="BM235" i="50"/>
  <c r="BL235" i="50"/>
  <c r="BK235" i="50"/>
  <c r="BJ235" i="50"/>
  <c r="BI235" i="50"/>
  <c r="BH235" i="50"/>
  <c r="BG235" i="50"/>
  <c r="BE235" i="50"/>
  <c r="BD235" i="50"/>
  <c r="BC235" i="50"/>
  <c r="BB235" i="50"/>
  <c r="BA235" i="50"/>
  <c r="K235" i="50"/>
  <c r="J235" i="50"/>
  <c r="BO234" i="50"/>
  <c r="AY234" i="50" s="1"/>
  <c r="BM234" i="50"/>
  <c r="BL234" i="50"/>
  <c r="BK234" i="50"/>
  <c r="BJ234" i="50"/>
  <c r="BI234" i="50"/>
  <c r="BH234" i="50"/>
  <c r="BG234" i="50"/>
  <c r="BE234" i="50"/>
  <c r="BD234" i="50"/>
  <c r="BC234" i="50"/>
  <c r="BB234" i="50"/>
  <c r="BA234" i="50"/>
  <c r="K234" i="50"/>
  <c r="J234" i="50"/>
  <c r="BO233" i="50"/>
  <c r="AY233" i="50" s="1"/>
  <c r="BM233" i="50"/>
  <c r="BL233" i="50"/>
  <c r="BK233" i="50"/>
  <c r="BJ233" i="50"/>
  <c r="BI233" i="50"/>
  <c r="BH233" i="50"/>
  <c r="BG233" i="50"/>
  <c r="BE233" i="50"/>
  <c r="BD233" i="50"/>
  <c r="BC233" i="50"/>
  <c r="BB233" i="50"/>
  <c r="BA233" i="50"/>
  <c r="K233" i="50"/>
  <c r="J233" i="50"/>
  <c r="BO232" i="50"/>
  <c r="AY232" i="50" s="1"/>
  <c r="BM232" i="50"/>
  <c r="BL232" i="50"/>
  <c r="BK232" i="50"/>
  <c r="BJ232" i="50"/>
  <c r="BI232" i="50"/>
  <c r="BH232" i="50"/>
  <c r="BG232" i="50"/>
  <c r="BE232" i="50"/>
  <c r="BD232" i="50"/>
  <c r="BC232" i="50"/>
  <c r="BB232" i="50"/>
  <c r="BA232" i="50"/>
  <c r="K232" i="50"/>
  <c r="J232" i="50"/>
  <c r="BO231" i="50"/>
  <c r="AY231" i="50" s="1"/>
  <c r="BM231" i="50"/>
  <c r="BL231" i="50"/>
  <c r="BK231" i="50"/>
  <c r="BJ231" i="50"/>
  <c r="BI231" i="50"/>
  <c r="BH231" i="50"/>
  <c r="BG231" i="50"/>
  <c r="BE231" i="50"/>
  <c r="BD231" i="50"/>
  <c r="BC231" i="50"/>
  <c r="BB231" i="50"/>
  <c r="BA231" i="50"/>
  <c r="K231" i="50"/>
  <c r="J231" i="50"/>
  <c r="BO230" i="50"/>
  <c r="AY230" i="50" s="1"/>
  <c r="BM230" i="50"/>
  <c r="BL230" i="50"/>
  <c r="BK230" i="50"/>
  <c r="BJ230" i="50"/>
  <c r="BI230" i="50"/>
  <c r="BH230" i="50"/>
  <c r="BG230" i="50"/>
  <c r="BE230" i="50"/>
  <c r="BD230" i="50"/>
  <c r="BC230" i="50"/>
  <c r="BB230" i="50"/>
  <c r="BA230" i="50"/>
  <c r="K230" i="50"/>
  <c r="J230" i="50"/>
  <c r="BO229" i="50"/>
  <c r="AY229" i="50" s="1"/>
  <c r="BM229" i="50"/>
  <c r="BL229" i="50"/>
  <c r="BK229" i="50"/>
  <c r="BJ229" i="50"/>
  <c r="BI229" i="50"/>
  <c r="BH229" i="50"/>
  <c r="BG229" i="50"/>
  <c r="BE229" i="50"/>
  <c r="BD229" i="50"/>
  <c r="BC229" i="50"/>
  <c r="BB229" i="50"/>
  <c r="BA229" i="50"/>
  <c r="K229" i="50"/>
  <c r="J229" i="50"/>
  <c r="BO228" i="50"/>
  <c r="AY228" i="50" s="1"/>
  <c r="BM228" i="50"/>
  <c r="BL228" i="50"/>
  <c r="BK228" i="50"/>
  <c r="BJ228" i="50"/>
  <c r="BI228" i="50"/>
  <c r="BH228" i="50"/>
  <c r="BG228" i="50"/>
  <c r="BE228" i="50"/>
  <c r="BD228" i="50"/>
  <c r="BC228" i="50"/>
  <c r="BB228" i="50"/>
  <c r="BA228" i="50"/>
  <c r="K228" i="50"/>
  <c r="J228" i="50"/>
  <c r="BO227" i="50"/>
  <c r="AY227" i="50" s="1"/>
  <c r="BM227" i="50"/>
  <c r="BL227" i="50"/>
  <c r="BK227" i="50"/>
  <c r="BJ227" i="50"/>
  <c r="BI227" i="50"/>
  <c r="BH227" i="50"/>
  <c r="BG227" i="50"/>
  <c r="BE227" i="50"/>
  <c r="BD227" i="50"/>
  <c r="BC227" i="50"/>
  <c r="BB227" i="50"/>
  <c r="BA227" i="50"/>
  <c r="K227" i="50"/>
  <c r="J227" i="50"/>
  <c r="BO226" i="50"/>
  <c r="AY226" i="50" s="1"/>
  <c r="BM226" i="50"/>
  <c r="BL226" i="50"/>
  <c r="BK226" i="50"/>
  <c r="BJ226" i="50"/>
  <c r="BI226" i="50"/>
  <c r="BH226" i="50"/>
  <c r="BG226" i="50"/>
  <c r="BE226" i="50"/>
  <c r="BD226" i="50"/>
  <c r="BC226" i="50"/>
  <c r="BB226" i="50"/>
  <c r="BA226" i="50"/>
  <c r="K226" i="50"/>
  <c r="J226" i="50"/>
  <c r="BO225" i="50"/>
  <c r="AY225" i="50" s="1"/>
  <c r="BM225" i="50"/>
  <c r="BL225" i="50"/>
  <c r="BK225" i="50"/>
  <c r="BJ225" i="50"/>
  <c r="BI225" i="50"/>
  <c r="BH225" i="50"/>
  <c r="BG225" i="50"/>
  <c r="BE225" i="50"/>
  <c r="BD225" i="50"/>
  <c r="BC225" i="50"/>
  <c r="BB225" i="50"/>
  <c r="BA225" i="50"/>
  <c r="K225" i="50"/>
  <c r="J225" i="50"/>
  <c r="BO224" i="50"/>
  <c r="AY224" i="50" s="1"/>
  <c r="BM224" i="50"/>
  <c r="BL224" i="50"/>
  <c r="BK224" i="50"/>
  <c r="BJ224" i="50"/>
  <c r="BI224" i="50"/>
  <c r="BH224" i="50"/>
  <c r="BG224" i="50"/>
  <c r="BE224" i="50"/>
  <c r="BD224" i="50"/>
  <c r="BC224" i="50"/>
  <c r="BB224" i="50"/>
  <c r="BA224" i="50"/>
  <c r="K224" i="50"/>
  <c r="J224" i="50"/>
  <c r="BO223" i="50"/>
  <c r="AY223" i="50" s="1"/>
  <c r="BM223" i="50"/>
  <c r="BL223" i="50"/>
  <c r="BK223" i="50"/>
  <c r="BJ223" i="50"/>
  <c r="BI223" i="50"/>
  <c r="BH223" i="50"/>
  <c r="BG223" i="50"/>
  <c r="BE223" i="50"/>
  <c r="BD223" i="50"/>
  <c r="BC223" i="50"/>
  <c r="BB223" i="50"/>
  <c r="BA223" i="50"/>
  <c r="K223" i="50"/>
  <c r="J223" i="50"/>
  <c r="BO222" i="50"/>
  <c r="AY222" i="50" s="1"/>
  <c r="BM222" i="50"/>
  <c r="BL222" i="50"/>
  <c r="BK222" i="50"/>
  <c r="BJ222" i="50"/>
  <c r="BI222" i="50"/>
  <c r="BH222" i="50"/>
  <c r="BG222" i="50"/>
  <c r="BE222" i="50"/>
  <c r="BD222" i="50"/>
  <c r="BC222" i="50"/>
  <c r="BB222" i="50"/>
  <c r="BA222" i="50"/>
  <c r="K222" i="50"/>
  <c r="J222" i="50"/>
  <c r="BO221" i="50"/>
  <c r="AY221" i="50" s="1"/>
  <c r="BM221" i="50"/>
  <c r="BL221" i="50"/>
  <c r="BK221" i="50"/>
  <c r="BJ221" i="50"/>
  <c r="BI221" i="50"/>
  <c r="BH221" i="50"/>
  <c r="BG221" i="50"/>
  <c r="BE221" i="50"/>
  <c r="BD221" i="50"/>
  <c r="BC221" i="50"/>
  <c r="BB221" i="50"/>
  <c r="BA221" i="50"/>
  <c r="K221" i="50"/>
  <c r="J221" i="50"/>
  <c r="BO220" i="50"/>
  <c r="AY220" i="50" s="1"/>
  <c r="BM220" i="50"/>
  <c r="BL220" i="50"/>
  <c r="BK220" i="50"/>
  <c r="BJ220" i="50"/>
  <c r="BI220" i="50"/>
  <c r="BH220" i="50"/>
  <c r="BG220" i="50"/>
  <c r="BE220" i="50"/>
  <c r="BD220" i="50"/>
  <c r="BC220" i="50"/>
  <c r="BB220" i="50"/>
  <c r="BA220" i="50"/>
  <c r="K220" i="50"/>
  <c r="J220" i="50"/>
  <c r="BO219" i="50"/>
  <c r="AY219" i="50" s="1"/>
  <c r="BM219" i="50"/>
  <c r="BL219" i="50"/>
  <c r="BK219" i="50"/>
  <c r="BJ219" i="50"/>
  <c r="BI219" i="50"/>
  <c r="BH219" i="50"/>
  <c r="BG219" i="50"/>
  <c r="BE219" i="50"/>
  <c r="BD219" i="50"/>
  <c r="BC219" i="50"/>
  <c r="BB219" i="50"/>
  <c r="BA219" i="50"/>
  <c r="K219" i="50"/>
  <c r="J219" i="50"/>
  <c r="BO218" i="50"/>
  <c r="AY218" i="50" s="1"/>
  <c r="BM218" i="50"/>
  <c r="BL218" i="50"/>
  <c r="BK218" i="50"/>
  <c r="BJ218" i="50"/>
  <c r="BI218" i="50"/>
  <c r="BH218" i="50"/>
  <c r="BG218" i="50"/>
  <c r="BE218" i="50"/>
  <c r="BD218" i="50"/>
  <c r="BC218" i="50"/>
  <c r="BB218" i="50"/>
  <c r="BA218" i="50"/>
  <c r="K218" i="50"/>
  <c r="J218" i="50"/>
  <c r="BO217" i="50"/>
  <c r="AY217" i="50" s="1"/>
  <c r="BM217" i="50"/>
  <c r="BL217" i="50"/>
  <c r="BK217" i="50"/>
  <c r="BJ217" i="50"/>
  <c r="BI217" i="50"/>
  <c r="BH217" i="50"/>
  <c r="BG217" i="50"/>
  <c r="BE217" i="50"/>
  <c r="BD217" i="50"/>
  <c r="BC217" i="50"/>
  <c r="BB217" i="50"/>
  <c r="BA217" i="50"/>
  <c r="K217" i="50"/>
  <c r="J217" i="50"/>
  <c r="BO216" i="50"/>
  <c r="AY216" i="50" s="1"/>
  <c r="BM216" i="50"/>
  <c r="BL216" i="50"/>
  <c r="BK216" i="50"/>
  <c r="BJ216" i="50"/>
  <c r="BI216" i="50"/>
  <c r="BH216" i="50"/>
  <c r="BG216" i="50"/>
  <c r="BE216" i="50"/>
  <c r="BD216" i="50"/>
  <c r="BC216" i="50"/>
  <c r="BB216" i="50"/>
  <c r="BA216" i="50"/>
  <c r="K216" i="50"/>
  <c r="J216" i="50"/>
  <c r="BO215" i="50"/>
  <c r="AY215" i="50" s="1"/>
  <c r="BM215" i="50"/>
  <c r="BL215" i="50"/>
  <c r="BK215" i="50"/>
  <c r="BJ215" i="50"/>
  <c r="BI215" i="50"/>
  <c r="BH215" i="50"/>
  <c r="BG215" i="50"/>
  <c r="BE215" i="50"/>
  <c r="BD215" i="50"/>
  <c r="BC215" i="50"/>
  <c r="BB215" i="50"/>
  <c r="BA215" i="50"/>
  <c r="K215" i="50"/>
  <c r="J215" i="50"/>
  <c r="BO214" i="50"/>
  <c r="AY214" i="50" s="1"/>
  <c r="BM214" i="50"/>
  <c r="BL214" i="50"/>
  <c r="BK214" i="50"/>
  <c r="BJ214" i="50"/>
  <c r="BI214" i="50"/>
  <c r="BH214" i="50"/>
  <c r="BG214" i="50"/>
  <c r="BE214" i="50"/>
  <c r="BD214" i="50"/>
  <c r="BC214" i="50"/>
  <c r="BB214" i="50"/>
  <c r="BA214" i="50"/>
  <c r="K214" i="50"/>
  <c r="J214" i="50"/>
  <c r="BO213" i="50"/>
  <c r="AY213" i="50" s="1"/>
  <c r="BM213" i="50"/>
  <c r="BL213" i="50"/>
  <c r="BK213" i="50"/>
  <c r="BJ213" i="50"/>
  <c r="BI213" i="50"/>
  <c r="BH213" i="50"/>
  <c r="BG213" i="50"/>
  <c r="BE213" i="50"/>
  <c r="BD213" i="50"/>
  <c r="BC213" i="50"/>
  <c r="BB213" i="50"/>
  <c r="BA213" i="50"/>
  <c r="K213" i="50"/>
  <c r="J213" i="50"/>
  <c r="G102" i="45"/>
  <c r="H102" i="45"/>
  <c r="AE102" i="45"/>
  <c r="AF102" i="45"/>
  <c r="AG102" i="45"/>
  <c r="AH102" i="45"/>
  <c r="AI102" i="45"/>
  <c r="G103" i="45"/>
  <c r="H103" i="45"/>
  <c r="AE103" i="45"/>
  <c r="AF103" i="45"/>
  <c r="AG103" i="45"/>
  <c r="AH103" i="45"/>
  <c r="AI103" i="45"/>
  <c r="G104" i="45"/>
  <c r="H104" i="45"/>
  <c r="AE104" i="45"/>
  <c r="AF104" i="45"/>
  <c r="AG104" i="45"/>
  <c r="AH104" i="45"/>
  <c r="AI104" i="45"/>
  <c r="G105" i="45"/>
  <c r="H105" i="45"/>
  <c r="AE105" i="45"/>
  <c r="AF105" i="45"/>
  <c r="AG105" i="45"/>
  <c r="AH105" i="45"/>
  <c r="AI105" i="45"/>
  <c r="G106" i="45"/>
  <c r="H106" i="45"/>
  <c r="AE106" i="45"/>
  <c r="AF106" i="45"/>
  <c r="AG106" i="45"/>
  <c r="AH106" i="45"/>
  <c r="AI106" i="45"/>
  <c r="G107" i="45"/>
  <c r="H107" i="45"/>
  <c r="AE107" i="45"/>
  <c r="AF107" i="45"/>
  <c r="AG107" i="45"/>
  <c r="AH107" i="45"/>
  <c r="AI107" i="45"/>
  <c r="G108" i="45"/>
  <c r="H108" i="45"/>
  <c r="AE108" i="45"/>
  <c r="AF108" i="45"/>
  <c r="AG108" i="45"/>
  <c r="AH108" i="45"/>
  <c r="AI108" i="45"/>
  <c r="G109" i="45"/>
  <c r="H109" i="45"/>
  <c r="AE109" i="45"/>
  <c r="AF109" i="45"/>
  <c r="AG109" i="45"/>
  <c r="AH109" i="45"/>
  <c r="AI109" i="45"/>
  <c r="G110" i="45"/>
  <c r="H110" i="45"/>
  <c r="AE110" i="45"/>
  <c r="AF110" i="45"/>
  <c r="AG110" i="45"/>
  <c r="AH110" i="45"/>
  <c r="AI110" i="45"/>
  <c r="G111" i="45"/>
  <c r="H111" i="45"/>
  <c r="AE111" i="45"/>
  <c r="AF111" i="45"/>
  <c r="AG111" i="45"/>
  <c r="AH111" i="45"/>
  <c r="AI111" i="45"/>
  <c r="G112" i="45"/>
  <c r="H112" i="45"/>
  <c r="AE112" i="45"/>
  <c r="AF112" i="45"/>
  <c r="AG112" i="45"/>
  <c r="AH112" i="45"/>
  <c r="AI112" i="45"/>
  <c r="G92" i="45"/>
  <c r="H92" i="45"/>
  <c r="AE92" i="45"/>
  <c r="AF92" i="45"/>
  <c r="AG92" i="45"/>
  <c r="AH92" i="45"/>
  <c r="AI92" i="45"/>
  <c r="G93" i="45"/>
  <c r="H93" i="45"/>
  <c r="AE93" i="45"/>
  <c r="AF93" i="45"/>
  <c r="AG93" i="45"/>
  <c r="AH93" i="45"/>
  <c r="AI93" i="45"/>
  <c r="G94" i="45"/>
  <c r="H94" i="45"/>
  <c r="AE94" i="45"/>
  <c r="AF94" i="45"/>
  <c r="AG94" i="45"/>
  <c r="AH94" i="45"/>
  <c r="AI94" i="45"/>
  <c r="G95" i="45"/>
  <c r="H95" i="45"/>
  <c r="AE95" i="45"/>
  <c r="AF95" i="45"/>
  <c r="AG95" i="45"/>
  <c r="AH95" i="45"/>
  <c r="AI95" i="45"/>
  <c r="G96" i="45"/>
  <c r="H96" i="45"/>
  <c r="AE96" i="45"/>
  <c r="AF96" i="45"/>
  <c r="AG96" i="45"/>
  <c r="AH96" i="45"/>
  <c r="AI96" i="45"/>
  <c r="G97" i="45"/>
  <c r="H97" i="45"/>
  <c r="AE97" i="45"/>
  <c r="AF97" i="45"/>
  <c r="AG97" i="45"/>
  <c r="AH97" i="45"/>
  <c r="AI97" i="45"/>
  <c r="G98" i="45"/>
  <c r="H98" i="45"/>
  <c r="AE98" i="45"/>
  <c r="AF98" i="45"/>
  <c r="AG98" i="45"/>
  <c r="AH98" i="45"/>
  <c r="AI98" i="45"/>
  <c r="G99" i="45"/>
  <c r="H99" i="45"/>
  <c r="AE99" i="45"/>
  <c r="AF99" i="45"/>
  <c r="AG99" i="45"/>
  <c r="AH99" i="45"/>
  <c r="AI99" i="45"/>
  <c r="G100" i="45"/>
  <c r="H100" i="45"/>
  <c r="AE100" i="45"/>
  <c r="AF100" i="45"/>
  <c r="AG100" i="45"/>
  <c r="AH100" i="45"/>
  <c r="AI100" i="45"/>
  <c r="G101" i="45"/>
  <c r="H101" i="45"/>
  <c r="AE101" i="45"/>
  <c r="AF101" i="45"/>
  <c r="AG101" i="45"/>
  <c r="AH101" i="45"/>
  <c r="AI101" i="45"/>
  <c r="G82" i="45"/>
  <c r="H82" i="45"/>
  <c r="AE82" i="45"/>
  <c r="AF82" i="45"/>
  <c r="AG82" i="45"/>
  <c r="AH82" i="45"/>
  <c r="AI82" i="45"/>
  <c r="G83" i="45"/>
  <c r="H83" i="45"/>
  <c r="AE83" i="45"/>
  <c r="AF83" i="45"/>
  <c r="AG83" i="45"/>
  <c r="AH83" i="45"/>
  <c r="AI83" i="45"/>
  <c r="G84" i="45"/>
  <c r="H84" i="45"/>
  <c r="AE84" i="45"/>
  <c r="AF84" i="45"/>
  <c r="AG84" i="45"/>
  <c r="AH84" i="45"/>
  <c r="AI84" i="45"/>
  <c r="G85" i="45"/>
  <c r="H85" i="45"/>
  <c r="AE85" i="45"/>
  <c r="AF85" i="45"/>
  <c r="AG85" i="45"/>
  <c r="AH85" i="45"/>
  <c r="AI85" i="45"/>
  <c r="G86" i="45"/>
  <c r="H86" i="45"/>
  <c r="AE86" i="45"/>
  <c r="AF86" i="45"/>
  <c r="AG86" i="45"/>
  <c r="AH86" i="45"/>
  <c r="AI86" i="45"/>
  <c r="G87" i="45"/>
  <c r="H87" i="45"/>
  <c r="AE87" i="45"/>
  <c r="AF87" i="45"/>
  <c r="AG87" i="45"/>
  <c r="AH87" i="45"/>
  <c r="AI87" i="45"/>
  <c r="G88" i="45"/>
  <c r="H88" i="45"/>
  <c r="AE88" i="45"/>
  <c r="AF88" i="45"/>
  <c r="AG88" i="45"/>
  <c r="AH88" i="45"/>
  <c r="AI88" i="45"/>
  <c r="G89" i="45"/>
  <c r="H89" i="45"/>
  <c r="AE89" i="45"/>
  <c r="AF89" i="45"/>
  <c r="AG89" i="45"/>
  <c r="AH89" i="45"/>
  <c r="AI89" i="45"/>
  <c r="G90" i="45"/>
  <c r="H90" i="45"/>
  <c r="AE90" i="45"/>
  <c r="AF90" i="45"/>
  <c r="AG90" i="45"/>
  <c r="AH90" i="45"/>
  <c r="AI90" i="45"/>
  <c r="G91" i="45"/>
  <c r="H91" i="45"/>
  <c r="AE91" i="45"/>
  <c r="AF91" i="45"/>
  <c r="AG91" i="45"/>
  <c r="AH91" i="45"/>
  <c r="AI91" i="45"/>
  <c r="G72" i="45"/>
  <c r="H72" i="45"/>
  <c r="AE72" i="45"/>
  <c r="AF72" i="45"/>
  <c r="AG72" i="45"/>
  <c r="AH72" i="45"/>
  <c r="AI72" i="45"/>
  <c r="G73" i="45"/>
  <c r="H73" i="45"/>
  <c r="AE73" i="45"/>
  <c r="AF73" i="45"/>
  <c r="AG73" i="45"/>
  <c r="AH73" i="45"/>
  <c r="AI73" i="45"/>
  <c r="G74" i="45"/>
  <c r="H74" i="45"/>
  <c r="AE74" i="45"/>
  <c r="AF74" i="45"/>
  <c r="AG74" i="45"/>
  <c r="AH74" i="45"/>
  <c r="AI74" i="45"/>
  <c r="G75" i="45"/>
  <c r="H75" i="45"/>
  <c r="AE75" i="45"/>
  <c r="AF75" i="45"/>
  <c r="AG75" i="45"/>
  <c r="AH75" i="45"/>
  <c r="AI75" i="45"/>
  <c r="G76" i="45"/>
  <c r="H76" i="45"/>
  <c r="AE76" i="45"/>
  <c r="AF76" i="45"/>
  <c r="AG76" i="45"/>
  <c r="AH76" i="45"/>
  <c r="AI76" i="45"/>
  <c r="G77" i="45"/>
  <c r="H77" i="45"/>
  <c r="AE77" i="45"/>
  <c r="AF77" i="45"/>
  <c r="AG77" i="45"/>
  <c r="AH77" i="45"/>
  <c r="AI77" i="45"/>
  <c r="G78" i="45"/>
  <c r="H78" i="45"/>
  <c r="AE78" i="45"/>
  <c r="AF78" i="45"/>
  <c r="AG78" i="45"/>
  <c r="AH78" i="45"/>
  <c r="AI78" i="45"/>
  <c r="G79" i="45"/>
  <c r="H79" i="45"/>
  <c r="AE79" i="45"/>
  <c r="AF79" i="45"/>
  <c r="AG79" i="45"/>
  <c r="AH79" i="45"/>
  <c r="AI79" i="45"/>
  <c r="G80" i="45"/>
  <c r="H80" i="45"/>
  <c r="AE80" i="45"/>
  <c r="AF80" i="45"/>
  <c r="AG80" i="45"/>
  <c r="AH80" i="45"/>
  <c r="AI80" i="45"/>
  <c r="G81" i="45"/>
  <c r="H81" i="45"/>
  <c r="AE81" i="45"/>
  <c r="AF81" i="45"/>
  <c r="AG81" i="45"/>
  <c r="AH81" i="45"/>
  <c r="AI81" i="45"/>
  <c r="B7" i="77"/>
  <c r="B7" i="79"/>
  <c r="B7" i="36"/>
  <c r="B7" i="71"/>
  <c r="Y24" i="42"/>
  <c r="AG7" i="42"/>
  <c r="AG8" i="42"/>
  <c r="AG9" i="42"/>
  <c r="AG10" i="42"/>
  <c r="Y10" i="42" s="1"/>
  <c r="AG11" i="42"/>
  <c r="Y11" i="42" s="1"/>
  <c r="AG12" i="42"/>
  <c r="AG13" i="42"/>
  <c r="Y13" i="42" s="1"/>
  <c r="AG14" i="42"/>
  <c r="AG15" i="42"/>
  <c r="AG16" i="42"/>
  <c r="AG17" i="42"/>
  <c r="Y17" i="42" s="1"/>
  <c r="AG18" i="42"/>
  <c r="AG19" i="42"/>
  <c r="AG20" i="42"/>
  <c r="AG21" i="42"/>
  <c r="Y21" i="42" s="1"/>
  <c r="AG22" i="42"/>
  <c r="Y22" i="42" s="1"/>
  <c r="AG23" i="42"/>
  <c r="Y23" i="42" s="1"/>
  <c r="AG24" i="42"/>
  <c r="AG25" i="42"/>
  <c r="Y25" i="42" s="1"/>
  <c r="AG26" i="42"/>
  <c r="AG27" i="42"/>
  <c r="Y27" i="42" s="1"/>
  <c r="AG28" i="42"/>
  <c r="AG29" i="42"/>
  <c r="Y29" i="42" s="1"/>
  <c r="AG30" i="42"/>
  <c r="AD7" i="42"/>
  <c r="AD8" i="42"/>
  <c r="AD9" i="42"/>
  <c r="AD10" i="42"/>
  <c r="AD11" i="42"/>
  <c r="AD12" i="42"/>
  <c r="AD13" i="42"/>
  <c r="AD14" i="42"/>
  <c r="AD15" i="42"/>
  <c r="AD16" i="42"/>
  <c r="AD17" i="42"/>
  <c r="AD18" i="42"/>
  <c r="AD19" i="42"/>
  <c r="AD20" i="42"/>
  <c r="AD21" i="42"/>
  <c r="AD22" i="42"/>
  <c r="AD23" i="42"/>
  <c r="AD24" i="42"/>
  <c r="AD25" i="42"/>
  <c r="AD26" i="42"/>
  <c r="AD27" i="42"/>
  <c r="AD28" i="42"/>
  <c r="AD29" i="42"/>
  <c r="AD30" i="42"/>
  <c r="AC7" i="42"/>
  <c r="AC8" i="42"/>
  <c r="AC9" i="42"/>
  <c r="AC10" i="42"/>
  <c r="AC11" i="42"/>
  <c r="AC12" i="42"/>
  <c r="AC13" i="42"/>
  <c r="AC14" i="42"/>
  <c r="AC15" i="42"/>
  <c r="AC16" i="42"/>
  <c r="AC17" i="42"/>
  <c r="AC18" i="42"/>
  <c r="AC19" i="42"/>
  <c r="AC20" i="42"/>
  <c r="AC21" i="42"/>
  <c r="AC22" i="42"/>
  <c r="AC23" i="42"/>
  <c r="AC24" i="42"/>
  <c r="AC25" i="42"/>
  <c r="AC26" i="42"/>
  <c r="AC27" i="42"/>
  <c r="AC28" i="42"/>
  <c r="AC29" i="42"/>
  <c r="AC30" i="42"/>
  <c r="B7" i="27"/>
  <c r="CR7" i="27"/>
  <c r="CP7" i="27"/>
  <c r="CN7" i="27"/>
  <c r="CL7" i="27"/>
  <c r="CJ7" i="27"/>
  <c r="CI7" i="27"/>
  <c r="AA7" i="14"/>
  <c r="V7" i="14" s="1"/>
  <c r="AA8" i="14"/>
  <c r="V8" i="14" s="1"/>
  <c r="AA9" i="14"/>
  <c r="V9" i="14" s="1"/>
  <c r="AA10" i="14"/>
  <c r="V10" i="14" s="1"/>
  <c r="AA11" i="14"/>
  <c r="V11" i="14" s="1"/>
  <c r="AA12" i="14"/>
  <c r="V12" i="14" s="1"/>
  <c r="AA13" i="14"/>
  <c r="V13" i="14" s="1"/>
  <c r="AA14" i="14"/>
  <c r="V14" i="14" s="1"/>
  <c r="AA15" i="14"/>
  <c r="V15" i="14" s="1"/>
  <c r="AA16" i="14"/>
  <c r="V16" i="14" s="1"/>
  <c r="AA17" i="14"/>
  <c r="V17" i="14" s="1"/>
  <c r="AA18" i="14"/>
  <c r="V18" i="14" s="1"/>
  <c r="AA19" i="14"/>
  <c r="V19" i="14" s="1"/>
  <c r="AA20" i="14"/>
  <c r="V20" i="14" s="1"/>
  <c r="AA21" i="14"/>
  <c r="V21" i="14" s="1"/>
  <c r="AA22" i="14"/>
  <c r="V22" i="14" s="1"/>
  <c r="AA23" i="14"/>
  <c r="V23" i="14" s="1"/>
  <c r="AA24" i="14"/>
  <c r="V24" i="14" s="1"/>
  <c r="AA25" i="14"/>
  <c r="V25" i="14" s="1"/>
  <c r="AA26" i="14"/>
  <c r="V26" i="14" s="1"/>
  <c r="AA27" i="14"/>
  <c r="V27" i="14" s="1"/>
  <c r="AA28" i="14"/>
  <c r="V28" i="14" s="1"/>
  <c r="AA29" i="14"/>
  <c r="V29" i="14" s="1"/>
  <c r="AA30" i="14"/>
  <c r="V30" i="14" s="1"/>
  <c r="AA31" i="14"/>
  <c r="V31" i="14" s="1"/>
  <c r="AA32" i="14"/>
  <c r="V32" i="14" s="1"/>
  <c r="AA33" i="14"/>
  <c r="V33" i="14" s="1"/>
  <c r="AA34" i="14"/>
  <c r="V34" i="14" s="1"/>
  <c r="AA35" i="14"/>
  <c r="V35" i="14" s="1"/>
  <c r="AA36" i="14"/>
  <c r="V36" i="14" s="1"/>
  <c r="AA37" i="14"/>
  <c r="V37" i="14" s="1"/>
  <c r="AA38" i="14"/>
  <c r="V38" i="14" s="1"/>
  <c r="AA39" i="14"/>
  <c r="V39" i="14" s="1"/>
  <c r="AA40" i="14"/>
  <c r="V40" i="14" s="1"/>
  <c r="AA41" i="14"/>
  <c r="V41" i="14" s="1"/>
  <c r="AA42" i="14"/>
  <c r="V42" i="14" s="1"/>
  <c r="AA43" i="14"/>
  <c r="V43" i="14" s="1"/>
  <c r="AA44" i="14"/>
  <c r="V44" i="14" s="1"/>
  <c r="AA45" i="14"/>
  <c r="V45" i="14" s="1"/>
  <c r="AA46" i="14"/>
  <c r="V46" i="14" s="1"/>
  <c r="AA47" i="14"/>
  <c r="V47" i="14" s="1"/>
  <c r="AA48" i="14"/>
  <c r="V48" i="14" s="1"/>
  <c r="AA49" i="14"/>
  <c r="V49" i="14" s="1"/>
  <c r="AA50" i="14"/>
  <c r="V50" i="14" s="1"/>
  <c r="AA51" i="14"/>
  <c r="V51" i="14" s="1"/>
  <c r="B7" i="16"/>
  <c r="BK7" i="47"/>
  <c r="BK6" i="47" s="1"/>
  <c r="H8" i="47" s="1"/>
  <c r="BL7" i="47"/>
  <c r="BL6" i="47" s="1"/>
  <c r="R8" i="47" s="1"/>
  <c r="BM7" i="47"/>
  <c r="BM6" i="47" s="1"/>
  <c r="AB8" i="47" s="1"/>
  <c r="BN7" i="47"/>
  <c r="BN6" i="47" s="1"/>
  <c r="AM8" i="47" s="1"/>
  <c r="Q6" i="37"/>
  <c r="I7" i="37"/>
  <c r="L7" i="37"/>
  <c r="L6" i="37" s="1"/>
  <c r="E3" i="37" s="1"/>
  <c r="M7" i="37"/>
  <c r="M6" i="37" s="1"/>
  <c r="F3" i="37" s="1"/>
  <c r="N7" i="37"/>
  <c r="N6" i="37" s="1"/>
  <c r="G3" i="37" s="1"/>
  <c r="AT7" i="36"/>
  <c r="AD4" i="36" s="1"/>
  <c r="AN6" i="36"/>
  <c r="T3" i="36" s="1"/>
  <c r="AQ7" i="36"/>
  <c r="AQ6" i="36" s="1"/>
  <c r="AD3" i="36" s="1"/>
  <c r="AO7" i="36"/>
  <c r="AO6" i="36" s="1"/>
  <c r="X3" i="36" s="1"/>
  <c r="AL7" i="36"/>
  <c r="AL6" i="36" s="1"/>
  <c r="E3" i="36" s="1"/>
  <c r="AP7" i="36"/>
  <c r="AP6" i="36" s="1"/>
  <c r="AC3" i="36" s="1"/>
  <c r="S7" i="48"/>
  <c r="U7" i="48"/>
  <c r="U6" i="48" s="1"/>
  <c r="E3" i="48" s="1"/>
  <c r="V6" i="48"/>
  <c r="F3" i="48" s="1"/>
  <c r="W6" i="48"/>
  <c r="K3" i="48" s="1"/>
  <c r="X6" i="48"/>
  <c r="Q3" i="48" s="1"/>
  <c r="BC7" i="47"/>
  <c r="BC6" i="47" s="1"/>
  <c r="E3" i="47" s="1"/>
  <c r="BD7" i="47"/>
  <c r="BD6" i="47" s="1"/>
  <c r="O3" i="47" s="1"/>
  <c r="BE7" i="47"/>
  <c r="BE6" i="47" s="1"/>
  <c r="Y3" i="47" s="1"/>
  <c r="BF7" i="47"/>
  <c r="BF6" i="47" s="1"/>
  <c r="AI3" i="47" s="1"/>
  <c r="BG7" i="47"/>
  <c r="BG6" i="47" s="1"/>
  <c r="AN3" i="47" s="1"/>
  <c r="BH7" i="47"/>
  <c r="BH6" i="47" s="1"/>
  <c r="AQ3" i="47" s="1"/>
  <c r="AL7" i="28"/>
  <c r="AL6" i="28" s="1"/>
  <c r="R3" i="28" s="1"/>
  <c r="BO212" i="50"/>
  <c r="AY212" i="50" s="1"/>
  <c r="BM212" i="50"/>
  <c r="BL212" i="50"/>
  <c r="BK212" i="50"/>
  <c r="BJ212" i="50"/>
  <c r="BI212" i="50"/>
  <c r="BH212" i="50"/>
  <c r="BG212" i="50"/>
  <c r="BE212" i="50"/>
  <c r="BD212" i="50"/>
  <c r="BC212" i="50"/>
  <c r="BB212" i="50"/>
  <c r="BA212" i="50"/>
  <c r="K212" i="50"/>
  <c r="J212" i="50"/>
  <c r="BO211" i="50"/>
  <c r="AY211" i="50" s="1"/>
  <c r="BM211" i="50"/>
  <c r="BL211" i="50"/>
  <c r="BK211" i="50"/>
  <c r="BJ211" i="50"/>
  <c r="BI211" i="50"/>
  <c r="BH211" i="50"/>
  <c r="BG211" i="50"/>
  <c r="BE211" i="50"/>
  <c r="BD211" i="50"/>
  <c r="BC211" i="50"/>
  <c r="BB211" i="50"/>
  <c r="BA211" i="50"/>
  <c r="K211" i="50"/>
  <c r="J211" i="50"/>
  <c r="BO210" i="50"/>
  <c r="AY210" i="50" s="1"/>
  <c r="BM210" i="50"/>
  <c r="BL210" i="50"/>
  <c r="BK210" i="50"/>
  <c r="BJ210" i="50"/>
  <c r="BI210" i="50"/>
  <c r="BH210" i="50"/>
  <c r="BG210" i="50"/>
  <c r="BE210" i="50"/>
  <c r="BD210" i="50"/>
  <c r="BC210" i="50"/>
  <c r="BB210" i="50"/>
  <c r="BA210" i="50"/>
  <c r="K210" i="50"/>
  <c r="J210" i="50"/>
  <c r="BO209" i="50"/>
  <c r="AY209" i="50" s="1"/>
  <c r="BM209" i="50"/>
  <c r="BL209" i="50"/>
  <c r="BK209" i="50"/>
  <c r="BJ209" i="50"/>
  <c r="BI209" i="50"/>
  <c r="BH209" i="50"/>
  <c r="BG209" i="50"/>
  <c r="BE209" i="50"/>
  <c r="BD209" i="50"/>
  <c r="BC209" i="50"/>
  <c r="BB209" i="50"/>
  <c r="BA209" i="50"/>
  <c r="K209" i="50"/>
  <c r="J209" i="50"/>
  <c r="BO208" i="50"/>
  <c r="AY208" i="50" s="1"/>
  <c r="BM208" i="50"/>
  <c r="BL208" i="50"/>
  <c r="BK208" i="50"/>
  <c r="BJ208" i="50"/>
  <c r="BI208" i="50"/>
  <c r="BH208" i="50"/>
  <c r="BG208" i="50"/>
  <c r="BE208" i="50"/>
  <c r="BD208" i="50"/>
  <c r="BC208" i="50"/>
  <c r="BB208" i="50"/>
  <c r="BA208" i="50"/>
  <c r="K208" i="50"/>
  <c r="J208" i="50"/>
  <c r="BO207" i="50"/>
  <c r="AY207" i="50" s="1"/>
  <c r="BM207" i="50"/>
  <c r="BL207" i="50"/>
  <c r="BK207" i="50"/>
  <c r="BJ207" i="50"/>
  <c r="BI207" i="50"/>
  <c r="BH207" i="50"/>
  <c r="BG207" i="50"/>
  <c r="BE207" i="50"/>
  <c r="BD207" i="50"/>
  <c r="BC207" i="50"/>
  <c r="BB207" i="50"/>
  <c r="BA207" i="50"/>
  <c r="K207" i="50"/>
  <c r="J207" i="50"/>
  <c r="BO206" i="50"/>
  <c r="AY206" i="50" s="1"/>
  <c r="BM206" i="50"/>
  <c r="BL206" i="50"/>
  <c r="BK206" i="50"/>
  <c r="BJ206" i="50"/>
  <c r="BI206" i="50"/>
  <c r="BH206" i="50"/>
  <c r="BG206" i="50"/>
  <c r="BE206" i="50"/>
  <c r="BD206" i="50"/>
  <c r="BC206" i="50"/>
  <c r="BB206" i="50"/>
  <c r="BA206" i="50"/>
  <c r="K206" i="50"/>
  <c r="J206" i="50"/>
  <c r="BO205" i="50"/>
  <c r="AY205" i="50" s="1"/>
  <c r="BM205" i="50"/>
  <c r="BL205" i="50"/>
  <c r="BK205" i="50"/>
  <c r="BJ205" i="50"/>
  <c r="BI205" i="50"/>
  <c r="BH205" i="50"/>
  <c r="BG205" i="50"/>
  <c r="BE205" i="50"/>
  <c r="BD205" i="50"/>
  <c r="BC205" i="50"/>
  <c r="BB205" i="50"/>
  <c r="BA205" i="50"/>
  <c r="K205" i="50"/>
  <c r="J205" i="50"/>
  <c r="BO204" i="50"/>
  <c r="AY204" i="50" s="1"/>
  <c r="BM204" i="50"/>
  <c r="BL204" i="50"/>
  <c r="BK204" i="50"/>
  <c r="BJ204" i="50"/>
  <c r="BI204" i="50"/>
  <c r="BH204" i="50"/>
  <c r="BG204" i="50"/>
  <c r="BE204" i="50"/>
  <c r="BD204" i="50"/>
  <c r="BC204" i="50"/>
  <c r="BB204" i="50"/>
  <c r="BA204" i="50"/>
  <c r="K204" i="50"/>
  <c r="J204" i="50"/>
  <c r="BO203" i="50"/>
  <c r="AY203" i="50" s="1"/>
  <c r="BM203" i="50"/>
  <c r="BL203" i="50"/>
  <c r="BK203" i="50"/>
  <c r="BJ203" i="50"/>
  <c r="BI203" i="50"/>
  <c r="BH203" i="50"/>
  <c r="BG203" i="50"/>
  <c r="BE203" i="50"/>
  <c r="BD203" i="50"/>
  <c r="BC203" i="50"/>
  <c r="BB203" i="50"/>
  <c r="BA203" i="50"/>
  <c r="K203" i="50"/>
  <c r="J203" i="50"/>
  <c r="BO202" i="50"/>
  <c r="AY202" i="50" s="1"/>
  <c r="BM202" i="50"/>
  <c r="BL202" i="50"/>
  <c r="BK202" i="50"/>
  <c r="BJ202" i="50"/>
  <c r="BI202" i="50"/>
  <c r="BH202" i="50"/>
  <c r="BG202" i="50"/>
  <c r="BE202" i="50"/>
  <c r="BD202" i="50"/>
  <c r="BC202" i="50"/>
  <c r="BB202" i="50"/>
  <c r="BA202" i="50"/>
  <c r="K202" i="50"/>
  <c r="J202" i="50"/>
  <c r="BO201" i="50"/>
  <c r="AY201" i="50" s="1"/>
  <c r="BM201" i="50"/>
  <c r="BL201" i="50"/>
  <c r="BK201" i="50"/>
  <c r="BJ201" i="50"/>
  <c r="BI201" i="50"/>
  <c r="BH201" i="50"/>
  <c r="BG201" i="50"/>
  <c r="BE201" i="50"/>
  <c r="BD201" i="50"/>
  <c r="BC201" i="50"/>
  <c r="BB201" i="50"/>
  <c r="BA201" i="50"/>
  <c r="K201" i="50"/>
  <c r="J201" i="50"/>
  <c r="BO200" i="50"/>
  <c r="AY200" i="50" s="1"/>
  <c r="BM200" i="50"/>
  <c r="BL200" i="50"/>
  <c r="BK200" i="50"/>
  <c r="BJ200" i="50"/>
  <c r="BI200" i="50"/>
  <c r="BH200" i="50"/>
  <c r="BG200" i="50"/>
  <c r="BE200" i="50"/>
  <c r="BD200" i="50"/>
  <c r="BC200" i="50"/>
  <c r="BB200" i="50"/>
  <c r="BA200" i="50"/>
  <c r="K200" i="50"/>
  <c r="J200" i="50"/>
  <c r="BO199" i="50"/>
  <c r="AY199" i="50" s="1"/>
  <c r="BM199" i="50"/>
  <c r="BL199" i="50"/>
  <c r="BK199" i="50"/>
  <c r="BJ199" i="50"/>
  <c r="BI199" i="50"/>
  <c r="BH199" i="50"/>
  <c r="BG199" i="50"/>
  <c r="BE199" i="50"/>
  <c r="BD199" i="50"/>
  <c r="BC199" i="50"/>
  <c r="BB199" i="50"/>
  <c r="BA199" i="50"/>
  <c r="K199" i="50"/>
  <c r="J199" i="50"/>
  <c r="BO198" i="50"/>
  <c r="AY198" i="50" s="1"/>
  <c r="BM198" i="50"/>
  <c r="BL198" i="50"/>
  <c r="BK198" i="50"/>
  <c r="BJ198" i="50"/>
  <c r="BI198" i="50"/>
  <c r="BH198" i="50"/>
  <c r="BG198" i="50"/>
  <c r="BE198" i="50"/>
  <c r="BD198" i="50"/>
  <c r="BC198" i="50"/>
  <c r="BB198" i="50"/>
  <c r="BA198" i="50"/>
  <c r="K198" i="50"/>
  <c r="J198" i="50"/>
  <c r="BO197" i="50"/>
  <c r="AY197" i="50" s="1"/>
  <c r="BM197" i="50"/>
  <c r="BL197" i="50"/>
  <c r="BK197" i="50"/>
  <c r="BJ197" i="50"/>
  <c r="BI197" i="50"/>
  <c r="BH197" i="50"/>
  <c r="BG197" i="50"/>
  <c r="BE197" i="50"/>
  <c r="BD197" i="50"/>
  <c r="BC197" i="50"/>
  <c r="BB197" i="50"/>
  <c r="BA197" i="50"/>
  <c r="K197" i="50"/>
  <c r="J197" i="50"/>
  <c r="BO196" i="50"/>
  <c r="AY196" i="50" s="1"/>
  <c r="BM196" i="50"/>
  <c r="BL196" i="50"/>
  <c r="BK196" i="50"/>
  <c r="BJ196" i="50"/>
  <c r="BI196" i="50"/>
  <c r="BH196" i="50"/>
  <c r="BG196" i="50"/>
  <c r="BE196" i="50"/>
  <c r="BD196" i="50"/>
  <c r="BC196" i="50"/>
  <c r="BB196" i="50"/>
  <c r="BA196" i="50"/>
  <c r="K196" i="50"/>
  <c r="J196" i="50"/>
  <c r="BO195" i="50"/>
  <c r="AY195" i="50" s="1"/>
  <c r="BM195" i="50"/>
  <c r="BL195" i="50"/>
  <c r="BK195" i="50"/>
  <c r="BJ195" i="50"/>
  <c r="BI195" i="50"/>
  <c r="BH195" i="50"/>
  <c r="BG195" i="50"/>
  <c r="BE195" i="50"/>
  <c r="BD195" i="50"/>
  <c r="BC195" i="50"/>
  <c r="BB195" i="50"/>
  <c r="BA195" i="50"/>
  <c r="K195" i="50"/>
  <c r="J195" i="50"/>
  <c r="BO194" i="50"/>
  <c r="AY194" i="50" s="1"/>
  <c r="BM194" i="50"/>
  <c r="BL194" i="50"/>
  <c r="BK194" i="50"/>
  <c r="BJ194" i="50"/>
  <c r="BI194" i="50"/>
  <c r="BH194" i="50"/>
  <c r="BG194" i="50"/>
  <c r="BE194" i="50"/>
  <c r="BD194" i="50"/>
  <c r="BC194" i="50"/>
  <c r="BB194" i="50"/>
  <c r="BA194" i="50"/>
  <c r="K194" i="50"/>
  <c r="J194" i="50"/>
  <c r="BO193" i="50"/>
  <c r="AY193" i="50" s="1"/>
  <c r="BM193" i="50"/>
  <c r="BL193" i="50"/>
  <c r="BK193" i="50"/>
  <c r="BJ193" i="50"/>
  <c r="BI193" i="50"/>
  <c r="BH193" i="50"/>
  <c r="BG193" i="50"/>
  <c r="BE193" i="50"/>
  <c r="BD193" i="50"/>
  <c r="BC193" i="50"/>
  <c r="BB193" i="50"/>
  <c r="BA193" i="50"/>
  <c r="K193" i="50"/>
  <c r="J193" i="50"/>
  <c r="BO192" i="50"/>
  <c r="AY192" i="50" s="1"/>
  <c r="BM192" i="50"/>
  <c r="BL192" i="50"/>
  <c r="BK192" i="50"/>
  <c r="BJ192" i="50"/>
  <c r="BI192" i="50"/>
  <c r="BH192" i="50"/>
  <c r="BG192" i="50"/>
  <c r="BE192" i="50"/>
  <c r="BD192" i="50"/>
  <c r="BC192" i="50"/>
  <c r="BB192" i="50"/>
  <c r="BA192" i="50"/>
  <c r="K192" i="50"/>
  <c r="J192" i="50"/>
  <c r="BO191" i="50"/>
  <c r="AY191" i="50" s="1"/>
  <c r="BM191" i="50"/>
  <c r="BL191" i="50"/>
  <c r="BK191" i="50"/>
  <c r="BJ191" i="50"/>
  <c r="BI191" i="50"/>
  <c r="BH191" i="50"/>
  <c r="BG191" i="50"/>
  <c r="BE191" i="50"/>
  <c r="BD191" i="50"/>
  <c r="BC191" i="50"/>
  <c r="BB191" i="50"/>
  <c r="BA191" i="50"/>
  <c r="K191" i="50"/>
  <c r="J191" i="50"/>
  <c r="BO190" i="50"/>
  <c r="AY190" i="50" s="1"/>
  <c r="BM190" i="50"/>
  <c r="BL190" i="50"/>
  <c r="BK190" i="50"/>
  <c r="BJ190" i="50"/>
  <c r="BI190" i="50"/>
  <c r="BH190" i="50"/>
  <c r="BG190" i="50"/>
  <c r="BE190" i="50"/>
  <c r="BD190" i="50"/>
  <c r="BC190" i="50"/>
  <c r="BB190" i="50"/>
  <c r="BA190" i="50"/>
  <c r="K190" i="50"/>
  <c r="J190" i="50"/>
  <c r="BO189" i="50"/>
  <c r="AY189" i="50" s="1"/>
  <c r="BM189" i="50"/>
  <c r="BL189" i="50"/>
  <c r="BK189" i="50"/>
  <c r="BJ189" i="50"/>
  <c r="BI189" i="50"/>
  <c r="BH189" i="50"/>
  <c r="BG189" i="50"/>
  <c r="BE189" i="50"/>
  <c r="BD189" i="50"/>
  <c r="BC189" i="50"/>
  <c r="BB189" i="50"/>
  <c r="BA189" i="50"/>
  <c r="K189" i="50"/>
  <c r="J189" i="50"/>
  <c r="BO188" i="50"/>
  <c r="AY188" i="50" s="1"/>
  <c r="BM188" i="50"/>
  <c r="BL188" i="50"/>
  <c r="BK188" i="50"/>
  <c r="BJ188" i="50"/>
  <c r="BI188" i="50"/>
  <c r="BH188" i="50"/>
  <c r="BG188" i="50"/>
  <c r="BE188" i="50"/>
  <c r="BD188" i="50"/>
  <c r="BC188" i="50"/>
  <c r="BB188" i="50"/>
  <c r="BA188" i="50"/>
  <c r="K188" i="50"/>
  <c r="J188" i="50"/>
  <c r="BO187" i="50"/>
  <c r="AY187" i="50" s="1"/>
  <c r="BM187" i="50"/>
  <c r="BL187" i="50"/>
  <c r="BK187" i="50"/>
  <c r="BJ187" i="50"/>
  <c r="BI187" i="50"/>
  <c r="BH187" i="50"/>
  <c r="BG187" i="50"/>
  <c r="BE187" i="50"/>
  <c r="BD187" i="50"/>
  <c r="BC187" i="50"/>
  <c r="BB187" i="50"/>
  <c r="BA187" i="50"/>
  <c r="K187" i="50"/>
  <c r="J187" i="50"/>
  <c r="BO186" i="50"/>
  <c r="AY186" i="50" s="1"/>
  <c r="BM186" i="50"/>
  <c r="BL186" i="50"/>
  <c r="BK186" i="50"/>
  <c r="BJ186" i="50"/>
  <c r="BI186" i="50"/>
  <c r="BH186" i="50"/>
  <c r="BG186" i="50"/>
  <c r="BE186" i="50"/>
  <c r="BD186" i="50"/>
  <c r="BC186" i="50"/>
  <c r="BB186" i="50"/>
  <c r="BA186" i="50"/>
  <c r="K186" i="50"/>
  <c r="J186" i="50"/>
  <c r="BO185" i="50"/>
  <c r="AY185" i="50" s="1"/>
  <c r="BM185" i="50"/>
  <c r="BL185" i="50"/>
  <c r="BK185" i="50"/>
  <c r="BJ185" i="50"/>
  <c r="BI185" i="50"/>
  <c r="BH185" i="50"/>
  <c r="BG185" i="50"/>
  <c r="BE185" i="50"/>
  <c r="BD185" i="50"/>
  <c r="BC185" i="50"/>
  <c r="BB185" i="50"/>
  <c r="BA185" i="50"/>
  <c r="K185" i="50"/>
  <c r="J185" i="50"/>
  <c r="BO184" i="50"/>
  <c r="AY184" i="50" s="1"/>
  <c r="BM184" i="50"/>
  <c r="BL184" i="50"/>
  <c r="BK184" i="50"/>
  <c r="BJ184" i="50"/>
  <c r="BI184" i="50"/>
  <c r="BH184" i="50"/>
  <c r="BG184" i="50"/>
  <c r="BE184" i="50"/>
  <c r="BD184" i="50"/>
  <c r="BC184" i="50"/>
  <c r="BB184" i="50"/>
  <c r="BA184" i="50"/>
  <c r="K184" i="50"/>
  <c r="J184" i="50"/>
  <c r="BO183" i="50"/>
  <c r="AY183" i="50" s="1"/>
  <c r="BM183" i="50"/>
  <c r="BL183" i="50"/>
  <c r="BK183" i="50"/>
  <c r="BJ183" i="50"/>
  <c r="BI183" i="50"/>
  <c r="BH183" i="50"/>
  <c r="BG183" i="50"/>
  <c r="BE183" i="50"/>
  <c r="BD183" i="50"/>
  <c r="BC183" i="50"/>
  <c r="BB183" i="50"/>
  <c r="BA183" i="50"/>
  <c r="K183" i="50"/>
  <c r="J183" i="50"/>
  <c r="BO182" i="50"/>
  <c r="AY182" i="50" s="1"/>
  <c r="BM182" i="50"/>
  <c r="BL182" i="50"/>
  <c r="BK182" i="50"/>
  <c r="BJ182" i="50"/>
  <c r="BI182" i="50"/>
  <c r="BH182" i="50"/>
  <c r="BG182" i="50"/>
  <c r="BE182" i="50"/>
  <c r="BD182" i="50"/>
  <c r="BC182" i="50"/>
  <c r="BB182" i="50"/>
  <c r="BA182" i="50"/>
  <c r="K182" i="50"/>
  <c r="J182" i="50"/>
  <c r="BO181" i="50"/>
  <c r="AY181" i="50" s="1"/>
  <c r="BM181" i="50"/>
  <c r="BL181" i="50"/>
  <c r="BK181" i="50"/>
  <c r="BJ181" i="50"/>
  <c r="BI181" i="50"/>
  <c r="BH181" i="50"/>
  <c r="BG181" i="50"/>
  <c r="BE181" i="50"/>
  <c r="BD181" i="50"/>
  <c r="BC181" i="50"/>
  <c r="BB181" i="50"/>
  <c r="BA181" i="50"/>
  <c r="K181" i="50"/>
  <c r="J181" i="50"/>
  <c r="BO180" i="50"/>
  <c r="AY180" i="50" s="1"/>
  <c r="BM180" i="50"/>
  <c r="BL180" i="50"/>
  <c r="BK180" i="50"/>
  <c r="BJ180" i="50"/>
  <c r="BI180" i="50"/>
  <c r="BH180" i="50"/>
  <c r="BG180" i="50"/>
  <c r="BE180" i="50"/>
  <c r="BD180" i="50"/>
  <c r="BC180" i="50"/>
  <c r="BB180" i="50"/>
  <c r="BA180" i="50"/>
  <c r="K180" i="50"/>
  <c r="J180" i="50"/>
  <c r="BO179" i="50"/>
  <c r="AY179" i="50" s="1"/>
  <c r="BM179" i="50"/>
  <c r="BL179" i="50"/>
  <c r="BK179" i="50"/>
  <c r="BJ179" i="50"/>
  <c r="BI179" i="50"/>
  <c r="BH179" i="50"/>
  <c r="BG179" i="50"/>
  <c r="BE179" i="50"/>
  <c r="BD179" i="50"/>
  <c r="BC179" i="50"/>
  <c r="BB179" i="50"/>
  <c r="BA179" i="50"/>
  <c r="K179" i="50"/>
  <c r="J179" i="50"/>
  <c r="BO178" i="50"/>
  <c r="AY178" i="50" s="1"/>
  <c r="BM178" i="50"/>
  <c r="BL178" i="50"/>
  <c r="BK178" i="50"/>
  <c r="BJ178" i="50"/>
  <c r="BI178" i="50"/>
  <c r="BH178" i="50"/>
  <c r="BG178" i="50"/>
  <c r="BE178" i="50"/>
  <c r="BD178" i="50"/>
  <c r="BC178" i="50"/>
  <c r="BB178" i="50"/>
  <c r="BA178" i="50"/>
  <c r="K178" i="50"/>
  <c r="J178" i="50"/>
  <c r="BO177" i="50"/>
  <c r="AY177" i="50" s="1"/>
  <c r="BM177" i="50"/>
  <c r="BL177" i="50"/>
  <c r="BK177" i="50"/>
  <c r="BJ177" i="50"/>
  <c r="BI177" i="50"/>
  <c r="BH177" i="50"/>
  <c r="BG177" i="50"/>
  <c r="BE177" i="50"/>
  <c r="BD177" i="50"/>
  <c r="BC177" i="50"/>
  <c r="BB177" i="50"/>
  <c r="BA177" i="50"/>
  <c r="K177" i="50"/>
  <c r="J177" i="50"/>
  <c r="BO176" i="50"/>
  <c r="AY176" i="50" s="1"/>
  <c r="BM176" i="50"/>
  <c r="BL176" i="50"/>
  <c r="BK176" i="50"/>
  <c r="BJ176" i="50"/>
  <c r="BI176" i="50"/>
  <c r="BH176" i="50"/>
  <c r="BG176" i="50"/>
  <c r="BE176" i="50"/>
  <c r="BD176" i="50"/>
  <c r="BC176" i="50"/>
  <c r="BB176" i="50"/>
  <c r="BA176" i="50"/>
  <c r="K176" i="50"/>
  <c r="J176" i="50"/>
  <c r="BO175" i="50"/>
  <c r="AY175" i="50" s="1"/>
  <c r="BM175" i="50"/>
  <c r="BL175" i="50"/>
  <c r="BK175" i="50"/>
  <c r="BJ175" i="50"/>
  <c r="BI175" i="50"/>
  <c r="BH175" i="50"/>
  <c r="BG175" i="50"/>
  <c r="BE175" i="50"/>
  <c r="BD175" i="50"/>
  <c r="BC175" i="50"/>
  <c r="BB175" i="50"/>
  <c r="BA175" i="50"/>
  <c r="K175" i="50"/>
  <c r="J175" i="50"/>
  <c r="BO174" i="50"/>
  <c r="AY174" i="50" s="1"/>
  <c r="BM174" i="50"/>
  <c r="BL174" i="50"/>
  <c r="BK174" i="50"/>
  <c r="BJ174" i="50"/>
  <c r="BI174" i="50"/>
  <c r="BH174" i="50"/>
  <c r="BG174" i="50"/>
  <c r="BE174" i="50"/>
  <c r="BD174" i="50"/>
  <c r="BC174" i="50"/>
  <c r="BB174" i="50"/>
  <c r="BA174" i="50"/>
  <c r="K174" i="50"/>
  <c r="J174" i="50"/>
  <c r="BO173" i="50"/>
  <c r="AY173" i="50" s="1"/>
  <c r="BM173" i="50"/>
  <c r="BL173" i="50"/>
  <c r="BK173" i="50"/>
  <c r="BJ173" i="50"/>
  <c r="BI173" i="50"/>
  <c r="BH173" i="50"/>
  <c r="BG173" i="50"/>
  <c r="BE173" i="50"/>
  <c r="BD173" i="50"/>
  <c r="BC173" i="50"/>
  <c r="BB173" i="50"/>
  <c r="BA173" i="50"/>
  <c r="K173" i="50"/>
  <c r="J173" i="50"/>
  <c r="BO172" i="50"/>
  <c r="AY172" i="50" s="1"/>
  <c r="BM172" i="50"/>
  <c r="BL172" i="50"/>
  <c r="BK172" i="50"/>
  <c r="BJ172" i="50"/>
  <c r="BI172" i="50"/>
  <c r="BH172" i="50"/>
  <c r="BG172" i="50"/>
  <c r="BE172" i="50"/>
  <c r="BD172" i="50"/>
  <c r="BC172" i="50"/>
  <c r="BB172" i="50"/>
  <c r="BA172" i="50"/>
  <c r="K172" i="50"/>
  <c r="J172" i="50"/>
  <c r="BO171" i="50"/>
  <c r="AY171" i="50" s="1"/>
  <c r="BM171" i="50"/>
  <c r="BL171" i="50"/>
  <c r="BK171" i="50"/>
  <c r="BJ171" i="50"/>
  <c r="BI171" i="50"/>
  <c r="BH171" i="50"/>
  <c r="BG171" i="50"/>
  <c r="BE171" i="50"/>
  <c r="BD171" i="50"/>
  <c r="BC171" i="50"/>
  <c r="BB171" i="50"/>
  <c r="BA171" i="50"/>
  <c r="K171" i="50"/>
  <c r="J171" i="50"/>
  <c r="BO170" i="50"/>
  <c r="AY170" i="50" s="1"/>
  <c r="BM170" i="50"/>
  <c r="BL170" i="50"/>
  <c r="BK170" i="50"/>
  <c r="BJ170" i="50"/>
  <c r="BI170" i="50"/>
  <c r="BH170" i="50"/>
  <c r="BG170" i="50"/>
  <c r="BE170" i="50"/>
  <c r="BD170" i="50"/>
  <c r="BC170" i="50"/>
  <c r="BB170" i="50"/>
  <c r="BA170" i="50"/>
  <c r="K170" i="50"/>
  <c r="J170" i="50"/>
  <c r="BO169" i="50"/>
  <c r="AY169" i="50" s="1"/>
  <c r="BM169" i="50"/>
  <c r="BL169" i="50"/>
  <c r="BK169" i="50"/>
  <c r="BJ169" i="50"/>
  <c r="BI169" i="50"/>
  <c r="BH169" i="50"/>
  <c r="BG169" i="50"/>
  <c r="BE169" i="50"/>
  <c r="BD169" i="50"/>
  <c r="BC169" i="50"/>
  <c r="BB169" i="50"/>
  <c r="BA169" i="50"/>
  <c r="K169" i="50"/>
  <c r="J169" i="50"/>
  <c r="BO168" i="50"/>
  <c r="AY168" i="50" s="1"/>
  <c r="BM168" i="50"/>
  <c r="BL168" i="50"/>
  <c r="BK168" i="50"/>
  <c r="BJ168" i="50"/>
  <c r="BI168" i="50"/>
  <c r="BH168" i="50"/>
  <c r="BG168" i="50"/>
  <c r="BE168" i="50"/>
  <c r="BD168" i="50"/>
  <c r="BC168" i="50"/>
  <c r="BB168" i="50"/>
  <c r="BA168" i="50"/>
  <c r="K168" i="50"/>
  <c r="J168" i="50"/>
  <c r="BO167" i="50"/>
  <c r="AY167" i="50" s="1"/>
  <c r="BM167" i="50"/>
  <c r="BL167" i="50"/>
  <c r="BK167" i="50"/>
  <c r="BJ167" i="50"/>
  <c r="BI167" i="50"/>
  <c r="BH167" i="50"/>
  <c r="BG167" i="50"/>
  <c r="BE167" i="50"/>
  <c r="BD167" i="50"/>
  <c r="BC167" i="50"/>
  <c r="BB167" i="50"/>
  <c r="BA167" i="50"/>
  <c r="K167" i="50"/>
  <c r="J167" i="50"/>
  <c r="BO166" i="50"/>
  <c r="AY166" i="50" s="1"/>
  <c r="BM166" i="50"/>
  <c r="BL166" i="50"/>
  <c r="BK166" i="50"/>
  <c r="BJ166" i="50"/>
  <c r="BI166" i="50"/>
  <c r="BH166" i="50"/>
  <c r="BG166" i="50"/>
  <c r="BE166" i="50"/>
  <c r="BD166" i="50"/>
  <c r="BC166" i="50"/>
  <c r="BB166" i="50"/>
  <c r="BA166" i="50"/>
  <c r="K166" i="50"/>
  <c r="J166" i="50"/>
  <c r="BO165" i="50"/>
  <c r="AY165" i="50" s="1"/>
  <c r="BM165" i="50"/>
  <c r="BL165" i="50"/>
  <c r="BK165" i="50"/>
  <c r="BJ165" i="50"/>
  <c r="BI165" i="50"/>
  <c r="BH165" i="50"/>
  <c r="BG165" i="50"/>
  <c r="BE165" i="50"/>
  <c r="BD165" i="50"/>
  <c r="BC165" i="50"/>
  <c r="BB165" i="50"/>
  <c r="BA165" i="50"/>
  <c r="K165" i="50"/>
  <c r="J165" i="50"/>
  <c r="BO164" i="50"/>
  <c r="AY164" i="50" s="1"/>
  <c r="BM164" i="50"/>
  <c r="BL164" i="50"/>
  <c r="BK164" i="50"/>
  <c r="BJ164" i="50"/>
  <c r="BI164" i="50"/>
  <c r="BH164" i="50"/>
  <c r="BG164" i="50"/>
  <c r="BE164" i="50"/>
  <c r="BD164" i="50"/>
  <c r="BC164" i="50"/>
  <c r="BB164" i="50"/>
  <c r="BA164" i="50"/>
  <c r="K164" i="50"/>
  <c r="J164" i="50"/>
  <c r="BO163" i="50"/>
  <c r="AY163" i="50" s="1"/>
  <c r="BM163" i="50"/>
  <c r="BL163" i="50"/>
  <c r="BK163" i="50"/>
  <c r="BJ163" i="50"/>
  <c r="BI163" i="50"/>
  <c r="BH163" i="50"/>
  <c r="BG163" i="50"/>
  <c r="BE163" i="50"/>
  <c r="BD163" i="50"/>
  <c r="BC163" i="50"/>
  <c r="BB163" i="50"/>
  <c r="BA163" i="50"/>
  <c r="K163" i="50"/>
  <c r="J163" i="50"/>
  <c r="BO162" i="50"/>
  <c r="AY162" i="50" s="1"/>
  <c r="BM162" i="50"/>
  <c r="BL162" i="50"/>
  <c r="BK162" i="50"/>
  <c r="BJ162" i="50"/>
  <c r="BI162" i="50"/>
  <c r="BH162" i="50"/>
  <c r="BG162" i="50"/>
  <c r="BE162" i="50"/>
  <c r="BD162" i="50"/>
  <c r="BC162" i="50"/>
  <c r="BB162" i="50"/>
  <c r="BA162" i="50"/>
  <c r="K162" i="50"/>
  <c r="J162" i="50"/>
  <c r="BO161" i="50"/>
  <c r="AY161" i="50" s="1"/>
  <c r="BM161" i="50"/>
  <c r="BL161" i="50"/>
  <c r="BK161" i="50"/>
  <c r="BJ161" i="50"/>
  <c r="BI161" i="50"/>
  <c r="BH161" i="50"/>
  <c r="BG161" i="50"/>
  <c r="BE161" i="50"/>
  <c r="BD161" i="50"/>
  <c r="BC161" i="50"/>
  <c r="BB161" i="50"/>
  <c r="BA161" i="50"/>
  <c r="K161" i="50"/>
  <c r="J161" i="50"/>
  <c r="BO160" i="50"/>
  <c r="AY160" i="50" s="1"/>
  <c r="BM160" i="50"/>
  <c r="BL160" i="50"/>
  <c r="BK160" i="50"/>
  <c r="BJ160" i="50"/>
  <c r="BI160" i="50"/>
  <c r="BH160" i="50"/>
  <c r="BG160" i="50"/>
  <c r="BE160" i="50"/>
  <c r="BD160" i="50"/>
  <c r="BC160" i="50"/>
  <c r="BB160" i="50"/>
  <c r="BA160" i="50"/>
  <c r="K160" i="50"/>
  <c r="J160" i="50"/>
  <c r="BO159" i="50"/>
  <c r="AY159" i="50" s="1"/>
  <c r="BM159" i="50"/>
  <c r="BL159" i="50"/>
  <c r="BK159" i="50"/>
  <c r="BJ159" i="50"/>
  <c r="BI159" i="50"/>
  <c r="BH159" i="50"/>
  <c r="BG159" i="50"/>
  <c r="BE159" i="50"/>
  <c r="BD159" i="50"/>
  <c r="BC159" i="50"/>
  <c r="BB159" i="50"/>
  <c r="BA159" i="50"/>
  <c r="K159" i="50"/>
  <c r="J159" i="50"/>
  <c r="BO158" i="50"/>
  <c r="AY158" i="50" s="1"/>
  <c r="BM158" i="50"/>
  <c r="BL158" i="50"/>
  <c r="BK158" i="50"/>
  <c r="BJ158" i="50"/>
  <c r="BI158" i="50"/>
  <c r="BH158" i="50"/>
  <c r="BG158" i="50"/>
  <c r="BE158" i="50"/>
  <c r="BD158" i="50"/>
  <c r="BC158" i="50"/>
  <c r="BB158" i="50"/>
  <c r="BA158" i="50"/>
  <c r="K158" i="50"/>
  <c r="J158" i="50"/>
  <c r="BO157" i="50"/>
  <c r="AY157" i="50" s="1"/>
  <c r="BM157" i="50"/>
  <c r="BL157" i="50"/>
  <c r="BK157" i="50"/>
  <c r="BJ157" i="50"/>
  <c r="BI157" i="50"/>
  <c r="BH157" i="50"/>
  <c r="BG157" i="50"/>
  <c r="BE157" i="50"/>
  <c r="BD157" i="50"/>
  <c r="BC157" i="50"/>
  <c r="BB157" i="50"/>
  <c r="BA157" i="50"/>
  <c r="K157" i="50"/>
  <c r="J157" i="50"/>
  <c r="BO156" i="50"/>
  <c r="AY156" i="50" s="1"/>
  <c r="BM156" i="50"/>
  <c r="BL156" i="50"/>
  <c r="BK156" i="50"/>
  <c r="BJ156" i="50"/>
  <c r="BI156" i="50"/>
  <c r="BH156" i="50"/>
  <c r="BG156" i="50"/>
  <c r="BE156" i="50"/>
  <c r="BD156" i="50"/>
  <c r="BC156" i="50"/>
  <c r="BB156" i="50"/>
  <c r="BA156" i="50"/>
  <c r="K156" i="50"/>
  <c r="J156" i="50"/>
  <c r="BO155" i="50"/>
  <c r="AY155" i="50" s="1"/>
  <c r="BM155" i="50"/>
  <c r="BL155" i="50"/>
  <c r="BK155" i="50"/>
  <c r="BJ155" i="50"/>
  <c r="BI155" i="50"/>
  <c r="BH155" i="50"/>
  <c r="BG155" i="50"/>
  <c r="BE155" i="50"/>
  <c r="BD155" i="50"/>
  <c r="BC155" i="50"/>
  <c r="BB155" i="50"/>
  <c r="BA155" i="50"/>
  <c r="K155" i="50"/>
  <c r="J155" i="50"/>
  <c r="BO154" i="50"/>
  <c r="AY154" i="50" s="1"/>
  <c r="BM154" i="50"/>
  <c r="BL154" i="50"/>
  <c r="BK154" i="50"/>
  <c r="BJ154" i="50"/>
  <c r="BI154" i="50"/>
  <c r="BH154" i="50"/>
  <c r="BG154" i="50"/>
  <c r="BE154" i="50"/>
  <c r="BD154" i="50"/>
  <c r="BC154" i="50"/>
  <c r="BB154" i="50"/>
  <c r="BA154" i="50"/>
  <c r="K154" i="50"/>
  <c r="J154" i="50"/>
  <c r="BO153" i="50"/>
  <c r="AY153" i="50" s="1"/>
  <c r="BM153" i="50"/>
  <c r="BL153" i="50"/>
  <c r="BK153" i="50"/>
  <c r="BJ153" i="50"/>
  <c r="BI153" i="50"/>
  <c r="BH153" i="50"/>
  <c r="BG153" i="50"/>
  <c r="BE153" i="50"/>
  <c r="BD153" i="50"/>
  <c r="BC153" i="50"/>
  <c r="BB153" i="50"/>
  <c r="BA153" i="50"/>
  <c r="K153" i="50"/>
  <c r="J153" i="50"/>
  <c r="BO152" i="50"/>
  <c r="AY152" i="50" s="1"/>
  <c r="BM152" i="50"/>
  <c r="BL152" i="50"/>
  <c r="BK152" i="50"/>
  <c r="BJ152" i="50"/>
  <c r="BI152" i="50"/>
  <c r="BH152" i="50"/>
  <c r="BG152" i="50"/>
  <c r="BE152" i="50"/>
  <c r="BD152" i="50"/>
  <c r="BC152" i="50"/>
  <c r="BB152" i="50"/>
  <c r="BA152" i="50"/>
  <c r="K152" i="50"/>
  <c r="J152" i="50"/>
  <c r="BO151" i="50"/>
  <c r="AY151" i="50" s="1"/>
  <c r="BM151" i="50"/>
  <c r="BL151" i="50"/>
  <c r="BK151" i="50"/>
  <c r="BJ151" i="50"/>
  <c r="BI151" i="50"/>
  <c r="BH151" i="50"/>
  <c r="BG151" i="50"/>
  <c r="BE151" i="50"/>
  <c r="BD151" i="50"/>
  <c r="BC151" i="50"/>
  <c r="BB151" i="50"/>
  <c r="BA151" i="50"/>
  <c r="K151" i="50"/>
  <c r="J151" i="50"/>
  <c r="BO150" i="50"/>
  <c r="AY150" i="50" s="1"/>
  <c r="BM150" i="50"/>
  <c r="BL150" i="50"/>
  <c r="BK150" i="50"/>
  <c r="BJ150" i="50"/>
  <c r="BI150" i="50"/>
  <c r="BH150" i="50"/>
  <c r="BG150" i="50"/>
  <c r="BE150" i="50"/>
  <c r="BD150" i="50"/>
  <c r="BC150" i="50"/>
  <c r="BB150" i="50"/>
  <c r="BA150" i="50"/>
  <c r="K150" i="50"/>
  <c r="J150" i="50"/>
  <c r="BO149" i="50"/>
  <c r="AY149" i="50" s="1"/>
  <c r="BM149" i="50"/>
  <c r="BL149" i="50"/>
  <c r="BK149" i="50"/>
  <c r="BJ149" i="50"/>
  <c r="BI149" i="50"/>
  <c r="BH149" i="50"/>
  <c r="BG149" i="50"/>
  <c r="BE149" i="50"/>
  <c r="BD149" i="50"/>
  <c r="BC149" i="50"/>
  <c r="BB149" i="50"/>
  <c r="BA149" i="50"/>
  <c r="K149" i="50"/>
  <c r="J149" i="50"/>
  <c r="BO148" i="50"/>
  <c r="AY148" i="50" s="1"/>
  <c r="BM148" i="50"/>
  <c r="BL148" i="50"/>
  <c r="BK148" i="50"/>
  <c r="BJ148" i="50"/>
  <c r="BI148" i="50"/>
  <c r="BH148" i="50"/>
  <c r="BG148" i="50"/>
  <c r="BE148" i="50"/>
  <c r="BD148" i="50"/>
  <c r="BC148" i="50"/>
  <c r="BB148" i="50"/>
  <c r="BA148" i="50"/>
  <c r="K148" i="50"/>
  <c r="J148" i="50"/>
  <c r="BO147" i="50"/>
  <c r="AY147" i="50" s="1"/>
  <c r="BM147" i="50"/>
  <c r="BL147" i="50"/>
  <c r="BK147" i="50"/>
  <c r="BJ147" i="50"/>
  <c r="BI147" i="50"/>
  <c r="BH147" i="50"/>
  <c r="BG147" i="50"/>
  <c r="BE147" i="50"/>
  <c r="BD147" i="50"/>
  <c r="BC147" i="50"/>
  <c r="BB147" i="50"/>
  <c r="BA147" i="50"/>
  <c r="K147" i="50"/>
  <c r="J147" i="50"/>
  <c r="BO146" i="50"/>
  <c r="AY146" i="50" s="1"/>
  <c r="BM146" i="50"/>
  <c r="BL146" i="50"/>
  <c r="BK146" i="50"/>
  <c r="BJ146" i="50"/>
  <c r="BI146" i="50"/>
  <c r="BH146" i="50"/>
  <c r="BG146" i="50"/>
  <c r="BE146" i="50"/>
  <c r="BD146" i="50"/>
  <c r="BC146" i="50"/>
  <c r="BB146" i="50"/>
  <c r="BA146" i="50"/>
  <c r="K146" i="50"/>
  <c r="J146" i="50"/>
  <c r="BO145" i="50"/>
  <c r="AY145" i="50" s="1"/>
  <c r="BM145" i="50"/>
  <c r="BL145" i="50"/>
  <c r="BK145" i="50"/>
  <c r="BJ145" i="50"/>
  <c r="BI145" i="50"/>
  <c r="BH145" i="50"/>
  <c r="BG145" i="50"/>
  <c r="BE145" i="50"/>
  <c r="BD145" i="50"/>
  <c r="BC145" i="50"/>
  <c r="BB145" i="50"/>
  <c r="BA145" i="50"/>
  <c r="K145" i="50"/>
  <c r="J145" i="50"/>
  <c r="BO144" i="50"/>
  <c r="AY144" i="50" s="1"/>
  <c r="BM144" i="50"/>
  <c r="BL144" i="50"/>
  <c r="BK144" i="50"/>
  <c r="BJ144" i="50"/>
  <c r="BI144" i="50"/>
  <c r="BH144" i="50"/>
  <c r="BG144" i="50"/>
  <c r="BE144" i="50"/>
  <c r="BD144" i="50"/>
  <c r="BC144" i="50"/>
  <c r="BB144" i="50"/>
  <c r="BA144" i="50"/>
  <c r="K144" i="50"/>
  <c r="J144" i="50"/>
  <c r="BO143" i="50"/>
  <c r="AY143" i="50" s="1"/>
  <c r="BM143" i="50"/>
  <c r="BL143" i="50"/>
  <c r="BK143" i="50"/>
  <c r="BJ143" i="50"/>
  <c r="BI143" i="50"/>
  <c r="BH143" i="50"/>
  <c r="BG143" i="50"/>
  <c r="BE143" i="50"/>
  <c r="BD143" i="50"/>
  <c r="BC143" i="50"/>
  <c r="BB143" i="50"/>
  <c r="BA143" i="50"/>
  <c r="K143" i="50"/>
  <c r="J143" i="50"/>
  <c r="BO142" i="50"/>
  <c r="AY142" i="50" s="1"/>
  <c r="BM142" i="50"/>
  <c r="BL142" i="50"/>
  <c r="BK142" i="50"/>
  <c r="BJ142" i="50"/>
  <c r="BI142" i="50"/>
  <c r="BH142" i="50"/>
  <c r="BG142" i="50"/>
  <c r="BE142" i="50"/>
  <c r="BD142" i="50"/>
  <c r="BC142" i="50"/>
  <c r="BB142" i="50"/>
  <c r="BA142" i="50"/>
  <c r="K142" i="50"/>
  <c r="J142" i="50"/>
  <c r="BO141" i="50"/>
  <c r="AY141" i="50" s="1"/>
  <c r="BM141" i="50"/>
  <c r="BL141" i="50"/>
  <c r="BK141" i="50"/>
  <c r="BJ141" i="50"/>
  <c r="BI141" i="50"/>
  <c r="BH141" i="50"/>
  <c r="BG141" i="50"/>
  <c r="BE141" i="50"/>
  <c r="BD141" i="50"/>
  <c r="BC141" i="50"/>
  <c r="BB141" i="50"/>
  <c r="BA141" i="50"/>
  <c r="K141" i="50"/>
  <c r="J141" i="50"/>
  <c r="BO140" i="50"/>
  <c r="AY140" i="50" s="1"/>
  <c r="BM140" i="50"/>
  <c r="BL140" i="50"/>
  <c r="BK140" i="50"/>
  <c r="BJ140" i="50"/>
  <c r="BI140" i="50"/>
  <c r="BH140" i="50"/>
  <c r="BG140" i="50"/>
  <c r="BE140" i="50"/>
  <c r="BD140" i="50"/>
  <c r="BC140" i="50"/>
  <c r="BB140" i="50"/>
  <c r="BA140" i="50"/>
  <c r="K140" i="50"/>
  <c r="J140" i="50"/>
  <c r="BO139" i="50"/>
  <c r="AY139" i="50" s="1"/>
  <c r="BM139" i="50"/>
  <c r="BL139" i="50"/>
  <c r="BK139" i="50"/>
  <c r="BJ139" i="50"/>
  <c r="BI139" i="50"/>
  <c r="BH139" i="50"/>
  <c r="BG139" i="50"/>
  <c r="BE139" i="50"/>
  <c r="BD139" i="50"/>
  <c r="BC139" i="50"/>
  <c r="BB139" i="50"/>
  <c r="BA139" i="50"/>
  <c r="K139" i="50"/>
  <c r="J139" i="50"/>
  <c r="BO138" i="50"/>
  <c r="AY138" i="50" s="1"/>
  <c r="BM138" i="50"/>
  <c r="BL138" i="50"/>
  <c r="BK138" i="50"/>
  <c r="BJ138" i="50"/>
  <c r="BI138" i="50"/>
  <c r="BH138" i="50"/>
  <c r="BG138" i="50"/>
  <c r="BE138" i="50"/>
  <c r="BD138" i="50"/>
  <c r="BC138" i="50"/>
  <c r="BB138" i="50"/>
  <c r="BA138" i="50"/>
  <c r="K138" i="50"/>
  <c r="J138" i="50"/>
  <c r="BO137" i="50"/>
  <c r="AY137" i="50" s="1"/>
  <c r="BM137" i="50"/>
  <c r="BL137" i="50"/>
  <c r="BK137" i="50"/>
  <c r="BJ137" i="50"/>
  <c r="BI137" i="50"/>
  <c r="BH137" i="50"/>
  <c r="BG137" i="50"/>
  <c r="BE137" i="50"/>
  <c r="BD137" i="50"/>
  <c r="BC137" i="50"/>
  <c r="BB137" i="50"/>
  <c r="BA137" i="50"/>
  <c r="K137" i="50"/>
  <c r="J137" i="50"/>
  <c r="BO136" i="50"/>
  <c r="AY136" i="50" s="1"/>
  <c r="BM136" i="50"/>
  <c r="BL136" i="50"/>
  <c r="BK136" i="50"/>
  <c r="BJ136" i="50"/>
  <c r="BI136" i="50"/>
  <c r="BH136" i="50"/>
  <c r="BG136" i="50"/>
  <c r="BE136" i="50"/>
  <c r="BD136" i="50"/>
  <c r="BC136" i="50"/>
  <c r="BB136" i="50"/>
  <c r="BA136" i="50"/>
  <c r="K136" i="50"/>
  <c r="J136" i="50"/>
  <c r="BO135" i="50"/>
  <c r="AY135" i="50" s="1"/>
  <c r="BM135" i="50"/>
  <c r="BL135" i="50"/>
  <c r="BK135" i="50"/>
  <c r="BJ135" i="50"/>
  <c r="BI135" i="50"/>
  <c r="BH135" i="50"/>
  <c r="BG135" i="50"/>
  <c r="BE135" i="50"/>
  <c r="BD135" i="50"/>
  <c r="BC135" i="50"/>
  <c r="BB135" i="50"/>
  <c r="BA135" i="50"/>
  <c r="K135" i="50"/>
  <c r="J135" i="50"/>
  <c r="BO134" i="50"/>
  <c r="AY134" i="50" s="1"/>
  <c r="BM134" i="50"/>
  <c r="BL134" i="50"/>
  <c r="BK134" i="50"/>
  <c r="BJ134" i="50"/>
  <c r="BI134" i="50"/>
  <c r="BH134" i="50"/>
  <c r="BG134" i="50"/>
  <c r="BE134" i="50"/>
  <c r="BD134" i="50"/>
  <c r="BC134" i="50"/>
  <c r="BB134" i="50"/>
  <c r="BA134" i="50"/>
  <c r="K134" i="50"/>
  <c r="J134" i="50"/>
  <c r="BO133" i="50"/>
  <c r="AY133" i="50" s="1"/>
  <c r="BM133" i="50"/>
  <c r="BL133" i="50"/>
  <c r="BK133" i="50"/>
  <c r="BJ133" i="50"/>
  <c r="BI133" i="50"/>
  <c r="BH133" i="50"/>
  <c r="BG133" i="50"/>
  <c r="BE133" i="50"/>
  <c r="BD133" i="50"/>
  <c r="BC133" i="50"/>
  <c r="BB133" i="50"/>
  <c r="BA133" i="50"/>
  <c r="K133" i="50"/>
  <c r="J133" i="50"/>
  <c r="BO132" i="50"/>
  <c r="AY132" i="50" s="1"/>
  <c r="BM132" i="50"/>
  <c r="BL132" i="50"/>
  <c r="BK132" i="50"/>
  <c r="BJ132" i="50"/>
  <c r="BI132" i="50"/>
  <c r="BH132" i="50"/>
  <c r="BG132" i="50"/>
  <c r="BE132" i="50"/>
  <c r="BD132" i="50"/>
  <c r="BC132" i="50"/>
  <c r="BB132" i="50"/>
  <c r="BA132" i="50"/>
  <c r="K132" i="50"/>
  <c r="J132" i="50"/>
  <c r="BO131" i="50"/>
  <c r="AY131" i="50" s="1"/>
  <c r="BM131" i="50"/>
  <c r="BL131" i="50"/>
  <c r="BK131" i="50"/>
  <c r="BJ131" i="50"/>
  <c r="BI131" i="50"/>
  <c r="BH131" i="50"/>
  <c r="BG131" i="50"/>
  <c r="BE131" i="50"/>
  <c r="BD131" i="50"/>
  <c r="BC131" i="50"/>
  <c r="BB131" i="50"/>
  <c r="BA131" i="50"/>
  <c r="K131" i="50"/>
  <c r="J131" i="50"/>
  <c r="BO130" i="50"/>
  <c r="AY130" i="50" s="1"/>
  <c r="BM130" i="50"/>
  <c r="BL130" i="50"/>
  <c r="BK130" i="50"/>
  <c r="BJ130" i="50"/>
  <c r="BI130" i="50"/>
  <c r="BH130" i="50"/>
  <c r="BG130" i="50"/>
  <c r="BE130" i="50"/>
  <c r="BD130" i="50"/>
  <c r="BC130" i="50"/>
  <c r="BB130" i="50"/>
  <c r="BA130" i="50"/>
  <c r="K130" i="50"/>
  <c r="J130" i="50"/>
  <c r="BO129" i="50"/>
  <c r="AY129" i="50" s="1"/>
  <c r="BM129" i="50"/>
  <c r="BL129" i="50"/>
  <c r="BK129" i="50"/>
  <c r="BJ129" i="50"/>
  <c r="BI129" i="50"/>
  <c r="BH129" i="50"/>
  <c r="BG129" i="50"/>
  <c r="BE129" i="50"/>
  <c r="BD129" i="50"/>
  <c r="BC129" i="50"/>
  <c r="BB129" i="50"/>
  <c r="BA129" i="50"/>
  <c r="K129" i="50"/>
  <c r="J129" i="50"/>
  <c r="BO128" i="50"/>
  <c r="AY128" i="50" s="1"/>
  <c r="BM128" i="50"/>
  <c r="BL128" i="50"/>
  <c r="BK128" i="50"/>
  <c r="BJ128" i="50"/>
  <c r="BI128" i="50"/>
  <c r="BH128" i="50"/>
  <c r="BG128" i="50"/>
  <c r="BE128" i="50"/>
  <c r="BD128" i="50"/>
  <c r="BC128" i="50"/>
  <c r="BB128" i="50"/>
  <c r="BA128" i="50"/>
  <c r="K128" i="50"/>
  <c r="J128" i="50"/>
  <c r="BO127" i="50"/>
  <c r="AY127" i="50" s="1"/>
  <c r="BM127" i="50"/>
  <c r="BL127" i="50"/>
  <c r="BK127" i="50"/>
  <c r="BJ127" i="50"/>
  <c r="BI127" i="50"/>
  <c r="BH127" i="50"/>
  <c r="BG127" i="50"/>
  <c r="BE127" i="50"/>
  <c r="BD127" i="50"/>
  <c r="BC127" i="50"/>
  <c r="BB127" i="50"/>
  <c r="BA127" i="50"/>
  <c r="K127" i="50"/>
  <c r="J127" i="50"/>
  <c r="BO126" i="50"/>
  <c r="AY126" i="50" s="1"/>
  <c r="BM126" i="50"/>
  <c r="BL126" i="50"/>
  <c r="BK126" i="50"/>
  <c r="BJ126" i="50"/>
  <c r="BI126" i="50"/>
  <c r="BH126" i="50"/>
  <c r="BG126" i="50"/>
  <c r="BE126" i="50"/>
  <c r="BD126" i="50"/>
  <c r="BC126" i="50"/>
  <c r="BB126" i="50"/>
  <c r="BA126" i="50"/>
  <c r="K126" i="50"/>
  <c r="J126" i="50"/>
  <c r="BO125" i="50"/>
  <c r="AY125" i="50" s="1"/>
  <c r="BM125" i="50"/>
  <c r="BL125" i="50"/>
  <c r="BK125" i="50"/>
  <c r="BJ125" i="50"/>
  <c r="BI125" i="50"/>
  <c r="BH125" i="50"/>
  <c r="BG125" i="50"/>
  <c r="BE125" i="50"/>
  <c r="BD125" i="50"/>
  <c r="BC125" i="50"/>
  <c r="BB125" i="50"/>
  <c r="BA125" i="50"/>
  <c r="K125" i="50"/>
  <c r="J125" i="50"/>
  <c r="BO124" i="50"/>
  <c r="AY124" i="50" s="1"/>
  <c r="BM124" i="50"/>
  <c r="BL124" i="50"/>
  <c r="BK124" i="50"/>
  <c r="BJ124" i="50"/>
  <c r="BI124" i="50"/>
  <c r="BH124" i="50"/>
  <c r="BG124" i="50"/>
  <c r="BE124" i="50"/>
  <c r="BD124" i="50"/>
  <c r="BC124" i="50"/>
  <c r="BB124" i="50"/>
  <c r="BA124" i="50"/>
  <c r="K124" i="50"/>
  <c r="J124" i="50"/>
  <c r="BO123" i="50"/>
  <c r="AY123" i="50" s="1"/>
  <c r="BM123" i="50"/>
  <c r="BL123" i="50"/>
  <c r="BK123" i="50"/>
  <c r="BJ123" i="50"/>
  <c r="BI123" i="50"/>
  <c r="BH123" i="50"/>
  <c r="BG123" i="50"/>
  <c r="BE123" i="50"/>
  <c r="BD123" i="50"/>
  <c r="BC123" i="50"/>
  <c r="BB123" i="50"/>
  <c r="BA123" i="50"/>
  <c r="K123" i="50"/>
  <c r="J123" i="50"/>
  <c r="BO122" i="50"/>
  <c r="AY122" i="50" s="1"/>
  <c r="BM122" i="50"/>
  <c r="BL122" i="50"/>
  <c r="BK122" i="50"/>
  <c r="BJ122" i="50"/>
  <c r="BI122" i="50"/>
  <c r="BH122" i="50"/>
  <c r="BG122" i="50"/>
  <c r="BE122" i="50"/>
  <c r="BD122" i="50"/>
  <c r="BC122" i="50"/>
  <c r="BB122" i="50"/>
  <c r="BA122" i="50"/>
  <c r="K122" i="50"/>
  <c r="J122" i="50"/>
  <c r="BO121" i="50"/>
  <c r="AY121" i="50" s="1"/>
  <c r="BM121" i="50"/>
  <c r="BL121" i="50"/>
  <c r="BK121" i="50"/>
  <c r="BJ121" i="50"/>
  <c r="BI121" i="50"/>
  <c r="BH121" i="50"/>
  <c r="BG121" i="50"/>
  <c r="BE121" i="50"/>
  <c r="BD121" i="50"/>
  <c r="BC121" i="50"/>
  <c r="BB121" i="50"/>
  <c r="BA121" i="50"/>
  <c r="K121" i="50"/>
  <c r="J121" i="50"/>
  <c r="BO120" i="50"/>
  <c r="AY120" i="50" s="1"/>
  <c r="BM120" i="50"/>
  <c r="BL120" i="50"/>
  <c r="BK120" i="50"/>
  <c r="BJ120" i="50"/>
  <c r="BI120" i="50"/>
  <c r="BH120" i="50"/>
  <c r="BG120" i="50"/>
  <c r="BE120" i="50"/>
  <c r="BD120" i="50"/>
  <c r="BC120" i="50"/>
  <c r="BB120" i="50"/>
  <c r="BA120" i="50"/>
  <c r="K120" i="50"/>
  <c r="J120" i="50"/>
  <c r="BO119" i="50"/>
  <c r="AY119" i="50" s="1"/>
  <c r="BM119" i="50"/>
  <c r="BL119" i="50"/>
  <c r="BK119" i="50"/>
  <c r="BJ119" i="50"/>
  <c r="BI119" i="50"/>
  <c r="BH119" i="50"/>
  <c r="BG119" i="50"/>
  <c r="BE119" i="50"/>
  <c r="BD119" i="50"/>
  <c r="BC119" i="50"/>
  <c r="BB119" i="50"/>
  <c r="BA119" i="50"/>
  <c r="K119" i="50"/>
  <c r="J119" i="50"/>
  <c r="BO118" i="50"/>
  <c r="AY118" i="50" s="1"/>
  <c r="BM118" i="50"/>
  <c r="BL118" i="50"/>
  <c r="BK118" i="50"/>
  <c r="BJ118" i="50"/>
  <c r="BI118" i="50"/>
  <c r="BH118" i="50"/>
  <c r="BG118" i="50"/>
  <c r="BE118" i="50"/>
  <c r="BD118" i="50"/>
  <c r="BC118" i="50"/>
  <c r="BB118" i="50"/>
  <c r="BA118" i="50"/>
  <c r="K118" i="50"/>
  <c r="J118" i="50"/>
  <c r="BO117" i="50"/>
  <c r="AY117" i="50" s="1"/>
  <c r="BM117" i="50"/>
  <c r="BL117" i="50"/>
  <c r="BK117" i="50"/>
  <c r="BJ117" i="50"/>
  <c r="BI117" i="50"/>
  <c r="BH117" i="50"/>
  <c r="BG117" i="50"/>
  <c r="BE117" i="50"/>
  <c r="BD117" i="50"/>
  <c r="BC117" i="50"/>
  <c r="BB117" i="50"/>
  <c r="BA117" i="50"/>
  <c r="K117" i="50"/>
  <c r="J117" i="50"/>
  <c r="BO116" i="50"/>
  <c r="AY116" i="50" s="1"/>
  <c r="BM116" i="50"/>
  <c r="BL116" i="50"/>
  <c r="BK116" i="50"/>
  <c r="BJ116" i="50"/>
  <c r="BI116" i="50"/>
  <c r="BH116" i="50"/>
  <c r="BG116" i="50"/>
  <c r="BE116" i="50"/>
  <c r="BD116" i="50"/>
  <c r="BC116" i="50"/>
  <c r="BB116" i="50"/>
  <c r="BA116" i="50"/>
  <c r="K116" i="50"/>
  <c r="J116" i="50"/>
  <c r="BO115" i="50"/>
  <c r="AY115" i="50" s="1"/>
  <c r="BM115" i="50"/>
  <c r="BL115" i="50"/>
  <c r="BK115" i="50"/>
  <c r="BJ115" i="50"/>
  <c r="BI115" i="50"/>
  <c r="BH115" i="50"/>
  <c r="BG115" i="50"/>
  <c r="BE115" i="50"/>
  <c r="BD115" i="50"/>
  <c r="BC115" i="50"/>
  <c r="BB115" i="50"/>
  <c r="BA115" i="50"/>
  <c r="K115" i="50"/>
  <c r="J115" i="50"/>
  <c r="BO114" i="50"/>
  <c r="AY114" i="50" s="1"/>
  <c r="BM114" i="50"/>
  <c r="BL114" i="50"/>
  <c r="BK114" i="50"/>
  <c r="BJ114" i="50"/>
  <c r="BI114" i="50"/>
  <c r="BH114" i="50"/>
  <c r="BG114" i="50"/>
  <c r="BE114" i="50"/>
  <c r="BD114" i="50"/>
  <c r="BC114" i="50"/>
  <c r="BB114" i="50"/>
  <c r="BA114" i="50"/>
  <c r="K114" i="50"/>
  <c r="J114" i="50"/>
  <c r="BO113" i="50"/>
  <c r="AY113" i="50" s="1"/>
  <c r="BM113" i="50"/>
  <c r="BL113" i="50"/>
  <c r="BK113" i="50"/>
  <c r="BJ113" i="50"/>
  <c r="BI113" i="50"/>
  <c r="BH113" i="50"/>
  <c r="BG113" i="50"/>
  <c r="BE113" i="50"/>
  <c r="BD113" i="50"/>
  <c r="BC113" i="50"/>
  <c r="BB113" i="50"/>
  <c r="BA113" i="50"/>
  <c r="K113" i="50"/>
  <c r="J113" i="50"/>
  <c r="BO112" i="50"/>
  <c r="AY112" i="50" s="1"/>
  <c r="BM112" i="50"/>
  <c r="BL112" i="50"/>
  <c r="BK112" i="50"/>
  <c r="BJ112" i="50"/>
  <c r="BI112" i="50"/>
  <c r="BH112" i="50"/>
  <c r="BG112" i="50"/>
  <c r="BE112" i="50"/>
  <c r="BD112" i="50"/>
  <c r="BC112" i="50"/>
  <c r="BB112" i="50"/>
  <c r="BA112" i="50"/>
  <c r="K112" i="50"/>
  <c r="J112" i="50"/>
  <c r="BO111" i="50"/>
  <c r="AY111" i="50" s="1"/>
  <c r="BM111" i="50"/>
  <c r="BL111" i="50"/>
  <c r="BK111" i="50"/>
  <c r="BJ111" i="50"/>
  <c r="BI111" i="50"/>
  <c r="BH111" i="50"/>
  <c r="BG111" i="50"/>
  <c r="BE111" i="50"/>
  <c r="BD111" i="50"/>
  <c r="BC111" i="50"/>
  <c r="BB111" i="50"/>
  <c r="BA111" i="50"/>
  <c r="K111" i="50"/>
  <c r="J111" i="50"/>
  <c r="BO110" i="50"/>
  <c r="AY110" i="50" s="1"/>
  <c r="BM110" i="50"/>
  <c r="BL110" i="50"/>
  <c r="BK110" i="50"/>
  <c r="BJ110" i="50"/>
  <c r="BI110" i="50"/>
  <c r="BH110" i="50"/>
  <c r="BG110" i="50"/>
  <c r="BE110" i="50"/>
  <c r="BD110" i="50"/>
  <c r="BC110" i="50"/>
  <c r="BB110" i="50"/>
  <c r="BA110" i="50"/>
  <c r="K110" i="50"/>
  <c r="J110" i="50"/>
  <c r="BO109" i="50"/>
  <c r="AY109" i="50" s="1"/>
  <c r="BM109" i="50"/>
  <c r="BL109" i="50"/>
  <c r="BK109" i="50"/>
  <c r="BJ109" i="50"/>
  <c r="BI109" i="50"/>
  <c r="BH109" i="50"/>
  <c r="BG109" i="50"/>
  <c r="BE109" i="50"/>
  <c r="BD109" i="50"/>
  <c r="BC109" i="50"/>
  <c r="BB109" i="50"/>
  <c r="BA109" i="50"/>
  <c r="K109" i="50"/>
  <c r="J109" i="50"/>
  <c r="BO108" i="50"/>
  <c r="AY108" i="50" s="1"/>
  <c r="BM108" i="50"/>
  <c r="BL108" i="50"/>
  <c r="BK108" i="50"/>
  <c r="BJ108" i="50"/>
  <c r="BI108" i="50"/>
  <c r="BH108" i="50"/>
  <c r="BG108" i="50"/>
  <c r="BE108" i="50"/>
  <c r="BD108" i="50"/>
  <c r="BC108" i="50"/>
  <c r="BB108" i="50"/>
  <c r="BA108" i="50"/>
  <c r="K108" i="50"/>
  <c r="J108" i="50"/>
  <c r="BO107" i="50"/>
  <c r="AY107" i="50" s="1"/>
  <c r="BM107" i="50"/>
  <c r="BL107" i="50"/>
  <c r="BK107" i="50"/>
  <c r="BJ107" i="50"/>
  <c r="BI107" i="50"/>
  <c r="BH107" i="50"/>
  <c r="BG107" i="50"/>
  <c r="BE107" i="50"/>
  <c r="BD107" i="50"/>
  <c r="BC107" i="50"/>
  <c r="BB107" i="50"/>
  <c r="BA107" i="50"/>
  <c r="K107" i="50"/>
  <c r="J107" i="50"/>
  <c r="BO106" i="50"/>
  <c r="AY106" i="50" s="1"/>
  <c r="BM106" i="50"/>
  <c r="BL106" i="50"/>
  <c r="BK106" i="50"/>
  <c r="BJ106" i="50"/>
  <c r="BI106" i="50"/>
  <c r="BH106" i="50"/>
  <c r="BG106" i="50"/>
  <c r="BE106" i="50"/>
  <c r="BD106" i="50"/>
  <c r="BC106" i="50"/>
  <c r="BA106" i="50"/>
  <c r="BB106" i="50"/>
  <c r="K106" i="50"/>
  <c r="J106" i="50"/>
  <c r="BO105" i="50"/>
  <c r="AY105" i="50" s="1"/>
  <c r="BM105" i="50"/>
  <c r="BL105" i="50"/>
  <c r="BK105" i="50"/>
  <c r="BJ105" i="50"/>
  <c r="BI105" i="50"/>
  <c r="BH105" i="50"/>
  <c r="BG105" i="50"/>
  <c r="BE105" i="50"/>
  <c r="BD105" i="50"/>
  <c r="BC105" i="50"/>
  <c r="BB105" i="50"/>
  <c r="BA105" i="50"/>
  <c r="K105" i="50"/>
  <c r="J105" i="50"/>
  <c r="BO104" i="50"/>
  <c r="AY104" i="50" s="1"/>
  <c r="BM104" i="50"/>
  <c r="BL104" i="50"/>
  <c r="BK104" i="50"/>
  <c r="BJ104" i="50"/>
  <c r="BI104" i="50"/>
  <c r="BH104" i="50"/>
  <c r="BG104" i="50"/>
  <c r="BE104" i="50"/>
  <c r="BD104" i="50"/>
  <c r="BC104" i="50"/>
  <c r="BB104" i="50"/>
  <c r="BA104" i="50"/>
  <c r="K104" i="50"/>
  <c r="J104" i="50"/>
  <c r="BO103" i="50"/>
  <c r="AY103" i="50" s="1"/>
  <c r="BM103" i="50"/>
  <c r="BL103" i="50"/>
  <c r="BK103" i="50"/>
  <c r="BJ103" i="50"/>
  <c r="BI103" i="50"/>
  <c r="BH103" i="50"/>
  <c r="BG103" i="50"/>
  <c r="BE103" i="50"/>
  <c r="BD103" i="50"/>
  <c r="BC103" i="50"/>
  <c r="BB103" i="50"/>
  <c r="BA103" i="50"/>
  <c r="K103" i="50"/>
  <c r="J103" i="50"/>
  <c r="BO102" i="50"/>
  <c r="AY102" i="50" s="1"/>
  <c r="BM102" i="50"/>
  <c r="BL102" i="50"/>
  <c r="BK102" i="50"/>
  <c r="BJ102" i="50"/>
  <c r="BI102" i="50"/>
  <c r="BH102" i="50"/>
  <c r="BG102" i="50"/>
  <c r="BE102" i="50"/>
  <c r="BD102" i="50"/>
  <c r="BC102" i="50"/>
  <c r="BB102" i="50"/>
  <c r="BA102" i="50"/>
  <c r="K102" i="50"/>
  <c r="J102" i="50"/>
  <c r="BO101" i="50"/>
  <c r="AY101" i="50" s="1"/>
  <c r="BM101" i="50"/>
  <c r="BL101" i="50"/>
  <c r="BK101" i="50"/>
  <c r="BJ101" i="50"/>
  <c r="BI101" i="50"/>
  <c r="BH101" i="50"/>
  <c r="BG101" i="50"/>
  <c r="BE101" i="50"/>
  <c r="BD101" i="50"/>
  <c r="BC101" i="50"/>
  <c r="BB101" i="50"/>
  <c r="BA101" i="50"/>
  <c r="K101" i="50"/>
  <c r="J101" i="50"/>
  <c r="BO100" i="50"/>
  <c r="AY100" i="50" s="1"/>
  <c r="BM100" i="50"/>
  <c r="BL100" i="50"/>
  <c r="BK100" i="50"/>
  <c r="BJ100" i="50"/>
  <c r="BI100" i="50"/>
  <c r="BH100" i="50"/>
  <c r="BG100" i="50"/>
  <c r="BE100" i="50"/>
  <c r="BD100" i="50"/>
  <c r="BC100" i="50"/>
  <c r="BB100" i="50"/>
  <c r="BA100" i="50"/>
  <c r="K100" i="50"/>
  <c r="J100" i="50"/>
  <c r="BO99" i="50"/>
  <c r="AY99" i="50" s="1"/>
  <c r="BM99" i="50"/>
  <c r="BL99" i="50"/>
  <c r="BK99" i="50"/>
  <c r="BJ99" i="50"/>
  <c r="BI99" i="50"/>
  <c r="BH99" i="50"/>
  <c r="BG99" i="50"/>
  <c r="BE99" i="50"/>
  <c r="BD99" i="50"/>
  <c r="BC99" i="50"/>
  <c r="BB99" i="50"/>
  <c r="BA99" i="50"/>
  <c r="K99" i="50"/>
  <c r="J99" i="50"/>
  <c r="BO98" i="50"/>
  <c r="AY98" i="50" s="1"/>
  <c r="BM98" i="50"/>
  <c r="BL98" i="50"/>
  <c r="BK98" i="50"/>
  <c r="BJ98" i="50"/>
  <c r="BI98" i="50"/>
  <c r="BH98" i="50"/>
  <c r="BG98" i="50"/>
  <c r="BE98" i="50"/>
  <c r="BD98" i="50"/>
  <c r="BC98" i="50"/>
  <c r="BB98" i="50"/>
  <c r="BA98" i="50"/>
  <c r="K98" i="50"/>
  <c r="J98" i="50"/>
  <c r="BO97" i="50"/>
  <c r="AY97" i="50" s="1"/>
  <c r="BM97" i="50"/>
  <c r="BL97" i="50"/>
  <c r="BK97" i="50"/>
  <c r="BJ97" i="50"/>
  <c r="BI97" i="50"/>
  <c r="BH97" i="50"/>
  <c r="BG97" i="50"/>
  <c r="BE97" i="50"/>
  <c r="BD97" i="50"/>
  <c r="BC97" i="50"/>
  <c r="BB97" i="50"/>
  <c r="BA97" i="50"/>
  <c r="K97" i="50"/>
  <c r="J97" i="50"/>
  <c r="BO96" i="50"/>
  <c r="AY96" i="50" s="1"/>
  <c r="BM96" i="50"/>
  <c r="BL96" i="50"/>
  <c r="BK96" i="50"/>
  <c r="BJ96" i="50"/>
  <c r="BI96" i="50"/>
  <c r="BH96" i="50"/>
  <c r="BG96" i="50"/>
  <c r="BE96" i="50"/>
  <c r="BD96" i="50"/>
  <c r="BC96" i="50"/>
  <c r="BB96" i="50"/>
  <c r="BA96" i="50"/>
  <c r="K96" i="50"/>
  <c r="J96" i="50"/>
  <c r="BO95" i="50"/>
  <c r="AY95" i="50" s="1"/>
  <c r="BM95" i="50"/>
  <c r="BL95" i="50"/>
  <c r="BK95" i="50"/>
  <c r="BJ95" i="50"/>
  <c r="BI95" i="50"/>
  <c r="BH95" i="50"/>
  <c r="BG95" i="50"/>
  <c r="BE95" i="50"/>
  <c r="BD95" i="50"/>
  <c r="BC95" i="50"/>
  <c r="BB95" i="50"/>
  <c r="BA95" i="50"/>
  <c r="K95" i="50"/>
  <c r="J95" i="50"/>
  <c r="BO94" i="50"/>
  <c r="AY94" i="50" s="1"/>
  <c r="BM94" i="50"/>
  <c r="BL94" i="50"/>
  <c r="BK94" i="50"/>
  <c r="BJ94" i="50"/>
  <c r="BI94" i="50"/>
  <c r="BH94" i="50"/>
  <c r="BG94" i="50"/>
  <c r="BE94" i="50"/>
  <c r="BD94" i="50"/>
  <c r="BC94" i="50"/>
  <c r="BB94" i="50"/>
  <c r="BA94" i="50"/>
  <c r="K94" i="50"/>
  <c r="J94" i="50"/>
  <c r="BO93" i="50"/>
  <c r="AY93" i="50" s="1"/>
  <c r="BM93" i="50"/>
  <c r="BL93" i="50"/>
  <c r="BK93" i="50"/>
  <c r="BJ93" i="50"/>
  <c r="BI93" i="50"/>
  <c r="BH93" i="50"/>
  <c r="BG93" i="50"/>
  <c r="BE93" i="50"/>
  <c r="BD93" i="50"/>
  <c r="BC93" i="50"/>
  <c r="BB93" i="50"/>
  <c r="BA93" i="50"/>
  <c r="K93" i="50"/>
  <c r="J93" i="50"/>
  <c r="BO92" i="50"/>
  <c r="AY92" i="50" s="1"/>
  <c r="BM92" i="50"/>
  <c r="BL92" i="50"/>
  <c r="BK92" i="50"/>
  <c r="BJ92" i="50"/>
  <c r="BI92" i="50"/>
  <c r="BH92" i="50"/>
  <c r="BG92" i="50"/>
  <c r="BE92" i="50"/>
  <c r="BD92" i="50"/>
  <c r="BC92" i="50"/>
  <c r="BB92" i="50"/>
  <c r="BA92" i="50"/>
  <c r="K92" i="50"/>
  <c r="J92" i="50"/>
  <c r="BO91" i="50"/>
  <c r="AY91" i="50" s="1"/>
  <c r="BM91" i="50"/>
  <c r="BL91" i="50"/>
  <c r="BK91" i="50"/>
  <c r="BJ91" i="50"/>
  <c r="BI91" i="50"/>
  <c r="BH91" i="50"/>
  <c r="BG91" i="50"/>
  <c r="BE91" i="50"/>
  <c r="BD91" i="50"/>
  <c r="BC91" i="50"/>
  <c r="BB91" i="50"/>
  <c r="BA91" i="50"/>
  <c r="K91" i="50"/>
  <c r="J91" i="50"/>
  <c r="BO90" i="50"/>
  <c r="AY90" i="50" s="1"/>
  <c r="BM90" i="50"/>
  <c r="BL90" i="50"/>
  <c r="BK90" i="50"/>
  <c r="BJ90" i="50"/>
  <c r="BI90" i="50"/>
  <c r="BH90" i="50"/>
  <c r="BG90" i="50"/>
  <c r="BE90" i="50"/>
  <c r="BD90" i="50"/>
  <c r="BC90" i="50"/>
  <c r="BB90" i="50"/>
  <c r="BA90" i="50"/>
  <c r="K90" i="50"/>
  <c r="J90" i="50"/>
  <c r="BO89" i="50"/>
  <c r="AY89" i="50" s="1"/>
  <c r="BM89" i="50"/>
  <c r="BL89" i="50"/>
  <c r="BK89" i="50"/>
  <c r="BJ89" i="50"/>
  <c r="BI89" i="50"/>
  <c r="BH89" i="50"/>
  <c r="BG89" i="50"/>
  <c r="BE89" i="50"/>
  <c r="BD89" i="50"/>
  <c r="BC89" i="50"/>
  <c r="BB89" i="50"/>
  <c r="BA89" i="50"/>
  <c r="K89" i="50"/>
  <c r="J89" i="50"/>
  <c r="BO88" i="50"/>
  <c r="AY88" i="50" s="1"/>
  <c r="BM88" i="50"/>
  <c r="BL88" i="50"/>
  <c r="BK88" i="50"/>
  <c r="BJ88" i="50"/>
  <c r="BI88" i="50"/>
  <c r="BH88" i="50"/>
  <c r="BG88" i="50"/>
  <c r="BE88" i="50"/>
  <c r="BD88" i="50"/>
  <c r="BC88" i="50"/>
  <c r="BB88" i="50"/>
  <c r="BA88" i="50"/>
  <c r="K88" i="50"/>
  <c r="J88" i="50"/>
  <c r="BO87" i="50"/>
  <c r="AY87" i="50" s="1"/>
  <c r="BM87" i="50"/>
  <c r="BL87" i="50"/>
  <c r="BK87" i="50"/>
  <c r="BJ87" i="50"/>
  <c r="BI87" i="50"/>
  <c r="BH87" i="50"/>
  <c r="BG87" i="50"/>
  <c r="BE87" i="50"/>
  <c r="BD87" i="50"/>
  <c r="BC87" i="50"/>
  <c r="BB87" i="50"/>
  <c r="BA87" i="50"/>
  <c r="K87" i="50"/>
  <c r="J87" i="50"/>
  <c r="BO86" i="50"/>
  <c r="AY86" i="50" s="1"/>
  <c r="BM86" i="50"/>
  <c r="BL86" i="50"/>
  <c r="BK86" i="50"/>
  <c r="BJ86" i="50"/>
  <c r="BI86" i="50"/>
  <c r="BH86" i="50"/>
  <c r="BG86" i="50"/>
  <c r="BE86" i="50"/>
  <c r="BD86" i="50"/>
  <c r="BC86" i="50"/>
  <c r="BB86" i="50"/>
  <c r="BA86" i="50"/>
  <c r="K86" i="50"/>
  <c r="J86" i="50"/>
  <c r="BO85" i="50"/>
  <c r="AY85" i="50" s="1"/>
  <c r="BM85" i="50"/>
  <c r="BL85" i="50"/>
  <c r="BK85" i="50"/>
  <c r="BJ85" i="50"/>
  <c r="BI85" i="50"/>
  <c r="BH85" i="50"/>
  <c r="BG85" i="50"/>
  <c r="BE85" i="50"/>
  <c r="BD85" i="50"/>
  <c r="BC85" i="50"/>
  <c r="BB85" i="50"/>
  <c r="BA85" i="50"/>
  <c r="K85" i="50"/>
  <c r="J85" i="50"/>
  <c r="BO84" i="50"/>
  <c r="AY84" i="50" s="1"/>
  <c r="BM84" i="50"/>
  <c r="BL84" i="50"/>
  <c r="BK84" i="50"/>
  <c r="BJ84" i="50"/>
  <c r="BI84" i="50"/>
  <c r="BH84" i="50"/>
  <c r="BG84" i="50"/>
  <c r="BE84" i="50"/>
  <c r="BD84" i="50"/>
  <c r="BC84" i="50"/>
  <c r="BB84" i="50"/>
  <c r="BA84" i="50"/>
  <c r="K84" i="50"/>
  <c r="J84" i="50"/>
  <c r="BO83" i="50"/>
  <c r="AY83" i="50" s="1"/>
  <c r="BM83" i="50"/>
  <c r="BL83" i="50"/>
  <c r="BK83" i="50"/>
  <c r="BJ83" i="50"/>
  <c r="BI83" i="50"/>
  <c r="BH83" i="50"/>
  <c r="BG83" i="50"/>
  <c r="BE83" i="50"/>
  <c r="BD83" i="50"/>
  <c r="BC83" i="50"/>
  <c r="BB83" i="50"/>
  <c r="BA83" i="50"/>
  <c r="K83" i="50"/>
  <c r="J83" i="50"/>
  <c r="BO82" i="50"/>
  <c r="AY82" i="50" s="1"/>
  <c r="BM82" i="50"/>
  <c r="BL82" i="50"/>
  <c r="BK82" i="50"/>
  <c r="BJ82" i="50"/>
  <c r="BI82" i="50"/>
  <c r="BH82" i="50"/>
  <c r="BG82" i="50"/>
  <c r="BE82" i="50"/>
  <c r="BD82" i="50"/>
  <c r="BC82" i="50"/>
  <c r="BB82" i="50"/>
  <c r="BA82" i="50"/>
  <c r="K82" i="50"/>
  <c r="J82" i="50"/>
  <c r="BO81" i="50"/>
  <c r="AY81" i="50" s="1"/>
  <c r="BM81" i="50"/>
  <c r="BL81" i="50"/>
  <c r="BK81" i="50"/>
  <c r="BJ81" i="50"/>
  <c r="BI81" i="50"/>
  <c r="BH81" i="50"/>
  <c r="BG81" i="50"/>
  <c r="BE81" i="50"/>
  <c r="BD81" i="50"/>
  <c r="BC81" i="50"/>
  <c r="BB81" i="50"/>
  <c r="BA81" i="50"/>
  <c r="K81" i="50"/>
  <c r="J81" i="50"/>
  <c r="BO80" i="50"/>
  <c r="AY80" i="50" s="1"/>
  <c r="BM80" i="50"/>
  <c r="BL80" i="50"/>
  <c r="BK80" i="50"/>
  <c r="BJ80" i="50"/>
  <c r="BI80" i="50"/>
  <c r="BH80" i="50"/>
  <c r="BG80" i="50"/>
  <c r="BE80" i="50"/>
  <c r="BD80" i="50"/>
  <c r="BC80" i="50"/>
  <c r="BB80" i="50"/>
  <c r="BA80" i="50"/>
  <c r="K80" i="50"/>
  <c r="J80" i="50"/>
  <c r="BO79" i="50"/>
  <c r="AY79" i="50" s="1"/>
  <c r="BM79" i="50"/>
  <c r="BL79" i="50"/>
  <c r="BK79" i="50"/>
  <c r="BJ79" i="50"/>
  <c r="BI79" i="50"/>
  <c r="BH79" i="50"/>
  <c r="BG79" i="50"/>
  <c r="BE79" i="50"/>
  <c r="BD79" i="50"/>
  <c r="BC79" i="50"/>
  <c r="BB79" i="50"/>
  <c r="BA79" i="50"/>
  <c r="K79" i="50"/>
  <c r="J79" i="50"/>
  <c r="BO78" i="50"/>
  <c r="AY78" i="50" s="1"/>
  <c r="BM78" i="50"/>
  <c r="BL78" i="50"/>
  <c r="BK78" i="50"/>
  <c r="BJ78" i="50"/>
  <c r="BI78" i="50"/>
  <c r="BH78" i="50"/>
  <c r="BG78" i="50"/>
  <c r="BE78" i="50"/>
  <c r="BD78" i="50"/>
  <c r="BC78" i="50"/>
  <c r="BB78" i="50"/>
  <c r="BA78" i="50"/>
  <c r="K78" i="50"/>
  <c r="J78" i="50"/>
  <c r="BO77" i="50"/>
  <c r="AY77" i="50" s="1"/>
  <c r="BM77" i="50"/>
  <c r="BL77" i="50"/>
  <c r="BK77" i="50"/>
  <c r="BJ77" i="50"/>
  <c r="BI77" i="50"/>
  <c r="BH77" i="50"/>
  <c r="BG77" i="50"/>
  <c r="BE77" i="50"/>
  <c r="BD77" i="50"/>
  <c r="BC77" i="50"/>
  <c r="BB77" i="50"/>
  <c r="BA77" i="50"/>
  <c r="K77" i="50"/>
  <c r="J77" i="50"/>
  <c r="BO76" i="50"/>
  <c r="AY76" i="50" s="1"/>
  <c r="BM76" i="50"/>
  <c r="BL76" i="50"/>
  <c r="BK76" i="50"/>
  <c r="BJ76" i="50"/>
  <c r="BI76" i="50"/>
  <c r="BH76" i="50"/>
  <c r="BG76" i="50"/>
  <c r="BE76" i="50"/>
  <c r="BD76" i="50"/>
  <c r="BC76" i="50"/>
  <c r="BB76" i="50"/>
  <c r="BA76" i="50"/>
  <c r="K76" i="50"/>
  <c r="J76" i="50"/>
  <c r="BO75" i="50"/>
  <c r="AY75" i="50" s="1"/>
  <c r="BM75" i="50"/>
  <c r="BL75" i="50"/>
  <c r="BK75" i="50"/>
  <c r="BJ75" i="50"/>
  <c r="BI75" i="50"/>
  <c r="BH75" i="50"/>
  <c r="BG75" i="50"/>
  <c r="BE75" i="50"/>
  <c r="BD75" i="50"/>
  <c r="BC75" i="50"/>
  <c r="BB75" i="50"/>
  <c r="BA75" i="50"/>
  <c r="K75" i="50"/>
  <c r="J75" i="50"/>
  <c r="BO74" i="50"/>
  <c r="AY74" i="50" s="1"/>
  <c r="BM74" i="50"/>
  <c r="BL74" i="50"/>
  <c r="BK74" i="50"/>
  <c r="BJ74" i="50"/>
  <c r="BI74" i="50"/>
  <c r="BH74" i="50"/>
  <c r="BG74" i="50"/>
  <c r="BE74" i="50"/>
  <c r="BD74" i="50"/>
  <c r="BC74" i="50"/>
  <c r="BB74" i="50"/>
  <c r="BA74" i="50"/>
  <c r="K74" i="50"/>
  <c r="J74" i="50"/>
  <c r="BO73" i="50"/>
  <c r="AY73" i="50" s="1"/>
  <c r="BM73" i="50"/>
  <c r="BL73" i="50"/>
  <c r="BK73" i="50"/>
  <c r="BJ73" i="50"/>
  <c r="BI73" i="50"/>
  <c r="BH73" i="50"/>
  <c r="BG73" i="50"/>
  <c r="BE73" i="50"/>
  <c r="BD73" i="50"/>
  <c r="BC73" i="50"/>
  <c r="BB73" i="50"/>
  <c r="BA73" i="50"/>
  <c r="K73" i="50"/>
  <c r="J73" i="50"/>
  <c r="BJ72" i="50"/>
  <c r="BJ71" i="50"/>
  <c r="BJ70" i="50"/>
  <c r="BJ69" i="50"/>
  <c r="BJ68" i="50"/>
  <c r="BJ67" i="50"/>
  <c r="BJ66" i="50"/>
  <c r="BJ65" i="50"/>
  <c r="BJ64" i="50"/>
  <c r="BJ63" i="50"/>
  <c r="BJ62" i="50"/>
  <c r="BJ61" i="50"/>
  <c r="BJ60" i="50"/>
  <c r="BJ59" i="50"/>
  <c r="BJ58" i="50"/>
  <c r="BJ57" i="50"/>
  <c r="BJ56" i="50"/>
  <c r="BJ55" i="50"/>
  <c r="BJ54" i="50"/>
  <c r="BJ53" i="50"/>
  <c r="BJ52" i="50"/>
  <c r="BJ51" i="50"/>
  <c r="BJ50" i="50"/>
  <c r="BJ49" i="50"/>
  <c r="BJ48" i="50"/>
  <c r="BJ47" i="50"/>
  <c r="BJ46" i="50"/>
  <c r="BJ45" i="50"/>
  <c r="BJ44" i="50"/>
  <c r="BJ43" i="50"/>
  <c r="BJ42" i="50"/>
  <c r="BJ41" i="50"/>
  <c r="BJ40" i="50"/>
  <c r="BJ39" i="50"/>
  <c r="BJ38" i="50"/>
  <c r="BJ37" i="50"/>
  <c r="BJ36" i="50"/>
  <c r="BJ35" i="50"/>
  <c r="BJ34" i="50"/>
  <c r="BJ33" i="50"/>
  <c r="BJ32" i="50"/>
  <c r="BJ31" i="50"/>
  <c r="BJ30" i="50"/>
  <c r="BJ29" i="50"/>
  <c r="BJ28" i="50"/>
  <c r="BJ27" i="50"/>
  <c r="BJ26" i="50"/>
  <c r="BJ25" i="50"/>
  <c r="BJ24" i="50"/>
  <c r="BJ23" i="50"/>
  <c r="BJ22" i="50"/>
  <c r="BJ21" i="50"/>
  <c r="BJ20" i="50"/>
  <c r="BJ19" i="50"/>
  <c r="BJ18" i="50"/>
  <c r="BJ17" i="50"/>
  <c r="BJ16" i="50"/>
  <c r="BJ15" i="50"/>
  <c r="BJ14" i="50"/>
  <c r="BJ13" i="50"/>
  <c r="K72" i="50"/>
  <c r="J72" i="50"/>
  <c r="K71" i="50"/>
  <c r="J71" i="50"/>
  <c r="K70" i="50"/>
  <c r="J70" i="50"/>
  <c r="K69" i="50"/>
  <c r="J69" i="50"/>
  <c r="K68" i="50"/>
  <c r="J68" i="50"/>
  <c r="K67" i="50"/>
  <c r="J67" i="50"/>
  <c r="K66" i="50"/>
  <c r="J66" i="50"/>
  <c r="K65" i="50"/>
  <c r="J65" i="50"/>
  <c r="K64" i="50"/>
  <c r="J64" i="50"/>
  <c r="K63" i="50"/>
  <c r="J63" i="50"/>
  <c r="K62" i="50"/>
  <c r="J62" i="50"/>
  <c r="K61" i="50"/>
  <c r="J61" i="50"/>
  <c r="K60" i="50"/>
  <c r="J60" i="50"/>
  <c r="K59" i="50"/>
  <c r="J59" i="50"/>
  <c r="K58" i="50"/>
  <c r="J58" i="50"/>
  <c r="K57" i="50"/>
  <c r="J57" i="50"/>
  <c r="K56" i="50"/>
  <c r="J56" i="50"/>
  <c r="K55" i="50"/>
  <c r="J55" i="50"/>
  <c r="K54" i="50"/>
  <c r="J54" i="50"/>
  <c r="K53" i="50"/>
  <c r="J53" i="50"/>
  <c r="K52" i="50"/>
  <c r="J52" i="50"/>
  <c r="K51" i="50"/>
  <c r="J51" i="50"/>
  <c r="K50" i="50"/>
  <c r="J50" i="50"/>
  <c r="K49" i="50"/>
  <c r="J49" i="50"/>
  <c r="K48" i="50"/>
  <c r="J48" i="50"/>
  <c r="K47" i="50"/>
  <c r="J47" i="50"/>
  <c r="K46" i="50"/>
  <c r="J46" i="50"/>
  <c r="K45" i="50"/>
  <c r="J45" i="50"/>
  <c r="K44" i="50"/>
  <c r="J44" i="50"/>
  <c r="K43" i="50"/>
  <c r="J43" i="50"/>
  <c r="K42" i="50"/>
  <c r="J42" i="50"/>
  <c r="K41" i="50"/>
  <c r="J41" i="50"/>
  <c r="K40" i="50"/>
  <c r="J40" i="50"/>
  <c r="K39" i="50"/>
  <c r="J39" i="50"/>
  <c r="K38" i="50"/>
  <c r="J38" i="50"/>
  <c r="K37" i="50"/>
  <c r="J37" i="50"/>
  <c r="K36" i="50"/>
  <c r="J36" i="50"/>
  <c r="K35" i="50"/>
  <c r="J35" i="50"/>
  <c r="K34" i="50"/>
  <c r="J34" i="50"/>
  <c r="K33" i="50"/>
  <c r="J33" i="50"/>
  <c r="K32" i="50"/>
  <c r="J32" i="50"/>
  <c r="K31" i="50"/>
  <c r="J31" i="50"/>
  <c r="K30" i="50"/>
  <c r="J30" i="50"/>
  <c r="K29" i="50"/>
  <c r="J29" i="50"/>
  <c r="K28" i="50"/>
  <c r="J28" i="50"/>
  <c r="K27" i="50"/>
  <c r="J27" i="50"/>
  <c r="K26" i="50"/>
  <c r="J26" i="50"/>
  <c r="K25" i="50"/>
  <c r="J25" i="50"/>
  <c r="K24" i="50"/>
  <c r="J24" i="50"/>
  <c r="K23" i="50"/>
  <c r="J23" i="50"/>
  <c r="K22" i="50"/>
  <c r="J22" i="50"/>
  <c r="K21" i="50"/>
  <c r="J21" i="50"/>
  <c r="K20" i="50"/>
  <c r="J20" i="50"/>
  <c r="K19" i="50"/>
  <c r="J19" i="50"/>
  <c r="K18" i="50"/>
  <c r="J18" i="50"/>
  <c r="K17" i="50"/>
  <c r="J17" i="50"/>
  <c r="K16" i="50"/>
  <c r="J16" i="50"/>
  <c r="K15" i="50"/>
  <c r="J15" i="50"/>
  <c r="K14" i="50"/>
  <c r="J14" i="50"/>
  <c r="OH7" i="49"/>
  <c r="OI7" i="49"/>
  <c r="OJ7" i="49"/>
  <c r="OK7" i="49"/>
  <c r="OL7" i="49"/>
  <c r="OM7" i="49"/>
  <c r="ON7" i="49"/>
  <c r="OO7" i="49"/>
  <c r="OP7" i="49"/>
  <c r="OG7" i="49"/>
  <c r="NX7" i="49"/>
  <c r="NY7" i="49"/>
  <c r="NZ7" i="49"/>
  <c r="OA7" i="49"/>
  <c r="OB7" i="49"/>
  <c r="OC7" i="49"/>
  <c r="OD7" i="49"/>
  <c r="OE7" i="49"/>
  <c r="OF7" i="49"/>
  <c r="NW7" i="49"/>
  <c r="NN7" i="49"/>
  <c r="NO7" i="49"/>
  <c r="NP7" i="49"/>
  <c r="NQ7" i="49"/>
  <c r="NR7" i="49"/>
  <c r="NS7" i="49"/>
  <c r="NT7" i="49"/>
  <c r="NU7" i="49"/>
  <c r="NV7" i="49"/>
  <c r="NM7" i="49"/>
  <c r="ND7" i="49"/>
  <c r="NE7" i="49"/>
  <c r="NF7" i="49"/>
  <c r="NG7" i="49"/>
  <c r="NH7" i="49"/>
  <c r="NI7" i="49"/>
  <c r="NJ7" i="49"/>
  <c r="NL7" i="49"/>
  <c r="NC7" i="49"/>
  <c r="MT7" i="49"/>
  <c r="MU7" i="49"/>
  <c r="MV7" i="49"/>
  <c r="MW7" i="49"/>
  <c r="MX7" i="49"/>
  <c r="MY7" i="49"/>
  <c r="MZ7" i="49"/>
  <c r="NA7" i="49"/>
  <c r="NB7" i="49"/>
  <c r="MS7" i="49"/>
  <c r="MJ7" i="49"/>
  <c r="MK7" i="49"/>
  <c r="ML7" i="49"/>
  <c r="MM7" i="49"/>
  <c r="MN7" i="49"/>
  <c r="MO7" i="49"/>
  <c r="MP7" i="49"/>
  <c r="MQ7" i="49"/>
  <c r="MR7" i="49"/>
  <c r="MI7" i="49"/>
  <c r="LZ7" i="49"/>
  <c r="MA7" i="49"/>
  <c r="MB7" i="49"/>
  <c r="MC7" i="49"/>
  <c r="MD7" i="49"/>
  <c r="ME7" i="49"/>
  <c r="MF7" i="49"/>
  <c r="MG7" i="49"/>
  <c r="MH7" i="49"/>
  <c r="LY7" i="49"/>
  <c r="LP7" i="49"/>
  <c r="LQ7" i="49"/>
  <c r="LR7" i="49"/>
  <c r="LS7" i="49"/>
  <c r="LT7" i="49"/>
  <c r="LU7" i="49"/>
  <c r="LV7" i="49"/>
  <c r="LW7" i="49"/>
  <c r="LX7" i="49"/>
  <c r="LO7" i="49"/>
  <c r="LF7" i="49"/>
  <c r="LG7" i="49"/>
  <c r="LH7" i="49"/>
  <c r="LI7" i="49"/>
  <c r="LJ7" i="49"/>
  <c r="LK7" i="49"/>
  <c r="LL7" i="49"/>
  <c r="LM7" i="49"/>
  <c r="LN7" i="49"/>
  <c r="LE7" i="49"/>
  <c r="KV7" i="49"/>
  <c r="KW7" i="49"/>
  <c r="KX7" i="49"/>
  <c r="KY7" i="49"/>
  <c r="KZ7" i="49"/>
  <c r="LA7" i="49"/>
  <c r="LB7" i="49"/>
  <c r="LC7" i="49"/>
  <c r="LD7" i="49"/>
  <c r="KU7" i="49"/>
  <c r="KL7" i="49"/>
  <c r="KM7" i="49"/>
  <c r="KN7" i="49"/>
  <c r="KO7" i="49"/>
  <c r="KP7" i="49"/>
  <c r="KQ7" i="49"/>
  <c r="KR7" i="49"/>
  <c r="KS7" i="49"/>
  <c r="KT7" i="49"/>
  <c r="KK7" i="49"/>
  <c r="KB7" i="49"/>
  <c r="KC7" i="49"/>
  <c r="KD7" i="49"/>
  <c r="KE7" i="49"/>
  <c r="KF7" i="49"/>
  <c r="KG7" i="49"/>
  <c r="KH7" i="49"/>
  <c r="KI7" i="49"/>
  <c r="KJ7" i="49"/>
  <c r="KA7" i="49"/>
  <c r="JR7" i="49"/>
  <c r="JS7" i="49"/>
  <c r="JT7" i="49"/>
  <c r="JU7" i="49"/>
  <c r="JV7" i="49"/>
  <c r="JW7" i="49"/>
  <c r="JX7" i="49"/>
  <c r="JY7" i="49"/>
  <c r="JZ7" i="49"/>
  <c r="JQ7" i="49"/>
  <c r="JH7" i="49"/>
  <c r="JI7" i="49"/>
  <c r="JJ7" i="49"/>
  <c r="JK7" i="49"/>
  <c r="JL7" i="49"/>
  <c r="JM7" i="49"/>
  <c r="JN7" i="49"/>
  <c r="JO7" i="49"/>
  <c r="JP7" i="49"/>
  <c r="JG7" i="49"/>
  <c r="IX7" i="49"/>
  <c r="IY7" i="49"/>
  <c r="IZ7" i="49"/>
  <c r="JA7" i="49"/>
  <c r="JB7" i="49"/>
  <c r="JC7" i="49"/>
  <c r="JD7" i="49"/>
  <c r="JE7" i="49"/>
  <c r="JF7" i="49"/>
  <c r="IW7" i="49"/>
  <c r="IN7" i="49"/>
  <c r="IO7" i="49"/>
  <c r="IP7" i="49"/>
  <c r="IQ7" i="49"/>
  <c r="IR7" i="49"/>
  <c r="IS7" i="49"/>
  <c r="IT7" i="49"/>
  <c r="IU7" i="49"/>
  <c r="IV7" i="49"/>
  <c r="IM7" i="49"/>
  <c r="ID7" i="49"/>
  <c r="IE7" i="49"/>
  <c r="IF7" i="49"/>
  <c r="IG7" i="49"/>
  <c r="IH7" i="49"/>
  <c r="II7" i="49"/>
  <c r="IJ7" i="49"/>
  <c r="IK7" i="49"/>
  <c r="IL7" i="49"/>
  <c r="IC7" i="49"/>
  <c r="HT7" i="49"/>
  <c r="HU7" i="49"/>
  <c r="HV7" i="49"/>
  <c r="HW7" i="49"/>
  <c r="HX7" i="49"/>
  <c r="HY7" i="49"/>
  <c r="HZ7" i="49"/>
  <c r="IA7" i="49"/>
  <c r="IB7" i="49"/>
  <c r="HS7" i="49"/>
  <c r="HJ7" i="49"/>
  <c r="HK7" i="49"/>
  <c r="HL7" i="49"/>
  <c r="HM7" i="49"/>
  <c r="HN7" i="49"/>
  <c r="HO7" i="49"/>
  <c r="HP7" i="49"/>
  <c r="HQ7" i="49"/>
  <c r="HR7" i="49"/>
  <c r="HI7" i="49"/>
  <c r="GZ7" i="49"/>
  <c r="HA7" i="49"/>
  <c r="HB7" i="49"/>
  <c r="HC7" i="49"/>
  <c r="HD7" i="49"/>
  <c r="HE7" i="49"/>
  <c r="HF7" i="49"/>
  <c r="HG7" i="49"/>
  <c r="HH7" i="49"/>
  <c r="GY7" i="49"/>
  <c r="GP7" i="49"/>
  <c r="GQ7" i="49"/>
  <c r="GR7" i="49"/>
  <c r="GS7" i="49"/>
  <c r="GT7" i="49"/>
  <c r="GU7" i="49"/>
  <c r="GV7" i="49"/>
  <c r="GW7" i="49"/>
  <c r="GX7" i="49"/>
  <c r="GO7" i="49"/>
  <c r="GF7" i="49"/>
  <c r="GG7" i="49"/>
  <c r="GH7" i="49"/>
  <c r="GI7" i="49"/>
  <c r="GJ7" i="49"/>
  <c r="GK7" i="49"/>
  <c r="GL7" i="49"/>
  <c r="GM7" i="49"/>
  <c r="GN7" i="49"/>
  <c r="GE7" i="49"/>
  <c r="FV7" i="49"/>
  <c r="FW7" i="49"/>
  <c r="FX7" i="49"/>
  <c r="FY7" i="49"/>
  <c r="FZ7" i="49"/>
  <c r="GA7" i="49"/>
  <c r="GB7" i="49"/>
  <c r="GC7" i="49"/>
  <c r="GD7" i="49"/>
  <c r="FU7" i="49"/>
  <c r="FL7" i="49"/>
  <c r="FM7" i="49"/>
  <c r="FN7" i="49"/>
  <c r="FO7" i="49"/>
  <c r="FP7" i="49"/>
  <c r="FQ7" i="49"/>
  <c r="FR7" i="49"/>
  <c r="FS7" i="49"/>
  <c r="FT7" i="49"/>
  <c r="FK7" i="49"/>
  <c r="FB7" i="49"/>
  <c r="FC7" i="49"/>
  <c r="FD7" i="49"/>
  <c r="FE7" i="49"/>
  <c r="FF7" i="49"/>
  <c r="FG7" i="49"/>
  <c r="FH7" i="49"/>
  <c r="FI7" i="49"/>
  <c r="FJ7" i="49"/>
  <c r="FA7" i="49"/>
  <c r="ER7" i="49"/>
  <c r="ES7" i="49"/>
  <c r="ET7" i="49"/>
  <c r="EU7" i="49"/>
  <c r="EV7" i="49"/>
  <c r="EW7" i="49"/>
  <c r="EX7" i="49"/>
  <c r="EY7" i="49"/>
  <c r="EZ7" i="49"/>
  <c r="EQ7" i="49"/>
  <c r="DM7" i="49"/>
  <c r="EG7" i="49"/>
  <c r="EP7" i="49"/>
  <c r="EO7" i="49"/>
  <c r="EN7" i="49"/>
  <c r="EM7" i="49"/>
  <c r="EL7" i="49"/>
  <c r="EK7" i="49"/>
  <c r="EJ7" i="49"/>
  <c r="EI7" i="49"/>
  <c r="EH7" i="49"/>
  <c r="DW7" i="49"/>
  <c r="EF7" i="49"/>
  <c r="EE7" i="49"/>
  <c r="ED7" i="49"/>
  <c r="EC7" i="49"/>
  <c r="EB7" i="49"/>
  <c r="EA7" i="49"/>
  <c r="DZ7" i="49"/>
  <c r="DY7" i="49"/>
  <c r="DX7" i="49"/>
  <c r="DV7" i="49"/>
  <c r="DU7" i="49"/>
  <c r="DT7" i="49"/>
  <c r="DS7" i="49"/>
  <c r="DR7" i="49"/>
  <c r="DQ7" i="49"/>
  <c r="DP7" i="49"/>
  <c r="DO7" i="49"/>
  <c r="DN7" i="49"/>
  <c r="DC7" i="49"/>
  <c r="DL7" i="49"/>
  <c r="DK7" i="49"/>
  <c r="DJ7" i="49"/>
  <c r="DI7" i="49"/>
  <c r="DH7" i="49"/>
  <c r="DG7" i="49"/>
  <c r="DF7" i="49"/>
  <c r="DE7" i="49"/>
  <c r="DD7" i="49"/>
  <c r="CX7" i="27"/>
  <c r="CT7" i="27"/>
  <c r="AS7" i="28"/>
  <c r="AS6" i="28" s="1"/>
  <c r="AR7" i="28"/>
  <c r="K8" i="28" s="1"/>
  <c r="AQ7" i="28"/>
  <c r="AQ6" i="28" s="1"/>
  <c r="BB13" i="50"/>
  <c r="BA13" i="50"/>
  <c r="W13" i="35"/>
  <c r="V13" i="35"/>
  <c r="S7" i="35"/>
  <c r="S6" i="35" s="1"/>
  <c r="E3" i="35" s="1"/>
  <c r="H71" i="45"/>
  <c r="G71" i="45"/>
  <c r="H70" i="45"/>
  <c r="G70" i="45"/>
  <c r="H69" i="45"/>
  <c r="G69" i="45"/>
  <c r="H68" i="45"/>
  <c r="G68" i="45"/>
  <c r="H67" i="45"/>
  <c r="G67" i="45"/>
  <c r="H66" i="45"/>
  <c r="G66" i="45"/>
  <c r="H65" i="45"/>
  <c r="G65" i="45"/>
  <c r="H64" i="45"/>
  <c r="G64" i="45"/>
  <c r="H63" i="45"/>
  <c r="G63" i="45"/>
  <c r="H62" i="45"/>
  <c r="G62" i="45"/>
  <c r="H61" i="45"/>
  <c r="G61" i="45"/>
  <c r="H60" i="45"/>
  <c r="G60" i="45"/>
  <c r="H59" i="45"/>
  <c r="G59" i="45"/>
  <c r="H58" i="45"/>
  <c r="G58" i="45"/>
  <c r="H57" i="45"/>
  <c r="G57" i="45"/>
  <c r="H56" i="45"/>
  <c r="G56" i="45"/>
  <c r="H55" i="45"/>
  <c r="G55" i="45"/>
  <c r="H54" i="45"/>
  <c r="G54" i="45"/>
  <c r="H53" i="45"/>
  <c r="G53" i="45"/>
  <c r="H52" i="45"/>
  <c r="G52" i="45"/>
  <c r="H51" i="45"/>
  <c r="G51" i="45"/>
  <c r="H50" i="45"/>
  <c r="G50" i="45"/>
  <c r="H49" i="45"/>
  <c r="G49" i="45"/>
  <c r="H48" i="45"/>
  <c r="G48" i="45"/>
  <c r="H47" i="45"/>
  <c r="G47" i="45"/>
  <c r="H46" i="45"/>
  <c r="G46" i="45"/>
  <c r="H45" i="45"/>
  <c r="G45" i="45"/>
  <c r="H44" i="45"/>
  <c r="G44" i="45"/>
  <c r="H43" i="45"/>
  <c r="G43" i="45"/>
  <c r="H42" i="45"/>
  <c r="G42" i="45"/>
  <c r="H41" i="45"/>
  <c r="G41" i="45"/>
  <c r="H40" i="45"/>
  <c r="G40" i="45"/>
  <c r="H39" i="45"/>
  <c r="G39" i="45"/>
  <c r="H38" i="45"/>
  <c r="G38" i="45"/>
  <c r="H37" i="45"/>
  <c r="G37" i="45"/>
  <c r="H36" i="45"/>
  <c r="G36" i="45"/>
  <c r="H35" i="45"/>
  <c r="G35" i="45"/>
  <c r="H34" i="45"/>
  <c r="G34" i="45"/>
  <c r="H33" i="45"/>
  <c r="G33" i="45"/>
  <c r="H32" i="45"/>
  <c r="G32" i="45"/>
  <c r="H31" i="45"/>
  <c r="G31" i="45"/>
  <c r="H30" i="45"/>
  <c r="G30" i="45"/>
  <c r="H29" i="45"/>
  <c r="G29" i="45"/>
  <c r="H28" i="45"/>
  <c r="G28" i="45"/>
  <c r="H27" i="45"/>
  <c r="G27" i="45"/>
  <c r="H26" i="45"/>
  <c r="G26" i="45"/>
  <c r="H25" i="45"/>
  <c r="G25" i="45"/>
  <c r="H24" i="45"/>
  <c r="G24" i="45"/>
  <c r="H23" i="45"/>
  <c r="G23" i="45"/>
  <c r="H22" i="45"/>
  <c r="G22" i="45"/>
  <c r="H21" i="45"/>
  <c r="G21" i="45"/>
  <c r="H20" i="45"/>
  <c r="G20" i="45"/>
  <c r="H19" i="45"/>
  <c r="G19" i="45"/>
  <c r="H18" i="45"/>
  <c r="G18" i="45"/>
  <c r="H17" i="45"/>
  <c r="G17" i="45"/>
  <c r="H16" i="45"/>
  <c r="G16" i="45"/>
  <c r="H15" i="45"/>
  <c r="G15" i="45"/>
  <c r="H14" i="45"/>
  <c r="G14" i="45"/>
  <c r="BA14" i="50"/>
  <c r="BB14" i="50"/>
  <c r="BC14" i="50"/>
  <c r="BD14" i="50"/>
  <c r="BE14" i="50"/>
  <c r="BG14" i="50"/>
  <c r="BH14" i="50"/>
  <c r="BI14" i="50"/>
  <c r="BK14" i="50"/>
  <c r="BL14" i="50"/>
  <c r="BM14" i="50"/>
  <c r="BO14" i="50"/>
  <c r="AY14" i="50" s="1"/>
  <c r="BA15" i="50"/>
  <c r="BB15" i="50"/>
  <c r="BC15" i="50"/>
  <c r="BD15" i="50"/>
  <c r="BE15" i="50"/>
  <c r="BG15" i="50"/>
  <c r="BH15" i="50"/>
  <c r="BI15" i="50"/>
  <c r="BK15" i="50"/>
  <c r="BL15" i="50"/>
  <c r="BM15" i="50"/>
  <c r="BO15" i="50"/>
  <c r="AY15" i="50" s="1"/>
  <c r="BA16" i="50"/>
  <c r="BB16" i="50"/>
  <c r="BC16" i="50"/>
  <c r="BD16" i="50"/>
  <c r="BE16" i="50"/>
  <c r="BG16" i="50"/>
  <c r="BH16" i="50"/>
  <c r="BI16" i="50"/>
  <c r="BK16" i="50"/>
  <c r="BL16" i="50"/>
  <c r="BM16" i="50"/>
  <c r="BO16" i="50"/>
  <c r="AY16" i="50" s="1"/>
  <c r="BA17" i="50"/>
  <c r="BB17" i="50"/>
  <c r="BC17" i="50"/>
  <c r="BD17" i="50"/>
  <c r="BE17" i="50"/>
  <c r="BG17" i="50"/>
  <c r="BH17" i="50"/>
  <c r="BI17" i="50"/>
  <c r="BK17" i="50"/>
  <c r="BL17" i="50"/>
  <c r="BM17" i="50"/>
  <c r="BO17" i="50"/>
  <c r="AY17" i="50" s="1"/>
  <c r="BA18" i="50"/>
  <c r="BB18" i="50"/>
  <c r="BC18" i="50"/>
  <c r="BD18" i="50"/>
  <c r="BE18" i="50"/>
  <c r="BG18" i="50"/>
  <c r="BH18" i="50"/>
  <c r="BI18" i="50"/>
  <c r="BK18" i="50"/>
  <c r="BL18" i="50"/>
  <c r="BM18" i="50"/>
  <c r="BO18" i="50"/>
  <c r="AY18" i="50" s="1"/>
  <c r="BA19" i="50"/>
  <c r="BB19" i="50"/>
  <c r="BC19" i="50"/>
  <c r="BD19" i="50"/>
  <c r="BE19" i="50"/>
  <c r="BG19" i="50"/>
  <c r="BH19" i="50"/>
  <c r="BI19" i="50"/>
  <c r="BK19" i="50"/>
  <c r="BL19" i="50"/>
  <c r="BM19" i="50"/>
  <c r="BO19" i="50"/>
  <c r="AY19" i="50" s="1"/>
  <c r="BA20" i="50"/>
  <c r="BB20" i="50"/>
  <c r="BC20" i="50"/>
  <c r="BD20" i="50"/>
  <c r="BE20" i="50"/>
  <c r="BG20" i="50"/>
  <c r="BH20" i="50"/>
  <c r="BI20" i="50"/>
  <c r="BK20" i="50"/>
  <c r="BL20" i="50"/>
  <c r="BM20" i="50"/>
  <c r="BO20" i="50"/>
  <c r="AY20" i="50" s="1"/>
  <c r="BA21" i="50"/>
  <c r="BB21" i="50"/>
  <c r="BC21" i="50"/>
  <c r="BD21" i="50"/>
  <c r="BE21" i="50"/>
  <c r="BG21" i="50"/>
  <c r="BH21" i="50"/>
  <c r="BI21" i="50"/>
  <c r="BK21" i="50"/>
  <c r="BL21" i="50"/>
  <c r="BM21" i="50"/>
  <c r="BO21" i="50"/>
  <c r="AY21" i="50" s="1"/>
  <c r="BA22" i="50"/>
  <c r="BB22" i="50"/>
  <c r="BC22" i="50"/>
  <c r="BD22" i="50"/>
  <c r="BE22" i="50"/>
  <c r="BG22" i="50"/>
  <c r="BH22" i="50"/>
  <c r="BI22" i="50"/>
  <c r="BK22" i="50"/>
  <c r="BL22" i="50"/>
  <c r="BM22" i="50"/>
  <c r="BO22" i="50"/>
  <c r="AY22" i="50" s="1"/>
  <c r="BA23" i="50"/>
  <c r="BB23" i="50"/>
  <c r="BC23" i="50"/>
  <c r="BD23" i="50"/>
  <c r="BE23" i="50"/>
  <c r="BG23" i="50"/>
  <c r="BH23" i="50"/>
  <c r="BI23" i="50"/>
  <c r="BK23" i="50"/>
  <c r="BL23" i="50"/>
  <c r="BM23" i="50"/>
  <c r="BO23" i="50"/>
  <c r="AY23" i="50" s="1"/>
  <c r="BA24" i="50"/>
  <c r="BB24" i="50"/>
  <c r="BC24" i="50"/>
  <c r="BD24" i="50"/>
  <c r="BE24" i="50"/>
  <c r="BG24" i="50"/>
  <c r="BH24" i="50"/>
  <c r="BI24" i="50"/>
  <c r="BK24" i="50"/>
  <c r="BL24" i="50"/>
  <c r="BM24" i="50"/>
  <c r="BO24" i="50"/>
  <c r="AY24" i="50" s="1"/>
  <c r="BA25" i="50"/>
  <c r="BB25" i="50"/>
  <c r="BC25" i="50"/>
  <c r="BD25" i="50"/>
  <c r="BE25" i="50"/>
  <c r="BG25" i="50"/>
  <c r="BH25" i="50"/>
  <c r="BI25" i="50"/>
  <c r="BK25" i="50"/>
  <c r="BL25" i="50"/>
  <c r="BM25" i="50"/>
  <c r="BO25" i="50"/>
  <c r="AY25" i="50" s="1"/>
  <c r="BA26" i="50"/>
  <c r="BB26" i="50"/>
  <c r="BC26" i="50"/>
  <c r="BD26" i="50"/>
  <c r="BE26" i="50"/>
  <c r="BG26" i="50"/>
  <c r="BH26" i="50"/>
  <c r="BI26" i="50"/>
  <c r="BK26" i="50"/>
  <c r="BL26" i="50"/>
  <c r="BM26" i="50"/>
  <c r="BO26" i="50"/>
  <c r="AY26" i="50" s="1"/>
  <c r="BA27" i="50"/>
  <c r="BB27" i="50"/>
  <c r="BC27" i="50"/>
  <c r="BD27" i="50"/>
  <c r="BE27" i="50"/>
  <c r="BG27" i="50"/>
  <c r="BH27" i="50"/>
  <c r="BI27" i="50"/>
  <c r="BK27" i="50"/>
  <c r="BL27" i="50"/>
  <c r="BM27" i="50"/>
  <c r="BO27" i="50"/>
  <c r="AY27" i="50" s="1"/>
  <c r="BA28" i="50"/>
  <c r="BB28" i="50"/>
  <c r="BC28" i="50"/>
  <c r="BD28" i="50"/>
  <c r="BE28" i="50"/>
  <c r="BG28" i="50"/>
  <c r="BH28" i="50"/>
  <c r="BI28" i="50"/>
  <c r="BK28" i="50"/>
  <c r="BL28" i="50"/>
  <c r="BM28" i="50"/>
  <c r="BO28" i="50"/>
  <c r="AY28" i="50" s="1"/>
  <c r="BA29" i="50"/>
  <c r="BB29" i="50"/>
  <c r="BC29" i="50"/>
  <c r="BD29" i="50"/>
  <c r="BE29" i="50"/>
  <c r="BG29" i="50"/>
  <c r="BH29" i="50"/>
  <c r="BI29" i="50"/>
  <c r="BK29" i="50"/>
  <c r="BL29" i="50"/>
  <c r="BM29" i="50"/>
  <c r="BO29" i="50"/>
  <c r="AY29" i="50" s="1"/>
  <c r="BA30" i="50"/>
  <c r="BB30" i="50"/>
  <c r="BC30" i="50"/>
  <c r="BD30" i="50"/>
  <c r="BE30" i="50"/>
  <c r="BG30" i="50"/>
  <c r="BH30" i="50"/>
  <c r="BI30" i="50"/>
  <c r="BK30" i="50"/>
  <c r="BL30" i="50"/>
  <c r="BM30" i="50"/>
  <c r="BO30" i="50"/>
  <c r="AY30" i="50" s="1"/>
  <c r="BA31" i="50"/>
  <c r="BB31" i="50"/>
  <c r="BC31" i="50"/>
  <c r="BD31" i="50"/>
  <c r="BE31" i="50"/>
  <c r="BG31" i="50"/>
  <c r="BH31" i="50"/>
  <c r="BI31" i="50"/>
  <c r="BK31" i="50"/>
  <c r="BL31" i="50"/>
  <c r="BM31" i="50"/>
  <c r="BO31" i="50"/>
  <c r="AY31" i="50" s="1"/>
  <c r="BA32" i="50"/>
  <c r="BB32" i="50"/>
  <c r="BC32" i="50"/>
  <c r="BD32" i="50"/>
  <c r="BE32" i="50"/>
  <c r="BG32" i="50"/>
  <c r="BH32" i="50"/>
  <c r="BI32" i="50"/>
  <c r="BK32" i="50"/>
  <c r="BL32" i="50"/>
  <c r="BM32" i="50"/>
  <c r="BO32" i="50"/>
  <c r="AY32" i="50" s="1"/>
  <c r="BA33" i="50"/>
  <c r="BB33" i="50"/>
  <c r="BC33" i="50"/>
  <c r="BD33" i="50"/>
  <c r="BE33" i="50"/>
  <c r="BG33" i="50"/>
  <c r="BH33" i="50"/>
  <c r="BI33" i="50"/>
  <c r="BK33" i="50"/>
  <c r="BL33" i="50"/>
  <c r="BM33" i="50"/>
  <c r="BO33" i="50"/>
  <c r="AY33" i="50" s="1"/>
  <c r="BA34" i="50"/>
  <c r="BB34" i="50"/>
  <c r="BC34" i="50"/>
  <c r="BD34" i="50"/>
  <c r="BE34" i="50"/>
  <c r="BG34" i="50"/>
  <c r="BH34" i="50"/>
  <c r="BI34" i="50"/>
  <c r="BK34" i="50"/>
  <c r="BL34" i="50"/>
  <c r="BM34" i="50"/>
  <c r="BO34" i="50"/>
  <c r="AY34" i="50" s="1"/>
  <c r="BA35" i="50"/>
  <c r="BB35" i="50"/>
  <c r="BC35" i="50"/>
  <c r="BD35" i="50"/>
  <c r="BE35" i="50"/>
  <c r="BG35" i="50"/>
  <c r="BH35" i="50"/>
  <c r="BI35" i="50"/>
  <c r="BK35" i="50"/>
  <c r="BL35" i="50"/>
  <c r="BM35" i="50"/>
  <c r="BO35" i="50"/>
  <c r="AY35" i="50" s="1"/>
  <c r="BA36" i="50"/>
  <c r="BB36" i="50"/>
  <c r="BC36" i="50"/>
  <c r="BD36" i="50"/>
  <c r="BE36" i="50"/>
  <c r="BG36" i="50"/>
  <c r="BH36" i="50"/>
  <c r="BI36" i="50"/>
  <c r="BK36" i="50"/>
  <c r="BL36" i="50"/>
  <c r="BM36" i="50"/>
  <c r="BO36" i="50"/>
  <c r="AY36" i="50" s="1"/>
  <c r="BA37" i="50"/>
  <c r="BB37" i="50"/>
  <c r="BC37" i="50"/>
  <c r="BD37" i="50"/>
  <c r="BE37" i="50"/>
  <c r="BG37" i="50"/>
  <c r="BH37" i="50"/>
  <c r="BI37" i="50"/>
  <c r="BK37" i="50"/>
  <c r="BL37" i="50"/>
  <c r="BM37" i="50"/>
  <c r="BO37" i="50"/>
  <c r="AY37" i="50" s="1"/>
  <c r="BA38" i="50"/>
  <c r="BB38" i="50"/>
  <c r="BC38" i="50"/>
  <c r="BD38" i="50"/>
  <c r="BE38" i="50"/>
  <c r="BG38" i="50"/>
  <c r="BH38" i="50"/>
  <c r="BI38" i="50"/>
  <c r="BK38" i="50"/>
  <c r="BL38" i="50"/>
  <c r="BM38" i="50"/>
  <c r="BO38" i="50"/>
  <c r="AY38" i="50" s="1"/>
  <c r="BA39" i="50"/>
  <c r="BB39" i="50"/>
  <c r="BC39" i="50"/>
  <c r="BD39" i="50"/>
  <c r="BE39" i="50"/>
  <c r="BG39" i="50"/>
  <c r="BH39" i="50"/>
  <c r="BI39" i="50"/>
  <c r="BK39" i="50"/>
  <c r="BL39" i="50"/>
  <c r="BM39" i="50"/>
  <c r="BO39" i="50"/>
  <c r="AY39" i="50" s="1"/>
  <c r="BA40" i="50"/>
  <c r="BB40" i="50"/>
  <c r="BC40" i="50"/>
  <c r="BD40" i="50"/>
  <c r="BE40" i="50"/>
  <c r="BG40" i="50"/>
  <c r="BH40" i="50"/>
  <c r="BI40" i="50"/>
  <c r="BK40" i="50"/>
  <c r="BL40" i="50"/>
  <c r="BM40" i="50"/>
  <c r="BO40" i="50"/>
  <c r="AY40" i="50" s="1"/>
  <c r="BA41" i="50"/>
  <c r="BB41" i="50"/>
  <c r="BC41" i="50"/>
  <c r="BD41" i="50"/>
  <c r="BE41" i="50"/>
  <c r="BG41" i="50"/>
  <c r="BH41" i="50"/>
  <c r="BI41" i="50"/>
  <c r="BK41" i="50"/>
  <c r="BL41" i="50"/>
  <c r="BM41" i="50"/>
  <c r="BO41" i="50"/>
  <c r="AY41" i="50" s="1"/>
  <c r="BA42" i="50"/>
  <c r="BB42" i="50"/>
  <c r="BC42" i="50"/>
  <c r="BD42" i="50"/>
  <c r="BE42" i="50"/>
  <c r="BG42" i="50"/>
  <c r="BH42" i="50"/>
  <c r="BI42" i="50"/>
  <c r="BK42" i="50"/>
  <c r="BL42" i="50"/>
  <c r="BM42" i="50"/>
  <c r="BO42" i="50"/>
  <c r="AY42" i="50" s="1"/>
  <c r="BA43" i="50"/>
  <c r="BB43" i="50"/>
  <c r="BC43" i="50"/>
  <c r="BD43" i="50"/>
  <c r="BE43" i="50"/>
  <c r="BG43" i="50"/>
  <c r="BH43" i="50"/>
  <c r="BI43" i="50"/>
  <c r="BK43" i="50"/>
  <c r="BL43" i="50"/>
  <c r="BM43" i="50"/>
  <c r="BO43" i="50"/>
  <c r="AY43" i="50" s="1"/>
  <c r="BA44" i="50"/>
  <c r="BB44" i="50"/>
  <c r="BC44" i="50"/>
  <c r="BD44" i="50"/>
  <c r="BE44" i="50"/>
  <c r="BG44" i="50"/>
  <c r="BH44" i="50"/>
  <c r="BI44" i="50"/>
  <c r="BK44" i="50"/>
  <c r="BL44" i="50"/>
  <c r="BM44" i="50"/>
  <c r="BO44" i="50"/>
  <c r="AY44" i="50" s="1"/>
  <c r="BA45" i="50"/>
  <c r="BB45" i="50"/>
  <c r="BC45" i="50"/>
  <c r="BD45" i="50"/>
  <c r="BE45" i="50"/>
  <c r="BG45" i="50"/>
  <c r="BH45" i="50"/>
  <c r="BI45" i="50"/>
  <c r="BK45" i="50"/>
  <c r="BL45" i="50"/>
  <c r="BM45" i="50"/>
  <c r="BO45" i="50"/>
  <c r="AY45" i="50" s="1"/>
  <c r="BA46" i="50"/>
  <c r="BB46" i="50"/>
  <c r="BC46" i="50"/>
  <c r="BD46" i="50"/>
  <c r="BE46" i="50"/>
  <c r="BG46" i="50"/>
  <c r="BH46" i="50"/>
  <c r="BI46" i="50"/>
  <c r="BK46" i="50"/>
  <c r="BL46" i="50"/>
  <c r="BM46" i="50"/>
  <c r="BO46" i="50"/>
  <c r="AY46" i="50" s="1"/>
  <c r="BA47" i="50"/>
  <c r="BB47" i="50"/>
  <c r="BC47" i="50"/>
  <c r="BD47" i="50"/>
  <c r="BE47" i="50"/>
  <c r="BG47" i="50"/>
  <c r="BH47" i="50"/>
  <c r="BI47" i="50"/>
  <c r="BK47" i="50"/>
  <c r="BL47" i="50"/>
  <c r="BM47" i="50"/>
  <c r="BO47" i="50"/>
  <c r="AY47" i="50" s="1"/>
  <c r="BA48" i="50"/>
  <c r="BB48" i="50"/>
  <c r="BC48" i="50"/>
  <c r="BD48" i="50"/>
  <c r="BE48" i="50"/>
  <c r="BG48" i="50"/>
  <c r="BH48" i="50"/>
  <c r="BI48" i="50"/>
  <c r="BK48" i="50"/>
  <c r="BL48" i="50"/>
  <c r="BM48" i="50"/>
  <c r="BO48" i="50"/>
  <c r="AY48" i="50" s="1"/>
  <c r="BA49" i="50"/>
  <c r="BB49" i="50"/>
  <c r="BC49" i="50"/>
  <c r="BD49" i="50"/>
  <c r="BE49" i="50"/>
  <c r="BG49" i="50"/>
  <c r="BH49" i="50"/>
  <c r="BI49" i="50"/>
  <c r="BK49" i="50"/>
  <c r="BL49" i="50"/>
  <c r="BM49" i="50"/>
  <c r="BO49" i="50"/>
  <c r="AY49" i="50" s="1"/>
  <c r="BA50" i="50"/>
  <c r="BB50" i="50"/>
  <c r="BC50" i="50"/>
  <c r="BD50" i="50"/>
  <c r="BE50" i="50"/>
  <c r="BG50" i="50"/>
  <c r="BH50" i="50"/>
  <c r="BI50" i="50"/>
  <c r="BK50" i="50"/>
  <c r="BL50" i="50"/>
  <c r="BM50" i="50"/>
  <c r="BO50" i="50"/>
  <c r="AY50" i="50" s="1"/>
  <c r="BA51" i="50"/>
  <c r="BB51" i="50"/>
  <c r="BC51" i="50"/>
  <c r="BD51" i="50"/>
  <c r="BE51" i="50"/>
  <c r="BG51" i="50"/>
  <c r="BH51" i="50"/>
  <c r="BI51" i="50"/>
  <c r="BK51" i="50"/>
  <c r="BL51" i="50"/>
  <c r="BM51" i="50"/>
  <c r="BO51" i="50"/>
  <c r="AY51" i="50" s="1"/>
  <c r="BA52" i="50"/>
  <c r="BB52" i="50"/>
  <c r="BC52" i="50"/>
  <c r="BD52" i="50"/>
  <c r="BE52" i="50"/>
  <c r="BG52" i="50"/>
  <c r="BH52" i="50"/>
  <c r="BI52" i="50"/>
  <c r="BK52" i="50"/>
  <c r="BL52" i="50"/>
  <c r="BM52" i="50"/>
  <c r="BO52" i="50"/>
  <c r="AY52" i="50" s="1"/>
  <c r="BA53" i="50"/>
  <c r="BB53" i="50"/>
  <c r="BC53" i="50"/>
  <c r="BD53" i="50"/>
  <c r="BE53" i="50"/>
  <c r="BG53" i="50"/>
  <c r="BH53" i="50"/>
  <c r="BI53" i="50"/>
  <c r="BK53" i="50"/>
  <c r="BL53" i="50"/>
  <c r="BM53" i="50"/>
  <c r="BO53" i="50"/>
  <c r="AY53" i="50" s="1"/>
  <c r="BA54" i="50"/>
  <c r="BB54" i="50"/>
  <c r="BC54" i="50"/>
  <c r="BD54" i="50"/>
  <c r="BE54" i="50"/>
  <c r="BG54" i="50"/>
  <c r="BH54" i="50"/>
  <c r="BI54" i="50"/>
  <c r="BK54" i="50"/>
  <c r="BL54" i="50"/>
  <c r="BM54" i="50"/>
  <c r="BO54" i="50"/>
  <c r="AY54" i="50" s="1"/>
  <c r="BA55" i="50"/>
  <c r="BB55" i="50"/>
  <c r="BC55" i="50"/>
  <c r="BD55" i="50"/>
  <c r="BE55" i="50"/>
  <c r="BG55" i="50"/>
  <c r="BH55" i="50"/>
  <c r="BI55" i="50"/>
  <c r="BK55" i="50"/>
  <c r="BL55" i="50"/>
  <c r="BM55" i="50"/>
  <c r="BO55" i="50"/>
  <c r="AY55" i="50" s="1"/>
  <c r="BA56" i="50"/>
  <c r="BB56" i="50"/>
  <c r="BC56" i="50"/>
  <c r="BD56" i="50"/>
  <c r="BE56" i="50"/>
  <c r="BG56" i="50"/>
  <c r="BH56" i="50"/>
  <c r="BI56" i="50"/>
  <c r="BK56" i="50"/>
  <c r="BL56" i="50"/>
  <c r="BM56" i="50"/>
  <c r="BO56" i="50"/>
  <c r="AY56" i="50" s="1"/>
  <c r="BA57" i="50"/>
  <c r="BB57" i="50"/>
  <c r="BC57" i="50"/>
  <c r="BD57" i="50"/>
  <c r="BE57" i="50"/>
  <c r="BG57" i="50"/>
  <c r="BH57" i="50"/>
  <c r="BI57" i="50"/>
  <c r="BK57" i="50"/>
  <c r="BL57" i="50"/>
  <c r="BM57" i="50"/>
  <c r="BO57" i="50"/>
  <c r="AY57" i="50" s="1"/>
  <c r="BA58" i="50"/>
  <c r="BB58" i="50"/>
  <c r="BC58" i="50"/>
  <c r="BD58" i="50"/>
  <c r="BE58" i="50"/>
  <c r="BG58" i="50"/>
  <c r="BH58" i="50"/>
  <c r="BI58" i="50"/>
  <c r="BK58" i="50"/>
  <c r="BL58" i="50"/>
  <c r="BM58" i="50"/>
  <c r="BO58" i="50"/>
  <c r="AY58" i="50" s="1"/>
  <c r="BA59" i="50"/>
  <c r="BB59" i="50"/>
  <c r="BC59" i="50"/>
  <c r="BD59" i="50"/>
  <c r="BE59" i="50"/>
  <c r="BG59" i="50"/>
  <c r="BH59" i="50"/>
  <c r="BI59" i="50"/>
  <c r="BK59" i="50"/>
  <c r="BL59" i="50"/>
  <c r="BM59" i="50"/>
  <c r="BO59" i="50"/>
  <c r="AY59" i="50" s="1"/>
  <c r="BA60" i="50"/>
  <c r="BB60" i="50"/>
  <c r="BC60" i="50"/>
  <c r="BD60" i="50"/>
  <c r="BE60" i="50"/>
  <c r="BG60" i="50"/>
  <c r="BH60" i="50"/>
  <c r="BI60" i="50"/>
  <c r="BK60" i="50"/>
  <c r="BL60" i="50"/>
  <c r="BM60" i="50"/>
  <c r="BO60" i="50"/>
  <c r="AY60" i="50" s="1"/>
  <c r="BA61" i="50"/>
  <c r="BB61" i="50"/>
  <c r="BC61" i="50"/>
  <c r="BD61" i="50"/>
  <c r="BE61" i="50"/>
  <c r="BG61" i="50"/>
  <c r="BH61" i="50"/>
  <c r="BI61" i="50"/>
  <c r="BK61" i="50"/>
  <c r="BL61" i="50"/>
  <c r="BM61" i="50"/>
  <c r="BO61" i="50"/>
  <c r="AY61" i="50" s="1"/>
  <c r="BA62" i="50"/>
  <c r="BB62" i="50"/>
  <c r="BC62" i="50"/>
  <c r="BD62" i="50"/>
  <c r="BE62" i="50"/>
  <c r="BG62" i="50"/>
  <c r="BH62" i="50"/>
  <c r="BI62" i="50"/>
  <c r="BK62" i="50"/>
  <c r="BL62" i="50"/>
  <c r="BM62" i="50"/>
  <c r="BO62" i="50"/>
  <c r="AY62" i="50" s="1"/>
  <c r="BA63" i="50"/>
  <c r="BB63" i="50"/>
  <c r="BC63" i="50"/>
  <c r="BD63" i="50"/>
  <c r="BE63" i="50"/>
  <c r="BG63" i="50"/>
  <c r="BH63" i="50"/>
  <c r="BI63" i="50"/>
  <c r="BK63" i="50"/>
  <c r="BL63" i="50"/>
  <c r="BM63" i="50"/>
  <c r="BO63" i="50"/>
  <c r="AY63" i="50" s="1"/>
  <c r="BA64" i="50"/>
  <c r="BB64" i="50"/>
  <c r="BC64" i="50"/>
  <c r="BD64" i="50"/>
  <c r="BE64" i="50"/>
  <c r="BG64" i="50"/>
  <c r="BH64" i="50"/>
  <c r="BI64" i="50"/>
  <c r="BK64" i="50"/>
  <c r="BL64" i="50"/>
  <c r="BM64" i="50"/>
  <c r="BO64" i="50"/>
  <c r="AY64" i="50" s="1"/>
  <c r="BA65" i="50"/>
  <c r="BB65" i="50"/>
  <c r="BC65" i="50"/>
  <c r="BD65" i="50"/>
  <c r="BE65" i="50"/>
  <c r="BG65" i="50"/>
  <c r="BH65" i="50"/>
  <c r="BI65" i="50"/>
  <c r="BK65" i="50"/>
  <c r="BL65" i="50"/>
  <c r="BM65" i="50"/>
  <c r="BO65" i="50"/>
  <c r="AY65" i="50" s="1"/>
  <c r="BA66" i="50"/>
  <c r="BB66" i="50"/>
  <c r="BC66" i="50"/>
  <c r="BD66" i="50"/>
  <c r="BE66" i="50"/>
  <c r="BG66" i="50"/>
  <c r="BH66" i="50"/>
  <c r="BI66" i="50"/>
  <c r="BK66" i="50"/>
  <c r="BL66" i="50"/>
  <c r="BM66" i="50"/>
  <c r="BO66" i="50"/>
  <c r="AY66" i="50" s="1"/>
  <c r="BA67" i="50"/>
  <c r="BB67" i="50"/>
  <c r="BC67" i="50"/>
  <c r="BD67" i="50"/>
  <c r="BE67" i="50"/>
  <c r="BG67" i="50"/>
  <c r="BH67" i="50"/>
  <c r="BI67" i="50"/>
  <c r="BK67" i="50"/>
  <c r="BL67" i="50"/>
  <c r="BM67" i="50"/>
  <c r="BO67" i="50"/>
  <c r="AY67" i="50" s="1"/>
  <c r="BA68" i="50"/>
  <c r="BB68" i="50"/>
  <c r="BC68" i="50"/>
  <c r="BD68" i="50"/>
  <c r="BE68" i="50"/>
  <c r="BG68" i="50"/>
  <c r="BH68" i="50"/>
  <c r="BI68" i="50"/>
  <c r="BK68" i="50"/>
  <c r="BL68" i="50"/>
  <c r="BM68" i="50"/>
  <c r="BO68" i="50"/>
  <c r="AY68" i="50" s="1"/>
  <c r="BA69" i="50"/>
  <c r="BB69" i="50"/>
  <c r="BC69" i="50"/>
  <c r="BD69" i="50"/>
  <c r="BE69" i="50"/>
  <c r="BG69" i="50"/>
  <c r="BH69" i="50"/>
  <c r="BI69" i="50"/>
  <c r="BK69" i="50"/>
  <c r="BL69" i="50"/>
  <c r="BM69" i="50"/>
  <c r="BO69" i="50"/>
  <c r="AY69" i="50" s="1"/>
  <c r="BA70" i="50"/>
  <c r="BB70" i="50"/>
  <c r="BC70" i="50"/>
  <c r="BD70" i="50"/>
  <c r="BE70" i="50"/>
  <c r="BG70" i="50"/>
  <c r="BH70" i="50"/>
  <c r="BI70" i="50"/>
  <c r="BK70" i="50"/>
  <c r="BL70" i="50"/>
  <c r="BM70" i="50"/>
  <c r="BO70" i="50"/>
  <c r="AY70" i="50" s="1"/>
  <c r="BA71" i="50"/>
  <c r="BB71" i="50"/>
  <c r="BC71" i="50"/>
  <c r="BD71" i="50"/>
  <c r="BE71" i="50"/>
  <c r="BG71" i="50"/>
  <c r="BH71" i="50"/>
  <c r="BI71" i="50"/>
  <c r="BK71" i="50"/>
  <c r="BL71" i="50"/>
  <c r="BM71" i="50"/>
  <c r="BO71" i="50"/>
  <c r="AY71" i="50" s="1"/>
  <c r="BA72" i="50"/>
  <c r="BB72" i="50"/>
  <c r="BC72" i="50"/>
  <c r="BD72" i="50"/>
  <c r="BE72" i="50"/>
  <c r="BG72" i="50"/>
  <c r="BH72" i="50"/>
  <c r="BI72" i="50"/>
  <c r="BK72" i="50"/>
  <c r="BL72" i="50"/>
  <c r="BM72" i="50"/>
  <c r="BO72" i="50"/>
  <c r="AY72" i="50" s="1"/>
  <c r="BM13" i="50"/>
  <c r="BO13" i="50"/>
  <c r="AY13" i="50" s="1"/>
  <c r="BL13" i="50"/>
  <c r="BK13" i="50"/>
  <c r="BI13" i="50"/>
  <c r="BH13" i="50"/>
  <c r="BG13" i="50"/>
  <c r="BE13" i="50"/>
  <c r="BD13" i="50"/>
  <c r="BC13" i="50"/>
  <c r="D9" i="50"/>
  <c r="D9" i="45"/>
  <c r="E3" i="50"/>
  <c r="B7" i="50"/>
  <c r="B13" i="50" s="1"/>
  <c r="A13" i="50" s="1"/>
  <c r="N7" i="49"/>
  <c r="N6" i="49" s="1"/>
  <c r="L3" i="49" s="1"/>
  <c r="M7" i="49"/>
  <c r="M6" i="49" s="1"/>
  <c r="E3" i="49" s="1"/>
  <c r="E3" i="45"/>
  <c r="AI14" i="45"/>
  <c r="AI15" i="45"/>
  <c r="AI16" i="45"/>
  <c r="AI17" i="45"/>
  <c r="AI18" i="45"/>
  <c r="AI19" i="45"/>
  <c r="AI20" i="45"/>
  <c r="AI21" i="45"/>
  <c r="AI22" i="45"/>
  <c r="AI23" i="45"/>
  <c r="AI24" i="45"/>
  <c r="AI25" i="45"/>
  <c r="AI26" i="45"/>
  <c r="AI27" i="45"/>
  <c r="AI28" i="45"/>
  <c r="AI29" i="45"/>
  <c r="AI30" i="45"/>
  <c r="AI31" i="45"/>
  <c r="AI32" i="45"/>
  <c r="AI33" i="45"/>
  <c r="AI34" i="45"/>
  <c r="AI35" i="45"/>
  <c r="AI36" i="45"/>
  <c r="AI37" i="45"/>
  <c r="AI38" i="45"/>
  <c r="AI39" i="45"/>
  <c r="AI40" i="45"/>
  <c r="AI41" i="45"/>
  <c r="AI42" i="45"/>
  <c r="AI43" i="45"/>
  <c r="AI44" i="45"/>
  <c r="AI45" i="45"/>
  <c r="AI46" i="45"/>
  <c r="AI47" i="45"/>
  <c r="AI48" i="45"/>
  <c r="AI49" i="45"/>
  <c r="AI50" i="45"/>
  <c r="AI51" i="45"/>
  <c r="AI52" i="45"/>
  <c r="AI53" i="45"/>
  <c r="AI54" i="45"/>
  <c r="AI55" i="45"/>
  <c r="AI56" i="45"/>
  <c r="AI57" i="45"/>
  <c r="AI58" i="45"/>
  <c r="AI59" i="45"/>
  <c r="AI60" i="45"/>
  <c r="AI61" i="45"/>
  <c r="AI62" i="45"/>
  <c r="AI63" i="45"/>
  <c r="AI64" i="45"/>
  <c r="AI65" i="45"/>
  <c r="AI66" i="45"/>
  <c r="AI67" i="45"/>
  <c r="AI68" i="45"/>
  <c r="AI69" i="45"/>
  <c r="AI70" i="45"/>
  <c r="AI71" i="45"/>
  <c r="AI13" i="45"/>
  <c r="AH13" i="45"/>
  <c r="AG14" i="45"/>
  <c r="AG15" i="45"/>
  <c r="AG16" i="45"/>
  <c r="AG17" i="45"/>
  <c r="AG18" i="45"/>
  <c r="AG19" i="45"/>
  <c r="AG20" i="45"/>
  <c r="AG21" i="45"/>
  <c r="AG22" i="45"/>
  <c r="AG23" i="45"/>
  <c r="AG24" i="45"/>
  <c r="AG25" i="45"/>
  <c r="AG26" i="45"/>
  <c r="AG27" i="45"/>
  <c r="AG28" i="45"/>
  <c r="AG29" i="45"/>
  <c r="AG30" i="45"/>
  <c r="AG31" i="45"/>
  <c r="AG32" i="45"/>
  <c r="AG33" i="45"/>
  <c r="AG34" i="45"/>
  <c r="AG35" i="45"/>
  <c r="AG36" i="45"/>
  <c r="AG37" i="45"/>
  <c r="AG38" i="45"/>
  <c r="AG39" i="45"/>
  <c r="AG40" i="45"/>
  <c r="AG41" i="45"/>
  <c r="AG42" i="45"/>
  <c r="AG43" i="45"/>
  <c r="AG44" i="45"/>
  <c r="AG45" i="45"/>
  <c r="AG46" i="45"/>
  <c r="AG47" i="45"/>
  <c r="AG48" i="45"/>
  <c r="AG49" i="45"/>
  <c r="AG50" i="45"/>
  <c r="AG51" i="45"/>
  <c r="AG52" i="45"/>
  <c r="AG53" i="45"/>
  <c r="AG54" i="45"/>
  <c r="AG55" i="45"/>
  <c r="AG56" i="45"/>
  <c r="AG57" i="45"/>
  <c r="AG58" i="45"/>
  <c r="AG59" i="45"/>
  <c r="AG60" i="45"/>
  <c r="AG61" i="45"/>
  <c r="AG62" i="45"/>
  <c r="AG63" i="45"/>
  <c r="AG64" i="45"/>
  <c r="AG65" i="45"/>
  <c r="AG66" i="45"/>
  <c r="AG67" i="45"/>
  <c r="AG68" i="45"/>
  <c r="AG69" i="45"/>
  <c r="AG70" i="45"/>
  <c r="AG71" i="45"/>
  <c r="AG13" i="45"/>
  <c r="AF14" i="45"/>
  <c r="AF15" i="45"/>
  <c r="AF16" i="45"/>
  <c r="AF17" i="45"/>
  <c r="AF18" i="45"/>
  <c r="AF19" i="45"/>
  <c r="AF20" i="45"/>
  <c r="AF21" i="45"/>
  <c r="AF22" i="45"/>
  <c r="AF23" i="45"/>
  <c r="AF24" i="45"/>
  <c r="AF25" i="45"/>
  <c r="AF26" i="45"/>
  <c r="AF27" i="45"/>
  <c r="AF28" i="45"/>
  <c r="AF29" i="45"/>
  <c r="AF30" i="45"/>
  <c r="AC30" i="45" s="1"/>
  <c r="AF31" i="45"/>
  <c r="AF32" i="45"/>
  <c r="AF33" i="45"/>
  <c r="AF34" i="45"/>
  <c r="AF35" i="45"/>
  <c r="AF36" i="45"/>
  <c r="AF37" i="45"/>
  <c r="AF38" i="45"/>
  <c r="AF39" i="45"/>
  <c r="AF40" i="45"/>
  <c r="AF41" i="45"/>
  <c r="AF42" i="45"/>
  <c r="AC42" i="45" s="1"/>
  <c r="AF43" i="45"/>
  <c r="AF44" i="45"/>
  <c r="AF45" i="45"/>
  <c r="AF46" i="45"/>
  <c r="AF47" i="45"/>
  <c r="AF48" i="45"/>
  <c r="AF49" i="45"/>
  <c r="AF50" i="45"/>
  <c r="AF51" i="45"/>
  <c r="AF52" i="45"/>
  <c r="AF53" i="45"/>
  <c r="AF54" i="45"/>
  <c r="AF55" i="45"/>
  <c r="AF56" i="45"/>
  <c r="AF57" i="45"/>
  <c r="AF58" i="45"/>
  <c r="AF59" i="45"/>
  <c r="AF60" i="45"/>
  <c r="AF61" i="45"/>
  <c r="AF62" i="45"/>
  <c r="AF63" i="45"/>
  <c r="AF64" i="45"/>
  <c r="AF65" i="45"/>
  <c r="AF66" i="45"/>
  <c r="AC66" i="45" s="1"/>
  <c r="AF67" i="45"/>
  <c r="AF68" i="45"/>
  <c r="AF69" i="45"/>
  <c r="AF70" i="45"/>
  <c r="AF71" i="45"/>
  <c r="AF13" i="45"/>
  <c r="AE14" i="45"/>
  <c r="AE15" i="45"/>
  <c r="AE16" i="45"/>
  <c r="AE17" i="45"/>
  <c r="AE18" i="45"/>
  <c r="AE19" i="45"/>
  <c r="AE20" i="45"/>
  <c r="AE21" i="45"/>
  <c r="AE22" i="45"/>
  <c r="AE23" i="45"/>
  <c r="AE24" i="45"/>
  <c r="AE25" i="45"/>
  <c r="AE26" i="45"/>
  <c r="AE27" i="45"/>
  <c r="AE28" i="45"/>
  <c r="AE29" i="45"/>
  <c r="AE30" i="45"/>
  <c r="AE31" i="45"/>
  <c r="AE32" i="45"/>
  <c r="AE33" i="45"/>
  <c r="AE34" i="45"/>
  <c r="AE35" i="45"/>
  <c r="AE36" i="45"/>
  <c r="AE37" i="45"/>
  <c r="AE38" i="45"/>
  <c r="AE39" i="45"/>
  <c r="AE40" i="45"/>
  <c r="AE41" i="45"/>
  <c r="AE42" i="45"/>
  <c r="AE43" i="45"/>
  <c r="AE44" i="45"/>
  <c r="AE45" i="45"/>
  <c r="AE46" i="45"/>
  <c r="AE47" i="45"/>
  <c r="AE48" i="45"/>
  <c r="AE49" i="45"/>
  <c r="AE50" i="45"/>
  <c r="AE51" i="45"/>
  <c r="AE52" i="45"/>
  <c r="AE53" i="45"/>
  <c r="AE54" i="45"/>
  <c r="AE55" i="45"/>
  <c r="AE56" i="45"/>
  <c r="AE57" i="45"/>
  <c r="AE58" i="45"/>
  <c r="AE59" i="45"/>
  <c r="AE60" i="45"/>
  <c r="AE61" i="45"/>
  <c r="AE62" i="45"/>
  <c r="AE63" i="45"/>
  <c r="AE64" i="45"/>
  <c r="AE65" i="45"/>
  <c r="AE66" i="45"/>
  <c r="AE67" i="45"/>
  <c r="AE68" i="45"/>
  <c r="AE69" i="45"/>
  <c r="AE70" i="45"/>
  <c r="AE71" i="45"/>
  <c r="AE13" i="45"/>
  <c r="AH71" i="45"/>
  <c r="AH70" i="45"/>
  <c r="AH69" i="45"/>
  <c r="AH68" i="45"/>
  <c r="AH67" i="45"/>
  <c r="AH66" i="45"/>
  <c r="AH65" i="45"/>
  <c r="AH64" i="45"/>
  <c r="AH63" i="45"/>
  <c r="AH62" i="45"/>
  <c r="AH61" i="45"/>
  <c r="AH60" i="45"/>
  <c r="AH59" i="45"/>
  <c r="AH58" i="45"/>
  <c r="AH57" i="45"/>
  <c r="AH56" i="45"/>
  <c r="AH55" i="45"/>
  <c r="AH54" i="45"/>
  <c r="AH53" i="45"/>
  <c r="AH52" i="45"/>
  <c r="AH51" i="45"/>
  <c r="AH50" i="45"/>
  <c r="AH49" i="45"/>
  <c r="AH48" i="45"/>
  <c r="AH47" i="45"/>
  <c r="AH46" i="45"/>
  <c r="AH45" i="45"/>
  <c r="AH44" i="45"/>
  <c r="AH43" i="45"/>
  <c r="AH42" i="45"/>
  <c r="AH41" i="45"/>
  <c r="AH40" i="45"/>
  <c r="AH39" i="45"/>
  <c r="AH38" i="45"/>
  <c r="AH37" i="45"/>
  <c r="AH36" i="45"/>
  <c r="AH35" i="45"/>
  <c r="AH34" i="45"/>
  <c r="AH33" i="45"/>
  <c r="AH32" i="45"/>
  <c r="AH31" i="45"/>
  <c r="AH30" i="45"/>
  <c r="AH29" i="45"/>
  <c r="AH28" i="45"/>
  <c r="AH27" i="45"/>
  <c r="AH26" i="45"/>
  <c r="AH25" i="45"/>
  <c r="AH24" i="45"/>
  <c r="AH23" i="45"/>
  <c r="AH22" i="45"/>
  <c r="AH21" i="45"/>
  <c r="AH20" i="45"/>
  <c r="AH19" i="45"/>
  <c r="AH18" i="45"/>
  <c r="AH17" i="45"/>
  <c r="AH16" i="45"/>
  <c r="AH15" i="45"/>
  <c r="AH14" i="45"/>
  <c r="B7" i="47"/>
  <c r="B7" i="49"/>
  <c r="B7" i="48"/>
  <c r="B13" i="45"/>
  <c r="A13" i="45" s="1"/>
  <c r="B7" i="35"/>
  <c r="B7" i="37"/>
  <c r="B7" i="28"/>
  <c r="A15" i="50"/>
  <c r="A14" i="50"/>
  <c r="Y15" i="42"/>
  <c r="Y20" i="42"/>
  <c r="Y8" i="42"/>
  <c r="D32" i="16"/>
  <c r="AO32" i="16" s="1"/>
  <c r="D16" i="16"/>
  <c r="AM16" i="16" s="1"/>
  <c r="D28" i="16"/>
  <c r="AP28" i="16" s="1"/>
  <c r="D14" i="68"/>
  <c r="J14" i="68" s="1"/>
  <c r="D7" i="68"/>
  <c r="D9" i="68"/>
  <c r="C9" i="68" s="1"/>
  <c r="A9" i="68" s="1"/>
  <c r="D13" i="68"/>
  <c r="D17" i="68"/>
  <c r="K17" i="68" s="1"/>
  <c r="D21" i="68"/>
  <c r="D25" i="68"/>
  <c r="J25" i="68" s="1"/>
  <c r="S12" i="35"/>
  <c r="F10" i="35" s="1"/>
  <c r="D16" i="27"/>
  <c r="CM16" i="27" s="1"/>
  <c r="D15" i="42"/>
  <c r="AE15" i="42" s="1"/>
  <c r="Y30" i="42"/>
  <c r="AA8" i="6"/>
  <c r="D9" i="42"/>
  <c r="C9" i="42" s="1"/>
  <c r="D18" i="27"/>
  <c r="CY18" i="27" s="1"/>
  <c r="D22" i="16"/>
  <c r="AP22" i="16" s="1"/>
  <c r="D25" i="42"/>
  <c r="M2" i="13"/>
  <c r="E2" i="13"/>
  <c r="D23" i="27"/>
  <c r="CU23" i="27" s="1"/>
  <c r="D15" i="27"/>
  <c r="CH15" i="27" s="1"/>
  <c r="D30" i="42"/>
  <c r="C30" i="42" s="1"/>
  <c r="D14" i="42"/>
  <c r="AB14" i="42" s="1"/>
  <c r="D8" i="42"/>
  <c r="AA8" i="42" s="1"/>
  <c r="D10" i="27"/>
  <c r="D22" i="27"/>
  <c r="CH22" i="27" s="1"/>
  <c r="D26" i="27"/>
  <c r="CM26" i="27" s="1"/>
  <c r="D10" i="16"/>
  <c r="AO10" i="16" s="1"/>
  <c r="D17" i="42"/>
  <c r="C17" i="42" s="1"/>
  <c r="D26" i="16"/>
  <c r="AP26" i="16" s="1"/>
  <c r="D18" i="16"/>
  <c r="AP18" i="16" s="1"/>
  <c r="D13" i="42"/>
  <c r="AA13" i="42" s="1"/>
  <c r="D14" i="27"/>
  <c r="CY14" i="27" s="1"/>
  <c r="D14" i="16"/>
  <c r="AO14" i="16" s="1"/>
  <c r="D30" i="16"/>
  <c r="C30" i="16" s="1"/>
  <c r="D21" i="42"/>
  <c r="AB21" i="42" s="1"/>
  <c r="AC18" i="45" l="1"/>
  <c r="AX655" i="50"/>
  <c r="AX563" i="50"/>
  <c r="AX634" i="50"/>
  <c r="AX710" i="50"/>
  <c r="Y26" i="42"/>
  <c r="Y14" i="42"/>
  <c r="Y16" i="42"/>
  <c r="Y28" i="42"/>
  <c r="AT6" i="36"/>
  <c r="CP6" i="27"/>
  <c r="AY3" i="27" s="1"/>
  <c r="X12" i="35"/>
  <c r="O10" i="35" s="1"/>
  <c r="U12" i="35"/>
  <c r="K10" i="35" s="1"/>
  <c r="J7" i="68"/>
  <c r="C7" i="68"/>
  <c r="A7" i="68" s="1"/>
  <c r="CQ6" i="27"/>
  <c r="BD3" i="27" s="1"/>
  <c r="V12" i="35"/>
  <c r="L10" i="35" s="1"/>
  <c r="W12" i="35"/>
  <c r="N10" i="35" s="1"/>
  <c r="CX6" i="27"/>
  <c r="BX3" i="27" s="1"/>
  <c r="CJ6" i="27"/>
  <c r="AE3" i="27" s="1"/>
  <c r="CR6" i="27"/>
  <c r="BE3" i="27" s="1"/>
  <c r="CN6" i="27"/>
  <c r="AS3" i="27" s="1"/>
  <c r="CI6" i="27"/>
  <c r="W3" i="27" s="1"/>
  <c r="CT6" i="27"/>
  <c r="BL3" i="27" s="1"/>
  <c r="CL6" i="27"/>
  <c r="AL3" i="27" s="1"/>
  <c r="AM6" i="36"/>
  <c r="P3" i="36" s="1"/>
  <c r="T4" i="36"/>
  <c r="AJ7" i="36"/>
  <c r="AC31" i="45"/>
  <c r="AC41" i="45"/>
  <c r="AC43" i="45"/>
  <c r="AC17" i="45"/>
  <c r="AC55" i="45"/>
  <c r="AC85" i="45"/>
  <c r="AC64" i="45"/>
  <c r="AX23" i="50"/>
  <c r="AC19" i="45"/>
  <c r="AC65" i="45"/>
  <c r="AC67" i="45"/>
  <c r="AC29" i="45"/>
  <c r="AC71" i="45"/>
  <c r="AC95" i="45"/>
  <c r="B26" i="36"/>
  <c r="B17" i="36"/>
  <c r="B16" i="36"/>
  <c r="B15" i="36"/>
  <c r="B28" i="36"/>
  <c r="B27" i="36"/>
  <c r="AI8" i="36"/>
  <c r="B9" i="36"/>
  <c r="B8" i="36"/>
  <c r="B30" i="36"/>
  <c r="B29" i="36"/>
  <c r="B20" i="36"/>
  <c r="B19" i="36"/>
  <c r="B32" i="36"/>
  <c r="B31" i="36"/>
  <c r="B22" i="36"/>
  <c r="B21" i="36"/>
  <c r="B12" i="36"/>
  <c r="B11" i="36"/>
  <c r="B18" i="36"/>
  <c r="B25" i="36"/>
  <c r="B24" i="36"/>
  <c r="B23" i="36"/>
  <c r="B14" i="36"/>
  <c r="B13" i="36"/>
  <c r="B10" i="36"/>
  <c r="AS6" i="36"/>
  <c r="AB7" i="79"/>
  <c r="AJ6" i="79"/>
  <c r="O8" i="79" s="1"/>
  <c r="Z8" i="28"/>
  <c r="E8" i="28"/>
  <c r="S3" i="28"/>
  <c r="AF7" i="28"/>
  <c r="AC47" i="45"/>
  <c r="AC35" i="45"/>
  <c r="AC23" i="45"/>
  <c r="AC102" i="45"/>
  <c r="AX519" i="50"/>
  <c r="AX566" i="50"/>
  <c r="AX708" i="50"/>
  <c r="AX709" i="50"/>
  <c r="AX672" i="50"/>
  <c r="AX637" i="50"/>
  <c r="AX644" i="50"/>
  <c r="AX645" i="50"/>
  <c r="AX576" i="50"/>
  <c r="AX580" i="50"/>
  <c r="AX589" i="50"/>
  <c r="AX611" i="50"/>
  <c r="AX613" i="50"/>
  <c r="AX515" i="50"/>
  <c r="AX677" i="50"/>
  <c r="AX683" i="50"/>
  <c r="AX685" i="50"/>
  <c r="AX686" i="50"/>
  <c r="AX670" i="50"/>
  <c r="AX647" i="50"/>
  <c r="AX650" i="50"/>
  <c r="AX365" i="50"/>
  <c r="AX636" i="50"/>
  <c r="AX340" i="50"/>
  <c r="AX598" i="50"/>
  <c r="AX615" i="50"/>
  <c r="AX623" i="50"/>
  <c r="AX703" i="50"/>
  <c r="AX707" i="50"/>
  <c r="AX711" i="50"/>
  <c r="AX450" i="50"/>
  <c r="AX452" i="50"/>
  <c r="AX456" i="50"/>
  <c r="AX702" i="50"/>
  <c r="AX694" i="50"/>
  <c r="AX696" i="50"/>
  <c r="AX675" i="50"/>
  <c r="AX688" i="50"/>
  <c r="AX496" i="50"/>
  <c r="AX658" i="50"/>
  <c r="AX660" i="50"/>
  <c r="AX661" i="50"/>
  <c r="AX631" i="50"/>
  <c r="J30" i="68"/>
  <c r="K30" i="68"/>
  <c r="AC6" i="42"/>
  <c r="U3" i="42" s="1"/>
  <c r="Y12" i="42"/>
  <c r="AD6" i="42"/>
  <c r="V3" i="42" s="1"/>
  <c r="Y19" i="42"/>
  <c r="AH6" i="42"/>
  <c r="O4" i="42" s="1"/>
  <c r="AG6" i="42"/>
  <c r="J4" i="42" s="1"/>
  <c r="B30" i="68"/>
  <c r="A30" i="68"/>
  <c r="C15" i="68"/>
  <c r="A15" i="68" s="1"/>
  <c r="AX116" i="50"/>
  <c r="AX208" i="50"/>
  <c r="AX522" i="50"/>
  <c r="AX524" i="50"/>
  <c r="AX440" i="50"/>
  <c r="AX512" i="50"/>
  <c r="AX513" i="50"/>
  <c r="AX514" i="50"/>
  <c r="AX667" i="50"/>
  <c r="AX668" i="50"/>
  <c r="AX669" i="50"/>
  <c r="AX671" i="50"/>
  <c r="AX673" i="50"/>
  <c r="AX674" i="50"/>
  <c r="AX676" i="50"/>
  <c r="AX678" i="50"/>
  <c r="AX679" i="50"/>
  <c r="AX680" i="50"/>
  <c r="AX681" i="50"/>
  <c r="AX682" i="50"/>
  <c r="AX684" i="50"/>
  <c r="AX687" i="50"/>
  <c r="AX689" i="50"/>
  <c r="AX690" i="50"/>
  <c r="AX691" i="50"/>
  <c r="AX692" i="50"/>
  <c r="AX693" i="50"/>
  <c r="AX695" i="50"/>
  <c r="AX697" i="50"/>
  <c r="AX698" i="50"/>
  <c r="AX704" i="50"/>
  <c r="AX705" i="50"/>
  <c r="AX706" i="50"/>
  <c r="AX430" i="50"/>
  <c r="AX507" i="50"/>
  <c r="AX662" i="50"/>
  <c r="AX666" i="50"/>
  <c r="AX506" i="50"/>
  <c r="AX651" i="50"/>
  <c r="AX652" i="50"/>
  <c r="AX653" i="50"/>
  <c r="AX654" i="50"/>
  <c r="AX656" i="50"/>
  <c r="AX657" i="50"/>
  <c r="AX659" i="50"/>
  <c r="AX424" i="50"/>
  <c r="AX498" i="50"/>
  <c r="AX499" i="50"/>
  <c r="AX649" i="50"/>
  <c r="AX417" i="50"/>
  <c r="AX420" i="50"/>
  <c r="AX487" i="50"/>
  <c r="AX492" i="50"/>
  <c r="AX493" i="50"/>
  <c r="AX497" i="50"/>
  <c r="AX646" i="50"/>
  <c r="AX648" i="50"/>
  <c r="AX630" i="50"/>
  <c r="AX632" i="50"/>
  <c r="AX633" i="50"/>
  <c r="AX635" i="50"/>
  <c r="AX638" i="50"/>
  <c r="AX639" i="50"/>
  <c r="AX640" i="50"/>
  <c r="AX641" i="50"/>
  <c r="AX642" i="50"/>
  <c r="AX643" i="50"/>
  <c r="AX102" i="50"/>
  <c r="AX159" i="50"/>
  <c r="AX477" i="50"/>
  <c r="AX482" i="50"/>
  <c r="AX483" i="50"/>
  <c r="AX626" i="50"/>
  <c r="AX614" i="50"/>
  <c r="AX616" i="50"/>
  <c r="AX617" i="50"/>
  <c r="AX618" i="50"/>
  <c r="AX619" i="50"/>
  <c r="AX620" i="50"/>
  <c r="AX621" i="50"/>
  <c r="AX622" i="50"/>
  <c r="AX624" i="50"/>
  <c r="AX625" i="50"/>
  <c r="AX467" i="50"/>
  <c r="AX532" i="50"/>
  <c r="AX533" i="50"/>
  <c r="AX534" i="50"/>
  <c r="AX537" i="50"/>
  <c r="AX539" i="50"/>
  <c r="AX541" i="50"/>
  <c r="AX542" i="50"/>
  <c r="AX544" i="50"/>
  <c r="AX547" i="50"/>
  <c r="AX549" i="50"/>
  <c r="AX550" i="50"/>
  <c r="AX551" i="50"/>
  <c r="AX552" i="50"/>
  <c r="AX553" i="50"/>
  <c r="AX554" i="50"/>
  <c r="AX555" i="50"/>
  <c r="AX556" i="50"/>
  <c r="AX557" i="50"/>
  <c r="AX558" i="50"/>
  <c r="AX559" i="50"/>
  <c r="AX560" i="50"/>
  <c r="AX561" i="50"/>
  <c r="AX562" i="50"/>
  <c r="AX564" i="50"/>
  <c r="AX565" i="50"/>
  <c r="AX567" i="50"/>
  <c r="AX568" i="50"/>
  <c r="AX569" i="50"/>
  <c r="AX570" i="50"/>
  <c r="AX571" i="50"/>
  <c r="AX572" i="50"/>
  <c r="AX573" i="50"/>
  <c r="AX574" i="50"/>
  <c r="AX575" i="50"/>
  <c r="AX577" i="50"/>
  <c r="AX578" i="50"/>
  <c r="AX579" i="50"/>
  <c r="AX581" i="50"/>
  <c r="AX582" i="50"/>
  <c r="AX583" i="50"/>
  <c r="AX584" i="50"/>
  <c r="AX585" i="50"/>
  <c r="AX586" i="50"/>
  <c r="AX587" i="50"/>
  <c r="AX588" i="50"/>
  <c r="AX590" i="50"/>
  <c r="AX591" i="50"/>
  <c r="AX592" i="50"/>
  <c r="AX593" i="50"/>
  <c r="AX594" i="50"/>
  <c r="AX595" i="50"/>
  <c r="AX596" i="50"/>
  <c r="AX597" i="50"/>
  <c r="AX599" i="50"/>
  <c r="AX600" i="50"/>
  <c r="AX601" i="50"/>
  <c r="AX602" i="50"/>
  <c r="AX603" i="50"/>
  <c r="AX604" i="50"/>
  <c r="AX605" i="50"/>
  <c r="AX606" i="50"/>
  <c r="AX607" i="50"/>
  <c r="AX608" i="50"/>
  <c r="AX609" i="50"/>
  <c r="AX610" i="50"/>
  <c r="AX612" i="50"/>
  <c r="AX381" i="50"/>
  <c r="AX527" i="50"/>
  <c r="AX529" i="50"/>
  <c r="Q35" i="35"/>
  <c r="Q15" i="35"/>
  <c r="A15" i="35"/>
  <c r="Q37" i="35"/>
  <c r="A37" i="35"/>
  <c r="B30" i="42"/>
  <c r="A30" i="42"/>
  <c r="B9" i="42"/>
  <c r="A9" i="42"/>
  <c r="B17" i="42"/>
  <c r="A17" i="42"/>
  <c r="C31" i="42"/>
  <c r="AE31" i="42"/>
  <c r="AB31" i="42"/>
  <c r="AA31" i="42"/>
  <c r="B24" i="42"/>
  <c r="A24" i="42"/>
  <c r="AC62" i="45"/>
  <c r="AC70" i="45"/>
  <c r="AC58" i="45"/>
  <c r="AC46" i="45"/>
  <c r="AC34" i="45"/>
  <c r="AC39" i="45"/>
  <c r="AC27" i="45"/>
  <c r="AC15" i="45"/>
  <c r="AC61" i="45"/>
  <c r="AC60" i="45"/>
  <c r="AC36" i="45"/>
  <c r="AC24" i="45"/>
  <c r="AI12" i="45"/>
  <c r="AB9" i="45" s="1"/>
  <c r="AC75" i="45"/>
  <c r="AC83" i="45"/>
  <c r="AC98" i="45"/>
  <c r="AC112" i="45"/>
  <c r="AC96" i="45"/>
  <c r="AC73" i="45"/>
  <c r="AC110" i="45"/>
  <c r="AC108" i="45"/>
  <c r="AC32" i="45"/>
  <c r="AC56" i="45"/>
  <c r="AC40" i="45"/>
  <c r="AC28" i="45"/>
  <c r="AC16" i="45"/>
  <c r="AC63" i="45"/>
  <c r="AG12" i="45"/>
  <c r="J9" i="45" s="1"/>
  <c r="AC33" i="45"/>
  <c r="AC45" i="45"/>
  <c r="AC57" i="45"/>
  <c r="AC69" i="45"/>
  <c r="AC50" i="45"/>
  <c r="AC38" i="45"/>
  <c r="AC26" i="45"/>
  <c r="AC14" i="45"/>
  <c r="AC49" i="45"/>
  <c r="AC37" i="45"/>
  <c r="AC25" i="45"/>
  <c r="AC13" i="45"/>
  <c r="AX247" i="50"/>
  <c r="AX366" i="50"/>
  <c r="AX398" i="50"/>
  <c r="AX400" i="50"/>
  <c r="AX426" i="50"/>
  <c r="AX427" i="50"/>
  <c r="AX428" i="50"/>
  <c r="AX453" i="50"/>
  <c r="AX454" i="50"/>
  <c r="AX484" i="50"/>
  <c r="AX485" i="50"/>
  <c r="AX486" i="50"/>
  <c r="AX516" i="50"/>
  <c r="AX517" i="50"/>
  <c r="AX518" i="50"/>
  <c r="AX520" i="50"/>
  <c r="AX627" i="50"/>
  <c r="AX421" i="50"/>
  <c r="AX422" i="50"/>
  <c r="AX447" i="50"/>
  <c r="AX448" i="50"/>
  <c r="AX449" i="50"/>
  <c r="AX451" i="50"/>
  <c r="AX480" i="50"/>
  <c r="AX481" i="50"/>
  <c r="AX510" i="50"/>
  <c r="AX511" i="50"/>
  <c r="AX308" i="50"/>
  <c r="AX356" i="50"/>
  <c r="AX389" i="50"/>
  <c r="AX392" i="50"/>
  <c r="AX419" i="50"/>
  <c r="AX446" i="50"/>
  <c r="AX479" i="50"/>
  <c r="AX508" i="50"/>
  <c r="AX509" i="50"/>
  <c r="AX444" i="50"/>
  <c r="AX445" i="50"/>
  <c r="AX476" i="50"/>
  <c r="AX478" i="50"/>
  <c r="AX504" i="50"/>
  <c r="AX505" i="50"/>
  <c r="AX39" i="50"/>
  <c r="AX38" i="50"/>
  <c r="AX35" i="50"/>
  <c r="AX82" i="50"/>
  <c r="AX138" i="50"/>
  <c r="AX149" i="50"/>
  <c r="AX171" i="50"/>
  <c r="AX186" i="50"/>
  <c r="AX349" i="50"/>
  <c r="AX384" i="50"/>
  <c r="AX416" i="50"/>
  <c r="AX443" i="50"/>
  <c r="AX474" i="50"/>
  <c r="AX475" i="50"/>
  <c r="AX503" i="50"/>
  <c r="AX415" i="50"/>
  <c r="AX441" i="50"/>
  <c r="AX442" i="50"/>
  <c r="AX470" i="50"/>
  <c r="AX471" i="50"/>
  <c r="AX472" i="50"/>
  <c r="AX473" i="50"/>
  <c r="AX501" i="50"/>
  <c r="AX502" i="50"/>
  <c r="AX40" i="50"/>
  <c r="AX410" i="50"/>
  <c r="AX438" i="50"/>
  <c r="AX468" i="50"/>
  <c r="AX469" i="50"/>
  <c r="AX500" i="50"/>
  <c r="AX535" i="50"/>
  <c r="AX536" i="50"/>
  <c r="AX538" i="50"/>
  <c r="AX540" i="50"/>
  <c r="AX543" i="50"/>
  <c r="AX545" i="50"/>
  <c r="AX546" i="50"/>
  <c r="AX548" i="50"/>
  <c r="AX59" i="50"/>
  <c r="AX34" i="50"/>
  <c r="AX376" i="50"/>
  <c r="AX408" i="50"/>
  <c r="AX435" i="50"/>
  <c r="AX436" i="50"/>
  <c r="AX437" i="50"/>
  <c r="AX465" i="50"/>
  <c r="AX466" i="50"/>
  <c r="AX495" i="50"/>
  <c r="AX432" i="50"/>
  <c r="AX461" i="50"/>
  <c r="AX462" i="50"/>
  <c r="AX463" i="50"/>
  <c r="AX464" i="50"/>
  <c r="AX494" i="50"/>
  <c r="AX525" i="50"/>
  <c r="AX526" i="50"/>
  <c r="AX528" i="50"/>
  <c r="AX530" i="50"/>
  <c r="AX531" i="50"/>
  <c r="AX26" i="50"/>
  <c r="AX333" i="50"/>
  <c r="AX404" i="50"/>
  <c r="AX406" i="50"/>
  <c r="AX431" i="50"/>
  <c r="AX457" i="50"/>
  <c r="AX458" i="50"/>
  <c r="AX459" i="50"/>
  <c r="AX460" i="50"/>
  <c r="AX489" i="50"/>
  <c r="AX490" i="50"/>
  <c r="AX491" i="50"/>
  <c r="AX402" i="50"/>
  <c r="AX455" i="50"/>
  <c r="AX488" i="50"/>
  <c r="AX521" i="50"/>
  <c r="AX523" i="50"/>
  <c r="AX628" i="50"/>
  <c r="AX629" i="50"/>
  <c r="AX60" i="50"/>
  <c r="AX33" i="50"/>
  <c r="BA12" i="50"/>
  <c r="E9" i="50" s="1"/>
  <c r="AX58" i="50"/>
  <c r="AX15" i="50"/>
  <c r="BI12" i="50"/>
  <c r="AE9" i="50" s="1"/>
  <c r="AX47" i="50"/>
  <c r="AX70" i="50"/>
  <c r="BK12" i="50"/>
  <c r="AM9" i="50" s="1"/>
  <c r="AX32" i="50"/>
  <c r="AX55" i="50"/>
  <c r="AX54" i="50"/>
  <c r="AX51" i="50"/>
  <c r="AX50" i="50"/>
  <c r="AX49" i="50"/>
  <c r="AX46" i="50"/>
  <c r="AX56" i="50"/>
  <c r="AX53" i="50"/>
  <c r="AX52" i="50"/>
  <c r="BJ12" i="50"/>
  <c r="AI9" i="50" s="1"/>
  <c r="AX73" i="50"/>
  <c r="AX74" i="50"/>
  <c r="AX75" i="50"/>
  <c r="AX76" i="50"/>
  <c r="AX77" i="50"/>
  <c r="AX78" i="50"/>
  <c r="AX83" i="50"/>
  <c r="AX84" i="50"/>
  <c r="AX85" i="50"/>
  <c r="AX87" i="50"/>
  <c r="AX88" i="50"/>
  <c r="AX89" i="50"/>
  <c r="AX90" i="50"/>
  <c r="AX91" i="50"/>
  <c r="AX92" i="50"/>
  <c r="AX94" i="50"/>
  <c r="AX95" i="50"/>
  <c r="AX96" i="50"/>
  <c r="AX97" i="50"/>
  <c r="AX98" i="50"/>
  <c r="AX99" i="50"/>
  <c r="AX100" i="50"/>
  <c r="AX101" i="50"/>
  <c r="AX103" i="50"/>
  <c r="AX104" i="50"/>
  <c r="AX105" i="50"/>
  <c r="AX106" i="50"/>
  <c r="AX108" i="50"/>
  <c r="AX109" i="50"/>
  <c r="AX110" i="50"/>
  <c r="AX111" i="50"/>
  <c r="AX112" i="50"/>
  <c r="AX113" i="50"/>
  <c r="AX114" i="50"/>
  <c r="AX115" i="50"/>
  <c r="AX117" i="50"/>
  <c r="AX118" i="50"/>
  <c r="AX119" i="50"/>
  <c r="AX120" i="50"/>
  <c r="AX121" i="50"/>
  <c r="AX122" i="50"/>
  <c r="AX123" i="50"/>
  <c r="AX124" i="50"/>
  <c r="AX125" i="50"/>
  <c r="AX126" i="50"/>
  <c r="AX127" i="50"/>
  <c r="AX128" i="50"/>
  <c r="AX129" i="50"/>
  <c r="AX130" i="50"/>
  <c r="AX131" i="50"/>
  <c r="AX132" i="50"/>
  <c r="AX133" i="50"/>
  <c r="AX134" i="50"/>
  <c r="AX135" i="50"/>
  <c r="AX136" i="50"/>
  <c r="AX137" i="50"/>
  <c r="AX139" i="50"/>
  <c r="AX140" i="50"/>
  <c r="AX141" i="50"/>
  <c r="AX142" i="50"/>
  <c r="AX143" i="50"/>
  <c r="AX144" i="50"/>
  <c r="AX145" i="50"/>
  <c r="AX146" i="50"/>
  <c r="AX147" i="50"/>
  <c r="AX148" i="50"/>
  <c r="AX150" i="50"/>
  <c r="AX151" i="50"/>
  <c r="AX152" i="50"/>
  <c r="AX153" i="50"/>
  <c r="AX154" i="50"/>
  <c r="AX155" i="50"/>
  <c r="AX156" i="50"/>
  <c r="AX157" i="50"/>
  <c r="AX158" i="50"/>
  <c r="AX63" i="50"/>
  <c r="AX19" i="50"/>
  <c r="AX17" i="50"/>
  <c r="AX69" i="50"/>
  <c r="AX68" i="50"/>
  <c r="AX66" i="50"/>
  <c r="AX65" i="50"/>
  <c r="AX21" i="50"/>
  <c r="AX24" i="50"/>
  <c r="BE12" i="50"/>
  <c r="M9" i="50" s="1"/>
  <c r="AX31" i="50"/>
  <c r="AX30" i="50"/>
  <c r="AX29" i="50"/>
  <c r="AX28" i="50"/>
  <c r="AX27" i="50"/>
  <c r="AX37" i="50"/>
  <c r="AX36" i="50"/>
  <c r="AX42" i="50"/>
  <c r="AX44" i="50"/>
  <c r="AX250" i="50"/>
  <c r="AX257" i="50"/>
  <c r="AX322" i="50"/>
  <c r="AX271" i="50"/>
  <c r="AX317" i="50"/>
  <c r="AX319" i="50"/>
  <c r="AX292" i="50"/>
  <c r="AX224" i="50"/>
  <c r="AX337" i="50"/>
  <c r="AX411" i="50"/>
  <c r="AX286" i="50"/>
  <c r="AX382" i="50"/>
  <c r="AX160" i="50"/>
  <c r="AX161" i="50"/>
  <c r="AX162" i="50"/>
  <c r="AX163" i="50"/>
  <c r="AX164" i="50"/>
  <c r="AX165" i="50"/>
  <c r="AX166" i="50"/>
  <c r="AX167" i="50"/>
  <c r="AX168" i="50"/>
  <c r="AX169" i="50"/>
  <c r="AX170" i="50"/>
  <c r="AX172" i="50"/>
  <c r="AX173" i="50"/>
  <c r="AX174" i="50"/>
  <c r="AX175" i="50"/>
  <c r="AX176" i="50"/>
  <c r="AX177" i="50"/>
  <c r="AX178" i="50"/>
  <c r="AX179" i="50"/>
  <c r="AX180" i="50"/>
  <c r="AX181" i="50"/>
  <c r="AX182" i="50"/>
  <c r="AX183" i="50"/>
  <c r="AX184" i="50"/>
  <c r="AX185" i="50"/>
  <c r="AX187" i="50"/>
  <c r="AX188" i="50"/>
  <c r="AX189" i="50"/>
  <c r="AX190" i="50"/>
  <c r="AX191" i="50"/>
  <c r="AX192" i="50"/>
  <c r="AX193" i="50"/>
  <c r="AX194" i="50"/>
  <c r="AX195" i="50"/>
  <c r="AX196" i="50"/>
  <c r="AX197" i="50"/>
  <c r="AX198" i="50"/>
  <c r="AX199" i="50"/>
  <c r="AX200" i="50"/>
  <c r="AX201" i="50"/>
  <c r="AX202" i="50"/>
  <c r="AX203" i="50"/>
  <c r="AX204" i="50"/>
  <c r="AX205" i="50"/>
  <c r="AX206" i="50"/>
  <c r="AX207" i="50"/>
  <c r="AX209" i="50"/>
  <c r="AX210" i="50"/>
  <c r="AX211" i="50"/>
  <c r="AX212" i="50"/>
  <c r="AX283" i="50"/>
  <c r="AX307" i="50"/>
  <c r="AX663" i="50"/>
  <c r="AX664" i="50"/>
  <c r="AX665" i="50"/>
  <c r="AX699" i="50"/>
  <c r="AX700" i="50"/>
  <c r="AX701" i="50"/>
  <c r="AX256" i="50"/>
  <c r="AX328" i="50"/>
  <c r="AX363" i="50"/>
  <c r="AX399" i="50"/>
  <c r="AX260" i="50"/>
  <c r="AX324" i="50"/>
  <c r="B30" i="16"/>
  <c r="A30" i="16"/>
  <c r="B9" i="68"/>
  <c r="AX373" i="50"/>
  <c r="BA7" i="47"/>
  <c r="BL12" i="50"/>
  <c r="AP9" i="50" s="1"/>
  <c r="Y18" i="42"/>
  <c r="AX61" i="50"/>
  <c r="AX20" i="50"/>
  <c r="AX81" i="50"/>
  <c r="AX93" i="50"/>
  <c r="AC81" i="45"/>
  <c r="AC76" i="45"/>
  <c r="AC89" i="45"/>
  <c r="AC86" i="45"/>
  <c r="AC82" i="45"/>
  <c r="AC99" i="45"/>
  <c r="AC97" i="45"/>
  <c r="AC92" i="45"/>
  <c r="AC106" i="45"/>
  <c r="AC103" i="45"/>
  <c r="AX215" i="50"/>
  <c r="AX244" i="50"/>
  <c r="AX254" i="50"/>
  <c r="AX280" i="50"/>
  <c r="AX316" i="50"/>
  <c r="AX346" i="50"/>
  <c r="AH12" i="45"/>
  <c r="R9" i="45" s="1"/>
  <c r="BB12" i="50"/>
  <c r="G9" i="50" s="1"/>
  <c r="AG7" i="28"/>
  <c r="AX41" i="50"/>
  <c r="BG12" i="50"/>
  <c r="Y9" i="50" s="1"/>
  <c r="AC91" i="45"/>
  <c r="AC84" i="45"/>
  <c r="AX241" i="50"/>
  <c r="AX251" i="50"/>
  <c r="AX277" i="50"/>
  <c r="AX313" i="50"/>
  <c r="BO12" i="50"/>
  <c r="M11" i="50" s="1"/>
  <c r="AC48" i="45"/>
  <c r="AX238" i="50"/>
  <c r="AX248" i="50"/>
  <c r="AX274" i="50"/>
  <c r="AX310" i="50"/>
  <c r="AC59" i="45"/>
  <c r="AX86" i="50"/>
  <c r="AX235" i="50"/>
  <c r="AX245" i="50"/>
  <c r="Y7" i="42"/>
  <c r="AC79" i="45"/>
  <c r="AC77" i="45"/>
  <c r="AC74" i="45"/>
  <c r="AC72" i="45"/>
  <c r="AC90" i="45"/>
  <c r="AC87" i="45"/>
  <c r="AC100" i="45"/>
  <c r="AC93" i="45"/>
  <c r="AC111" i="45"/>
  <c r="AC109" i="45"/>
  <c r="AC107" i="45"/>
  <c r="AC104" i="45"/>
  <c r="AX213" i="50"/>
  <c r="AX232" i="50"/>
  <c r="AX242" i="50"/>
  <c r="AX268" i="50"/>
  <c r="AX304" i="50"/>
  <c r="AC21" i="45"/>
  <c r="AX57" i="50"/>
  <c r="AX229" i="50"/>
  <c r="AX239" i="50"/>
  <c r="AX265" i="50"/>
  <c r="AX301" i="50"/>
  <c r="AC51" i="45"/>
  <c r="AC68" i="45"/>
  <c r="AC44" i="45"/>
  <c r="AE12" i="45"/>
  <c r="F9" i="45" s="1"/>
  <c r="AX79" i="50"/>
  <c r="AX107" i="50"/>
  <c r="AX226" i="50"/>
  <c r="AX236" i="50"/>
  <c r="AX262" i="50"/>
  <c r="AX298" i="50"/>
  <c r="AX334" i="50"/>
  <c r="Y9" i="42"/>
  <c r="AX223" i="50"/>
  <c r="AX233" i="50"/>
  <c r="AX259" i="50"/>
  <c r="AX295" i="50"/>
  <c r="AX331" i="50"/>
  <c r="AX45" i="50"/>
  <c r="AC80" i="45"/>
  <c r="AC78" i="45"/>
  <c r="AC88" i="45"/>
  <c r="AC101" i="45"/>
  <c r="AC94" i="45"/>
  <c r="AC105" i="45"/>
  <c r="AX217" i="50"/>
  <c r="AX266" i="50"/>
  <c r="AX372" i="50"/>
  <c r="AC53" i="45"/>
  <c r="AX13" i="50"/>
  <c r="AX71" i="50"/>
  <c r="AX25" i="50"/>
  <c r="AX80" i="50"/>
  <c r="AX227" i="50"/>
  <c r="AX253" i="50"/>
  <c r="AX263" i="50"/>
  <c r="AX289" i="50"/>
  <c r="AX325" i="50"/>
  <c r="AX360" i="50"/>
  <c r="AX370" i="50"/>
  <c r="AX396" i="50"/>
  <c r="AX357" i="50"/>
  <c r="AX367" i="50"/>
  <c r="AX393" i="50"/>
  <c r="AX429" i="50"/>
  <c r="AX269" i="50"/>
  <c r="AX272" i="50"/>
  <c r="AX275" i="50"/>
  <c r="AX278" i="50"/>
  <c r="AX281" i="50"/>
  <c r="AX284" i="50"/>
  <c r="AX287" i="50"/>
  <c r="AX290" i="50"/>
  <c r="AX293" i="50"/>
  <c r="AX296" i="50"/>
  <c r="AX299" i="50"/>
  <c r="AX302" i="50"/>
  <c r="AX305" i="50"/>
  <c r="AX311" i="50"/>
  <c r="AX314" i="50"/>
  <c r="AX320" i="50"/>
  <c r="AX323" i="50"/>
  <c r="AX326" i="50"/>
  <c r="AX329" i="50"/>
  <c r="AX332" i="50"/>
  <c r="AX335" i="50"/>
  <c r="AX338" i="50"/>
  <c r="AX341" i="50"/>
  <c r="AX354" i="50"/>
  <c r="AX364" i="50"/>
  <c r="AX390" i="50"/>
  <c r="AX351" i="50"/>
  <c r="AX361" i="50"/>
  <c r="AX387" i="50"/>
  <c r="AX423" i="50"/>
  <c r="AX348" i="50"/>
  <c r="AX358" i="50"/>
  <c r="AX345" i="50"/>
  <c r="AX355" i="50"/>
  <c r="CG6" i="27"/>
  <c r="P3" i="27" s="1"/>
  <c r="AX219" i="50"/>
  <c r="AX222" i="50"/>
  <c r="AX225" i="50"/>
  <c r="AX228" i="50"/>
  <c r="AX231" i="50"/>
  <c r="AX234" i="50"/>
  <c r="AX237" i="50"/>
  <c r="AX240" i="50"/>
  <c r="AX243" i="50"/>
  <c r="AX246" i="50"/>
  <c r="AX249" i="50"/>
  <c r="AX252" i="50"/>
  <c r="AX255" i="50"/>
  <c r="AX258" i="50"/>
  <c r="AX261" i="50"/>
  <c r="AX264" i="50"/>
  <c r="AX267" i="50"/>
  <c r="AX270" i="50"/>
  <c r="AX273" i="50"/>
  <c r="AX276" i="50"/>
  <c r="AX279" i="50"/>
  <c r="AX282" i="50"/>
  <c r="AX285" i="50"/>
  <c r="AX288" i="50"/>
  <c r="AX291" i="50"/>
  <c r="AX294" i="50"/>
  <c r="AX297" i="50"/>
  <c r="AX300" i="50"/>
  <c r="AX303" i="50"/>
  <c r="AX306" i="50"/>
  <c r="AX309" i="50"/>
  <c r="AX312" i="50"/>
  <c r="AX315" i="50"/>
  <c r="AX318" i="50"/>
  <c r="AX321" i="50"/>
  <c r="AX327" i="50"/>
  <c r="AX330" i="50"/>
  <c r="AX336" i="50"/>
  <c r="AX339" i="50"/>
  <c r="AX342" i="50"/>
  <c r="AX352" i="50"/>
  <c r="AX378" i="50"/>
  <c r="AX414" i="50"/>
  <c r="AX375" i="50"/>
  <c r="AX385" i="50"/>
  <c r="AX343" i="50"/>
  <c r="AX369" i="50"/>
  <c r="AX379" i="50"/>
  <c r="AX405" i="50"/>
  <c r="AX388" i="50"/>
  <c r="AX391" i="50"/>
  <c r="AX394" i="50"/>
  <c r="AX397" i="50"/>
  <c r="AX403" i="50"/>
  <c r="AX409" i="50"/>
  <c r="AX412" i="50"/>
  <c r="AX418" i="50"/>
  <c r="AX433" i="50"/>
  <c r="AX439" i="50"/>
  <c r="AE7" i="77"/>
  <c r="Q17" i="35"/>
  <c r="Q39" i="35"/>
  <c r="Q28" i="35"/>
  <c r="Q40" i="35"/>
  <c r="Q29" i="35"/>
  <c r="Q41" i="35"/>
  <c r="Q30" i="35"/>
  <c r="Q42" i="35"/>
  <c r="AX344" i="50"/>
  <c r="AX347" i="50"/>
  <c r="AX350" i="50"/>
  <c r="AX353" i="50"/>
  <c r="AX359" i="50"/>
  <c r="AX362" i="50"/>
  <c r="AX368" i="50"/>
  <c r="AX371" i="50"/>
  <c r="AX374" i="50"/>
  <c r="AX377" i="50"/>
  <c r="AX380" i="50"/>
  <c r="AX383" i="50"/>
  <c r="AX386" i="50"/>
  <c r="AX395" i="50"/>
  <c r="AX401" i="50"/>
  <c r="AX407" i="50"/>
  <c r="AX413" i="50"/>
  <c r="AX425" i="50"/>
  <c r="AX434" i="50"/>
  <c r="Q31" i="35"/>
  <c r="Q32" i="35"/>
  <c r="Q14" i="35"/>
  <c r="Q33" i="35"/>
  <c r="T12" i="35"/>
  <c r="G10" i="35" s="1"/>
  <c r="Q34" i="35"/>
  <c r="CE6" i="27"/>
  <c r="G3" i="27" s="1"/>
  <c r="CF6" i="27"/>
  <c r="L3" i="27" s="1"/>
  <c r="DA6" i="27"/>
  <c r="BW5" i="27" s="1"/>
  <c r="Q36" i="35"/>
  <c r="Q16" i="35"/>
  <c r="Q38" i="35"/>
  <c r="AA6" i="14"/>
  <c r="O4" i="14" s="1"/>
  <c r="K15" i="68"/>
  <c r="G15" i="68" s="1"/>
  <c r="CA7" i="27"/>
  <c r="D22" i="68"/>
  <c r="C22" i="68" s="1"/>
  <c r="A22" i="68" s="1"/>
  <c r="D22" i="42"/>
  <c r="AB22" i="42" s="1"/>
  <c r="D9" i="16"/>
  <c r="AO9" i="16" s="1"/>
  <c r="D24" i="68"/>
  <c r="J24" i="68" s="1"/>
  <c r="D25" i="16"/>
  <c r="AM25" i="16" s="1"/>
  <c r="AA9" i="6"/>
  <c r="D16" i="68"/>
  <c r="J16" i="68" s="1"/>
  <c r="D25" i="27"/>
  <c r="CO25" i="27" s="1"/>
  <c r="Y12" i="35"/>
  <c r="P10" i="35" s="1"/>
  <c r="Q13" i="35"/>
  <c r="AN15" i="16"/>
  <c r="D29" i="16"/>
  <c r="AO29" i="16" s="1"/>
  <c r="D12" i="42"/>
  <c r="AA12" i="42" s="1"/>
  <c r="D28" i="68"/>
  <c r="C28" i="68" s="1"/>
  <c r="A28" i="68" s="1"/>
  <c r="D28" i="42"/>
  <c r="AB28" i="42" s="1"/>
  <c r="D13" i="27"/>
  <c r="CS13" i="27" s="1"/>
  <c r="AA14" i="42"/>
  <c r="AN14" i="16"/>
  <c r="C14" i="42"/>
  <c r="AB13" i="42"/>
  <c r="AE13" i="42"/>
  <c r="AB30" i="42"/>
  <c r="AE30" i="42"/>
  <c r="AA30" i="42"/>
  <c r="C23" i="16"/>
  <c r="C32" i="16"/>
  <c r="CS9" i="27"/>
  <c r="C21" i="42"/>
  <c r="CK24" i="27"/>
  <c r="C13" i="42"/>
  <c r="CY9" i="27"/>
  <c r="CC23" i="27"/>
  <c r="CO23" i="27"/>
  <c r="C14" i="27"/>
  <c r="CO9" i="27"/>
  <c r="CV9" i="27"/>
  <c r="CW14" i="27"/>
  <c r="CV26" i="27"/>
  <c r="AM26" i="16"/>
  <c r="AA9" i="42"/>
  <c r="CY26" i="27"/>
  <c r="C16" i="16"/>
  <c r="K25" i="68"/>
  <c r="G25" i="68" s="1"/>
  <c r="C14" i="68"/>
  <c r="A14" i="68" s="1"/>
  <c r="CU16" i="27"/>
  <c r="C26" i="16"/>
  <c r="CW24" i="27"/>
  <c r="CD24" i="27"/>
  <c r="CH24" i="27"/>
  <c r="D24" i="16"/>
  <c r="AP24" i="16" s="1"/>
  <c r="CS24" i="27"/>
  <c r="CM24" i="27"/>
  <c r="CU24" i="27"/>
  <c r="C24" i="27"/>
  <c r="D23" i="68"/>
  <c r="J23" i="68" s="1"/>
  <c r="D23" i="42"/>
  <c r="CK14" i="27"/>
  <c r="CO14" i="27"/>
  <c r="CV24" i="27"/>
  <c r="CO24" i="27"/>
  <c r="CC24" i="27"/>
  <c r="CY22" i="27"/>
  <c r="CC22" i="27"/>
  <c r="K21" i="68"/>
  <c r="J21" i="68"/>
  <c r="K14" i="68"/>
  <c r="G14" i="68" s="1"/>
  <c r="CS10" i="27"/>
  <c r="CD10" i="27"/>
  <c r="AB17" i="42"/>
  <c r="CK22" i="27"/>
  <c r="CS14" i="27"/>
  <c r="J13" i="68"/>
  <c r="C13" i="68"/>
  <c r="A13" i="68" s="1"/>
  <c r="K13" i="68"/>
  <c r="CS22" i="27"/>
  <c r="CC26" i="27"/>
  <c r="AN16" i="16"/>
  <c r="CS26" i="27"/>
  <c r="CY15" i="27"/>
  <c r="AP15" i="16"/>
  <c r="AM15" i="16"/>
  <c r="C15" i="16"/>
  <c r="AP32" i="16"/>
  <c r="AN32" i="16"/>
  <c r="CH14" i="27"/>
  <c r="CU14" i="27"/>
  <c r="CM14" i="27"/>
  <c r="CD14" i="27"/>
  <c r="C10" i="16"/>
  <c r="CD26" i="27"/>
  <c r="CK18" i="27"/>
  <c r="J9" i="68"/>
  <c r="D16" i="42"/>
  <c r="AA16" i="42" s="1"/>
  <c r="D17" i="27"/>
  <c r="CY17" i="27" s="1"/>
  <c r="D17" i="16"/>
  <c r="C17" i="16" s="1"/>
  <c r="CW26" i="27"/>
  <c r="CK26" i="27"/>
  <c r="CH26" i="27"/>
  <c r="AB15" i="42"/>
  <c r="AA15" i="42"/>
  <c r="C15" i="42"/>
  <c r="CW22" i="27"/>
  <c r="AM32" i="16"/>
  <c r="C26" i="27"/>
  <c r="AN28" i="16"/>
  <c r="CW18" i="27"/>
  <c r="CU26" i="27"/>
  <c r="K9" i="68"/>
  <c r="AA25" i="42"/>
  <c r="C25" i="42"/>
  <c r="AE25" i="42"/>
  <c r="AB25" i="42"/>
  <c r="D29" i="68"/>
  <c r="D29" i="42"/>
  <c r="C29" i="42" s="1"/>
  <c r="D30" i="27"/>
  <c r="CD30" i="27" s="1"/>
  <c r="CO26" i="27"/>
  <c r="CM29" i="27"/>
  <c r="CD29" i="27"/>
  <c r="D31" i="27"/>
  <c r="CV31" i="27" s="1"/>
  <c r="D31" i="16"/>
  <c r="AN31" i="16" s="1"/>
  <c r="D8" i="27"/>
  <c r="CS8" i="27" s="1"/>
  <c r="D7" i="42"/>
  <c r="AB7" i="42" s="1"/>
  <c r="D8" i="16"/>
  <c r="D20" i="27"/>
  <c r="CC20" i="27" s="1"/>
  <c r="D19" i="68"/>
  <c r="C19" i="68" s="1"/>
  <c r="A19" i="68" s="1"/>
  <c r="D31" i="68"/>
  <c r="D32" i="27"/>
  <c r="CW32" i="27" s="1"/>
  <c r="D8" i="68"/>
  <c r="D20" i="68"/>
  <c r="J20" i="68" s="1"/>
  <c r="D21" i="27"/>
  <c r="D20" i="42"/>
  <c r="AE20" i="42" s="1"/>
  <c r="R7" i="48"/>
  <c r="D13" i="16"/>
  <c r="AN13" i="16" s="1"/>
  <c r="AJ7" i="16"/>
  <c r="AN10" i="16"/>
  <c r="CK16" i="27"/>
  <c r="CS16" i="27"/>
  <c r="D26" i="68"/>
  <c r="C26" i="68" s="1"/>
  <c r="A26" i="68" s="1"/>
  <c r="AM10" i="16"/>
  <c r="CW16" i="27"/>
  <c r="CV16" i="27"/>
  <c r="AP10" i="16"/>
  <c r="C16" i="27"/>
  <c r="CD16" i="27"/>
  <c r="CY16" i="27"/>
  <c r="CH16" i="27"/>
  <c r="AZ7" i="47"/>
  <c r="CC16" i="27"/>
  <c r="CO16" i="27"/>
  <c r="CC14" i="27"/>
  <c r="CV14" i="27"/>
  <c r="CH10" i="27"/>
  <c r="AB18" i="42"/>
  <c r="AA18" i="42"/>
  <c r="AE18" i="42"/>
  <c r="C18" i="42"/>
  <c r="AA21" i="42"/>
  <c r="AO26" i="16"/>
  <c r="CK23" i="27"/>
  <c r="CV23" i="27"/>
  <c r="D12" i="68"/>
  <c r="K12" i="68" s="1"/>
  <c r="CY23" i="27"/>
  <c r="D27" i="27"/>
  <c r="D18" i="68"/>
  <c r="CW23" i="27"/>
  <c r="AM30" i="16"/>
  <c r="CD23" i="27"/>
  <c r="CK15" i="27"/>
  <c r="D11" i="27"/>
  <c r="CD11" i="27" s="1"/>
  <c r="D10" i="42"/>
  <c r="AO30" i="16"/>
  <c r="AB24" i="42"/>
  <c r="CH23" i="27"/>
  <c r="CW15" i="27"/>
  <c r="D11" i="16"/>
  <c r="D10" i="68"/>
  <c r="C10" i="68" s="1"/>
  <c r="A10" i="68" s="1"/>
  <c r="AE21" i="42"/>
  <c r="CS23" i="27"/>
  <c r="CO15" i="27"/>
  <c r="D19" i="16"/>
  <c r="AA24" i="42"/>
  <c r="AB9" i="42"/>
  <c r="CM23" i="27"/>
  <c r="CM15" i="27"/>
  <c r="J17" i="68"/>
  <c r="G17" i="68" s="1"/>
  <c r="D27" i="16"/>
  <c r="AO27" i="16" s="1"/>
  <c r="D19" i="27"/>
  <c r="AE24" i="42"/>
  <c r="AN26" i="16"/>
  <c r="C15" i="27"/>
  <c r="C23" i="27"/>
  <c r="AE9" i="42"/>
  <c r="C17" i="68"/>
  <c r="A17" i="68" s="1"/>
  <c r="CV15" i="27"/>
  <c r="BZ7" i="27"/>
  <c r="J3" i="28"/>
  <c r="CV28" i="27"/>
  <c r="CH28" i="27"/>
  <c r="CS28" i="27"/>
  <c r="CU28" i="27"/>
  <c r="CW28" i="27"/>
  <c r="CC28" i="27"/>
  <c r="CD28" i="27"/>
  <c r="CY28" i="27"/>
  <c r="CM28" i="27"/>
  <c r="C28" i="27"/>
  <c r="CK28" i="27"/>
  <c r="CO28" i="27"/>
  <c r="AP12" i="16"/>
  <c r="AM12" i="16"/>
  <c r="AO12" i="16"/>
  <c r="AO23" i="16"/>
  <c r="AM28" i="16"/>
  <c r="D19" i="42"/>
  <c r="AE19" i="42" s="1"/>
  <c r="C25" i="68"/>
  <c r="A25" i="68" s="1"/>
  <c r="D11" i="68"/>
  <c r="D11" i="42"/>
  <c r="AA11" i="42" s="1"/>
  <c r="D12" i="27"/>
  <c r="D27" i="42"/>
  <c r="D20" i="16"/>
  <c r="AO28" i="16"/>
  <c r="AI7" i="36"/>
  <c r="D27" i="68"/>
  <c r="AA7" i="79"/>
  <c r="AA17" i="42"/>
  <c r="C28" i="16"/>
  <c r="H7" i="37"/>
  <c r="F38" i="6"/>
  <c r="AD7" i="77"/>
  <c r="CM18" i="27"/>
  <c r="CM10" i="27"/>
  <c r="CK9" i="27"/>
  <c r="C10" i="27"/>
  <c r="C26" i="42"/>
  <c r="CU18" i="27"/>
  <c r="CK10" i="27"/>
  <c r="CU10" i="27"/>
  <c r="CW9" i="27"/>
  <c r="AP30" i="16"/>
  <c r="C9" i="27"/>
  <c r="AA26" i="42"/>
  <c r="AB8" i="42"/>
  <c r="AN22" i="16"/>
  <c r="C22" i="16"/>
  <c r="C21" i="68"/>
  <c r="A21" i="68" s="1"/>
  <c r="C12" i="16"/>
  <c r="CC18" i="27"/>
  <c r="CW10" i="27"/>
  <c r="CV10" i="27"/>
  <c r="CD9" i="27"/>
  <c r="C18" i="27"/>
  <c r="AM22" i="16"/>
  <c r="AN12" i="16"/>
  <c r="CS18" i="27"/>
  <c r="CO18" i="27"/>
  <c r="CC10" i="27"/>
  <c r="CY10" i="27"/>
  <c r="CH9" i="27"/>
  <c r="K7" i="68"/>
  <c r="AN30" i="16"/>
  <c r="AE8" i="42"/>
  <c r="AO22" i="16"/>
  <c r="CD18" i="27"/>
  <c r="CV18" i="27"/>
  <c r="CO10" i="27"/>
  <c r="CM9" i="27"/>
  <c r="AE26" i="42"/>
  <c r="CH18" i="27"/>
  <c r="CC9" i="27"/>
  <c r="AM18" i="16"/>
  <c r="C18" i="16"/>
  <c r="AO18" i="16"/>
  <c r="AN18" i="16"/>
  <c r="AM14" i="16"/>
  <c r="C14" i="16"/>
  <c r="AP14" i="16"/>
  <c r="AP21" i="16"/>
  <c r="AO21" i="16"/>
  <c r="C21" i="16"/>
  <c r="AN21" i="16"/>
  <c r="CS29" i="27"/>
  <c r="CK29" i="27"/>
  <c r="CH29" i="27"/>
  <c r="C29" i="27"/>
  <c r="CY29" i="27"/>
  <c r="CW29" i="27"/>
  <c r="CV29" i="27"/>
  <c r="CO29" i="27"/>
  <c r="CU29" i="27"/>
  <c r="CC29" i="27"/>
  <c r="AX64" i="50"/>
  <c r="AX48" i="50"/>
  <c r="AX16" i="50"/>
  <c r="AE17" i="42"/>
  <c r="AM23" i="16"/>
  <c r="CM22" i="27"/>
  <c r="CU15" i="27"/>
  <c r="AC20" i="45"/>
  <c r="AC22" i="45"/>
  <c r="AC54" i="45"/>
  <c r="AX18" i="50"/>
  <c r="BH12" i="50"/>
  <c r="AA9" i="50" s="1"/>
  <c r="C8" i="42"/>
  <c r="CU22" i="27"/>
  <c r="CC15" i="27"/>
  <c r="CS15" i="27"/>
  <c r="AN23" i="16"/>
  <c r="BD12" i="50"/>
  <c r="L9" i="50" s="1"/>
  <c r="AO16" i="16"/>
  <c r="AP16" i="16"/>
  <c r="AX67" i="50"/>
  <c r="AX22" i="50"/>
  <c r="AX72" i="50"/>
  <c r="C22" i="27"/>
  <c r="CO22" i="27"/>
  <c r="CV22" i="27"/>
  <c r="CD15" i="27"/>
  <c r="AE14" i="42"/>
  <c r="CD22" i="27"/>
  <c r="AX43" i="50"/>
  <c r="AC52" i="45"/>
  <c r="AF12" i="45"/>
  <c r="I9" i="45" s="1"/>
  <c r="AX62" i="50"/>
  <c r="BM12" i="50"/>
  <c r="AT9" i="50" s="1"/>
  <c r="BC12" i="50"/>
  <c r="I9" i="50" s="1"/>
  <c r="AX14" i="50"/>
  <c r="AX214" i="50"/>
  <c r="AX216" i="50"/>
  <c r="AX218" i="50"/>
  <c r="AX220" i="50"/>
  <c r="AX221" i="50"/>
  <c r="AX230" i="50"/>
  <c r="AG7" i="71"/>
  <c r="N7" i="13"/>
  <c r="AH6" i="77"/>
  <c r="F3" i="77" s="1"/>
  <c r="D5" i="42"/>
  <c r="AA10" i="6" l="1"/>
  <c r="G7" i="68"/>
  <c r="G30" i="68"/>
  <c r="B15" i="68"/>
  <c r="AO25" i="16"/>
  <c r="X31" i="42"/>
  <c r="B8" i="42"/>
  <c r="A8" i="42"/>
  <c r="B15" i="42"/>
  <c r="A15" i="42"/>
  <c r="B14" i="42"/>
  <c r="A14" i="42"/>
  <c r="B25" i="42"/>
  <c r="A25" i="42"/>
  <c r="B21" i="42"/>
  <c r="A21" i="42"/>
  <c r="B18" i="42"/>
  <c r="A18" i="42"/>
  <c r="B31" i="42"/>
  <c r="A31" i="42"/>
  <c r="B26" i="42"/>
  <c r="A26" i="42"/>
  <c r="B29" i="42"/>
  <c r="A29" i="42"/>
  <c r="B13" i="42"/>
  <c r="A13" i="42"/>
  <c r="B23" i="27"/>
  <c r="A23" i="27"/>
  <c r="B23" i="16"/>
  <c r="A23" i="16"/>
  <c r="B9" i="27"/>
  <c r="A9" i="27"/>
  <c r="B18" i="27"/>
  <c r="A18" i="27"/>
  <c r="B15" i="27"/>
  <c r="A15" i="27"/>
  <c r="B10" i="16"/>
  <c r="A10" i="16"/>
  <c r="B29" i="27"/>
  <c r="A29" i="27"/>
  <c r="B18" i="16"/>
  <c r="A18" i="16"/>
  <c r="B28" i="16"/>
  <c r="A28" i="16"/>
  <c r="B26" i="16"/>
  <c r="A26" i="16"/>
  <c r="B14" i="27"/>
  <c r="A14" i="27"/>
  <c r="B12" i="16"/>
  <c r="A12" i="16"/>
  <c r="B17" i="16"/>
  <c r="A17" i="16"/>
  <c r="B32" i="16"/>
  <c r="A32" i="16"/>
  <c r="B26" i="27"/>
  <c r="A26" i="27"/>
  <c r="B15" i="16"/>
  <c r="A15" i="16"/>
  <c r="B24" i="27"/>
  <c r="A24" i="27"/>
  <c r="B14" i="16"/>
  <c r="A14" i="16"/>
  <c r="B16" i="27"/>
  <c r="A16" i="27"/>
  <c r="B21" i="16"/>
  <c r="A21" i="16"/>
  <c r="B22" i="16"/>
  <c r="A22" i="16"/>
  <c r="B10" i="27"/>
  <c r="A10" i="27"/>
  <c r="B16" i="16"/>
  <c r="A16" i="16"/>
  <c r="B22" i="27"/>
  <c r="A22" i="27"/>
  <c r="B28" i="27"/>
  <c r="A28" i="27"/>
  <c r="B17" i="68"/>
  <c r="B22" i="68"/>
  <c r="B26" i="68"/>
  <c r="B21" i="68"/>
  <c r="B7" i="68"/>
  <c r="B19" i="68"/>
  <c r="B13" i="68"/>
  <c r="B14" i="68"/>
  <c r="B28" i="68"/>
  <c r="B25" i="68"/>
  <c r="B10" i="68"/>
  <c r="AP9" i="16"/>
  <c r="C9" i="16"/>
  <c r="AN9" i="16"/>
  <c r="C25" i="16"/>
  <c r="C29" i="16"/>
  <c r="AN29" i="16"/>
  <c r="AM9" i="16"/>
  <c r="AE22" i="42"/>
  <c r="K22" i="68"/>
  <c r="AN25" i="16"/>
  <c r="AP25" i="16"/>
  <c r="CU25" i="27"/>
  <c r="CW25" i="27"/>
  <c r="C22" i="42"/>
  <c r="AM29" i="16"/>
  <c r="CD25" i="27"/>
  <c r="C25" i="27"/>
  <c r="AA22" i="42"/>
  <c r="J22" i="68"/>
  <c r="CY25" i="27"/>
  <c r="CH25" i="27"/>
  <c r="K24" i="68"/>
  <c r="G24" i="68" s="1"/>
  <c r="C24" i="68"/>
  <c r="A24" i="68" s="1"/>
  <c r="CS25" i="27"/>
  <c r="CV25" i="27"/>
  <c r="CK25" i="27"/>
  <c r="CM25" i="27"/>
  <c r="CC25" i="27"/>
  <c r="K16" i="68"/>
  <c r="G16" i="68" s="1"/>
  <c r="C16" i="68"/>
  <c r="A16" i="68" s="1"/>
  <c r="AE28" i="42"/>
  <c r="C13" i="27"/>
  <c r="CH13" i="27"/>
  <c r="AP29" i="16"/>
  <c r="AE12" i="42"/>
  <c r="CM13" i="27"/>
  <c r="CY13" i="27"/>
  <c r="AA28" i="42"/>
  <c r="C12" i="42"/>
  <c r="C28" i="42"/>
  <c r="X13" i="42"/>
  <c r="AB12" i="42"/>
  <c r="G21" i="68"/>
  <c r="X30" i="42"/>
  <c r="CK17" i="27"/>
  <c r="CV13" i="27"/>
  <c r="K28" i="68"/>
  <c r="CU13" i="27"/>
  <c r="CO13" i="27"/>
  <c r="CC13" i="27"/>
  <c r="J28" i="68"/>
  <c r="CD13" i="27"/>
  <c r="CW13" i="27"/>
  <c r="CK13" i="27"/>
  <c r="CM8" i="27"/>
  <c r="CU32" i="27"/>
  <c r="CD31" i="27"/>
  <c r="CM31" i="27"/>
  <c r="CS17" i="27"/>
  <c r="CD17" i="27"/>
  <c r="CV17" i="27"/>
  <c r="CW17" i="27"/>
  <c r="CY11" i="27"/>
  <c r="CO17" i="27"/>
  <c r="CC17" i="27"/>
  <c r="CC32" i="27"/>
  <c r="CH32" i="27"/>
  <c r="C17" i="27"/>
  <c r="CW8" i="27"/>
  <c r="C31" i="16"/>
  <c r="AP13" i="16"/>
  <c r="C13" i="16"/>
  <c r="AM13" i="16"/>
  <c r="AN27" i="16"/>
  <c r="CO11" i="27"/>
  <c r="CH20" i="27"/>
  <c r="CO32" i="27"/>
  <c r="CO20" i="27"/>
  <c r="CW30" i="27"/>
  <c r="BZ24" i="27"/>
  <c r="CW20" i="27"/>
  <c r="CV20" i="27"/>
  <c r="CV32" i="27"/>
  <c r="K20" i="68"/>
  <c r="G20" i="68" s="1"/>
  <c r="CU8" i="27"/>
  <c r="CV8" i="27"/>
  <c r="AO13" i="16"/>
  <c r="CV11" i="27"/>
  <c r="AM31" i="16"/>
  <c r="C27" i="16"/>
  <c r="CU17" i="27"/>
  <c r="CH17" i="27"/>
  <c r="CM32" i="27"/>
  <c r="J10" i="68"/>
  <c r="CC11" i="27"/>
  <c r="AO31" i="16"/>
  <c r="CM17" i="27"/>
  <c r="AP31" i="16"/>
  <c r="CU31" i="27"/>
  <c r="CY30" i="27"/>
  <c r="CY20" i="27"/>
  <c r="C20" i="27"/>
  <c r="AJ26" i="16"/>
  <c r="AE7" i="42"/>
  <c r="C32" i="27"/>
  <c r="CK31" i="27"/>
  <c r="CC31" i="27"/>
  <c r="CH31" i="27"/>
  <c r="AJ32" i="16"/>
  <c r="AJ15" i="16"/>
  <c r="C7" i="42"/>
  <c r="C23" i="68"/>
  <c r="A23" i="68" s="1"/>
  <c r="CY31" i="27"/>
  <c r="X15" i="42"/>
  <c r="X18" i="42"/>
  <c r="BZ26" i="27"/>
  <c r="K26" i="68"/>
  <c r="J26" i="68"/>
  <c r="C24" i="16"/>
  <c r="AN24" i="16"/>
  <c r="AM24" i="16"/>
  <c r="AO24" i="16"/>
  <c r="G13" i="68"/>
  <c r="CS30" i="27"/>
  <c r="K23" i="68"/>
  <c r="G23" i="68" s="1"/>
  <c r="AB23" i="42"/>
  <c r="AA23" i="42"/>
  <c r="AE23" i="42"/>
  <c r="C23" i="42"/>
  <c r="CD32" i="27"/>
  <c r="CS20" i="27"/>
  <c r="AA29" i="42"/>
  <c r="AB20" i="42"/>
  <c r="CY32" i="27"/>
  <c r="CM20" i="27"/>
  <c r="CM30" i="27"/>
  <c r="CK20" i="27"/>
  <c r="AB29" i="42"/>
  <c r="BZ14" i="27"/>
  <c r="AJ10" i="16"/>
  <c r="AA20" i="42"/>
  <c r="CW11" i="27"/>
  <c r="AE29" i="42"/>
  <c r="AP8" i="16"/>
  <c r="AN8" i="16"/>
  <c r="C8" i="16"/>
  <c r="AO8" i="16"/>
  <c r="AM8" i="16"/>
  <c r="K29" i="68"/>
  <c r="C29" i="68"/>
  <c r="A29" i="68" s="1"/>
  <c r="J29" i="68"/>
  <c r="AN17" i="16"/>
  <c r="AP17" i="16"/>
  <c r="AO17" i="16"/>
  <c r="AM17" i="16"/>
  <c r="K10" i="68"/>
  <c r="CD20" i="27"/>
  <c r="C16" i="42"/>
  <c r="CH8" i="27"/>
  <c r="CO8" i="27"/>
  <c r="C8" i="27"/>
  <c r="CD8" i="27"/>
  <c r="CC8" i="27"/>
  <c r="CY8" i="27"/>
  <c r="CK8" i="27"/>
  <c r="X21" i="42"/>
  <c r="BZ16" i="27"/>
  <c r="X9" i="42"/>
  <c r="AE16" i="42"/>
  <c r="CD21" i="27"/>
  <c r="CO21" i="27"/>
  <c r="CC21" i="27"/>
  <c r="CW21" i="27"/>
  <c r="C21" i="27"/>
  <c r="CK21" i="27"/>
  <c r="CY21" i="27"/>
  <c r="CU21" i="27"/>
  <c r="CM21" i="27"/>
  <c r="CH21" i="27"/>
  <c r="CV21" i="27"/>
  <c r="CS21" i="27"/>
  <c r="K19" i="68"/>
  <c r="AB16" i="42"/>
  <c r="CO31" i="27"/>
  <c r="C31" i="27"/>
  <c r="CW31" i="27"/>
  <c r="CS31" i="27"/>
  <c r="X25" i="42"/>
  <c r="G9" i="68"/>
  <c r="K8" i="68"/>
  <c r="C8" i="68"/>
  <c r="A8" i="68" s="1"/>
  <c r="J8" i="68"/>
  <c r="X17" i="42"/>
  <c r="AP27" i="16"/>
  <c r="AA7" i="42"/>
  <c r="CU20" i="27"/>
  <c r="C20" i="68"/>
  <c r="A20" i="68" s="1"/>
  <c r="J19" i="68"/>
  <c r="CK32" i="27"/>
  <c r="CS32" i="27"/>
  <c r="AM27" i="16"/>
  <c r="AJ30" i="16"/>
  <c r="J31" i="68"/>
  <c r="K31" i="68"/>
  <c r="C31" i="68"/>
  <c r="A31" i="68" s="1"/>
  <c r="C20" i="42"/>
  <c r="CU30" i="27"/>
  <c r="C30" i="27"/>
  <c r="CV30" i="27"/>
  <c r="CO30" i="27"/>
  <c r="CC30" i="27"/>
  <c r="CK30" i="27"/>
  <c r="CH30" i="27"/>
  <c r="BZ23" i="27"/>
  <c r="J12" i="68"/>
  <c r="G12" i="68" s="1"/>
  <c r="AJ28" i="16"/>
  <c r="C12" i="68"/>
  <c r="A12" i="68" s="1"/>
  <c r="X24" i="42"/>
  <c r="CU27" i="27"/>
  <c r="CC27" i="27"/>
  <c r="CO27" i="27"/>
  <c r="CM27" i="27"/>
  <c r="CV27" i="27"/>
  <c r="CS27" i="27"/>
  <c r="CK27" i="27"/>
  <c r="C27" i="27"/>
  <c r="CH27" i="27"/>
  <c r="CD27" i="27"/>
  <c r="CY27" i="27"/>
  <c r="CW27" i="27"/>
  <c r="AP11" i="16"/>
  <c r="AN11" i="16"/>
  <c r="AO11" i="16"/>
  <c r="C11" i="16"/>
  <c r="AM11" i="16"/>
  <c r="AN19" i="16"/>
  <c r="AO19" i="16"/>
  <c r="AM19" i="16"/>
  <c r="AP19" i="16"/>
  <c r="C19" i="16"/>
  <c r="CH19" i="27"/>
  <c r="CY19" i="27"/>
  <c r="CD19" i="27"/>
  <c r="CV19" i="27"/>
  <c r="CW19" i="27"/>
  <c r="CS19" i="27"/>
  <c r="CO19" i="27"/>
  <c r="CK19" i="27"/>
  <c r="CC19" i="27"/>
  <c r="C19" i="27"/>
  <c r="CU19" i="27"/>
  <c r="CM19" i="27"/>
  <c r="C10" i="42"/>
  <c r="AE10" i="42"/>
  <c r="AB10" i="42"/>
  <c r="AA10" i="42"/>
  <c r="CM11" i="27"/>
  <c r="C11" i="27"/>
  <c r="CU11" i="27"/>
  <c r="CK11" i="27"/>
  <c r="CH11" i="27"/>
  <c r="CS11" i="27"/>
  <c r="C18" i="68"/>
  <c r="A18" i="68" s="1"/>
  <c r="J18" i="68"/>
  <c r="K18" i="68"/>
  <c r="BZ28" i="27"/>
  <c r="AJ12" i="16"/>
  <c r="K11" i="68"/>
  <c r="J11" i="68"/>
  <c r="C11" i="68"/>
  <c r="A11" i="68" s="1"/>
  <c r="AM20" i="16"/>
  <c r="C20" i="16"/>
  <c r="AP20" i="16"/>
  <c r="AO20" i="16"/>
  <c r="AN20" i="16"/>
  <c r="AB19" i="42"/>
  <c r="C19" i="42"/>
  <c r="AA19" i="42"/>
  <c r="AB27" i="42"/>
  <c r="AE27" i="42"/>
  <c r="C27" i="42"/>
  <c r="AA27" i="42"/>
  <c r="X8" i="42"/>
  <c r="AJ22" i="16"/>
  <c r="AB11" i="42"/>
  <c r="AE11" i="42"/>
  <c r="C11" i="42"/>
  <c r="BZ18" i="27"/>
  <c r="CH12" i="27"/>
  <c r="CD12" i="27"/>
  <c r="CS12" i="27"/>
  <c r="C12" i="27"/>
  <c r="CO12" i="27"/>
  <c r="CY12" i="27"/>
  <c r="CC12" i="27"/>
  <c r="CV12" i="27"/>
  <c r="CW12" i="27"/>
  <c r="CU12" i="27"/>
  <c r="CK12" i="27"/>
  <c r="CM12" i="27"/>
  <c r="BZ10" i="27"/>
  <c r="K27" i="68"/>
  <c r="C27" i="68"/>
  <c r="A27" i="68" s="1"/>
  <c r="J27" i="68"/>
  <c r="AJ16" i="16"/>
  <c r="BZ9" i="27"/>
  <c r="X26" i="42"/>
  <c r="BZ22" i="27"/>
  <c r="AJ18" i="16"/>
  <c r="AJ23" i="16"/>
  <c r="BZ15" i="27"/>
  <c r="BZ29" i="27"/>
  <c r="AJ21" i="16"/>
  <c r="AJ14" i="16"/>
  <c r="X14" i="42"/>
  <c r="AA11" i="6" l="1"/>
  <c r="B19" i="42"/>
  <c r="A19" i="42"/>
  <c r="B7" i="42"/>
  <c r="A7" i="42"/>
  <c r="B28" i="42"/>
  <c r="A28" i="42"/>
  <c r="B23" i="42"/>
  <c r="A23" i="42"/>
  <c r="B12" i="42"/>
  <c r="A12" i="42"/>
  <c r="B10" i="42"/>
  <c r="A10" i="42"/>
  <c r="B22" i="42"/>
  <c r="A22" i="42"/>
  <c r="B11" i="42"/>
  <c r="A11" i="42"/>
  <c r="B27" i="42"/>
  <c r="A27" i="42"/>
  <c r="B20" i="42"/>
  <c r="A20" i="42"/>
  <c r="B16" i="42"/>
  <c r="A16" i="42"/>
  <c r="B21" i="27"/>
  <c r="A21" i="27"/>
  <c r="B24" i="16"/>
  <c r="A24" i="16"/>
  <c r="B29" i="16"/>
  <c r="A29" i="16"/>
  <c r="B30" i="27"/>
  <c r="A30" i="27"/>
  <c r="B13" i="16"/>
  <c r="A13" i="16"/>
  <c r="B19" i="16"/>
  <c r="A19" i="16"/>
  <c r="B19" i="27"/>
  <c r="A19" i="27"/>
  <c r="B8" i="27"/>
  <c r="A8" i="27"/>
  <c r="B9" i="16"/>
  <c r="A9" i="16"/>
  <c r="B20" i="16"/>
  <c r="A20" i="16"/>
  <c r="B32" i="27"/>
  <c r="A32" i="27"/>
  <c r="B31" i="16"/>
  <c r="A31" i="16"/>
  <c r="B12" i="27"/>
  <c r="A12" i="27"/>
  <c r="B25" i="16"/>
  <c r="A25" i="16"/>
  <c r="B8" i="16"/>
  <c r="A8" i="16"/>
  <c r="B17" i="27"/>
  <c r="A17" i="27"/>
  <c r="B13" i="27"/>
  <c r="A13" i="27"/>
  <c r="B11" i="27"/>
  <c r="A11" i="27"/>
  <c r="B27" i="27"/>
  <c r="A27" i="27"/>
  <c r="B20" i="27"/>
  <c r="A20" i="27"/>
  <c r="B27" i="16"/>
  <c r="A27" i="16"/>
  <c r="B11" i="16"/>
  <c r="A11" i="16"/>
  <c r="B25" i="27"/>
  <c r="A25" i="27"/>
  <c r="B31" i="27"/>
  <c r="A31" i="27"/>
  <c r="B16" i="68"/>
  <c r="B23" i="68"/>
  <c r="B20" i="68"/>
  <c r="B29" i="68"/>
  <c r="B8" i="68"/>
  <c r="B18" i="68"/>
  <c r="B11" i="68"/>
  <c r="B24" i="68"/>
  <c r="B27" i="68"/>
  <c r="B12" i="68"/>
  <c r="B31" i="68"/>
  <c r="X22" i="42"/>
  <c r="G22" i="68"/>
  <c r="AJ29" i="16"/>
  <c r="AJ9" i="16"/>
  <c r="AJ25" i="16"/>
  <c r="BZ25" i="27"/>
  <c r="X28" i="42"/>
  <c r="X12" i="42"/>
  <c r="G28" i="68"/>
  <c r="BZ13" i="27"/>
  <c r="G10" i="68"/>
  <c r="AJ13" i="16"/>
  <c r="BZ17" i="27"/>
  <c r="AJ31" i="16"/>
  <c r="X20" i="42"/>
  <c r="X7" i="42"/>
  <c r="X16" i="42"/>
  <c r="AJ24" i="16"/>
  <c r="G19" i="68"/>
  <c r="G26" i="68"/>
  <c r="CO6" i="27"/>
  <c r="AX3" i="27" s="1"/>
  <c r="X23" i="42"/>
  <c r="AO6" i="16"/>
  <c r="S3" i="16" s="1"/>
  <c r="AJ27" i="16"/>
  <c r="BZ32" i="27"/>
  <c r="X29" i="42"/>
  <c r="AA6" i="42"/>
  <c r="E3" i="42" s="1"/>
  <c r="BZ8" i="27"/>
  <c r="G29" i="68"/>
  <c r="BZ31" i="27"/>
  <c r="X11" i="42"/>
  <c r="CV6" i="27"/>
  <c r="BS3" i="27" s="1"/>
  <c r="BZ20" i="27"/>
  <c r="BZ30" i="27"/>
  <c r="AJ17" i="16"/>
  <c r="CU6" i="27"/>
  <c r="BR3" i="27" s="1"/>
  <c r="CK6" i="27"/>
  <c r="AK3" i="27" s="1"/>
  <c r="AP6" i="16"/>
  <c r="T3" i="16" s="1"/>
  <c r="BZ21" i="27"/>
  <c r="CC6" i="27"/>
  <c r="E3" i="27" s="1"/>
  <c r="AJ8" i="16"/>
  <c r="CY6" i="27"/>
  <c r="BY3" i="27" s="1"/>
  <c r="G31" i="68"/>
  <c r="G8" i="68"/>
  <c r="CD6" i="27"/>
  <c r="F3" i="27" s="1"/>
  <c r="BZ11" i="27"/>
  <c r="CM6" i="27"/>
  <c r="AR3" i="27" s="1"/>
  <c r="AB6" i="42"/>
  <c r="O3" i="42" s="1"/>
  <c r="AJ19" i="16"/>
  <c r="AN6" i="16"/>
  <c r="F3" i="16" s="1"/>
  <c r="G18" i="68"/>
  <c r="AE6" i="42"/>
  <c r="W3" i="42" s="1"/>
  <c r="CS6" i="27"/>
  <c r="BK3" i="27" s="1"/>
  <c r="CW6" i="27"/>
  <c r="BT3" i="27" s="1"/>
  <c r="CH6" i="27"/>
  <c r="V3" i="27" s="1"/>
  <c r="AM6" i="16"/>
  <c r="E3" i="16" s="1"/>
  <c r="BZ19" i="27"/>
  <c r="AJ11" i="16"/>
  <c r="X19" i="42"/>
  <c r="X10" i="42"/>
  <c r="BZ27" i="27"/>
  <c r="G11" i="68"/>
  <c r="K6" i="68"/>
  <c r="F3" i="68" s="1"/>
  <c r="X27" i="42"/>
  <c r="G27" i="68"/>
  <c r="BZ12" i="27"/>
  <c r="AJ20" i="16"/>
  <c r="J6" i="68"/>
  <c r="E3" i="68" s="1"/>
  <c r="AA12" i="6" l="1"/>
  <c r="AA13" i="6" l="1"/>
  <c r="AA14" i="6" l="1"/>
  <c r="AA15" i="6" l="1"/>
  <c r="AA16" i="6" l="1"/>
  <c r="AA17" i="6" l="1"/>
  <c r="AA18" i="6" l="1"/>
  <c r="AA19" i="6" l="1"/>
  <c r="AA20" i="6" l="1"/>
  <c r="AA21" i="6" l="1"/>
  <c r="AA22" i="6" l="1"/>
  <c r="AA23" i="6" l="1"/>
  <c r="AA24" i="6" l="1"/>
  <c r="AA25" i="6" l="1"/>
  <c r="AA26" i="6" l="1"/>
  <c r="AA27" i="6" l="1"/>
  <c r="AA28" i="6" l="1"/>
  <c r="AA29" i="6" l="1"/>
  <c r="AA30" i="6" l="1"/>
  <c r="AA31" i="6" l="1"/>
  <c r="AA32" i="6" l="1"/>
  <c r="AB7" i="6" l="1"/>
  <c r="AB8" i="6" s="1"/>
  <c r="A8" i="36" l="1"/>
  <c r="AB9" i="6"/>
  <c r="A9" i="36" l="1"/>
  <c r="AB10" i="6"/>
  <c r="AB11" i="6" l="1"/>
  <c r="A10" i="36"/>
  <c r="AB12" i="6" l="1"/>
  <c r="A11" i="36"/>
  <c r="AB13" i="6" l="1"/>
  <c r="A12" i="36"/>
  <c r="A13" i="36" l="1"/>
  <c r="AB14" i="6"/>
  <c r="AB15" i="6" l="1"/>
  <c r="A14" i="36"/>
  <c r="A15" i="36" l="1"/>
  <c r="AB16" i="6"/>
  <c r="A16" i="36" l="1"/>
  <c r="AB17" i="6"/>
  <c r="A17" i="36" l="1"/>
  <c r="AB18" i="6"/>
  <c r="AB19" i="6" l="1"/>
  <c r="A18" i="36"/>
  <c r="A19" i="36" l="1"/>
  <c r="AB20" i="6"/>
  <c r="AB21" i="6" l="1"/>
  <c r="A20" i="36"/>
  <c r="A21" i="36" l="1"/>
  <c r="AB22" i="6"/>
  <c r="AB23" i="6" l="1"/>
  <c r="A22" i="36"/>
  <c r="A23" i="36" l="1"/>
  <c r="AB24" i="6"/>
  <c r="AB25" i="6" l="1"/>
  <c r="A24" i="36"/>
  <c r="A25" i="36" l="1"/>
  <c r="AB26" i="6"/>
  <c r="AB29" i="6"/>
  <c r="AB30" i="6"/>
  <c r="A29" i="36"/>
  <c r="AB27" i="6" l="1"/>
  <c r="A26" i="36"/>
  <c r="AB31" i="6"/>
  <c r="A30" i="36"/>
  <c r="AB28" i="6" l="1"/>
  <c r="A28" i="36" s="1"/>
  <c r="A27" i="36"/>
  <c r="AF33" i="6"/>
  <c r="AB32" i="6"/>
  <c r="AF39" i="6" s="1"/>
  <c r="A31" i="36"/>
  <c r="AE48" i="6"/>
  <c r="D47" i="115" s="1"/>
  <c r="I47" i="115" s="1"/>
  <c r="F47" i="115" s="1"/>
  <c r="AE55" i="6"/>
  <c r="AE56" i="6"/>
  <c r="AE43" i="6"/>
  <c r="AE46" i="6"/>
  <c r="AE41" i="6"/>
  <c r="AE45" i="6"/>
  <c r="AE47" i="6"/>
  <c r="AE42" i="6"/>
  <c r="AE44" i="6"/>
  <c r="AE25" i="6"/>
  <c r="AE14" i="6"/>
  <c r="AE23" i="6"/>
  <c r="AE40" i="6"/>
  <c r="AE17" i="6"/>
  <c r="AE13" i="6"/>
  <c r="AE18" i="6"/>
  <c r="AE39" i="6"/>
  <c r="AE34" i="6"/>
  <c r="AE15" i="6"/>
  <c r="AE20" i="6"/>
  <c r="AE27" i="6"/>
  <c r="AE31" i="6"/>
  <c r="AE26" i="6"/>
  <c r="AE21" i="6"/>
  <c r="AE35" i="6"/>
  <c r="AE16" i="6"/>
  <c r="AE37" i="6"/>
  <c r="AE33" i="6"/>
  <c r="AE24" i="6"/>
  <c r="AE32" i="6"/>
  <c r="AE36" i="6"/>
  <c r="AE11" i="6"/>
  <c r="AE19" i="6"/>
  <c r="AE38" i="6"/>
  <c r="AE22" i="6"/>
  <c r="AE12" i="6"/>
  <c r="AE29" i="6"/>
  <c r="AE10" i="6"/>
  <c r="AE8" i="6"/>
  <c r="AE9" i="6"/>
  <c r="AE49" i="6" l="1"/>
  <c r="D48" i="115" s="1"/>
  <c r="I48" i="115" s="1"/>
  <c r="F48" i="115" s="1"/>
  <c r="AE52" i="6"/>
  <c r="D51" i="115" s="1"/>
  <c r="I51" i="115" s="1"/>
  <c r="F51" i="115" s="1"/>
  <c r="AE50" i="6"/>
  <c r="D49" i="115" s="1"/>
  <c r="I49" i="115" s="1"/>
  <c r="F49" i="115" s="1"/>
  <c r="AE51" i="6"/>
  <c r="D50" i="115" s="1"/>
  <c r="I50" i="115" s="1"/>
  <c r="F50" i="115" s="1"/>
  <c r="AE53" i="6"/>
  <c r="AE57" i="6"/>
  <c r="AE54" i="6"/>
  <c r="D42" i="115"/>
  <c r="I42" i="115" s="1"/>
  <c r="F42" i="115" s="1"/>
  <c r="D45" i="115"/>
  <c r="I45" i="115" s="1"/>
  <c r="F45" i="115" s="1"/>
  <c r="D43" i="115"/>
  <c r="I43" i="115" s="1"/>
  <c r="F43" i="115" s="1"/>
  <c r="D44" i="115"/>
  <c r="I44" i="115" s="1"/>
  <c r="F44" i="115" s="1"/>
  <c r="D40" i="115"/>
  <c r="I40" i="115" s="1"/>
  <c r="F40" i="115" s="1"/>
  <c r="D41" i="115"/>
  <c r="I41" i="115" s="1"/>
  <c r="F41" i="115" s="1"/>
  <c r="D46" i="115"/>
  <c r="I46" i="115" s="1"/>
  <c r="F46" i="115" s="1"/>
  <c r="D7" i="14"/>
  <c r="Y7" i="14" s="1"/>
  <c r="U7" i="14" s="1"/>
  <c r="C38" i="115"/>
  <c r="C38" i="111"/>
  <c r="C38" i="113"/>
  <c r="C32" i="115"/>
  <c r="C32" i="111"/>
  <c r="C32" i="113"/>
  <c r="D36" i="115"/>
  <c r="I36" i="115" s="1"/>
  <c r="F36" i="115" s="1"/>
  <c r="D15" i="115"/>
  <c r="I15" i="115" s="1"/>
  <c r="F15" i="115" s="1"/>
  <c r="D16" i="115"/>
  <c r="I16" i="115" s="1"/>
  <c r="F16" i="115" s="1"/>
  <c r="D34" i="115"/>
  <c r="I34" i="115" s="1"/>
  <c r="F34" i="115" s="1"/>
  <c r="D8" i="115"/>
  <c r="I8" i="115" s="1"/>
  <c r="F8" i="115" s="1"/>
  <c r="D32" i="115"/>
  <c r="I32" i="115" s="1"/>
  <c r="F32" i="115" s="1"/>
  <c r="D31" i="115"/>
  <c r="I31" i="115" s="1"/>
  <c r="F31" i="115" s="1"/>
  <c r="D14" i="115"/>
  <c r="I14" i="115" s="1"/>
  <c r="F14" i="115" s="1"/>
  <c r="D20" i="115"/>
  <c r="I20" i="115" s="1"/>
  <c r="F20" i="115" s="1"/>
  <c r="D25" i="115"/>
  <c r="I25" i="115" s="1"/>
  <c r="F25" i="115" s="1"/>
  <c r="D39" i="115"/>
  <c r="I39" i="115" s="1"/>
  <c r="F39" i="115" s="1"/>
  <c r="D22" i="115"/>
  <c r="I22" i="115" s="1"/>
  <c r="F22" i="115" s="1"/>
  <c r="D18" i="115"/>
  <c r="I18" i="115" s="1"/>
  <c r="F18" i="115" s="1"/>
  <c r="D24" i="115"/>
  <c r="I24" i="115" s="1"/>
  <c r="F24" i="115" s="1"/>
  <c r="D38" i="115"/>
  <c r="I38" i="115" s="1"/>
  <c r="F38" i="115" s="1"/>
  <c r="D9" i="115"/>
  <c r="I9" i="115" s="1"/>
  <c r="F9" i="115" s="1"/>
  <c r="D7" i="115"/>
  <c r="I7" i="115" s="1"/>
  <c r="D11" i="115"/>
  <c r="I11" i="115" s="1"/>
  <c r="F11" i="115" s="1"/>
  <c r="D19" i="115"/>
  <c r="I19" i="115" s="1"/>
  <c r="F19" i="115" s="1"/>
  <c r="D12" i="115"/>
  <c r="I12" i="115" s="1"/>
  <c r="F12" i="115" s="1"/>
  <c r="D13" i="115"/>
  <c r="I13" i="115" s="1"/>
  <c r="F13" i="115" s="1"/>
  <c r="D37" i="115"/>
  <c r="I37" i="115" s="1"/>
  <c r="F37" i="115" s="1"/>
  <c r="D30" i="115"/>
  <c r="I30" i="115" s="1"/>
  <c r="F30" i="115" s="1"/>
  <c r="D17" i="115"/>
  <c r="I17" i="115" s="1"/>
  <c r="F17" i="115" s="1"/>
  <c r="D28" i="115"/>
  <c r="I28" i="115" s="1"/>
  <c r="F28" i="115" s="1"/>
  <c r="D33" i="115"/>
  <c r="I33" i="115" s="1"/>
  <c r="F33" i="115" s="1"/>
  <c r="D21" i="115"/>
  <c r="I21" i="115" s="1"/>
  <c r="F21" i="115" s="1"/>
  <c r="D23" i="115"/>
  <c r="I23" i="115" s="1"/>
  <c r="F23" i="115" s="1"/>
  <c r="D10" i="115"/>
  <c r="I10" i="115" s="1"/>
  <c r="F10" i="115" s="1"/>
  <c r="D35" i="115"/>
  <c r="I35" i="115" s="1"/>
  <c r="F35" i="115" s="1"/>
  <c r="D26" i="115"/>
  <c r="I26" i="115" s="1"/>
  <c r="F26" i="115" s="1"/>
  <c r="D28" i="113"/>
  <c r="D16" i="113"/>
  <c r="D18" i="113"/>
  <c r="D13" i="113"/>
  <c r="D34" i="113"/>
  <c r="D36" i="113"/>
  <c r="D15" i="113"/>
  <c r="D19" i="113"/>
  <c r="D38" i="113"/>
  <c r="D7" i="113"/>
  <c r="D37" i="113"/>
  <c r="D12" i="113"/>
  <c r="D21" i="113"/>
  <c r="D32" i="113"/>
  <c r="D9" i="113"/>
  <c r="D17" i="113"/>
  <c r="D31" i="113"/>
  <c r="D23" i="113"/>
  <c r="D8" i="113"/>
  <c r="D26" i="113"/>
  <c r="D39" i="113"/>
  <c r="D22" i="113"/>
  <c r="D24" i="113"/>
  <c r="D30" i="113"/>
  <c r="D35" i="113"/>
  <c r="D20" i="113"/>
  <c r="D11" i="113"/>
  <c r="D33" i="113"/>
  <c r="D25" i="113"/>
  <c r="D10" i="113"/>
  <c r="D14" i="113"/>
  <c r="D45" i="111"/>
  <c r="BC45" i="111" s="1"/>
  <c r="D45" i="113"/>
  <c r="D43" i="111"/>
  <c r="BC43" i="111" s="1"/>
  <c r="D43" i="113"/>
  <c r="D47" i="111"/>
  <c r="BF47" i="111" s="1"/>
  <c r="D47" i="113"/>
  <c r="D44" i="111"/>
  <c r="BD44" i="111" s="1"/>
  <c r="D44" i="113"/>
  <c r="D42" i="111"/>
  <c r="BG42" i="111" s="1"/>
  <c r="D42" i="113"/>
  <c r="D40" i="111"/>
  <c r="BE40" i="111" s="1"/>
  <c r="D40" i="113"/>
  <c r="D41" i="111"/>
  <c r="BE41" i="111" s="1"/>
  <c r="D41" i="113"/>
  <c r="D46" i="111"/>
  <c r="BD46" i="111" s="1"/>
  <c r="D46" i="113"/>
  <c r="D31" i="111"/>
  <c r="D26" i="111"/>
  <c r="D33" i="111"/>
  <c r="D35" i="111"/>
  <c r="D25" i="111"/>
  <c r="D28" i="111"/>
  <c r="D13" i="111"/>
  <c r="D15" i="111"/>
  <c r="D38" i="111"/>
  <c r="D37" i="111"/>
  <c r="D21" i="111"/>
  <c r="D9" i="111"/>
  <c r="D23" i="111"/>
  <c r="D39" i="111"/>
  <c r="D24" i="111"/>
  <c r="D20" i="111"/>
  <c r="D10" i="111"/>
  <c r="D16" i="111"/>
  <c r="D34" i="111"/>
  <c r="D19" i="111"/>
  <c r="D7" i="111"/>
  <c r="D12" i="111"/>
  <c r="D32" i="111"/>
  <c r="D17" i="111"/>
  <c r="D8" i="111"/>
  <c r="D22" i="111"/>
  <c r="D30" i="111"/>
  <c r="D11" i="111"/>
  <c r="D14" i="111"/>
  <c r="D18" i="111"/>
  <c r="D36" i="111"/>
  <c r="AF34" i="6"/>
  <c r="C33" i="98" s="1"/>
  <c r="AF37" i="6"/>
  <c r="C36" i="25" s="1"/>
  <c r="AF38" i="6"/>
  <c r="C37" i="98" s="1"/>
  <c r="D38" i="14"/>
  <c r="Y38" i="14" s="1"/>
  <c r="U38" i="14" s="1"/>
  <c r="D38" i="17"/>
  <c r="D38" i="102"/>
  <c r="X38" i="102" s="1"/>
  <c r="V38" i="102" s="1"/>
  <c r="D38" i="98"/>
  <c r="N38" i="98" s="1"/>
  <c r="K38" i="98" s="1"/>
  <c r="D38" i="25"/>
  <c r="D36" i="102"/>
  <c r="X36" i="102" s="1"/>
  <c r="V36" i="102" s="1"/>
  <c r="D36" i="98"/>
  <c r="N36" i="98" s="1"/>
  <c r="K36" i="98" s="1"/>
  <c r="D36" i="17"/>
  <c r="D36" i="14"/>
  <c r="Y36" i="14" s="1"/>
  <c r="U36" i="14" s="1"/>
  <c r="D36" i="25"/>
  <c r="D34" i="17"/>
  <c r="D34" i="14"/>
  <c r="Y34" i="14" s="1"/>
  <c r="U34" i="14" s="1"/>
  <c r="D34" i="98"/>
  <c r="N34" i="98" s="1"/>
  <c r="K34" i="98" s="1"/>
  <c r="D34" i="102"/>
  <c r="X34" i="102" s="1"/>
  <c r="V34" i="102" s="1"/>
  <c r="D34" i="25"/>
  <c r="D32" i="14"/>
  <c r="Y32" i="14" s="1"/>
  <c r="U32" i="14" s="1"/>
  <c r="D32" i="102"/>
  <c r="X32" i="102" s="1"/>
  <c r="V32" i="102" s="1"/>
  <c r="D32" i="98"/>
  <c r="N32" i="98" s="1"/>
  <c r="K32" i="98" s="1"/>
  <c r="D32" i="25"/>
  <c r="D32" i="17"/>
  <c r="D30" i="25"/>
  <c r="D30" i="102"/>
  <c r="X30" i="102" s="1"/>
  <c r="V30" i="102" s="1"/>
  <c r="D30" i="98"/>
  <c r="N30" i="98" s="1"/>
  <c r="K30" i="98" s="1"/>
  <c r="D30" i="17"/>
  <c r="D30" i="14"/>
  <c r="Y30" i="14" s="1"/>
  <c r="U30" i="14" s="1"/>
  <c r="D28" i="17"/>
  <c r="D28" i="98"/>
  <c r="N28" i="98" s="1"/>
  <c r="K28" i="98" s="1"/>
  <c r="D28" i="14"/>
  <c r="Y28" i="14" s="1"/>
  <c r="U28" i="14" s="1"/>
  <c r="D28" i="25"/>
  <c r="D28" i="102"/>
  <c r="X28" i="102" s="1"/>
  <c r="V28" i="102" s="1"/>
  <c r="D26" i="17"/>
  <c r="D26" i="25"/>
  <c r="D26" i="102"/>
  <c r="X26" i="102" s="1"/>
  <c r="V26" i="102" s="1"/>
  <c r="D26" i="14"/>
  <c r="Y26" i="14" s="1"/>
  <c r="U26" i="14" s="1"/>
  <c r="D26" i="98"/>
  <c r="N26" i="98" s="1"/>
  <c r="K26" i="98" s="1"/>
  <c r="D24" i="102"/>
  <c r="X24" i="102" s="1"/>
  <c r="V24" i="102" s="1"/>
  <c r="D24" i="17"/>
  <c r="D24" i="14"/>
  <c r="Y24" i="14" s="1"/>
  <c r="U24" i="14" s="1"/>
  <c r="D24" i="98"/>
  <c r="N24" i="98" s="1"/>
  <c r="K24" i="98" s="1"/>
  <c r="D24" i="25"/>
  <c r="D22" i="98"/>
  <c r="N22" i="98" s="1"/>
  <c r="K22" i="98" s="1"/>
  <c r="D22" i="14"/>
  <c r="Y22" i="14" s="1"/>
  <c r="U22" i="14" s="1"/>
  <c r="D22" i="25"/>
  <c r="D22" i="102"/>
  <c r="X22" i="102" s="1"/>
  <c r="V22" i="102" s="1"/>
  <c r="D22" i="17"/>
  <c r="D20" i="14"/>
  <c r="Y20" i="14" s="1"/>
  <c r="U20" i="14" s="1"/>
  <c r="D20" i="102"/>
  <c r="X20" i="102" s="1"/>
  <c r="V20" i="102" s="1"/>
  <c r="D20" i="25"/>
  <c r="D20" i="17"/>
  <c r="D20" i="98"/>
  <c r="N20" i="98" s="1"/>
  <c r="K20" i="98" s="1"/>
  <c r="D18" i="102"/>
  <c r="X18" i="102" s="1"/>
  <c r="V18" i="102" s="1"/>
  <c r="D18" i="14"/>
  <c r="Y18" i="14" s="1"/>
  <c r="U18" i="14" s="1"/>
  <c r="D18" i="98"/>
  <c r="N18" i="98" s="1"/>
  <c r="K18" i="98" s="1"/>
  <c r="D18" i="17"/>
  <c r="D18" i="25"/>
  <c r="D16" i="98"/>
  <c r="N16" i="98" s="1"/>
  <c r="K16" i="98" s="1"/>
  <c r="D16" i="17"/>
  <c r="D16" i="102"/>
  <c r="X16" i="102" s="1"/>
  <c r="V16" i="102" s="1"/>
  <c r="D16" i="25"/>
  <c r="D16" i="14"/>
  <c r="Y16" i="14" s="1"/>
  <c r="U16" i="14" s="1"/>
  <c r="D14" i="17"/>
  <c r="D14" i="14"/>
  <c r="Y14" i="14" s="1"/>
  <c r="U14" i="14" s="1"/>
  <c r="D14" i="102"/>
  <c r="X14" i="102" s="1"/>
  <c r="V14" i="102" s="1"/>
  <c r="D14" i="25"/>
  <c r="D14" i="98"/>
  <c r="N14" i="98" s="1"/>
  <c r="K14" i="98" s="1"/>
  <c r="D12" i="14"/>
  <c r="Y12" i="14" s="1"/>
  <c r="U12" i="14" s="1"/>
  <c r="D12" i="102"/>
  <c r="X12" i="102" s="1"/>
  <c r="V12" i="102" s="1"/>
  <c r="D12" i="25"/>
  <c r="D12" i="17"/>
  <c r="D12" i="98"/>
  <c r="N12" i="98" s="1"/>
  <c r="K12" i="98" s="1"/>
  <c r="D10" i="14"/>
  <c r="Y10" i="14" s="1"/>
  <c r="U10" i="14" s="1"/>
  <c r="D10" i="17"/>
  <c r="D10" i="102"/>
  <c r="X10" i="102" s="1"/>
  <c r="V10" i="102" s="1"/>
  <c r="D10" i="98"/>
  <c r="N10" i="98" s="1"/>
  <c r="K10" i="98" s="1"/>
  <c r="D10" i="25"/>
  <c r="D8" i="14"/>
  <c r="Y8" i="14" s="1"/>
  <c r="U8" i="14" s="1"/>
  <c r="D8" i="102"/>
  <c r="X8" i="102" s="1"/>
  <c r="V8" i="102" s="1"/>
  <c r="D8" i="17"/>
  <c r="D8" i="25"/>
  <c r="D8" i="98"/>
  <c r="N8" i="98" s="1"/>
  <c r="K8" i="98" s="1"/>
  <c r="D7" i="25"/>
  <c r="D7" i="17"/>
  <c r="D7" i="98"/>
  <c r="N7" i="98" s="1"/>
  <c r="K7" i="98" s="1"/>
  <c r="D7" i="102"/>
  <c r="X7" i="102" s="1"/>
  <c r="V7" i="102" s="1"/>
  <c r="D9" i="17"/>
  <c r="D9" i="102"/>
  <c r="X9" i="102" s="1"/>
  <c r="V9" i="102" s="1"/>
  <c r="D9" i="25"/>
  <c r="D9" i="98"/>
  <c r="N9" i="98" s="1"/>
  <c r="K9" i="98" s="1"/>
  <c r="D9" i="14"/>
  <c r="Y9" i="14" s="1"/>
  <c r="U9" i="14" s="1"/>
  <c r="D11" i="98"/>
  <c r="N11" i="98" s="1"/>
  <c r="K11" i="98" s="1"/>
  <c r="D11" i="14"/>
  <c r="Y11" i="14" s="1"/>
  <c r="U11" i="14" s="1"/>
  <c r="D11" i="102"/>
  <c r="X11" i="102" s="1"/>
  <c r="V11" i="102" s="1"/>
  <c r="D11" i="17"/>
  <c r="D11" i="25"/>
  <c r="D13" i="98"/>
  <c r="N13" i="98" s="1"/>
  <c r="K13" i="98" s="1"/>
  <c r="D13" i="17"/>
  <c r="D13" i="102"/>
  <c r="X13" i="102" s="1"/>
  <c r="V13" i="102" s="1"/>
  <c r="D13" i="25"/>
  <c r="D13" i="14"/>
  <c r="Y13" i="14" s="1"/>
  <c r="U13" i="14" s="1"/>
  <c r="D15" i="25"/>
  <c r="D15" i="14"/>
  <c r="Y15" i="14" s="1"/>
  <c r="U15" i="14" s="1"/>
  <c r="D15" i="102"/>
  <c r="X15" i="102" s="1"/>
  <c r="V15" i="102" s="1"/>
  <c r="D15" i="17"/>
  <c r="D15" i="98"/>
  <c r="N15" i="98" s="1"/>
  <c r="K15" i="98" s="1"/>
  <c r="D17" i="102"/>
  <c r="X17" i="102" s="1"/>
  <c r="V17" i="102" s="1"/>
  <c r="D17" i="14"/>
  <c r="Y17" i="14" s="1"/>
  <c r="U17" i="14" s="1"/>
  <c r="D17" i="98"/>
  <c r="N17" i="98" s="1"/>
  <c r="K17" i="98" s="1"/>
  <c r="D17" i="17"/>
  <c r="D17" i="25"/>
  <c r="D19" i="25"/>
  <c r="D19" i="102"/>
  <c r="X19" i="102" s="1"/>
  <c r="V19" i="102" s="1"/>
  <c r="D19" i="17"/>
  <c r="D19" i="98"/>
  <c r="N19" i="98" s="1"/>
  <c r="K19" i="98" s="1"/>
  <c r="D19" i="14"/>
  <c r="Y19" i="14" s="1"/>
  <c r="U19" i="14" s="1"/>
  <c r="D21" i="102"/>
  <c r="X21" i="102" s="1"/>
  <c r="V21" i="102" s="1"/>
  <c r="D21" i="17"/>
  <c r="D21" i="25"/>
  <c r="D21" i="98"/>
  <c r="N21" i="98" s="1"/>
  <c r="K21" i="98" s="1"/>
  <c r="D21" i="14"/>
  <c r="Y21" i="14" s="1"/>
  <c r="U21" i="14" s="1"/>
  <c r="D23" i="98"/>
  <c r="N23" i="98" s="1"/>
  <c r="K23" i="98" s="1"/>
  <c r="D23" i="14"/>
  <c r="Y23" i="14" s="1"/>
  <c r="U23" i="14" s="1"/>
  <c r="D23" i="17"/>
  <c r="D23" i="102"/>
  <c r="X23" i="102" s="1"/>
  <c r="V23" i="102" s="1"/>
  <c r="D23" i="25"/>
  <c r="D25" i="102"/>
  <c r="X25" i="102" s="1"/>
  <c r="V25" i="102" s="1"/>
  <c r="D25" i="17"/>
  <c r="D25" i="25"/>
  <c r="D25" i="98"/>
  <c r="N25" i="98" s="1"/>
  <c r="K25" i="98" s="1"/>
  <c r="D25" i="14"/>
  <c r="Y25" i="14" s="1"/>
  <c r="U25" i="14" s="1"/>
  <c r="D31" i="98"/>
  <c r="N31" i="98" s="1"/>
  <c r="K31" i="98" s="1"/>
  <c r="D31" i="102"/>
  <c r="X31" i="102" s="1"/>
  <c r="V31" i="102" s="1"/>
  <c r="D31" i="14"/>
  <c r="Y31" i="14" s="1"/>
  <c r="U31" i="14" s="1"/>
  <c r="D31" i="25"/>
  <c r="D31" i="17"/>
  <c r="D33" i="102"/>
  <c r="X33" i="102" s="1"/>
  <c r="V33" i="102" s="1"/>
  <c r="D33" i="17"/>
  <c r="D33" i="98"/>
  <c r="N33" i="98" s="1"/>
  <c r="K33" i="98" s="1"/>
  <c r="D33" i="14"/>
  <c r="Y33" i="14" s="1"/>
  <c r="U33" i="14" s="1"/>
  <c r="D33" i="25"/>
  <c r="D35" i="102"/>
  <c r="X35" i="102" s="1"/>
  <c r="V35" i="102" s="1"/>
  <c r="D35" i="25"/>
  <c r="D35" i="14"/>
  <c r="Y35" i="14" s="1"/>
  <c r="U35" i="14" s="1"/>
  <c r="D35" i="98"/>
  <c r="N35" i="98" s="1"/>
  <c r="K35" i="98" s="1"/>
  <c r="D35" i="17"/>
  <c r="D37" i="25"/>
  <c r="D37" i="102"/>
  <c r="X37" i="102" s="1"/>
  <c r="V37" i="102" s="1"/>
  <c r="D37" i="98"/>
  <c r="N37" i="98" s="1"/>
  <c r="K37" i="98" s="1"/>
  <c r="D37" i="17"/>
  <c r="D37" i="14"/>
  <c r="Y37" i="14" s="1"/>
  <c r="U37" i="14" s="1"/>
  <c r="D39" i="102"/>
  <c r="X39" i="102" s="1"/>
  <c r="V39" i="102" s="1"/>
  <c r="D39" i="98"/>
  <c r="N39" i="98" s="1"/>
  <c r="K39" i="98" s="1"/>
  <c r="D39" i="17"/>
  <c r="D39" i="25"/>
  <c r="D39" i="14"/>
  <c r="Y39" i="14" s="1"/>
  <c r="U39" i="14" s="1"/>
  <c r="C37" i="102"/>
  <c r="C38" i="17"/>
  <c r="C38" i="102"/>
  <c r="C38" i="14"/>
  <c r="C38" i="98"/>
  <c r="C38" i="25"/>
  <c r="AF52" i="6"/>
  <c r="AF11" i="6"/>
  <c r="AF10" i="6"/>
  <c r="AF19" i="6"/>
  <c r="AF15" i="6"/>
  <c r="AF9" i="6"/>
  <c r="AF21" i="6"/>
  <c r="AF14" i="6"/>
  <c r="AF12" i="6"/>
  <c r="AF18" i="6"/>
  <c r="AF13" i="6"/>
  <c r="AF16" i="6"/>
  <c r="AF22" i="6"/>
  <c r="AF20" i="6"/>
  <c r="AF23" i="6"/>
  <c r="AF24" i="6"/>
  <c r="AF8" i="6"/>
  <c r="AF17" i="6"/>
  <c r="AF25" i="6"/>
  <c r="AF26" i="6"/>
  <c r="AF27" i="6"/>
  <c r="AF28" i="6"/>
  <c r="AF29" i="6"/>
  <c r="AF30" i="6"/>
  <c r="AF31" i="6"/>
  <c r="AF35" i="6"/>
  <c r="AF40" i="6"/>
  <c r="AF36" i="6"/>
  <c r="AF32" i="6"/>
  <c r="C32" i="14"/>
  <c r="C32" i="98"/>
  <c r="C32" i="25"/>
  <c r="C32" i="102"/>
  <c r="C32" i="17"/>
  <c r="AE65" i="6"/>
  <c r="AF61" i="6"/>
  <c r="AE60" i="6"/>
  <c r="AF46" i="6"/>
  <c r="AF48" i="6"/>
  <c r="AF47" i="6"/>
  <c r="AF51" i="6"/>
  <c r="AF50" i="6"/>
  <c r="AF65" i="6"/>
  <c r="AF49" i="6"/>
  <c r="AE61" i="6"/>
  <c r="AF42" i="6"/>
  <c r="AF56" i="6"/>
  <c r="AF41" i="6"/>
  <c r="AF45" i="6"/>
  <c r="AF58" i="6"/>
  <c r="D47" i="25"/>
  <c r="D47" i="102"/>
  <c r="X47" i="102" s="1"/>
  <c r="V47" i="102" s="1"/>
  <c r="D47" i="98"/>
  <c r="N47" i="98" s="1"/>
  <c r="K47" i="98" s="1"/>
  <c r="D47" i="14"/>
  <c r="Y47" i="14" s="1"/>
  <c r="U47" i="14" s="1"/>
  <c r="D47" i="17"/>
  <c r="D40" i="17"/>
  <c r="D40" i="98"/>
  <c r="N40" i="98" s="1"/>
  <c r="D40" i="25"/>
  <c r="D40" i="102"/>
  <c r="X40" i="102" s="1"/>
  <c r="D40" i="14"/>
  <c r="Y40" i="14" s="1"/>
  <c r="D46" i="25"/>
  <c r="D46" i="102"/>
  <c r="X46" i="102" s="1"/>
  <c r="V46" i="102" s="1"/>
  <c r="D46" i="14"/>
  <c r="Y46" i="14" s="1"/>
  <c r="U46" i="14" s="1"/>
  <c r="D46" i="17"/>
  <c r="D46" i="98"/>
  <c r="N46" i="98" s="1"/>
  <c r="K46" i="98" s="1"/>
  <c r="D41" i="25"/>
  <c r="D41" i="17"/>
  <c r="D41" i="102"/>
  <c r="X41" i="102" s="1"/>
  <c r="V41" i="102" s="1"/>
  <c r="D41" i="14"/>
  <c r="Y41" i="14" s="1"/>
  <c r="U41" i="14" s="1"/>
  <c r="D41" i="98"/>
  <c r="N41" i="98" s="1"/>
  <c r="K41" i="98" s="1"/>
  <c r="D42" i="14"/>
  <c r="Y42" i="14" s="1"/>
  <c r="U42" i="14" s="1"/>
  <c r="D42" i="17"/>
  <c r="D42" i="25"/>
  <c r="D42" i="102"/>
  <c r="X42" i="102" s="1"/>
  <c r="V42" i="102" s="1"/>
  <c r="D42" i="98"/>
  <c r="N42" i="98" s="1"/>
  <c r="K42" i="98" s="1"/>
  <c r="D45" i="98"/>
  <c r="N45" i="98" s="1"/>
  <c r="K45" i="98" s="1"/>
  <c r="D45" i="25"/>
  <c r="D45" i="14"/>
  <c r="Y45" i="14" s="1"/>
  <c r="U45" i="14" s="1"/>
  <c r="D45" i="102"/>
  <c r="X45" i="102" s="1"/>
  <c r="V45" i="102" s="1"/>
  <c r="D45" i="17"/>
  <c r="D43" i="98"/>
  <c r="N43" i="98" s="1"/>
  <c r="K43" i="98" s="1"/>
  <c r="D43" i="25"/>
  <c r="D43" i="14"/>
  <c r="Y43" i="14" s="1"/>
  <c r="U43" i="14" s="1"/>
  <c r="D43" i="102"/>
  <c r="X43" i="102" s="1"/>
  <c r="V43" i="102" s="1"/>
  <c r="D43" i="17"/>
  <c r="D44" i="14"/>
  <c r="Y44" i="14" s="1"/>
  <c r="U44" i="14" s="1"/>
  <c r="D44" i="17"/>
  <c r="D44" i="98"/>
  <c r="N44" i="98" s="1"/>
  <c r="K44" i="98" s="1"/>
  <c r="D44" i="102"/>
  <c r="X44" i="102" s="1"/>
  <c r="V44" i="102" s="1"/>
  <c r="D44" i="25"/>
  <c r="AF55" i="6"/>
  <c r="AF44" i="6"/>
  <c r="AF43" i="6"/>
  <c r="AF53" i="6"/>
  <c r="AE67" i="6"/>
  <c r="AE64" i="6"/>
  <c r="AE59" i="6"/>
  <c r="AE58" i="6"/>
  <c r="AF57" i="6"/>
  <c r="AF67" i="6"/>
  <c r="AE63" i="6"/>
  <c r="AF66" i="6"/>
  <c r="AF59" i="6"/>
  <c r="AF60" i="6"/>
  <c r="AE66" i="6"/>
  <c r="AF62" i="6"/>
  <c r="AF64" i="6"/>
  <c r="AF63" i="6"/>
  <c r="AE62" i="6"/>
  <c r="A32" i="36"/>
  <c r="AF54" i="6"/>
  <c r="AE30" i="6"/>
  <c r="AE28" i="6"/>
  <c r="D50" i="14" l="1"/>
  <c r="Y50" i="14" s="1"/>
  <c r="U50" i="14" s="1"/>
  <c r="D50" i="25"/>
  <c r="AW50" i="25" s="1"/>
  <c r="D50" i="17"/>
  <c r="P50" i="17" s="1"/>
  <c r="D50" i="102"/>
  <c r="X50" i="102" s="1"/>
  <c r="V50" i="102" s="1"/>
  <c r="D50" i="98"/>
  <c r="N50" i="98" s="1"/>
  <c r="K50" i="98" s="1"/>
  <c r="C37" i="14"/>
  <c r="D49" i="14"/>
  <c r="Y49" i="14" s="1"/>
  <c r="U49" i="14" s="1"/>
  <c r="D49" i="98"/>
  <c r="N49" i="98" s="1"/>
  <c r="K49" i="98" s="1"/>
  <c r="D49" i="102"/>
  <c r="X49" i="102" s="1"/>
  <c r="V49" i="102" s="1"/>
  <c r="D49" i="17"/>
  <c r="P49" i="17" s="1"/>
  <c r="D49" i="113"/>
  <c r="D49" i="25"/>
  <c r="AT49" i="25" s="1"/>
  <c r="C36" i="17"/>
  <c r="C36" i="14"/>
  <c r="D48" i="98"/>
  <c r="N48" i="98" s="1"/>
  <c r="K48" i="98" s="1"/>
  <c r="D48" i="113"/>
  <c r="D48" i="102"/>
  <c r="X48" i="102" s="1"/>
  <c r="V48" i="102" s="1"/>
  <c r="D48" i="111"/>
  <c r="BE48" i="111" s="1"/>
  <c r="D48" i="14"/>
  <c r="Y48" i="14" s="1"/>
  <c r="U48" i="14" s="1"/>
  <c r="D48" i="25"/>
  <c r="AO48" i="25" s="1"/>
  <c r="D48" i="17"/>
  <c r="O48" i="17" s="1"/>
  <c r="D50" i="113"/>
  <c r="D50" i="111"/>
  <c r="BF50" i="111" s="1"/>
  <c r="D49" i="111"/>
  <c r="BC49" i="111" s="1"/>
  <c r="D51" i="98"/>
  <c r="N51" i="98" s="1"/>
  <c r="K51" i="98" s="1"/>
  <c r="D51" i="25"/>
  <c r="AP51" i="25" s="1"/>
  <c r="D51" i="17"/>
  <c r="P51" i="17" s="1"/>
  <c r="D51" i="14"/>
  <c r="Y51" i="14" s="1"/>
  <c r="U51" i="14" s="1"/>
  <c r="D51" i="113"/>
  <c r="D51" i="111"/>
  <c r="BG51" i="111" s="1"/>
  <c r="D51" i="102"/>
  <c r="X51" i="102" s="1"/>
  <c r="V51" i="102" s="1"/>
  <c r="C33" i="17"/>
  <c r="C33" i="14"/>
  <c r="A33" i="14" s="1"/>
  <c r="C33" i="102"/>
  <c r="B33" i="102" s="1"/>
  <c r="C33" i="25"/>
  <c r="AS33" i="25" s="1"/>
  <c r="C43" i="115"/>
  <c r="C43" i="113"/>
  <c r="C43" i="111"/>
  <c r="C46" i="25"/>
  <c r="C46" i="115"/>
  <c r="C46" i="111"/>
  <c r="C46" i="113"/>
  <c r="C16" i="115"/>
  <c r="C16" i="113"/>
  <c r="C16" i="111"/>
  <c r="C8" i="115"/>
  <c r="C8" i="113"/>
  <c r="C8" i="111"/>
  <c r="C47" i="98"/>
  <c r="A47" i="98" s="1"/>
  <c r="C47" i="115"/>
  <c r="C47" i="111"/>
  <c r="C47" i="113"/>
  <c r="C31" i="115"/>
  <c r="C31" i="113"/>
  <c r="C31" i="111"/>
  <c r="C7" i="115"/>
  <c r="C7" i="113"/>
  <c r="C7" i="111"/>
  <c r="C14" i="115"/>
  <c r="C14" i="111"/>
  <c r="C14" i="113"/>
  <c r="C18" i="115"/>
  <c r="C18" i="111"/>
  <c r="C18" i="113"/>
  <c r="C35" i="115"/>
  <c r="C35" i="113"/>
  <c r="C35" i="111"/>
  <c r="C44" i="115"/>
  <c r="C44" i="113"/>
  <c r="C44" i="111"/>
  <c r="C39" i="115"/>
  <c r="C39" i="113"/>
  <c r="C39" i="111"/>
  <c r="C22" i="115"/>
  <c r="C22" i="113"/>
  <c r="C22" i="111"/>
  <c r="C9" i="115"/>
  <c r="C9" i="113"/>
  <c r="C9" i="111"/>
  <c r="C23" i="115"/>
  <c r="C23" i="111"/>
  <c r="C23" i="113"/>
  <c r="C40" i="14"/>
  <c r="A40" i="14" s="1"/>
  <c r="C40" i="115"/>
  <c r="C40" i="113"/>
  <c r="C40" i="111"/>
  <c r="C34" i="115"/>
  <c r="C34" i="113"/>
  <c r="C34" i="111"/>
  <c r="C19" i="115"/>
  <c r="C19" i="111"/>
  <c r="C19" i="113"/>
  <c r="C10" i="115"/>
  <c r="C10" i="111"/>
  <c r="C10" i="113"/>
  <c r="C45" i="115"/>
  <c r="C45" i="113"/>
  <c r="C45" i="111"/>
  <c r="C30" i="115"/>
  <c r="C30" i="113"/>
  <c r="C30" i="111"/>
  <c r="C21" i="115"/>
  <c r="C21" i="113"/>
  <c r="C21" i="111"/>
  <c r="C51" i="25"/>
  <c r="B51" i="25" s="1"/>
  <c r="C51" i="115"/>
  <c r="C51" i="111"/>
  <c r="C51" i="113"/>
  <c r="C37" i="25"/>
  <c r="B37" i="25" s="1"/>
  <c r="C37" i="115"/>
  <c r="C37" i="111"/>
  <c r="C37" i="113"/>
  <c r="B32" i="113"/>
  <c r="AE32" i="113"/>
  <c r="A32" i="113"/>
  <c r="Y32" i="113"/>
  <c r="W32" i="113"/>
  <c r="AC32" i="113"/>
  <c r="C20" i="115"/>
  <c r="C20" i="111"/>
  <c r="C20" i="113"/>
  <c r="C41" i="102"/>
  <c r="B41" i="102" s="1"/>
  <c r="C41" i="115"/>
  <c r="C41" i="111"/>
  <c r="C41" i="113"/>
  <c r="C29" i="115"/>
  <c r="C29" i="111"/>
  <c r="C29" i="113"/>
  <c r="C15" i="115"/>
  <c r="C15" i="111"/>
  <c r="C15" i="113"/>
  <c r="C36" i="102"/>
  <c r="B36" i="102" s="1"/>
  <c r="C36" i="115"/>
  <c r="C36" i="113"/>
  <c r="C36" i="111"/>
  <c r="B32" i="111"/>
  <c r="A32" i="111"/>
  <c r="C50" i="25"/>
  <c r="A50" i="25" s="1"/>
  <c r="C50" i="115"/>
  <c r="C50" i="111"/>
  <c r="C50" i="113"/>
  <c r="C28" i="115"/>
  <c r="C28" i="111"/>
  <c r="C28" i="113"/>
  <c r="C33" i="115"/>
  <c r="C33" i="111"/>
  <c r="C33" i="113"/>
  <c r="A32" i="115"/>
  <c r="B32" i="115"/>
  <c r="C17" i="115"/>
  <c r="C17" i="113"/>
  <c r="C17" i="111"/>
  <c r="B38" i="113"/>
  <c r="Y38" i="113"/>
  <c r="W38" i="113"/>
  <c r="AE38" i="113"/>
  <c r="A38" i="113"/>
  <c r="AC38" i="113"/>
  <c r="C42" i="115"/>
  <c r="C42" i="111"/>
  <c r="C42" i="113"/>
  <c r="C26" i="115"/>
  <c r="C26" i="113"/>
  <c r="C26" i="111"/>
  <c r="C11" i="115"/>
  <c r="C11" i="111"/>
  <c r="C11" i="113"/>
  <c r="B38" i="111"/>
  <c r="A38" i="111"/>
  <c r="C24" i="115"/>
  <c r="C24" i="113"/>
  <c r="C24" i="111"/>
  <c r="C12" i="115"/>
  <c r="C12" i="113"/>
  <c r="C12" i="111"/>
  <c r="C48" i="115"/>
  <c r="C48" i="113"/>
  <c r="C48" i="111"/>
  <c r="C27" i="115"/>
  <c r="C27" i="113"/>
  <c r="C27" i="111"/>
  <c r="C49" i="102"/>
  <c r="A49" i="102" s="1"/>
  <c r="C49" i="115"/>
  <c r="C49" i="113"/>
  <c r="C49" i="111"/>
  <c r="C25" i="115"/>
  <c r="C25" i="113"/>
  <c r="C25" i="111"/>
  <c r="C13" i="115"/>
  <c r="C13" i="113"/>
  <c r="C13" i="111"/>
  <c r="A38" i="115"/>
  <c r="B38" i="115"/>
  <c r="D27" i="115"/>
  <c r="I27" i="115" s="1"/>
  <c r="F27" i="115" s="1"/>
  <c r="D29" i="115"/>
  <c r="I29" i="115" s="1"/>
  <c r="F29" i="115" s="1"/>
  <c r="F7" i="115"/>
  <c r="BE44" i="111"/>
  <c r="BD47" i="111"/>
  <c r="BC44" i="111"/>
  <c r="BF42" i="111"/>
  <c r="BD42" i="111"/>
  <c r="BG46" i="111"/>
  <c r="BE47" i="111"/>
  <c r="BF41" i="111"/>
  <c r="BD45" i="111"/>
  <c r="BF40" i="111"/>
  <c r="BG40" i="111"/>
  <c r="BD41" i="111"/>
  <c r="BE45" i="111"/>
  <c r="BD43" i="111"/>
  <c r="BC41" i="111"/>
  <c r="BE43" i="111"/>
  <c r="BG43" i="111"/>
  <c r="BF43" i="111"/>
  <c r="BC40" i="111"/>
  <c r="BF45" i="111"/>
  <c r="BG45" i="111"/>
  <c r="BG41" i="111"/>
  <c r="BD40" i="111"/>
  <c r="D27" i="113"/>
  <c r="D29" i="113"/>
  <c r="BF46" i="111"/>
  <c r="BG47" i="111"/>
  <c r="BE46" i="111"/>
  <c r="BC47" i="111"/>
  <c r="BF44" i="111"/>
  <c r="BC42" i="111"/>
  <c r="BG44" i="111"/>
  <c r="BE42" i="111"/>
  <c r="BC46" i="111"/>
  <c r="D29" i="111"/>
  <c r="D27" i="111"/>
  <c r="BC17" i="111"/>
  <c r="BG17" i="111"/>
  <c r="BF17" i="111"/>
  <c r="BE17" i="111"/>
  <c r="BD17" i="111"/>
  <c r="BG9" i="111"/>
  <c r="BE9" i="111"/>
  <c r="BC9" i="111"/>
  <c r="BD9" i="111"/>
  <c r="BF9" i="111"/>
  <c r="BF32" i="111"/>
  <c r="BD32" i="111"/>
  <c r="BG32" i="111"/>
  <c r="BE32" i="111"/>
  <c r="BC32" i="111"/>
  <c r="BF21" i="111"/>
  <c r="BC21" i="111"/>
  <c r="BD21" i="111"/>
  <c r="BG21" i="111"/>
  <c r="BE21" i="111"/>
  <c r="BE12" i="111"/>
  <c r="BG12" i="111"/>
  <c r="BD12" i="111"/>
  <c r="BC12" i="111"/>
  <c r="BF12" i="111"/>
  <c r="BE37" i="111"/>
  <c r="BD37" i="111"/>
  <c r="BC37" i="111"/>
  <c r="BF37" i="111"/>
  <c r="BG37" i="111"/>
  <c r="BE7" i="111"/>
  <c r="BD7" i="111"/>
  <c r="BG7" i="111"/>
  <c r="BF7" i="111"/>
  <c r="BC7" i="111"/>
  <c r="BD38" i="111"/>
  <c r="BC38" i="111"/>
  <c r="BF38" i="111"/>
  <c r="BG38" i="111"/>
  <c r="BE38" i="111"/>
  <c r="BE19" i="111"/>
  <c r="BC19" i="111"/>
  <c r="BD19" i="111"/>
  <c r="BG19" i="111"/>
  <c r="BF19" i="111"/>
  <c r="BG15" i="111"/>
  <c r="BE15" i="111"/>
  <c r="BD15" i="111"/>
  <c r="BF15" i="111"/>
  <c r="BC15" i="111"/>
  <c r="BD36" i="111"/>
  <c r="BE36" i="111"/>
  <c r="BC36" i="111"/>
  <c r="BG36" i="111"/>
  <c r="BF36" i="111"/>
  <c r="BF34" i="111"/>
  <c r="BE34" i="111"/>
  <c r="BD34" i="111"/>
  <c r="BC34" i="111"/>
  <c r="BG34" i="111"/>
  <c r="BE13" i="111"/>
  <c r="BD13" i="111"/>
  <c r="BG13" i="111"/>
  <c r="BF13" i="111"/>
  <c r="BC13" i="111"/>
  <c r="BG18" i="111"/>
  <c r="BE18" i="111"/>
  <c r="BD18" i="111"/>
  <c r="BF18" i="111"/>
  <c r="BC18" i="111"/>
  <c r="BD16" i="111"/>
  <c r="BG16" i="111"/>
  <c r="BF16" i="111"/>
  <c r="BE16" i="111"/>
  <c r="BC16" i="111"/>
  <c r="BF28" i="111"/>
  <c r="BE28" i="111"/>
  <c r="BC28" i="111"/>
  <c r="BD28" i="111"/>
  <c r="BG28" i="111"/>
  <c r="BF14" i="111"/>
  <c r="BE14" i="111"/>
  <c r="BD14" i="111"/>
  <c r="BC14" i="111"/>
  <c r="BG14" i="111"/>
  <c r="BD10" i="111"/>
  <c r="BG10" i="111"/>
  <c r="BF10" i="111"/>
  <c r="BC10" i="111"/>
  <c r="BE10" i="111"/>
  <c r="BE25" i="111"/>
  <c r="BD25" i="111"/>
  <c r="BC25" i="111"/>
  <c r="BG25" i="111"/>
  <c r="BF25" i="111"/>
  <c r="BD11" i="111"/>
  <c r="BC11" i="111"/>
  <c r="BG11" i="111"/>
  <c r="BE11" i="111"/>
  <c r="BF11" i="111"/>
  <c r="BF20" i="111"/>
  <c r="BE20" i="111"/>
  <c r="BD20" i="111"/>
  <c r="BC20" i="111"/>
  <c r="BG20" i="111"/>
  <c r="BG35" i="111"/>
  <c r="BD35" i="111"/>
  <c r="BC35" i="111"/>
  <c r="BF35" i="111"/>
  <c r="BE35" i="111"/>
  <c r="BE30" i="111"/>
  <c r="BD30" i="111"/>
  <c r="BF30" i="111"/>
  <c r="BC30" i="111"/>
  <c r="BG30" i="111"/>
  <c r="BE24" i="111"/>
  <c r="BD24" i="111"/>
  <c r="BG24" i="111"/>
  <c r="BF24" i="111"/>
  <c r="BC24" i="111"/>
  <c r="BE33" i="111"/>
  <c r="BD33" i="111"/>
  <c r="BF33" i="111"/>
  <c r="BC33" i="111"/>
  <c r="BG33" i="111"/>
  <c r="BE22" i="111"/>
  <c r="BD22" i="111"/>
  <c r="BF22" i="111"/>
  <c r="BC22" i="111"/>
  <c r="BG22" i="111"/>
  <c r="BF39" i="111"/>
  <c r="BE39" i="111"/>
  <c r="BD39" i="111"/>
  <c r="BC39" i="111"/>
  <c r="BG39" i="111"/>
  <c r="BD26" i="111"/>
  <c r="BF26" i="111"/>
  <c r="BE26" i="111"/>
  <c r="BG26" i="111"/>
  <c r="BC26" i="111"/>
  <c r="BF8" i="111"/>
  <c r="BE8" i="111"/>
  <c r="BD8" i="111"/>
  <c r="BC8" i="111"/>
  <c r="BG8" i="111"/>
  <c r="BD23" i="111"/>
  <c r="BC23" i="111"/>
  <c r="BG23" i="111"/>
  <c r="BF23" i="111"/>
  <c r="BE23" i="111"/>
  <c r="BE31" i="111"/>
  <c r="BF31" i="111"/>
  <c r="BD31" i="111"/>
  <c r="BC31" i="111"/>
  <c r="BG31" i="111"/>
  <c r="C36" i="98"/>
  <c r="B36" i="98" s="1"/>
  <c r="C37" i="17"/>
  <c r="B37" i="17" s="1"/>
  <c r="D29" i="98"/>
  <c r="N29" i="98" s="1"/>
  <c r="K29" i="98" s="1"/>
  <c r="D29" i="14"/>
  <c r="Y29" i="14" s="1"/>
  <c r="U29" i="14" s="1"/>
  <c r="D29" i="25"/>
  <c r="AU29" i="25" s="1"/>
  <c r="D29" i="102"/>
  <c r="X29" i="102" s="1"/>
  <c r="V29" i="102" s="1"/>
  <c r="D29" i="17"/>
  <c r="P29" i="17" s="1"/>
  <c r="D27" i="98"/>
  <c r="N27" i="98" s="1"/>
  <c r="K27" i="98" s="1"/>
  <c r="D27" i="25"/>
  <c r="AP27" i="25" s="1"/>
  <c r="D27" i="17"/>
  <c r="O27" i="17" s="1"/>
  <c r="D27" i="14"/>
  <c r="Y27" i="14" s="1"/>
  <c r="U27" i="14" s="1"/>
  <c r="D27" i="102"/>
  <c r="X27" i="102" s="1"/>
  <c r="V27" i="102" s="1"/>
  <c r="C51" i="98"/>
  <c r="B51" i="98" s="1"/>
  <c r="C51" i="102"/>
  <c r="A51" i="102" s="1"/>
  <c r="C51" i="17"/>
  <c r="B51" i="17" s="1"/>
  <c r="C51" i="14"/>
  <c r="A51" i="14" s="1"/>
  <c r="C45" i="98"/>
  <c r="A45" i="98" s="1"/>
  <c r="C31" i="102"/>
  <c r="C31" i="17"/>
  <c r="C31" i="25"/>
  <c r="C31" i="98"/>
  <c r="C31" i="14"/>
  <c r="C7" i="14"/>
  <c r="C7" i="102"/>
  <c r="C7" i="98"/>
  <c r="C7" i="17"/>
  <c r="C7" i="25"/>
  <c r="C14" i="14"/>
  <c r="C14" i="98"/>
  <c r="C14" i="102"/>
  <c r="C14" i="25"/>
  <c r="C14" i="17"/>
  <c r="AT11" i="25"/>
  <c r="AU11" i="25"/>
  <c r="AY11" i="25"/>
  <c r="AO11" i="25"/>
  <c r="AN11" i="25"/>
  <c r="AP11" i="25"/>
  <c r="AW11" i="25"/>
  <c r="P8" i="17"/>
  <c r="O8" i="17"/>
  <c r="AY12" i="25"/>
  <c r="AT12" i="25"/>
  <c r="AO12" i="25"/>
  <c r="AW12" i="25"/>
  <c r="AP12" i="25"/>
  <c r="AN12" i="25"/>
  <c r="AU12" i="25"/>
  <c r="AP22" i="25"/>
  <c r="AW22" i="25"/>
  <c r="AU22" i="25"/>
  <c r="AO22" i="25"/>
  <c r="AT22" i="25"/>
  <c r="AY22" i="25"/>
  <c r="AN22" i="25"/>
  <c r="O28" i="17"/>
  <c r="P28" i="17"/>
  <c r="P36" i="17"/>
  <c r="O36" i="17"/>
  <c r="C35" i="25"/>
  <c r="C35" i="17"/>
  <c r="C35" i="14"/>
  <c r="C35" i="102"/>
  <c r="C35" i="98"/>
  <c r="C23" i="17"/>
  <c r="C23" i="14"/>
  <c r="C23" i="98"/>
  <c r="C23" i="102"/>
  <c r="C23" i="25"/>
  <c r="C18" i="25"/>
  <c r="C18" i="17"/>
  <c r="C18" i="102"/>
  <c r="C18" i="98"/>
  <c r="C18" i="14"/>
  <c r="A37" i="98"/>
  <c r="B37" i="98"/>
  <c r="P31" i="17"/>
  <c r="O31" i="17"/>
  <c r="AT19" i="25"/>
  <c r="AU19" i="25"/>
  <c r="AW19" i="25"/>
  <c r="AP19" i="25"/>
  <c r="AY19" i="25"/>
  <c r="AN19" i="25"/>
  <c r="AO19" i="25"/>
  <c r="P11" i="17"/>
  <c r="O11" i="17"/>
  <c r="AT16" i="25"/>
  <c r="AN16" i="25"/>
  <c r="AU16" i="25"/>
  <c r="AO16" i="25"/>
  <c r="AP16" i="25"/>
  <c r="AW16" i="25"/>
  <c r="AY16" i="25"/>
  <c r="C39" i="25"/>
  <c r="C39" i="17"/>
  <c r="C39" i="102"/>
  <c r="C39" i="98"/>
  <c r="C39" i="14"/>
  <c r="C22" i="98"/>
  <c r="C22" i="25"/>
  <c r="C22" i="17"/>
  <c r="C22" i="14"/>
  <c r="C22" i="102"/>
  <c r="C9" i="98"/>
  <c r="C9" i="102"/>
  <c r="C9" i="14"/>
  <c r="C9" i="17"/>
  <c r="C9" i="25"/>
  <c r="A37" i="102"/>
  <c r="B37" i="102"/>
  <c r="A33" i="17"/>
  <c r="B33" i="17"/>
  <c r="AN31" i="25"/>
  <c r="AP31" i="25"/>
  <c r="AT31" i="25"/>
  <c r="AW31" i="25"/>
  <c r="AY31" i="25"/>
  <c r="AO31" i="25"/>
  <c r="AU31" i="25"/>
  <c r="AY25" i="25"/>
  <c r="AU25" i="25"/>
  <c r="AT25" i="25"/>
  <c r="AP25" i="25"/>
  <c r="AN25" i="25"/>
  <c r="AW25" i="25"/>
  <c r="AO25" i="25"/>
  <c r="AO26" i="25"/>
  <c r="AT26" i="25"/>
  <c r="AN26" i="25"/>
  <c r="AY26" i="25"/>
  <c r="AP26" i="25"/>
  <c r="AU26" i="25"/>
  <c r="AW26" i="25"/>
  <c r="P30" i="17"/>
  <c r="O30" i="17"/>
  <c r="C34" i="102"/>
  <c r="C34" i="14"/>
  <c r="C34" i="25"/>
  <c r="C34" i="98"/>
  <c r="C34" i="17"/>
  <c r="C19" i="25"/>
  <c r="C19" i="102"/>
  <c r="C19" i="98"/>
  <c r="C19" i="14"/>
  <c r="C19" i="17"/>
  <c r="C10" i="102"/>
  <c r="C10" i="25"/>
  <c r="C10" i="17"/>
  <c r="C10" i="98"/>
  <c r="C10" i="14"/>
  <c r="B33" i="98"/>
  <c r="A33" i="98"/>
  <c r="AP35" i="25"/>
  <c r="AU35" i="25"/>
  <c r="AY35" i="25"/>
  <c r="AT35" i="25"/>
  <c r="AN35" i="25"/>
  <c r="AO35" i="25"/>
  <c r="AW35" i="25"/>
  <c r="O25" i="17"/>
  <c r="P25" i="17"/>
  <c r="AU21" i="25"/>
  <c r="AW21" i="25"/>
  <c r="AO21" i="25"/>
  <c r="AT21" i="25"/>
  <c r="AY21" i="25"/>
  <c r="AP21" i="25"/>
  <c r="AN21" i="25"/>
  <c r="AY15" i="25"/>
  <c r="AN15" i="25"/>
  <c r="AT15" i="25"/>
  <c r="AP15" i="25"/>
  <c r="AO15" i="25"/>
  <c r="AW15" i="25"/>
  <c r="AU15" i="25"/>
  <c r="AW34" i="25"/>
  <c r="AT34" i="25"/>
  <c r="AY34" i="25"/>
  <c r="AO34" i="25"/>
  <c r="AU34" i="25"/>
  <c r="AN34" i="25"/>
  <c r="AP34" i="25"/>
  <c r="C30" i="102"/>
  <c r="C30" i="25"/>
  <c r="C30" i="17"/>
  <c r="C30" i="98"/>
  <c r="C30" i="14"/>
  <c r="C21" i="98"/>
  <c r="C21" i="17"/>
  <c r="C21" i="102"/>
  <c r="C21" i="25"/>
  <c r="C21" i="14"/>
  <c r="AP17" i="25"/>
  <c r="AT17" i="25"/>
  <c r="AN17" i="25"/>
  <c r="AY17" i="25"/>
  <c r="AW17" i="25"/>
  <c r="AU17" i="25"/>
  <c r="AO17" i="25"/>
  <c r="O7" i="17"/>
  <c r="P7" i="17"/>
  <c r="AW10" i="25"/>
  <c r="AN10" i="25"/>
  <c r="AY10" i="25"/>
  <c r="AP10" i="25"/>
  <c r="AT10" i="25"/>
  <c r="AU10" i="25"/>
  <c r="AO10" i="25"/>
  <c r="O16" i="17"/>
  <c r="P16" i="17"/>
  <c r="AT24" i="25"/>
  <c r="AW24" i="25"/>
  <c r="AY24" i="25"/>
  <c r="AP24" i="25"/>
  <c r="AO24" i="25"/>
  <c r="AU24" i="25"/>
  <c r="AN24" i="25"/>
  <c r="P26" i="17"/>
  <c r="O26" i="17"/>
  <c r="C15" i="17"/>
  <c r="C15" i="98"/>
  <c r="C15" i="25"/>
  <c r="C15" i="102"/>
  <c r="C15" i="14"/>
  <c r="AR38" i="25"/>
  <c r="B38" i="25"/>
  <c r="A38" i="25"/>
  <c r="AQ38" i="25"/>
  <c r="AS38" i="25"/>
  <c r="AY23" i="25"/>
  <c r="AP23" i="25"/>
  <c r="AN23" i="25"/>
  <c r="AW23" i="25"/>
  <c r="AT23" i="25"/>
  <c r="AU23" i="25"/>
  <c r="AO23" i="25"/>
  <c r="P21" i="17"/>
  <c r="O21" i="17"/>
  <c r="O17" i="17"/>
  <c r="P17" i="17"/>
  <c r="O20" i="17"/>
  <c r="P20" i="17"/>
  <c r="AT38" i="25"/>
  <c r="AY38" i="25"/>
  <c r="AW38" i="25"/>
  <c r="AN38" i="25"/>
  <c r="AU38" i="25"/>
  <c r="AP38" i="25"/>
  <c r="AO38" i="25"/>
  <c r="C29" i="102"/>
  <c r="C29" i="98"/>
  <c r="C29" i="14"/>
  <c r="C29" i="25"/>
  <c r="C29" i="17"/>
  <c r="C28" i="14"/>
  <c r="C28" i="102"/>
  <c r="C28" i="17"/>
  <c r="C28" i="98"/>
  <c r="C28" i="25"/>
  <c r="C12" i="102"/>
  <c r="C12" i="98"/>
  <c r="C12" i="25"/>
  <c r="C12" i="17"/>
  <c r="C12" i="14"/>
  <c r="B38" i="98"/>
  <c r="A38" i="98"/>
  <c r="B37" i="14"/>
  <c r="A37" i="14"/>
  <c r="AW20" i="25"/>
  <c r="AO20" i="25"/>
  <c r="AY20" i="25"/>
  <c r="AN20" i="25"/>
  <c r="AP20" i="25"/>
  <c r="AT20" i="25"/>
  <c r="AU20" i="25"/>
  <c r="B32" i="17"/>
  <c r="A32" i="17"/>
  <c r="C27" i="17"/>
  <c r="C27" i="14"/>
  <c r="C27" i="98"/>
  <c r="C27" i="102"/>
  <c r="C27" i="25"/>
  <c r="C17" i="25"/>
  <c r="C17" i="98"/>
  <c r="C17" i="14"/>
  <c r="C17" i="102"/>
  <c r="C17" i="17"/>
  <c r="B38" i="14"/>
  <c r="A38" i="14"/>
  <c r="O37" i="17"/>
  <c r="P37" i="17"/>
  <c r="AO33" i="25"/>
  <c r="AT33" i="25"/>
  <c r="AP33" i="25"/>
  <c r="AW33" i="25"/>
  <c r="AN33" i="25"/>
  <c r="AU33" i="25"/>
  <c r="AY33" i="25"/>
  <c r="AW13" i="25"/>
  <c r="AT13" i="25"/>
  <c r="AU13" i="25"/>
  <c r="AP13" i="25"/>
  <c r="AY13" i="25"/>
  <c r="AN13" i="25"/>
  <c r="AO13" i="25"/>
  <c r="AP7" i="25"/>
  <c r="AN7" i="25"/>
  <c r="AW7" i="25"/>
  <c r="AU7" i="25"/>
  <c r="AY7" i="25"/>
  <c r="AO7" i="25"/>
  <c r="AU14" i="25"/>
  <c r="AW14" i="25"/>
  <c r="AN14" i="25"/>
  <c r="AY14" i="25"/>
  <c r="AP14" i="25"/>
  <c r="AO14" i="25"/>
  <c r="AT14" i="25"/>
  <c r="AW18" i="25"/>
  <c r="AP18" i="25"/>
  <c r="AU18" i="25"/>
  <c r="AO18" i="25"/>
  <c r="AT18" i="25"/>
  <c r="AN18" i="25"/>
  <c r="AY18" i="25"/>
  <c r="AT30" i="25"/>
  <c r="AY30" i="25"/>
  <c r="AO30" i="25"/>
  <c r="AN30" i="25"/>
  <c r="AU30" i="25"/>
  <c r="AW30" i="25"/>
  <c r="AP30" i="25"/>
  <c r="B32" i="102"/>
  <c r="A32" i="102"/>
  <c r="C26" i="102"/>
  <c r="C26" i="17"/>
  <c r="C26" i="14"/>
  <c r="C26" i="25"/>
  <c r="C26" i="98"/>
  <c r="C11" i="25"/>
  <c r="C11" i="102"/>
  <c r="C11" i="98"/>
  <c r="C11" i="14"/>
  <c r="C11" i="17"/>
  <c r="A38" i="102"/>
  <c r="B38" i="102"/>
  <c r="A36" i="25"/>
  <c r="AQ36" i="25"/>
  <c r="B36" i="25"/>
  <c r="AS36" i="25"/>
  <c r="AR36" i="25"/>
  <c r="AO9" i="25"/>
  <c r="AW9" i="25"/>
  <c r="AN9" i="25"/>
  <c r="AT9" i="25"/>
  <c r="AU9" i="25"/>
  <c r="AP9" i="25"/>
  <c r="AY9" i="25"/>
  <c r="O10" i="17"/>
  <c r="P10" i="17"/>
  <c r="B32" i="25"/>
  <c r="AQ32" i="25"/>
  <c r="AR32" i="25"/>
  <c r="AS32" i="25"/>
  <c r="A32" i="25"/>
  <c r="C25" i="98"/>
  <c r="C25" i="25"/>
  <c r="C25" i="17"/>
  <c r="C25" i="102"/>
  <c r="C25" i="14"/>
  <c r="C13" i="25"/>
  <c r="C13" i="98"/>
  <c r="C13" i="14"/>
  <c r="C13" i="102"/>
  <c r="C13" i="17"/>
  <c r="B38" i="17"/>
  <c r="A38" i="17"/>
  <c r="P23" i="17"/>
  <c r="O23" i="17"/>
  <c r="O13" i="17"/>
  <c r="P13" i="17"/>
  <c r="AU8" i="25"/>
  <c r="AW8" i="25"/>
  <c r="AP8" i="25"/>
  <c r="AT8" i="25"/>
  <c r="AY8" i="25"/>
  <c r="AO8" i="25"/>
  <c r="AN8" i="25"/>
  <c r="O18" i="17"/>
  <c r="P18" i="17"/>
  <c r="P22" i="17"/>
  <c r="O22" i="17"/>
  <c r="P24" i="17"/>
  <c r="O24" i="17"/>
  <c r="AY28" i="25"/>
  <c r="AP28" i="25"/>
  <c r="AN28" i="25"/>
  <c r="AT28" i="25"/>
  <c r="AU28" i="25"/>
  <c r="AO28" i="25"/>
  <c r="AW28" i="25"/>
  <c r="P32" i="17"/>
  <c r="O32" i="17"/>
  <c r="P34" i="17"/>
  <c r="O34" i="17"/>
  <c r="A32" i="98"/>
  <c r="B32" i="98"/>
  <c r="C24" i="25"/>
  <c r="C24" i="14"/>
  <c r="C24" i="102"/>
  <c r="C24" i="98"/>
  <c r="C24" i="17"/>
  <c r="C20" i="25"/>
  <c r="C20" i="14"/>
  <c r="C20" i="102"/>
  <c r="C20" i="98"/>
  <c r="C20" i="17"/>
  <c r="B36" i="14"/>
  <c r="A36" i="14"/>
  <c r="AP39" i="25"/>
  <c r="AO39" i="25"/>
  <c r="AT39" i="25"/>
  <c r="AY39" i="25"/>
  <c r="AW39" i="25"/>
  <c r="AU39" i="25"/>
  <c r="AN39" i="25"/>
  <c r="AO37" i="25"/>
  <c r="AN37" i="25"/>
  <c r="AT37" i="25"/>
  <c r="AP37" i="25"/>
  <c r="AY37" i="25"/>
  <c r="AU37" i="25"/>
  <c r="AW37" i="25"/>
  <c r="O33" i="17"/>
  <c r="P33" i="17"/>
  <c r="P15" i="17"/>
  <c r="O15" i="17"/>
  <c r="O9" i="17"/>
  <c r="P9" i="17"/>
  <c r="AW32" i="25"/>
  <c r="AN32" i="25"/>
  <c r="AU32" i="25"/>
  <c r="AY32" i="25"/>
  <c r="AO32" i="25"/>
  <c r="AT32" i="25"/>
  <c r="AP32" i="25"/>
  <c r="AT36" i="25"/>
  <c r="AN36" i="25"/>
  <c r="AU36" i="25"/>
  <c r="AO36" i="25"/>
  <c r="AP36" i="25"/>
  <c r="AY36" i="25"/>
  <c r="AW36" i="25"/>
  <c r="P38" i="17"/>
  <c r="O38" i="17"/>
  <c r="B32" i="14"/>
  <c r="A32" i="14"/>
  <c r="C16" i="17"/>
  <c r="C16" i="102"/>
  <c r="C16" i="14"/>
  <c r="C16" i="25"/>
  <c r="C16" i="98"/>
  <c r="C8" i="17"/>
  <c r="C8" i="98"/>
  <c r="C8" i="14"/>
  <c r="C8" i="102"/>
  <c r="C8" i="25"/>
  <c r="A36" i="17"/>
  <c r="B36" i="17"/>
  <c r="P39" i="17"/>
  <c r="O39" i="17"/>
  <c r="P35" i="17"/>
  <c r="O35" i="17"/>
  <c r="P19" i="17"/>
  <c r="O19" i="17"/>
  <c r="P12" i="17"/>
  <c r="O12" i="17"/>
  <c r="O14" i="17"/>
  <c r="P14" i="17"/>
  <c r="C45" i="17"/>
  <c r="A45" i="17" s="1"/>
  <c r="C45" i="25"/>
  <c r="A45" i="25" s="1"/>
  <c r="C45" i="14"/>
  <c r="B45" i="14" s="1"/>
  <c r="C45" i="102"/>
  <c r="A45" i="102" s="1"/>
  <c r="C47" i="14"/>
  <c r="A47" i="14" s="1"/>
  <c r="C47" i="102"/>
  <c r="A47" i="102" s="1"/>
  <c r="C44" i="102"/>
  <c r="B44" i="102" s="1"/>
  <c r="C47" i="17"/>
  <c r="A47" i="17" s="1"/>
  <c r="C44" i="25"/>
  <c r="B44" i="25" s="1"/>
  <c r="C40" i="17"/>
  <c r="A40" i="17" s="1"/>
  <c r="C46" i="17"/>
  <c r="A46" i="17" s="1"/>
  <c r="C47" i="25"/>
  <c r="AS47" i="25" s="1"/>
  <c r="C41" i="14"/>
  <c r="A41" i="14" s="1"/>
  <c r="C46" i="98"/>
  <c r="B46" i="98" s="1"/>
  <c r="C46" i="102"/>
  <c r="A46" i="102" s="1"/>
  <c r="C50" i="102"/>
  <c r="B50" i="102" s="1"/>
  <c r="C50" i="98"/>
  <c r="B50" i="98" s="1"/>
  <c r="C41" i="25"/>
  <c r="B41" i="25" s="1"/>
  <c r="C50" i="17"/>
  <c r="A50" i="17" s="1"/>
  <c r="C41" i="17"/>
  <c r="B41" i="17" s="1"/>
  <c r="C49" i="25"/>
  <c r="C41" i="98"/>
  <c r="B41" i="98" s="1"/>
  <c r="C46" i="14"/>
  <c r="B46" i="14" s="1"/>
  <c r="C49" i="14"/>
  <c r="B49" i="14" s="1"/>
  <c r="C44" i="14"/>
  <c r="A44" i="14" s="1"/>
  <c r="C44" i="98"/>
  <c r="A44" i="98" s="1"/>
  <c r="C48" i="25"/>
  <c r="A48" i="25" s="1"/>
  <c r="C40" i="25"/>
  <c r="AQ40" i="25" s="1"/>
  <c r="C48" i="102"/>
  <c r="A48" i="102" s="1"/>
  <c r="C40" i="98"/>
  <c r="B40" i="98" s="1"/>
  <c r="C48" i="98"/>
  <c r="B48" i="98" s="1"/>
  <c r="C49" i="17"/>
  <c r="A49" i="17" s="1"/>
  <c r="C40" i="102"/>
  <c r="A40" i="102" s="1"/>
  <c r="C48" i="14"/>
  <c r="B48" i="14" s="1"/>
  <c r="C50" i="14"/>
  <c r="B50" i="14" s="1"/>
  <c r="C48" i="17"/>
  <c r="B48" i="17" s="1"/>
  <c r="C44" i="17"/>
  <c r="B44" i="17" s="1"/>
  <c r="C49" i="98"/>
  <c r="A49" i="98" s="1"/>
  <c r="C43" i="98"/>
  <c r="C43" i="102"/>
  <c r="C43" i="14"/>
  <c r="C43" i="25"/>
  <c r="C43" i="17"/>
  <c r="AU43" i="25"/>
  <c r="AP43" i="25"/>
  <c r="AT43" i="25"/>
  <c r="AW43" i="25"/>
  <c r="AO43" i="25"/>
  <c r="AN43" i="25"/>
  <c r="AY43" i="25"/>
  <c r="AN44" i="25"/>
  <c r="AT44" i="25"/>
  <c r="AP44" i="25"/>
  <c r="AO44" i="25"/>
  <c r="AY44" i="25"/>
  <c r="AW44" i="25"/>
  <c r="AU44" i="25"/>
  <c r="AP50" i="25"/>
  <c r="AU50" i="25"/>
  <c r="AO50" i="25"/>
  <c r="AT50" i="25"/>
  <c r="AN50" i="25"/>
  <c r="AY50" i="25"/>
  <c r="O45" i="17"/>
  <c r="P45" i="17"/>
  <c r="U40" i="14"/>
  <c r="O44" i="17"/>
  <c r="P44" i="17"/>
  <c r="O41" i="17"/>
  <c r="P41" i="17"/>
  <c r="V40" i="102"/>
  <c r="AU41" i="25"/>
  <c r="AN41" i="25"/>
  <c r="AT41" i="25"/>
  <c r="AO41" i="25"/>
  <c r="AY41" i="25"/>
  <c r="AP41" i="25"/>
  <c r="AW41" i="25"/>
  <c r="O47" i="17"/>
  <c r="P47" i="17"/>
  <c r="AU40" i="25"/>
  <c r="AW40" i="25"/>
  <c r="AO40" i="25"/>
  <c r="AY40" i="25"/>
  <c r="AT40" i="25"/>
  <c r="AN40" i="25"/>
  <c r="AP40" i="25"/>
  <c r="AQ46" i="25"/>
  <c r="B46" i="25"/>
  <c r="AS46" i="25"/>
  <c r="A46" i="25"/>
  <c r="AR46" i="25"/>
  <c r="AY45" i="25"/>
  <c r="AT45" i="25"/>
  <c r="AU45" i="25"/>
  <c r="AN45" i="25"/>
  <c r="AO45" i="25"/>
  <c r="AP45" i="25"/>
  <c r="AW45" i="25"/>
  <c r="AN42" i="25"/>
  <c r="AT42" i="25"/>
  <c r="AW42" i="25"/>
  <c r="AP42" i="25"/>
  <c r="AO42" i="25"/>
  <c r="AY42" i="25"/>
  <c r="AU42" i="25"/>
  <c r="O46" i="17"/>
  <c r="P46" i="17"/>
  <c r="K40" i="98"/>
  <c r="O43" i="17"/>
  <c r="P43" i="17"/>
  <c r="P42" i="17"/>
  <c r="O42" i="17"/>
  <c r="O50" i="17"/>
  <c r="O40" i="17"/>
  <c r="P40" i="17"/>
  <c r="C42" i="25"/>
  <c r="C42" i="14"/>
  <c r="C42" i="98"/>
  <c r="C42" i="17"/>
  <c r="C42" i="102"/>
  <c r="AO46" i="25"/>
  <c r="AT46" i="25"/>
  <c r="AP46" i="25"/>
  <c r="AW46" i="25"/>
  <c r="AN46" i="25"/>
  <c r="AY46" i="25"/>
  <c r="AU46" i="25"/>
  <c r="AT47" i="25"/>
  <c r="AW47" i="25"/>
  <c r="AP47" i="25"/>
  <c r="AO47" i="25"/>
  <c r="AU47" i="25"/>
  <c r="AY47" i="25"/>
  <c r="AN47" i="25"/>
  <c r="B50" i="25" l="1"/>
  <c r="A33" i="25"/>
  <c r="AT48" i="25"/>
  <c r="P48" i="17"/>
  <c r="L48" i="17" s="1"/>
  <c r="O49" i="17"/>
  <c r="L49" i="17" s="1"/>
  <c r="AW48" i="25"/>
  <c r="AY49" i="25"/>
  <c r="AU49" i="25"/>
  <c r="AW49" i="25"/>
  <c r="AN49" i="25"/>
  <c r="AP49" i="25"/>
  <c r="AO49" i="25"/>
  <c r="AQ49" i="25"/>
  <c r="AP48" i="25"/>
  <c r="AY48" i="25"/>
  <c r="AN48" i="25"/>
  <c r="AU48" i="25"/>
  <c r="AU51" i="25"/>
  <c r="O51" i="17"/>
  <c r="L51" i="17" s="1"/>
  <c r="AS50" i="25"/>
  <c r="BC51" i="111"/>
  <c r="BG50" i="111"/>
  <c r="BE49" i="111"/>
  <c r="BD51" i="111"/>
  <c r="BG48" i="111"/>
  <c r="AQ33" i="25"/>
  <c r="B51" i="14"/>
  <c r="B40" i="14"/>
  <c r="AR33" i="25"/>
  <c r="B33" i="25"/>
  <c r="BE50" i="111"/>
  <c r="B51" i="102"/>
  <c r="A51" i="17"/>
  <c r="BF51" i="111"/>
  <c r="BC48" i="111"/>
  <c r="BF48" i="111"/>
  <c r="BD48" i="111"/>
  <c r="AS37" i="25"/>
  <c r="A37" i="25"/>
  <c r="A51" i="98"/>
  <c r="BE51" i="111"/>
  <c r="AO51" i="25"/>
  <c r="AQ37" i="25"/>
  <c r="AN51" i="25"/>
  <c r="AR37" i="25"/>
  <c r="AW51" i="25"/>
  <c r="AY51" i="25"/>
  <c r="AT51" i="25"/>
  <c r="A41" i="102"/>
  <c r="B47" i="98"/>
  <c r="BD50" i="111"/>
  <c r="B33" i="14"/>
  <c r="BC50" i="111"/>
  <c r="BF49" i="111"/>
  <c r="BD49" i="111"/>
  <c r="A33" i="102"/>
  <c r="BG49" i="111"/>
  <c r="A36" i="102"/>
  <c r="B45" i="98"/>
  <c r="AQ50" i="25"/>
  <c r="AR50" i="25"/>
  <c r="AN27" i="25"/>
  <c r="B49" i="102"/>
  <c r="B47" i="102"/>
  <c r="Y6" i="14"/>
  <c r="E3" i="14" s="1"/>
  <c r="AR51" i="25"/>
  <c r="B25" i="111"/>
  <c r="A25" i="111"/>
  <c r="B50" i="113"/>
  <c r="Y50" i="113"/>
  <c r="W50" i="113"/>
  <c r="AE50" i="113"/>
  <c r="A50" i="113"/>
  <c r="AC50" i="113"/>
  <c r="AS51" i="25"/>
  <c r="AE25" i="113"/>
  <c r="B25" i="113"/>
  <c r="A25" i="113"/>
  <c r="W25" i="113"/>
  <c r="AC25" i="113"/>
  <c r="Y25" i="113"/>
  <c r="B26" i="111"/>
  <c r="A26" i="111"/>
  <c r="B17" i="111"/>
  <c r="A17" i="111"/>
  <c r="B50" i="111"/>
  <c r="A50" i="111"/>
  <c r="B29" i="113"/>
  <c r="Y29" i="113"/>
  <c r="W29" i="113"/>
  <c r="A29" i="113"/>
  <c r="AC29" i="113"/>
  <c r="AE29" i="113"/>
  <c r="B21" i="111"/>
  <c r="A21" i="111"/>
  <c r="B10" i="115"/>
  <c r="A10" i="115"/>
  <c r="B23" i="111"/>
  <c r="A23" i="111"/>
  <c r="B44" i="113"/>
  <c r="A44" i="113"/>
  <c r="AE44" i="113"/>
  <c r="Y44" i="113"/>
  <c r="W44" i="113"/>
  <c r="AC44" i="113"/>
  <c r="B7" i="111"/>
  <c r="A7" i="111"/>
  <c r="A8" i="115"/>
  <c r="B8" i="115"/>
  <c r="A48" i="115"/>
  <c r="B48" i="115"/>
  <c r="B25" i="115"/>
  <c r="A25" i="115"/>
  <c r="B12" i="111"/>
  <c r="A12" i="111"/>
  <c r="B26" i="113"/>
  <c r="A26" i="113"/>
  <c r="Y26" i="113"/>
  <c r="W26" i="113"/>
  <c r="AE26" i="113"/>
  <c r="AC26" i="113"/>
  <c r="B17" i="113"/>
  <c r="A17" i="113"/>
  <c r="Y17" i="113"/>
  <c r="W17" i="113"/>
  <c r="AE17" i="113"/>
  <c r="AC17" i="113"/>
  <c r="A50" i="115"/>
  <c r="B50" i="115"/>
  <c r="B29" i="111"/>
  <c r="A29" i="111"/>
  <c r="AC21" i="113"/>
  <c r="B21" i="113"/>
  <c r="Y21" i="113"/>
  <c r="A21" i="113"/>
  <c r="W21" i="113"/>
  <c r="AE21" i="113"/>
  <c r="Y19" i="113"/>
  <c r="W19" i="113"/>
  <c r="AE19" i="113"/>
  <c r="A19" i="113"/>
  <c r="B19" i="113"/>
  <c r="AC19" i="113"/>
  <c r="A23" i="115"/>
  <c r="B23" i="115"/>
  <c r="A44" i="115"/>
  <c r="B44" i="115"/>
  <c r="AC7" i="113"/>
  <c r="B7" i="113"/>
  <c r="Y7" i="113"/>
  <c r="A7" i="113"/>
  <c r="W7" i="113"/>
  <c r="AE7" i="113"/>
  <c r="B16" i="111"/>
  <c r="A16" i="111"/>
  <c r="A14" i="115"/>
  <c r="B14" i="115"/>
  <c r="AQ51" i="25"/>
  <c r="B49" i="111"/>
  <c r="A49" i="111"/>
  <c r="B12" i="113"/>
  <c r="A12" i="113"/>
  <c r="Y12" i="113"/>
  <c r="W12" i="113"/>
  <c r="AC12" i="113"/>
  <c r="AE12" i="113"/>
  <c r="A26" i="115"/>
  <c r="B26" i="115"/>
  <c r="A17" i="115"/>
  <c r="B17" i="115"/>
  <c r="A29" i="115"/>
  <c r="B29" i="115"/>
  <c r="B21" i="115"/>
  <c r="A21" i="115"/>
  <c r="B19" i="111"/>
  <c r="A19" i="111"/>
  <c r="B9" i="111"/>
  <c r="A9" i="111"/>
  <c r="B7" i="115"/>
  <c r="A7" i="115"/>
  <c r="Y16" i="113"/>
  <c r="AE16" i="113"/>
  <c r="W16" i="113"/>
  <c r="B16" i="113"/>
  <c r="A16" i="113"/>
  <c r="AC16" i="113"/>
  <c r="A11" i="115"/>
  <c r="B11" i="115"/>
  <c r="A51" i="25"/>
  <c r="AE49" i="113"/>
  <c r="B49" i="113"/>
  <c r="A49" i="113"/>
  <c r="AC49" i="113"/>
  <c r="W49" i="113"/>
  <c r="Y49" i="113"/>
  <c r="A12" i="115"/>
  <c r="B12" i="115"/>
  <c r="B42" i="113"/>
  <c r="A42" i="113"/>
  <c r="Y42" i="113"/>
  <c r="W42" i="113"/>
  <c r="AC42" i="113"/>
  <c r="AE42" i="113"/>
  <c r="B41" i="113"/>
  <c r="Y41" i="113"/>
  <c r="W41" i="113"/>
  <c r="A41" i="113"/>
  <c r="AE41" i="113"/>
  <c r="AC41" i="113"/>
  <c r="B30" i="111"/>
  <c r="A30" i="111"/>
  <c r="B19" i="115"/>
  <c r="A19" i="115"/>
  <c r="B9" i="113"/>
  <c r="A9" i="113"/>
  <c r="AC9" i="113"/>
  <c r="W9" i="113"/>
  <c r="Y9" i="113"/>
  <c r="AE9" i="113"/>
  <c r="B35" i="111"/>
  <c r="A35" i="111"/>
  <c r="B31" i="111"/>
  <c r="A31" i="111"/>
  <c r="B16" i="115"/>
  <c r="A16" i="115"/>
  <c r="B15" i="115"/>
  <c r="A15" i="115"/>
  <c r="B49" i="115"/>
  <c r="A49" i="115"/>
  <c r="B24" i="111"/>
  <c r="A24" i="111"/>
  <c r="B42" i="111"/>
  <c r="A42" i="111"/>
  <c r="B41" i="111"/>
  <c r="A41" i="111"/>
  <c r="AC37" i="113"/>
  <c r="AE37" i="113"/>
  <c r="A37" i="113"/>
  <c r="B37" i="113"/>
  <c r="W37" i="113"/>
  <c r="Y37" i="113"/>
  <c r="B30" i="113"/>
  <c r="A30" i="113"/>
  <c r="Y30" i="113"/>
  <c r="AE30" i="113"/>
  <c r="AC30" i="113"/>
  <c r="W30" i="113"/>
  <c r="B34" i="111"/>
  <c r="A34" i="111"/>
  <c r="B9" i="115"/>
  <c r="A9" i="115"/>
  <c r="B35" i="113"/>
  <c r="A35" i="113"/>
  <c r="AC35" i="113"/>
  <c r="W35" i="113"/>
  <c r="AE35" i="113"/>
  <c r="Y35" i="113"/>
  <c r="A31" i="113"/>
  <c r="B31" i="113"/>
  <c r="AC31" i="113"/>
  <c r="W31" i="113"/>
  <c r="Y31" i="113"/>
  <c r="AE31" i="113"/>
  <c r="AC46" i="113"/>
  <c r="W46" i="113"/>
  <c r="AE46" i="113"/>
  <c r="B46" i="113"/>
  <c r="A46" i="113"/>
  <c r="Y46" i="113"/>
  <c r="Y24" i="113"/>
  <c r="W24" i="113"/>
  <c r="B24" i="113"/>
  <c r="A24" i="113"/>
  <c r="AC24" i="113"/>
  <c r="AE24" i="113"/>
  <c r="A42" i="115"/>
  <c r="B42" i="115"/>
  <c r="AC33" i="113"/>
  <c r="Y33" i="113"/>
  <c r="B33" i="113"/>
  <c r="A33" i="113"/>
  <c r="AE33" i="113"/>
  <c r="W33" i="113"/>
  <c r="B36" i="111"/>
  <c r="A36" i="111"/>
  <c r="A41" i="115"/>
  <c r="B41" i="115"/>
  <c r="B37" i="111"/>
  <c r="A37" i="111"/>
  <c r="A30" i="115"/>
  <c r="B30" i="115"/>
  <c r="B34" i="113"/>
  <c r="A34" i="113"/>
  <c r="AC34" i="113"/>
  <c r="W34" i="113"/>
  <c r="AE34" i="113"/>
  <c r="Y34" i="113"/>
  <c r="B22" i="111"/>
  <c r="A22" i="111"/>
  <c r="A35" i="115"/>
  <c r="B35" i="115"/>
  <c r="B31" i="115"/>
  <c r="A31" i="115"/>
  <c r="B46" i="111"/>
  <c r="A46" i="111"/>
  <c r="B23" i="113"/>
  <c r="AC23" i="113"/>
  <c r="A23" i="113"/>
  <c r="Y23" i="113"/>
  <c r="AE23" i="113"/>
  <c r="W23" i="113"/>
  <c r="B27" i="111"/>
  <c r="A27" i="111"/>
  <c r="A24" i="115"/>
  <c r="B24" i="115"/>
  <c r="B33" i="111"/>
  <c r="A33" i="111"/>
  <c r="B36" i="113"/>
  <c r="A36" i="113"/>
  <c r="Y36" i="113"/>
  <c r="W36" i="113"/>
  <c r="AE36" i="113"/>
  <c r="AC36" i="113"/>
  <c r="B37" i="115"/>
  <c r="A37" i="115"/>
  <c r="B45" i="111"/>
  <c r="A45" i="111"/>
  <c r="B34" i="115"/>
  <c r="A34" i="115"/>
  <c r="AE22" i="113"/>
  <c r="A22" i="113"/>
  <c r="B22" i="113"/>
  <c r="W22" i="113"/>
  <c r="AC22" i="113"/>
  <c r="Y22" i="113"/>
  <c r="B18" i="113"/>
  <c r="A18" i="113"/>
  <c r="AE18" i="113"/>
  <c r="AC18" i="113"/>
  <c r="W18" i="113"/>
  <c r="Y18" i="113"/>
  <c r="B47" i="113"/>
  <c r="AE47" i="113"/>
  <c r="AC47" i="113"/>
  <c r="A47" i="113"/>
  <c r="Y47" i="113"/>
  <c r="W47" i="113"/>
  <c r="B46" i="115"/>
  <c r="A46" i="115"/>
  <c r="B27" i="113"/>
  <c r="A27" i="113"/>
  <c r="W27" i="113"/>
  <c r="AE27" i="113"/>
  <c r="Y27" i="113"/>
  <c r="AC27" i="113"/>
  <c r="B33" i="115"/>
  <c r="A33" i="115"/>
  <c r="A36" i="115"/>
  <c r="B36" i="115"/>
  <c r="B20" i="113"/>
  <c r="A20" i="113"/>
  <c r="AE20" i="113"/>
  <c r="W20" i="113"/>
  <c r="AC20" i="113"/>
  <c r="Y20" i="113"/>
  <c r="B45" i="113"/>
  <c r="Y45" i="113"/>
  <c r="A45" i="113"/>
  <c r="AC45" i="113"/>
  <c r="W45" i="113"/>
  <c r="AE45" i="113"/>
  <c r="B40" i="111"/>
  <c r="A40" i="111"/>
  <c r="B22" i="115"/>
  <c r="A22" i="115"/>
  <c r="B18" i="111"/>
  <c r="A18" i="111"/>
  <c r="B47" i="111"/>
  <c r="A47" i="111"/>
  <c r="B10" i="111"/>
  <c r="A10" i="111"/>
  <c r="B13" i="111"/>
  <c r="A13" i="111"/>
  <c r="B27" i="115"/>
  <c r="A27" i="115"/>
  <c r="AC28" i="113"/>
  <c r="Y28" i="113"/>
  <c r="B28" i="113"/>
  <c r="W28" i="113"/>
  <c r="A28" i="113"/>
  <c r="AE28" i="113"/>
  <c r="B20" i="111"/>
  <c r="A20" i="111"/>
  <c r="AE51" i="113"/>
  <c r="A51" i="113"/>
  <c r="B51" i="113"/>
  <c r="W51" i="113"/>
  <c r="AC51" i="113"/>
  <c r="Y51" i="113"/>
  <c r="B45" i="115"/>
  <c r="A45" i="115"/>
  <c r="B40" i="113"/>
  <c r="A40" i="113"/>
  <c r="AC40" i="113"/>
  <c r="Y40" i="113"/>
  <c r="W40" i="113"/>
  <c r="AE40" i="113"/>
  <c r="B39" i="111"/>
  <c r="A39" i="111"/>
  <c r="A18" i="115"/>
  <c r="B18" i="115"/>
  <c r="A47" i="115"/>
  <c r="B47" i="115"/>
  <c r="B43" i="111"/>
  <c r="A43" i="111"/>
  <c r="B44" i="111"/>
  <c r="A44" i="111"/>
  <c r="A13" i="113"/>
  <c r="B13" i="113"/>
  <c r="AC13" i="113"/>
  <c r="W13" i="113"/>
  <c r="AE13" i="113"/>
  <c r="Y13" i="113"/>
  <c r="B48" i="111"/>
  <c r="A48" i="111"/>
  <c r="B11" i="113"/>
  <c r="AC11" i="113"/>
  <c r="A11" i="113"/>
  <c r="AE11" i="113"/>
  <c r="Y11" i="113"/>
  <c r="W11" i="113"/>
  <c r="B28" i="111"/>
  <c r="A28" i="111"/>
  <c r="W15" i="113"/>
  <c r="AE15" i="113"/>
  <c r="B15" i="113"/>
  <c r="A15" i="113"/>
  <c r="AC15" i="113"/>
  <c r="Y15" i="113"/>
  <c r="A20" i="115"/>
  <c r="B20" i="115"/>
  <c r="B51" i="111"/>
  <c r="A51" i="111"/>
  <c r="B40" i="115"/>
  <c r="A40" i="115"/>
  <c r="AE39" i="113"/>
  <c r="B39" i="113"/>
  <c r="A39" i="113"/>
  <c r="W39" i="113"/>
  <c r="AC39" i="113"/>
  <c r="Y39" i="113"/>
  <c r="B14" i="113"/>
  <c r="A14" i="113"/>
  <c r="W14" i="113"/>
  <c r="Y14" i="113"/>
  <c r="AE14" i="113"/>
  <c r="AC14" i="113"/>
  <c r="B43" i="113"/>
  <c r="AC43" i="113"/>
  <c r="A43" i="113"/>
  <c r="Y43" i="113"/>
  <c r="W43" i="113"/>
  <c r="AE43" i="113"/>
  <c r="B8" i="113"/>
  <c r="AE8" i="113"/>
  <c r="A8" i="113"/>
  <c r="AC8" i="113"/>
  <c r="Y8" i="113"/>
  <c r="W8" i="113"/>
  <c r="B13" i="115"/>
  <c r="A13" i="115"/>
  <c r="B48" i="113"/>
  <c r="A48" i="113"/>
  <c r="Y48" i="113"/>
  <c r="W48" i="113"/>
  <c r="AE48" i="113"/>
  <c r="AC48" i="113"/>
  <c r="B11" i="111"/>
  <c r="A11" i="111"/>
  <c r="B28" i="115"/>
  <c r="A28" i="115"/>
  <c r="B15" i="111"/>
  <c r="A15" i="111"/>
  <c r="B51" i="115"/>
  <c r="A51" i="115"/>
  <c r="AC10" i="113"/>
  <c r="W10" i="113"/>
  <c r="AE10" i="113"/>
  <c r="A10" i="113"/>
  <c r="B10" i="113"/>
  <c r="Y10" i="113"/>
  <c r="B39" i="115"/>
  <c r="A39" i="115"/>
  <c r="B14" i="111"/>
  <c r="A14" i="111"/>
  <c r="B8" i="111"/>
  <c r="A8" i="111"/>
  <c r="B43" i="115"/>
  <c r="A43" i="115"/>
  <c r="O29" i="17"/>
  <c r="L29" i="17" s="1"/>
  <c r="I6" i="115"/>
  <c r="E3" i="115" s="1"/>
  <c r="AO29" i="25"/>
  <c r="AN29" i="25"/>
  <c r="AT29" i="25"/>
  <c r="AZ45" i="111"/>
  <c r="AZ41" i="111"/>
  <c r="AZ43" i="111"/>
  <c r="N6" i="98"/>
  <c r="E3" i="98" s="1"/>
  <c r="AZ47" i="111"/>
  <c r="AZ40" i="111"/>
  <c r="AZ44" i="111"/>
  <c r="AZ34" i="111"/>
  <c r="AZ31" i="111"/>
  <c r="AZ46" i="111"/>
  <c r="AZ42" i="111"/>
  <c r="AZ35" i="111"/>
  <c r="AZ28" i="111"/>
  <c r="AZ15" i="111"/>
  <c r="AZ20" i="111"/>
  <c r="AZ13" i="111"/>
  <c r="AZ37" i="111"/>
  <c r="AZ26" i="111"/>
  <c r="AZ25" i="111"/>
  <c r="AZ38" i="111"/>
  <c r="AZ9" i="111"/>
  <c r="AZ23" i="111"/>
  <c r="AZ36" i="111"/>
  <c r="AZ22" i="111"/>
  <c r="AZ24" i="111"/>
  <c r="AZ21" i="111"/>
  <c r="AZ18" i="111"/>
  <c r="AZ7" i="111"/>
  <c r="AZ12" i="111"/>
  <c r="AZ19" i="111"/>
  <c r="AZ32" i="111"/>
  <c r="AZ8" i="111"/>
  <c r="AZ10" i="111"/>
  <c r="AZ11" i="111"/>
  <c r="AZ39" i="111"/>
  <c r="AZ30" i="111"/>
  <c r="AZ33" i="111"/>
  <c r="AZ17" i="111"/>
  <c r="AZ14" i="111"/>
  <c r="AZ16" i="111"/>
  <c r="BG27" i="111"/>
  <c r="BF27" i="111"/>
  <c r="BE27" i="111"/>
  <c r="BD27" i="111"/>
  <c r="BC27" i="111"/>
  <c r="BE29" i="111"/>
  <c r="BD29" i="111"/>
  <c r="BC29" i="111"/>
  <c r="BF29" i="111"/>
  <c r="BG29" i="111"/>
  <c r="AP29" i="25"/>
  <c r="AW29" i="25"/>
  <c r="AY29" i="25"/>
  <c r="AU27" i="25"/>
  <c r="AY27" i="25"/>
  <c r="AO27" i="25"/>
  <c r="AW27" i="25"/>
  <c r="AT27" i="25"/>
  <c r="A36" i="98"/>
  <c r="A37" i="17"/>
  <c r="X6" i="102"/>
  <c r="E3" i="102" s="1"/>
  <c r="P27" i="17"/>
  <c r="L27" i="17" s="1"/>
  <c r="AQ45" i="25"/>
  <c r="AK39" i="25"/>
  <c r="L32" i="17"/>
  <c r="AK7" i="25"/>
  <c r="B45" i="17"/>
  <c r="AK8" i="25"/>
  <c r="AK23" i="25"/>
  <c r="AK18" i="25"/>
  <c r="AK33" i="25"/>
  <c r="L25" i="17"/>
  <c r="L14" i="17"/>
  <c r="L33" i="17"/>
  <c r="AK19" i="25"/>
  <c r="L39" i="17"/>
  <c r="AK36" i="25"/>
  <c r="L15" i="17"/>
  <c r="L26" i="17"/>
  <c r="AK34" i="25"/>
  <c r="L20" i="17"/>
  <c r="L31" i="17"/>
  <c r="L12" i="17"/>
  <c r="L35" i="17"/>
  <c r="L38" i="17"/>
  <c r="L9" i="17"/>
  <c r="AK37" i="25"/>
  <c r="L24" i="17"/>
  <c r="AK13" i="25"/>
  <c r="L36" i="17"/>
  <c r="L34" i="17"/>
  <c r="L21" i="17"/>
  <c r="AK17" i="25"/>
  <c r="L30" i="17"/>
  <c r="AK24" i="25"/>
  <c r="AK10" i="25"/>
  <c r="AK26" i="25"/>
  <c r="L28" i="17"/>
  <c r="AK20" i="25"/>
  <c r="B45" i="25"/>
  <c r="AK28" i="25"/>
  <c r="L23" i="17"/>
  <c r="L10" i="17"/>
  <c r="L16" i="17"/>
  <c r="AK15" i="25"/>
  <c r="AS49" i="25"/>
  <c r="B20" i="98"/>
  <c r="A20" i="98"/>
  <c r="A49" i="25"/>
  <c r="AJ32" i="25"/>
  <c r="B16" i="98"/>
  <c r="A16" i="98"/>
  <c r="AK32" i="25"/>
  <c r="B20" i="14"/>
  <c r="A20" i="14"/>
  <c r="B25" i="14"/>
  <c r="A25" i="14"/>
  <c r="A11" i="98"/>
  <c r="B11" i="98"/>
  <c r="L37" i="17"/>
  <c r="A17" i="25"/>
  <c r="AQ17" i="25"/>
  <c r="AR17" i="25"/>
  <c r="B17" i="25"/>
  <c r="AS17" i="25"/>
  <c r="A29" i="14"/>
  <c r="B29" i="14"/>
  <c r="A30" i="14"/>
  <c r="B30" i="14"/>
  <c r="B10" i="102"/>
  <c r="A10" i="102"/>
  <c r="B9" i="102"/>
  <c r="A9" i="102"/>
  <c r="A39" i="102"/>
  <c r="B39" i="102"/>
  <c r="AQ35" i="25"/>
  <c r="B35" i="25"/>
  <c r="AR35" i="25"/>
  <c r="AS35" i="25"/>
  <c r="A35" i="25"/>
  <c r="AK22" i="25"/>
  <c r="B7" i="102"/>
  <c r="A7" i="102"/>
  <c r="B45" i="102"/>
  <c r="B13" i="25"/>
  <c r="AS13" i="25"/>
  <c r="AR13" i="25"/>
  <c r="AQ13" i="25"/>
  <c r="A13" i="25"/>
  <c r="A20" i="102"/>
  <c r="B20" i="102"/>
  <c r="B47" i="14"/>
  <c r="L19" i="17"/>
  <c r="B16" i="25"/>
  <c r="AQ16" i="25"/>
  <c r="AS16" i="25"/>
  <c r="A16" i="25"/>
  <c r="AR16" i="25"/>
  <c r="A20" i="25"/>
  <c r="B20" i="25"/>
  <c r="AS20" i="25"/>
  <c r="AR20" i="25"/>
  <c r="AQ20" i="25"/>
  <c r="B25" i="102"/>
  <c r="A25" i="102"/>
  <c r="A11" i="102"/>
  <c r="B11" i="102"/>
  <c r="AK14" i="25"/>
  <c r="A28" i="98"/>
  <c r="B28" i="98"/>
  <c r="A29" i="98"/>
  <c r="B29" i="98"/>
  <c r="A15" i="17"/>
  <c r="B15" i="17"/>
  <c r="B30" i="98"/>
  <c r="A30" i="98"/>
  <c r="B34" i="14"/>
  <c r="A34" i="14"/>
  <c r="A9" i="98"/>
  <c r="B9" i="98"/>
  <c r="AK11" i="25"/>
  <c r="A25" i="17"/>
  <c r="B25" i="17"/>
  <c r="AS11" i="25"/>
  <c r="B11" i="25"/>
  <c r="AR11" i="25"/>
  <c r="AQ11" i="25"/>
  <c r="A11" i="25"/>
  <c r="B28" i="17"/>
  <c r="A28" i="17"/>
  <c r="A29" i="102"/>
  <c r="B29" i="102"/>
  <c r="L17" i="17"/>
  <c r="B30" i="17"/>
  <c r="A30" i="17"/>
  <c r="A19" i="17"/>
  <c r="B19" i="17"/>
  <c r="B34" i="102"/>
  <c r="A34" i="102"/>
  <c r="B39" i="17"/>
  <c r="A39" i="17"/>
  <c r="AR23" i="25"/>
  <c r="AQ23" i="25"/>
  <c r="A23" i="25"/>
  <c r="AS23" i="25"/>
  <c r="B23" i="25"/>
  <c r="B14" i="17"/>
  <c r="A14" i="17"/>
  <c r="A7" i="14"/>
  <c r="B7" i="14"/>
  <c r="B16" i="14"/>
  <c r="A16" i="14"/>
  <c r="A25" i="25"/>
  <c r="B25" i="25"/>
  <c r="AS25" i="25"/>
  <c r="AR25" i="25"/>
  <c r="AQ25" i="25"/>
  <c r="B27" i="25"/>
  <c r="A27" i="25"/>
  <c r="AR27" i="25"/>
  <c r="AQ27" i="25"/>
  <c r="AS27" i="25"/>
  <c r="B28" i="102"/>
  <c r="A28" i="102"/>
  <c r="B30" i="25"/>
  <c r="A30" i="25"/>
  <c r="AR30" i="25"/>
  <c r="AQ30" i="25"/>
  <c r="AS30" i="25"/>
  <c r="B22" i="102"/>
  <c r="A22" i="102"/>
  <c r="AQ39" i="25"/>
  <c r="B39" i="25"/>
  <c r="AR39" i="25"/>
  <c r="AS39" i="25"/>
  <c r="A39" i="25"/>
  <c r="B23" i="102"/>
  <c r="A23" i="102"/>
  <c r="B14" i="25"/>
  <c r="AS14" i="25"/>
  <c r="AR14" i="25"/>
  <c r="A14" i="25"/>
  <c r="AQ14" i="25"/>
  <c r="B16" i="102"/>
  <c r="A16" i="102"/>
  <c r="AJ36" i="25"/>
  <c r="B24" i="17"/>
  <c r="A24" i="17"/>
  <c r="B25" i="98"/>
  <c r="A25" i="98"/>
  <c r="B26" i="98"/>
  <c r="A26" i="98"/>
  <c r="AK30" i="25"/>
  <c r="B27" i="102"/>
  <c r="A27" i="102"/>
  <c r="B12" i="14"/>
  <c r="A12" i="14"/>
  <c r="A28" i="14"/>
  <c r="B28" i="14"/>
  <c r="B21" i="14"/>
  <c r="A21" i="14"/>
  <c r="B30" i="102"/>
  <c r="A30" i="102"/>
  <c r="B19" i="14"/>
  <c r="A19" i="14"/>
  <c r="B22" i="14"/>
  <c r="A22" i="14"/>
  <c r="B23" i="98"/>
  <c r="A23" i="98"/>
  <c r="A31" i="14"/>
  <c r="B31" i="14"/>
  <c r="A48" i="98"/>
  <c r="B8" i="25"/>
  <c r="AS8" i="25"/>
  <c r="A8" i="25"/>
  <c r="AR8" i="25"/>
  <c r="AQ8" i="25"/>
  <c r="B16" i="17"/>
  <c r="A16" i="17"/>
  <c r="B24" i="98"/>
  <c r="A24" i="98"/>
  <c r="L22" i="17"/>
  <c r="A13" i="17"/>
  <c r="B13" i="17"/>
  <c r="AR26" i="25"/>
  <c r="AQ26" i="25"/>
  <c r="AS26" i="25"/>
  <c r="B26" i="25"/>
  <c r="A26" i="25"/>
  <c r="B12" i="17"/>
  <c r="A12" i="17"/>
  <c r="A21" i="25"/>
  <c r="AS21" i="25"/>
  <c r="AR21" i="25"/>
  <c r="B21" i="25"/>
  <c r="AQ21" i="25"/>
  <c r="AK35" i="25"/>
  <c r="B19" i="98"/>
  <c r="A19" i="98"/>
  <c r="L11" i="17"/>
  <c r="B23" i="14"/>
  <c r="A23" i="14"/>
  <c r="AK12" i="25"/>
  <c r="B14" i="102"/>
  <c r="A14" i="102"/>
  <c r="B31" i="98"/>
  <c r="A31" i="98"/>
  <c r="A8" i="102"/>
  <c r="B8" i="102"/>
  <c r="L13" i="17"/>
  <c r="A13" i="102"/>
  <c r="B13" i="102"/>
  <c r="B27" i="98"/>
  <c r="A27" i="98"/>
  <c r="B12" i="25"/>
  <c r="AR12" i="25"/>
  <c r="AQ12" i="25"/>
  <c r="AS12" i="25"/>
  <c r="A12" i="25"/>
  <c r="AJ38" i="25"/>
  <c r="A21" i="102"/>
  <c r="B21" i="102"/>
  <c r="A19" i="102"/>
  <c r="B19" i="102"/>
  <c r="B22" i="17"/>
  <c r="A22" i="17"/>
  <c r="B18" i="14"/>
  <c r="A18" i="14"/>
  <c r="B23" i="17"/>
  <c r="A23" i="17"/>
  <c r="A14" i="98"/>
  <c r="B14" i="98"/>
  <c r="A8" i="14"/>
  <c r="B8" i="14"/>
  <c r="A24" i="102"/>
  <c r="B24" i="102"/>
  <c r="B13" i="14"/>
  <c r="A13" i="14"/>
  <c r="A26" i="14"/>
  <c r="B26" i="14"/>
  <c r="B17" i="17"/>
  <c r="A17" i="17"/>
  <c r="B27" i="14"/>
  <c r="A27" i="14"/>
  <c r="A12" i="98"/>
  <c r="B12" i="98"/>
  <c r="AK38" i="25"/>
  <c r="B10" i="14"/>
  <c r="A10" i="14"/>
  <c r="B19" i="25"/>
  <c r="AR19" i="25"/>
  <c r="A19" i="25"/>
  <c r="AS19" i="25"/>
  <c r="AQ19" i="25"/>
  <c r="A22" i="25"/>
  <c r="AS22" i="25"/>
  <c r="AR22" i="25"/>
  <c r="B22" i="25"/>
  <c r="AQ22" i="25"/>
  <c r="B18" i="98"/>
  <c r="A18" i="98"/>
  <c r="B14" i="14"/>
  <c r="A14" i="14"/>
  <c r="A31" i="25"/>
  <c r="AS31" i="25"/>
  <c r="B31" i="25"/>
  <c r="AQ31" i="25"/>
  <c r="AR31" i="25"/>
  <c r="B8" i="98"/>
  <c r="A8" i="98"/>
  <c r="A24" i="14"/>
  <c r="B24" i="14"/>
  <c r="L18" i="17"/>
  <c r="A13" i="98"/>
  <c r="B13" i="98"/>
  <c r="A26" i="17"/>
  <c r="B26" i="17"/>
  <c r="A17" i="102"/>
  <c r="B17" i="102"/>
  <c r="A27" i="17"/>
  <c r="B27" i="17"/>
  <c r="A12" i="102"/>
  <c r="B12" i="102"/>
  <c r="A29" i="17"/>
  <c r="B29" i="17"/>
  <c r="A15" i="14"/>
  <c r="B15" i="14"/>
  <c r="L7" i="17"/>
  <c r="A21" i="17"/>
  <c r="B21" i="17"/>
  <c r="B10" i="98"/>
  <c r="A10" i="98"/>
  <c r="AQ9" i="25"/>
  <c r="AR9" i="25"/>
  <c r="B9" i="25"/>
  <c r="A9" i="25"/>
  <c r="AS9" i="25"/>
  <c r="B22" i="98"/>
  <c r="A22" i="98"/>
  <c r="A18" i="102"/>
  <c r="B18" i="102"/>
  <c r="B35" i="98"/>
  <c r="A35" i="98"/>
  <c r="B31" i="17"/>
  <c r="A31" i="17"/>
  <c r="B8" i="17"/>
  <c r="A8" i="17"/>
  <c r="B20" i="17"/>
  <c r="A20" i="17"/>
  <c r="B24" i="25"/>
  <c r="A24" i="25"/>
  <c r="AQ24" i="25"/>
  <c r="AR24" i="25"/>
  <c r="AS24" i="25"/>
  <c r="B11" i="17"/>
  <c r="A11" i="17"/>
  <c r="B26" i="102"/>
  <c r="A26" i="102"/>
  <c r="B17" i="14"/>
  <c r="A17" i="14"/>
  <c r="A15" i="102"/>
  <c r="B15" i="102"/>
  <c r="A21" i="98"/>
  <c r="B21" i="98"/>
  <c r="A10" i="17"/>
  <c r="B10" i="17"/>
  <c r="B34" i="17"/>
  <c r="A34" i="17"/>
  <c r="AK31" i="25"/>
  <c r="B35" i="102"/>
  <c r="A35" i="102"/>
  <c r="L8" i="17"/>
  <c r="AQ7" i="25"/>
  <c r="AT7" i="25"/>
  <c r="AS7" i="25"/>
  <c r="AR7" i="25"/>
  <c r="B7" i="25"/>
  <c r="A7" i="25"/>
  <c r="B31" i="102"/>
  <c r="A31" i="102"/>
  <c r="A11" i="14"/>
  <c r="B11" i="14"/>
  <c r="AQ15" i="25"/>
  <c r="A15" i="25"/>
  <c r="AS15" i="25"/>
  <c r="B15" i="25"/>
  <c r="AR15" i="25"/>
  <c r="AK21" i="25"/>
  <c r="B34" i="98"/>
  <c r="A34" i="98"/>
  <c r="AK25" i="25"/>
  <c r="B9" i="17"/>
  <c r="A9" i="17"/>
  <c r="A39" i="14"/>
  <c r="B39" i="14"/>
  <c r="B18" i="17"/>
  <c r="A18" i="17"/>
  <c r="B35" i="14"/>
  <c r="A35" i="14"/>
  <c r="B7" i="17"/>
  <c r="A7" i="17"/>
  <c r="AK9" i="25"/>
  <c r="A17" i="98"/>
  <c r="B17" i="98"/>
  <c r="A28" i="25"/>
  <c r="AR28" i="25"/>
  <c r="AQ28" i="25"/>
  <c r="B28" i="25"/>
  <c r="AS28" i="25"/>
  <c r="AS29" i="25"/>
  <c r="AR29" i="25"/>
  <c r="AQ29" i="25"/>
  <c r="A29" i="25"/>
  <c r="B29" i="25"/>
  <c r="B15" i="98"/>
  <c r="A15" i="98"/>
  <c r="B10" i="25"/>
  <c r="AQ10" i="25"/>
  <c r="A10" i="25"/>
  <c r="AR10" i="25"/>
  <c r="AS10" i="25"/>
  <c r="A34" i="25"/>
  <c r="AQ34" i="25"/>
  <c r="B34" i="25"/>
  <c r="AR34" i="25"/>
  <c r="AS34" i="25"/>
  <c r="A9" i="14"/>
  <c r="B9" i="14"/>
  <c r="B39" i="98"/>
  <c r="A39" i="98"/>
  <c r="AK16" i="25"/>
  <c r="AS18" i="25"/>
  <c r="AQ18" i="25"/>
  <c r="B18" i="25"/>
  <c r="A18" i="25"/>
  <c r="AR18" i="25"/>
  <c r="B35" i="17"/>
  <c r="A35" i="17"/>
  <c r="B7" i="98"/>
  <c r="A7" i="98"/>
  <c r="B41" i="14"/>
  <c r="B46" i="17"/>
  <c r="AR45" i="25"/>
  <c r="AS45" i="25"/>
  <c r="A45" i="14"/>
  <c r="AQ47" i="25"/>
  <c r="AR49" i="25"/>
  <c r="B48" i="102"/>
  <c r="B49" i="25"/>
  <c r="B47" i="17"/>
  <c r="A44" i="102"/>
  <c r="A46" i="14"/>
  <c r="B40" i="17"/>
  <c r="A49" i="14"/>
  <c r="A50" i="102"/>
  <c r="AR44" i="25"/>
  <c r="AS44" i="25"/>
  <c r="A44" i="25"/>
  <c r="A41" i="98"/>
  <c r="AK47" i="25"/>
  <c r="AQ44" i="25"/>
  <c r="A40" i="98"/>
  <c r="A46" i="98"/>
  <c r="B50" i="17"/>
  <c r="B46" i="102"/>
  <c r="AS48" i="25"/>
  <c r="AR41" i="25"/>
  <c r="L42" i="17"/>
  <c r="AQ48" i="25"/>
  <c r="A47" i="25"/>
  <c r="B47" i="25"/>
  <c r="AR47" i="25"/>
  <c r="B49" i="17"/>
  <c r="AR48" i="25"/>
  <c r="AQ41" i="25"/>
  <c r="A50" i="98"/>
  <c r="AS41" i="25"/>
  <c r="A50" i="14"/>
  <c r="A41" i="25"/>
  <c r="A48" i="14"/>
  <c r="B40" i="102"/>
  <c r="B44" i="98"/>
  <c r="B44" i="14"/>
  <c r="A41" i="17"/>
  <c r="B48" i="25"/>
  <c r="AS40" i="25"/>
  <c r="A40" i="25"/>
  <c r="A44" i="17"/>
  <c r="A48" i="17"/>
  <c r="AR40" i="25"/>
  <c r="B40" i="25"/>
  <c r="B49" i="98"/>
  <c r="AK42" i="25"/>
  <c r="AK41" i="25"/>
  <c r="AK44" i="25"/>
  <c r="L41" i="17"/>
  <c r="AK45" i="25"/>
  <c r="AK46" i="25"/>
  <c r="L44" i="17"/>
  <c r="L45" i="17"/>
  <c r="B42" i="17"/>
  <c r="A42" i="17"/>
  <c r="B43" i="102"/>
  <c r="A43" i="102"/>
  <c r="B42" i="102"/>
  <c r="A42" i="102"/>
  <c r="A42" i="98"/>
  <c r="B42" i="98"/>
  <c r="AK43" i="25"/>
  <c r="B42" i="14"/>
  <c r="A42" i="14"/>
  <c r="AJ46" i="25"/>
  <c r="AR42" i="25"/>
  <c r="B42" i="25"/>
  <c r="A42" i="25"/>
  <c r="AS42" i="25"/>
  <c r="AQ42" i="25"/>
  <c r="AK40" i="25"/>
  <c r="B43" i="98"/>
  <c r="A43" i="98"/>
  <c r="L43" i="17"/>
  <c r="L40" i="17"/>
  <c r="L47" i="17"/>
  <c r="L46" i="17"/>
  <c r="L50" i="17"/>
  <c r="AK50" i="25"/>
  <c r="A43" i="17"/>
  <c r="B43" i="17"/>
  <c r="A43" i="25"/>
  <c r="B43" i="25"/>
  <c r="AQ43" i="25"/>
  <c r="AS43" i="25"/>
  <c r="AR43" i="25"/>
  <c r="A43" i="14"/>
  <c r="B43" i="14"/>
  <c r="AK48" i="25" l="1"/>
  <c r="AK49" i="25"/>
  <c r="AU6" i="25"/>
  <c r="AE3" i="25" s="1"/>
  <c r="AP6" i="25"/>
  <c r="P3" i="25" s="1"/>
  <c r="AK51" i="25"/>
  <c r="AZ51" i="111"/>
  <c r="AJ33" i="25"/>
  <c r="AZ48" i="111"/>
  <c r="AZ49" i="111"/>
  <c r="AJ37" i="25"/>
  <c r="AJ50" i="25"/>
  <c r="AZ50" i="111"/>
  <c r="AN6" i="25"/>
  <c r="E3" i="25" s="1"/>
  <c r="O6" i="17"/>
  <c r="E3" i="17" s="1"/>
  <c r="AJ51" i="25"/>
  <c r="AC6" i="113"/>
  <c r="L3" i="113" s="1"/>
  <c r="AE6" i="113"/>
  <c r="N3" i="113" s="1"/>
  <c r="Y6" i="113"/>
  <c r="H3" i="113" s="1"/>
  <c r="W6" i="113"/>
  <c r="F3" i="113" s="1"/>
  <c r="AO6" i="25"/>
  <c r="F3" i="25" s="1"/>
  <c r="AY6" i="25"/>
  <c r="AE4" i="25" s="1"/>
  <c r="BD6" i="111"/>
  <c r="R3" i="111" s="1"/>
  <c r="BE6" i="111"/>
  <c r="AG3" i="111" s="1"/>
  <c r="BF6" i="111"/>
  <c r="AS3" i="111" s="1"/>
  <c r="BG6" i="111"/>
  <c r="AT3" i="111" s="1"/>
  <c r="AW6" i="25"/>
  <c r="J4" i="25" s="1"/>
  <c r="AZ27" i="111"/>
  <c r="AZ29" i="111"/>
  <c r="BC6" i="111"/>
  <c r="E3" i="111" s="1"/>
  <c r="AK27" i="25"/>
  <c r="AK29" i="25"/>
  <c r="AT6" i="25"/>
  <c r="T3" i="25" s="1"/>
  <c r="P6" i="17"/>
  <c r="F3" i="17" s="1"/>
  <c r="AJ10" i="25"/>
  <c r="AJ29" i="25"/>
  <c r="AJ21" i="25"/>
  <c r="AJ13" i="25"/>
  <c r="AJ17" i="25"/>
  <c r="AJ16" i="25"/>
  <c r="AJ34" i="25"/>
  <c r="AJ49" i="25"/>
  <c r="AJ39" i="25"/>
  <c r="AJ20" i="25"/>
  <c r="AJ19" i="25"/>
  <c r="AJ27" i="25"/>
  <c r="AJ23" i="25"/>
  <c r="AJ28" i="25"/>
  <c r="AJ18" i="25"/>
  <c r="AJ11" i="25"/>
  <c r="AJ15" i="25"/>
  <c r="AJ8" i="25"/>
  <c r="AJ35" i="25"/>
  <c r="AJ25" i="25"/>
  <c r="AJ31" i="25"/>
  <c r="AJ22" i="25"/>
  <c r="AJ30" i="25"/>
  <c r="AJ12" i="25"/>
  <c r="AJ7" i="25"/>
  <c r="AJ9" i="25"/>
  <c r="AJ24" i="25"/>
  <c r="AJ14" i="25"/>
  <c r="AJ26" i="25"/>
  <c r="AJ45" i="25"/>
  <c r="AJ47" i="25"/>
  <c r="AJ44" i="25"/>
  <c r="AJ48" i="25"/>
  <c r="AJ40" i="25"/>
  <c r="AJ41" i="25"/>
  <c r="AR6" i="25"/>
  <c r="R3" i="25" s="1"/>
  <c r="AJ42" i="25"/>
  <c r="AJ43" i="25"/>
  <c r="AS6" i="25"/>
  <c r="S3" i="25" s="1"/>
  <c r="AQ6" i="25"/>
  <c r="Q3" i="25" s="1"/>
  <c r="Z9" i="113" l="1"/>
  <c r="AF9" i="113"/>
  <c r="AB9" i="113"/>
  <c r="X9" i="113"/>
  <c r="V9" i="113"/>
  <c r="AD9" i="113"/>
  <c r="AF8" i="113"/>
  <c r="AD8" i="113"/>
  <c r="AB8" i="113"/>
  <c r="Z8" i="113"/>
  <c r="V8" i="113"/>
  <c r="X8" i="113"/>
  <c r="X7" i="113"/>
  <c r="Z7" i="113"/>
  <c r="V7" i="113"/>
  <c r="AF7" i="113"/>
  <c r="AB7" i="113"/>
  <c r="AD7" i="113"/>
  <c r="AF18" i="113"/>
  <c r="Z18" i="113"/>
  <c r="X18" i="113"/>
  <c r="AB18" i="113"/>
  <c r="AD18" i="113"/>
  <c r="V18" i="113"/>
  <c r="V12" i="113"/>
  <c r="AF12" i="113"/>
  <c r="AB12" i="113"/>
  <c r="Z12" i="113"/>
  <c r="AD12" i="113"/>
  <c r="X12" i="113"/>
  <c r="Z14" i="113"/>
  <c r="X14" i="113"/>
  <c r="V14" i="113"/>
  <c r="AB14" i="113"/>
  <c r="AF14" i="113"/>
  <c r="AD14" i="113"/>
  <c r="S18" i="113" l="1"/>
  <c r="S9" i="113"/>
  <c r="X19" i="113"/>
  <c r="V19" i="113"/>
  <c r="Z19" i="113"/>
  <c r="AF19" i="113"/>
  <c r="AB19" i="113"/>
  <c r="AD19" i="113"/>
  <c r="X29" i="113"/>
  <c r="AF29" i="113"/>
  <c r="Z29" i="113"/>
  <c r="V29" i="113"/>
  <c r="AD29" i="113"/>
  <c r="AB29" i="113"/>
  <c r="AD49" i="113"/>
  <c r="Z49" i="113"/>
  <c r="AF49" i="113"/>
  <c r="V49" i="113"/>
  <c r="X49" i="113"/>
  <c r="AB49" i="113"/>
  <c r="S8" i="113"/>
  <c r="X48" i="113"/>
  <c r="V48" i="113"/>
  <c r="AF48" i="113"/>
  <c r="AB48" i="113"/>
  <c r="Z48" i="113"/>
  <c r="AD48" i="113"/>
  <c r="V22" i="113"/>
  <c r="AF22" i="113"/>
  <c r="X22" i="113"/>
  <c r="AD22" i="113"/>
  <c r="Z22" i="113"/>
  <c r="AB22" i="113"/>
  <c r="AF39" i="113"/>
  <c r="Z39" i="113"/>
  <c r="V39" i="113"/>
  <c r="X39" i="113"/>
  <c r="AB39" i="113"/>
  <c r="AD39" i="113"/>
  <c r="S14" i="113"/>
  <c r="Z21" i="113"/>
  <c r="AF21" i="113"/>
  <c r="AB21" i="113"/>
  <c r="X21" i="113"/>
  <c r="AD21" i="113"/>
  <c r="V21" i="113"/>
  <c r="Z38" i="113"/>
  <c r="X38" i="113"/>
  <c r="V38" i="113"/>
  <c r="AF38" i="113"/>
  <c r="AB38" i="113"/>
  <c r="AD38" i="113"/>
  <c r="AF51" i="113"/>
  <c r="V51" i="113"/>
  <c r="Z51" i="113"/>
  <c r="AD51" i="113"/>
  <c r="X51" i="113"/>
  <c r="AB51" i="113"/>
  <c r="V24" i="113"/>
  <c r="AF24" i="113"/>
  <c r="Z24" i="113"/>
  <c r="AB24" i="113"/>
  <c r="X24" i="113"/>
  <c r="AD24" i="113"/>
  <c r="Z35" i="113"/>
  <c r="AD35" i="113"/>
  <c r="AF35" i="113"/>
  <c r="V35" i="113"/>
  <c r="AB35" i="113"/>
  <c r="X35" i="113"/>
  <c r="AD47" i="113"/>
  <c r="Z47" i="113"/>
  <c r="AF47" i="113"/>
  <c r="AB47" i="113"/>
  <c r="X47" i="113"/>
  <c r="V47" i="113"/>
  <c r="AF32" i="113"/>
  <c r="AD32" i="113"/>
  <c r="AB32" i="113"/>
  <c r="V32" i="113"/>
  <c r="Z32" i="113"/>
  <c r="X32" i="113"/>
  <c r="AD23" i="113"/>
  <c r="Z23" i="113"/>
  <c r="AF23" i="113"/>
  <c r="AB23" i="113"/>
  <c r="V23" i="113"/>
  <c r="X23" i="113"/>
  <c r="AF37" i="113"/>
  <c r="AD37" i="113"/>
  <c r="Z37" i="113"/>
  <c r="V37" i="113"/>
  <c r="X37" i="113"/>
  <c r="AB37" i="113"/>
  <c r="V46" i="113"/>
  <c r="AF46" i="113"/>
  <c r="AD46" i="113"/>
  <c r="Z46" i="113"/>
  <c r="X46" i="113"/>
  <c r="AB46" i="113"/>
  <c r="Z30" i="113"/>
  <c r="AF30" i="113"/>
  <c r="AB30" i="113"/>
  <c r="AD30" i="113"/>
  <c r="V30" i="113"/>
  <c r="X30" i="113"/>
  <c r="AB16" i="113"/>
  <c r="Z16" i="113"/>
  <c r="X16" i="113"/>
  <c r="AD16" i="113"/>
  <c r="V16" i="113"/>
  <c r="AF16" i="113"/>
  <c r="Z26" i="113"/>
  <c r="X26" i="113"/>
  <c r="V26" i="113"/>
  <c r="AF26" i="113"/>
  <c r="AD26" i="113"/>
  <c r="AB26" i="113"/>
  <c r="V34" i="113"/>
  <c r="AF34" i="113"/>
  <c r="AD34" i="113"/>
  <c r="Z34" i="113"/>
  <c r="X34" i="113"/>
  <c r="AB34" i="113"/>
  <c r="AD13" i="113"/>
  <c r="AF13" i="113"/>
  <c r="Z13" i="113"/>
  <c r="X13" i="113"/>
  <c r="V13" i="113"/>
  <c r="AB13" i="113"/>
  <c r="AF17" i="113"/>
  <c r="X17" i="113"/>
  <c r="Z17" i="113"/>
  <c r="AB17" i="113"/>
  <c r="AD17" i="113"/>
  <c r="V17" i="113"/>
  <c r="AD25" i="113"/>
  <c r="AF25" i="113"/>
  <c r="Z25" i="113"/>
  <c r="AB25" i="113"/>
  <c r="V25" i="113"/>
  <c r="X25" i="113"/>
  <c r="V36" i="113"/>
  <c r="Z36" i="113"/>
  <c r="AF36" i="113"/>
  <c r="AB36" i="113"/>
  <c r="AD36" i="113"/>
  <c r="X36" i="113"/>
  <c r="Z50" i="113"/>
  <c r="X50" i="113"/>
  <c r="V50" i="113"/>
  <c r="AF50" i="113"/>
  <c r="AD50" i="113"/>
  <c r="AB50" i="113"/>
  <c r="AF44" i="113"/>
  <c r="AD44" i="113"/>
  <c r="Z44" i="113"/>
  <c r="X44" i="113"/>
  <c r="V44" i="113"/>
  <c r="AB44" i="113"/>
  <c r="AF20" i="113"/>
  <c r="AD20" i="113"/>
  <c r="AB20" i="113"/>
  <c r="V20" i="113"/>
  <c r="Z20" i="113"/>
  <c r="X20" i="113"/>
  <c r="Z11" i="113"/>
  <c r="AD11" i="113"/>
  <c r="AF11" i="113"/>
  <c r="X11" i="113"/>
  <c r="AB11" i="113"/>
  <c r="V11" i="113"/>
  <c r="AF27" i="113"/>
  <c r="V27" i="113"/>
  <c r="Z27" i="113"/>
  <c r="AD27" i="113"/>
  <c r="X27" i="113"/>
  <c r="AB27" i="113"/>
  <c r="Z33" i="113"/>
  <c r="AB33" i="113"/>
  <c r="AF33" i="113"/>
  <c r="AD33" i="113"/>
  <c r="V33" i="113"/>
  <c r="X33" i="113"/>
  <c r="Z45" i="113"/>
  <c r="AB45" i="113"/>
  <c r="AF45" i="113"/>
  <c r="AD45" i="113"/>
  <c r="V45" i="113"/>
  <c r="X45" i="113"/>
  <c r="S7" i="113"/>
  <c r="AF15" i="113"/>
  <c r="Z15" i="113"/>
  <c r="V15" i="113"/>
  <c r="X15" i="113"/>
  <c r="AB15" i="113"/>
  <c r="AD15" i="113"/>
  <c r="X31" i="113"/>
  <c r="AF31" i="113"/>
  <c r="Z31" i="113"/>
  <c r="AD31" i="113"/>
  <c r="AB31" i="113"/>
  <c r="V31" i="113"/>
  <c r="AB40" i="113"/>
  <c r="Z40" i="113"/>
  <c r="X40" i="113"/>
  <c r="V40" i="113"/>
  <c r="AF40" i="113"/>
  <c r="AD40" i="113"/>
  <c r="X43" i="113"/>
  <c r="AF43" i="113"/>
  <c r="Z43" i="113"/>
  <c r="V43" i="113"/>
  <c r="AB43" i="113"/>
  <c r="AD43" i="113"/>
  <c r="V10" i="113"/>
  <c r="AF10" i="113"/>
  <c r="AD10" i="113"/>
  <c r="X10" i="113"/>
  <c r="Z10" i="113"/>
  <c r="AB10" i="113"/>
  <c r="AB28" i="113"/>
  <c r="Z28" i="113"/>
  <c r="X28" i="113"/>
  <c r="AD28" i="113"/>
  <c r="V28" i="113"/>
  <c r="AF28" i="113"/>
  <c r="AF41" i="113"/>
  <c r="X41" i="113"/>
  <c r="Z41" i="113"/>
  <c r="V41" i="113"/>
  <c r="AB41" i="113"/>
  <c r="AD41" i="113"/>
  <c r="Z42" i="113"/>
  <c r="AF42" i="113"/>
  <c r="V42" i="113"/>
  <c r="AB42" i="113"/>
  <c r="AD42" i="113"/>
  <c r="X42" i="113"/>
  <c r="S12" i="113"/>
  <c r="S45" i="113" l="1"/>
  <c r="AF6" i="113"/>
  <c r="Q3" i="113" s="1"/>
  <c r="AD6" i="113"/>
  <c r="M3" i="113" s="1"/>
  <c r="S21" i="113"/>
  <c r="X6" i="113"/>
  <c r="G3" i="113" s="1"/>
  <c r="AB6" i="113"/>
  <c r="K3" i="113" s="1"/>
  <c r="Z6" i="113"/>
  <c r="I3" i="113" s="1"/>
  <c r="S42" i="113"/>
  <c r="S43" i="113"/>
  <c r="S36" i="113"/>
  <c r="S38" i="113"/>
  <c r="S34" i="113"/>
  <c r="S39" i="113"/>
  <c r="S29" i="113"/>
  <c r="S20" i="113"/>
  <c r="S25" i="113"/>
  <c r="S13" i="113"/>
  <c r="S46" i="113"/>
  <c r="S24" i="113"/>
  <c r="S48" i="113"/>
  <c r="S30" i="113"/>
  <c r="S27" i="113"/>
  <c r="S50" i="113"/>
  <c r="S41" i="113"/>
  <c r="S26" i="113"/>
  <c r="S37" i="113"/>
  <c r="S32" i="113"/>
  <c r="S35" i="113"/>
  <c r="S40" i="113"/>
  <c r="S11" i="113"/>
  <c r="S15" i="113"/>
  <c r="S33" i="113"/>
  <c r="S17" i="113"/>
  <c r="S51" i="113"/>
  <c r="S49" i="113"/>
  <c r="S10" i="113"/>
  <c r="S44" i="113"/>
  <c r="S16" i="113"/>
  <c r="S47" i="113"/>
  <c r="S22" i="113"/>
  <c r="S19" i="113"/>
  <c r="S28" i="113"/>
  <c r="S31" i="113"/>
  <c r="V6" i="113"/>
  <c r="E3" i="113" s="1"/>
  <c r="S23" i="1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<sst xmlns="http://schemas.openxmlformats.org/spreadsheetml/2006/main" count="16992" uniqueCount="5005">
  <si>
    <t>大学番号</t>
  </si>
  <si>
    <t>大学名</t>
  </si>
  <si>
    <t>北海道大学</t>
  </si>
  <si>
    <t>北海道教育大学</t>
  </si>
  <si>
    <t>室蘭工業大学</t>
  </si>
  <si>
    <t>小樽商科大学</t>
  </si>
  <si>
    <t>帯広畜産大学</t>
  </si>
  <si>
    <t>旭川医科大学</t>
  </si>
  <si>
    <t>北見工業大学</t>
  </si>
  <si>
    <t>弘前大学</t>
  </si>
  <si>
    <t>岩手大学</t>
  </si>
  <si>
    <t>東北大学</t>
  </si>
  <si>
    <t>宮城教育大学</t>
  </si>
  <si>
    <t>秋田大学</t>
  </si>
  <si>
    <t>山形大学</t>
  </si>
  <si>
    <t>福島大学</t>
  </si>
  <si>
    <t>茨城大学</t>
  </si>
  <si>
    <t>筑波大学</t>
  </si>
  <si>
    <t>筑波技術大学</t>
  </si>
  <si>
    <t>宇都宮大学</t>
  </si>
  <si>
    <t>群馬大学</t>
  </si>
  <si>
    <t>埼玉大学</t>
  </si>
  <si>
    <t>千葉大学</t>
  </si>
  <si>
    <t>東京大学</t>
  </si>
  <si>
    <t>東京医科歯科大学</t>
  </si>
  <si>
    <t>東京外国語大学</t>
  </si>
  <si>
    <t>東京学芸大学</t>
  </si>
  <si>
    <t>東京農工大学</t>
  </si>
  <si>
    <t>東京芸術大学</t>
  </si>
  <si>
    <t>東京工業大学</t>
  </si>
  <si>
    <t>東京海洋大学</t>
  </si>
  <si>
    <t>お茶の水女子大学</t>
  </si>
  <si>
    <t>電気通信大学</t>
  </si>
  <si>
    <t>一橋大学</t>
  </si>
  <si>
    <t>横浜国立大学</t>
  </si>
  <si>
    <t>新潟大学</t>
  </si>
  <si>
    <t>長岡技術科学大学</t>
  </si>
  <si>
    <t>上越教育大学</t>
  </si>
  <si>
    <t>富山大学</t>
  </si>
  <si>
    <t>金沢大学</t>
  </si>
  <si>
    <t>福井大学</t>
  </si>
  <si>
    <t>山梨大学</t>
  </si>
  <si>
    <t>信州大学</t>
  </si>
  <si>
    <t>岐阜大学</t>
  </si>
  <si>
    <t>静岡大学</t>
  </si>
  <si>
    <t>浜松医科大学</t>
  </si>
  <si>
    <t>名古屋大学</t>
  </si>
  <si>
    <t>愛知教育大学</t>
  </si>
  <si>
    <t>名古屋工業大学</t>
  </si>
  <si>
    <t>豊橋技術科学大学</t>
  </si>
  <si>
    <t>三重大学</t>
  </si>
  <si>
    <t>滋賀大学</t>
  </si>
  <si>
    <t>滋賀医科大学</t>
  </si>
  <si>
    <t>京都大学</t>
  </si>
  <si>
    <t>京都教育大学</t>
  </si>
  <si>
    <t>京都工芸繊維大学</t>
  </si>
  <si>
    <t>大阪大学</t>
  </si>
  <si>
    <t>大阪教育大学</t>
  </si>
  <si>
    <t>兵庫教育大学</t>
  </si>
  <si>
    <t>神戸大学</t>
  </si>
  <si>
    <t>奈良教育大学</t>
  </si>
  <si>
    <t>奈良女子大学</t>
  </si>
  <si>
    <t>和歌山大学</t>
  </si>
  <si>
    <t>鳥取大学</t>
  </si>
  <si>
    <t>島根大学</t>
  </si>
  <si>
    <t>岡山大学</t>
  </si>
  <si>
    <t>広島大学</t>
  </si>
  <si>
    <t>山口大学</t>
  </si>
  <si>
    <t>徳島大学</t>
  </si>
  <si>
    <t>鳴門教育大学</t>
  </si>
  <si>
    <t>香川大学</t>
  </si>
  <si>
    <t>愛媛大学</t>
  </si>
  <si>
    <t>高知大学</t>
  </si>
  <si>
    <t>福岡教育大学</t>
  </si>
  <si>
    <t>九州大学</t>
  </si>
  <si>
    <t>九州工業大学</t>
  </si>
  <si>
    <t>佐賀大学</t>
  </si>
  <si>
    <t>長崎大学</t>
  </si>
  <si>
    <t>熊本大学</t>
  </si>
  <si>
    <t>大分大学</t>
  </si>
  <si>
    <t>宮崎大学</t>
  </si>
  <si>
    <t>鹿児島大学</t>
  </si>
  <si>
    <t>鹿屋体育大学</t>
  </si>
  <si>
    <t>琉球大学</t>
  </si>
  <si>
    <t>政策研究大学院大学</t>
  </si>
  <si>
    <t>総合研究大学院大学</t>
  </si>
  <si>
    <t>北陸先端科学技術大学院大学</t>
  </si>
  <si>
    <t>奈良先端科学技術大学院大学</t>
  </si>
  <si>
    <t>釧路公立大学</t>
  </si>
  <si>
    <t>公立はこだて未来大学</t>
  </si>
  <si>
    <t>札幌医科大学</t>
  </si>
  <si>
    <t>札幌市立大学</t>
  </si>
  <si>
    <t>名寄市立大学</t>
  </si>
  <si>
    <t>青森県立保健大学</t>
  </si>
  <si>
    <t>青森公立大学</t>
  </si>
  <si>
    <t>岩手県立大学</t>
  </si>
  <si>
    <t>宮城大学</t>
  </si>
  <si>
    <t>秋田県立大学</t>
  </si>
  <si>
    <t>国際教養大学</t>
  </si>
  <si>
    <t>山形県立保健医療大学</t>
  </si>
  <si>
    <t>会津大学</t>
  </si>
  <si>
    <t>福島県立医科大学</t>
  </si>
  <si>
    <t>茨城県立医療大学</t>
  </si>
  <si>
    <t>群馬県立県民健康科学大学</t>
  </si>
  <si>
    <t>群馬県立女子大学</t>
  </si>
  <si>
    <t>高崎経済大学</t>
  </si>
  <si>
    <t>前橋工科大学</t>
  </si>
  <si>
    <t>埼玉県立大学</t>
  </si>
  <si>
    <t>千葉県立保健医療大学</t>
  </si>
  <si>
    <t>神奈川県立保健福祉大学</t>
  </si>
  <si>
    <t>横浜市立大学</t>
  </si>
  <si>
    <t>長岡造形大学</t>
  </si>
  <si>
    <t>新潟県立大学</t>
  </si>
  <si>
    <t>新潟県立看護大学</t>
  </si>
  <si>
    <t>富山県立大学</t>
  </si>
  <si>
    <t>石川県立大学</t>
  </si>
  <si>
    <t>石川県立看護大学</t>
  </si>
  <si>
    <t>金沢美術工芸大学</t>
  </si>
  <si>
    <t>福井県立大学</t>
  </si>
  <si>
    <t>都留文科大学</t>
  </si>
  <si>
    <t>山梨県立大学</t>
  </si>
  <si>
    <t>長野県看護大学</t>
  </si>
  <si>
    <t>岐阜県立看護大学</t>
  </si>
  <si>
    <t>岐阜薬科大学</t>
  </si>
  <si>
    <t>情報科学芸術大学院大学</t>
  </si>
  <si>
    <t>静岡県立大学</t>
  </si>
  <si>
    <t>静岡文化芸術大学</t>
  </si>
  <si>
    <t>愛知県立大学</t>
  </si>
  <si>
    <t>愛知県立芸術大学</t>
  </si>
  <si>
    <t>名古屋市立大学</t>
  </si>
  <si>
    <t>三重県立看護大学</t>
  </si>
  <si>
    <t>滋賀県立大学</t>
  </si>
  <si>
    <t>京都市立芸術大学</t>
  </si>
  <si>
    <t>京都府立大学</t>
  </si>
  <si>
    <t>京都府立医科大学</t>
  </si>
  <si>
    <t>大阪市立大学</t>
  </si>
  <si>
    <t>大阪府立大学</t>
  </si>
  <si>
    <t>神戸市外国語大学</t>
  </si>
  <si>
    <t>神戸市看護大学</t>
  </si>
  <si>
    <t>兵庫県立大学</t>
  </si>
  <si>
    <t>奈良県立大学</t>
  </si>
  <si>
    <t>奈良県立医科大学</t>
  </si>
  <si>
    <t>和歌山県立医科大学</t>
  </si>
  <si>
    <t>島根県立大学</t>
  </si>
  <si>
    <t>岡山県立大学</t>
  </si>
  <si>
    <t>新見公立大学</t>
  </si>
  <si>
    <t>尾道市立大学</t>
  </si>
  <si>
    <t>県立広島大学</t>
  </si>
  <si>
    <t>広島市立大学</t>
  </si>
  <si>
    <t>福山市立大学</t>
  </si>
  <si>
    <t>下関市立大学</t>
  </si>
  <si>
    <t>山口県立大学</t>
  </si>
  <si>
    <t>香川県立保健医療大学</t>
  </si>
  <si>
    <t>愛媛県立医療技術大学</t>
  </si>
  <si>
    <t>高知県立大学</t>
  </si>
  <si>
    <t>高知工科大学</t>
  </si>
  <si>
    <t>北九州市立大学</t>
  </si>
  <si>
    <t>九州歯科大学</t>
  </si>
  <si>
    <t>福岡県立大学</t>
  </si>
  <si>
    <t>福岡女子大学</t>
  </si>
  <si>
    <t>長崎県立大学</t>
  </si>
  <si>
    <t>熊本県立大学</t>
  </si>
  <si>
    <t>大分県立看護科学大学</t>
  </si>
  <si>
    <t>宮崎県立看護大学</t>
  </si>
  <si>
    <t>宮崎公立大学</t>
  </si>
  <si>
    <t>沖縄県立看護大学</t>
  </si>
  <si>
    <t>沖縄県立芸術大学</t>
  </si>
  <si>
    <t>名桜大学</t>
  </si>
  <si>
    <t>札幌大学</t>
  </si>
  <si>
    <t>札幌大谷大学</t>
  </si>
  <si>
    <t>札幌学院大学</t>
  </si>
  <si>
    <t>札幌国際大学</t>
  </si>
  <si>
    <t>天使大学</t>
  </si>
  <si>
    <t>日本赤十字北海道看護大学</t>
  </si>
  <si>
    <t>函館大学</t>
  </si>
  <si>
    <t>藤女子大学</t>
  </si>
  <si>
    <t>北翔大学</t>
  </si>
  <si>
    <t>北星学園大学</t>
  </si>
  <si>
    <t>北海学園大学</t>
  </si>
  <si>
    <t>北海商科大学</t>
  </si>
  <si>
    <t>北海道医療大学</t>
  </si>
  <si>
    <t>北海道情報大学</t>
  </si>
  <si>
    <t>北海道文教大学</t>
  </si>
  <si>
    <t>酪農学園大学</t>
  </si>
  <si>
    <t>稚内北星学園大学</t>
  </si>
  <si>
    <t>青森大学</t>
  </si>
  <si>
    <t>青森中央学院大学</t>
  </si>
  <si>
    <t>八戸工業大学</t>
  </si>
  <si>
    <t>弘前医療福祉大学</t>
  </si>
  <si>
    <t>弘前学院大学</t>
  </si>
  <si>
    <t>岩手医科大学</t>
  </si>
  <si>
    <t>富士大学</t>
  </si>
  <si>
    <t>盛岡大学</t>
  </si>
  <si>
    <t>石巻専修大学</t>
  </si>
  <si>
    <t>尚絅学院大学</t>
  </si>
  <si>
    <t>仙台大学</t>
  </si>
  <si>
    <t>仙台白百合女子大学</t>
  </si>
  <si>
    <t>東北学院大学</t>
  </si>
  <si>
    <t>東北工業大学</t>
  </si>
  <si>
    <t>東北生活文化大学</t>
  </si>
  <si>
    <t>東北福祉大学</t>
  </si>
  <si>
    <t>東北文化学園大学</t>
  </si>
  <si>
    <t>宮城学院女子大学</t>
  </si>
  <si>
    <t>秋田看護福祉大学</t>
  </si>
  <si>
    <t>日本赤十字秋田看護大学</t>
  </si>
  <si>
    <t>ノースアジア大学</t>
  </si>
  <si>
    <t>東北芸術工科大学</t>
  </si>
  <si>
    <t>東北公益文科大学</t>
  </si>
  <si>
    <t>東北文教大学</t>
  </si>
  <si>
    <t>奥羽大学</t>
  </si>
  <si>
    <t>郡山女子大学</t>
  </si>
  <si>
    <t>東日本国際大学</t>
  </si>
  <si>
    <t>福島学院大学</t>
  </si>
  <si>
    <t>茨城キリスト教大学</t>
  </si>
  <si>
    <t>筑波学院大学</t>
  </si>
  <si>
    <t>つくば国際大学</t>
  </si>
  <si>
    <t>常磐大学</t>
  </si>
  <si>
    <t>流通経済大学</t>
  </si>
  <si>
    <t>宇都宮共和大学</t>
  </si>
  <si>
    <t>国際医療福祉大学</t>
  </si>
  <si>
    <t>作新学院大学</t>
  </si>
  <si>
    <t>自治医科大学</t>
  </si>
  <si>
    <t>獨協医科大学</t>
  </si>
  <si>
    <t>文星芸術大学</t>
  </si>
  <si>
    <t>関東学園大学</t>
  </si>
  <si>
    <t>共愛学園前橋国際大学</t>
  </si>
  <si>
    <t>桐生大学</t>
  </si>
  <si>
    <t>群馬医療福祉大学</t>
  </si>
  <si>
    <t>群馬パース大学</t>
  </si>
  <si>
    <t>上武大学</t>
  </si>
  <si>
    <t>高崎健康福祉大学</t>
  </si>
  <si>
    <t>高崎商科大学</t>
  </si>
  <si>
    <t>東京福祉大学</t>
  </si>
  <si>
    <t>浦和大学</t>
  </si>
  <si>
    <t>共栄大学</t>
  </si>
  <si>
    <t>埼玉医科大学</t>
  </si>
  <si>
    <t>埼玉学園大学</t>
  </si>
  <si>
    <t>埼玉工業大学</t>
  </si>
  <si>
    <t>十文字学園女子大学</t>
  </si>
  <si>
    <t>城西大学</t>
  </si>
  <si>
    <t>尚美学園大学</t>
  </si>
  <si>
    <t>女子栄養大学</t>
  </si>
  <si>
    <t>駿河台大学</t>
  </si>
  <si>
    <t>聖学院大学</t>
  </si>
  <si>
    <t>西武文理大学</t>
  </si>
  <si>
    <t>東京国際大学</t>
  </si>
  <si>
    <t>東邦音楽大学</t>
  </si>
  <si>
    <t>獨協大学</t>
  </si>
  <si>
    <t>日本医療科学大学</t>
  </si>
  <si>
    <t>日本工業大学</t>
  </si>
  <si>
    <t>日本保健医療大学</t>
  </si>
  <si>
    <t>日本薬科大学</t>
  </si>
  <si>
    <t>人間総合科学大学</t>
  </si>
  <si>
    <t>文教大学</t>
  </si>
  <si>
    <t>平成国際大学</t>
  </si>
  <si>
    <t>武蔵野学院大学</t>
  </si>
  <si>
    <t>明海大学</t>
  </si>
  <si>
    <t>ものつくり大学</t>
  </si>
  <si>
    <t>愛国学園大学</t>
  </si>
  <si>
    <t>植草学園大学</t>
  </si>
  <si>
    <t>江戸川大学</t>
  </si>
  <si>
    <t>川村学園女子大学</t>
  </si>
  <si>
    <t>神田外語大学</t>
  </si>
  <si>
    <t>敬愛大学</t>
  </si>
  <si>
    <t>国際武道大学</t>
  </si>
  <si>
    <t>三育学院大学</t>
  </si>
  <si>
    <t>秀明大学</t>
  </si>
  <si>
    <t>淑徳大学</t>
  </si>
  <si>
    <t>城西国際大学</t>
  </si>
  <si>
    <t>聖徳大学</t>
  </si>
  <si>
    <t>清和大学</t>
  </si>
  <si>
    <t>千葉科学大学</t>
  </si>
  <si>
    <t>千葉経済大学</t>
  </si>
  <si>
    <t>千葉工業大学</t>
  </si>
  <si>
    <t>千葉商科大学</t>
  </si>
  <si>
    <t>中央学院大学</t>
  </si>
  <si>
    <t>東京基督教大学</t>
  </si>
  <si>
    <t>東京情報大学</t>
  </si>
  <si>
    <t>麗澤大学</t>
  </si>
  <si>
    <t>和洋女子大学</t>
  </si>
  <si>
    <t>青山学院大学</t>
  </si>
  <si>
    <t>亜細亜大学</t>
  </si>
  <si>
    <t>跡見学園女子大学</t>
  </si>
  <si>
    <t>上野学園大学</t>
  </si>
  <si>
    <t>桜美林大学</t>
  </si>
  <si>
    <t>大妻女子大学</t>
  </si>
  <si>
    <t>大原大学院大学</t>
  </si>
  <si>
    <t>嘉悦大学</t>
  </si>
  <si>
    <t>学習院大学</t>
  </si>
  <si>
    <t>学習院女子大学</t>
  </si>
  <si>
    <t>北里大学</t>
  </si>
  <si>
    <t>共立女子大学</t>
  </si>
  <si>
    <t>杏林大学</t>
  </si>
  <si>
    <t>国立音楽大学</t>
  </si>
  <si>
    <t>グロービス経営大学院大学</t>
  </si>
  <si>
    <t>慶應義塾大学</t>
  </si>
  <si>
    <t>恵泉女学園大学</t>
  </si>
  <si>
    <t>工学院大学</t>
  </si>
  <si>
    <t>国際基督教大学</t>
  </si>
  <si>
    <t>国際仏教学大学院大学</t>
  </si>
  <si>
    <t>国士舘大学</t>
  </si>
  <si>
    <t>こども教育宝仙大学</t>
  </si>
  <si>
    <t>駒澤大学</t>
  </si>
  <si>
    <t>駒沢女子大学</t>
  </si>
  <si>
    <t>事業構想大学院大学</t>
  </si>
  <si>
    <t>実践女子大学</t>
  </si>
  <si>
    <t>芝浦工業大学</t>
  </si>
  <si>
    <t>順天堂大学</t>
  </si>
  <si>
    <t>上智大学</t>
  </si>
  <si>
    <t>昭和大学</t>
  </si>
  <si>
    <t>昭和女子大学</t>
  </si>
  <si>
    <t>昭和薬科大学</t>
  </si>
  <si>
    <t>女子美術大学</t>
  </si>
  <si>
    <t>白梅学園大学</t>
  </si>
  <si>
    <t>白百合女子大学</t>
  </si>
  <si>
    <t>杉野服飾大学</t>
  </si>
  <si>
    <t>成蹊大学</t>
  </si>
  <si>
    <t>成城大学</t>
  </si>
  <si>
    <t>聖心女子大学</t>
  </si>
  <si>
    <t>清泉女子大学</t>
  </si>
  <si>
    <t>聖路加国際大学</t>
  </si>
  <si>
    <t>専修大学</t>
  </si>
  <si>
    <t>創価大学</t>
  </si>
  <si>
    <t>大正大学</t>
  </si>
  <si>
    <t>大東文化大学</t>
  </si>
  <si>
    <t>高千穂大学</t>
  </si>
  <si>
    <t>拓殖大学</t>
  </si>
  <si>
    <t>多摩大学</t>
  </si>
  <si>
    <t>玉川大学</t>
  </si>
  <si>
    <t>多摩美術大学</t>
  </si>
  <si>
    <t>中央大学</t>
  </si>
  <si>
    <t>津田塾大学</t>
  </si>
  <si>
    <t>帝京大学</t>
  </si>
  <si>
    <t>帝京科学大学</t>
  </si>
  <si>
    <t>帝京平成大学</t>
  </si>
  <si>
    <t>東海大学</t>
  </si>
  <si>
    <t>東京有明医療大学</t>
  </si>
  <si>
    <t>東京医科大学</t>
  </si>
  <si>
    <t>東京医療保健大学</t>
  </si>
  <si>
    <t>東京音楽大学</t>
  </si>
  <si>
    <t>東京家政大学</t>
  </si>
  <si>
    <t>東京家政学院大学</t>
  </si>
  <si>
    <t>東京経済大学</t>
  </si>
  <si>
    <t>東京工科大学</t>
  </si>
  <si>
    <t>東京工芸大学</t>
  </si>
  <si>
    <t>東京歯科大学</t>
  </si>
  <si>
    <t>東京慈恵会医科大学</t>
  </si>
  <si>
    <t>東京女子大学</t>
  </si>
  <si>
    <t>東京女子医科大学</t>
  </si>
  <si>
    <t>東京女子体育大学</t>
  </si>
  <si>
    <t>東京神学大学</t>
  </si>
  <si>
    <t>東京聖栄大学</t>
  </si>
  <si>
    <t>東京成徳大学</t>
  </si>
  <si>
    <t>東京造形大学</t>
  </si>
  <si>
    <t>東京電機大学</t>
  </si>
  <si>
    <t>東京都市大学</t>
  </si>
  <si>
    <t>東京農業大学</t>
  </si>
  <si>
    <t>東京富士大学</t>
  </si>
  <si>
    <t>東京未来大学</t>
  </si>
  <si>
    <t>東京薬科大学</t>
  </si>
  <si>
    <t>東京理科大学</t>
  </si>
  <si>
    <t>東邦大学</t>
  </si>
  <si>
    <t>桐朋学園大学</t>
  </si>
  <si>
    <t>東洋大学</t>
  </si>
  <si>
    <t>東洋学園大学</t>
  </si>
  <si>
    <t>日本大学</t>
  </si>
  <si>
    <t>日本医科大学</t>
  </si>
  <si>
    <t>日本歯科大学</t>
  </si>
  <si>
    <t>日本社会事業大学</t>
  </si>
  <si>
    <t>日本獣医生命科学大学</t>
  </si>
  <si>
    <t>日本女子大学</t>
  </si>
  <si>
    <t>日本女子体育大学</t>
  </si>
  <si>
    <t>日本赤十字看護大学</t>
  </si>
  <si>
    <t>日本体育大学</t>
  </si>
  <si>
    <t>日本文化大学</t>
  </si>
  <si>
    <t>ハリウッド大学院大学</t>
  </si>
  <si>
    <t>文化学園大学</t>
  </si>
  <si>
    <t>文化ファッション大学院大学</t>
  </si>
  <si>
    <t>文京学院大学</t>
  </si>
  <si>
    <t>法政大学</t>
  </si>
  <si>
    <t>星薬科大学</t>
  </si>
  <si>
    <t>武蔵大学</t>
  </si>
  <si>
    <t>武蔵野大学</t>
  </si>
  <si>
    <t>武蔵野音楽大学</t>
  </si>
  <si>
    <t>武蔵野美術大学</t>
  </si>
  <si>
    <t>明治大学</t>
  </si>
  <si>
    <t>明治学院大学</t>
  </si>
  <si>
    <t>明治薬科大学</t>
  </si>
  <si>
    <t>明星大学</t>
  </si>
  <si>
    <t>目白大学</t>
  </si>
  <si>
    <t>立教大学</t>
  </si>
  <si>
    <t>立正大学</t>
  </si>
  <si>
    <t>ルーテル学院大学</t>
  </si>
  <si>
    <t>和光大学</t>
  </si>
  <si>
    <t>早稲田大学</t>
  </si>
  <si>
    <t>麻布大学</t>
  </si>
  <si>
    <t>神奈川大学</t>
  </si>
  <si>
    <t>神奈川工科大学</t>
  </si>
  <si>
    <t>神奈川歯科大学</t>
  </si>
  <si>
    <t>鎌倉女子大学</t>
  </si>
  <si>
    <t>関東学院大学</t>
  </si>
  <si>
    <t>相模女子大学</t>
  </si>
  <si>
    <t>産業能率大学</t>
  </si>
  <si>
    <t>松蔭大学</t>
  </si>
  <si>
    <t>湘南工科大学</t>
  </si>
  <si>
    <t>情報セキュリティ大学院大学</t>
  </si>
  <si>
    <t>昭和音楽大学</t>
  </si>
  <si>
    <t>星槎大学</t>
  </si>
  <si>
    <t>聖マリアンナ医科大学</t>
  </si>
  <si>
    <t>洗足学園音楽大学</t>
  </si>
  <si>
    <t>鶴見大学</t>
  </si>
  <si>
    <t>田園調布学園大学</t>
  </si>
  <si>
    <t>桐蔭横浜大学</t>
  </si>
  <si>
    <t>東洋英和女学院大学</t>
  </si>
  <si>
    <t>フェリス女学院大学</t>
  </si>
  <si>
    <t>八洲学園大学</t>
  </si>
  <si>
    <t>横浜商科大学</t>
  </si>
  <si>
    <t>横浜美術大学</t>
  </si>
  <si>
    <t>横浜薬科大学</t>
  </si>
  <si>
    <t>敬和学園大学</t>
  </si>
  <si>
    <t>国際大学</t>
  </si>
  <si>
    <t>事業創造大学院大学</t>
  </si>
  <si>
    <t>長岡大学</t>
  </si>
  <si>
    <t>新潟医療福祉大学</t>
  </si>
  <si>
    <t>新潟経営大学</t>
  </si>
  <si>
    <t>新潟工科大学</t>
  </si>
  <si>
    <t>新潟国際情報大学</t>
  </si>
  <si>
    <t>新潟産業大学</t>
  </si>
  <si>
    <t>新潟青陵大学</t>
  </si>
  <si>
    <t>新潟薬科大学</t>
  </si>
  <si>
    <t>新潟リハビリテーション大学</t>
  </si>
  <si>
    <t>高岡法科大学</t>
  </si>
  <si>
    <t>桐朋学園大学院大学</t>
  </si>
  <si>
    <t>富山国際大学</t>
  </si>
  <si>
    <t>金沢医科大学</t>
  </si>
  <si>
    <t>金沢学院大学</t>
  </si>
  <si>
    <t>金沢工業大学</t>
  </si>
  <si>
    <t>金沢星稜大学</t>
  </si>
  <si>
    <t>金城大学</t>
  </si>
  <si>
    <t>北陸大学</t>
  </si>
  <si>
    <t>北陸学院大学</t>
  </si>
  <si>
    <t>仁愛大学</t>
  </si>
  <si>
    <t>福井工業大学</t>
  </si>
  <si>
    <t>健康科学大学</t>
  </si>
  <si>
    <t>身延山大学</t>
  </si>
  <si>
    <t>山梨英和大学</t>
  </si>
  <si>
    <t>山梨学院大学</t>
  </si>
  <si>
    <t>佐久大学</t>
  </si>
  <si>
    <t>清泉女学院大学</t>
  </si>
  <si>
    <t>長野大学</t>
  </si>
  <si>
    <t>松本大学</t>
  </si>
  <si>
    <t>松本歯科大学</t>
  </si>
  <si>
    <t>朝日大学</t>
  </si>
  <si>
    <t>岐阜医療科学大学</t>
  </si>
  <si>
    <t>岐阜女子大学</t>
  </si>
  <si>
    <t>岐阜聖徳学園大学</t>
  </si>
  <si>
    <t>中京学院大学</t>
  </si>
  <si>
    <t>中部学院大学</t>
  </si>
  <si>
    <t>東海学院大学</t>
  </si>
  <si>
    <t>静岡英和学院大学</t>
  </si>
  <si>
    <t>静岡産業大学</t>
  </si>
  <si>
    <t>静岡福祉大学</t>
  </si>
  <si>
    <t>静岡理工科大学</t>
  </si>
  <si>
    <t>聖隷クリストファー大学</t>
  </si>
  <si>
    <t>常葉大学</t>
  </si>
  <si>
    <t>浜松学院大学</t>
  </si>
  <si>
    <t>光産業創成大学院大学</t>
  </si>
  <si>
    <t>愛知大学</t>
  </si>
  <si>
    <t>愛知医科大学</t>
  </si>
  <si>
    <t>愛知学院大学</t>
  </si>
  <si>
    <t>愛知学泉大学</t>
  </si>
  <si>
    <t>愛知工科大学</t>
  </si>
  <si>
    <t>愛知工業大学</t>
  </si>
  <si>
    <t>愛知産業大学</t>
  </si>
  <si>
    <t>愛知淑徳大学</t>
  </si>
  <si>
    <t>愛知東邦大学</t>
  </si>
  <si>
    <t>愛知文教大学</t>
  </si>
  <si>
    <t>愛知みずほ大学</t>
  </si>
  <si>
    <t>桜花学園大学</t>
  </si>
  <si>
    <t>金城学院大学</t>
  </si>
  <si>
    <t>至学館大学</t>
  </si>
  <si>
    <t>修文大学</t>
  </si>
  <si>
    <t>椙山女学園大学</t>
  </si>
  <si>
    <t>星城大学</t>
  </si>
  <si>
    <t>大同大学</t>
  </si>
  <si>
    <t>中京大学</t>
  </si>
  <si>
    <t>中部大学</t>
  </si>
  <si>
    <t>東海学園大学</t>
  </si>
  <si>
    <t>同朋大学</t>
  </si>
  <si>
    <t>豊田工業大学</t>
  </si>
  <si>
    <t>豊橋創造大学</t>
  </si>
  <si>
    <t>名古屋音楽大学</t>
  </si>
  <si>
    <t>名古屋外国語大学</t>
  </si>
  <si>
    <t>名古屋学院大学</t>
  </si>
  <si>
    <t>名古屋学芸大学</t>
  </si>
  <si>
    <t>名古屋経済大学</t>
  </si>
  <si>
    <t>名古屋芸術大学</t>
  </si>
  <si>
    <t>名古屋産業大学</t>
  </si>
  <si>
    <t>名古屋商科大学</t>
  </si>
  <si>
    <t>名古屋女子大学</t>
  </si>
  <si>
    <t>名古屋造形大学</t>
  </si>
  <si>
    <t>名古屋文理大学</t>
  </si>
  <si>
    <t>南山大学</t>
  </si>
  <si>
    <t>日本赤十字豊田看護大学</t>
  </si>
  <si>
    <t>日本福祉大学</t>
  </si>
  <si>
    <t>人間環境大学</t>
  </si>
  <si>
    <t>名城大学</t>
  </si>
  <si>
    <t>皇學館大学</t>
  </si>
  <si>
    <t>鈴鹿医療科学大学</t>
  </si>
  <si>
    <t>四日市大学</t>
  </si>
  <si>
    <t>四日市看護医療大学</t>
  </si>
  <si>
    <t>成安造形大学</t>
  </si>
  <si>
    <t>聖泉大学</t>
  </si>
  <si>
    <t>長浜バイオ大学</t>
  </si>
  <si>
    <t>びわこ学院大学</t>
  </si>
  <si>
    <t>びわこ成蹊スポーツ大学</t>
  </si>
  <si>
    <t>大谷大学</t>
  </si>
  <si>
    <t>京都医療科学大学</t>
  </si>
  <si>
    <t>京都外国語大学</t>
  </si>
  <si>
    <t>京都光華女子大学</t>
  </si>
  <si>
    <t>京都産業大学</t>
  </si>
  <si>
    <t>京都情報大学院大学</t>
  </si>
  <si>
    <t>京都女子大学</t>
  </si>
  <si>
    <t>京都精華大学</t>
  </si>
  <si>
    <t>京都橘大学</t>
  </si>
  <si>
    <t>京都ノートルダム女子大学</t>
  </si>
  <si>
    <t>京都文教大学</t>
  </si>
  <si>
    <t>京都薬科大学</t>
  </si>
  <si>
    <t>種智院大学</t>
  </si>
  <si>
    <t>同志社大学</t>
  </si>
  <si>
    <t>同志社女子大学</t>
  </si>
  <si>
    <t>花園大学</t>
  </si>
  <si>
    <t>佛教大学</t>
  </si>
  <si>
    <t>平安女学院大学</t>
  </si>
  <si>
    <t>明治国際医療大学</t>
  </si>
  <si>
    <t>立命館大学</t>
  </si>
  <si>
    <t>龍谷大学</t>
  </si>
  <si>
    <t>藍野大学</t>
  </si>
  <si>
    <t>追手門学院大学</t>
  </si>
  <si>
    <t>大阪青山大学</t>
  </si>
  <si>
    <t>大阪大谷大学</t>
  </si>
  <si>
    <t>大阪音楽大学</t>
  </si>
  <si>
    <t>大阪学院大学</t>
  </si>
  <si>
    <t>大阪観光大学</t>
  </si>
  <si>
    <t>大阪経済大学</t>
  </si>
  <si>
    <t>大阪経済法科大学</t>
  </si>
  <si>
    <t>大阪芸術大学</t>
  </si>
  <si>
    <t>大阪工業大学</t>
  </si>
  <si>
    <t>大阪国際大学</t>
  </si>
  <si>
    <t>大阪産業大学</t>
  </si>
  <si>
    <t>大阪歯科大学</t>
  </si>
  <si>
    <t>大阪樟蔭女子大学</t>
  </si>
  <si>
    <t>大阪商業大学</t>
  </si>
  <si>
    <t>大阪女学院大学</t>
  </si>
  <si>
    <t>大阪成蹊大学</t>
  </si>
  <si>
    <t>大阪総合保育大学</t>
  </si>
  <si>
    <t>大阪体育大学</t>
  </si>
  <si>
    <t>大阪電気通信大学</t>
  </si>
  <si>
    <t>大阪人間科学大学</t>
  </si>
  <si>
    <t>大阪保健医療大学</t>
  </si>
  <si>
    <t>関西大学</t>
  </si>
  <si>
    <t>関西医科大学</t>
  </si>
  <si>
    <t>関西医療大学</t>
  </si>
  <si>
    <t>関西外国語大学</t>
  </si>
  <si>
    <t>関西福祉科学大学</t>
  </si>
  <si>
    <t>近畿大学</t>
  </si>
  <si>
    <t>四條畷学園大学</t>
  </si>
  <si>
    <t>四天王寺大学</t>
  </si>
  <si>
    <t>摂南大学</t>
  </si>
  <si>
    <t>千里金蘭大学</t>
  </si>
  <si>
    <t>相愛大学</t>
  </si>
  <si>
    <t>太成学院大学</t>
  </si>
  <si>
    <t>帝塚山学院大学</t>
  </si>
  <si>
    <t>常磐会学園大学</t>
  </si>
  <si>
    <t>梅花女子大学</t>
  </si>
  <si>
    <t>羽衣国際大学</t>
  </si>
  <si>
    <t>阪南大学</t>
  </si>
  <si>
    <t>東大阪大学</t>
  </si>
  <si>
    <t>桃山学院大学</t>
  </si>
  <si>
    <t>森ノ宮医療大学</t>
  </si>
  <si>
    <t>芦屋大学</t>
  </si>
  <si>
    <t>大手前大学</t>
  </si>
  <si>
    <t>関西看護医療大学</t>
  </si>
  <si>
    <t>関西国際大学</t>
  </si>
  <si>
    <t>関西福祉大学</t>
  </si>
  <si>
    <t>関西学院大学</t>
  </si>
  <si>
    <t>甲子園大学</t>
  </si>
  <si>
    <t>甲南大学</t>
  </si>
  <si>
    <t>甲南女子大学</t>
  </si>
  <si>
    <t>神戸海星女子学院大学</t>
  </si>
  <si>
    <t>神戸学院大学</t>
  </si>
  <si>
    <t>神戸芸術工科大学</t>
  </si>
  <si>
    <t>神戸国際大学</t>
  </si>
  <si>
    <t>神戸松蔭女子学院大学</t>
  </si>
  <si>
    <t>神戸情報大学院大学</t>
  </si>
  <si>
    <t>神戸女学院大学</t>
  </si>
  <si>
    <t>神戸女子大学</t>
  </si>
  <si>
    <t>神戸親和女子大学</t>
  </si>
  <si>
    <t>神戸常盤大学</t>
  </si>
  <si>
    <t>神戸薬科大学</t>
  </si>
  <si>
    <t>園田学園女子大学</t>
  </si>
  <si>
    <t>宝塚大学</t>
  </si>
  <si>
    <t>姫路獨協大学</t>
  </si>
  <si>
    <t>兵庫大学</t>
  </si>
  <si>
    <t>兵庫医科大学</t>
  </si>
  <si>
    <t>兵庫医療大学</t>
  </si>
  <si>
    <t>武庫川女子大学</t>
  </si>
  <si>
    <t>流通科学大学</t>
  </si>
  <si>
    <t>畿央大学</t>
  </si>
  <si>
    <t>天理大学</t>
  </si>
  <si>
    <t>奈良大学</t>
  </si>
  <si>
    <t>高野山大学</t>
  </si>
  <si>
    <t>岡山学院大学</t>
  </si>
  <si>
    <t>岡山商科大学</t>
  </si>
  <si>
    <t>岡山理科大学</t>
  </si>
  <si>
    <t>川崎医科大学</t>
  </si>
  <si>
    <t>川崎医療福祉大学</t>
  </si>
  <si>
    <t>環太平洋大学</t>
  </si>
  <si>
    <t>吉備国際大学</t>
  </si>
  <si>
    <t>倉敷芸術科学大学</t>
  </si>
  <si>
    <t>くらしき作陽大学</t>
  </si>
  <si>
    <t>山陽学園大学</t>
  </si>
  <si>
    <t>就実大学</t>
  </si>
  <si>
    <t>中国学園大学</t>
  </si>
  <si>
    <t>ノートルダム清心女子大学</t>
  </si>
  <si>
    <t>美作大学</t>
  </si>
  <si>
    <t>エリザベト音楽大学</t>
  </si>
  <si>
    <t>日本赤十字広島看護大学</t>
  </si>
  <si>
    <t>比治山大学</t>
  </si>
  <si>
    <t>広島経済大学</t>
  </si>
  <si>
    <t>広島工業大学</t>
  </si>
  <si>
    <t>広島国際大学</t>
  </si>
  <si>
    <t>広島国際学院大学</t>
  </si>
  <si>
    <t>広島修道大学</t>
  </si>
  <si>
    <t>広島女学院大学</t>
  </si>
  <si>
    <t>広島都市学園大学</t>
  </si>
  <si>
    <t>広島文化学園大学</t>
  </si>
  <si>
    <t>福山大学</t>
  </si>
  <si>
    <t>福山平成大学</t>
  </si>
  <si>
    <t>安田女子大学</t>
  </si>
  <si>
    <t>宇部フロンティア大学</t>
  </si>
  <si>
    <t>東亜大学</t>
  </si>
  <si>
    <t>徳山大学</t>
  </si>
  <si>
    <t>梅光学院大学</t>
  </si>
  <si>
    <t>山口学芸大学</t>
  </si>
  <si>
    <t>四国大学</t>
  </si>
  <si>
    <t>徳島文理大学</t>
  </si>
  <si>
    <t>四国学院大学</t>
  </si>
  <si>
    <t>高松大学</t>
  </si>
  <si>
    <t>聖カタリナ大学</t>
  </si>
  <si>
    <t>松山大学</t>
  </si>
  <si>
    <t>松山東雲女子大学</t>
  </si>
  <si>
    <t>九州栄養福祉大学</t>
  </si>
  <si>
    <t>九州共立大学</t>
  </si>
  <si>
    <t>九州国際大学</t>
  </si>
  <si>
    <t>九州産業大学</t>
  </si>
  <si>
    <t>九州情報大学</t>
  </si>
  <si>
    <t>九州女子大学</t>
  </si>
  <si>
    <t>久留米大学</t>
  </si>
  <si>
    <t>久留米工業大学</t>
  </si>
  <si>
    <t>産業医科大学</t>
  </si>
  <si>
    <t>西南学院大学</t>
  </si>
  <si>
    <t>西南女学院大学</t>
  </si>
  <si>
    <t>聖マリア学院大学</t>
  </si>
  <si>
    <t>第一薬科大学</t>
  </si>
  <si>
    <t>筑紫女学園大学</t>
  </si>
  <si>
    <t>中村学園大学</t>
  </si>
  <si>
    <t>西日本工業大学</t>
  </si>
  <si>
    <t>日本経済大学</t>
  </si>
  <si>
    <t>日本赤十字九州国際看護大学</t>
  </si>
  <si>
    <t>福岡大学</t>
  </si>
  <si>
    <t>福岡工業大学</t>
  </si>
  <si>
    <t>福岡歯科大学</t>
  </si>
  <si>
    <t>福岡女学院大学</t>
  </si>
  <si>
    <t>福岡女学院看護大学</t>
  </si>
  <si>
    <t>保健医療経営大学</t>
  </si>
  <si>
    <t>西九州大学</t>
  </si>
  <si>
    <t>活水女子大学</t>
  </si>
  <si>
    <t>長崎外国語大学</t>
  </si>
  <si>
    <t>長崎国際大学</t>
  </si>
  <si>
    <t>長崎純心大学</t>
  </si>
  <si>
    <t>長崎総合科学大学</t>
  </si>
  <si>
    <t>九州看護福祉大学</t>
  </si>
  <si>
    <t>九州ルーテル学院大学</t>
  </si>
  <si>
    <t>熊本学園大学</t>
  </si>
  <si>
    <t>熊本保健科学大学</t>
  </si>
  <si>
    <t>尚絅大学</t>
  </si>
  <si>
    <t>崇城大学</t>
  </si>
  <si>
    <t>平成音楽大学</t>
  </si>
  <si>
    <t>日本文理大学</t>
  </si>
  <si>
    <t>別府大学</t>
  </si>
  <si>
    <t>立命館アジア太平洋大学</t>
  </si>
  <si>
    <t>九州保健福祉大学</t>
  </si>
  <si>
    <t>南九州大学</t>
  </si>
  <si>
    <t>宮崎国際大学</t>
  </si>
  <si>
    <t>宮崎産業経営大学</t>
  </si>
  <si>
    <t>鹿児島国際大学</t>
  </si>
  <si>
    <t>鹿児島純心女子大学</t>
  </si>
  <si>
    <t>志學館大学</t>
  </si>
  <si>
    <t>沖縄大学</t>
  </si>
  <si>
    <t>沖縄科学技術大学院大学</t>
  </si>
  <si>
    <t>沖縄キリスト教学院大学</t>
  </si>
  <si>
    <t>沖縄国際大学</t>
  </si>
  <si>
    <t>デジタルハリウッド大学</t>
  </si>
  <si>
    <t>ビジネス・ブレークスルー大学</t>
  </si>
  <si>
    <t>ＬＥＣ東京リーガルマインド大学院大学</t>
  </si>
  <si>
    <t>サイバー大学</t>
  </si>
  <si>
    <t>医学部</t>
  </si>
  <si>
    <t>文学部</t>
  </si>
  <si>
    <t>教育学部</t>
  </si>
  <si>
    <t>法学部</t>
  </si>
  <si>
    <t>経済学部</t>
  </si>
  <si>
    <t>理学部</t>
  </si>
  <si>
    <t>歯学部</t>
  </si>
  <si>
    <t>薬学部</t>
  </si>
  <si>
    <t>工学部</t>
  </si>
  <si>
    <t>農学部</t>
  </si>
  <si>
    <t>獣医学部</t>
  </si>
  <si>
    <t>水産学部</t>
  </si>
  <si>
    <t>商学部</t>
  </si>
  <si>
    <t>畜産学部</t>
  </si>
  <si>
    <t>人文学部</t>
  </si>
  <si>
    <t>理工学部</t>
  </si>
  <si>
    <t>農学生命科学部</t>
  </si>
  <si>
    <t>人文社会科学部</t>
  </si>
  <si>
    <t>教育文化学部</t>
  </si>
  <si>
    <t>地域教育文化学部</t>
  </si>
  <si>
    <t>人文社会学群</t>
  </si>
  <si>
    <t>理工学群</t>
  </si>
  <si>
    <t>医学群</t>
  </si>
  <si>
    <t>人文・文化学群</t>
  </si>
  <si>
    <t>社会・国際学群</t>
  </si>
  <si>
    <t>人間学群</t>
  </si>
  <si>
    <t>生命環境学群</t>
  </si>
  <si>
    <t>情報学群</t>
  </si>
  <si>
    <t>体育専門学群</t>
  </si>
  <si>
    <t>芸術専門学群</t>
  </si>
  <si>
    <t>産業技術学部</t>
  </si>
  <si>
    <t>保健科学部</t>
  </si>
  <si>
    <t>国際学部</t>
  </si>
  <si>
    <t>社会情報学部</t>
  </si>
  <si>
    <t>教養学部</t>
  </si>
  <si>
    <t>看護学部</t>
  </si>
  <si>
    <t>園芸学部</t>
  </si>
  <si>
    <t>国際社会学部</t>
  </si>
  <si>
    <t>音楽学部</t>
  </si>
  <si>
    <t>美術学部</t>
  </si>
  <si>
    <t>海洋工学部</t>
  </si>
  <si>
    <t>生活科学部</t>
  </si>
  <si>
    <t>文教育学部</t>
  </si>
  <si>
    <t>情報理工学部</t>
  </si>
  <si>
    <t>社会学部</t>
  </si>
  <si>
    <t>教育人間科学部</t>
  </si>
  <si>
    <t>経営学部</t>
  </si>
  <si>
    <t>学校教育学部</t>
  </si>
  <si>
    <t>人間発達科学部</t>
  </si>
  <si>
    <t>芸術文化学部</t>
  </si>
  <si>
    <t>医薬保健学域</t>
  </si>
  <si>
    <t>人間社会学域</t>
  </si>
  <si>
    <t>理工学域</t>
  </si>
  <si>
    <t>生命環境学部</t>
  </si>
  <si>
    <t>繊維学部</t>
  </si>
  <si>
    <t>地域科学部</t>
  </si>
  <si>
    <t>応用生物科学部</t>
  </si>
  <si>
    <t>情報学部</t>
  </si>
  <si>
    <t>工学部第一部</t>
  </si>
  <si>
    <t>工学部第二部</t>
  </si>
  <si>
    <t>生物資源学部</t>
  </si>
  <si>
    <t>総合人間学部</t>
  </si>
  <si>
    <t>工芸科学部</t>
  </si>
  <si>
    <t>人間科学部</t>
  </si>
  <si>
    <t>外国語学部</t>
  </si>
  <si>
    <t>基礎工学部</t>
  </si>
  <si>
    <t>国際文化学部</t>
  </si>
  <si>
    <t>発達科学部</t>
  </si>
  <si>
    <t>生活環境学部</t>
  </si>
  <si>
    <t>システム工学部</t>
  </si>
  <si>
    <t>観光学部</t>
  </si>
  <si>
    <t>地域学部</t>
  </si>
  <si>
    <t>法文学部</t>
  </si>
  <si>
    <t>総合理工学部</t>
  </si>
  <si>
    <t>生物資源科学部</t>
  </si>
  <si>
    <t>総合科学部</t>
  </si>
  <si>
    <t>生物生産学部</t>
  </si>
  <si>
    <t>芸術工学部</t>
  </si>
  <si>
    <t>情報工学部</t>
  </si>
  <si>
    <t>環境科学部</t>
  </si>
  <si>
    <t>体育学部</t>
  </si>
  <si>
    <t>システム情報科学部</t>
  </si>
  <si>
    <t>保健医療学部</t>
  </si>
  <si>
    <t>デザイン学部</t>
  </si>
  <si>
    <t>保健福祉学部</t>
  </si>
  <si>
    <t>健康科学部</t>
  </si>
  <si>
    <t>経営経済学部</t>
  </si>
  <si>
    <t>ソフトウェア情報学部</t>
  </si>
  <si>
    <t>社会福祉学部</t>
  </si>
  <si>
    <t>総合政策学部</t>
  </si>
  <si>
    <t>システム科学技術学部</t>
  </si>
  <si>
    <t>国際教養学部</t>
  </si>
  <si>
    <t>健康栄養学部</t>
  </si>
  <si>
    <t>コンピュータ理工学部</t>
  </si>
  <si>
    <t>診療放射線学部</t>
  </si>
  <si>
    <t>国際コミュニケーション学部</t>
  </si>
  <si>
    <t>地域政策学部</t>
  </si>
  <si>
    <t>保健医療福祉学部</t>
  </si>
  <si>
    <t>システムデザイン学部</t>
  </si>
  <si>
    <t>都市環境学部</t>
  </si>
  <si>
    <t>健康福祉学部</t>
  </si>
  <si>
    <t>造形学部</t>
  </si>
  <si>
    <t>国際地域学部</t>
  </si>
  <si>
    <t>人間生活学部</t>
  </si>
  <si>
    <t>生物資源環境学部</t>
  </si>
  <si>
    <t>美術工芸学部</t>
  </si>
  <si>
    <t>海洋生物資源学部</t>
  </si>
  <si>
    <t>看護福祉学部</t>
  </si>
  <si>
    <t>国際政策学部</t>
  </si>
  <si>
    <t>人間福祉学部</t>
  </si>
  <si>
    <t>食品栄養科学部</t>
  </si>
  <si>
    <t>国際関係学部</t>
  </si>
  <si>
    <t>経営情報学部</t>
  </si>
  <si>
    <t>文化政策学部</t>
  </si>
  <si>
    <t>日本文化学部</t>
  </si>
  <si>
    <t>教育福祉学部</t>
  </si>
  <si>
    <t>情報科学部</t>
  </si>
  <si>
    <t>人文社会学部</t>
  </si>
  <si>
    <t>人間文化学部</t>
  </si>
  <si>
    <t>人間看護学部</t>
  </si>
  <si>
    <t>公共政策学部</t>
  </si>
  <si>
    <t>経済学部一部</t>
  </si>
  <si>
    <t>法学部一部</t>
  </si>
  <si>
    <t>外国語学部第二部</t>
  </si>
  <si>
    <t>環境人間学部</t>
  </si>
  <si>
    <t>地域創造学部</t>
  </si>
  <si>
    <t>保健看護学部</t>
  </si>
  <si>
    <t>環境学部</t>
  </si>
  <si>
    <t>経済情報学部</t>
  </si>
  <si>
    <t>芸術学部</t>
  </si>
  <si>
    <t>看護栄養学部</t>
  </si>
  <si>
    <t>文化学部</t>
  </si>
  <si>
    <t>システム工学群</t>
  </si>
  <si>
    <t>環境理工学群</t>
  </si>
  <si>
    <t>マネジメント学部</t>
  </si>
  <si>
    <t>国際環境工学部</t>
  </si>
  <si>
    <t>地域創生学群</t>
  </si>
  <si>
    <t>人間社会学部</t>
  </si>
  <si>
    <t>環境共生学部</t>
  </si>
  <si>
    <t>総合管理学部</t>
  </si>
  <si>
    <t>国際学群</t>
  </si>
  <si>
    <t>人間健康学部</t>
  </si>
  <si>
    <t>スポーツ人間学部</t>
  </si>
  <si>
    <t>生涯スポーツ学部</t>
  </si>
  <si>
    <t>経営学部一部</t>
  </si>
  <si>
    <t>経済学部二部</t>
  </si>
  <si>
    <t>経営学部二部</t>
  </si>
  <si>
    <t>法学部二部</t>
  </si>
  <si>
    <t>人文学部一部</t>
  </si>
  <si>
    <t>人文学部二部</t>
  </si>
  <si>
    <t>心理科学部</t>
  </si>
  <si>
    <t>未来デザイン学部</t>
  </si>
  <si>
    <t>情報メディア学部</t>
  </si>
  <si>
    <t>経営法学部</t>
  </si>
  <si>
    <t>家政学部</t>
  </si>
  <si>
    <t>ビジネス学部</t>
  </si>
  <si>
    <t>感性デザイン学部</t>
  </si>
  <si>
    <t>保健学部</t>
  </si>
  <si>
    <t>栄養科学部</t>
  </si>
  <si>
    <t>人間学部</t>
  </si>
  <si>
    <t>総合人間科学部</t>
  </si>
  <si>
    <t>ライフデザイン学部</t>
  </si>
  <si>
    <t>総合福祉学部</t>
  </si>
  <si>
    <t>総合マネジメント学部</t>
  </si>
  <si>
    <t>医療福祉学部</t>
  </si>
  <si>
    <t>学芸学部</t>
  </si>
  <si>
    <t>デザイン工学部</t>
  </si>
  <si>
    <t>公益学部</t>
  </si>
  <si>
    <t>福祉学部</t>
  </si>
  <si>
    <t>医療保健学部</t>
  </si>
  <si>
    <t>産業社会学部</t>
  </si>
  <si>
    <t>スポーツ健康科学部</t>
  </si>
  <si>
    <t>流通情報学部</t>
  </si>
  <si>
    <t>シティライフ学部</t>
  </si>
  <si>
    <t>小田原保健医療学部</t>
  </si>
  <si>
    <t>リハビリテーション学部</t>
  </si>
  <si>
    <t>ビジネス情報学部</t>
  </si>
  <si>
    <t>人間発達学部</t>
  </si>
  <si>
    <t>心理学部</t>
  </si>
  <si>
    <t>社会福祉学部（通信）</t>
  </si>
  <si>
    <t>教育学部（通信）</t>
  </si>
  <si>
    <t>こども学部</t>
  </si>
  <si>
    <t>国際経営学部</t>
  </si>
  <si>
    <t>経済経営学部</t>
  </si>
  <si>
    <t>現代政策学部</t>
  </si>
  <si>
    <t>芸術情報学部</t>
  </si>
  <si>
    <t>栄養学部</t>
  </si>
  <si>
    <t>メディア情報学部</t>
  </si>
  <si>
    <t>現代文化学部</t>
  </si>
  <si>
    <t>政治経済学部</t>
  </si>
  <si>
    <t>サービス経営学部</t>
  </si>
  <si>
    <t>言語コミュニケーション学部</t>
  </si>
  <si>
    <t>ヒューマンケア学部</t>
  </si>
  <si>
    <t>ホスピタリティ・ツーリズム学部</t>
  </si>
  <si>
    <t>不動産学部</t>
  </si>
  <si>
    <t>技能工芸学部</t>
  </si>
  <si>
    <t>発達教育学部</t>
  </si>
  <si>
    <t>メディアコミュニケーション学部</t>
  </si>
  <si>
    <t>英語情報マネジメント学部</t>
  </si>
  <si>
    <t>総合経営学部</t>
  </si>
  <si>
    <t>学校教師学部</t>
  </si>
  <si>
    <t>観光ビジネス学部</t>
  </si>
  <si>
    <t>コミュニティ政策学部</t>
  </si>
  <si>
    <t>メディア学部</t>
  </si>
  <si>
    <t>国際人文学部</t>
  </si>
  <si>
    <t>福祉総合学部</t>
  </si>
  <si>
    <t>環境社会学部</t>
  </si>
  <si>
    <t>児童学部</t>
  </si>
  <si>
    <t>人間栄養学部</t>
  </si>
  <si>
    <t>文学部（通信）</t>
  </si>
  <si>
    <t>危機管理学部</t>
  </si>
  <si>
    <t>社会システム科学部</t>
  </si>
  <si>
    <t>サービス創造学部</t>
  </si>
  <si>
    <t>商経学部</t>
  </si>
  <si>
    <t>政策情報学部</t>
  </si>
  <si>
    <t>神学部</t>
  </si>
  <si>
    <t>総合情報学部</t>
  </si>
  <si>
    <t>リベラルアーツ学部</t>
  </si>
  <si>
    <t>国際政治経済学部</t>
  </si>
  <si>
    <t>総合文化政策学部</t>
  </si>
  <si>
    <t>ビジネスマネジメント学群</t>
  </si>
  <si>
    <t>健康福祉学群</t>
  </si>
  <si>
    <t>リベラルアーツ学群</t>
  </si>
  <si>
    <t>人間関係学部</t>
  </si>
  <si>
    <t>比較文化学部</t>
  </si>
  <si>
    <t>国際文化交流学部</t>
  </si>
  <si>
    <t>海洋生命科学部</t>
  </si>
  <si>
    <t>医療衛生学部</t>
  </si>
  <si>
    <t>文芸学部</t>
  </si>
  <si>
    <t>環境情報学部</t>
  </si>
  <si>
    <t>看護医療学部</t>
  </si>
  <si>
    <t>経済学部（通信）</t>
  </si>
  <si>
    <t>法学部（通信）</t>
  </si>
  <si>
    <t>神道文化学部</t>
  </si>
  <si>
    <t>人間開発学部</t>
  </si>
  <si>
    <t>２１世紀アジア学部</t>
  </si>
  <si>
    <t>政経学部</t>
  </si>
  <si>
    <t>こども教育学部</t>
  </si>
  <si>
    <t>グローバル・メディア・スタディーズ学部</t>
  </si>
  <si>
    <t>仏教学部</t>
  </si>
  <si>
    <t>医療健康科学部</t>
  </si>
  <si>
    <t>システム理工学部</t>
  </si>
  <si>
    <t>医療看護学部</t>
  </si>
  <si>
    <t>子ども学部</t>
  </si>
  <si>
    <t>服飾学部</t>
  </si>
  <si>
    <t>社会イノベーション学部</t>
  </si>
  <si>
    <t>ネットワーク情報学部</t>
  </si>
  <si>
    <t>表現学部</t>
  </si>
  <si>
    <t>スポーツ・健康科学部</t>
  </si>
  <si>
    <t>グローバルスタディーズ学部</t>
  </si>
  <si>
    <t>医療技術学部</t>
  </si>
  <si>
    <t>福岡医療技術学部</t>
  </si>
  <si>
    <t>医療科学部</t>
  </si>
  <si>
    <t>健康メディカル学部</t>
  </si>
  <si>
    <t>海洋学部</t>
  </si>
  <si>
    <t>情報通信学部</t>
  </si>
  <si>
    <t>現代生活学部</t>
  </si>
  <si>
    <t>コミュニケーション学部</t>
  </si>
  <si>
    <t>現代法学部</t>
  </si>
  <si>
    <t>コンピュータサイエンス学部</t>
  </si>
  <si>
    <t>応用生物学部</t>
  </si>
  <si>
    <t>現代教養学部</t>
  </si>
  <si>
    <t>応用心理学部</t>
  </si>
  <si>
    <t>未来科学部</t>
  </si>
  <si>
    <t>都市生活学部</t>
  </si>
  <si>
    <t>地域環境科学部</t>
  </si>
  <si>
    <t>国際食料情報学部</t>
  </si>
  <si>
    <t>生物産業学部</t>
  </si>
  <si>
    <t>こども心理学部</t>
  </si>
  <si>
    <t>生命科学部</t>
  </si>
  <si>
    <t>理学部第一部</t>
  </si>
  <si>
    <t>理学部第二部</t>
  </si>
  <si>
    <t>文学部第二部</t>
  </si>
  <si>
    <t>経済学部第一部</t>
  </si>
  <si>
    <t>経済学部第二部</t>
  </si>
  <si>
    <t>経営学部第一部</t>
  </si>
  <si>
    <t>経営学部第二部</t>
  </si>
  <si>
    <t>法学部第一部</t>
  </si>
  <si>
    <t>法学部第二部</t>
  </si>
  <si>
    <t>社会学部第一部</t>
  </si>
  <si>
    <t>現代経営学部</t>
  </si>
  <si>
    <t>文理学部</t>
  </si>
  <si>
    <t>生産工学部</t>
  </si>
  <si>
    <t>松戸歯学部</t>
  </si>
  <si>
    <t>新潟生命歯学部</t>
  </si>
  <si>
    <t>生命歯学部</t>
  </si>
  <si>
    <t>応用生命科学部</t>
  </si>
  <si>
    <t>服装学部</t>
  </si>
  <si>
    <t>保健医療技術学部</t>
  </si>
  <si>
    <t>キャリアデザイン学部</t>
  </si>
  <si>
    <t>人間環境学部</t>
  </si>
  <si>
    <t>現代福祉学部</t>
  </si>
  <si>
    <t>グローバル教養学部</t>
  </si>
  <si>
    <t>スポーツ健康学部</t>
  </si>
  <si>
    <t>情報コミュニケーション学部</t>
  </si>
  <si>
    <t>国際日本学部</t>
  </si>
  <si>
    <t>動物看護学部</t>
  </si>
  <si>
    <t>コミュニティ福祉学部</t>
  </si>
  <si>
    <t>現代心理学部</t>
  </si>
  <si>
    <t>異文化コミュニケーション学部</t>
  </si>
  <si>
    <t>地球環境科学部</t>
  </si>
  <si>
    <t>現代人間学部</t>
  </si>
  <si>
    <t>スポーツ科学部</t>
  </si>
  <si>
    <t>文化構想学部</t>
  </si>
  <si>
    <t>基幹理工学部</t>
  </si>
  <si>
    <t>創造理工学部</t>
  </si>
  <si>
    <t>先進理工学部</t>
  </si>
  <si>
    <t>社会科学部</t>
  </si>
  <si>
    <t>生命・環境科学部</t>
  </si>
  <si>
    <t>応用バイオ科学部</t>
  </si>
  <si>
    <t>創造工学部</t>
  </si>
  <si>
    <t>情報マネジメント学部</t>
  </si>
  <si>
    <t>経営文化学部</t>
  </si>
  <si>
    <t>子ども未来学部</t>
  </si>
  <si>
    <t>スポーツ健康政策学部</t>
  </si>
  <si>
    <t>医用工学部</t>
  </si>
  <si>
    <t>国際交流学部</t>
  </si>
  <si>
    <t>医療経営管理学部</t>
  </si>
  <si>
    <t>医療学部</t>
  </si>
  <si>
    <t>現代社会学部</t>
  </si>
  <si>
    <t>子ども育成学部</t>
  </si>
  <si>
    <t>バイオ・化学部</t>
  </si>
  <si>
    <t>情報フロンティア学部</t>
  </si>
  <si>
    <t>環境・建築学部</t>
  </si>
  <si>
    <t>医療健康学部</t>
  </si>
  <si>
    <t>人間総合学部</t>
  </si>
  <si>
    <t>現代ビジネス学部</t>
  </si>
  <si>
    <t>環境ツーリズム学部</t>
  </si>
  <si>
    <t>企業情報学部</t>
  </si>
  <si>
    <t>文化創造学部</t>
  </si>
  <si>
    <t>看護リハビリテーション学部</t>
  </si>
  <si>
    <t>社会環境学部</t>
  </si>
  <si>
    <t>保育学部</t>
  </si>
  <si>
    <t>現代コミュニケーション学部</t>
  </si>
  <si>
    <t>現代中国学部</t>
  </si>
  <si>
    <t>心身科学部</t>
  </si>
  <si>
    <t>現代マネジメント学部</t>
  </si>
  <si>
    <t>人間情報学部</t>
  </si>
  <si>
    <t>健康医療科学部</t>
  </si>
  <si>
    <t>福祉貢献学部</t>
  </si>
  <si>
    <t>交流文化学部</t>
  </si>
  <si>
    <t>子ども教育学部</t>
  </si>
  <si>
    <t>文化情報学部</t>
  </si>
  <si>
    <t>生命健康科学部</t>
  </si>
  <si>
    <t>現代教育学部</t>
  </si>
  <si>
    <t>現代国際学部</t>
  </si>
  <si>
    <t>管理栄養学部</t>
  </si>
  <si>
    <t>メディア造形学部</t>
  </si>
  <si>
    <t>人間生活科学部</t>
  </si>
  <si>
    <t>健康生活学部</t>
  </si>
  <si>
    <t>国際福祉開発学部</t>
  </si>
  <si>
    <t>都市情報学部</t>
  </si>
  <si>
    <t>現代日本社会学部</t>
  </si>
  <si>
    <t>保健衛生学部</t>
  </si>
  <si>
    <t>バイオサイエンス学部</t>
  </si>
  <si>
    <t>スポーツ学部</t>
  </si>
  <si>
    <t>バイオ環境学部</t>
  </si>
  <si>
    <t>マンガ学部</t>
  </si>
  <si>
    <t>総合社会学部</t>
  </si>
  <si>
    <t>臨床心理学部</t>
  </si>
  <si>
    <t>政策学部</t>
  </si>
  <si>
    <t>生命医科学部</t>
  </si>
  <si>
    <t>表象文化学部</t>
  </si>
  <si>
    <t>歴史学部</t>
  </si>
  <si>
    <t>歴史学部（通信）</t>
  </si>
  <si>
    <t>社会学部（通信）</t>
  </si>
  <si>
    <t>国際観光学部</t>
  </si>
  <si>
    <t>鍼灸学部</t>
  </si>
  <si>
    <t>政策科学部</t>
  </si>
  <si>
    <t>映像学部</t>
  </si>
  <si>
    <t>知的財産学部</t>
  </si>
  <si>
    <t>国際・英語学部</t>
  </si>
  <si>
    <t>児童保育学部</t>
  </si>
  <si>
    <t>情報通信工学部</t>
  </si>
  <si>
    <t>政策創造学部</t>
  </si>
  <si>
    <t>社会安全学部</t>
  </si>
  <si>
    <t>環境都市工学部</t>
  </si>
  <si>
    <t>化学生命工学部</t>
  </si>
  <si>
    <t>生物理工学部</t>
  </si>
  <si>
    <t>産業理工学部</t>
  </si>
  <si>
    <t>文化表現学部</t>
  </si>
  <si>
    <t>心理こども学部</t>
  </si>
  <si>
    <t>食文化学部</t>
  </si>
  <si>
    <t>流通学部</t>
  </si>
  <si>
    <t>経営教育学部</t>
  </si>
  <si>
    <t>臨床教育学部</t>
  </si>
  <si>
    <t>総合文化学部</t>
  </si>
  <si>
    <t>フロンティアサイエンス学部</t>
  </si>
  <si>
    <t>知能情報学部</t>
  </si>
  <si>
    <t>マネジメント創造学部</t>
  </si>
  <si>
    <t>総合リハビリテーション学部</t>
  </si>
  <si>
    <t>人間教育学部</t>
  </si>
  <si>
    <t>生涯福祉学部</t>
  </si>
  <si>
    <t>医療福祉マネジメント学部</t>
  </si>
  <si>
    <t>次世代教育学部</t>
  </si>
  <si>
    <t>人文科学部</t>
  </si>
  <si>
    <t>経済科学部</t>
  </si>
  <si>
    <t>生命工学部</t>
  </si>
  <si>
    <t>福祉健康学部</t>
  </si>
  <si>
    <t>福祉情報学部</t>
  </si>
  <si>
    <t>香川薬学部</t>
  </si>
  <si>
    <t>人間健康福祉学部</t>
  </si>
  <si>
    <t>食物栄養学部</t>
  </si>
  <si>
    <t>商学部第二部</t>
  </si>
  <si>
    <t>産業保健学部</t>
  </si>
  <si>
    <t>流通科学部</t>
  </si>
  <si>
    <t>健康管理学部</t>
  </si>
  <si>
    <t>社会福祉学部第一部</t>
  </si>
  <si>
    <t>社会福祉学部第二部</t>
  </si>
  <si>
    <t>生物生命学部</t>
  </si>
  <si>
    <t>食物栄養科学部</t>
  </si>
  <si>
    <t>アジア太平洋学部</t>
  </si>
  <si>
    <t>環境園芸学部</t>
  </si>
  <si>
    <t>福祉社会学部</t>
  </si>
  <si>
    <t>産業情報学部</t>
  </si>
  <si>
    <t>デジタルコミュニケーション学部</t>
  </si>
  <si>
    <t>経営学部（通信）</t>
  </si>
  <si>
    <t>ＩＴ総合学部（通信）</t>
  </si>
  <si>
    <t>高度専門職研究科</t>
  </si>
  <si>
    <t>経営学研究科（通信）</t>
  </si>
  <si>
    <t>デジタルコンテンツ研究科</t>
  </si>
  <si>
    <t>法学研究科</t>
  </si>
  <si>
    <t>地域文化研究科</t>
  </si>
  <si>
    <t>地域産業研究科</t>
  </si>
  <si>
    <t>異文化コミュニケーション学研究科</t>
  </si>
  <si>
    <t>科学技術研究科</t>
  </si>
  <si>
    <t>現代沖縄研究科</t>
  </si>
  <si>
    <t>心理臨床学研究科</t>
  </si>
  <si>
    <t>人間科学研究科</t>
  </si>
  <si>
    <t>福祉社会学研究科</t>
  </si>
  <si>
    <t>国際文化研究科</t>
  </si>
  <si>
    <t>経済学研究科</t>
  </si>
  <si>
    <t>園芸学・食品科学研究科</t>
  </si>
  <si>
    <t>保健科学研究科（通信）</t>
  </si>
  <si>
    <t>社会福祉学研究科（通信）</t>
  </si>
  <si>
    <t>医療薬学研究科</t>
  </si>
  <si>
    <t>経営管理研究科</t>
  </si>
  <si>
    <t>アジア太平洋研究科</t>
  </si>
  <si>
    <t>文学研究科</t>
  </si>
  <si>
    <t>食物栄養科学研究科</t>
  </si>
  <si>
    <t>工学研究科</t>
  </si>
  <si>
    <t>薬学研究科</t>
  </si>
  <si>
    <t>芸術研究科</t>
  </si>
  <si>
    <t>保健科学研究科</t>
  </si>
  <si>
    <t>商学研究科</t>
  </si>
  <si>
    <t>社会福祉学研究科</t>
  </si>
  <si>
    <t>会計専門職研究科</t>
  </si>
  <si>
    <t>人文学研究科</t>
  </si>
  <si>
    <t>看護福祉学研究科</t>
  </si>
  <si>
    <t>人間文化研究科</t>
  </si>
  <si>
    <t>人間社会学研究科</t>
  </si>
  <si>
    <t>健康管理学研究科</t>
  </si>
  <si>
    <t>生活支援科学研究科</t>
  </si>
  <si>
    <t>健康福祉学研究科</t>
  </si>
  <si>
    <t>人文科学研究科</t>
  </si>
  <si>
    <t>歯学研究科</t>
  </si>
  <si>
    <t>社会環境学研究科</t>
  </si>
  <si>
    <t>理学研究科</t>
  </si>
  <si>
    <t>法曹実務研究科</t>
  </si>
  <si>
    <t>医学研究科</t>
  </si>
  <si>
    <t>スポーツ健康科学研究科</t>
  </si>
  <si>
    <t>看護学研究科</t>
  </si>
  <si>
    <t>経営学研究科</t>
  </si>
  <si>
    <t>流通科学研究科</t>
  </si>
  <si>
    <t>人間発達学研究科</t>
  </si>
  <si>
    <t>栄養科学研究科</t>
  </si>
  <si>
    <t>法務研究科</t>
  </si>
  <si>
    <t>神学研究科</t>
  </si>
  <si>
    <t>比較文化研究科</t>
  </si>
  <si>
    <t>心理学研究科</t>
  </si>
  <si>
    <t>ビジネス研究科</t>
  </si>
  <si>
    <t>経営情報学研究科</t>
  </si>
  <si>
    <t>情報科学研究科</t>
  </si>
  <si>
    <t>経済・ビジネス研究科</t>
  </si>
  <si>
    <t>健康科学研究科</t>
  </si>
  <si>
    <t>社会学研究科</t>
  </si>
  <si>
    <t>言語コミュニケーション研究科</t>
  </si>
  <si>
    <t>総合政策研究科</t>
  </si>
  <si>
    <t>人間生活学研究科</t>
  </si>
  <si>
    <t>人間生活科学研究科</t>
  </si>
  <si>
    <t>教育学研究科</t>
  </si>
  <si>
    <t>総合学術研究科（通信）</t>
  </si>
  <si>
    <t>総合学術研究科</t>
  </si>
  <si>
    <t>家政学研究科</t>
  </si>
  <si>
    <t>言語文化研究科</t>
  </si>
  <si>
    <t>経済科学研究科</t>
  </si>
  <si>
    <t>心理科学研究科</t>
  </si>
  <si>
    <t>医療・福祉科学研究科</t>
  </si>
  <si>
    <t>工学系研究科</t>
  </si>
  <si>
    <t>現代文化研究科</t>
  </si>
  <si>
    <t>音楽研究科</t>
  </si>
  <si>
    <t>生活科学研究科</t>
  </si>
  <si>
    <t>子ども学研究科</t>
  </si>
  <si>
    <t>現代生活学研究科</t>
  </si>
  <si>
    <t>人間文化研究科（通信）</t>
  </si>
  <si>
    <t>産業科学技術研究科（通信）</t>
  </si>
  <si>
    <t>産業科学技術研究科</t>
  </si>
  <si>
    <t>芸術研究科（通信）</t>
  </si>
  <si>
    <t>連合国際協力研究科（通信）</t>
  </si>
  <si>
    <t>心理学研究科（通信）</t>
  </si>
  <si>
    <t>医療福祉学研究科</t>
  </si>
  <si>
    <t>医療福祉マネジメント学研究科</t>
  </si>
  <si>
    <t>医療技術学研究科</t>
  </si>
  <si>
    <t>総合情報研究科</t>
  </si>
  <si>
    <t>文学研究科（通信）</t>
  </si>
  <si>
    <t>臨床人間学研究科</t>
  </si>
  <si>
    <t>生活環境学研究科</t>
  </si>
  <si>
    <t>健康・スポーツ科学研究科</t>
  </si>
  <si>
    <t>医療科学研究科</t>
  </si>
  <si>
    <t>経済情報研究科</t>
  </si>
  <si>
    <t>言語教育研究科</t>
  </si>
  <si>
    <t>情報技術研究科</t>
  </si>
  <si>
    <t>芸術工学研究科</t>
  </si>
  <si>
    <t>総合リハビリテーション学研究科</t>
  </si>
  <si>
    <t>人間文化学研究科</t>
  </si>
  <si>
    <t>食品薬品総合科学研究科</t>
  </si>
  <si>
    <t>栄養学研究科</t>
  </si>
  <si>
    <t>人文科学総合研究科</t>
  </si>
  <si>
    <t>社会科学研究科</t>
  </si>
  <si>
    <t>自然科学研究科</t>
  </si>
  <si>
    <t>フロンティアサイエンス研究科</t>
  </si>
  <si>
    <t>理工学研究科</t>
  </si>
  <si>
    <t>人間福祉研究科</t>
  </si>
  <si>
    <t>司法研究科</t>
  </si>
  <si>
    <t>国際学研究科</t>
  </si>
  <si>
    <t>言語コミュニケーション文化研究科</t>
  </si>
  <si>
    <t>経営戦略研究科</t>
  </si>
  <si>
    <t>人間行動学研究科</t>
  </si>
  <si>
    <t>保健医療学研究科</t>
  </si>
  <si>
    <t>国際文化学研究科</t>
  </si>
  <si>
    <t>企業情報研究科</t>
  </si>
  <si>
    <t>現代人間学研究科</t>
  </si>
  <si>
    <t>国際言語文化研究科</t>
  </si>
  <si>
    <t>経済経営学研究科</t>
  </si>
  <si>
    <t>人文社会学研究科</t>
  </si>
  <si>
    <t>医療管理学研究科</t>
  </si>
  <si>
    <t>農学研究科</t>
  </si>
  <si>
    <t>総合理工学研究科</t>
  </si>
  <si>
    <t>総合文化研究科</t>
  </si>
  <si>
    <t>生物理工学研究科</t>
  </si>
  <si>
    <t>産業理工学研究科</t>
  </si>
  <si>
    <t>産業技術研究科</t>
  </si>
  <si>
    <t>システム工学研究科</t>
  </si>
  <si>
    <t>外国語学研究科</t>
  </si>
  <si>
    <t>東アジア文化研究科</t>
  </si>
  <si>
    <t>総合情報学研究科</t>
  </si>
  <si>
    <t>人間健康研究科</t>
  </si>
  <si>
    <t>社会安全研究科</t>
  </si>
  <si>
    <t>外国語教育学研究科</t>
  </si>
  <si>
    <t>会計研究科</t>
  </si>
  <si>
    <t>ガバナンス研究科</t>
  </si>
  <si>
    <t>スポーツ科学研究科</t>
  </si>
  <si>
    <t>児童保育研究科</t>
  </si>
  <si>
    <t>21世紀国際共生研究科</t>
  </si>
  <si>
    <t>地域政策学研究科</t>
  </si>
  <si>
    <t>人間環境学研究科</t>
  </si>
  <si>
    <t>経営・流通学研究科</t>
  </si>
  <si>
    <t>知的財産研究科</t>
  </si>
  <si>
    <t>経営情報研究科</t>
  </si>
  <si>
    <t>コンピュータサイエンス研究科</t>
  </si>
  <si>
    <t>政策学研究科</t>
  </si>
  <si>
    <t>実践真宗学研究科</t>
  </si>
  <si>
    <t>先端総合学術研究科</t>
  </si>
  <si>
    <t>生命科学研究科</t>
  </si>
  <si>
    <t>政策科学研究科</t>
  </si>
  <si>
    <t>情報理工学研究科</t>
  </si>
  <si>
    <t>国際関係研究科</t>
  </si>
  <si>
    <t>言語教育情報研究科</t>
  </si>
  <si>
    <t>映像研究科</t>
  </si>
  <si>
    <t>テクノロジー・マネジメント研究科</t>
  </si>
  <si>
    <t>鍼灸学研究科（通信）</t>
  </si>
  <si>
    <t>鍼灸学研究科</t>
  </si>
  <si>
    <t>社会学研究科（通信）</t>
  </si>
  <si>
    <t>教育学研究科（通信）</t>
  </si>
  <si>
    <t>国際社会システム研究科</t>
  </si>
  <si>
    <t>文化情報学研究科</t>
  </si>
  <si>
    <t>脳科学研究科</t>
  </si>
  <si>
    <t>総合政策科学研究科</t>
  </si>
  <si>
    <t>生命医科学研究科</t>
  </si>
  <si>
    <t>グローバル・スタディーズ研究科</t>
  </si>
  <si>
    <t>臨床心理学研究科</t>
  </si>
  <si>
    <t>文化政策学研究科</t>
  </si>
  <si>
    <t>マンガ研究科</t>
  </si>
  <si>
    <t>デザイン研究科</t>
  </si>
  <si>
    <t>発達教育学研究科</t>
  </si>
  <si>
    <t>現代社会研究科</t>
  </si>
  <si>
    <t>応用情報技術研究科</t>
  </si>
  <si>
    <t>先端情報学研究科</t>
  </si>
  <si>
    <t>経済学研究科（通信）</t>
  </si>
  <si>
    <t>マネジメント研究科</t>
  </si>
  <si>
    <t>バイオ環境研究科</t>
  </si>
  <si>
    <t>スポーツ学研究科</t>
  </si>
  <si>
    <t>バイオサイエンス研究科</t>
  </si>
  <si>
    <t>都市情報学研究科</t>
  </si>
  <si>
    <t>人間学研究科</t>
  </si>
  <si>
    <t>保健学研究科</t>
  </si>
  <si>
    <t>福祉社会開発研究科（通信）</t>
  </si>
  <si>
    <t>福祉社会開発研究科</t>
  </si>
  <si>
    <t>国際社会開発研究科（通信）</t>
  </si>
  <si>
    <t>医療・福祉マネジメント研究科</t>
  </si>
  <si>
    <t>国際地域文化研究科</t>
  </si>
  <si>
    <t>造形研究科</t>
  </si>
  <si>
    <t>生活学研究科</t>
  </si>
  <si>
    <t>会計ファイナンス研究科</t>
  </si>
  <si>
    <t>環境マネジメント研究科</t>
  </si>
  <si>
    <t>美術研究科</t>
  </si>
  <si>
    <t>会計学研究科</t>
  </si>
  <si>
    <t>子どもケア研究科</t>
  </si>
  <si>
    <t>メディア造形研究科</t>
  </si>
  <si>
    <t>経済経営研究科</t>
  </si>
  <si>
    <t>外国語学研究科（通信）</t>
  </si>
  <si>
    <t>国際コミュニケーション研究科</t>
  </si>
  <si>
    <t>生命健康科学研究科</t>
  </si>
  <si>
    <t>国際人間学研究科</t>
  </si>
  <si>
    <t>応用生物学研究科</t>
  </si>
  <si>
    <t>体育学研究科</t>
  </si>
  <si>
    <t>国際英語学研究科</t>
  </si>
  <si>
    <t>情報学研究科</t>
  </si>
  <si>
    <t>健康支援学研究科</t>
  </si>
  <si>
    <t>人間関係学研究科</t>
  </si>
  <si>
    <t>現代マネジメント研究科</t>
  </si>
  <si>
    <t>文化創造研究科</t>
  </si>
  <si>
    <t>心理医療科学研究科</t>
  </si>
  <si>
    <t>グローバルカルチャー・コミュニケーション研究科</t>
  </si>
  <si>
    <t>造形学研究科</t>
  </si>
  <si>
    <t>経営情報科学研究科</t>
  </si>
  <si>
    <t>薬科学研究科</t>
  </si>
  <si>
    <t>心身科学研究科</t>
  </si>
  <si>
    <t>中国研究科</t>
  </si>
  <si>
    <t>光産業創成研究科</t>
  </si>
  <si>
    <t>初等教育高度実践研究科</t>
  </si>
  <si>
    <t>環境防災研究科</t>
  </si>
  <si>
    <t>リハビリテーション科学研究科</t>
  </si>
  <si>
    <t>人間福祉学研究科</t>
  </si>
  <si>
    <t>文化創造学研究科（通信）</t>
  </si>
  <si>
    <t>文化創造学研究科</t>
  </si>
  <si>
    <t>歯学独立研究科</t>
  </si>
  <si>
    <t>工学・マネジメント研究科</t>
  </si>
  <si>
    <t>リハビリテーション研究科</t>
  </si>
  <si>
    <t>応用生命科学研究科</t>
  </si>
  <si>
    <t>事業創造研究科</t>
  </si>
  <si>
    <t>国際経営学研究科</t>
  </si>
  <si>
    <t>国際関係学研究科</t>
  </si>
  <si>
    <t>国際交流研究科</t>
  </si>
  <si>
    <t>国際協力研究科</t>
  </si>
  <si>
    <t>情報セキュリティ研究科</t>
  </si>
  <si>
    <t>総合マネジメント研究科</t>
  </si>
  <si>
    <t>児童学研究科</t>
  </si>
  <si>
    <t>歴史民俗資料学研究科</t>
  </si>
  <si>
    <t>経営管理研究科（通信）</t>
  </si>
  <si>
    <t>獣医学研究科</t>
  </si>
  <si>
    <t>環境保健学研究科</t>
  </si>
  <si>
    <t>日本語教育研究科</t>
  </si>
  <si>
    <t>創造理工学研究科</t>
  </si>
  <si>
    <t>先進理工学研究科</t>
  </si>
  <si>
    <t>政治学研究科</t>
  </si>
  <si>
    <t>情報生産システム研究科</t>
  </si>
  <si>
    <t>教職研究科</t>
  </si>
  <si>
    <t>基幹理工学研究科</t>
  </si>
  <si>
    <t>環境・エネルギー研究科</t>
  </si>
  <si>
    <t>社会文化総合研究科</t>
  </si>
  <si>
    <t>総合人間学研究科</t>
  </si>
  <si>
    <t>地球環境科学研究科</t>
  </si>
  <si>
    <t>現代心理学研究科</t>
  </si>
  <si>
    <t>観光学研究科</t>
  </si>
  <si>
    <t>異文化コミュニケーション研究科</t>
  </si>
  <si>
    <t>ビジネスデザイン研究科</t>
  </si>
  <si>
    <t>コミュニティ福祉学研究科</t>
  </si>
  <si>
    <t>キリスト教学研究科</t>
  </si>
  <si>
    <t>21世紀社会デザイン研究科</t>
  </si>
  <si>
    <t>生涯福祉研究科</t>
  </si>
  <si>
    <t>リハビリテーション学研究科</t>
  </si>
  <si>
    <t>先端数理科学研究科</t>
  </si>
  <si>
    <t>政治経済学研究科</t>
  </si>
  <si>
    <t>情報コミュニケーション研究科</t>
  </si>
  <si>
    <t>国際日本学研究科</t>
  </si>
  <si>
    <t>教養デザイン研究科</t>
  </si>
  <si>
    <t>グローバル・ビジネス研究科</t>
  </si>
  <si>
    <t>グローバル・ガバナンス研究科</t>
  </si>
  <si>
    <t>仏教学研究科</t>
  </si>
  <si>
    <t>人間社会研究科</t>
  </si>
  <si>
    <t>環境学研究科（通信）</t>
  </si>
  <si>
    <t>環境学研究科</t>
  </si>
  <si>
    <t>政策創造研究科</t>
  </si>
  <si>
    <t>公共政策研究科</t>
  </si>
  <si>
    <t>デザイン工学研究科</t>
  </si>
  <si>
    <t>キャリアデザイン学研究科</t>
  </si>
  <si>
    <t>イノベーション・マネジメント研究科</t>
  </si>
  <si>
    <t>保健医療科学研究科</t>
  </si>
  <si>
    <t>ファッションビジネス研究科</t>
  </si>
  <si>
    <t>ビューティビジネス研究科</t>
  </si>
  <si>
    <t>家政学研究科（通信）</t>
  </si>
  <si>
    <t>獣医生命科学研究科</t>
  </si>
  <si>
    <t>福祉マネジメント研究科</t>
  </si>
  <si>
    <t>生命歯学研究科</t>
  </si>
  <si>
    <t>新潟生命歯学研究科</t>
  </si>
  <si>
    <t>学校教育研究科</t>
  </si>
  <si>
    <t>総合社会情報研究科（通信）</t>
  </si>
  <si>
    <t>総合基礎科学研究科</t>
  </si>
  <si>
    <t>生物資源科学研究科</t>
  </si>
  <si>
    <t>生産工学研究科</t>
  </si>
  <si>
    <t>新聞学研究科</t>
  </si>
  <si>
    <t>松戸歯学研究科</t>
  </si>
  <si>
    <t>芸術学研究科</t>
  </si>
  <si>
    <t>国際政治経済学研究科</t>
  </si>
  <si>
    <t>現代経営研究科</t>
  </si>
  <si>
    <t>学際・融合科学研究科</t>
  </si>
  <si>
    <t>基礎工学研究科</t>
  </si>
  <si>
    <t>生物産業学研究科</t>
  </si>
  <si>
    <t>環境情報学研究科</t>
  </si>
  <si>
    <t>未来科学研究科</t>
  </si>
  <si>
    <t>先端科学技術研究科</t>
  </si>
  <si>
    <t>情報環境学研究科</t>
  </si>
  <si>
    <t>バイオ・情報メディア研究科</t>
  </si>
  <si>
    <t>現代法学研究科</t>
  </si>
  <si>
    <t>コミュニケーション学研究科</t>
  </si>
  <si>
    <t>人間生活学総合研究科</t>
  </si>
  <si>
    <t>医療保健学研究科</t>
  </si>
  <si>
    <t>生物科学研究科</t>
  </si>
  <si>
    <t>情報通信学研究科</t>
  </si>
  <si>
    <t>海洋学研究科</t>
  </si>
  <si>
    <t>環境情報学研究科（通信）</t>
  </si>
  <si>
    <t>理工学研究科（通信）</t>
  </si>
  <si>
    <t>公衆衛生学研究科</t>
  </si>
  <si>
    <t>外国語研究科</t>
  </si>
  <si>
    <t>戦略経営研究科</t>
  </si>
  <si>
    <t>地方政治行政研究科</t>
  </si>
  <si>
    <t>国際協力学研究科</t>
  </si>
  <si>
    <t>スポーツ・健康科学研究科</t>
  </si>
  <si>
    <t>アジア地域研究科</t>
  </si>
  <si>
    <t>社会イノベーション研究科</t>
  </si>
  <si>
    <t>法学政治学研究科</t>
  </si>
  <si>
    <t>生活機構研究科</t>
  </si>
  <si>
    <t>地球環境学研究科</t>
  </si>
  <si>
    <t>総合人間科学研究科</t>
  </si>
  <si>
    <t>医療看護学研究科</t>
  </si>
  <si>
    <t>事業構想研究科</t>
  </si>
  <si>
    <t>法曹養成研究科</t>
  </si>
  <si>
    <t>医療健康科学研究科</t>
  </si>
  <si>
    <t>グローバル・メディア研究科</t>
  </si>
  <si>
    <t>総合知的財産法学研究科</t>
  </si>
  <si>
    <t>救急システム研究科</t>
  </si>
  <si>
    <t>スポーツ・システム研究科</t>
  </si>
  <si>
    <t>グローバルアジア研究科</t>
  </si>
  <si>
    <t>アーツ・サイエンス研究科</t>
  </si>
  <si>
    <t>平和学研究科</t>
  </si>
  <si>
    <t>政策・メディア研究科</t>
  </si>
  <si>
    <t>健康マネジメント研究科</t>
  </si>
  <si>
    <t>メディアデザイン研究科</t>
  </si>
  <si>
    <t>システムデザイン・マネジメント研究科</t>
  </si>
  <si>
    <t>経営研究科</t>
  </si>
  <si>
    <t>文芸学研究科</t>
  </si>
  <si>
    <t>獣医学系研究科</t>
  </si>
  <si>
    <t>感染制御科学府</t>
  </si>
  <si>
    <t>海洋生命科学研究科</t>
  </si>
  <si>
    <t>医療系研究科</t>
  </si>
  <si>
    <t>国際文化交流研究科</t>
  </si>
  <si>
    <t>ビジネス創造研究科</t>
  </si>
  <si>
    <t>アジア・国際経営戦略研究科</t>
  </si>
  <si>
    <t>総合文化政策学研究科</t>
  </si>
  <si>
    <t>社会情報学研究科</t>
  </si>
  <si>
    <t>国際マネジメント研究科</t>
  </si>
  <si>
    <t>教育人間科学研究科</t>
  </si>
  <si>
    <t>総合生活研究科</t>
  </si>
  <si>
    <t>経済研究科</t>
  </si>
  <si>
    <t>政策研究科</t>
  </si>
  <si>
    <t>社会システム科学研究科</t>
  </si>
  <si>
    <t>危機管理学研究科</t>
  </si>
  <si>
    <t>人間栄養学研究科</t>
  </si>
  <si>
    <t>児童学研究科（通信）</t>
  </si>
  <si>
    <t>音楽文化研究科</t>
  </si>
  <si>
    <t>福祉総合学研究科</t>
  </si>
  <si>
    <t>国際アドミニストレーション研究科</t>
  </si>
  <si>
    <t>総合福祉研究科</t>
  </si>
  <si>
    <t>武道・スポーツ研究科</t>
  </si>
  <si>
    <t>言語科学研究科</t>
  </si>
  <si>
    <t>ものつくり学研究科</t>
  </si>
  <si>
    <t>不動産学研究科</t>
  </si>
  <si>
    <t>応用言語学研究科</t>
  </si>
  <si>
    <t>人間総合科学研究科（通信）</t>
  </si>
  <si>
    <t>人間総合科学研究科</t>
  </si>
  <si>
    <t>技術経営研究科</t>
  </si>
  <si>
    <t>政治政策学研究科</t>
  </si>
  <si>
    <t>芸術情報研究科</t>
  </si>
  <si>
    <t>物流情報学研究科</t>
  </si>
  <si>
    <t>公益学研究科</t>
  </si>
  <si>
    <t>健康栄養学研究科</t>
  </si>
  <si>
    <t>健康社会システム研究科</t>
  </si>
  <si>
    <t>総合福祉学研究科（通信）</t>
  </si>
  <si>
    <t>総合福祉学研究科</t>
  </si>
  <si>
    <t>ライフデザイン学研究科</t>
  </si>
  <si>
    <t>人間情報学研究科</t>
  </si>
  <si>
    <t>経済・経営システム研究科</t>
  </si>
  <si>
    <t>地域マネジメント研究科</t>
  </si>
  <si>
    <t>酪農学研究科</t>
  </si>
  <si>
    <t>グローバルコミュニケーション研究科</t>
  </si>
  <si>
    <t>生涯学習学研究科</t>
  </si>
  <si>
    <t>生涯スポーツ学研究科</t>
  </si>
  <si>
    <t>助産研究科</t>
  </si>
  <si>
    <t>看護栄養学研究科</t>
  </si>
  <si>
    <t>地域社会マネジメント研究科</t>
  </si>
  <si>
    <t>造形芸術研究科</t>
  </si>
  <si>
    <t>芸術文化学研究科</t>
  </si>
  <si>
    <t>音楽芸術研究科</t>
  </si>
  <si>
    <t>保健看護学研究科</t>
  </si>
  <si>
    <t>環境共生学研究科</t>
  </si>
  <si>
    <t>アドミニストレーション研究科</t>
  </si>
  <si>
    <t>人間健康科学研究科</t>
  </si>
  <si>
    <t>社会システム研究科</t>
  </si>
  <si>
    <t>国際環境工学研究科</t>
  </si>
  <si>
    <t>日本文学研究科</t>
  </si>
  <si>
    <t>保健福祉学研究科</t>
  </si>
  <si>
    <t>情報系工学研究科</t>
  </si>
  <si>
    <t>デザイン学研究科</t>
  </si>
  <si>
    <t>北東アジア開発研究科</t>
  </si>
  <si>
    <t>理学系研究科</t>
  </si>
  <si>
    <t>生命環境科学研究科</t>
  </si>
  <si>
    <t>公共政策学研究科</t>
  </si>
  <si>
    <t>人間看護学研究科</t>
  </si>
  <si>
    <t>環境科学研究科</t>
  </si>
  <si>
    <t>文化政策研究科</t>
  </si>
  <si>
    <t>薬食生命科学総合学府</t>
  </si>
  <si>
    <t>経営情報イノベーション研究科</t>
  </si>
  <si>
    <t>メディア表現研究科</t>
  </si>
  <si>
    <t>生物資源学研究科</t>
  </si>
  <si>
    <t>経済・経営学研究科</t>
  </si>
  <si>
    <t>美術工芸研究科</t>
  </si>
  <si>
    <t>生物資源環境学研究科</t>
  </si>
  <si>
    <t>都市社会文化研究科</t>
  </si>
  <si>
    <t>生命ナノシステム科学研究科</t>
  </si>
  <si>
    <t>都市環境科学研究科</t>
  </si>
  <si>
    <t>システムデザイン研究科</t>
  </si>
  <si>
    <t>保健医療福祉学研究科</t>
  </si>
  <si>
    <t>地域政策研究科</t>
  </si>
  <si>
    <t>経済・経営研究科</t>
  </si>
  <si>
    <t>診療放射線学研究科</t>
  </si>
  <si>
    <t>コンピュータ理工学研究科</t>
  </si>
  <si>
    <t>グローバル・コミュニケーション実践研究科</t>
  </si>
  <si>
    <t>システム科学技術研究科</t>
  </si>
  <si>
    <t>食産業学研究科</t>
  </si>
  <si>
    <t>事業構想学研究科</t>
  </si>
  <si>
    <t>経営経済学研究科</t>
  </si>
  <si>
    <t>システム情報科学研究科</t>
  </si>
  <si>
    <t>文化科学研究科</t>
  </si>
  <si>
    <t>物理科学研究科</t>
  </si>
  <si>
    <t>複合科学研究科</t>
  </si>
  <si>
    <t>先導科学研究科</t>
  </si>
  <si>
    <t>高エネルギー加速器科学研究科</t>
  </si>
  <si>
    <t>人文社会科学研究科</t>
  </si>
  <si>
    <t>観光科学研究科</t>
  </si>
  <si>
    <t>連合農学研究科</t>
  </si>
  <si>
    <t>医歯学総合研究科</t>
  </si>
  <si>
    <t>農学工学総合研究科</t>
  </si>
  <si>
    <t>医学獣医学総合研究科</t>
  </si>
  <si>
    <t>医学系研究科</t>
  </si>
  <si>
    <t>薬学教育部</t>
  </si>
  <si>
    <t>保健学教育部</t>
  </si>
  <si>
    <t>社会文化科学研究科</t>
  </si>
  <si>
    <t>医学教育部</t>
  </si>
  <si>
    <t>水産・環境科学総合研究科</t>
  </si>
  <si>
    <t>医歯薬学総合研究科</t>
  </si>
  <si>
    <t>生命体工学研究科</t>
  </si>
  <si>
    <t>情報工学府</t>
  </si>
  <si>
    <t>工学府</t>
  </si>
  <si>
    <t>理学府</t>
  </si>
  <si>
    <t>薬学府</t>
  </si>
  <si>
    <t>法務学府</t>
  </si>
  <si>
    <t>法学府</t>
  </si>
  <si>
    <t>統合新領域学府</t>
  </si>
  <si>
    <t>地球社会統合科学府</t>
  </si>
  <si>
    <t>総合理工学府</t>
  </si>
  <si>
    <t>生物資源環境科学府</t>
  </si>
  <si>
    <t>数理学府</t>
  </si>
  <si>
    <t>人文科学府</t>
  </si>
  <si>
    <t>人間環境学府</t>
  </si>
  <si>
    <t>歯学府</t>
  </si>
  <si>
    <t>芸術工学府</t>
  </si>
  <si>
    <t>経済学府</t>
  </si>
  <si>
    <t>医学系学府</t>
  </si>
  <si>
    <t>システム生命科学府</t>
  </si>
  <si>
    <t>システム情報科学府</t>
  </si>
  <si>
    <t>総合人間自然科学研究科</t>
  </si>
  <si>
    <t>法文学研究科</t>
  </si>
  <si>
    <t>薬科学教育部</t>
  </si>
  <si>
    <t>保健科学教育部</t>
  </si>
  <si>
    <t>総合科学教育部</t>
  </si>
  <si>
    <t>先端技術科学教育部</t>
  </si>
  <si>
    <t>口腔科学教育部</t>
  </si>
  <si>
    <t>栄養生命科学教育部</t>
  </si>
  <si>
    <t>医科学教育部</t>
  </si>
  <si>
    <t>東アジア研究科</t>
  </si>
  <si>
    <t>環境生命科学研究科</t>
  </si>
  <si>
    <t>人間発達環境学研究科</t>
  </si>
  <si>
    <t>海事科学研究科</t>
  </si>
  <si>
    <t>システム情報学研究科</t>
  </si>
  <si>
    <t>連合学校教育学研究科</t>
  </si>
  <si>
    <t>大阪大学・金沢大学・浜松医科大学・千葉大学・福井大学連合小児発達学研究科</t>
  </si>
  <si>
    <t>生命機能研究科</t>
  </si>
  <si>
    <t>国際公共政策研究科</t>
  </si>
  <si>
    <t>高等司法研究科</t>
  </si>
  <si>
    <t>工芸科学研究科</t>
  </si>
  <si>
    <t>連合教職実践研究科</t>
  </si>
  <si>
    <t>地球環境学舎</t>
  </si>
  <si>
    <t>総合生存学館</t>
  </si>
  <si>
    <t>人間・環境学研究科</t>
  </si>
  <si>
    <t>公共政策教育部</t>
  </si>
  <si>
    <t>経営管理教育部</t>
  </si>
  <si>
    <t>エネルギー科学研究科</t>
  </si>
  <si>
    <t>アジア・アフリカ地域研究研究科</t>
  </si>
  <si>
    <t>地域イノベーション学研究科</t>
  </si>
  <si>
    <t>教育実践研究科</t>
  </si>
  <si>
    <t>多元数理科学研究科</t>
  </si>
  <si>
    <t>創薬科学研究科</t>
  </si>
  <si>
    <t>生命農学研究科</t>
  </si>
  <si>
    <t>国際開発研究科</t>
  </si>
  <si>
    <t>教育発達科学研究科</t>
  </si>
  <si>
    <t>自然科学系教育部</t>
  </si>
  <si>
    <t>連合創薬医療情報研究科</t>
  </si>
  <si>
    <t>地域科学研究科</t>
  </si>
  <si>
    <t>人間社会環境研究科</t>
  </si>
  <si>
    <t>医薬保健学総合研究科</t>
  </si>
  <si>
    <t>理工学教育部</t>
  </si>
  <si>
    <t>生命融合科学教育部</t>
  </si>
  <si>
    <t>人間発達科学研究科</t>
  </si>
  <si>
    <t>医学薬学教育部</t>
  </si>
  <si>
    <t>現代社会文化研究科</t>
  </si>
  <si>
    <t>都市イノベーション学府</t>
  </si>
  <si>
    <t>国際社会科学府</t>
  </si>
  <si>
    <t>環境情報学府</t>
  </si>
  <si>
    <t>人間文化創成科学研究科</t>
  </si>
  <si>
    <t>海洋科学技術研究科</t>
  </si>
  <si>
    <t>農学府</t>
  </si>
  <si>
    <t>生物システム応用科学府</t>
  </si>
  <si>
    <t>総合国際学研究科</t>
  </si>
  <si>
    <t>保健衛生学研究科</t>
  </si>
  <si>
    <t>薬学系研究科</t>
  </si>
  <si>
    <t>農学生命科学研究科</t>
  </si>
  <si>
    <t>数理科学研究科</t>
  </si>
  <si>
    <t>人文社会系研究科</t>
  </si>
  <si>
    <t>新領域創成科学研究科</t>
  </si>
  <si>
    <t>情報理工学系研究科</t>
  </si>
  <si>
    <t>公共政策学教育部</t>
  </si>
  <si>
    <t>学際情報学教育部</t>
  </si>
  <si>
    <t>園芸学研究科</t>
  </si>
  <si>
    <t>医学薬学府</t>
  </si>
  <si>
    <t>理工学府</t>
  </si>
  <si>
    <t>技術科学研究科</t>
  </si>
  <si>
    <t>地域政策科学研究科</t>
  </si>
  <si>
    <t>人間発達文化研究科</t>
  </si>
  <si>
    <t>共生システム理工学研究科</t>
  </si>
  <si>
    <t>医工学研究科</t>
  </si>
  <si>
    <t>畜産学研究科</t>
  </si>
  <si>
    <t>理学院</t>
  </si>
  <si>
    <t>保健科学院</t>
  </si>
  <si>
    <t>農学院</t>
  </si>
  <si>
    <t>総合化学院</t>
  </si>
  <si>
    <t>生命科学院</t>
  </si>
  <si>
    <t>水産科学院</t>
  </si>
  <si>
    <t>工学院</t>
  </si>
  <si>
    <t>教育学院</t>
  </si>
  <si>
    <t>環境科学院</t>
  </si>
  <si>
    <t>研究科</t>
    <rPh sb="0" eb="2">
      <t>ケンキュウ</t>
    </rPh>
    <rPh sb="2" eb="3">
      <t>カ</t>
    </rPh>
    <phoneticPr fontId="2"/>
  </si>
  <si>
    <t>学　部</t>
    <rPh sb="0" eb="1">
      <t>ガク</t>
    </rPh>
    <rPh sb="2" eb="3">
      <t>ブ</t>
    </rPh>
    <phoneticPr fontId="2"/>
  </si>
  <si>
    <t>※自動表示されます。</t>
    <rPh sb="1" eb="3">
      <t>ジドウ</t>
    </rPh>
    <rPh sb="3" eb="5">
      <t>ヒョウジ</t>
    </rPh>
    <phoneticPr fontId="2"/>
  </si>
  <si>
    <t>↓</t>
    <phoneticPr fontId="2"/>
  </si>
  <si>
    <t>(国・地域番号リスト)</t>
    <phoneticPr fontId="8"/>
  </si>
  <si>
    <t>番号</t>
    <rPh sb="0" eb="2">
      <t>バンゴウ</t>
    </rPh>
    <phoneticPr fontId="8"/>
  </si>
  <si>
    <t>国または地域名</t>
    <rPh sb="0" eb="1">
      <t>クニ</t>
    </rPh>
    <rPh sb="4" eb="7">
      <t>チイキメイ</t>
    </rPh>
    <phoneticPr fontId="8"/>
  </si>
  <si>
    <t>地域名</t>
    <rPh sb="0" eb="3">
      <t>チイキメイ</t>
    </rPh>
    <phoneticPr fontId="8"/>
  </si>
  <si>
    <t>パキスタン</t>
    <phoneticPr fontId="8"/>
  </si>
  <si>
    <t>アジア</t>
    <phoneticPr fontId="8"/>
  </si>
  <si>
    <t>インド</t>
  </si>
  <si>
    <t>アジア</t>
    <phoneticPr fontId="8"/>
  </si>
  <si>
    <t>ネパール</t>
  </si>
  <si>
    <t>バングラデシュ</t>
  </si>
  <si>
    <t>スリランカ</t>
  </si>
  <si>
    <t>ミャンマー</t>
  </si>
  <si>
    <t>タイ</t>
  </si>
  <si>
    <t>マレーシア</t>
  </si>
  <si>
    <t>シンガポール</t>
  </si>
  <si>
    <t>インドネシア</t>
  </si>
  <si>
    <t>フィリピン</t>
  </si>
  <si>
    <t>韓国</t>
  </si>
  <si>
    <t>モンゴル</t>
  </si>
  <si>
    <t>ベトナム</t>
  </si>
  <si>
    <t>中国</t>
  </si>
  <si>
    <t>カンボジア</t>
  </si>
  <si>
    <t>ブータン</t>
  </si>
  <si>
    <t>ラオス</t>
  </si>
  <si>
    <t>ブルネイ</t>
  </si>
  <si>
    <t>アジア</t>
    <phoneticPr fontId="8"/>
  </si>
  <si>
    <t>台湾</t>
  </si>
  <si>
    <t>モルディブ</t>
  </si>
  <si>
    <t>東ティモール</t>
  </si>
  <si>
    <t>その他（アジア地域）</t>
  </si>
  <si>
    <t>イラン</t>
  </si>
  <si>
    <t>中近東</t>
    <rPh sb="0" eb="3">
      <t>チュウキントウ</t>
    </rPh>
    <phoneticPr fontId="8"/>
  </si>
  <si>
    <t>トルコ</t>
  </si>
  <si>
    <t>シリア</t>
  </si>
  <si>
    <t>レバノン</t>
  </si>
  <si>
    <t>イスラエル</t>
  </si>
  <si>
    <t>ヨルダン</t>
  </si>
  <si>
    <t>イラク</t>
  </si>
  <si>
    <t>クウェート</t>
  </si>
  <si>
    <t>サウジアラビア</t>
  </si>
  <si>
    <t>アフガニスタン</t>
  </si>
  <si>
    <t>パレスチナ</t>
  </si>
  <si>
    <t>イエメン</t>
  </si>
  <si>
    <t>アラブ首長国連邦</t>
  </si>
  <si>
    <t>バーレーン</t>
  </si>
  <si>
    <t>オマーン</t>
  </si>
  <si>
    <t>カタール</t>
  </si>
  <si>
    <t>その他（中近東地域）</t>
  </si>
  <si>
    <t>エジプト</t>
  </si>
  <si>
    <t>アフリカ</t>
    <phoneticPr fontId="8"/>
  </si>
  <si>
    <t>スーダン</t>
  </si>
  <si>
    <t>アフリカ</t>
  </si>
  <si>
    <t>リビア</t>
  </si>
  <si>
    <t>チュニジア</t>
  </si>
  <si>
    <t>アルジェリア</t>
  </si>
  <si>
    <t>マダガスカル</t>
  </si>
  <si>
    <t>ケニア</t>
  </si>
  <si>
    <t>タンザニア</t>
  </si>
  <si>
    <t>コンゴ民主共和国</t>
  </si>
  <si>
    <t>ナイジェリア</t>
  </si>
  <si>
    <t>ガーナ</t>
  </si>
  <si>
    <t>リベリア</t>
  </si>
  <si>
    <t>ガボン</t>
  </si>
  <si>
    <t>コンゴ共和国</t>
  </si>
  <si>
    <t>カメルーン</t>
  </si>
  <si>
    <t>ザンビア</t>
  </si>
  <si>
    <t>コートジボワール</t>
  </si>
  <si>
    <t>モロッコ</t>
  </si>
  <si>
    <t>セネガル</t>
  </si>
  <si>
    <t>エチオピア</t>
  </si>
  <si>
    <t>ギニア</t>
  </si>
  <si>
    <t>ウガンダ</t>
  </si>
  <si>
    <t>ジンバブエ</t>
  </si>
  <si>
    <t>南アフリカ</t>
  </si>
  <si>
    <t>モーリタニア</t>
  </si>
  <si>
    <t>トーゴ</t>
  </si>
  <si>
    <t>中央アフリカ</t>
  </si>
  <si>
    <t>ベナン</t>
  </si>
  <si>
    <t>マラウイ</t>
  </si>
  <si>
    <t>ギニアビサウ</t>
  </si>
  <si>
    <t>スワジランド</t>
  </si>
  <si>
    <t>エリトリア</t>
  </si>
  <si>
    <t>コモロ</t>
  </si>
  <si>
    <t>ナミビア</t>
  </si>
  <si>
    <t>ボツワナ</t>
  </si>
  <si>
    <t>マリ</t>
  </si>
  <si>
    <t>ニジェール</t>
  </si>
  <si>
    <t>モーリシャス</t>
  </si>
  <si>
    <t>レソト</t>
  </si>
  <si>
    <t>アンゴラ</t>
  </si>
  <si>
    <t>ガーボヴェルデ</t>
  </si>
  <si>
    <t>サントメ・プリンシペ</t>
  </si>
  <si>
    <t>赤道ギニア</t>
  </si>
  <si>
    <t>ブルキナファソ</t>
  </si>
  <si>
    <t>セーシェル</t>
  </si>
  <si>
    <t>ソマリア</t>
  </si>
  <si>
    <t>モザンビーク</t>
  </si>
  <si>
    <t>ルワンダ</t>
  </si>
  <si>
    <t>シエラレオネ</t>
  </si>
  <si>
    <t>ブルンジ</t>
  </si>
  <si>
    <t>ジブチ</t>
  </si>
  <si>
    <t>ガンビア</t>
  </si>
  <si>
    <t>チャド</t>
  </si>
  <si>
    <t>その他（アフリカ地域）</t>
  </si>
  <si>
    <t>オーストラリア</t>
  </si>
  <si>
    <t>大洋州</t>
    <rPh sb="0" eb="2">
      <t>タイヨウ</t>
    </rPh>
    <rPh sb="2" eb="3">
      <t>シュウ</t>
    </rPh>
    <phoneticPr fontId="8"/>
  </si>
  <si>
    <t>ニュージーランド</t>
  </si>
  <si>
    <t>パプアニューギニア</t>
  </si>
  <si>
    <t>フィジー</t>
  </si>
  <si>
    <t>パラオ</t>
  </si>
  <si>
    <t>マーシャル</t>
  </si>
  <si>
    <t>ミクロネシア</t>
  </si>
  <si>
    <t>サモア</t>
  </si>
  <si>
    <t>トンガ</t>
  </si>
  <si>
    <t>キリバス</t>
  </si>
  <si>
    <t>ナウル</t>
  </si>
  <si>
    <t>ソロモン諸島</t>
  </si>
  <si>
    <t>ツバル</t>
  </si>
  <si>
    <t>バヌアツ</t>
  </si>
  <si>
    <t>その他（大洋州地域）</t>
  </si>
  <si>
    <t>カナダ</t>
  </si>
  <si>
    <t>北米</t>
    <rPh sb="0" eb="2">
      <t>ホクベイ</t>
    </rPh>
    <phoneticPr fontId="8"/>
  </si>
  <si>
    <t>米国</t>
  </si>
  <si>
    <t>その他（北米地域）</t>
  </si>
  <si>
    <t>メキシコ</t>
  </si>
  <si>
    <t>中南米</t>
    <rPh sb="0" eb="3">
      <t>チュウナンベイ</t>
    </rPh>
    <phoneticPr fontId="8"/>
  </si>
  <si>
    <t>グアテマラ</t>
  </si>
  <si>
    <t>エルサルバドル</t>
  </si>
  <si>
    <t>ニカラグア</t>
  </si>
  <si>
    <t>コスタリカ</t>
  </si>
  <si>
    <t>キューバ</t>
  </si>
  <si>
    <t>ドミニカ共和国</t>
  </si>
  <si>
    <t>ブラジル</t>
  </si>
  <si>
    <t>パラグアイ</t>
  </si>
  <si>
    <t>ウルグアイ</t>
  </si>
  <si>
    <t>アルゼンチン</t>
  </si>
  <si>
    <t>チリ</t>
  </si>
  <si>
    <t>ボリビア</t>
  </si>
  <si>
    <t>ペルー</t>
  </si>
  <si>
    <t>エクアドル</t>
  </si>
  <si>
    <t>コロンビア</t>
  </si>
  <si>
    <t>ベネズエラ</t>
  </si>
  <si>
    <t>ホンジュラス</t>
  </si>
  <si>
    <t>パナマ</t>
  </si>
  <si>
    <t>ジャマイカ</t>
  </si>
  <si>
    <t>トリニダード・トバゴ</t>
  </si>
  <si>
    <t>バハマ</t>
  </si>
  <si>
    <t>アンティグア・バーブーダ</t>
  </si>
  <si>
    <t>バルバドス</t>
  </si>
  <si>
    <t>ドミニカ国</t>
  </si>
  <si>
    <t>グレナダ</t>
  </si>
  <si>
    <t>セントクリストファー・ネーヴィス</t>
  </si>
  <si>
    <t>セントルシア</t>
  </si>
  <si>
    <t>スリナム</t>
  </si>
  <si>
    <t>ガイアナ</t>
  </si>
  <si>
    <t>ベリーズ</t>
  </si>
  <si>
    <t>ハイチ</t>
  </si>
  <si>
    <t>その他（中南米地域）</t>
  </si>
  <si>
    <t>アイスランド</t>
  </si>
  <si>
    <t>欧州</t>
    <rPh sb="0" eb="2">
      <t>オウシュウ</t>
    </rPh>
    <phoneticPr fontId="8"/>
  </si>
  <si>
    <t>フィンランド</t>
  </si>
  <si>
    <t>スウェーデン</t>
  </si>
  <si>
    <t>ノルウェー</t>
  </si>
  <si>
    <t>デンマーク</t>
  </si>
  <si>
    <t>アイルランド</t>
  </si>
  <si>
    <t>英国</t>
  </si>
  <si>
    <t>ベルギー</t>
  </si>
  <si>
    <t>ルクセンブルク</t>
  </si>
  <si>
    <t>オランダ</t>
  </si>
  <si>
    <t>ドイツ</t>
  </si>
  <si>
    <t>フランス</t>
  </si>
  <si>
    <t>スペイン</t>
  </si>
  <si>
    <t>ポルトガル</t>
  </si>
  <si>
    <t>イタリア</t>
  </si>
  <si>
    <t>マルタ</t>
  </si>
  <si>
    <t>ギリシャ</t>
  </si>
  <si>
    <t>オーストリア</t>
  </si>
  <si>
    <t>スイス</t>
  </si>
  <si>
    <t>ポーランド</t>
  </si>
  <si>
    <t>チェコ</t>
  </si>
  <si>
    <t>ハンガリー</t>
  </si>
  <si>
    <t>セルビア</t>
  </si>
  <si>
    <t>ルーマニア</t>
  </si>
  <si>
    <t>ブルガリア</t>
  </si>
  <si>
    <t>アルバニア</t>
  </si>
  <si>
    <t>ロシア</t>
  </si>
  <si>
    <t>エストニア</t>
  </si>
  <si>
    <t>ラトビア</t>
  </si>
  <si>
    <t>リトアニア</t>
  </si>
  <si>
    <t>スロバキア</t>
  </si>
  <si>
    <t>ウクライナ</t>
  </si>
  <si>
    <t>ウズベキスタン</t>
  </si>
  <si>
    <t>カザフスタン</t>
  </si>
  <si>
    <t>ベラルーシ</t>
  </si>
  <si>
    <t>クロアチア</t>
  </si>
  <si>
    <t>スロベニア</t>
  </si>
  <si>
    <t>マケドニア</t>
  </si>
  <si>
    <t>ボスニア・ヘルツェゴビナ</t>
  </si>
  <si>
    <t>アンドラ</t>
  </si>
  <si>
    <t>バチカン</t>
  </si>
  <si>
    <t>キルギス</t>
  </si>
  <si>
    <t>アゼルバイジャン</t>
  </si>
  <si>
    <t>グルジア</t>
  </si>
  <si>
    <t>タジキスタン</t>
  </si>
  <si>
    <t>トルクメニスタン</t>
  </si>
  <si>
    <t>サンマリノ</t>
  </si>
  <si>
    <t>モナコ</t>
  </si>
  <si>
    <t>モンテネグロ</t>
  </si>
  <si>
    <t>リヒテンシュタイン</t>
  </si>
  <si>
    <t>コソボ共和国</t>
  </si>
  <si>
    <t>アルメニア</t>
  </si>
  <si>
    <t>モルドバ</t>
  </si>
  <si>
    <t>キプロス</t>
  </si>
  <si>
    <t>その他（欧州地域）</t>
  </si>
  <si>
    <t>その他</t>
  </si>
  <si>
    <t>その他</t>
    <rPh sb="2" eb="3">
      <t>タ</t>
    </rPh>
    <phoneticPr fontId="8"/>
  </si>
  <si>
    <t>所在地</t>
    <rPh sb="0" eb="3">
      <t>ショザイチ</t>
    </rPh>
    <phoneticPr fontId="8"/>
  </si>
  <si>
    <t>北海道</t>
    <rPh sb="0" eb="3">
      <t>ホッカイドウ</t>
    </rPh>
    <phoneticPr fontId="8"/>
  </si>
  <si>
    <t>青森</t>
    <rPh sb="0" eb="2">
      <t>アオモリ</t>
    </rPh>
    <phoneticPr fontId="8"/>
  </si>
  <si>
    <t>岩手</t>
    <rPh sb="0" eb="2">
      <t>イワテ</t>
    </rPh>
    <phoneticPr fontId="8"/>
  </si>
  <si>
    <t>宮城</t>
    <rPh sb="0" eb="2">
      <t>ミヤギ</t>
    </rPh>
    <phoneticPr fontId="8"/>
  </si>
  <si>
    <t>秋田</t>
    <rPh sb="0" eb="2">
      <t>アキタ</t>
    </rPh>
    <phoneticPr fontId="8"/>
  </si>
  <si>
    <t>山形</t>
    <rPh sb="0" eb="2">
      <t>ヤマガタ</t>
    </rPh>
    <phoneticPr fontId="8"/>
  </si>
  <si>
    <t>福島</t>
    <rPh sb="0" eb="2">
      <t>フクシマ</t>
    </rPh>
    <phoneticPr fontId="8"/>
  </si>
  <si>
    <t>茨城</t>
    <rPh sb="0" eb="2">
      <t>イバラキ</t>
    </rPh>
    <phoneticPr fontId="8"/>
  </si>
  <si>
    <t>栃木</t>
    <rPh sb="0" eb="2">
      <t>トチギ</t>
    </rPh>
    <phoneticPr fontId="8"/>
  </si>
  <si>
    <t>群馬</t>
    <rPh sb="0" eb="2">
      <t>グンマ</t>
    </rPh>
    <phoneticPr fontId="8"/>
  </si>
  <si>
    <t>埼玉</t>
    <rPh sb="0" eb="2">
      <t>サイタマ</t>
    </rPh>
    <phoneticPr fontId="8"/>
  </si>
  <si>
    <t>千葉</t>
    <rPh sb="0" eb="2">
      <t>チバ</t>
    </rPh>
    <phoneticPr fontId="8"/>
  </si>
  <si>
    <t>東京</t>
    <rPh sb="0" eb="2">
      <t>トウキョウ</t>
    </rPh>
    <phoneticPr fontId="8"/>
  </si>
  <si>
    <t>神奈川</t>
    <rPh sb="0" eb="3">
      <t>カナガワ</t>
    </rPh>
    <phoneticPr fontId="8"/>
  </si>
  <si>
    <t>新潟</t>
    <rPh sb="0" eb="2">
      <t>ニイガタ</t>
    </rPh>
    <phoneticPr fontId="8"/>
  </si>
  <si>
    <t>富山</t>
    <rPh sb="0" eb="2">
      <t>トヤマ</t>
    </rPh>
    <phoneticPr fontId="8"/>
  </si>
  <si>
    <t>石川</t>
    <rPh sb="0" eb="2">
      <t>イシカワ</t>
    </rPh>
    <phoneticPr fontId="8"/>
  </si>
  <si>
    <t>福井</t>
    <rPh sb="0" eb="2">
      <t>フクイ</t>
    </rPh>
    <phoneticPr fontId="8"/>
  </si>
  <si>
    <t>山梨</t>
    <rPh sb="0" eb="2">
      <t>ヤマナシ</t>
    </rPh>
    <phoneticPr fontId="8"/>
  </si>
  <si>
    <t>長野</t>
    <rPh sb="0" eb="2">
      <t>ナガノ</t>
    </rPh>
    <phoneticPr fontId="8"/>
  </si>
  <si>
    <t>岐阜</t>
    <rPh sb="0" eb="2">
      <t>ギフ</t>
    </rPh>
    <phoneticPr fontId="8"/>
  </si>
  <si>
    <t>静岡</t>
    <rPh sb="0" eb="2">
      <t>シズオカ</t>
    </rPh>
    <phoneticPr fontId="8"/>
  </si>
  <si>
    <t>愛知</t>
    <rPh sb="0" eb="2">
      <t>アイチ</t>
    </rPh>
    <phoneticPr fontId="8"/>
  </si>
  <si>
    <t>三重</t>
    <rPh sb="0" eb="2">
      <t>ミエ</t>
    </rPh>
    <phoneticPr fontId="8"/>
  </si>
  <si>
    <t>滋賀</t>
    <rPh sb="0" eb="2">
      <t>シガ</t>
    </rPh>
    <phoneticPr fontId="8"/>
  </si>
  <si>
    <t>京都</t>
    <rPh sb="0" eb="2">
      <t>キョウト</t>
    </rPh>
    <phoneticPr fontId="8"/>
  </si>
  <si>
    <t>大阪</t>
    <rPh sb="0" eb="2">
      <t>オオサカ</t>
    </rPh>
    <phoneticPr fontId="8"/>
  </si>
  <si>
    <t>兵庫</t>
    <rPh sb="0" eb="2">
      <t>ヒョウゴ</t>
    </rPh>
    <phoneticPr fontId="8"/>
  </si>
  <si>
    <t>奈良</t>
    <rPh sb="0" eb="2">
      <t>ナラ</t>
    </rPh>
    <phoneticPr fontId="8"/>
  </si>
  <si>
    <t>和歌山</t>
    <rPh sb="0" eb="3">
      <t>ワカヤマ</t>
    </rPh>
    <phoneticPr fontId="8"/>
  </si>
  <si>
    <t>鳥取</t>
    <rPh sb="0" eb="2">
      <t>トットリ</t>
    </rPh>
    <phoneticPr fontId="8"/>
  </si>
  <si>
    <t>島根</t>
    <rPh sb="0" eb="2">
      <t>シマネ</t>
    </rPh>
    <phoneticPr fontId="8"/>
  </si>
  <si>
    <t>岡山</t>
    <rPh sb="0" eb="2">
      <t>オカヤマ</t>
    </rPh>
    <phoneticPr fontId="8"/>
  </si>
  <si>
    <t>広島</t>
    <rPh sb="0" eb="2">
      <t>ヒロシマ</t>
    </rPh>
    <phoneticPr fontId="8"/>
  </si>
  <si>
    <t>山口</t>
    <rPh sb="0" eb="2">
      <t>ヤマグチ</t>
    </rPh>
    <phoneticPr fontId="8"/>
  </si>
  <si>
    <t>徳島</t>
    <rPh sb="0" eb="2">
      <t>トクシマ</t>
    </rPh>
    <phoneticPr fontId="8"/>
  </si>
  <si>
    <t>香川</t>
    <rPh sb="0" eb="2">
      <t>カガワ</t>
    </rPh>
    <phoneticPr fontId="8"/>
  </si>
  <si>
    <t>愛媛</t>
    <rPh sb="0" eb="2">
      <t>エヒメ</t>
    </rPh>
    <phoneticPr fontId="8"/>
  </si>
  <si>
    <t>高知</t>
    <rPh sb="0" eb="2">
      <t>コウチ</t>
    </rPh>
    <phoneticPr fontId="8"/>
  </si>
  <si>
    <t>福岡</t>
    <rPh sb="0" eb="2">
      <t>フクオカ</t>
    </rPh>
    <phoneticPr fontId="8"/>
  </si>
  <si>
    <t>佐賀</t>
    <rPh sb="0" eb="2">
      <t>サガ</t>
    </rPh>
    <phoneticPr fontId="8"/>
  </si>
  <si>
    <t>長崎</t>
    <rPh sb="0" eb="2">
      <t>ナガサキ</t>
    </rPh>
    <phoneticPr fontId="8"/>
  </si>
  <si>
    <t>熊本</t>
    <rPh sb="0" eb="2">
      <t>クマモト</t>
    </rPh>
    <phoneticPr fontId="8"/>
  </si>
  <si>
    <t>大分</t>
    <rPh sb="0" eb="2">
      <t>オオイタ</t>
    </rPh>
    <phoneticPr fontId="8"/>
  </si>
  <si>
    <t>宮崎</t>
    <rPh sb="0" eb="2">
      <t>ミヤザキ</t>
    </rPh>
    <phoneticPr fontId="8"/>
  </si>
  <si>
    <t>鹿児島</t>
    <rPh sb="0" eb="3">
      <t>カゴシマ</t>
    </rPh>
    <phoneticPr fontId="8"/>
  </si>
  <si>
    <t>沖縄</t>
    <rPh sb="0" eb="2">
      <t>オキナワ</t>
    </rPh>
    <phoneticPr fontId="8"/>
  </si>
  <si>
    <t>＜各学部・研究科の回答＞</t>
    <rPh sb="1" eb="4">
      <t>カクガクブ</t>
    </rPh>
    <rPh sb="5" eb="7">
      <t>ケンキュウ</t>
    </rPh>
    <rPh sb="7" eb="8">
      <t>カ</t>
    </rPh>
    <rPh sb="9" eb="11">
      <t>カイトウ</t>
    </rPh>
    <phoneticPr fontId="2"/>
  </si>
  <si>
    <t>大学名</t>
    <rPh sb="0" eb="2">
      <t>ダイガク</t>
    </rPh>
    <rPh sb="2" eb="3">
      <t>メイ</t>
    </rPh>
    <phoneticPr fontId="2"/>
  </si>
  <si>
    <t>分類</t>
    <rPh sb="0" eb="2">
      <t>ブンルイ</t>
    </rPh>
    <phoneticPr fontId="2"/>
  </si>
  <si>
    <t>学部等名</t>
    <rPh sb="0" eb="2">
      <t>ガクブ</t>
    </rPh>
    <rPh sb="2" eb="3">
      <t>ナド</t>
    </rPh>
    <rPh sb="3" eb="4">
      <t>メイ</t>
    </rPh>
    <phoneticPr fontId="2"/>
  </si>
  <si>
    <t>①</t>
    <phoneticPr fontId="2"/>
  </si>
  <si>
    <t>③</t>
    <phoneticPr fontId="2"/>
  </si>
  <si>
    <t>②</t>
    <phoneticPr fontId="2"/>
  </si>
  <si>
    <t>④</t>
    <phoneticPr fontId="2"/>
  </si>
  <si>
    <t>全体</t>
    <rPh sb="0" eb="2">
      <t>ゼンタイ</t>
    </rPh>
    <phoneticPr fontId="2"/>
  </si>
  <si>
    <t>【大学全体】</t>
    <rPh sb="1" eb="3">
      <t>ダイガク</t>
    </rPh>
    <rPh sb="3" eb="5">
      <t>ゼンタイ</t>
    </rPh>
    <phoneticPr fontId="2"/>
  </si>
  <si>
    <t>－</t>
  </si>
  <si>
    <t>－</t>
    <phoneticPr fontId="2"/>
  </si>
  <si>
    <t>2-A カリキュラム編成上の工夫</t>
    <rPh sb="10" eb="12">
      <t>ヘンセイ</t>
    </rPh>
    <rPh sb="12" eb="13">
      <t>ジョウ</t>
    </rPh>
    <rPh sb="14" eb="16">
      <t>クフウ</t>
    </rPh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</si>
  <si>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</si>
  <si>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</si>
  <si>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</si>
  <si>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</si>
  <si>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ｅ</t>
    <phoneticPr fontId="2"/>
  </si>
  <si>
    <t>ｆ</t>
    <phoneticPr fontId="2"/>
  </si>
  <si>
    <t>ｇ</t>
    <phoneticPr fontId="2"/>
  </si>
  <si>
    <t>ｈ</t>
    <phoneticPr fontId="2"/>
  </si>
  <si>
    <t>ｉ</t>
    <phoneticPr fontId="2"/>
  </si>
  <si>
    <t>ｊ</t>
    <phoneticPr fontId="2"/>
  </si>
  <si>
    <t>ｋ</t>
    <phoneticPr fontId="2"/>
  </si>
  <si>
    <t>2-B 多様な授業科目の実施状況</t>
    <rPh sb="4" eb="6">
      <t>タヨウ</t>
    </rPh>
    <rPh sb="7" eb="9">
      <t>ジュギョウ</t>
    </rPh>
    <rPh sb="9" eb="11">
      <t>カモク</t>
    </rPh>
    <rPh sb="12" eb="14">
      <t>ジッシ</t>
    </rPh>
    <rPh sb="14" eb="16">
      <t>ジョウキョウ</t>
    </rPh>
    <phoneticPr fontId="2"/>
  </si>
  <si>
    <t>ｌ</t>
    <phoneticPr fontId="2"/>
  </si>
  <si>
    <t>ｍ</t>
    <phoneticPr fontId="2"/>
  </si>
  <si>
    <t>2-C キャリア教育の取組</t>
    <rPh sb="8" eb="10">
      <t>キョウイク</t>
    </rPh>
    <rPh sb="11" eb="13">
      <t>トリクミ</t>
    </rPh>
    <phoneticPr fontId="2"/>
  </si>
  <si>
    <t>教育課程内</t>
    <rPh sb="0" eb="2">
      <t>キョウイク</t>
    </rPh>
    <rPh sb="2" eb="4">
      <t>カテイ</t>
    </rPh>
    <rPh sb="4" eb="5">
      <t>ナイ</t>
    </rPh>
    <phoneticPr fontId="2"/>
  </si>
  <si>
    <t>ｋ</t>
    <phoneticPr fontId="2"/>
  </si>
  <si>
    <t>＜大学全体、各学部の回答＞</t>
    <rPh sb="1" eb="3">
      <t>ダイガク</t>
    </rPh>
    <rPh sb="3" eb="5">
      <t>ゼンタイ</t>
    </rPh>
    <rPh sb="6" eb="9">
      <t>カクガクブ</t>
    </rPh>
    <rPh sb="10" eb="12">
      <t>カイトウ</t>
    </rPh>
    <phoneticPr fontId="2"/>
  </si>
  <si>
    <t>教育課程外</t>
    <rPh sb="0" eb="2">
      <t>キョウイク</t>
    </rPh>
    <rPh sb="2" eb="4">
      <t>カテイ</t>
    </rPh>
    <rPh sb="4" eb="5">
      <t>ガイ</t>
    </rPh>
    <phoneticPr fontId="2"/>
  </si>
  <si>
    <r>
      <t>⑤　</t>
    </r>
    <r>
      <rPr>
        <b/>
        <sz val="9"/>
        <color theme="9" tint="-0.249977111117893"/>
        <rFont val="ＭＳ Ｐゴシック"/>
        <family val="3"/>
        <charset val="128"/>
        <scheme val="minor"/>
      </rPr>
      <t>全体のみ</t>
    </r>
    <rPh sb="2" eb="4">
      <t>ゼンタイ</t>
    </rPh>
    <phoneticPr fontId="2"/>
  </si>
  <si>
    <t>産学連携の組織</t>
    <rPh sb="0" eb="2">
      <t>サンガク</t>
    </rPh>
    <rPh sb="2" eb="4">
      <t>レンケイ</t>
    </rPh>
    <rPh sb="5" eb="7">
      <t>ソシキ</t>
    </rPh>
    <phoneticPr fontId="2"/>
  </si>
  <si>
    <t>＜各学部の回答＞</t>
    <rPh sb="1" eb="4">
      <t>カクガクブ</t>
    </rPh>
    <rPh sb="5" eb="7">
      <t>カイトウ</t>
    </rPh>
    <phoneticPr fontId="2"/>
  </si>
  <si>
    <t>具体的に</t>
    <rPh sb="0" eb="3">
      <t>グタイテキ</t>
    </rPh>
    <phoneticPr fontId="2"/>
  </si>
  <si>
    <t>初年次教育</t>
    <rPh sb="0" eb="1">
      <t>ショ</t>
    </rPh>
    <rPh sb="1" eb="3">
      <t>ネンジ</t>
    </rPh>
    <rPh sb="3" eb="5">
      <t>キョウイク</t>
    </rPh>
    <phoneticPr fontId="2"/>
  </si>
  <si>
    <t>①シラバスによる</t>
    <phoneticPr fontId="2"/>
  </si>
  <si>
    <t>成績評価基準</t>
    <rPh sb="0" eb="2">
      <t>セイセキ</t>
    </rPh>
    <rPh sb="2" eb="4">
      <t>ヒョウカ</t>
    </rPh>
    <rPh sb="4" eb="6">
      <t>キジュン</t>
    </rPh>
    <phoneticPr fontId="2"/>
  </si>
  <si>
    <t>②ﾙｰﾌﾞﾘｯｸによる</t>
    <phoneticPr fontId="2"/>
  </si>
  <si>
    <t>学修時間等</t>
    <rPh sb="0" eb="2">
      <t>ガクシュウ</t>
    </rPh>
    <rPh sb="2" eb="4">
      <t>ジカン</t>
    </rPh>
    <rPh sb="4" eb="5">
      <t>ナド</t>
    </rPh>
    <phoneticPr fontId="2"/>
  </si>
  <si>
    <t>①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</si>
  <si>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t>①　科目開講（複数可）</t>
    <rPh sb="2" eb="4">
      <t>カモク</t>
    </rPh>
    <rPh sb="4" eb="6">
      <t>カイコウ</t>
    </rPh>
    <rPh sb="7" eb="9">
      <t>フクスウ</t>
    </rPh>
    <rPh sb="9" eb="10">
      <t>カ</t>
    </rPh>
    <phoneticPr fontId="2"/>
  </si>
  <si>
    <t>学修成果</t>
    <rPh sb="0" eb="2">
      <t>ガクシュウ</t>
    </rPh>
    <rPh sb="2" eb="4">
      <t>セイカ</t>
    </rPh>
    <phoneticPr fontId="2"/>
  </si>
  <si>
    <t>②　実施時（複数可）</t>
    <rPh sb="2" eb="4">
      <t>ジッシ</t>
    </rPh>
    <rPh sb="4" eb="5">
      <t>ジ</t>
    </rPh>
    <rPh sb="6" eb="8">
      <t>フクスウ</t>
    </rPh>
    <rPh sb="8" eb="9">
      <t>カ</t>
    </rPh>
    <phoneticPr fontId="2"/>
  </si>
  <si>
    <t>c：具体的に</t>
    <rPh sb="2" eb="5">
      <t>グタイテキ</t>
    </rPh>
    <phoneticPr fontId="2"/>
  </si>
  <si>
    <t>＜大学全体の回答＞</t>
    <rPh sb="1" eb="3">
      <t>ダイガク</t>
    </rPh>
    <rPh sb="3" eb="5">
      <t>ゼンタイ</t>
    </rPh>
    <rPh sb="6" eb="8">
      <t>カイトウ</t>
    </rPh>
    <phoneticPr fontId="2"/>
  </si>
  <si>
    <t>①　授業評価（複数可）</t>
    <rPh sb="2" eb="4">
      <t>ジュギョウ</t>
    </rPh>
    <rPh sb="4" eb="6">
      <t>ヒョウカ</t>
    </rPh>
    <rPh sb="7" eb="9">
      <t>フクスウ</t>
    </rPh>
    <rPh sb="9" eb="10">
      <t>カ</t>
    </rPh>
    <phoneticPr fontId="2"/>
  </si>
  <si>
    <t>②　授業運営に学生が参加（複数可）</t>
    <rPh sb="2" eb="4">
      <t>ジュギョウ</t>
    </rPh>
    <rPh sb="4" eb="6">
      <t>ウンエイ</t>
    </rPh>
    <rPh sb="7" eb="9">
      <t>ガクセイ</t>
    </rPh>
    <rPh sb="10" eb="12">
      <t>サンカ</t>
    </rPh>
    <rPh sb="13" eb="15">
      <t>フクスウ</t>
    </rPh>
    <rPh sb="15" eb="16">
      <t>カ</t>
    </rPh>
    <phoneticPr fontId="2"/>
  </si>
  <si>
    <t>組織的な教育</t>
    <rPh sb="0" eb="3">
      <t>ソシキテキ</t>
    </rPh>
    <rPh sb="4" eb="6">
      <t>キョウイク</t>
    </rPh>
    <phoneticPr fontId="2"/>
  </si>
  <si>
    <t>4月以外入学</t>
    <rPh sb="1" eb="2">
      <t>ガツ</t>
    </rPh>
    <rPh sb="2" eb="4">
      <t>イガイ</t>
    </rPh>
    <rPh sb="4" eb="6">
      <t>ニュウガク</t>
    </rPh>
    <phoneticPr fontId="2"/>
  </si>
  <si>
    <t>ア　入学時期</t>
    <rPh sb="2" eb="4">
      <t>ニュウガク</t>
    </rPh>
    <rPh sb="4" eb="6">
      <t>ジキ</t>
    </rPh>
    <phoneticPr fontId="2"/>
  </si>
  <si>
    <t>大学名（自動入力）</t>
    <rPh sb="0" eb="2">
      <t>ダイガク</t>
    </rPh>
    <rPh sb="2" eb="3">
      <t>メイ</t>
    </rPh>
    <rPh sb="4" eb="6">
      <t>ジドウ</t>
    </rPh>
    <rPh sb="6" eb="8">
      <t>ニュウリョク</t>
    </rPh>
    <phoneticPr fontId="2"/>
  </si>
  <si>
    <t>ア　プログラムの名称</t>
    <rPh sb="8" eb="10">
      <t>メイショウ</t>
    </rPh>
    <phoneticPr fontId="2"/>
  </si>
  <si>
    <t>時間</t>
    <rPh sb="0" eb="2">
      <t>ジカン</t>
    </rPh>
    <phoneticPr fontId="2"/>
  </si>
  <si>
    <t>参加割合</t>
    <rPh sb="0" eb="2">
      <t>サンカ</t>
    </rPh>
    <rPh sb="2" eb="4">
      <t>ワリアイ</t>
    </rPh>
    <phoneticPr fontId="2"/>
  </si>
  <si>
    <t>①　教員採用時の基準（複数可）</t>
    <rPh sb="2" eb="4">
      <t>キョウイン</t>
    </rPh>
    <rPh sb="4" eb="6">
      <t>サイヨウ</t>
    </rPh>
    <rPh sb="6" eb="7">
      <t>ジ</t>
    </rPh>
    <rPh sb="8" eb="10">
      <t>キジュン</t>
    </rPh>
    <rPh sb="11" eb="13">
      <t>フクスウ</t>
    </rPh>
    <rPh sb="13" eb="14">
      <t>カ</t>
    </rPh>
    <phoneticPr fontId="2"/>
  </si>
  <si>
    <t>教授</t>
    <rPh sb="0" eb="2">
      <t>キョウジュ</t>
    </rPh>
    <phoneticPr fontId="2"/>
  </si>
  <si>
    <t>准教授</t>
    <rPh sb="0" eb="3">
      <t>ジュンキョウジュ</t>
    </rPh>
    <phoneticPr fontId="2"/>
  </si>
  <si>
    <t>講師</t>
    <rPh sb="0" eb="2">
      <t>コウシ</t>
    </rPh>
    <phoneticPr fontId="2"/>
  </si>
  <si>
    <t>助教</t>
    <rPh sb="0" eb="2">
      <t>ジョキョウ</t>
    </rPh>
    <phoneticPr fontId="2"/>
  </si>
  <si>
    <t>助手</t>
    <rPh sb="0" eb="2">
      <t>ジョシュ</t>
    </rPh>
    <phoneticPr fontId="2"/>
  </si>
  <si>
    <t>専任教員</t>
    <rPh sb="0" eb="2">
      <t>センニン</t>
    </rPh>
    <rPh sb="2" eb="4">
      <t>キョウイン</t>
    </rPh>
    <phoneticPr fontId="2"/>
  </si>
  <si>
    <t>専任職員</t>
    <rPh sb="0" eb="2">
      <t>センニン</t>
    </rPh>
    <rPh sb="2" eb="4">
      <t>ショクイン</t>
    </rPh>
    <phoneticPr fontId="2"/>
  </si>
  <si>
    <t>c</t>
    <phoneticPr fontId="2"/>
  </si>
  <si>
    <t>7-A 外国語教育の実施状況</t>
    <rPh sb="4" eb="7">
      <t>ガイコクゴ</t>
    </rPh>
    <rPh sb="7" eb="9">
      <t>キョウイク</t>
    </rPh>
    <rPh sb="10" eb="12">
      <t>ジッシ</t>
    </rPh>
    <rPh sb="12" eb="14">
      <t>ジョウキョウ</t>
    </rPh>
    <phoneticPr fontId="2"/>
  </si>
  <si>
    <t>④</t>
    <phoneticPr fontId="2"/>
  </si>
  <si>
    <t>海外留学目標</t>
    <rPh sb="0" eb="2">
      <t>カイガイ</t>
    </rPh>
    <rPh sb="2" eb="4">
      <t>リュウガク</t>
    </rPh>
    <rPh sb="4" eb="6">
      <t>モクヒョウ</t>
    </rPh>
    <phoneticPr fontId="2"/>
  </si>
  <si>
    <t>②　①で「１：開設している」場合、</t>
    <rPh sb="7" eb="9">
      <t>カイセツ</t>
    </rPh>
    <rPh sb="14" eb="16">
      <t>バアイ</t>
    </rPh>
    <phoneticPr fontId="2"/>
  </si>
  <si>
    <t>①　大学間交流協定</t>
    <rPh sb="2" eb="4">
      <t>ダイガク</t>
    </rPh>
    <rPh sb="4" eb="5">
      <t>カン</t>
    </rPh>
    <rPh sb="5" eb="7">
      <t>コウリュウ</t>
    </rPh>
    <rPh sb="7" eb="9">
      <t>キョウテイ</t>
    </rPh>
    <phoneticPr fontId="2"/>
  </si>
  <si>
    <t>連番</t>
    <rPh sb="0" eb="2">
      <t>レンバン</t>
    </rPh>
    <phoneticPr fontId="2"/>
  </si>
  <si>
    <t>日本語表記</t>
    <rPh sb="0" eb="3">
      <t>ニホンゴ</t>
    </rPh>
    <rPh sb="3" eb="5">
      <t>ヒョウキ</t>
    </rPh>
    <phoneticPr fontId="2"/>
  </si>
  <si>
    <t>英語表記</t>
    <rPh sb="0" eb="2">
      <t>エイゴ</t>
    </rPh>
    <rPh sb="2" eb="4">
      <t>ヒョウキ</t>
    </rPh>
    <phoneticPr fontId="2"/>
  </si>
  <si>
    <t>番号</t>
    <rPh sb="0" eb="2">
      <t>バンゴウ</t>
    </rPh>
    <phoneticPr fontId="2"/>
  </si>
  <si>
    <t>801 その他の場合</t>
    <rPh sb="6" eb="7">
      <t>タ</t>
    </rPh>
    <rPh sb="8" eb="10">
      <t>バアイ</t>
    </rPh>
    <phoneticPr fontId="2"/>
  </si>
  <si>
    <t>国名（自動）</t>
    <rPh sb="0" eb="1">
      <t>クニ</t>
    </rPh>
    <rPh sb="1" eb="2">
      <t>メイ</t>
    </rPh>
    <rPh sb="3" eb="5">
      <t>ジドウ</t>
    </rPh>
    <phoneticPr fontId="2"/>
  </si>
  <si>
    <t>地域名（自動）</t>
    <rPh sb="0" eb="3">
      <t>チイキメイ</t>
    </rPh>
    <rPh sb="4" eb="6">
      <t>ジドウ</t>
    </rPh>
    <phoneticPr fontId="2"/>
  </si>
  <si>
    <t>送出</t>
    <rPh sb="0" eb="2">
      <t>ソウシュツ</t>
    </rPh>
    <phoneticPr fontId="2"/>
  </si>
  <si>
    <t>受入</t>
    <rPh sb="0" eb="2">
      <t>ウケイレ</t>
    </rPh>
    <phoneticPr fontId="2"/>
  </si>
  <si>
    <t>総数</t>
    <rPh sb="0" eb="2">
      <t>ソウスウ</t>
    </rPh>
    <phoneticPr fontId="2"/>
  </si>
  <si>
    <t>貴学の学部・研究科等</t>
    <rPh sb="0" eb="2">
      <t>キガク</t>
    </rPh>
    <rPh sb="3" eb="5">
      <t>ガクブ</t>
    </rPh>
    <rPh sb="6" eb="8">
      <t>ケンキュウ</t>
    </rPh>
    <rPh sb="8" eb="9">
      <t>カ</t>
    </rPh>
    <rPh sb="9" eb="10">
      <t>ナド</t>
    </rPh>
    <phoneticPr fontId="2"/>
  </si>
  <si>
    <t>学位</t>
    <rPh sb="0" eb="2">
      <t>ガクイ</t>
    </rPh>
    <phoneticPr fontId="2"/>
  </si>
  <si>
    <t>ア</t>
    <phoneticPr fontId="2"/>
  </si>
  <si>
    <t>イ　相手方の学部・研究科等</t>
    <rPh sb="2" eb="5">
      <t>アイテガタ</t>
    </rPh>
    <rPh sb="6" eb="8">
      <t>ガクブ</t>
    </rPh>
    <rPh sb="9" eb="11">
      <t>ケンキュウ</t>
    </rPh>
    <rPh sb="11" eb="12">
      <t>カ</t>
    </rPh>
    <rPh sb="12" eb="13">
      <t>ナド</t>
    </rPh>
    <phoneticPr fontId="2"/>
  </si>
  <si>
    <t>ウ</t>
    <phoneticPr fontId="2"/>
  </si>
  <si>
    <t>7-C 海外の大学との大学間交流協定</t>
    <rPh sb="4" eb="6">
      <t>カイガイ</t>
    </rPh>
    <rPh sb="7" eb="9">
      <t>ダイガク</t>
    </rPh>
    <rPh sb="11" eb="13">
      <t>ダイガク</t>
    </rPh>
    <rPh sb="13" eb="14">
      <t>カン</t>
    </rPh>
    <rPh sb="14" eb="16">
      <t>コウリュウ</t>
    </rPh>
    <rPh sb="16" eb="18">
      <t>キョウテイ</t>
    </rPh>
    <phoneticPr fontId="2"/>
  </si>
  <si>
    <t>7-D 海外における拠点</t>
    <rPh sb="4" eb="6">
      <t>カイガイ</t>
    </rPh>
    <rPh sb="10" eb="12">
      <t>キョテン</t>
    </rPh>
    <phoneticPr fontId="2"/>
  </si>
  <si>
    <t>①で「1：設置している」場合、</t>
    <rPh sb="5" eb="7">
      <t>セッチ</t>
    </rPh>
    <rPh sb="12" eb="14">
      <t>バアイ</t>
    </rPh>
    <phoneticPr fontId="2"/>
  </si>
  <si>
    <t>②</t>
    <phoneticPr fontId="2"/>
  </si>
  <si>
    <t>ア　拠点名</t>
    <rPh sb="2" eb="4">
      <t>キョテン</t>
    </rPh>
    <rPh sb="4" eb="5">
      <t>メイ</t>
    </rPh>
    <phoneticPr fontId="2"/>
  </si>
  <si>
    <t>イ　拠点の国名・地域名</t>
    <rPh sb="2" eb="4">
      <t>キョテン</t>
    </rPh>
    <rPh sb="5" eb="6">
      <t>クニ</t>
    </rPh>
    <rPh sb="6" eb="7">
      <t>メイ</t>
    </rPh>
    <rPh sb="8" eb="11">
      <t>チイキメイ</t>
    </rPh>
    <phoneticPr fontId="2"/>
  </si>
  <si>
    <t>ウ　拠点の都市名</t>
    <rPh sb="2" eb="4">
      <t>キョテン</t>
    </rPh>
    <rPh sb="5" eb="8">
      <t>トシメイ</t>
    </rPh>
    <phoneticPr fontId="2"/>
  </si>
  <si>
    <t>派遣職員</t>
    <rPh sb="0" eb="2">
      <t>ハケン</t>
    </rPh>
    <rPh sb="2" eb="4">
      <t>ショクイン</t>
    </rPh>
    <phoneticPr fontId="2"/>
  </si>
  <si>
    <t>現地採用職員</t>
    <rPh sb="0" eb="2">
      <t>ゲンチ</t>
    </rPh>
    <rPh sb="2" eb="4">
      <t>サイヨウ</t>
    </rPh>
    <rPh sb="4" eb="6">
      <t>ショクイン</t>
    </rPh>
    <phoneticPr fontId="2"/>
  </si>
  <si>
    <t>ｄ</t>
    <phoneticPr fontId="2"/>
  </si>
  <si>
    <t>オ　活動内容（複数選択可）</t>
    <rPh sb="2" eb="4">
      <t>カツドウ</t>
    </rPh>
    <rPh sb="4" eb="6">
      <t>ナイヨウ</t>
    </rPh>
    <rPh sb="7" eb="9">
      <t>フクスウ</t>
    </rPh>
    <rPh sb="9" eb="11">
      <t>センタク</t>
    </rPh>
    <rPh sb="11" eb="12">
      <t>カ</t>
    </rPh>
    <phoneticPr fontId="2"/>
  </si>
  <si>
    <t>カ</t>
    <phoneticPr fontId="2"/>
  </si>
  <si>
    <t>設置基準</t>
    <rPh sb="0" eb="2">
      <t>セッチ</t>
    </rPh>
    <rPh sb="2" eb="4">
      <t>キジュン</t>
    </rPh>
    <phoneticPr fontId="2"/>
  </si>
  <si>
    <t>①　海外拠点</t>
    <rPh sb="2" eb="4">
      <t>カイガイ</t>
    </rPh>
    <rPh sb="4" eb="6">
      <t>キョテン</t>
    </rPh>
    <phoneticPr fontId="2"/>
  </si>
  <si>
    <t>①　大学教育に触れる機会（複数可）</t>
    <rPh sb="2" eb="4">
      <t>ダイガク</t>
    </rPh>
    <rPh sb="4" eb="6">
      <t>キョウイク</t>
    </rPh>
    <rPh sb="7" eb="8">
      <t>フ</t>
    </rPh>
    <rPh sb="10" eb="12">
      <t>キカイ</t>
    </rPh>
    <rPh sb="13" eb="15">
      <t>フクスウ</t>
    </rPh>
    <rPh sb="15" eb="16">
      <t>カ</t>
    </rPh>
    <phoneticPr fontId="2"/>
  </si>
  <si>
    <t>②　高校関係者との連携（複数可）</t>
    <rPh sb="2" eb="4">
      <t>コウコウ</t>
    </rPh>
    <rPh sb="4" eb="7">
      <t>カンケイシャ</t>
    </rPh>
    <rPh sb="9" eb="11">
      <t>レンケイ</t>
    </rPh>
    <rPh sb="12" eb="14">
      <t>フクスウ</t>
    </rPh>
    <rPh sb="14" eb="15">
      <t>カ</t>
    </rPh>
    <phoneticPr fontId="2"/>
  </si>
  <si>
    <t>①　入学者選抜に関する学内組織の役割・機能</t>
    <rPh sb="2" eb="5">
      <t>ニュウガクシャ</t>
    </rPh>
    <rPh sb="5" eb="7">
      <t>センバツ</t>
    </rPh>
    <rPh sb="8" eb="9">
      <t>カン</t>
    </rPh>
    <rPh sb="11" eb="13">
      <t>ガクナイ</t>
    </rPh>
    <rPh sb="13" eb="15">
      <t>ソシキ</t>
    </rPh>
    <rPh sb="16" eb="18">
      <t>ヤクワリ</t>
    </rPh>
    <rPh sb="19" eb="21">
      <t>キノウ</t>
    </rPh>
    <phoneticPr fontId="2"/>
  </si>
  <si>
    <t>属性（複数可）</t>
    <rPh sb="0" eb="2">
      <t>ゾクセイ</t>
    </rPh>
    <rPh sb="3" eb="5">
      <t>フクスウ</t>
    </rPh>
    <rPh sb="5" eb="6">
      <t>カ</t>
    </rPh>
    <phoneticPr fontId="2"/>
  </si>
  <si>
    <t>役割・機能（複数可）</t>
    <rPh sb="0" eb="2">
      <t>ヤクワリ</t>
    </rPh>
    <rPh sb="3" eb="5">
      <t>キノウ</t>
    </rPh>
    <rPh sb="6" eb="8">
      <t>フクスウ</t>
    </rPh>
    <rPh sb="8" eb="9">
      <t>カ</t>
    </rPh>
    <phoneticPr fontId="2"/>
  </si>
  <si>
    <t>k</t>
    <phoneticPr fontId="2"/>
  </si>
  <si>
    <t>l</t>
    <phoneticPr fontId="2"/>
  </si>
  <si>
    <t>②　教学マネジメント（複数可）</t>
    <rPh sb="2" eb="4">
      <t>キョウガク</t>
    </rPh>
    <rPh sb="11" eb="13">
      <t>フクスウ</t>
    </rPh>
    <rPh sb="13" eb="14">
      <t>カ</t>
    </rPh>
    <phoneticPr fontId="2"/>
  </si>
  <si>
    <t>5-A スタッフ・ディベロップメントの実施状況</t>
    <rPh sb="19" eb="21">
      <t>ジッシ</t>
    </rPh>
    <rPh sb="21" eb="23">
      <t>ジョウキョウ</t>
    </rPh>
    <phoneticPr fontId="2"/>
  </si>
  <si>
    <t>5-B ファカルティ・ディベロップメントの実施状況</t>
    <rPh sb="21" eb="23">
      <t>ジッシ</t>
    </rPh>
    <rPh sb="23" eb="25">
      <t>ジョウキョウ</t>
    </rPh>
    <phoneticPr fontId="2"/>
  </si>
  <si>
    <t>5-C 教員の教育面における評価のための工夫等</t>
    <rPh sb="4" eb="6">
      <t>キョウイン</t>
    </rPh>
    <rPh sb="7" eb="9">
      <t>キョウイク</t>
    </rPh>
    <rPh sb="9" eb="10">
      <t>メン</t>
    </rPh>
    <rPh sb="14" eb="16">
      <t>ヒョウカ</t>
    </rPh>
    <rPh sb="20" eb="22">
      <t>クフウ</t>
    </rPh>
    <rPh sb="22" eb="23">
      <t>ナド</t>
    </rPh>
    <phoneticPr fontId="2"/>
  </si>
  <si>
    <t>6-A 教員等の採用状況</t>
    <rPh sb="4" eb="7">
      <t>キョウインナド</t>
    </rPh>
    <rPh sb="8" eb="10">
      <t>サイヨウ</t>
    </rPh>
    <rPh sb="10" eb="12">
      <t>ジョウキョウ</t>
    </rPh>
    <phoneticPr fontId="2"/>
  </si>
  <si>
    <t>採用した教員数</t>
    <rPh sb="0" eb="2">
      <t>サイヨウ</t>
    </rPh>
    <rPh sb="4" eb="6">
      <t>キョウイン</t>
    </rPh>
    <rPh sb="6" eb="7">
      <t>スウ</t>
    </rPh>
    <phoneticPr fontId="2"/>
  </si>
  <si>
    <t>人文系</t>
    <rPh sb="0" eb="2">
      <t>ジンブン</t>
    </rPh>
    <rPh sb="2" eb="3">
      <t>ケイ</t>
    </rPh>
    <phoneticPr fontId="2"/>
  </si>
  <si>
    <t>社会系</t>
    <rPh sb="0" eb="3">
      <t>シャカイケイ</t>
    </rPh>
    <phoneticPr fontId="2"/>
  </si>
  <si>
    <t>理学系</t>
    <rPh sb="0" eb="2">
      <t>リガク</t>
    </rPh>
    <rPh sb="2" eb="3">
      <t>ケイ</t>
    </rPh>
    <phoneticPr fontId="2"/>
  </si>
  <si>
    <t>工学系</t>
    <rPh sb="0" eb="2">
      <t>コウガク</t>
    </rPh>
    <rPh sb="2" eb="3">
      <t>ケイ</t>
    </rPh>
    <phoneticPr fontId="2"/>
  </si>
  <si>
    <t>農学系</t>
    <rPh sb="0" eb="2">
      <t>ノウガク</t>
    </rPh>
    <rPh sb="2" eb="3">
      <t>ケイ</t>
    </rPh>
    <phoneticPr fontId="2"/>
  </si>
  <si>
    <t>その他</t>
    <rPh sb="2" eb="3">
      <t>タ</t>
    </rPh>
    <phoneticPr fontId="2"/>
  </si>
  <si>
    <t>公募による採用数</t>
    <rPh sb="0" eb="2">
      <t>コウボ</t>
    </rPh>
    <rPh sb="5" eb="7">
      <t>サイヨウ</t>
    </rPh>
    <rPh sb="7" eb="8">
      <t>スウ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</si>
  <si>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</si>
  <si>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</si>
  <si>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③　採用人数</t>
    <rPh sb="2" eb="4">
      <t>サイヨウ</t>
    </rPh>
    <rPh sb="4" eb="6">
      <t>ニンズウ</t>
    </rPh>
    <phoneticPr fontId="2"/>
  </si>
  <si>
    <t>単位認定</t>
    <rPh sb="0" eb="2">
      <t>タンイ</t>
    </rPh>
    <rPh sb="2" eb="4">
      <t>ニンテイ</t>
    </rPh>
    <phoneticPr fontId="2"/>
  </si>
  <si>
    <t>具体的な内容</t>
    <rPh sb="0" eb="3">
      <t>グタイテキ</t>
    </rPh>
    <rPh sb="4" eb="6">
      <t>ナイヨウ</t>
    </rPh>
    <phoneticPr fontId="2"/>
  </si>
  <si>
    <t>i</t>
    <phoneticPr fontId="2"/>
  </si>
  <si>
    <t>i</t>
    <phoneticPr fontId="2"/>
  </si>
  <si>
    <t>j</t>
    <phoneticPr fontId="2"/>
  </si>
  <si>
    <t>m</t>
    <phoneticPr fontId="2"/>
  </si>
  <si>
    <t>n</t>
    <phoneticPr fontId="2"/>
  </si>
  <si>
    <t>ウ　相手方大学の大学名</t>
    <rPh sb="2" eb="5">
      <t>アイテガタ</t>
    </rPh>
    <rPh sb="5" eb="7">
      <t>ダイガク</t>
    </rPh>
    <rPh sb="8" eb="10">
      <t>ダイガク</t>
    </rPh>
    <rPh sb="10" eb="11">
      <t>メイ</t>
    </rPh>
    <phoneticPr fontId="2"/>
  </si>
  <si>
    <t>エ　相手方大学の国名または地域名</t>
    <rPh sb="2" eb="5">
      <t>アイテガタ</t>
    </rPh>
    <rPh sb="5" eb="7">
      <t>ダイガク</t>
    </rPh>
    <rPh sb="8" eb="9">
      <t>クニ</t>
    </rPh>
    <rPh sb="9" eb="10">
      <t>メイ</t>
    </rPh>
    <rPh sb="13" eb="16">
      <t>チイキメイ</t>
    </rPh>
    <phoneticPr fontId="2"/>
  </si>
  <si>
    <t>オ　協定の内容（複数選択可）</t>
    <rPh sb="2" eb="4">
      <t>キョウテイ</t>
    </rPh>
    <rPh sb="5" eb="7">
      <t>ナイヨウ</t>
    </rPh>
    <rPh sb="8" eb="10">
      <t>フクスウ</t>
    </rPh>
    <rPh sb="10" eb="12">
      <t>センタク</t>
    </rPh>
    <rPh sb="12" eb="13">
      <t>カ</t>
    </rPh>
    <phoneticPr fontId="2"/>
  </si>
  <si>
    <t>保健系（医学）</t>
    <rPh sb="0" eb="2">
      <t>ホケン</t>
    </rPh>
    <rPh sb="2" eb="3">
      <t>ケイ</t>
    </rPh>
    <rPh sb="4" eb="6">
      <t>イガク</t>
    </rPh>
    <phoneticPr fontId="2"/>
  </si>
  <si>
    <t>保健系（歯学）</t>
    <rPh sb="0" eb="2">
      <t>ホケン</t>
    </rPh>
    <rPh sb="2" eb="3">
      <t>ケイ</t>
    </rPh>
    <rPh sb="4" eb="6">
      <t>シガク</t>
    </rPh>
    <phoneticPr fontId="2"/>
  </si>
  <si>
    <t>保健系（薬学）</t>
    <rPh sb="0" eb="2">
      <t>ホケン</t>
    </rPh>
    <rPh sb="2" eb="3">
      <t>ケイ</t>
    </rPh>
    <rPh sb="4" eb="6">
      <t>ヤクガク</t>
    </rPh>
    <phoneticPr fontId="2"/>
  </si>
  <si>
    <t>保健系（その他）</t>
    <rPh sb="0" eb="2">
      <t>ホケン</t>
    </rPh>
    <rPh sb="2" eb="3">
      <t>ケイ</t>
    </rPh>
    <rPh sb="6" eb="7">
      <t>タ</t>
    </rPh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</si>
  <si>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</si>
  <si>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</si>
  <si>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</si>
  <si>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</si>
  <si>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k</t>
    <phoneticPr fontId="2"/>
  </si>
  <si>
    <t>⑤</t>
    <phoneticPr fontId="2"/>
  </si>
  <si>
    <t>業績評価</t>
    <rPh sb="0" eb="2">
      <t>ギョウセキ</t>
    </rPh>
    <rPh sb="2" eb="4">
      <t>ヒョウカ</t>
    </rPh>
    <phoneticPr fontId="2"/>
  </si>
  <si>
    <t>顕彰</t>
    <rPh sb="0" eb="2">
      <t>ケンショウ</t>
    </rPh>
    <phoneticPr fontId="2"/>
  </si>
  <si>
    <t>放送大学</t>
  </si>
  <si>
    <t>【大学全体】</t>
    <rPh sb="1" eb="3">
      <t>ダイガク</t>
    </rPh>
    <rPh sb="3" eb="5">
      <t>ゼンタイ</t>
    </rPh>
    <phoneticPr fontId="2"/>
  </si>
  <si>
    <t>ｊ</t>
    <phoneticPr fontId="2"/>
  </si>
  <si>
    <t>ｊ</t>
    <phoneticPr fontId="2"/>
  </si>
  <si>
    <t>【大学全体】</t>
    <phoneticPr fontId="2"/>
  </si>
  <si>
    <t>ｃ</t>
    <phoneticPr fontId="2"/>
  </si>
  <si>
    <t>ティーチング・ポートフォリオ</t>
    <phoneticPr fontId="2"/>
  </si>
  <si>
    <t>国際資源学部</t>
    <rPh sb="0" eb="2">
      <t>コクサイ</t>
    </rPh>
    <rPh sb="2" eb="4">
      <t>シゲン</t>
    </rPh>
    <rPh sb="4" eb="6">
      <t>ガクブ</t>
    </rPh>
    <phoneticPr fontId="3"/>
  </si>
  <si>
    <t>理工学部</t>
    <rPh sb="0" eb="2">
      <t>リコウ</t>
    </rPh>
    <rPh sb="2" eb="4">
      <t>ガクブ</t>
    </rPh>
    <phoneticPr fontId="3"/>
  </si>
  <si>
    <t>法政経学部</t>
    <rPh sb="1" eb="3">
      <t>セイケイ</t>
    </rPh>
    <phoneticPr fontId="3"/>
  </si>
  <si>
    <t>言語文化学部</t>
    <rPh sb="0" eb="2">
      <t>ゲンゴ</t>
    </rPh>
    <rPh sb="2" eb="4">
      <t>ブンカ</t>
    </rPh>
    <rPh sb="4" eb="6">
      <t>ガクブ</t>
    </rPh>
    <phoneticPr fontId="3"/>
  </si>
  <si>
    <t>国際社会学部</t>
    <rPh sb="0" eb="2">
      <t>コクサイ</t>
    </rPh>
    <rPh sb="2" eb="4">
      <t>シャカイ</t>
    </rPh>
    <rPh sb="4" eb="6">
      <t>ガクブ</t>
    </rPh>
    <phoneticPr fontId="3"/>
  </si>
  <si>
    <t>理工学部</t>
    <rPh sb="0" eb="1">
      <t>リ</t>
    </rPh>
    <phoneticPr fontId="3"/>
  </si>
  <si>
    <t>生命環境学部</t>
    <rPh sb="0" eb="2">
      <t>セイメイ</t>
    </rPh>
    <rPh sb="2" eb="4">
      <t>カンキョウ</t>
    </rPh>
    <rPh sb="4" eb="6">
      <t>ガクブ</t>
    </rPh>
    <phoneticPr fontId="3"/>
  </si>
  <si>
    <t>人文社会科学部</t>
    <rPh sb="2" eb="4">
      <t>シャカイ</t>
    </rPh>
    <rPh sb="4" eb="5">
      <t>カ</t>
    </rPh>
    <phoneticPr fontId="3"/>
  </si>
  <si>
    <t>国際総合科学部</t>
    <rPh sb="0" eb="2">
      <t>コクサイ</t>
    </rPh>
    <rPh sb="2" eb="4">
      <t>ソウゴウ</t>
    </rPh>
    <rPh sb="4" eb="6">
      <t>カガク</t>
    </rPh>
    <rPh sb="6" eb="7">
      <t>ブ</t>
    </rPh>
    <phoneticPr fontId="3"/>
  </si>
  <si>
    <t>共同獣医学部</t>
    <rPh sb="0" eb="2">
      <t>キョウドウ</t>
    </rPh>
    <rPh sb="2" eb="4">
      <t>ジュウイ</t>
    </rPh>
    <rPh sb="4" eb="6">
      <t>ガクブ</t>
    </rPh>
    <phoneticPr fontId="3"/>
  </si>
  <si>
    <t>地域協働学部</t>
    <rPh sb="2" eb="4">
      <t>キョウドウ</t>
    </rPh>
    <rPh sb="4" eb="6">
      <t>ガクブ</t>
    </rPh>
    <phoneticPr fontId="3"/>
  </si>
  <si>
    <t>多文化社会学部</t>
    <rPh sb="0" eb="3">
      <t>タブンカ</t>
    </rPh>
    <rPh sb="3" eb="5">
      <t>シャカイ</t>
    </rPh>
    <rPh sb="5" eb="6">
      <t>ガク</t>
    </rPh>
    <phoneticPr fontId="3"/>
  </si>
  <si>
    <t>美術学部</t>
    <rPh sb="0" eb="2">
      <t>ビジュツ</t>
    </rPh>
    <rPh sb="2" eb="4">
      <t>ガクブ</t>
    </rPh>
    <phoneticPr fontId="3"/>
  </si>
  <si>
    <t>健康栄養学部</t>
    <rPh sb="0" eb="2">
      <t>ケンコウ</t>
    </rPh>
    <rPh sb="2" eb="4">
      <t>エイヨウ</t>
    </rPh>
    <rPh sb="4" eb="6">
      <t>ガクブ</t>
    </rPh>
    <phoneticPr fontId="3"/>
  </si>
  <si>
    <t>造形学部</t>
    <rPh sb="0" eb="2">
      <t>ゾウケイ</t>
    </rPh>
    <rPh sb="2" eb="4">
      <t>ガクブ</t>
    </rPh>
    <phoneticPr fontId="3"/>
  </si>
  <si>
    <t>看護学部</t>
    <rPh sb="0" eb="2">
      <t>カンゴ</t>
    </rPh>
    <rPh sb="2" eb="4">
      <t>ガクブ</t>
    </rPh>
    <phoneticPr fontId="3"/>
  </si>
  <si>
    <t>環境学部</t>
    <rPh sb="0" eb="2">
      <t>カンキョウ</t>
    </rPh>
    <rPh sb="2" eb="4">
      <t>ガクブ</t>
    </rPh>
    <phoneticPr fontId="3"/>
  </si>
  <si>
    <t>経営学部</t>
    <rPh sb="0" eb="2">
      <t>ケイエイ</t>
    </rPh>
    <rPh sb="2" eb="4">
      <t>ガクブ</t>
    </rPh>
    <phoneticPr fontId="3"/>
  </si>
  <si>
    <t>教育学部</t>
    <rPh sb="0" eb="2">
      <t>キョウイク</t>
    </rPh>
    <rPh sb="2" eb="4">
      <t>ガクブ</t>
    </rPh>
    <phoneticPr fontId="3"/>
  </si>
  <si>
    <t>都市経営学部</t>
    <rPh sb="0" eb="2">
      <t>トシ</t>
    </rPh>
    <rPh sb="2" eb="4">
      <t>ケイエイ</t>
    </rPh>
    <rPh sb="4" eb="6">
      <t>ガクブ</t>
    </rPh>
    <phoneticPr fontId="3"/>
  </si>
  <si>
    <t>経済・マネジメント学群</t>
    <rPh sb="0" eb="2">
      <t>ケイザイ</t>
    </rPh>
    <rPh sb="10" eb="11">
      <t>グン</t>
    </rPh>
    <phoneticPr fontId="3"/>
  </si>
  <si>
    <t>国際文理学部</t>
    <rPh sb="0" eb="2">
      <t>コクサイ</t>
    </rPh>
    <rPh sb="2" eb="4">
      <t>ブンリ</t>
    </rPh>
    <phoneticPr fontId="3"/>
  </si>
  <si>
    <t>保健福祉学部</t>
    <rPh sb="0" eb="2">
      <t>ホケン</t>
    </rPh>
    <rPh sb="2" eb="4">
      <t>フクシ</t>
    </rPh>
    <phoneticPr fontId="3"/>
  </si>
  <si>
    <t>地域共創学群</t>
    <rPh sb="0" eb="2">
      <t>チイキ</t>
    </rPh>
    <rPh sb="2" eb="3">
      <t>キョウ</t>
    </rPh>
    <rPh sb="3" eb="4">
      <t>キズ</t>
    </rPh>
    <rPh sb="4" eb="5">
      <t>ガク</t>
    </rPh>
    <rPh sb="5" eb="6">
      <t>グン</t>
    </rPh>
    <phoneticPr fontId="3"/>
  </si>
  <si>
    <t>芸術学部</t>
    <rPh sb="0" eb="2">
      <t>ゲイジュツ</t>
    </rPh>
    <phoneticPr fontId="3"/>
  </si>
  <si>
    <t>社会学部</t>
    <rPh sb="0" eb="2">
      <t>シャカイ</t>
    </rPh>
    <rPh sb="2" eb="4">
      <t>ガクブ</t>
    </rPh>
    <phoneticPr fontId="3"/>
  </si>
  <si>
    <t>理工学部</t>
    <rPh sb="0" eb="2">
      <t>リコウ</t>
    </rPh>
    <phoneticPr fontId="3"/>
  </si>
  <si>
    <t>保健医療学部</t>
    <rPh sb="0" eb="2">
      <t>ホケン</t>
    </rPh>
    <rPh sb="2" eb="4">
      <t>イリョウ</t>
    </rPh>
    <rPh sb="4" eb="6">
      <t>ガクブ</t>
    </rPh>
    <phoneticPr fontId="3"/>
  </si>
  <si>
    <t>教育文化学部</t>
    <rPh sb="0" eb="2">
      <t>キョウイク</t>
    </rPh>
    <rPh sb="2" eb="4">
      <t>ブンカ</t>
    </rPh>
    <rPh sb="4" eb="6">
      <t>ガクブ</t>
    </rPh>
    <phoneticPr fontId="3"/>
  </si>
  <si>
    <t>リハビリテーション科学部</t>
    <rPh sb="9" eb="12">
      <t>カガクブ</t>
    </rPh>
    <phoneticPr fontId="3"/>
  </si>
  <si>
    <t>保健医療学部</t>
    <rPh sb="0" eb="2">
      <t>ホケン</t>
    </rPh>
    <phoneticPr fontId="3"/>
  </si>
  <si>
    <t>医療情報学部</t>
    <rPh sb="0" eb="2">
      <t>イリョウ</t>
    </rPh>
    <rPh sb="2" eb="4">
      <t>ジョウホウ</t>
    </rPh>
    <rPh sb="4" eb="6">
      <t>ガクブ</t>
    </rPh>
    <phoneticPr fontId="3"/>
  </si>
  <si>
    <t>経営情報学部（通信）</t>
    <rPh sb="7" eb="9">
      <t>ツウシン</t>
    </rPh>
    <phoneticPr fontId="3"/>
  </si>
  <si>
    <t>農食環境学群</t>
    <rPh sb="0" eb="1">
      <t>ノウ</t>
    </rPh>
    <rPh sb="1" eb="2">
      <t>ショク</t>
    </rPh>
    <rPh sb="2" eb="4">
      <t>カンキョウ</t>
    </rPh>
    <rPh sb="4" eb="5">
      <t>ガク</t>
    </rPh>
    <rPh sb="5" eb="6">
      <t>グン</t>
    </rPh>
    <phoneticPr fontId="3"/>
  </si>
  <si>
    <t>獣医学群</t>
    <rPh sb="0" eb="2">
      <t>ジュウイ</t>
    </rPh>
    <rPh sb="2" eb="3">
      <t>ガク</t>
    </rPh>
    <rPh sb="3" eb="4">
      <t>グン</t>
    </rPh>
    <phoneticPr fontId="3"/>
  </si>
  <si>
    <t>看護学部</t>
    <rPh sb="0" eb="2">
      <t>カンゴ</t>
    </rPh>
    <phoneticPr fontId="3"/>
  </si>
  <si>
    <t>教育学部</t>
    <rPh sb="0" eb="2">
      <t>キョウイク</t>
    </rPh>
    <phoneticPr fontId="3"/>
  </si>
  <si>
    <t>総合福祉学部（通信）</t>
    <rPh sb="7" eb="9">
      <t>ツウシン</t>
    </rPh>
    <phoneticPr fontId="3"/>
  </si>
  <si>
    <t>スポーツプロモーション学部（通信）</t>
    <rPh sb="11" eb="13">
      <t>ガクブ</t>
    </rPh>
    <rPh sb="14" eb="16">
      <t>ツウシン</t>
    </rPh>
    <phoneticPr fontId="3"/>
  </si>
  <si>
    <t>看護学部</t>
    <rPh sb="0" eb="3">
      <t>カンゴガク</t>
    </rPh>
    <phoneticPr fontId="3"/>
  </si>
  <si>
    <t>子ども生活学部</t>
    <rPh sb="0" eb="1">
      <t>コ</t>
    </rPh>
    <rPh sb="3" eb="5">
      <t>セイカツ</t>
    </rPh>
    <phoneticPr fontId="3"/>
  </si>
  <si>
    <t>福岡保健医療学部</t>
    <rPh sb="2" eb="4">
      <t>ホケン</t>
    </rPh>
    <rPh sb="4" eb="6">
      <t>イリョウ</t>
    </rPh>
    <phoneticPr fontId="3"/>
  </si>
  <si>
    <t>リハビリテーション学部</t>
    <rPh sb="9" eb="11">
      <t>ガクブ</t>
    </rPh>
    <phoneticPr fontId="3"/>
  </si>
  <si>
    <t>人間発達学部</t>
    <rPh sb="0" eb="2">
      <t>ニンゲン</t>
    </rPh>
    <rPh sb="2" eb="4">
      <t>ハッタツ</t>
    </rPh>
    <rPh sb="4" eb="6">
      <t>ガクブ</t>
    </rPh>
    <phoneticPr fontId="3"/>
  </si>
  <si>
    <t>社会福祉学部（通信）</t>
    <rPh sb="7" eb="9">
      <t>ツウシン</t>
    </rPh>
    <phoneticPr fontId="3"/>
  </si>
  <si>
    <t>教育学部（通信）</t>
    <rPh sb="5" eb="7">
      <t>ツウシン</t>
    </rPh>
    <phoneticPr fontId="3"/>
  </si>
  <si>
    <t>心理学部（通信）</t>
    <rPh sb="5" eb="7">
      <t>ツウシン</t>
    </rPh>
    <phoneticPr fontId="3"/>
  </si>
  <si>
    <t>経済経営学部</t>
    <rPh sb="0" eb="2">
      <t>ケイザイ</t>
    </rPh>
    <phoneticPr fontId="3"/>
  </si>
  <si>
    <t>経済経営学部</t>
    <rPh sb="0" eb="2">
      <t>ケイザイ</t>
    </rPh>
    <rPh sb="2" eb="4">
      <t>ケイエイ</t>
    </rPh>
    <rPh sb="4" eb="6">
      <t>ガクブ</t>
    </rPh>
    <phoneticPr fontId="3"/>
  </si>
  <si>
    <t>経営学部</t>
    <rPh sb="0" eb="2">
      <t>ケイエイ</t>
    </rPh>
    <phoneticPr fontId="3"/>
  </si>
  <si>
    <t>生活創造学部</t>
    <rPh sb="0" eb="2">
      <t>セイカツ</t>
    </rPh>
    <rPh sb="2" eb="4">
      <t>ソウゾウ</t>
    </rPh>
    <rPh sb="4" eb="6">
      <t>ガクブ</t>
    </rPh>
    <phoneticPr fontId="3"/>
  </si>
  <si>
    <t>看護栄養学部</t>
    <rPh sb="2" eb="4">
      <t>エイヨウ</t>
    </rPh>
    <phoneticPr fontId="3"/>
  </si>
  <si>
    <t>人文学部</t>
    <rPh sb="0" eb="2">
      <t>ジンブン</t>
    </rPh>
    <phoneticPr fontId="3"/>
  </si>
  <si>
    <t>心理・福祉学部</t>
    <rPh sb="0" eb="2">
      <t>シンリ</t>
    </rPh>
    <rPh sb="3" eb="5">
      <t>フクシ</t>
    </rPh>
    <rPh sb="5" eb="7">
      <t>ガクブ</t>
    </rPh>
    <phoneticPr fontId="3"/>
  </si>
  <si>
    <t>文学部</t>
    <rPh sb="0" eb="2">
      <t>ブンガク</t>
    </rPh>
    <rPh sb="2" eb="3">
      <t>ブ</t>
    </rPh>
    <phoneticPr fontId="3"/>
  </si>
  <si>
    <t>心理・福祉学部（通信）</t>
    <rPh sb="0" eb="2">
      <t>シンリ</t>
    </rPh>
    <rPh sb="3" eb="5">
      <t>フクシ</t>
    </rPh>
    <rPh sb="5" eb="7">
      <t>ガクブ</t>
    </rPh>
    <phoneticPr fontId="3"/>
  </si>
  <si>
    <t>人間社会学部</t>
    <rPh sb="0" eb="2">
      <t>ニンゲン</t>
    </rPh>
    <rPh sb="2" eb="4">
      <t>シャカイ</t>
    </rPh>
    <phoneticPr fontId="3"/>
  </si>
  <si>
    <t>国際教養学部</t>
    <rPh sb="0" eb="2">
      <t>コクサイ</t>
    </rPh>
    <phoneticPr fontId="3"/>
  </si>
  <si>
    <t>地球社会共生学部</t>
    <rPh sb="0" eb="2">
      <t>チキュウ</t>
    </rPh>
    <rPh sb="2" eb="4">
      <t>シャカイ</t>
    </rPh>
    <rPh sb="4" eb="6">
      <t>キョウセイ</t>
    </rPh>
    <rPh sb="6" eb="8">
      <t>ガクブ</t>
    </rPh>
    <phoneticPr fontId="3"/>
  </si>
  <si>
    <t>観光コミュニティ学部</t>
    <rPh sb="0" eb="2">
      <t>カンコウ</t>
    </rPh>
    <rPh sb="8" eb="10">
      <t>ガクブ</t>
    </rPh>
    <phoneticPr fontId="3"/>
  </si>
  <si>
    <t>芸術文化学群</t>
    <rPh sb="0" eb="2">
      <t>ゲイジュツ</t>
    </rPh>
    <phoneticPr fontId="3"/>
  </si>
  <si>
    <t>文学部（通信）</t>
    <rPh sb="4" eb="6">
      <t>ツウシン</t>
    </rPh>
    <phoneticPr fontId="3"/>
  </si>
  <si>
    <t>先進工学部</t>
    <rPh sb="0" eb="2">
      <t>センシン</t>
    </rPh>
    <rPh sb="2" eb="5">
      <t>コウガクブ</t>
    </rPh>
    <phoneticPr fontId="3"/>
  </si>
  <si>
    <t>建築学部</t>
    <rPh sb="0" eb="2">
      <t>ケンチク</t>
    </rPh>
    <rPh sb="2" eb="4">
      <t>ガクブ</t>
    </rPh>
    <phoneticPr fontId="3"/>
  </si>
  <si>
    <t>情報マネジメント学部（通信）</t>
    <rPh sb="11" eb="13">
      <t>ツウシン</t>
    </rPh>
    <phoneticPr fontId="3"/>
  </si>
  <si>
    <t>国際教養学部</t>
    <rPh sb="0" eb="2">
      <t>コクサイ</t>
    </rPh>
    <rPh sb="2" eb="4">
      <t>キョウヨウ</t>
    </rPh>
    <rPh sb="4" eb="6">
      <t>ガクブ</t>
    </rPh>
    <phoneticPr fontId="3"/>
  </si>
  <si>
    <t>総合グローバル学部</t>
    <rPh sb="0" eb="2">
      <t>ソウゴウ</t>
    </rPh>
    <phoneticPr fontId="3"/>
  </si>
  <si>
    <t>グローバルビジネス学部</t>
    <rPh sb="9" eb="11">
      <t>ガクブ</t>
    </rPh>
    <phoneticPr fontId="3"/>
  </si>
  <si>
    <t>国際教養学部</t>
    <rPh sb="0" eb="2">
      <t>コクサイ</t>
    </rPh>
    <rPh sb="2" eb="4">
      <t>キョウヨウ</t>
    </rPh>
    <phoneticPr fontId="3"/>
  </si>
  <si>
    <t>理工学部（通信）</t>
    <rPh sb="5" eb="7">
      <t>ツウシン</t>
    </rPh>
    <phoneticPr fontId="3"/>
  </si>
  <si>
    <t>現代ライフ学部（通信）</t>
    <rPh sb="8" eb="10">
      <t>ツウシン</t>
    </rPh>
    <phoneticPr fontId="3"/>
  </si>
  <si>
    <t>子ども学部</t>
    <rPh sb="0" eb="1">
      <t>コ</t>
    </rPh>
    <phoneticPr fontId="3"/>
  </si>
  <si>
    <t>工学部</t>
    <rPh sb="0" eb="3">
      <t>コウガクブ</t>
    </rPh>
    <phoneticPr fontId="3"/>
  </si>
  <si>
    <t>東京純心大学</t>
  </si>
  <si>
    <t>メディア情報学部</t>
    <rPh sb="4" eb="6">
      <t>ジョウホウ</t>
    </rPh>
    <rPh sb="6" eb="8">
      <t>ガクブ</t>
    </rPh>
    <phoneticPr fontId="3"/>
  </si>
  <si>
    <t>モチベーション行動科学部</t>
    <rPh sb="7" eb="9">
      <t>コウドウ</t>
    </rPh>
    <rPh sb="9" eb="11">
      <t>カガク</t>
    </rPh>
    <rPh sb="11" eb="12">
      <t>ブ</t>
    </rPh>
    <phoneticPr fontId="3"/>
  </si>
  <si>
    <t>こども心理学部（通信）</t>
    <rPh sb="8" eb="10">
      <t>ツウシン</t>
    </rPh>
    <phoneticPr fontId="3"/>
  </si>
  <si>
    <t>モチベーション行動科学部（通信）</t>
    <rPh sb="7" eb="9">
      <t>コウドウ</t>
    </rPh>
    <rPh sb="9" eb="11">
      <t>カガク</t>
    </rPh>
    <rPh sb="11" eb="12">
      <t>ブ</t>
    </rPh>
    <phoneticPr fontId="3"/>
  </si>
  <si>
    <t>食環境科学部</t>
    <rPh sb="0" eb="1">
      <t>ショク</t>
    </rPh>
    <rPh sb="1" eb="3">
      <t>カンキョウ</t>
    </rPh>
    <rPh sb="3" eb="6">
      <t>カガクブ</t>
    </rPh>
    <phoneticPr fontId="3"/>
  </si>
  <si>
    <t>グローバル・コミュニケーション学部</t>
    <rPh sb="15" eb="17">
      <t>ガクブ</t>
    </rPh>
    <phoneticPr fontId="3"/>
  </si>
  <si>
    <t>文理学部（通信）</t>
    <rPh sb="5" eb="7">
      <t>ツウシン</t>
    </rPh>
    <phoneticPr fontId="3"/>
  </si>
  <si>
    <t>商学部（通信）</t>
    <rPh sb="4" eb="6">
      <t>ツウシン</t>
    </rPh>
    <phoneticPr fontId="3"/>
  </si>
  <si>
    <t>家政学部（通信）</t>
    <rPh sb="5" eb="7">
      <t>ツウシン</t>
    </rPh>
    <phoneticPr fontId="3"/>
  </si>
  <si>
    <t>児童スポーツ教育学部</t>
    <rPh sb="0" eb="2">
      <t>ジドウ</t>
    </rPh>
    <rPh sb="6" eb="8">
      <t>キョウイク</t>
    </rPh>
    <rPh sb="8" eb="10">
      <t>ガクブ</t>
    </rPh>
    <phoneticPr fontId="3"/>
  </si>
  <si>
    <t>法学部</t>
    <rPh sb="0" eb="1">
      <t>ホウ</t>
    </rPh>
    <phoneticPr fontId="3"/>
  </si>
  <si>
    <t>経済学部</t>
    <rPh sb="0" eb="2">
      <t>ケイザイ</t>
    </rPh>
    <phoneticPr fontId="3"/>
  </si>
  <si>
    <t>人間科学部</t>
    <rPh sb="2" eb="4">
      <t>カガク</t>
    </rPh>
    <rPh sb="4" eb="5">
      <t>ブ</t>
    </rPh>
    <phoneticPr fontId="3"/>
  </si>
  <si>
    <t>人間科学部（通信）</t>
    <rPh sb="2" eb="4">
      <t>カガク</t>
    </rPh>
    <rPh sb="4" eb="5">
      <t>ブ</t>
    </rPh>
    <rPh sb="6" eb="8">
      <t>ツウシン</t>
    </rPh>
    <phoneticPr fontId="3"/>
  </si>
  <si>
    <t>造形学部（通信）</t>
    <rPh sb="5" eb="7">
      <t>ツウシン</t>
    </rPh>
    <phoneticPr fontId="3"/>
  </si>
  <si>
    <t>総合数理学部</t>
    <rPh sb="0" eb="2">
      <t>ソウゴウ</t>
    </rPh>
    <rPh sb="2" eb="4">
      <t>スウリ</t>
    </rPh>
    <rPh sb="4" eb="6">
      <t>ガクブ</t>
    </rPh>
    <phoneticPr fontId="3"/>
  </si>
  <si>
    <t>国際文化学部</t>
    <rPh sb="0" eb="2">
      <t>コクサイ</t>
    </rPh>
    <rPh sb="2" eb="4">
      <t>ブンカ</t>
    </rPh>
    <rPh sb="4" eb="6">
      <t>ガクブ</t>
    </rPh>
    <phoneticPr fontId="3"/>
  </si>
  <si>
    <t>建築・環境学部</t>
    <rPh sb="0" eb="2">
      <t>ケンチク</t>
    </rPh>
    <rPh sb="3" eb="5">
      <t>カンキョウ</t>
    </rPh>
    <rPh sb="5" eb="7">
      <t>ガクブ</t>
    </rPh>
    <phoneticPr fontId="3"/>
  </si>
  <si>
    <t>栄養学部</t>
    <rPh sb="0" eb="2">
      <t>エイヨウ</t>
    </rPh>
    <rPh sb="2" eb="4">
      <t>ガクブ</t>
    </rPh>
    <phoneticPr fontId="3"/>
  </si>
  <si>
    <t>コミュニケーション文化学部</t>
    <rPh sb="9" eb="11">
      <t>ブンカ</t>
    </rPh>
    <phoneticPr fontId="3"/>
  </si>
  <si>
    <t>観光メディア文化学部</t>
    <rPh sb="0" eb="2">
      <t>カンコウ</t>
    </rPh>
    <rPh sb="6" eb="8">
      <t>ブンカ</t>
    </rPh>
    <rPh sb="8" eb="10">
      <t>ガクブ</t>
    </rPh>
    <phoneticPr fontId="3"/>
  </si>
  <si>
    <t>保健医療学部</t>
    <rPh sb="0" eb="2">
      <t>ホケン</t>
    </rPh>
    <rPh sb="2" eb="4">
      <t>イリョウ</t>
    </rPh>
    <phoneticPr fontId="3"/>
  </si>
  <si>
    <t>共生科学部（通信）</t>
    <rPh sb="6" eb="8">
      <t>ツウシン</t>
    </rPh>
    <phoneticPr fontId="3"/>
  </si>
  <si>
    <t>生物学部</t>
    <rPh sb="0" eb="2">
      <t>セイブツ</t>
    </rPh>
    <rPh sb="2" eb="4">
      <t>ガクブ</t>
    </rPh>
    <phoneticPr fontId="3"/>
  </si>
  <si>
    <t>映画学部</t>
    <rPh sb="0" eb="2">
      <t>エイガ</t>
    </rPh>
    <rPh sb="2" eb="4">
      <t>ガクブ</t>
    </rPh>
    <phoneticPr fontId="3"/>
  </si>
  <si>
    <t>生涯学習学部（通信）</t>
    <rPh sb="7" eb="9">
      <t>ツウシン</t>
    </rPh>
    <phoneticPr fontId="3"/>
  </si>
  <si>
    <t>こども教育学部</t>
    <rPh sb="3" eb="5">
      <t>キョウイク</t>
    </rPh>
    <rPh sb="5" eb="7">
      <t>ガクブ</t>
    </rPh>
    <phoneticPr fontId="3"/>
  </si>
  <si>
    <t>国際学部</t>
    <rPh sb="0" eb="2">
      <t>コクサイ</t>
    </rPh>
    <phoneticPr fontId="3"/>
  </si>
  <si>
    <t>福祉心理学部</t>
  </si>
  <si>
    <t>環境情報学部</t>
    <rPh sb="0" eb="2">
      <t>カンキョウ</t>
    </rPh>
    <rPh sb="2" eb="4">
      <t>ジョウホウ</t>
    </rPh>
    <rPh sb="4" eb="6">
      <t>ガクブ</t>
    </rPh>
    <phoneticPr fontId="3"/>
  </si>
  <si>
    <t>スポーツ健康科学部</t>
    <rPh sb="4" eb="6">
      <t>ケンコウ</t>
    </rPh>
    <rPh sb="6" eb="9">
      <t>カガクブ</t>
    </rPh>
    <phoneticPr fontId="3"/>
  </si>
  <si>
    <t>国際リベラルアーツ学部</t>
    <rPh sb="0" eb="2">
      <t>コクサイ</t>
    </rPh>
    <rPh sb="9" eb="11">
      <t>ガクブ</t>
    </rPh>
    <phoneticPr fontId="3"/>
  </si>
  <si>
    <t>工学部</t>
    <rPh sb="0" eb="1">
      <t>コウ</t>
    </rPh>
    <phoneticPr fontId="3"/>
  </si>
  <si>
    <t>看護リハビリテーション学部</t>
    <rPh sb="0" eb="2">
      <t>カンゴ</t>
    </rPh>
    <phoneticPr fontId="3"/>
  </si>
  <si>
    <t>人間福祉学部（通信）</t>
    <rPh sb="7" eb="9">
      <t>ツウシン</t>
    </rPh>
    <phoneticPr fontId="3"/>
  </si>
  <si>
    <t>健康プロデュース学部</t>
    <rPh sb="0" eb="2">
      <t>ケンコウ</t>
    </rPh>
    <phoneticPr fontId="3"/>
  </si>
  <si>
    <t>地域政策学部</t>
    <rPh sb="0" eb="2">
      <t>チイキ</t>
    </rPh>
    <rPh sb="2" eb="4">
      <t>セイサク</t>
    </rPh>
    <rPh sb="4" eb="6">
      <t>ガクブ</t>
    </rPh>
    <phoneticPr fontId="3"/>
  </si>
  <si>
    <t>経済学部</t>
    <rPh sb="0" eb="2">
      <t>ケイザイ</t>
    </rPh>
    <rPh sb="2" eb="4">
      <t>ガクブ</t>
    </rPh>
    <phoneticPr fontId="3"/>
  </si>
  <si>
    <t>子ども教育学部</t>
    <rPh sb="0" eb="1">
      <t>コ</t>
    </rPh>
    <rPh sb="3" eb="5">
      <t>キョウイク</t>
    </rPh>
    <rPh sb="5" eb="7">
      <t>ガクブ</t>
    </rPh>
    <phoneticPr fontId="3"/>
  </si>
  <si>
    <t>国際情報学部</t>
    <rPh sb="0" eb="2">
      <t>コクサイ</t>
    </rPh>
    <rPh sb="2" eb="4">
      <t>ジョウホウ</t>
    </rPh>
    <rPh sb="4" eb="6">
      <t>ガクブ</t>
    </rPh>
    <phoneticPr fontId="3"/>
  </si>
  <si>
    <t>スポーツ健康科学部</t>
    <rPh sb="4" eb="6">
      <t>ケンコウ</t>
    </rPh>
    <rPh sb="6" eb="8">
      <t>カガク</t>
    </rPh>
    <rPh sb="8" eb="9">
      <t>ブ</t>
    </rPh>
    <phoneticPr fontId="3"/>
  </si>
  <si>
    <t>健康栄養学部</t>
    <rPh sb="0" eb="2">
      <t>ケンコウ</t>
    </rPh>
    <rPh sb="2" eb="4">
      <t>エイヨウ</t>
    </rPh>
    <phoneticPr fontId="3"/>
  </si>
  <si>
    <t>情報メディア学部</t>
    <rPh sb="0" eb="2">
      <t>ジョウホウ</t>
    </rPh>
    <rPh sb="6" eb="8">
      <t>ガクブ</t>
    </rPh>
    <phoneticPr fontId="3"/>
  </si>
  <si>
    <t>福祉経営学部（通信）</t>
    <rPh sb="0" eb="2">
      <t>フクシ</t>
    </rPh>
    <rPh sb="2" eb="4">
      <t>ケイエイ</t>
    </rPh>
    <phoneticPr fontId="3"/>
  </si>
  <si>
    <t>鈴鹿大学</t>
  </si>
  <si>
    <t>人文学部</t>
    <rPh sb="0" eb="2">
      <t>ジンブン</t>
    </rPh>
    <rPh sb="2" eb="4">
      <t>ガクブ</t>
    </rPh>
    <phoneticPr fontId="3"/>
  </si>
  <si>
    <t>健康医療学部</t>
    <rPh sb="0" eb="2">
      <t>ケンコウ</t>
    </rPh>
    <rPh sb="2" eb="4">
      <t>イリョウ</t>
    </rPh>
    <rPh sb="4" eb="6">
      <t>ガクブ</t>
    </rPh>
    <phoneticPr fontId="3"/>
  </si>
  <si>
    <t>ポピュラーカルチャー学部</t>
    <rPh sb="10" eb="12">
      <t>ガクブ</t>
    </rPh>
    <phoneticPr fontId="3"/>
  </si>
  <si>
    <t>芸術学部（通信）</t>
    <rPh sb="5" eb="7">
      <t>ツウシン</t>
    </rPh>
    <phoneticPr fontId="3"/>
  </si>
  <si>
    <t>健康科学部</t>
    <rPh sb="0" eb="2">
      <t>ケンコウ</t>
    </rPh>
    <rPh sb="2" eb="5">
      <t>カガクブ</t>
    </rPh>
    <phoneticPr fontId="3"/>
  </si>
  <si>
    <t>健康科学部（通信）</t>
    <rPh sb="0" eb="2">
      <t>ケンコウ</t>
    </rPh>
    <rPh sb="2" eb="5">
      <t>カガクブ</t>
    </rPh>
    <rPh sb="6" eb="8">
      <t>ツウシン</t>
    </rPh>
    <phoneticPr fontId="3"/>
  </si>
  <si>
    <t>工芸学部</t>
    <rPh sb="0" eb="2">
      <t>コウゲイ</t>
    </rPh>
    <rPh sb="2" eb="4">
      <t>ガクブ</t>
    </rPh>
    <phoneticPr fontId="3"/>
  </si>
  <si>
    <t>総合社会学部</t>
    <rPh sb="0" eb="2">
      <t>ソウゴウ</t>
    </rPh>
    <rPh sb="2" eb="4">
      <t>シャカイ</t>
    </rPh>
    <phoneticPr fontId="3"/>
  </si>
  <si>
    <t>グローバル地域文化学部</t>
    <rPh sb="5" eb="7">
      <t>チイキ</t>
    </rPh>
    <rPh sb="7" eb="9">
      <t>ブンカ</t>
    </rPh>
    <rPh sb="9" eb="11">
      <t>ガクブ</t>
    </rPh>
    <phoneticPr fontId="3"/>
  </si>
  <si>
    <t>仏教学部（通信）</t>
    <rPh sb="5" eb="7">
      <t>ツウシン</t>
    </rPh>
    <phoneticPr fontId="3"/>
  </si>
  <si>
    <t>子ども教育学部</t>
    <rPh sb="3" eb="5">
      <t>キョウイク</t>
    </rPh>
    <phoneticPr fontId="3"/>
  </si>
  <si>
    <t>政策学部</t>
    <rPh sb="0" eb="2">
      <t>セイサク</t>
    </rPh>
    <rPh sb="2" eb="4">
      <t>ガクブ</t>
    </rPh>
    <phoneticPr fontId="3"/>
  </si>
  <si>
    <t>農学部</t>
    <rPh sb="0" eb="1">
      <t>ノウ</t>
    </rPh>
    <phoneticPr fontId="3"/>
  </si>
  <si>
    <t>地域創造学部</t>
    <rPh sb="0" eb="2">
      <t>チイキ</t>
    </rPh>
    <rPh sb="2" eb="4">
      <t>ソウゾウ</t>
    </rPh>
    <rPh sb="4" eb="6">
      <t>ガクブ</t>
    </rPh>
    <phoneticPr fontId="3"/>
  </si>
  <si>
    <t>商学部</t>
    <rPh sb="0" eb="1">
      <t>ショウ</t>
    </rPh>
    <phoneticPr fontId="3"/>
  </si>
  <si>
    <t>商学部（通信）</t>
    <rPh sb="0" eb="1">
      <t>ショウ</t>
    </rPh>
    <rPh sb="4" eb="6">
      <t>ツウシン</t>
    </rPh>
    <phoneticPr fontId="3"/>
  </si>
  <si>
    <t>国際交流学部</t>
    <rPh sb="0" eb="2">
      <t>コクサイ</t>
    </rPh>
    <rPh sb="2" eb="4">
      <t>コウリュウ</t>
    </rPh>
    <rPh sb="4" eb="6">
      <t>ガクブ</t>
    </rPh>
    <phoneticPr fontId="3"/>
  </si>
  <si>
    <t>情報社会学部</t>
    <rPh sb="0" eb="2">
      <t>ジョウホウ</t>
    </rPh>
    <rPh sb="2" eb="4">
      <t>シャカイ</t>
    </rPh>
    <rPh sb="4" eb="6">
      <t>ガクブ</t>
    </rPh>
    <phoneticPr fontId="3"/>
  </si>
  <si>
    <t>国際教養学部</t>
    <rPh sb="2" eb="4">
      <t>キョウヨウ</t>
    </rPh>
    <phoneticPr fontId="3"/>
  </si>
  <si>
    <t>デザイン工学部</t>
    <rPh sb="4" eb="7">
      <t>コウガクブ</t>
    </rPh>
    <phoneticPr fontId="3"/>
  </si>
  <si>
    <t>医療学部</t>
    <rPh sb="0" eb="2">
      <t>イリョウ</t>
    </rPh>
    <rPh sb="2" eb="4">
      <t>ガクブ</t>
    </rPh>
    <phoneticPr fontId="3"/>
  </si>
  <si>
    <t>英語キャリア学部</t>
    <rPh sb="0" eb="2">
      <t>エイゴ</t>
    </rPh>
    <rPh sb="6" eb="8">
      <t>ガクブ</t>
    </rPh>
    <phoneticPr fontId="3"/>
  </si>
  <si>
    <t>英語国際学部</t>
    <rPh sb="0" eb="2">
      <t>エイゴ</t>
    </rPh>
    <phoneticPr fontId="3"/>
  </si>
  <si>
    <t>国際こども教育学部</t>
    <rPh sb="5" eb="7">
      <t>キョウイク</t>
    </rPh>
    <phoneticPr fontId="3"/>
  </si>
  <si>
    <t>食文化学部</t>
    <rPh sb="0" eb="3">
      <t>ショクブンカ</t>
    </rPh>
    <rPh sb="3" eb="5">
      <t>ガクブ</t>
    </rPh>
    <phoneticPr fontId="3"/>
  </si>
  <si>
    <t>看護保健学部</t>
    <rPh sb="2" eb="4">
      <t>ホケン</t>
    </rPh>
    <phoneticPr fontId="3"/>
  </si>
  <si>
    <t>現代社会学部</t>
    <rPh sb="0" eb="2">
      <t>ゲンダイ</t>
    </rPh>
    <phoneticPr fontId="3"/>
  </si>
  <si>
    <t>現代社会学部（通信）</t>
    <rPh sb="7" eb="9">
      <t>ツウシン</t>
    </rPh>
    <phoneticPr fontId="3"/>
  </si>
  <si>
    <t>心理学部</t>
    <rPh sb="0" eb="2">
      <t>シンリ</t>
    </rPh>
    <rPh sb="2" eb="4">
      <t>ガクブ</t>
    </rPh>
    <phoneticPr fontId="3"/>
  </si>
  <si>
    <t>現代社会学部</t>
    <rPh sb="0" eb="2">
      <t>ゲンダイ</t>
    </rPh>
    <rPh sb="2" eb="4">
      <t>シャカイ</t>
    </rPh>
    <phoneticPr fontId="3"/>
  </si>
  <si>
    <t>芸術工学部</t>
    <rPh sb="0" eb="2">
      <t>ゲイジュツ</t>
    </rPh>
    <rPh sb="2" eb="5">
      <t>コウガクブ</t>
    </rPh>
    <phoneticPr fontId="3"/>
  </si>
  <si>
    <t>東京メディア芸術学部</t>
    <rPh sb="6" eb="8">
      <t>ゲイジュツ</t>
    </rPh>
    <phoneticPr fontId="3"/>
  </si>
  <si>
    <t>健康・スポーツ科学部</t>
    <rPh sb="0" eb="2">
      <t>ケンコウ</t>
    </rPh>
    <rPh sb="7" eb="9">
      <t>カガク</t>
    </rPh>
    <rPh sb="9" eb="10">
      <t>ブ</t>
    </rPh>
    <phoneticPr fontId="3"/>
  </si>
  <si>
    <t>人間教育学部</t>
    <rPh sb="0" eb="2">
      <t>ニンゲン</t>
    </rPh>
    <rPh sb="2" eb="4">
      <t>キョウイク</t>
    </rPh>
    <phoneticPr fontId="3"/>
  </si>
  <si>
    <t>生物地球学部</t>
    <rPh sb="0" eb="2">
      <t>セイブツ</t>
    </rPh>
    <rPh sb="2" eb="4">
      <t>チキュウ</t>
    </rPh>
    <rPh sb="4" eb="6">
      <t>ガクブ</t>
    </rPh>
    <phoneticPr fontId="3"/>
  </si>
  <si>
    <t>次世代教育学部（通信）</t>
    <rPh sb="8" eb="10">
      <t>ツウシン</t>
    </rPh>
    <phoneticPr fontId="3"/>
  </si>
  <si>
    <t>社会科学部</t>
    <rPh sb="2" eb="3">
      <t>カ</t>
    </rPh>
    <phoneticPr fontId="3"/>
  </si>
  <si>
    <t>保健医療福祉学部</t>
    <rPh sb="2" eb="4">
      <t>イリョウ</t>
    </rPh>
    <rPh sb="4" eb="6">
      <t>フクシ</t>
    </rPh>
    <phoneticPr fontId="3"/>
  </si>
  <si>
    <t>外国語学部</t>
    <rPh sb="0" eb="3">
      <t>ガイコクゴ</t>
    </rPh>
    <rPh sb="3" eb="5">
      <t>ガクブ</t>
    </rPh>
    <phoneticPr fontId="3"/>
  </si>
  <si>
    <t>アニメーション文化学部</t>
    <rPh sb="7" eb="9">
      <t>ブンカ</t>
    </rPh>
    <rPh sb="9" eb="11">
      <t>ガクブ</t>
    </rPh>
    <phoneticPr fontId="3"/>
  </si>
  <si>
    <t>生命学部</t>
    <rPh sb="0" eb="2">
      <t>セイメイ</t>
    </rPh>
    <rPh sb="2" eb="4">
      <t>ガクブ</t>
    </rPh>
    <phoneticPr fontId="3"/>
  </si>
  <si>
    <t>総合リハビリテーション学部</t>
    <rPh sb="0" eb="2">
      <t>ソウゴウ</t>
    </rPh>
    <phoneticPr fontId="3"/>
  </si>
  <si>
    <t>人間生活学部</t>
    <rPh sb="0" eb="2">
      <t>ニンゲン</t>
    </rPh>
    <rPh sb="2" eb="4">
      <t>セイカツ</t>
    </rPh>
    <rPh sb="4" eb="6">
      <t>ガクブ</t>
    </rPh>
    <phoneticPr fontId="3"/>
  </si>
  <si>
    <t>子ども教育学部</t>
    <rPh sb="0" eb="1">
      <t>コ</t>
    </rPh>
    <rPh sb="3" eb="5">
      <t>キョウイク</t>
    </rPh>
    <phoneticPr fontId="3"/>
  </si>
  <si>
    <t>人間科学部</t>
    <rPh sb="0" eb="2">
      <t>ニンゲン</t>
    </rPh>
    <rPh sb="2" eb="4">
      <t>カガク</t>
    </rPh>
    <phoneticPr fontId="3"/>
  </si>
  <si>
    <t>口腔歯学部</t>
    <rPh sb="0" eb="2">
      <t>コウクウ</t>
    </rPh>
    <phoneticPr fontId="3"/>
  </si>
  <si>
    <t>国際キャリア学部</t>
    <rPh sb="0" eb="2">
      <t>コクサイ</t>
    </rPh>
    <phoneticPr fontId="3"/>
  </si>
  <si>
    <t>健康栄養学部</t>
    <rPh sb="2" eb="4">
      <t>エイヨウ</t>
    </rPh>
    <phoneticPr fontId="3"/>
  </si>
  <si>
    <t>総合情報学部</t>
    <rPh sb="0" eb="2">
      <t>ソウゴウ</t>
    </rPh>
    <phoneticPr fontId="3"/>
  </si>
  <si>
    <t>生命医科学部</t>
    <rPh sb="0" eb="2">
      <t>セイメイ</t>
    </rPh>
    <rPh sb="2" eb="5">
      <t>イカガク</t>
    </rPh>
    <rPh sb="5" eb="6">
      <t>ブ</t>
    </rPh>
    <phoneticPr fontId="3"/>
  </si>
  <si>
    <t>教養学部</t>
    <rPh sb="0" eb="2">
      <t>キョウヨウ</t>
    </rPh>
    <rPh sb="2" eb="4">
      <t>ガクブ</t>
    </rPh>
    <phoneticPr fontId="3"/>
  </si>
  <si>
    <t>大学名</t>
    <rPh sb="0" eb="3">
      <t>ダイガクメイ</t>
    </rPh>
    <phoneticPr fontId="3"/>
  </si>
  <si>
    <t>総合科学技術研究科</t>
  </si>
  <si>
    <t>熱帯医学・グローバルヘルス研究科</t>
  </si>
  <si>
    <t>公立鳥取環境大学</t>
  </si>
  <si>
    <t>都市経営学研究科</t>
  </si>
  <si>
    <t>人間環境科学研究科</t>
  </si>
  <si>
    <t>健康栄養科学研究科</t>
  </si>
  <si>
    <t>こども教育学研究科</t>
  </si>
  <si>
    <t>法と経営学研究科</t>
  </si>
  <si>
    <t>スポーツ健康学研究科</t>
  </si>
  <si>
    <t>リハビリテ－ション学研究科</t>
  </si>
  <si>
    <t>総合福祉学研究科（通信）</t>
    <phoneticPr fontId="2"/>
  </si>
  <si>
    <t>社会福祉学研究科（通信）</t>
    <phoneticPr fontId="2"/>
  </si>
  <si>
    <t>経済学部（通信）</t>
    <phoneticPr fontId="2"/>
  </si>
  <si>
    <t>法学部（通信）</t>
    <phoneticPr fontId="2"/>
  </si>
  <si>
    <t>情報マネジメント学部（通信）</t>
    <rPh sb="11" eb="13">
      <t>ツウシン</t>
    </rPh>
    <phoneticPr fontId="2"/>
  </si>
  <si>
    <t>理工学研究科（通信）</t>
    <phoneticPr fontId="2"/>
  </si>
  <si>
    <t>教育学研究科（通信）</t>
    <phoneticPr fontId="2"/>
  </si>
  <si>
    <t>経営管理研究科（通信）</t>
    <phoneticPr fontId="2"/>
  </si>
  <si>
    <t>文化創造学研究科（通信）</t>
    <phoneticPr fontId="2"/>
  </si>
  <si>
    <t>外国語学研究科（通信）</t>
    <phoneticPr fontId="2"/>
  </si>
  <si>
    <t>福祉経営学部（通信）</t>
    <rPh sb="0" eb="2">
      <t>フクシ</t>
    </rPh>
    <rPh sb="2" eb="4">
      <t>ケイエイ</t>
    </rPh>
    <phoneticPr fontId="2"/>
  </si>
  <si>
    <t>国際社会開発研究科（通信）</t>
    <phoneticPr fontId="2"/>
  </si>
  <si>
    <t>福祉社会開発研究科（通信）</t>
    <phoneticPr fontId="2"/>
  </si>
  <si>
    <t>経済学研究科（通信）</t>
    <phoneticPr fontId="2"/>
  </si>
  <si>
    <t>芸術研究科（通信）</t>
    <phoneticPr fontId="2"/>
  </si>
  <si>
    <t>文学部（通信）</t>
    <phoneticPr fontId="2"/>
  </si>
  <si>
    <t>歴史学部（通信）</t>
    <phoneticPr fontId="2"/>
  </si>
  <si>
    <t>教育学部（通信）</t>
    <phoneticPr fontId="2"/>
  </si>
  <si>
    <t>社会学部（通信）</t>
    <phoneticPr fontId="2"/>
  </si>
  <si>
    <t>社会福祉学部（通信）</t>
    <phoneticPr fontId="2"/>
  </si>
  <si>
    <t>社会学研究科（通信）</t>
    <phoneticPr fontId="2"/>
  </si>
  <si>
    <t>文学研究科（通信）</t>
    <phoneticPr fontId="2"/>
  </si>
  <si>
    <t>鍼灸学研究科（通信）</t>
    <phoneticPr fontId="2"/>
  </si>
  <si>
    <t>産業科学技術研究科（通信）</t>
    <phoneticPr fontId="2"/>
  </si>
  <si>
    <t>人間文化研究科（通信）</t>
    <phoneticPr fontId="2"/>
  </si>
  <si>
    <t>総合学術研究科（通信）</t>
    <phoneticPr fontId="2"/>
  </si>
  <si>
    <t>経営学部（通信）</t>
    <phoneticPr fontId="2"/>
  </si>
  <si>
    <t>経営学研究科（通信）</t>
    <phoneticPr fontId="2"/>
  </si>
  <si>
    <t>ＩＴ総合学部（通信）</t>
    <phoneticPr fontId="2"/>
  </si>
  <si>
    <t>ｊ</t>
  </si>
  <si>
    <t>ｄ</t>
  </si>
  <si>
    <t>ｅ</t>
  </si>
  <si>
    <t>ｇ</t>
  </si>
  <si>
    <t>ｆ</t>
    <phoneticPr fontId="2"/>
  </si>
  <si>
    <t>＜大学全体、各学部・研究科(通信制のみ)の回答＞</t>
    <rPh sb="1" eb="3">
      <t>ダイガク</t>
    </rPh>
    <rPh sb="3" eb="5">
      <t>ゼンタイ</t>
    </rPh>
    <rPh sb="6" eb="9">
      <t>カクガクブ</t>
    </rPh>
    <rPh sb="10" eb="12">
      <t>ケンキュウ</t>
    </rPh>
    <rPh sb="12" eb="13">
      <t>カ</t>
    </rPh>
    <rPh sb="14" eb="17">
      <t>ツウシンセイ</t>
    </rPh>
    <rPh sb="21" eb="23">
      <t>カイトウ</t>
    </rPh>
    <phoneticPr fontId="2"/>
  </si>
  <si>
    <t>採用した教員数</t>
    <rPh sb="0" eb="2">
      <t>サイヨウ</t>
    </rPh>
    <rPh sb="4" eb="6">
      <t>キョウイン</t>
    </rPh>
    <rPh sb="6" eb="7">
      <t>スウ</t>
    </rPh>
    <phoneticPr fontId="2"/>
  </si>
  <si>
    <t>公募による採用数</t>
    <rPh sb="0" eb="2">
      <t>コウボ</t>
    </rPh>
    <rPh sb="5" eb="8">
      <t>サイヨウスウ</t>
    </rPh>
    <phoneticPr fontId="2"/>
  </si>
  <si>
    <t>テニュア・トラック</t>
  </si>
  <si>
    <t>a</t>
    <phoneticPr fontId="2"/>
  </si>
  <si>
    <t>卒業・修了</t>
    <rPh sb="0" eb="2">
      <t>ソツギョウ</t>
    </rPh>
    <rPh sb="3" eb="5">
      <t>シュウリョウ</t>
    </rPh>
    <phoneticPr fontId="2"/>
  </si>
  <si>
    <t>保健看護学研究科</t>
    <phoneticPr fontId="2"/>
  </si>
  <si>
    <t>国際地域学研究科</t>
    <phoneticPr fontId="2"/>
  </si>
  <si>
    <r>
      <t>＜</t>
    </r>
    <r>
      <rPr>
        <sz val="9"/>
        <rFont val="ＭＳ Ｐゴシック"/>
        <family val="3"/>
        <charset val="128"/>
        <scheme val="minor"/>
      </rPr>
      <t>大学全体・各学部の回答＞</t>
    </r>
    <rPh sb="1" eb="3">
      <t>ダイガク</t>
    </rPh>
    <rPh sb="3" eb="5">
      <t>ゼンタイ</t>
    </rPh>
    <rPh sb="6" eb="9">
      <t>カクガクブ</t>
    </rPh>
    <rPh sb="10" eb="12">
      <t>カイトウ</t>
    </rPh>
    <phoneticPr fontId="2"/>
  </si>
  <si>
    <t>キャリア形成学部</t>
  </si>
  <si>
    <t>人文学部</t>
    <phoneticPr fontId="2"/>
  </si>
  <si>
    <t>工学部</t>
    <phoneticPr fontId="2"/>
  </si>
  <si>
    <t>o</t>
    <phoneticPr fontId="2"/>
  </si>
  <si>
    <t>m</t>
    <phoneticPr fontId="2"/>
  </si>
  <si>
    <t>ｎ</t>
    <phoneticPr fontId="2"/>
  </si>
  <si>
    <t>ｏ</t>
    <phoneticPr fontId="2"/>
  </si>
  <si>
    <t>ｐ</t>
    <phoneticPr fontId="2"/>
  </si>
  <si>
    <t>⑤　実施時（複数可）</t>
    <rPh sb="2" eb="4">
      <t>ジッシ</t>
    </rPh>
    <rPh sb="4" eb="5">
      <t>ジ</t>
    </rPh>
    <rPh sb="6" eb="8">
      <t>フクスウ</t>
    </rPh>
    <rPh sb="8" eb="9">
      <t>カ</t>
    </rPh>
    <phoneticPr fontId="2"/>
  </si>
  <si>
    <r>
      <t>⑦　⑤で「</t>
    </r>
    <r>
      <rPr>
        <b/>
        <sz val="9"/>
        <color theme="1"/>
        <rFont val="ＭＳ Ｐゴシック"/>
        <family val="3"/>
        <charset val="128"/>
        <scheme val="minor"/>
      </rPr>
      <t>ａ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ジ</t>
    </rPh>
    <rPh sb="12" eb="14">
      <t>フクスウ</t>
    </rPh>
    <rPh sb="14" eb="15">
      <t>カ</t>
    </rPh>
    <phoneticPr fontId="2"/>
  </si>
  <si>
    <r>
      <t>⑦　⑤で「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ジ</t>
    </rPh>
    <rPh sb="12" eb="14">
      <t>フクスウ</t>
    </rPh>
    <rPh sb="14" eb="15">
      <t>カ</t>
    </rPh>
    <phoneticPr fontId="2"/>
  </si>
  <si>
    <t>②</t>
    <phoneticPr fontId="2"/>
  </si>
  <si>
    <t>③</t>
    <phoneticPr fontId="2"/>
  </si>
  <si>
    <t>①</t>
    <phoneticPr fontId="2"/>
  </si>
  <si>
    <t>④</t>
    <phoneticPr fontId="2"/>
  </si>
  <si>
    <t>⑥　実施時（複数可）</t>
    <rPh sb="2" eb="4">
      <t>ジッシ</t>
    </rPh>
    <rPh sb="4" eb="5">
      <t>ドキ</t>
    </rPh>
    <rPh sb="6" eb="8">
      <t>フクスウ</t>
    </rPh>
    <rPh sb="8" eb="9">
      <t>カ</t>
    </rPh>
    <phoneticPr fontId="2"/>
  </si>
  <si>
    <r>
      <t>③　②で「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ジ</t>
    </rPh>
    <rPh sb="12" eb="14">
      <t>フクスウ</t>
    </rPh>
    <rPh sb="14" eb="15">
      <t>カ</t>
    </rPh>
    <phoneticPr fontId="2"/>
  </si>
  <si>
    <r>
      <t>④　②で「</t>
    </r>
    <r>
      <rPr>
        <b/>
        <sz val="9"/>
        <color theme="1"/>
        <rFont val="ＭＳ Ｐゴシック"/>
        <family val="3"/>
        <charset val="128"/>
        <scheme val="minor"/>
      </rPr>
      <t>ｄ</t>
    </r>
    <r>
      <rPr>
        <sz val="9"/>
        <color theme="1"/>
        <rFont val="ＭＳ Ｐゴシック"/>
        <family val="2"/>
        <charset val="128"/>
        <scheme val="minor"/>
      </rPr>
      <t>」を選択時（複数可）</t>
    </r>
    <rPh sb="8" eb="10">
      <t>センタク</t>
    </rPh>
    <rPh sb="10" eb="11">
      <t>ドキ</t>
    </rPh>
    <rPh sb="12" eb="14">
      <t>フクスウ</t>
    </rPh>
    <rPh sb="14" eb="15">
      <t>カ</t>
    </rPh>
    <phoneticPr fontId="2"/>
  </si>
  <si>
    <t>⑤</t>
    <phoneticPr fontId="2"/>
  </si>
  <si>
    <t>⑥</t>
    <phoneticPr fontId="2"/>
  </si>
  <si>
    <t>⑦</t>
    <phoneticPr fontId="2"/>
  </si>
  <si>
    <t>3-H</t>
    <phoneticPr fontId="2"/>
  </si>
  <si>
    <t>ｅ：具体的に</t>
    <rPh sb="2" eb="5">
      <t>グタイテキ</t>
    </rPh>
    <phoneticPr fontId="2"/>
  </si>
  <si>
    <t>ｆ：具体的に</t>
    <rPh sb="2" eb="5">
      <t>グタイテキ</t>
    </rPh>
    <phoneticPr fontId="2"/>
  </si>
  <si>
    <t>②　他県大学との</t>
    <rPh sb="2" eb="4">
      <t>タケン</t>
    </rPh>
    <rPh sb="4" eb="6">
      <t>ダイガク</t>
    </rPh>
    <phoneticPr fontId="2"/>
  </si>
  <si>
    <t>　　 単位互換</t>
    <rPh sb="3" eb="5">
      <t>タンイ</t>
    </rPh>
    <rPh sb="5" eb="7">
      <t>ゴカン</t>
    </rPh>
    <phoneticPr fontId="2"/>
  </si>
  <si>
    <t>④　国内大学</t>
    <rPh sb="2" eb="4">
      <t>コクナイ</t>
    </rPh>
    <rPh sb="4" eb="6">
      <t>ダイガク</t>
    </rPh>
    <phoneticPr fontId="2"/>
  </si>
  <si>
    <t>⑤　他県大学</t>
    <rPh sb="2" eb="4">
      <t>タケン</t>
    </rPh>
    <rPh sb="4" eb="6">
      <t>ダイガク</t>
    </rPh>
    <phoneticPr fontId="2"/>
  </si>
  <si>
    <r>
      <t>③　②で「</t>
    </r>
    <r>
      <rPr>
        <b/>
        <sz val="9"/>
        <color theme="1"/>
        <rFont val="ＭＳ Ｐゴシック"/>
        <family val="3"/>
        <charset val="128"/>
        <scheme val="minor"/>
      </rPr>
      <t>ａ</t>
    </r>
    <r>
      <rPr>
        <sz val="9"/>
        <color theme="1"/>
        <rFont val="ＭＳ Ｐゴシック"/>
        <family val="2"/>
        <charset val="128"/>
        <scheme val="minor"/>
      </rPr>
      <t>」（複数可）</t>
    </r>
    <rPh sb="8" eb="10">
      <t>フクスウ</t>
    </rPh>
    <rPh sb="10" eb="11">
      <t>カ</t>
    </rPh>
    <phoneticPr fontId="2"/>
  </si>
  <si>
    <r>
      <t>④　②で「</t>
    </r>
    <r>
      <rPr>
        <b/>
        <sz val="9"/>
        <color theme="1"/>
        <rFont val="ＭＳ Ｐゴシック"/>
        <family val="3"/>
        <charset val="128"/>
        <scheme val="minor"/>
      </rPr>
      <t>ｆ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</si>
  <si>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「</t>
    </r>
    <r>
      <rPr>
        <b/>
        <sz val="9"/>
        <rFont val="ＭＳ Ｐゴシック"/>
        <family val="3"/>
        <charset val="128"/>
        <scheme val="minor"/>
      </rPr>
      <t>ｊ</t>
    </r>
    <r>
      <rPr>
        <sz val="9"/>
        <rFont val="ＭＳ Ｐゴシック"/>
        <family val="3"/>
        <charset val="128"/>
        <scheme val="minor"/>
      </rPr>
      <t>」選択時</t>
    </r>
    <rPh sb="3" eb="5">
      <t>センタク</t>
    </rPh>
    <rPh sb="5" eb="6">
      <t>ジ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</si>
  <si>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11" eb="13">
      <t>バアイ</t>
    </rPh>
    <rPh sb="14" eb="16">
      <t>フクスウ</t>
    </rPh>
    <rPh sb="16" eb="17">
      <t>カ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</si>
  <si>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8" eb="10">
      <t>バアイ</t>
    </rPh>
    <rPh sb="11" eb="13">
      <t>フクスウ</t>
    </rPh>
    <rPh sb="13" eb="14">
      <t>カ</t>
    </rPh>
    <phoneticPr fontId="2"/>
  </si>
  <si>
    <r>
      <t>④　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11" eb="13">
      <t>バアイ</t>
    </rPh>
    <rPh sb="14" eb="16">
      <t>フクスウ</t>
    </rPh>
    <rPh sb="16" eb="17">
      <t>カ</t>
    </rPh>
    <phoneticPr fontId="2"/>
  </si>
  <si>
    <t>福知山公立大学</t>
  </si>
  <si>
    <t>山陽小野田市立山口東京理科大学</t>
  </si>
  <si>
    <t>地域デザイン科学部</t>
    <phoneticPr fontId="2"/>
  </si>
  <si>
    <t>国際社会学部</t>
    <rPh sb="0" eb="2">
      <t>コクサイ</t>
    </rPh>
    <rPh sb="2" eb="4">
      <t>シャカイ</t>
    </rPh>
    <rPh sb="4" eb="6">
      <t>ガクブ</t>
    </rPh>
    <phoneticPr fontId="2"/>
  </si>
  <si>
    <t>物質理工学院</t>
  </si>
  <si>
    <t>情報理工学院</t>
  </si>
  <si>
    <t>生命理工学院</t>
  </si>
  <si>
    <t>環境・社会理工学院</t>
  </si>
  <si>
    <t>国際地域学部</t>
    <phoneticPr fontId="2"/>
  </si>
  <si>
    <t>生物資源産業学部</t>
  </si>
  <si>
    <t>社会共創学部</t>
  </si>
  <si>
    <t>芸術地域デザイン学部</t>
    <phoneticPr fontId="2"/>
  </si>
  <si>
    <t>教育学部</t>
    <rPh sb="0" eb="2">
      <t>キョウイク</t>
    </rPh>
    <rPh sb="2" eb="4">
      <t>ガクブ</t>
    </rPh>
    <phoneticPr fontId="2"/>
  </si>
  <si>
    <t>地域資源創成学部</t>
  </si>
  <si>
    <t>地域経営学部</t>
    <phoneticPr fontId="2"/>
  </si>
  <si>
    <t>経営学部</t>
    <rPh sb="0" eb="2">
      <t>ケイエイ</t>
    </rPh>
    <phoneticPr fontId="2"/>
  </si>
  <si>
    <t>地域創造学部</t>
    <rPh sb="0" eb="2">
      <t>チイキ</t>
    </rPh>
    <rPh sb="2" eb="4">
      <t>ソウゾウ</t>
    </rPh>
    <rPh sb="4" eb="6">
      <t>ガクブ</t>
    </rPh>
    <phoneticPr fontId="2"/>
  </si>
  <si>
    <t>情報システム学部</t>
    <rPh sb="0" eb="2">
      <t>ジョウホウ</t>
    </rPh>
    <rPh sb="6" eb="8">
      <t>ガクブ</t>
    </rPh>
    <phoneticPr fontId="2"/>
  </si>
  <si>
    <t>医学部</t>
    <phoneticPr fontId="2"/>
  </si>
  <si>
    <t>生活科学部</t>
    <phoneticPr fontId="2"/>
  </si>
  <si>
    <t>成田保健医療学部</t>
    <rPh sb="0" eb="2">
      <t>ナリタ</t>
    </rPh>
    <rPh sb="2" eb="4">
      <t>ホケン</t>
    </rPh>
    <rPh sb="4" eb="6">
      <t>イリョウ</t>
    </rPh>
    <phoneticPr fontId="3"/>
  </si>
  <si>
    <t>成田看護学部</t>
    <rPh sb="0" eb="2">
      <t>ナリタ</t>
    </rPh>
    <phoneticPr fontId="2"/>
  </si>
  <si>
    <t>創造工学部</t>
    <phoneticPr fontId="2"/>
  </si>
  <si>
    <t>先進工学部</t>
  </si>
  <si>
    <t>都市創造学部</t>
    <phoneticPr fontId="2"/>
  </si>
  <si>
    <t>グローバル・コミュニケーション学群</t>
    <phoneticPr fontId="2"/>
  </si>
  <si>
    <t>国際社会科学部</t>
    <phoneticPr fontId="2"/>
  </si>
  <si>
    <t>人間総合学部</t>
    <phoneticPr fontId="2"/>
  </si>
  <si>
    <t>心理社会学部</t>
    <phoneticPr fontId="2"/>
  </si>
  <si>
    <t>地域創生学部</t>
  </si>
  <si>
    <t>経済学部</t>
    <phoneticPr fontId="2"/>
  </si>
  <si>
    <t>危機管理学部</t>
    <phoneticPr fontId="2"/>
  </si>
  <si>
    <t>スポーツ科学部</t>
    <phoneticPr fontId="2"/>
  </si>
  <si>
    <t>グローバル学部</t>
    <rPh sb="5" eb="7">
      <t>ガクブ</t>
    </rPh>
    <phoneticPr fontId="3"/>
  </si>
  <si>
    <t>観光経営学部</t>
    <phoneticPr fontId="2"/>
  </si>
  <si>
    <t>看護学部</t>
    <phoneticPr fontId="2"/>
  </si>
  <si>
    <t>グローバル・コミュニケーション学部</t>
  </si>
  <si>
    <t>総合心理学部</t>
  </si>
  <si>
    <t>政治経済学部</t>
    <phoneticPr fontId="2"/>
  </si>
  <si>
    <t>人間社会学群</t>
    <phoneticPr fontId="2"/>
  </si>
  <si>
    <t>教育学部</t>
    <rPh sb="0" eb="4">
      <t>キョウイクガクブ</t>
    </rPh>
    <phoneticPr fontId="2"/>
  </si>
  <si>
    <t>国際資源学研究科</t>
    <phoneticPr fontId="2"/>
  </si>
  <si>
    <t>有機材料システム研究科</t>
    <phoneticPr fontId="2"/>
  </si>
  <si>
    <t>国際芸術創造研究科</t>
    <phoneticPr fontId="2"/>
  </si>
  <si>
    <t>教職実践開発研究科</t>
  </si>
  <si>
    <t>教職実践研究科</t>
    <phoneticPr fontId="2"/>
  </si>
  <si>
    <t>先進予防医学研究科</t>
  </si>
  <si>
    <t>科学技術イノベーション研究科</t>
  </si>
  <si>
    <t>創成科学研究科</t>
    <rPh sb="0" eb="7">
      <t>ソウセイカガクケンキュウカ</t>
    </rPh>
    <phoneticPr fontId="2"/>
  </si>
  <si>
    <t>経営管理研究科</t>
    <phoneticPr fontId="2"/>
  </si>
  <si>
    <t>スポーツ健康指導研究科</t>
    <phoneticPr fontId="2"/>
  </si>
  <si>
    <t>看護学研究科</t>
    <phoneticPr fontId="2"/>
  </si>
  <si>
    <t>総合情報学研究科</t>
    <phoneticPr fontId="2"/>
  </si>
  <si>
    <t>食環境科学研究科</t>
  </si>
  <si>
    <t>スポーツ健康学研究科</t>
    <phoneticPr fontId="2"/>
  </si>
  <si>
    <t>イノベーションマネジメント研究科</t>
    <phoneticPr fontId="2"/>
  </si>
  <si>
    <t>保健医療学研究科</t>
    <phoneticPr fontId="2"/>
  </si>
  <si>
    <t>生物地球科学研究科</t>
  </si>
  <si>
    <t>全体</t>
    <rPh sb="0" eb="2">
      <t>ゼンタイ</t>
    </rPh>
    <phoneticPr fontId="2"/>
  </si>
  <si>
    <t>人間総合科学研究科（通信）</t>
    <phoneticPr fontId="2"/>
  </si>
  <si>
    <t>e</t>
    <phoneticPr fontId="2"/>
  </si>
  <si>
    <t>ｄ</t>
    <phoneticPr fontId="2"/>
  </si>
  <si>
    <t>ｅ</t>
    <phoneticPr fontId="2"/>
  </si>
  <si>
    <t>　　　　　　　　　　　　　　　　イ　協定等名</t>
    <rPh sb="18" eb="20">
      <t>キョウテイ</t>
    </rPh>
    <rPh sb="20" eb="21">
      <t>トウ</t>
    </rPh>
    <rPh sb="21" eb="22">
      <t>メイ</t>
    </rPh>
    <phoneticPr fontId="2"/>
  </si>
  <si>
    <t>②　ア　協定等</t>
    <rPh sb="4" eb="6">
      <t>キョウテイ</t>
    </rPh>
    <rPh sb="6" eb="7">
      <t>トウ</t>
    </rPh>
    <phoneticPr fontId="2"/>
  </si>
  <si>
    <t>ギャップ・ターム</t>
    <phoneticPr fontId="2"/>
  </si>
  <si>
    <t>①で「1：締結している」場合</t>
    <rPh sb="5" eb="7">
      <t>テイケツ</t>
    </rPh>
    <rPh sb="12" eb="14">
      <t>バアイ</t>
    </rPh>
    <phoneticPr fontId="2"/>
  </si>
  <si>
    <t>社会福祉学研究科</t>
    <phoneticPr fontId="2"/>
  </si>
  <si>
    <t>ソフトウェア情報学研究科</t>
    <phoneticPr fontId="2"/>
  </si>
  <si>
    <t>総合政策研究科</t>
    <phoneticPr fontId="2"/>
  </si>
  <si>
    <t>現代家政学部</t>
    <rPh sb="0" eb="2">
      <t>ゲンダイ</t>
    </rPh>
    <rPh sb="2" eb="5">
      <t>カセイガク</t>
    </rPh>
    <rPh sb="5" eb="6">
      <t>ブ</t>
    </rPh>
    <phoneticPr fontId="3"/>
  </si>
  <si>
    <t>福祉健康科学部</t>
    <phoneticPr fontId="2"/>
  </si>
  <si>
    <t>看護学部</t>
    <phoneticPr fontId="3"/>
  </si>
  <si>
    <t>1-A 三つの方針に基づく大学教育の点検状況</t>
    <rPh sb="4" eb="5">
      <t>ミッ</t>
    </rPh>
    <rPh sb="7" eb="9">
      <t>ホウシン</t>
    </rPh>
    <rPh sb="10" eb="11">
      <t>モト</t>
    </rPh>
    <rPh sb="13" eb="15">
      <t>ダイガク</t>
    </rPh>
    <rPh sb="15" eb="17">
      <t>キョウイク</t>
    </rPh>
    <rPh sb="18" eb="20">
      <t>テンケン</t>
    </rPh>
    <rPh sb="20" eb="22">
      <t>ジョウキョウ</t>
    </rPh>
    <phoneticPr fontId="2"/>
  </si>
  <si>
    <t>b</t>
    <phoneticPr fontId="2"/>
  </si>
  <si>
    <t>d</t>
    <phoneticPr fontId="2"/>
  </si>
  <si>
    <t>①達成状況の</t>
    <rPh sb="1" eb="3">
      <t>タッセイ</t>
    </rPh>
    <rPh sb="3" eb="5">
      <t>ジョウキョウ</t>
    </rPh>
    <phoneticPr fontId="2"/>
  </si>
  <si>
    <t>　　点検・評価</t>
    <rPh sb="2" eb="4">
      <t>テンケン</t>
    </rPh>
    <rPh sb="5" eb="7">
      <t>ヒョウカ</t>
    </rPh>
    <phoneticPr fontId="2"/>
  </si>
  <si>
    <t>②評価方針の策定</t>
    <phoneticPr fontId="2"/>
  </si>
  <si>
    <t>n</t>
    <phoneticPr fontId="2"/>
  </si>
  <si>
    <t>p</t>
    <phoneticPr fontId="2"/>
  </si>
  <si>
    <t>＜各学部・研究科の回答＞</t>
    <phoneticPr fontId="2"/>
  </si>
  <si>
    <t>必修状況</t>
    <rPh sb="0" eb="2">
      <t>ヒッシュウ</t>
    </rPh>
    <rPh sb="2" eb="4">
      <t>ジョウキョウ</t>
    </rPh>
    <phoneticPr fontId="2"/>
  </si>
  <si>
    <t>卒業論文等の授業</t>
    <rPh sb="4" eb="5">
      <t>トウ</t>
    </rPh>
    <rPh sb="6" eb="8">
      <t>ジュギョウ</t>
    </rPh>
    <phoneticPr fontId="2"/>
  </si>
  <si>
    <r>
      <t>② 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｣</t>
    </r>
    <r>
      <rPr>
        <sz val="9"/>
        <color theme="1"/>
        <rFont val="ＭＳ Ｐゴシック"/>
        <family val="2"/>
        <charset val="128"/>
        <scheme val="minor"/>
      </rPr>
      <t>の場合</t>
    </r>
    <phoneticPr fontId="2"/>
  </si>
  <si>
    <r>
      <t>④ 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</t>
    </r>
    <phoneticPr fontId="2"/>
  </si>
  <si>
    <t>ｏ</t>
  </si>
  <si>
    <t>ｐ</t>
  </si>
  <si>
    <t>ｑ</t>
    <phoneticPr fontId="2"/>
  </si>
  <si>
    <t>ｑ：具体的に</t>
    <rPh sb="2" eb="5">
      <t>グタイテキ</t>
    </rPh>
    <phoneticPr fontId="2"/>
  </si>
  <si>
    <t>ＧＰＡ制度</t>
    <rPh sb="3" eb="5">
      <t>セイド</t>
    </rPh>
    <phoneticPr fontId="2"/>
  </si>
  <si>
    <r>
      <t>④　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　運用方法（複数可）</t>
    </r>
    <rPh sb="11" eb="13">
      <t>バアイ</t>
    </rPh>
    <rPh sb="14" eb="16">
      <t>ウンヨウ</t>
    </rPh>
    <rPh sb="16" eb="18">
      <t>ホウホウ</t>
    </rPh>
    <rPh sb="19" eb="21">
      <t>フクスウ</t>
    </rPh>
    <rPh sb="21" eb="22">
      <t>カ</t>
    </rPh>
    <phoneticPr fontId="2"/>
  </si>
  <si>
    <t>学修意欲</t>
    <rPh sb="0" eb="2">
      <t>ガクシュウ</t>
    </rPh>
    <rPh sb="2" eb="4">
      <t>イヨク</t>
    </rPh>
    <phoneticPr fontId="2"/>
  </si>
  <si>
    <t>3-I</t>
    <phoneticPr fontId="2"/>
  </si>
  <si>
    <t>⑤</t>
    <phoneticPr fontId="2"/>
  </si>
  <si>
    <r>
      <t>⑤ ①または②で｢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12" eb="14">
      <t>バアイ</t>
    </rPh>
    <rPh sb="15" eb="17">
      <t>フクスウ</t>
    </rPh>
    <rPh sb="17" eb="18">
      <t>カ</t>
    </rPh>
    <phoneticPr fontId="2"/>
  </si>
  <si>
    <r>
      <t>④ ②で｢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8" eb="10">
      <t>バアイ</t>
    </rPh>
    <rPh sb="11" eb="13">
      <t>フクスウ</t>
    </rPh>
    <rPh sb="13" eb="14">
      <t>カ</t>
    </rPh>
    <phoneticPr fontId="2"/>
  </si>
  <si>
    <r>
      <t>③ ①で｢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｣の場合（複数可）</t>
    </r>
    <rPh sb="8" eb="10">
      <t>バアイ</t>
    </rPh>
    <rPh sb="11" eb="13">
      <t>フクスウ</t>
    </rPh>
    <rPh sb="13" eb="14">
      <t>カ</t>
    </rPh>
    <phoneticPr fontId="2"/>
  </si>
  <si>
    <t>⑧</t>
    <phoneticPr fontId="2"/>
  </si>
  <si>
    <t>資料等の交付</t>
    <rPh sb="0" eb="2">
      <t>シリョウ</t>
    </rPh>
    <rPh sb="2" eb="3">
      <t>トウ</t>
    </rPh>
    <rPh sb="4" eb="6">
      <t>コウフ</t>
    </rPh>
    <phoneticPr fontId="2"/>
  </si>
  <si>
    <t>進路先の評価</t>
    <rPh sb="0" eb="2">
      <t>シンロ</t>
    </rPh>
    <rPh sb="2" eb="3">
      <t>サキ</t>
    </rPh>
    <rPh sb="4" eb="6">
      <t>ヒョウカ</t>
    </rPh>
    <phoneticPr fontId="2"/>
  </si>
  <si>
    <r>
      <t>②　「</t>
    </r>
    <r>
      <rPr>
        <b/>
        <sz val="9"/>
        <color theme="1"/>
        <rFont val="ＭＳ Ｐゴシック"/>
        <family val="3"/>
        <charset val="128"/>
        <scheme val="minor"/>
      </rPr>
      <t>募集</t>
    </r>
    <r>
      <rPr>
        <sz val="9"/>
        <color theme="1"/>
        <rFont val="ＭＳ Ｐゴシック"/>
        <family val="2"/>
        <charset val="128"/>
        <scheme val="minor"/>
      </rPr>
      <t>」は</t>
    </r>
    <r>
      <rPr>
        <b/>
        <sz val="9"/>
        <color theme="1"/>
        <rFont val="ＭＳ Ｐゴシック"/>
        <family val="3"/>
        <charset val="128"/>
        <scheme val="minor"/>
      </rPr>
      <t>アイ</t>
    </r>
    <r>
      <rPr>
        <sz val="9"/>
        <color theme="1"/>
        <rFont val="ＭＳ Ｐゴシック"/>
        <family val="2"/>
        <charset val="128"/>
        <scheme val="minor"/>
      </rPr>
      <t>、「</t>
    </r>
    <r>
      <rPr>
        <b/>
        <sz val="9"/>
        <color theme="1"/>
        <rFont val="ＭＳ Ｐゴシック"/>
        <family val="3"/>
        <charset val="128"/>
        <scheme val="minor"/>
      </rPr>
      <t>募集なし</t>
    </r>
    <r>
      <rPr>
        <sz val="9"/>
        <color theme="1"/>
        <rFont val="ＭＳ Ｐゴシック"/>
        <family val="2"/>
        <charset val="128"/>
        <scheme val="minor"/>
      </rPr>
      <t>」は</t>
    </r>
    <r>
      <rPr>
        <b/>
        <sz val="9"/>
        <color theme="1"/>
        <rFont val="ＭＳ Ｐゴシック"/>
        <family val="3"/>
        <charset val="128"/>
        <scheme val="minor"/>
      </rPr>
      <t>ア</t>
    </r>
    <rPh sb="3" eb="5">
      <t>ボシュウ</t>
    </rPh>
    <rPh sb="11" eb="13">
      <t>ボシュウ</t>
    </rPh>
    <phoneticPr fontId="2"/>
  </si>
  <si>
    <r>
      <t>①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2" eb="4">
      <t>ガクブ</t>
    </rPh>
    <rPh sb="4" eb="6">
      <t>ゼンガクブ</t>
    </rPh>
    <phoneticPr fontId="2"/>
  </si>
  <si>
    <r>
      <t>③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2" eb="4">
      <t>ガクブ</t>
    </rPh>
    <rPh sb="4" eb="6">
      <t>ゼンガクブ</t>
    </rPh>
    <phoneticPr fontId="2"/>
  </si>
  <si>
    <t>ｒ</t>
    <phoneticPr fontId="2"/>
  </si>
  <si>
    <t>ｓ</t>
    <phoneticPr fontId="2"/>
  </si>
  <si>
    <t>ｔ</t>
    <phoneticPr fontId="2"/>
  </si>
  <si>
    <t>ｕ</t>
    <phoneticPr fontId="2"/>
  </si>
  <si>
    <t>ｖ</t>
    <phoneticPr fontId="2"/>
  </si>
  <si>
    <t>②公表した情報（複数可）</t>
    <rPh sb="1" eb="3">
      <t>コウヒョウ</t>
    </rPh>
    <rPh sb="5" eb="7">
      <t>ジョウホウ</t>
    </rPh>
    <rPh sb="8" eb="10">
      <t>フクスウ</t>
    </rPh>
    <rPh sb="10" eb="11">
      <t>カ</t>
    </rPh>
    <phoneticPr fontId="2"/>
  </si>
  <si>
    <t>①公表媒体（複数可）</t>
    <rPh sb="1" eb="3">
      <t>コウヒョウ</t>
    </rPh>
    <rPh sb="3" eb="5">
      <t>バイタイ</t>
    </rPh>
    <rPh sb="6" eb="8">
      <t>フクスウ</t>
    </rPh>
    <rPh sb="8" eb="9">
      <t>カ</t>
    </rPh>
    <phoneticPr fontId="2"/>
  </si>
  <si>
    <t>学外意見の取入れ</t>
    <phoneticPr fontId="2"/>
  </si>
  <si>
    <t>2-A カリキュラム編成上の工夫</t>
    <phoneticPr fontId="2"/>
  </si>
  <si>
    <t>2-B 多様な授業科目の実施状況</t>
    <phoneticPr fontId="2"/>
  </si>
  <si>
    <t>2-C キャリア教育の取組</t>
    <phoneticPr fontId="2"/>
  </si>
  <si>
    <t>5-A スタッフ・ディベロップメントの実施状況</t>
    <phoneticPr fontId="2"/>
  </si>
  <si>
    <t>5-B ファカルティ・ディベロップメントの実施状況</t>
    <phoneticPr fontId="2"/>
  </si>
  <si>
    <t>5-C 教員の教育面における評価のための工夫等</t>
    <phoneticPr fontId="2"/>
  </si>
  <si>
    <t>7-A 外国語教育の実施状況</t>
    <phoneticPr fontId="2"/>
  </si>
  <si>
    <t>ＳＢＩ大学院大学</t>
  </si>
  <si>
    <t>姫路大学</t>
  </si>
  <si>
    <t>人文社会科学部</t>
    <rPh sb="2" eb="4">
      <t>シャカイ</t>
    </rPh>
    <rPh sb="4" eb="7">
      <t>カガクブ</t>
    </rPh>
    <rPh sb="5" eb="7">
      <t>ガクブ</t>
    </rPh>
    <phoneticPr fontId="2"/>
  </si>
  <si>
    <t>理工学部</t>
    <rPh sb="0" eb="1">
      <t>リ</t>
    </rPh>
    <phoneticPr fontId="2"/>
  </si>
  <si>
    <t>情報理工学域</t>
    <rPh sb="5" eb="6">
      <t>イキ</t>
    </rPh>
    <phoneticPr fontId="2"/>
  </si>
  <si>
    <t>教育学部</t>
    <phoneticPr fontId="2"/>
  </si>
  <si>
    <t>経法学部</t>
    <rPh sb="1" eb="3">
      <t>ホウガク</t>
    </rPh>
    <phoneticPr fontId="2"/>
  </si>
  <si>
    <t>人文社会科学部</t>
    <rPh sb="2" eb="4">
      <t>シャカイ</t>
    </rPh>
    <rPh sb="4" eb="5">
      <t>カ</t>
    </rPh>
    <phoneticPr fontId="2"/>
  </si>
  <si>
    <t>農林海洋科学部</t>
    <rPh sb="1" eb="2">
      <t>リン</t>
    </rPh>
    <rPh sb="2" eb="4">
      <t>カイヨウ</t>
    </rPh>
    <rPh sb="4" eb="5">
      <t>カ</t>
    </rPh>
    <phoneticPr fontId="2"/>
  </si>
  <si>
    <t>看護学部</t>
    <rPh sb="0" eb="2">
      <t>カンゴ</t>
    </rPh>
    <rPh sb="2" eb="4">
      <t>ガクブ</t>
    </rPh>
    <phoneticPr fontId="2"/>
  </si>
  <si>
    <t>看護学群</t>
    <rPh sb="3" eb="4">
      <t>グン</t>
    </rPh>
    <phoneticPr fontId="2"/>
  </si>
  <si>
    <t>事業構想学群</t>
    <rPh sb="5" eb="6">
      <t>グン</t>
    </rPh>
    <phoneticPr fontId="2"/>
  </si>
  <si>
    <t>食産業学群</t>
    <rPh sb="4" eb="5">
      <t>グン</t>
    </rPh>
    <phoneticPr fontId="2"/>
  </si>
  <si>
    <t>健康科学部</t>
    <rPh sb="0" eb="2">
      <t>ケンコウ</t>
    </rPh>
    <rPh sb="2" eb="4">
      <t>カガク</t>
    </rPh>
    <rPh sb="4" eb="5">
      <t>ブ</t>
    </rPh>
    <phoneticPr fontId="2"/>
  </si>
  <si>
    <t>健康医療学部</t>
    <rPh sb="2" eb="4">
      <t>イリョウ</t>
    </rPh>
    <phoneticPr fontId="2"/>
  </si>
  <si>
    <t>経済経営学部</t>
    <rPh sb="2" eb="4">
      <t>ケイエイ</t>
    </rPh>
    <phoneticPr fontId="2"/>
  </si>
  <si>
    <t>健康福祉学部</t>
    <rPh sb="0" eb="2">
      <t>ケンコウ</t>
    </rPh>
    <phoneticPr fontId="2"/>
  </si>
  <si>
    <t>総合政策学部</t>
    <phoneticPr fontId="2"/>
  </si>
  <si>
    <t>スポーツ健康学部</t>
    <phoneticPr fontId="2"/>
  </si>
  <si>
    <t>リベラルアーツ学部</t>
    <rPh sb="7" eb="9">
      <t>ガクブ</t>
    </rPh>
    <phoneticPr fontId="3"/>
  </si>
  <si>
    <t>国際教養学部</t>
    <phoneticPr fontId="2"/>
  </si>
  <si>
    <t>現代教養学部</t>
    <rPh sb="0" eb="2">
      <t>ゲンダイ</t>
    </rPh>
    <rPh sb="2" eb="4">
      <t>キョウヨウ</t>
    </rPh>
    <rPh sb="4" eb="6">
      <t>ガクブ</t>
    </rPh>
    <phoneticPr fontId="2"/>
  </si>
  <si>
    <t>建築学部</t>
    <rPh sb="0" eb="2">
      <t>ケンチク</t>
    </rPh>
    <rPh sb="2" eb="4">
      <t>ガクブ</t>
    </rPh>
    <phoneticPr fontId="2"/>
  </si>
  <si>
    <t>国際学部</t>
    <phoneticPr fontId="2"/>
  </si>
  <si>
    <t>システムデザイン工学部</t>
    <phoneticPr fontId="2"/>
  </si>
  <si>
    <t>生命科学部</t>
    <rPh sb="0" eb="2">
      <t>セイメイ</t>
    </rPh>
    <rPh sb="2" eb="5">
      <t>カガクブ</t>
    </rPh>
    <phoneticPr fontId="2"/>
  </si>
  <si>
    <t>健康科学部</t>
    <phoneticPr fontId="2"/>
  </si>
  <si>
    <t>文学部第一部</t>
    <phoneticPr fontId="2"/>
  </si>
  <si>
    <t>国際学部</t>
    <rPh sb="0" eb="2">
      <t>コクサイ</t>
    </rPh>
    <rPh sb="2" eb="4">
      <t>ガクブ</t>
    </rPh>
    <phoneticPr fontId="2"/>
  </si>
  <si>
    <t>国際観光学部</t>
    <rPh sb="0" eb="2">
      <t>コクサイ</t>
    </rPh>
    <rPh sb="2" eb="4">
      <t>カンコウ</t>
    </rPh>
    <rPh sb="4" eb="6">
      <t>ガクブ</t>
    </rPh>
    <phoneticPr fontId="2"/>
  </si>
  <si>
    <t>情報連携学部</t>
    <rPh sb="0" eb="2">
      <t>ジョウホウ</t>
    </rPh>
    <rPh sb="2" eb="4">
      <t>レンケイ</t>
    </rPh>
    <rPh sb="4" eb="6">
      <t>ガクブ</t>
    </rPh>
    <phoneticPr fontId="2"/>
  </si>
  <si>
    <t>スポーツ文化学部</t>
    <rPh sb="4" eb="6">
      <t>ブンカ</t>
    </rPh>
    <rPh sb="6" eb="8">
      <t>ガクブ</t>
    </rPh>
    <phoneticPr fontId="2"/>
  </si>
  <si>
    <t>心理学部</t>
    <rPh sb="0" eb="3">
      <t>シンリガク</t>
    </rPh>
    <rPh sb="3" eb="4">
      <t>ブ</t>
    </rPh>
    <phoneticPr fontId="2"/>
  </si>
  <si>
    <t>人間共生学部</t>
    <phoneticPr fontId="2"/>
  </si>
  <si>
    <t>経営学部</t>
    <rPh sb="0" eb="2">
      <t>ケイエイ</t>
    </rPh>
    <rPh sb="2" eb="4">
      <t>ガクブ</t>
    </rPh>
    <phoneticPr fontId="2"/>
  </si>
  <si>
    <t>芸術学部</t>
    <rPh sb="0" eb="2">
      <t>ゲイジュツ</t>
    </rPh>
    <phoneticPr fontId="2"/>
  </si>
  <si>
    <t>経済経営学部</t>
    <phoneticPr fontId="2"/>
  </si>
  <si>
    <t>国際コミュニケーション学部</t>
    <phoneticPr fontId="2"/>
  </si>
  <si>
    <t>医療保健学部</t>
    <phoneticPr fontId="2"/>
  </si>
  <si>
    <t>保健医療学部</t>
    <rPh sb="0" eb="2">
      <t>ホケン</t>
    </rPh>
    <rPh sb="2" eb="4">
      <t>イリョウ</t>
    </rPh>
    <rPh sb="4" eb="6">
      <t>ガクブ</t>
    </rPh>
    <phoneticPr fontId="2"/>
  </si>
  <si>
    <t>スポーツ健康科学部</t>
    <phoneticPr fontId="2"/>
  </si>
  <si>
    <t>創造表現学部</t>
    <rPh sb="0" eb="4">
      <t>ソウゾウヒョウゲン</t>
    </rPh>
    <phoneticPr fontId="2"/>
  </si>
  <si>
    <t>人間健康学部</t>
    <rPh sb="2" eb="4">
      <t>ケンコウ</t>
    </rPh>
    <phoneticPr fontId="2"/>
  </si>
  <si>
    <t>世界共生学部</t>
    <phoneticPr fontId="2"/>
  </si>
  <si>
    <t>松山看護学部</t>
    <phoneticPr fontId="2"/>
  </si>
  <si>
    <t>こども教育学部</t>
    <phoneticPr fontId="2"/>
  </si>
  <si>
    <t>現代社会学部</t>
    <rPh sb="0" eb="2">
      <t>ゲンダイ</t>
    </rPh>
    <rPh sb="2" eb="4">
      <t>シャカイ</t>
    </rPh>
    <rPh sb="4" eb="6">
      <t>ガクブ</t>
    </rPh>
    <phoneticPr fontId="2"/>
  </si>
  <si>
    <t>国際英語学部</t>
    <phoneticPr fontId="2"/>
  </si>
  <si>
    <t>発達教育学部</t>
    <phoneticPr fontId="2"/>
  </si>
  <si>
    <t>現代人間学部</t>
    <phoneticPr fontId="2"/>
  </si>
  <si>
    <t>ロボティクス＆デザイン工学部</t>
    <phoneticPr fontId="2"/>
  </si>
  <si>
    <t>スポーツ健康学部</t>
    <rPh sb="4" eb="6">
      <t>ケンコウ</t>
    </rPh>
    <rPh sb="6" eb="8">
      <t>ガクブ</t>
    </rPh>
    <phoneticPr fontId="2"/>
  </si>
  <si>
    <t>経済情報学部</t>
    <phoneticPr fontId="2"/>
  </si>
  <si>
    <t>現代ビジネス学部</t>
    <rPh sb="0" eb="2">
      <t>ゲンダイ</t>
    </rPh>
    <phoneticPr fontId="2"/>
  </si>
  <si>
    <t>経済学部</t>
    <rPh sb="0" eb="2">
      <t>ケイザイ</t>
    </rPh>
    <phoneticPr fontId="2"/>
  </si>
  <si>
    <t>国際関係学部</t>
    <rPh sb="0" eb="2">
      <t>コクサイ</t>
    </rPh>
    <rPh sb="2" eb="4">
      <t>カンケイ</t>
    </rPh>
    <rPh sb="4" eb="6">
      <t>ガクブ</t>
    </rPh>
    <phoneticPr fontId="2"/>
  </si>
  <si>
    <t>現代ビジネス学部</t>
    <phoneticPr fontId="2"/>
  </si>
  <si>
    <t>理工学部</t>
    <rPh sb="0" eb="2">
      <t>リコウ</t>
    </rPh>
    <rPh sb="2" eb="4">
      <t>ガクブ</t>
    </rPh>
    <phoneticPr fontId="2"/>
  </si>
  <si>
    <t>生命科学部</t>
    <rPh sb="0" eb="5">
      <t>セイメイカガクブ</t>
    </rPh>
    <phoneticPr fontId="2"/>
  </si>
  <si>
    <t>建築都市工学部</t>
    <rPh sb="0" eb="2">
      <t>ケンチク</t>
    </rPh>
    <rPh sb="2" eb="4">
      <t>トシ</t>
    </rPh>
    <rPh sb="4" eb="7">
      <t>コウガクブ</t>
    </rPh>
    <phoneticPr fontId="2"/>
  </si>
  <si>
    <t>人間健康学部</t>
    <rPh sb="0" eb="2">
      <t>ニンゲン</t>
    </rPh>
    <rPh sb="2" eb="4">
      <t>ケンコウ</t>
    </rPh>
    <rPh sb="4" eb="6">
      <t>ガクブ</t>
    </rPh>
    <phoneticPr fontId="2"/>
  </si>
  <si>
    <t>医工農学総合教育部</t>
    <rPh sb="2" eb="3">
      <t>ノウ</t>
    </rPh>
    <phoneticPr fontId="2"/>
  </si>
  <si>
    <t>総合理工学研究科</t>
    <phoneticPr fontId="2"/>
  </si>
  <si>
    <t>学校教育学研究科</t>
    <rPh sb="0" eb="2">
      <t>ガッコウ</t>
    </rPh>
    <phoneticPr fontId="2"/>
  </si>
  <si>
    <t>地域デザイン研究科</t>
    <rPh sb="0" eb="2">
      <t>チイキ</t>
    </rPh>
    <phoneticPr fontId="2"/>
  </si>
  <si>
    <t>複合芸術研究科</t>
    <phoneticPr fontId="2"/>
  </si>
  <si>
    <t>環境経営研究科</t>
    <phoneticPr fontId="2"/>
  </si>
  <si>
    <t>リハビリテーション科学研究科</t>
    <phoneticPr fontId="2"/>
  </si>
  <si>
    <t>こども発達学研究科</t>
    <phoneticPr fontId="2"/>
  </si>
  <si>
    <t>実践宗教学研究科</t>
    <phoneticPr fontId="2"/>
  </si>
  <si>
    <t>言語科学研究科</t>
    <rPh sb="0" eb="2">
      <t>ゲンゴ</t>
    </rPh>
    <rPh sb="2" eb="4">
      <t>カガク</t>
    </rPh>
    <phoneticPr fontId="2"/>
  </si>
  <si>
    <t>公衆衛生学研究科</t>
    <rPh sb="0" eb="2">
      <t>コウシュウ</t>
    </rPh>
    <rPh sb="2" eb="5">
      <t>エイセイガク</t>
    </rPh>
    <rPh sb="5" eb="7">
      <t>ケンキュウ</t>
    </rPh>
    <rPh sb="7" eb="8">
      <t>カ</t>
    </rPh>
    <phoneticPr fontId="2"/>
  </si>
  <si>
    <t>情報連携学研究科</t>
    <rPh sb="0" eb="2">
      <t>ジョウホウ</t>
    </rPh>
    <rPh sb="2" eb="4">
      <t>レンケイ</t>
    </rPh>
    <rPh sb="4" eb="5">
      <t>ガク</t>
    </rPh>
    <rPh sb="5" eb="8">
      <t>ケンキュウカ</t>
    </rPh>
    <phoneticPr fontId="2"/>
  </si>
  <si>
    <t>教育学研究科</t>
    <rPh sb="0" eb="6">
      <t>キョウイクガクケンキュウカ</t>
    </rPh>
    <phoneticPr fontId="2"/>
  </si>
  <si>
    <t>経営管理研究科</t>
    <rPh sb="0" eb="2">
      <t>ケイエイ</t>
    </rPh>
    <rPh sb="2" eb="4">
      <t>カンリ</t>
    </rPh>
    <rPh sb="4" eb="7">
      <t>ケンキュウカ</t>
    </rPh>
    <phoneticPr fontId="2"/>
  </si>
  <si>
    <t>教育実践研究科</t>
    <rPh sb="0" eb="2">
      <t>キョウイク</t>
    </rPh>
    <rPh sb="2" eb="4">
      <t>ジッセン</t>
    </rPh>
    <rPh sb="4" eb="6">
      <t>ケンキュウ</t>
    </rPh>
    <rPh sb="6" eb="7">
      <t>カ</t>
    </rPh>
    <phoneticPr fontId="2"/>
  </si>
  <si>
    <t>横浜創英大学</t>
  </si>
  <si>
    <t>経済学研究科</t>
    <rPh sb="0" eb="2">
      <t>ケイザイ</t>
    </rPh>
    <rPh sb="2" eb="3">
      <t>ガク</t>
    </rPh>
    <rPh sb="3" eb="5">
      <t>ケンキュウ</t>
    </rPh>
    <rPh sb="5" eb="6">
      <t>カ</t>
    </rPh>
    <phoneticPr fontId="2"/>
  </si>
  <si>
    <t>工学研究科</t>
    <rPh sb="0" eb="2">
      <t>コウガク</t>
    </rPh>
    <rPh sb="2" eb="5">
      <t>ケンキュウカ</t>
    </rPh>
    <phoneticPr fontId="2"/>
  </si>
  <si>
    <t>現代ビジネス研究科</t>
    <rPh sb="0" eb="2">
      <t>ゲンダイ</t>
    </rPh>
    <rPh sb="6" eb="8">
      <t>ケンキュウ</t>
    </rPh>
    <rPh sb="8" eb="9">
      <t>カ</t>
    </rPh>
    <phoneticPr fontId="2"/>
  </si>
  <si>
    <t>教職研究科</t>
    <rPh sb="0" eb="2">
      <t>キョウショク</t>
    </rPh>
    <rPh sb="2" eb="4">
      <t>ケンキュウ</t>
    </rPh>
    <rPh sb="4" eb="5">
      <t>カ</t>
    </rPh>
    <phoneticPr fontId="2"/>
  </si>
  <si>
    <t>ロボティクス&amp;デザイン工学研究科</t>
    <phoneticPr fontId="2"/>
  </si>
  <si>
    <t>看護保健学研究科</t>
    <rPh sb="0" eb="2">
      <t>カンゴ</t>
    </rPh>
    <rPh sb="2" eb="4">
      <t>ホケン</t>
    </rPh>
    <rPh sb="4" eb="5">
      <t>ガク</t>
    </rPh>
    <rPh sb="5" eb="8">
      <t>ケンキュウカ</t>
    </rPh>
    <phoneticPr fontId="2"/>
  </si>
  <si>
    <t>看護学研究科</t>
    <rPh sb="0" eb="2">
      <t>カンゴ</t>
    </rPh>
    <rPh sb="2" eb="3">
      <t>ガク</t>
    </rPh>
    <rPh sb="3" eb="5">
      <t>ケンキュウ</t>
    </rPh>
    <rPh sb="5" eb="6">
      <t>カ</t>
    </rPh>
    <phoneticPr fontId="2"/>
  </si>
  <si>
    <t>宗教文化研究科</t>
    <phoneticPr fontId="2"/>
  </si>
  <si>
    <t>地域創生農学研究科</t>
    <rPh sb="0" eb="2">
      <t>チイキ</t>
    </rPh>
    <rPh sb="2" eb="4">
      <t>ソウセイ</t>
    </rPh>
    <rPh sb="4" eb="6">
      <t>ノウガク</t>
    </rPh>
    <rPh sb="6" eb="9">
      <t>ケンキュウカ</t>
    </rPh>
    <phoneticPr fontId="2"/>
  </si>
  <si>
    <t>総合政策学研究科</t>
    <rPh sb="4" eb="5">
      <t>ガク</t>
    </rPh>
    <phoneticPr fontId="2"/>
  </si>
  <si>
    <t>創生学部</t>
    <rPh sb="0" eb="2">
      <t>ソウセイ</t>
    </rPh>
    <rPh sb="2" eb="4">
      <t>ガクブ</t>
    </rPh>
    <phoneticPr fontId="2"/>
  </si>
  <si>
    <t>情報学部</t>
    <phoneticPr fontId="2"/>
  </si>
  <si>
    <t>人文学研究科</t>
    <rPh sb="0" eb="1">
      <t>ジン</t>
    </rPh>
    <phoneticPr fontId="2"/>
  </si>
  <si>
    <t>情報学研究科</t>
    <phoneticPr fontId="2"/>
  </si>
  <si>
    <t>都市科学部</t>
    <rPh sb="2" eb="5">
      <t>カガクブ</t>
    </rPh>
    <phoneticPr fontId="2"/>
  </si>
  <si>
    <t>国際人間科学部</t>
    <phoneticPr fontId="2"/>
  </si>
  <si>
    <t>健康医療スポーツ学部</t>
    <phoneticPr fontId="2"/>
  </si>
  <si>
    <t>データサイエンス学部</t>
    <phoneticPr fontId="2"/>
  </si>
  <si>
    <t>理工学部</t>
    <rPh sb="0" eb="2">
      <t>リコウ</t>
    </rPh>
    <phoneticPr fontId="2"/>
  </si>
  <si>
    <t>健康科学部</t>
    <rPh sb="0" eb="2">
      <t>ケンコウ</t>
    </rPh>
    <rPh sb="2" eb="5">
      <t>カガクブ</t>
    </rPh>
    <phoneticPr fontId="2"/>
  </si>
  <si>
    <t>海洋生命科学部</t>
    <phoneticPr fontId="2"/>
  </si>
  <si>
    <t>海洋資源環境学部</t>
    <phoneticPr fontId="2"/>
  </si>
  <si>
    <t>総合経営学部</t>
    <phoneticPr fontId="2"/>
  </si>
  <si>
    <t>持続性社会創生科学研究科</t>
    <phoneticPr fontId="2"/>
  </si>
  <si>
    <t>総合科学研究科</t>
    <rPh sb="0" eb="2">
      <t>ソウゴウ</t>
    </rPh>
    <rPh sb="2" eb="4">
      <t>カガク</t>
    </rPh>
    <rPh sb="4" eb="7">
      <t>ケンキュウカ</t>
    </rPh>
    <phoneticPr fontId="2"/>
  </si>
  <si>
    <t>地域政策研究科</t>
    <rPh sb="0" eb="2">
      <t>チイキ</t>
    </rPh>
    <rPh sb="2" eb="4">
      <t>セイサク</t>
    </rPh>
    <phoneticPr fontId="2"/>
  </si>
  <si>
    <t>基幹教育院</t>
  </si>
  <si>
    <t>大学院基幹教育</t>
    <phoneticPr fontId="2"/>
  </si>
  <si>
    <t>国際教育インスティテュート</t>
  </si>
  <si>
    <t>人文社会科学部</t>
    <rPh sb="0" eb="2">
      <t>ジンブン</t>
    </rPh>
    <rPh sb="2" eb="4">
      <t>シャカイ</t>
    </rPh>
    <rPh sb="4" eb="7">
      <t>カガクブ</t>
    </rPh>
    <phoneticPr fontId="2"/>
  </si>
  <si>
    <t>人文公共学府</t>
    <rPh sb="0" eb="2">
      <t>ジンブン</t>
    </rPh>
    <rPh sb="2" eb="4">
      <t>コウキョウ</t>
    </rPh>
    <rPh sb="4" eb="6">
      <t>ガクフ</t>
    </rPh>
    <phoneticPr fontId="2"/>
  </si>
  <si>
    <t>専門法務研究科</t>
    <rPh sb="0" eb="2">
      <t>センモン</t>
    </rPh>
    <rPh sb="2" eb="4">
      <t>ホウム</t>
    </rPh>
    <rPh sb="4" eb="7">
      <t>ケンキュウカ</t>
    </rPh>
    <phoneticPr fontId="2"/>
  </si>
  <si>
    <t>融合理工学府</t>
    <rPh sb="0" eb="2">
      <t>ユウゴウ</t>
    </rPh>
    <rPh sb="2" eb="4">
      <t>リコウ</t>
    </rPh>
    <rPh sb="4" eb="6">
      <t>ガクフ</t>
    </rPh>
    <phoneticPr fontId="2"/>
  </si>
  <si>
    <t>人文社会科学研究科</t>
    <phoneticPr fontId="2"/>
  </si>
  <si>
    <t>自然科学技術研究科</t>
    <phoneticPr fontId="2"/>
  </si>
  <si>
    <t>①　履修指導または学修支援制度（複数可）　</t>
    <rPh sb="2" eb="4">
      <t>リシュウ</t>
    </rPh>
    <rPh sb="4" eb="6">
      <t>シドウ</t>
    </rPh>
    <rPh sb="9" eb="11">
      <t>ガクシュウ</t>
    </rPh>
    <rPh sb="11" eb="13">
      <t>シエン</t>
    </rPh>
    <rPh sb="13" eb="15">
      <t>セイド</t>
    </rPh>
    <rPh sb="16" eb="18">
      <t>フクスウ</t>
    </rPh>
    <rPh sb="18" eb="19">
      <t>カ</t>
    </rPh>
    <phoneticPr fontId="2"/>
  </si>
  <si>
    <t>ｅ</t>
    <phoneticPr fontId="2"/>
  </si>
  <si>
    <t>ｆ</t>
    <phoneticPr fontId="2"/>
  </si>
  <si>
    <t>3-G</t>
    <phoneticPr fontId="2"/>
  </si>
  <si>
    <t>選択したものの
具体的な内容</t>
    <rPh sb="0" eb="2">
      <t>センタク</t>
    </rPh>
    <rPh sb="8" eb="11">
      <t>グタイテキ</t>
    </rPh>
    <rPh sb="12" eb="14">
      <t>ナイヨウ</t>
    </rPh>
    <phoneticPr fontId="2"/>
  </si>
  <si>
    <t>カ 修了要件</t>
    <rPh sb="2" eb="4">
      <t>シュウリョウ</t>
    </rPh>
    <rPh sb="4" eb="6">
      <t>ヨウケン</t>
    </rPh>
    <phoneticPr fontId="2"/>
  </si>
  <si>
    <t>イ　プログラムの内容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</si>
  <si>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</si>
  <si>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</si>
  <si>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</si>
  <si>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</si>
  <si>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d：具体的に</t>
    <phoneticPr fontId="2"/>
  </si>
  <si>
    <t>ウ　総開設時間数</t>
    <phoneticPr fontId="2"/>
  </si>
  <si>
    <t>足利大学</t>
  </si>
  <si>
    <t>人文社会学部</t>
    <rPh sb="0" eb="2">
      <t>ジンモン</t>
    </rPh>
    <rPh sb="2" eb="4">
      <t>シャカイ</t>
    </rPh>
    <rPh sb="4" eb="6">
      <t>ガクブ</t>
    </rPh>
    <phoneticPr fontId="2"/>
  </si>
  <si>
    <t>法学部</t>
    <rPh sb="0" eb="3">
      <t>ホウガクブ</t>
    </rPh>
    <phoneticPr fontId="2"/>
  </si>
  <si>
    <t>経済経営学部</t>
    <rPh sb="0" eb="2">
      <t>ケイザイ</t>
    </rPh>
    <rPh sb="2" eb="4">
      <t>ケイエイ</t>
    </rPh>
    <rPh sb="4" eb="6">
      <t>ガクブ</t>
    </rPh>
    <phoneticPr fontId="2"/>
  </si>
  <si>
    <t>理学部</t>
    <rPh sb="0" eb="3">
      <t>リガクブ</t>
    </rPh>
    <phoneticPr fontId="2"/>
  </si>
  <si>
    <t>生産システム科学部</t>
    <rPh sb="0" eb="2">
      <t>セイサン</t>
    </rPh>
    <rPh sb="6" eb="7">
      <t>カ</t>
    </rPh>
    <rPh sb="7" eb="9">
      <t>ガクブ</t>
    </rPh>
    <phoneticPr fontId="2"/>
  </si>
  <si>
    <t>国際文化交流学部</t>
    <rPh sb="0" eb="2">
      <t>コクサイ</t>
    </rPh>
    <rPh sb="4" eb="6">
      <t>コウリュウ</t>
    </rPh>
    <rPh sb="6" eb="8">
      <t>ガクブ</t>
    </rPh>
    <phoneticPr fontId="2"/>
  </si>
  <si>
    <t>グローバルマネジメント学部</t>
    <rPh sb="11" eb="13">
      <t>ガクブ</t>
    </rPh>
    <phoneticPr fontId="2"/>
  </si>
  <si>
    <t>健康発達学部</t>
    <rPh sb="0" eb="2">
      <t>ケンコウ</t>
    </rPh>
    <rPh sb="2" eb="4">
      <t>ハッタツ</t>
    </rPh>
    <rPh sb="4" eb="6">
      <t>ガクブ</t>
    </rPh>
    <phoneticPr fontId="2"/>
  </si>
  <si>
    <t>総合生命理学部</t>
    <rPh sb="0" eb="2">
      <t>ソウゴウ</t>
    </rPh>
    <rPh sb="2" eb="4">
      <t>セイメイ</t>
    </rPh>
    <rPh sb="4" eb="7">
      <t>リガクブ</t>
    </rPh>
    <phoneticPr fontId="2"/>
  </si>
  <si>
    <t>人間文化学部</t>
    <rPh sb="0" eb="2">
      <t>ニンゲン</t>
    </rPh>
    <phoneticPr fontId="2"/>
  </si>
  <si>
    <t>薬学部</t>
    <phoneticPr fontId="2"/>
  </si>
  <si>
    <t>心理学部</t>
    <rPh sb="0" eb="2">
      <t>シンリ</t>
    </rPh>
    <phoneticPr fontId="2"/>
  </si>
  <si>
    <t>地域経営学部</t>
    <rPh sb="0" eb="2">
      <t>チイキ</t>
    </rPh>
    <rPh sb="2" eb="4">
      <t>ケイエイ</t>
    </rPh>
    <rPh sb="4" eb="6">
      <t>ガクブ</t>
    </rPh>
    <phoneticPr fontId="2"/>
  </si>
  <si>
    <t>スポーツプロモーション学部</t>
    <rPh sb="11" eb="13">
      <t>ガクブ</t>
    </rPh>
    <phoneticPr fontId="2"/>
  </si>
  <si>
    <t>赤坂心理・医療福祉マネジメント学部</t>
    <rPh sb="0" eb="2">
      <t>アカサカ</t>
    </rPh>
    <rPh sb="2" eb="4">
      <t>シンリ</t>
    </rPh>
    <rPh sb="5" eb="7">
      <t>イリョウ</t>
    </rPh>
    <rPh sb="7" eb="9">
      <t>フクシ</t>
    </rPh>
    <rPh sb="15" eb="17">
      <t>ガクブ</t>
    </rPh>
    <phoneticPr fontId="2"/>
  </si>
  <si>
    <t>保育児童学部</t>
    <rPh sb="0" eb="2">
      <t>ホイク</t>
    </rPh>
    <rPh sb="2" eb="4">
      <t>ジドウ</t>
    </rPh>
    <rPh sb="4" eb="6">
      <t>ガクブ</t>
    </rPh>
    <phoneticPr fontId="2"/>
  </si>
  <si>
    <t>心理福祉学部</t>
    <rPh sb="0" eb="2">
      <t>シンリ</t>
    </rPh>
    <rPh sb="2" eb="4">
      <t>フクシ</t>
    </rPh>
    <rPh sb="4" eb="6">
      <t>ガクブ</t>
    </rPh>
    <phoneticPr fontId="2"/>
  </si>
  <si>
    <t>幕張ヒューマンケア学部</t>
    <rPh sb="0" eb="2">
      <t>マクハリ</t>
    </rPh>
    <rPh sb="9" eb="11">
      <t>ガクブ</t>
    </rPh>
    <phoneticPr fontId="2"/>
  </si>
  <si>
    <t>管理栄養学部</t>
    <rPh sb="0" eb="2">
      <t>カンリ</t>
    </rPh>
    <rPh sb="2" eb="4">
      <t>エイヨウ</t>
    </rPh>
    <rPh sb="4" eb="6">
      <t>ガクブ</t>
    </rPh>
    <phoneticPr fontId="2"/>
  </si>
  <si>
    <t>基幹工学部</t>
    <rPh sb="0" eb="2">
      <t>キカン</t>
    </rPh>
    <rPh sb="2" eb="5">
      <t>コウガクブ</t>
    </rPh>
    <phoneticPr fontId="2"/>
  </si>
  <si>
    <t>先進工学部</t>
    <rPh sb="0" eb="2">
      <t>センシン</t>
    </rPh>
    <rPh sb="2" eb="5">
      <t>コウガクブ</t>
    </rPh>
    <phoneticPr fontId="2"/>
  </si>
  <si>
    <t>心理学部</t>
    <rPh sb="0" eb="2">
      <t>シンリ</t>
    </rPh>
    <rPh sb="2" eb="4">
      <t>ガクブ</t>
    </rPh>
    <phoneticPr fontId="2"/>
  </si>
  <si>
    <t>社会学部</t>
    <rPh sb="0" eb="2">
      <t>シャカイ</t>
    </rPh>
    <rPh sb="2" eb="4">
      <t>ガクブ</t>
    </rPh>
    <phoneticPr fontId="2"/>
  </si>
  <si>
    <t>千葉看護学部</t>
    <rPh sb="0" eb="2">
      <t>チバ</t>
    </rPh>
    <rPh sb="2" eb="4">
      <t>カンゴ</t>
    </rPh>
    <rPh sb="4" eb="6">
      <t>ガクブ</t>
    </rPh>
    <phoneticPr fontId="2"/>
  </si>
  <si>
    <t>和歌山看護学部</t>
    <rPh sb="0" eb="3">
      <t>ワカヤマ</t>
    </rPh>
    <rPh sb="3" eb="5">
      <t>カンゴ</t>
    </rPh>
    <rPh sb="5" eb="7">
      <t>ガクブ</t>
    </rPh>
    <phoneticPr fontId="2"/>
  </si>
  <si>
    <t>人間栄養学部</t>
    <rPh sb="0" eb="2">
      <t>ニンゲン</t>
    </rPh>
    <rPh sb="2" eb="4">
      <t>エイヨウ</t>
    </rPh>
    <rPh sb="4" eb="6">
      <t>ガクブ</t>
    </rPh>
    <phoneticPr fontId="2"/>
  </si>
  <si>
    <t>スポーツマネジメント学部</t>
    <rPh sb="10" eb="12">
      <t>ガクブ</t>
    </rPh>
    <phoneticPr fontId="2"/>
  </si>
  <si>
    <t>メディア学部</t>
    <rPh sb="4" eb="6">
      <t>ガクブ</t>
    </rPh>
    <phoneticPr fontId="2"/>
  </si>
  <si>
    <t>文化社会学部</t>
    <rPh sb="0" eb="2">
      <t>ブンカ</t>
    </rPh>
    <rPh sb="2" eb="4">
      <t>シャカイ</t>
    </rPh>
    <rPh sb="4" eb="6">
      <t>ガクブ</t>
    </rPh>
    <phoneticPr fontId="2"/>
  </si>
  <si>
    <t>健康学部</t>
    <rPh sb="0" eb="2">
      <t>ケンコウ</t>
    </rPh>
    <rPh sb="2" eb="4">
      <t>ガクブ</t>
    </rPh>
    <phoneticPr fontId="2"/>
  </si>
  <si>
    <t>経営情報学部</t>
    <rPh sb="0" eb="2">
      <t>ケイエイ</t>
    </rPh>
    <rPh sb="2" eb="4">
      <t>ジョウホウ</t>
    </rPh>
    <rPh sb="4" eb="6">
      <t>ガクブ</t>
    </rPh>
    <phoneticPr fontId="2"/>
  </si>
  <si>
    <t>食料産業学部</t>
    <rPh sb="0" eb="2">
      <t>ショクリョウ</t>
    </rPh>
    <rPh sb="2" eb="4">
      <t>サンギョウ</t>
    </rPh>
    <rPh sb="4" eb="6">
      <t>ガクブ</t>
    </rPh>
    <phoneticPr fontId="2"/>
  </si>
  <si>
    <t>社会学部</t>
    <rPh sb="0" eb="2">
      <t>シャカイ</t>
    </rPh>
    <phoneticPr fontId="2"/>
  </si>
  <si>
    <t>国際貢献学部</t>
    <rPh sb="0" eb="2">
      <t>コクサイ</t>
    </rPh>
    <rPh sb="2" eb="4">
      <t>コウケン</t>
    </rPh>
    <rPh sb="4" eb="6">
      <t>ガクブ</t>
    </rPh>
    <phoneticPr fontId="2"/>
  </si>
  <si>
    <t>情報理工学部</t>
    <rPh sb="0" eb="2">
      <t>ジョウホウ</t>
    </rPh>
    <rPh sb="2" eb="4">
      <t>リコウ</t>
    </rPh>
    <rPh sb="4" eb="6">
      <t>ガクブ</t>
    </rPh>
    <phoneticPr fontId="2"/>
  </si>
  <si>
    <t>食マネジメント学部</t>
    <rPh sb="0" eb="1">
      <t>ショク</t>
    </rPh>
    <rPh sb="7" eb="9">
      <t>ガクブ</t>
    </rPh>
    <phoneticPr fontId="2"/>
  </si>
  <si>
    <t>経営経済学部</t>
    <rPh sb="0" eb="2">
      <t>ケイエイ</t>
    </rPh>
    <rPh sb="2" eb="4">
      <t>ケイザイ</t>
    </rPh>
    <rPh sb="4" eb="6">
      <t>ガクブ</t>
    </rPh>
    <phoneticPr fontId="2"/>
  </si>
  <si>
    <t>公共学部</t>
    <rPh sb="0" eb="2">
      <t>コウキョウ</t>
    </rPh>
    <rPh sb="2" eb="4">
      <t>ガクブ</t>
    </rPh>
    <phoneticPr fontId="2"/>
  </si>
  <si>
    <t>医療栄養学部</t>
    <rPh sb="0" eb="2">
      <t>イリョウ</t>
    </rPh>
    <rPh sb="2" eb="4">
      <t>エイヨウ</t>
    </rPh>
    <rPh sb="4" eb="6">
      <t>ガクブ</t>
    </rPh>
    <phoneticPr fontId="2"/>
  </si>
  <si>
    <t>獣医学部</t>
    <rPh sb="0" eb="2">
      <t>ジュウイ</t>
    </rPh>
    <rPh sb="2" eb="4">
      <t>ガクブ</t>
    </rPh>
    <phoneticPr fontId="2"/>
  </si>
  <si>
    <t>地域マネジメント学部</t>
    <rPh sb="0" eb="2">
      <t>チイキ</t>
    </rPh>
    <rPh sb="8" eb="10">
      <t>ガクブ</t>
    </rPh>
    <phoneticPr fontId="2"/>
  </si>
  <si>
    <t>国際コミュニティ学部</t>
    <rPh sb="0" eb="2">
      <t>コクサイ</t>
    </rPh>
    <rPh sb="8" eb="10">
      <t>ガクブ</t>
    </rPh>
    <phoneticPr fontId="2"/>
  </si>
  <si>
    <t>商学部</t>
    <rPh sb="0" eb="1">
      <t>ショウ</t>
    </rPh>
    <rPh sb="1" eb="3">
      <t>ガクブ</t>
    </rPh>
    <phoneticPr fontId="2"/>
  </si>
  <si>
    <t>地域共創学部</t>
    <rPh sb="0" eb="2">
      <t>チイキ</t>
    </rPh>
    <rPh sb="2" eb="3">
      <t>トモ</t>
    </rPh>
    <rPh sb="3" eb="4">
      <t>ツクル</t>
    </rPh>
    <rPh sb="4" eb="6">
      <t>ガクブ</t>
    </rPh>
    <phoneticPr fontId="2"/>
  </si>
  <si>
    <t>現代文化学部</t>
    <rPh sb="0" eb="2">
      <t>ゲンダイ</t>
    </rPh>
    <rPh sb="2" eb="4">
      <t>ブンカ</t>
    </rPh>
    <rPh sb="4" eb="6">
      <t>ガクブ</t>
    </rPh>
    <phoneticPr fontId="2"/>
  </si>
  <si>
    <t>法学政治学研究科</t>
    <rPh sb="2" eb="5">
      <t>セイジガク</t>
    </rPh>
    <rPh sb="5" eb="8">
      <t>ケンキュウカ</t>
    </rPh>
    <phoneticPr fontId="2"/>
  </si>
  <si>
    <t>経営学研究科</t>
    <rPh sb="0" eb="3">
      <t>ケイエイガク</t>
    </rPh>
    <rPh sb="3" eb="6">
      <t>ケンキュウカ</t>
    </rPh>
    <phoneticPr fontId="2"/>
  </si>
  <si>
    <t>理学研究科</t>
    <rPh sb="0" eb="2">
      <t>リガク</t>
    </rPh>
    <rPh sb="2" eb="5">
      <t>ケンキュウカ</t>
    </rPh>
    <phoneticPr fontId="2"/>
  </si>
  <si>
    <t>看護学研究科</t>
    <rPh sb="0" eb="3">
      <t>カンゴガク</t>
    </rPh>
    <rPh sb="3" eb="6">
      <t>ケンキュウカ</t>
    </rPh>
    <phoneticPr fontId="2"/>
  </si>
  <si>
    <t>看護学研究科</t>
    <rPh sb="0" eb="2">
      <t>カンゴ</t>
    </rPh>
    <rPh sb="2" eb="3">
      <t>ガク</t>
    </rPh>
    <rPh sb="3" eb="6">
      <t>ケンキュウカ</t>
    </rPh>
    <phoneticPr fontId="2"/>
  </si>
  <si>
    <t>学校教育研究科</t>
    <rPh sb="0" eb="2">
      <t>ガッコウ</t>
    </rPh>
    <rPh sb="2" eb="4">
      <t>キョウイク</t>
    </rPh>
    <rPh sb="4" eb="7">
      <t>ケンキュウカ</t>
    </rPh>
    <phoneticPr fontId="2"/>
  </si>
  <si>
    <t>国際平和学研究科</t>
    <rPh sb="0" eb="2">
      <t>コクサイ</t>
    </rPh>
    <rPh sb="2" eb="4">
      <t>ヘイワ</t>
    </rPh>
    <rPh sb="4" eb="5">
      <t>ガク</t>
    </rPh>
    <rPh sb="5" eb="8">
      <t>ケンキュウカ</t>
    </rPh>
    <phoneticPr fontId="2"/>
  </si>
  <si>
    <t>保健学研究科</t>
    <phoneticPr fontId="2"/>
  </si>
  <si>
    <t>医療科学研究科</t>
    <rPh sb="0" eb="2">
      <t>イリョウ</t>
    </rPh>
    <rPh sb="2" eb="4">
      <t>カガク</t>
    </rPh>
    <rPh sb="4" eb="7">
      <t>ケンキュウカ</t>
    </rPh>
    <phoneticPr fontId="2"/>
  </si>
  <si>
    <t>国際学研究科</t>
    <rPh sb="0" eb="2">
      <t>コクサイ</t>
    </rPh>
    <rPh sb="2" eb="3">
      <t>ガク</t>
    </rPh>
    <rPh sb="3" eb="6">
      <t>ケンキュウカ</t>
    </rPh>
    <phoneticPr fontId="2"/>
  </si>
  <si>
    <t>国際観光学研究科</t>
    <rPh sb="0" eb="2">
      <t>コクサイ</t>
    </rPh>
    <rPh sb="2" eb="4">
      <t>カンコウ</t>
    </rPh>
    <rPh sb="4" eb="5">
      <t>ガク</t>
    </rPh>
    <rPh sb="5" eb="8">
      <t>ケンキュウカ</t>
    </rPh>
    <phoneticPr fontId="2"/>
  </si>
  <si>
    <t>社会福祉学研究科</t>
    <rPh sb="0" eb="2">
      <t>シャカイ</t>
    </rPh>
    <rPh sb="2" eb="4">
      <t>フクシ</t>
    </rPh>
    <rPh sb="4" eb="5">
      <t>ガク</t>
    </rPh>
    <rPh sb="5" eb="8">
      <t>ケンキュウカ</t>
    </rPh>
    <phoneticPr fontId="2"/>
  </si>
  <si>
    <t>ライフデザイン学研究科</t>
    <rPh sb="7" eb="8">
      <t>ガク</t>
    </rPh>
    <rPh sb="8" eb="11">
      <t>ケンキュウカ</t>
    </rPh>
    <phoneticPr fontId="2"/>
  </si>
  <si>
    <t>保健医療学研究科</t>
    <rPh sb="0" eb="2">
      <t>ホケン</t>
    </rPh>
    <phoneticPr fontId="2"/>
  </si>
  <si>
    <t>法学研究科</t>
    <phoneticPr fontId="2"/>
  </si>
  <si>
    <t>人間科学研究科</t>
    <rPh sb="0" eb="2">
      <t>ニンゲン</t>
    </rPh>
    <rPh sb="2" eb="4">
      <t>カガク</t>
    </rPh>
    <rPh sb="4" eb="7">
      <t>ケンキュウカ</t>
    </rPh>
    <phoneticPr fontId="2"/>
  </si>
  <si>
    <t>農学研究科</t>
    <rPh sb="0" eb="1">
      <t>ノウ</t>
    </rPh>
    <rPh sb="1" eb="2">
      <t>ガク</t>
    </rPh>
    <rPh sb="2" eb="5">
      <t>ケンキュウカ</t>
    </rPh>
    <phoneticPr fontId="2"/>
  </si>
  <si>
    <t>経営・経済研究科</t>
    <rPh sb="0" eb="2">
      <t>ケイエイ</t>
    </rPh>
    <rPh sb="3" eb="5">
      <t>ケイザイ</t>
    </rPh>
    <rPh sb="5" eb="8">
      <t>ケンキュウカ</t>
    </rPh>
    <phoneticPr fontId="2"/>
  </si>
  <si>
    <t>医療保健学研究科</t>
    <rPh sb="0" eb="2">
      <t>イリョウ</t>
    </rPh>
    <rPh sb="2" eb="4">
      <t>ホケン</t>
    </rPh>
    <rPh sb="4" eb="5">
      <t>ガク</t>
    </rPh>
    <rPh sb="5" eb="8">
      <t>ケンキュウカ</t>
    </rPh>
    <phoneticPr fontId="2"/>
  </si>
  <si>
    <t>教育学研究科</t>
    <rPh sb="0" eb="2">
      <t>キョウイク</t>
    </rPh>
    <phoneticPr fontId="2"/>
  </si>
  <si>
    <t>音楽研究科</t>
    <rPh sb="0" eb="2">
      <t>オンガク</t>
    </rPh>
    <phoneticPr fontId="2"/>
  </si>
  <si>
    <t>教育学研究科</t>
    <rPh sb="0" eb="3">
      <t>キョウイクガク</t>
    </rPh>
    <phoneticPr fontId="2"/>
  </si>
  <si>
    <t>保健学研究科</t>
    <rPh sb="0" eb="2">
      <t>ホケン</t>
    </rPh>
    <rPh sb="2" eb="3">
      <t>ガク</t>
    </rPh>
    <rPh sb="3" eb="6">
      <t>ケンキュウカ</t>
    </rPh>
    <phoneticPr fontId="2"/>
  </si>
  <si>
    <t>保健医療学研究科</t>
    <rPh sb="0" eb="2">
      <t>ホケン</t>
    </rPh>
    <rPh sb="2" eb="4">
      <t>イリョウ</t>
    </rPh>
    <phoneticPr fontId="2"/>
  </si>
  <si>
    <t>スポーツ学研究科</t>
    <phoneticPr fontId="2"/>
  </si>
  <si>
    <t>健康栄養科学研究科</t>
    <rPh sb="0" eb="2">
      <t>ケンコウ</t>
    </rPh>
    <rPh sb="2" eb="5">
      <t>エイヨウカ</t>
    </rPh>
    <rPh sb="5" eb="6">
      <t>ガク</t>
    </rPh>
    <rPh sb="6" eb="9">
      <t>ケンキュウカ</t>
    </rPh>
    <phoneticPr fontId="2"/>
  </si>
  <si>
    <t>②　専門家（複数可）</t>
    <phoneticPr fontId="2"/>
  </si>
  <si>
    <t>②　実施期間（複数可）</t>
    <rPh sb="2" eb="4">
      <t>ジッシ</t>
    </rPh>
    <rPh sb="4" eb="6">
      <t>キカン</t>
    </rPh>
    <rPh sb="7" eb="9">
      <t>フクスウ</t>
    </rPh>
    <rPh sb="9" eb="10">
      <t>カ</t>
    </rPh>
    <phoneticPr fontId="2"/>
  </si>
  <si>
    <t>①　全ての学部等を</t>
    <phoneticPr fontId="2"/>
  </si>
  <si>
    <t xml:space="preserve">     通じた教育</t>
    <phoneticPr fontId="2"/>
  </si>
  <si>
    <r>
      <t>⑤ 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」の場合（複数可）</t>
    </r>
    <rPh sb="11" eb="13">
      <t>バアイ</t>
    </rPh>
    <phoneticPr fontId="2"/>
  </si>
  <si>
    <t>ｈ：具体的に</t>
    <rPh sb="2" eb="5">
      <t>グタイテキ</t>
    </rPh>
    <phoneticPr fontId="2"/>
  </si>
  <si>
    <t>ｃ：具体的に</t>
    <rPh sb="2" eb="5">
      <t>グタイテキ</t>
    </rPh>
    <phoneticPr fontId="2"/>
  </si>
  <si>
    <t>④ ③で「ａ」の場合、役割・機能（複数可）</t>
    <rPh sb="8" eb="10">
      <t>バアイ</t>
    </rPh>
    <rPh sb="11" eb="13">
      <t>ヤクワリ</t>
    </rPh>
    <rPh sb="14" eb="16">
      <t>キノウ</t>
    </rPh>
    <rPh sb="17" eb="19">
      <t>フクスウ</t>
    </rPh>
    <rPh sb="19" eb="20">
      <t>カ</t>
    </rPh>
    <phoneticPr fontId="2"/>
  </si>
  <si>
    <t>② 記載項目（複数可）</t>
    <rPh sb="2" eb="4">
      <t>キサイ</t>
    </rPh>
    <rPh sb="4" eb="6">
      <t>コウモク</t>
    </rPh>
    <rPh sb="7" eb="9">
      <t>フクスウ</t>
    </rPh>
    <rPh sb="9" eb="10">
      <t>カ</t>
    </rPh>
    <phoneticPr fontId="2"/>
  </si>
  <si>
    <t>共創学部</t>
    <phoneticPr fontId="2"/>
  </si>
  <si>
    <t>都市デザイン学部</t>
  </si>
  <si>
    <t>先端科学技術研究科</t>
    <phoneticPr fontId="2"/>
  </si>
  <si>
    <t>ヤマザキ動物看護大学</t>
  </si>
  <si>
    <t>人文学部</t>
    <rPh sb="3" eb="4">
      <t>ブ</t>
    </rPh>
    <phoneticPr fontId="2"/>
  </si>
  <si>
    <t>家政学部</t>
    <rPh sb="3" eb="4">
      <t>ブ</t>
    </rPh>
    <phoneticPr fontId="2"/>
  </si>
  <si>
    <t>自然科学教育部</t>
    <rPh sb="4" eb="6">
      <t>キョウイク</t>
    </rPh>
    <rPh sb="6" eb="7">
      <t>ブ</t>
    </rPh>
    <phoneticPr fontId="2"/>
  </si>
  <si>
    <t>芸術学部</t>
    <phoneticPr fontId="2"/>
  </si>
  <si>
    <t>人文社会学部</t>
    <phoneticPr fontId="2"/>
  </si>
  <si>
    <t>国際地域創造学部</t>
    <phoneticPr fontId="2"/>
  </si>
  <si>
    <t>情報科学部</t>
    <phoneticPr fontId="2"/>
  </si>
  <si>
    <t>獣医学研究科</t>
    <phoneticPr fontId="2"/>
  </si>
  <si>
    <t>多⽂化社会学研究科</t>
    <phoneticPr fontId="2"/>
  </si>
  <si>
    <t>人間総合学群</t>
    <rPh sb="0" eb="2">
      <t>ニンゲン</t>
    </rPh>
    <rPh sb="2" eb="4">
      <t>ソウゴウ</t>
    </rPh>
    <rPh sb="4" eb="6">
      <t>ガクグン</t>
    </rPh>
    <phoneticPr fontId="2"/>
  </si>
  <si>
    <t>人間健康学部</t>
    <phoneticPr fontId="2"/>
  </si>
  <si>
    <t>医学研究科</t>
    <rPh sb="0" eb="2">
      <t>イガク</t>
    </rPh>
    <rPh sb="2" eb="5">
      <t>ケンキュウカ</t>
    </rPh>
    <phoneticPr fontId="2"/>
  </si>
  <si>
    <t>福井大学・奈良女子大学・岐阜聖徳学園大学連合教職開発研究科</t>
  </si>
  <si>
    <t>自然科学研究科</t>
    <phoneticPr fontId="2"/>
  </si>
  <si>
    <t>家政学部</t>
    <phoneticPr fontId="2"/>
  </si>
  <si>
    <t>児童教育学部</t>
    <phoneticPr fontId="2"/>
  </si>
  <si>
    <t>保育児童学部（通信）</t>
    <phoneticPr fontId="2"/>
  </si>
  <si>
    <t>経営管理研究科</t>
    <rPh sb="0" eb="2">
      <t>ケイエイ</t>
    </rPh>
    <rPh sb="2" eb="4">
      <t>カンリ</t>
    </rPh>
    <rPh sb="4" eb="7">
      <t>ケンキュウカ</t>
    </rPh>
    <phoneticPr fontId="3"/>
  </si>
  <si>
    <t>経済学研究科</t>
    <rPh sb="0" eb="3">
      <t>ケイザイガク</t>
    </rPh>
    <rPh sb="3" eb="5">
      <t>ケンキュウ</t>
    </rPh>
    <rPh sb="5" eb="6">
      <t>カ</t>
    </rPh>
    <phoneticPr fontId="3"/>
  </si>
  <si>
    <t>法学研究科</t>
    <rPh sb="0" eb="2">
      <t>ホウガク</t>
    </rPh>
    <rPh sb="2" eb="5">
      <t>ケンキュウカ</t>
    </rPh>
    <phoneticPr fontId="3"/>
  </si>
  <si>
    <t>社会学研究科</t>
    <rPh sb="0" eb="3">
      <t>シャカイガク</t>
    </rPh>
    <rPh sb="3" eb="6">
      <t>ケンキュウカ</t>
    </rPh>
    <phoneticPr fontId="3"/>
  </si>
  <si>
    <t>言語社会研究科</t>
    <rPh sb="0" eb="2">
      <t>ゲンゴ</t>
    </rPh>
    <rPh sb="2" eb="4">
      <t>シャカイ</t>
    </rPh>
    <rPh sb="4" eb="7">
      <t>ケンキュウカ</t>
    </rPh>
    <phoneticPr fontId="3"/>
  </si>
  <si>
    <t>国際・公共政策教育部</t>
    <rPh sb="0" eb="2">
      <t>コクサイ</t>
    </rPh>
    <rPh sb="3" eb="5">
      <t>コウキョウ</t>
    </rPh>
    <rPh sb="5" eb="7">
      <t>セイサク</t>
    </rPh>
    <rPh sb="7" eb="9">
      <t>キョウイク</t>
    </rPh>
    <rPh sb="9" eb="10">
      <t>ブ</t>
    </rPh>
    <phoneticPr fontId="3"/>
  </si>
  <si>
    <t>教育人間科学部</t>
    <phoneticPr fontId="2"/>
  </si>
  <si>
    <t>理工学研究科</t>
    <rPh sb="0" eb="1">
      <t>リ</t>
    </rPh>
    <phoneticPr fontId="2"/>
  </si>
  <si>
    <t>総合医理工学研究科</t>
    <phoneticPr fontId="2"/>
  </si>
  <si>
    <t>光医工学研究科</t>
    <phoneticPr fontId="2"/>
  </si>
  <si>
    <t>共同獣医学研究科</t>
    <phoneticPr fontId="2"/>
  </si>
  <si>
    <t>理工学府</t>
    <rPh sb="0" eb="1">
      <t>リ</t>
    </rPh>
    <phoneticPr fontId="2"/>
  </si>
  <si>
    <t>和歌山信愛大学</t>
  </si>
  <si>
    <t>福岡国際医療福祉大学</t>
  </si>
  <si>
    <t>医療学部</t>
    <rPh sb="0" eb="2">
      <t>イリョウ</t>
    </rPh>
    <rPh sb="2" eb="4">
      <t>ガクブ</t>
    </rPh>
    <phoneticPr fontId="2"/>
  </si>
  <si>
    <t>医療創生大学</t>
  </si>
  <si>
    <t>健康医療科学部</t>
    <rPh sb="0" eb="2">
      <t>ケンコウ</t>
    </rPh>
    <rPh sb="2" eb="4">
      <t>イリョウ</t>
    </rPh>
    <rPh sb="4" eb="6">
      <t>カガク</t>
    </rPh>
    <rPh sb="6" eb="7">
      <t>ブ</t>
    </rPh>
    <phoneticPr fontId="2"/>
  </si>
  <si>
    <t>農学部</t>
    <phoneticPr fontId="2"/>
  </si>
  <si>
    <t>国際看護学部</t>
    <rPh sb="0" eb="2">
      <t>コクサイ</t>
    </rPh>
    <rPh sb="2" eb="4">
      <t>カンゴ</t>
    </rPh>
    <rPh sb="4" eb="6">
      <t>ガクブ</t>
    </rPh>
    <phoneticPr fontId="2"/>
  </si>
  <si>
    <t>健康栄養学部</t>
    <rPh sb="0" eb="2">
      <t>ケンコウ</t>
    </rPh>
    <rPh sb="2" eb="4">
      <t>エイヨウ</t>
    </rPh>
    <rPh sb="4" eb="5">
      <t>ガク</t>
    </rPh>
    <rPh sb="5" eb="6">
      <t>ブ</t>
    </rPh>
    <phoneticPr fontId="2"/>
  </si>
  <si>
    <t>医療技術学部</t>
    <rPh sb="0" eb="2">
      <t>イリョウ</t>
    </rPh>
    <rPh sb="2" eb="4">
      <t>ギジュツ</t>
    </rPh>
    <rPh sb="4" eb="6">
      <t>ガクブ</t>
    </rPh>
    <phoneticPr fontId="2"/>
  </si>
  <si>
    <t>人間科学部</t>
    <phoneticPr fontId="2"/>
  </si>
  <si>
    <t>薬学研究科</t>
    <phoneticPr fontId="2"/>
  </si>
  <si>
    <t>ヘルスイノベーション研究科</t>
    <rPh sb="10" eb="12">
      <t>ケンキュウ</t>
    </rPh>
    <rPh sb="12" eb="13">
      <t>カ</t>
    </rPh>
    <phoneticPr fontId="2"/>
  </si>
  <si>
    <t>工学研究科</t>
    <rPh sb="0" eb="5">
      <t>コウガクケンキュウカ</t>
    </rPh>
    <phoneticPr fontId="2"/>
  </si>
  <si>
    <t>法学研究科</t>
    <rPh sb="1" eb="2">
      <t>ガク</t>
    </rPh>
    <phoneticPr fontId="2"/>
  </si>
  <si>
    <t>デザイン研究科</t>
    <rPh sb="4" eb="6">
      <t>ケンキュウ</t>
    </rPh>
    <rPh sb="6" eb="7">
      <t>カ</t>
    </rPh>
    <phoneticPr fontId="2"/>
  </si>
  <si>
    <t>工学研究科</t>
    <phoneticPr fontId="2"/>
  </si>
  <si>
    <t>京都文化学研究科（通信）</t>
    <rPh sb="0" eb="2">
      <t>キョウト</t>
    </rPh>
    <rPh sb="2" eb="5">
      <t>ブンカガク</t>
    </rPh>
    <rPh sb="5" eb="8">
      <t>ケンキュウカ</t>
    </rPh>
    <rPh sb="9" eb="11">
      <t>ツウシン</t>
    </rPh>
    <phoneticPr fontId="2"/>
  </si>
  <si>
    <t>農学部</t>
    <rPh sb="0" eb="3">
      <t>ノウガクブ</t>
    </rPh>
    <phoneticPr fontId="3"/>
  </si>
  <si>
    <t>国際言語文化学部</t>
    <rPh sb="0" eb="2">
      <t>コクサイ</t>
    </rPh>
    <rPh sb="2" eb="4">
      <t>ゲンゴ</t>
    </rPh>
    <phoneticPr fontId="2"/>
  </si>
  <si>
    <t>秋田公立美術大学</t>
  </si>
  <si>
    <t>山形県立米沢栄養大学</t>
  </si>
  <si>
    <t>公立小松大学</t>
  </si>
  <si>
    <t>敦賀市立看護大学</t>
  </si>
  <si>
    <t>長野県立大学</t>
  </si>
  <si>
    <t>旭川大学</t>
  </si>
  <si>
    <t>札幌保健医療大学</t>
  </si>
  <si>
    <t>星槎道都大学</t>
  </si>
  <si>
    <t>日本医療大学</t>
  </si>
  <si>
    <t>北海道科学大学</t>
  </si>
  <si>
    <t>北海道千歳リハビリテーション大学</t>
  </si>
  <si>
    <t>八戸学院大学</t>
  </si>
  <si>
    <t>岩手保健医療大学</t>
  </si>
  <si>
    <t>東北医科薬科大学</t>
  </si>
  <si>
    <t>日本ウェルネススポーツ大学</t>
  </si>
  <si>
    <t>育英大学</t>
  </si>
  <si>
    <t>東都大学</t>
  </si>
  <si>
    <t>開智国際大学</t>
  </si>
  <si>
    <t>亀田医療大学</t>
  </si>
  <si>
    <t>東京医療学院大学</t>
  </si>
  <si>
    <t>東京通信大学</t>
  </si>
  <si>
    <t>湘南医療大学</t>
  </si>
  <si>
    <t>日本映画大学</t>
  </si>
  <si>
    <t>長岡崇徳大学</t>
  </si>
  <si>
    <t>新潟食料農業大学</t>
  </si>
  <si>
    <t>福井医療大学</t>
  </si>
  <si>
    <t>長野保健医療大学</t>
  </si>
  <si>
    <t>岐阜協立大学</t>
  </si>
  <si>
    <t>岐阜保健大学</t>
  </si>
  <si>
    <t>一宮研伸大学</t>
  </si>
  <si>
    <t>岡崎女子大学</t>
  </si>
  <si>
    <t>藤田医科大学</t>
  </si>
  <si>
    <t>京都先端科学大学</t>
  </si>
  <si>
    <t>京都華頂大学</t>
  </si>
  <si>
    <t>京都看護大学</t>
  </si>
  <si>
    <t>京都美術工芸大学</t>
  </si>
  <si>
    <t>嵯峨美術大学</t>
  </si>
  <si>
    <t>大阪物療大学</t>
  </si>
  <si>
    <t>大阪行岡医療大学</t>
  </si>
  <si>
    <t>桃山学院教育大学</t>
  </si>
  <si>
    <t>大和大学</t>
  </si>
  <si>
    <t>神戸医療福祉大学</t>
  </si>
  <si>
    <t>宝塚医療大学</t>
  </si>
  <si>
    <t>帝塚山大学</t>
  </si>
  <si>
    <t>天理医療大学</t>
  </si>
  <si>
    <t>奈良学園大学</t>
  </si>
  <si>
    <t>鳥取看護大学</t>
  </si>
  <si>
    <t>広島文教大学</t>
  </si>
  <si>
    <t>至誠館大学</t>
  </si>
  <si>
    <t>純真学園大学</t>
  </si>
  <si>
    <t>福岡看護大学</t>
  </si>
  <si>
    <t>社会情報大学院大学</t>
  </si>
  <si>
    <t>文学院</t>
  </si>
  <si>
    <t>情報科学院</t>
  </si>
  <si>
    <t>国際広報メディア･観光学院</t>
  </si>
  <si>
    <t>経済学院</t>
  </si>
  <si>
    <t>医学院</t>
  </si>
  <si>
    <t>歯学院</t>
  </si>
  <si>
    <t>獣医学院</t>
  </si>
  <si>
    <t>医理工学院</t>
  </si>
  <si>
    <t>国際感染症学院</t>
  </si>
  <si>
    <t>国際食資源学院</t>
  </si>
  <si>
    <t>公立諏訪東京理科大学</t>
  </si>
  <si>
    <t>地域創生科学研究科</t>
    <phoneticPr fontId="2"/>
  </si>
  <si>
    <t>農学群</t>
    <phoneticPr fontId="2"/>
  </si>
  <si>
    <t>統合生命科学研究科</t>
    <phoneticPr fontId="2"/>
  </si>
  <si>
    <t>医系科学研究科</t>
    <phoneticPr fontId="2"/>
  </si>
  <si>
    <t>共同獣医学研究科</t>
    <rPh sb="0" eb="2">
      <t>キョウドウ</t>
    </rPh>
    <rPh sb="2" eb="5">
      <t>ジュウイガク</t>
    </rPh>
    <rPh sb="5" eb="8">
      <t>ケンキュウカ</t>
    </rPh>
    <phoneticPr fontId="2"/>
  </si>
  <si>
    <t>社会文化科学教育部</t>
    <phoneticPr fontId="2"/>
  </si>
  <si>
    <t>データサイエンス研究科</t>
    <phoneticPr fontId="2"/>
  </si>
  <si>
    <t>国際日本学部</t>
    <phoneticPr fontId="2"/>
  </si>
  <si>
    <t>経営学部</t>
    <phoneticPr fontId="2"/>
  </si>
  <si>
    <t>メディアビジネス学部</t>
    <phoneticPr fontId="2"/>
  </si>
  <si>
    <t>航空工学部</t>
    <phoneticPr fontId="2"/>
  </si>
  <si>
    <t>教育実践学研究科</t>
    <rPh sb="2" eb="4">
      <t>ジッセン</t>
    </rPh>
    <rPh sb="4" eb="5">
      <t>ガク</t>
    </rPh>
    <phoneticPr fontId="2"/>
  </si>
  <si>
    <t>国際経営学部</t>
    <phoneticPr fontId="2"/>
  </si>
  <si>
    <t>国際情報学部</t>
    <phoneticPr fontId="2"/>
  </si>
  <si>
    <t>人文社会学群</t>
    <phoneticPr fontId="2"/>
  </si>
  <si>
    <t>心理・教育学群</t>
    <rPh sb="0" eb="2">
      <t>シンリ</t>
    </rPh>
    <rPh sb="3" eb="5">
      <t>キョウイク</t>
    </rPh>
    <rPh sb="5" eb="7">
      <t>ガクグン</t>
    </rPh>
    <phoneticPr fontId="2"/>
  </si>
  <si>
    <t>健康栄養学群</t>
    <rPh sb="0" eb="2">
      <t>ケンコウ</t>
    </rPh>
    <rPh sb="2" eb="4">
      <t>エイヨウ</t>
    </rPh>
    <rPh sb="4" eb="5">
      <t>ガク</t>
    </rPh>
    <rPh sb="5" eb="6">
      <t>グン</t>
    </rPh>
    <phoneticPr fontId="2"/>
  </si>
  <si>
    <t>国際商学部</t>
    <phoneticPr fontId="2"/>
  </si>
  <si>
    <t>理学部</t>
    <phoneticPr fontId="2"/>
  </si>
  <si>
    <t>保健看護学部</t>
    <phoneticPr fontId="2"/>
  </si>
  <si>
    <t>リハビリテーション学部</t>
    <phoneticPr fontId="2"/>
  </si>
  <si>
    <t>心理学研究科</t>
    <phoneticPr fontId="2"/>
  </si>
  <si>
    <t>看護医療学部</t>
    <phoneticPr fontId="2"/>
  </si>
  <si>
    <t>データサイエンス学部</t>
  </si>
  <si>
    <t>人間社会研究科（通信）</t>
  </si>
  <si>
    <t>仏教学研究科（通信）</t>
  </si>
  <si>
    <t>国際関係学部</t>
    <phoneticPr fontId="2"/>
  </si>
  <si>
    <t>生命科学部</t>
    <phoneticPr fontId="2"/>
  </si>
  <si>
    <t xml:space="preserve">公共政策学教育部 </t>
    <rPh sb="0" eb="2">
      <t>コウキョウ</t>
    </rPh>
    <rPh sb="2" eb="4">
      <t>セイサク</t>
    </rPh>
    <rPh sb="4" eb="5">
      <t>ガク</t>
    </rPh>
    <rPh sb="5" eb="7">
      <t>キョウイク</t>
    </rPh>
    <rPh sb="7" eb="8">
      <t>ブ</t>
    </rPh>
    <phoneticPr fontId="2"/>
  </si>
  <si>
    <t>先進健康科学研究科</t>
  </si>
  <si>
    <t>ヘルスシステム統合科学研究科</t>
    <phoneticPr fontId="2"/>
  </si>
  <si>
    <t>人間科学部（通信）</t>
    <rPh sb="4" eb="5">
      <t>ブ</t>
    </rPh>
    <phoneticPr fontId="2"/>
  </si>
  <si>
    <t>理工学研究科</t>
    <phoneticPr fontId="2"/>
  </si>
  <si>
    <t>健康科学部</t>
    <rPh sb="0" eb="3">
      <t>ケンコウカ</t>
    </rPh>
    <phoneticPr fontId="2"/>
  </si>
  <si>
    <t>コミュニティ人間科学部</t>
  </si>
  <si>
    <t>世界教養学部</t>
  </si>
  <si>
    <t>人文学部</t>
    <rPh sb="2" eb="4">
      <t>ガクブ</t>
    </rPh>
    <phoneticPr fontId="2"/>
  </si>
  <si>
    <t>新学術創成研究科</t>
  </si>
  <si>
    <t>共同獣医学研究科</t>
  </si>
  <si>
    <t>人間福祉学部（通信）</t>
    <rPh sb="0" eb="2">
      <t>ニンゲン</t>
    </rPh>
    <phoneticPr fontId="2"/>
  </si>
  <si>
    <t>（採用教員数のうち）</t>
    <rPh sb="1" eb="3">
      <t>サイヨウ</t>
    </rPh>
    <rPh sb="3" eb="5">
      <t>キョウイン</t>
    </rPh>
    <rPh sb="5" eb="6">
      <t>スウ</t>
    </rPh>
    <phoneticPr fontId="2"/>
  </si>
  <si>
    <t>学校コード</t>
  </si>
  <si>
    <t>設置区分</t>
  </si>
  <si>
    <t>学校名</t>
  </si>
  <si>
    <t>学校種</t>
  </si>
  <si>
    <t>都道府県番号</t>
  </si>
  <si>
    <t>本分校</t>
  </si>
  <si>
    <t>学校所在地</t>
  </si>
  <si>
    <t>郵便番号</t>
  </si>
  <si>
    <t>属性情報設定年月日</t>
  </si>
  <si>
    <t>属性情報廃止年月日</t>
  </si>
  <si>
    <t>旧学校調査番号</t>
  </si>
  <si>
    <t>移行後の学校コード</t>
  </si>
  <si>
    <t>F101110100010</t>
  </si>
  <si>
    <t>国立</t>
  </si>
  <si>
    <t>F1</t>
  </si>
  <si>
    <t>札幌市北区北８条西５丁目</t>
  </si>
  <si>
    <t>F101110100029</t>
  </si>
  <si>
    <t>札幌市北区あいの里５条３－１－３</t>
  </si>
  <si>
    <t>F101110100038</t>
  </si>
  <si>
    <t>室蘭市水元町２７－１</t>
  </si>
  <si>
    <t>F101110100047</t>
  </si>
  <si>
    <t>小樽市緑３－５－２１</t>
  </si>
  <si>
    <t>F101110100056</t>
  </si>
  <si>
    <t>帯広市稲田町西２線１１</t>
  </si>
  <si>
    <t>F101110100065</t>
  </si>
  <si>
    <t>北見市公園町１６５</t>
  </si>
  <si>
    <t>F101110100074</t>
  </si>
  <si>
    <t>旭川市緑が丘東２条１－１－１</t>
  </si>
  <si>
    <t>F101210100081</t>
  </si>
  <si>
    <t>公立</t>
  </si>
  <si>
    <t>札幌市中央区南１条西１７－２９１</t>
  </si>
  <si>
    <t>F101210100090</t>
  </si>
  <si>
    <t>函館市亀田中野町１１６－２</t>
  </si>
  <si>
    <t>F101210100107</t>
  </si>
  <si>
    <t>釧路市芦野４－１－１</t>
  </si>
  <si>
    <t>F101210100116</t>
  </si>
  <si>
    <t>名寄市西４条北８丁目１</t>
  </si>
  <si>
    <t>F101210100125</t>
  </si>
  <si>
    <t>札幌市南区芸術の森１丁目</t>
  </si>
  <si>
    <t>F101210100134</t>
  </si>
  <si>
    <t>公立千歳科学技術大学</t>
  </si>
  <si>
    <t>千歳市美々７５８－６５</t>
  </si>
  <si>
    <t>F101310100141</t>
  </si>
  <si>
    <t>私立</t>
  </si>
  <si>
    <t>札幌市豊平区西岡３条７丁目３－１</t>
  </si>
  <si>
    <t>F101310100150</t>
  </si>
  <si>
    <t>江別市文京台１１</t>
  </si>
  <si>
    <t>F101310100169</t>
  </si>
  <si>
    <t>函館市高丘町５１－１</t>
  </si>
  <si>
    <t>F101310100178</t>
  </si>
  <si>
    <t>札幌市北区北１６西２－１－１</t>
  </si>
  <si>
    <t>F101310100187</t>
  </si>
  <si>
    <t>札幌市厚別区大谷地西２－３－１</t>
  </si>
  <si>
    <t>F101310100196</t>
  </si>
  <si>
    <t>札幌市豊平区旭町４丁目１－４０</t>
  </si>
  <si>
    <t>F101310100203</t>
  </si>
  <si>
    <t>札幌市手稲区前田７条１５－４－１</t>
  </si>
  <si>
    <t>F101310100212</t>
  </si>
  <si>
    <t>江別市文京台緑町５８２番地</t>
  </si>
  <si>
    <t>F101310100221</t>
  </si>
  <si>
    <t>旭川市永山３条２３－１－９</t>
  </si>
  <si>
    <t>F101310100230</t>
  </si>
  <si>
    <t>石狩郡当別町字金沢１７５７</t>
  </si>
  <si>
    <t>F101310100249</t>
  </si>
  <si>
    <t>札幌市豊平区豊平６－６－１０</t>
  </si>
  <si>
    <t>F101310100258</t>
  </si>
  <si>
    <t>北広島市中の沢149</t>
  </si>
  <si>
    <t>F101310100267</t>
  </si>
  <si>
    <t>江別市西野幌５９－２</t>
  </si>
  <si>
    <t>F101310100276</t>
  </si>
  <si>
    <t>札幌市清田区清田4条1丁目4-1</t>
  </si>
  <si>
    <t>F101310100285</t>
  </si>
  <si>
    <t>江別市文京台２３</t>
  </si>
  <si>
    <t>F101310100294</t>
  </si>
  <si>
    <t>苫小牧市錦西町３丁目２番１号</t>
  </si>
  <si>
    <t>F101310100301</t>
  </si>
  <si>
    <t>北見市曙町６６４番１</t>
  </si>
  <si>
    <t>F101310100310</t>
  </si>
  <si>
    <t>恵庭市黄金中央５丁目１９６番地１</t>
  </si>
  <si>
    <t>F101310100329</t>
  </si>
  <si>
    <t>札幌市東区北１３条東３丁目１番３０号</t>
  </si>
  <si>
    <t>F101310100338</t>
  </si>
  <si>
    <t>稚内市若葉台１丁目２２９０番地２８</t>
  </si>
  <si>
    <t>F101310100347</t>
  </si>
  <si>
    <t>札幌市東区北１６条東９丁目</t>
  </si>
  <si>
    <t>F101310100356</t>
  </si>
  <si>
    <t>札幌市東区中沼西４条２－１－１５</t>
  </si>
  <si>
    <t>F101310100365</t>
  </si>
  <si>
    <t>札幌市清田区真栄４３４－１　アンデルセン福祉村</t>
  </si>
  <si>
    <t>千歳市里美２－１０</t>
  </si>
  <si>
    <t>F102110100572</t>
  </si>
  <si>
    <t>弘前市文京町１</t>
  </si>
  <si>
    <t>F102210100589</t>
  </si>
  <si>
    <t>青森市大字合子沢字山崎１５３－４</t>
  </si>
  <si>
    <t>F102210100598</t>
  </si>
  <si>
    <t>青森市大字浜館字間瀬５８番地の１</t>
  </si>
  <si>
    <t>F102310100603</t>
  </si>
  <si>
    <t>青森市幸畑２－３－１</t>
  </si>
  <si>
    <t>F102310100612</t>
  </si>
  <si>
    <t>弘前市清原1丁目1-16</t>
  </si>
  <si>
    <t>F102310100621</t>
  </si>
  <si>
    <t>弘前市稔町１３－１</t>
  </si>
  <si>
    <t>F102310100630</t>
  </si>
  <si>
    <t>八戸市大字妙字大開８８の１</t>
  </si>
  <si>
    <t>F102310100649</t>
  </si>
  <si>
    <t>八戸市大字美保野１３－９８</t>
  </si>
  <si>
    <t>F102310100658</t>
  </si>
  <si>
    <t>青森市大字横内字神田１２</t>
  </si>
  <si>
    <t>F102310100667</t>
  </si>
  <si>
    <t>弘前市大字小比内三丁目１８番地１</t>
  </si>
  <si>
    <t>F103110100731</t>
  </si>
  <si>
    <t>盛岡市上田３－１８－８</t>
  </si>
  <si>
    <t>F103210100748</t>
  </si>
  <si>
    <t>滝沢市巣子１５２－５２</t>
  </si>
  <si>
    <t>F103310100755</t>
  </si>
  <si>
    <t>紫波郡矢巾町医大通一丁目1番1号</t>
  </si>
  <si>
    <t>F103310100764</t>
  </si>
  <si>
    <t>花巻市下根子４５０－３</t>
  </si>
  <si>
    <t>F103310100773</t>
  </si>
  <si>
    <t>滝沢市砂込８０８</t>
  </si>
  <si>
    <t>F103310100782</t>
  </si>
  <si>
    <t>盛岡市盛岡駅西通一丁目6番30号</t>
  </si>
  <si>
    <t>F104110100856</t>
  </si>
  <si>
    <t>仙台市青葉区片平２－１－１</t>
  </si>
  <si>
    <t>F104110100865</t>
  </si>
  <si>
    <t>仙台市青葉区荒巻字青葉１４９</t>
  </si>
  <si>
    <t>F104210100872</t>
  </si>
  <si>
    <t>黒川郡大和町学苑１－１</t>
  </si>
  <si>
    <t>F104310100889</t>
  </si>
  <si>
    <t>柴田郡柴田町船岡南２－２－１８</t>
  </si>
  <si>
    <t>F104310100898</t>
  </si>
  <si>
    <t>仙台市青葉区土樋１－３－１</t>
  </si>
  <si>
    <t>F104310100905</t>
  </si>
  <si>
    <t>仙台市太白区八木山香澄町３５－１</t>
  </si>
  <si>
    <t>F104310100914</t>
  </si>
  <si>
    <t>仙台市青葉区国見１－８－１</t>
  </si>
  <si>
    <t>F104310100923</t>
  </si>
  <si>
    <t>仙台市青葉区小松島４－４－１</t>
  </si>
  <si>
    <t>F104310100932</t>
  </si>
  <si>
    <t>仙台市泉区虹の丘１－１８－２</t>
  </si>
  <si>
    <t>F104310100941</t>
  </si>
  <si>
    <t>仙台市青葉区桜ケ丘９－１－１</t>
  </si>
  <si>
    <t>F104310100950</t>
  </si>
  <si>
    <t>石巻市南境新水戸１</t>
  </si>
  <si>
    <t>F104310100969</t>
  </si>
  <si>
    <t>仙台市泉区本田町６－１</t>
  </si>
  <si>
    <t>F104310100978</t>
  </si>
  <si>
    <t>仙台市青葉区国見六丁目４５番１６号</t>
  </si>
  <si>
    <t>F104310100987</t>
  </si>
  <si>
    <t>名取市ゆりが丘四丁目１０番１号</t>
  </si>
  <si>
    <t>F105110101051</t>
  </si>
  <si>
    <t>秋田市手形学園町１－１</t>
  </si>
  <si>
    <t>F105210101068</t>
  </si>
  <si>
    <t>秋田市下新城中野字街道端西２４１－４３８</t>
  </si>
  <si>
    <t>F105210101077</t>
  </si>
  <si>
    <t>秋田市雄和椿川字奥椿岱</t>
  </si>
  <si>
    <t>F105210101086</t>
  </si>
  <si>
    <t>秋田市新屋大川町１２－３</t>
  </si>
  <si>
    <t>F105310101093</t>
  </si>
  <si>
    <t>秋田市下北手桜字守沢４６－１</t>
  </si>
  <si>
    <t>F105310101100</t>
  </si>
  <si>
    <t>大館市清水二丁目３番４号</t>
  </si>
  <si>
    <t>F105310101119</t>
  </si>
  <si>
    <t>秋田市上北手猿田字苗代沢１７番地３</t>
  </si>
  <si>
    <t>F106110101176</t>
  </si>
  <si>
    <t>山形市小白川町１－４－１２</t>
  </si>
  <si>
    <t>F106210101183</t>
  </si>
  <si>
    <t>山形市上柳２６０番地</t>
  </si>
  <si>
    <t>F106210101192</t>
  </si>
  <si>
    <t>米沢市通町６－１５－１</t>
  </si>
  <si>
    <t>F106310101207</t>
  </si>
  <si>
    <t>山形市上桜田3－4－5</t>
  </si>
  <si>
    <t>F106310101216</t>
  </si>
  <si>
    <t>酒田市飯森山三丁目５番地の１</t>
  </si>
  <si>
    <t>F106310101225</t>
  </si>
  <si>
    <t>山形市片谷地５１５</t>
  </si>
  <si>
    <t>F107110101273</t>
  </si>
  <si>
    <t>福島市金谷川１番地</t>
  </si>
  <si>
    <t>F107210101280</t>
  </si>
  <si>
    <t>福島市光が丘１</t>
  </si>
  <si>
    <t>F107210101299</t>
  </si>
  <si>
    <t>会津若松市一箕町大字鶴賀字上居合９０</t>
  </si>
  <si>
    <t>F107310101304</t>
  </si>
  <si>
    <t>郡山市開成３－２５－２</t>
  </si>
  <si>
    <t>F107310101313</t>
  </si>
  <si>
    <t>郡山市富田町字三角堂３１－１</t>
  </si>
  <si>
    <t>F107310101322</t>
  </si>
  <si>
    <t>いわき市中央台飯野５－５－１</t>
  </si>
  <si>
    <t>F107310101331</t>
  </si>
  <si>
    <t>いわき市平鎌田字寿金沢３７</t>
  </si>
  <si>
    <t>F107310101340</t>
  </si>
  <si>
    <t>福島市宮代字乳児池１番地１</t>
  </si>
  <si>
    <t>F108110101414</t>
  </si>
  <si>
    <t>水戸市文京２－１－１</t>
  </si>
  <si>
    <t>F108110101423</t>
  </si>
  <si>
    <t>つくば市天王台１丁目１－１</t>
  </si>
  <si>
    <t>F108110101432</t>
  </si>
  <si>
    <t>つくば市天久保４－３－１５</t>
  </si>
  <si>
    <t>F108210101449</t>
  </si>
  <si>
    <t>稲敷郡阿見町阿見字阿見原４６６９－２</t>
  </si>
  <si>
    <t>F108310101456</t>
  </si>
  <si>
    <t>日立市大みか町６－１１－１</t>
  </si>
  <si>
    <t>F108310101465</t>
  </si>
  <si>
    <t>龍ケ崎市平畑１２０</t>
  </si>
  <si>
    <t>F108310101474</t>
  </si>
  <si>
    <t>水戸市見和１－４３０－１</t>
  </si>
  <si>
    <t>F108310101483</t>
  </si>
  <si>
    <t>土浦市真鍋６－２０－１</t>
  </si>
  <si>
    <t>F108310101492</t>
  </si>
  <si>
    <t>つくば市吾妻３丁目１</t>
  </si>
  <si>
    <t>F108310101508</t>
  </si>
  <si>
    <t>北相馬郡利根町大字布川１３７７番</t>
  </si>
  <si>
    <t>F109110101556</t>
  </si>
  <si>
    <t>宇都宮市峰町３５０</t>
  </si>
  <si>
    <t>F109310101561</t>
  </si>
  <si>
    <t>足利市大前町２６８－１</t>
  </si>
  <si>
    <t>F109310101570</t>
  </si>
  <si>
    <t>白鴎大学</t>
  </si>
  <si>
    <t>小山市駅東通り２－３－５</t>
  </si>
  <si>
    <t>F109310101589</t>
  </si>
  <si>
    <t>宇都宮市竹下町９０８</t>
  </si>
  <si>
    <t>F109310101598</t>
  </si>
  <si>
    <t>大田原市北金丸字上ノ原２６００－１</t>
  </si>
  <si>
    <t>F109310101605</t>
  </si>
  <si>
    <t>宇都宮市大通り１－３－１８</t>
  </si>
  <si>
    <t>F109310101614</t>
  </si>
  <si>
    <t>宇都宮市上戸祭四丁目８番１５号</t>
  </si>
  <si>
    <t>F109310101623</t>
  </si>
  <si>
    <t>下野市薬師寺３３１１－１</t>
  </si>
  <si>
    <t>F109310101632</t>
  </si>
  <si>
    <t>下都賀郡壬生町大字北小林８８０</t>
  </si>
  <si>
    <t>F110110101713</t>
  </si>
  <si>
    <t>前橋市荒牧町４－２</t>
  </si>
  <si>
    <t>F110210101720</t>
  </si>
  <si>
    <t>高崎市上並榎町１３００</t>
  </si>
  <si>
    <t>F110210101739</t>
  </si>
  <si>
    <t>前橋市上佐鳥町４６０－１</t>
  </si>
  <si>
    <t>F110210101748</t>
  </si>
  <si>
    <t>佐波郡玉村町大字上之手１３９５－１</t>
  </si>
  <si>
    <t>F110210101757</t>
  </si>
  <si>
    <t>前橋市上沖町３２３番１</t>
  </si>
  <si>
    <t>F110310101764</t>
  </si>
  <si>
    <t>高崎市京目町１６５６－１</t>
  </si>
  <si>
    <t>F110310101773</t>
  </si>
  <si>
    <t>みどり市笠懸町阿左美６０６番７</t>
  </si>
  <si>
    <t>F110310101782</t>
  </si>
  <si>
    <t>高崎市問屋町1-7-1</t>
  </si>
  <si>
    <t>F110310101791</t>
  </si>
  <si>
    <t>前橋市川曲町１９１－１</t>
  </si>
  <si>
    <t>F110310101808</t>
  </si>
  <si>
    <t>高崎市中大類町３７－１番地</t>
  </si>
  <si>
    <t>F110310101817</t>
  </si>
  <si>
    <t>高崎市根小屋町７４１番地</t>
  </si>
  <si>
    <t>F110310101826</t>
  </si>
  <si>
    <t>伊勢崎市戸谷塚町６３４－１</t>
  </si>
  <si>
    <t>F110310101835</t>
  </si>
  <si>
    <t>太田市藤阿久町２００</t>
  </si>
  <si>
    <t>F110310101844</t>
  </si>
  <si>
    <t>前橋市小屋原町１１５４番４</t>
  </si>
  <si>
    <t>F111110101945</t>
  </si>
  <si>
    <t>さいたま市桜区下大久保２５５</t>
  </si>
  <si>
    <t>F111210101952</t>
  </si>
  <si>
    <t>越谷市大字三野宮字御手作８２０番</t>
  </si>
  <si>
    <t>F111310101969</t>
  </si>
  <si>
    <t>入間郡毛呂山町下川原１２７６番地</t>
  </si>
  <si>
    <t>F111310101978</t>
  </si>
  <si>
    <t>北足立郡伊奈町小室１０２８１</t>
  </si>
  <si>
    <t>F111310101987</t>
  </si>
  <si>
    <t>狭山市広瀬台３－２６－１</t>
  </si>
  <si>
    <t>F111310101996</t>
  </si>
  <si>
    <t>さいたま市緑区大崎３５５１番地</t>
  </si>
  <si>
    <t>F111310102003</t>
  </si>
  <si>
    <t>行田市大字前谷３３３</t>
  </si>
  <si>
    <t>F111310102012</t>
  </si>
  <si>
    <t>春日部市内牧４１５８番地</t>
  </si>
  <si>
    <t>F111310102021</t>
  </si>
  <si>
    <t>川口市大字木曽呂１５１０番地</t>
  </si>
  <si>
    <t>F111310102030</t>
  </si>
  <si>
    <t>川越市豊田町1-1-1</t>
  </si>
  <si>
    <t>F111310102049</t>
  </si>
  <si>
    <t>さいたま市岩槻区馬込１２８８</t>
  </si>
  <si>
    <t>F111310102058</t>
  </si>
  <si>
    <t>狭山市大字柏原新田字下河原３１１番地１</t>
  </si>
  <si>
    <t>F111310102067</t>
  </si>
  <si>
    <t>新座市菅沢２－１－２８</t>
  </si>
  <si>
    <t>F111310102076</t>
  </si>
  <si>
    <t>加須市大字水深字大立野２０００</t>
  </si>
  <si>
    <t>F111310102085</t>
  </si>
  <si>
    <t>川越市的場北１－１３－１</t>
  </si>
  <si>
    <t>F111310102094</t>
  </si>
  <si>
    <t>坂戸市けやき台１－１</t>
  </si>
  <si>
    <t>F111310102101</t>
  </si>
  <si>
    <t>川越市今泉８４</t>
  </si>
  <si>
    <t>F111310102110</t>
  </si>
  <si>
    <t>草加市学園町１－１</t>
  </si>
  <si>
    <t>F111310102129</t>
  </si>
  <si>
    <t>南埼玉郡宮代町学園台４－１－１</t>
  </si>
  <si>
    <t>F111310102138</t>
  </si>
  <si>
    <t>F111310102147</t>
  </si>
  <si>
    <t>入間郡毛呂山町毛呂本郷３８</t>
  </si>
  <si>
    <t>F111310102156</t>
  </si>
  <si>
    <t>深谷市普済寺１６９０</t>
  </si>
  <si>
    <t>F111310102165</t>
  </si>
  <si>
    <t>飯能市大字阿須字一の木６９８</t>
  </si>
  <si>
    <t>F111310102174</t>
  </si>
  <si>
    <t>上尾市戸崎１－１</t>
  </si>
  <si>
    <t>F111310102183</t>
  </si>
  <si>
    <t>坂戸市千代田３－９－２１</t>
  </si>
  <si>
    <t>F111310102192</t>
  </si>
  <si>
    <t>深谷市上柴町西４丁目２番１１</t>
  </si>
  <si>
    <t>F111310102209</t>
  </si>
  <si>
    <t>幸手市大字幸手１９６１－２</t>
  </si>
  <si>
    <t>F112110102337</t>
  </si>
  <si>
    <t>千葉市稲毛区弥生町１－３３</t>
  </si>
  <si>
    <t>F112210102353</t>
  </si>
  <si>
    <t>千葉市美浜区若葉２丁目１０番１号</t>
  </si>
  <si>
    <t>F112310102342</t>
  </si>
  <si>
    <t>千葉市美浜区若葉町２－１１</t>
  </si>
  <si>
    <t>F112310102360</t>
  </si>
  <si>
    <t>銚子市潮見町３番地</t>
  </si>
  <si>
    <t>F112310102379</t>
  </si>
  <si>
    <t>四街道市四街道１５３２</t>
  </si>
  <si>
    <t>F112310102388</t>
  </si>
  <si>
    <t>柏市柏１２２５番６</t>
  </si>
  <si>
    <t>F112310102397</t>
  </si>
  <si>
    <t>木更津市東太田３－４－５</t>
  </si>
  <si>
    <t>F112310102404</t>
  </si>
  <si>
    <t>東金市求名１</t>
  </si>
  <si>
    <t>F112310102413</t>
  </si>
  <si>
    <t>千葉市中央区大巌寺町２００</t>
  </si>
  <si>
    <t>F112310102422</t>
  </si>
  <si>
    <t>千葉市稲毛区穴川１－５－２１</t>
  </si>
  <si>
    <t>F112310102431</t>
  </si>
  <si>
    <t>習志野市津田沼２－１７－１</t>
  </si>
  <si>
    <t>F112310102440</t>
  </si>
  <si>
    <t>市川市国府台１－３－１</t>
  </si>
  <si>
    <t>F112310102459</t>
  </si>
  <si>
    <t>我孫子市久寺家４５１</t>
  </si>
  <si>
    <t>F112310102468</t>
  </si>
  <si>
    <t>柏市光ケ丘２－１－１</t>
  </si>
  <si>
    <t>F112310102477</t>
  </si>
  <si>
    <t>市川市国府台２－３－１</t>
  </si>
  <si>
    <t>F112310102486</t>
  </si>
  <si>
    <t>勝浦市新官８４１</t>
  </si>
  <si>
    <t>F112310102495</t>
  </si>
  <si>
    <t>千葉市美浜区若葉１－４－１</t>
  </si>
  <si>
    <t>F112310102501</t>
  </si>
  <si>
    <t>千葉市稲毛区轟町３－５９－５</t>
  </si>
  <si>
    <t>F112310102510</t>
  </si>
  <si>
    <t>八千代市大学町１－１</t>
  </si>
  <si>
    <t>F112310102529</t>
  </si>
  <si>
    <t>我孫子市下ケ戸１１３３</t>
  </si>
  <si>
    <t>F112310102538</t>
  </si>
  <si>
    <t>千葉市若葉区御成台4-1</t>
  </si>
  <si>
    <t>F112310102547</t>
  </si>
  <si>
    <t>印西市内野３－３０１－５</t>
  </si>
  <si>
    <t>F112310102556</t>
  </si>
  <si>
    <t>松戸市岩瀬５５０</t>
  </si>
  <si>
    <t>F112310102565</t>
  </si>
  <si>
    <t>流山市駒木４７４</t>
  </si>
  <si>
    <t>F112310102574</t>
  </si>
  <si>
    <t>了徳寺大学</t>
  </si>
  <si>
    <t>浦安市明海5丁目8番1号</t>
  </si>
  <si>
    <t>F112310102583</t>
  </si>
  <si>
    <t>千葉市若葉区小倉町１６３９番３</t>
  </si>
  <si>
    <t>F112310102592</t>
  </si>
  <si>
    <t>夷隅郡大多喜町久我原１５００番地</t>
  </si>
  <si>
    <t>F112310102609</t>
  </si>
  <si>
    <t>鴨川市横渚４６２番地</t>
  </si>
  <si>
    <t>F113110102700</t>
  </si>
  <si>
    <t>文京区本郷７－３－１</t>
  </si>
  <si>
    <t>F113110102719</t>
  </si>
  <si>
    <t>文京区湯島１－５－４５</t>
  </si>
  <si>
    <t>F113110102728</t>
  </si>
  <si>
    <t>府中市朝日町３－１１－１</t>
  </si>
  <si>
    <t>F113110102737</t>
  </si>
  <si>
    <t>台東区上野公園１２－８</t>
  </si>
  <si>
    <t>F113110102746</t>
  </si>
  <si>
    <t>目黒区大岡山２－１２－１</t>
  </si>
  <si>
    <t>F113110102755</t>
  </si>
  <si>
    <t>文京区大塚２－１－１</t>
  </si>
  <si>
    <t>F113110102764</t>
  </si>
  <si>
    <t>小金井市貫井北町４－１－１</t>
  </si>
  <si>
    <t>F113110102773</t>
  </si>
  <si>
    <t>府中市晴見町３－８－１</t>
  </si>
  <si>
    <t>F113110102782</t>
  </si>
  <si>
    <t>調布市調布ケ丘１－５－１</t>
  </si>
  <si>
    <t>F113110102791</t>
  </si>
  <si>
    <t>国立市中２－１</t>
  </si>
  <si>
    <t>F113110102808</t>
  </si>
  <si>
    <t>港区六本木７－２２－１</t>
  </si>
  <si>
    <t>F113110102817</t>
  </si>
  <si>
    <t>港区港南４－５－７</t>
  </si>
  <si>
    <t>F113210102824</t>
  </si>
  <si>
    <t>東京都立大学</t>
  </si>
  <si>
    <t>八王子市南大沢１丁目１番</t>
  </si>
  <si>
    <t>F113210102833</t>
  </si>
  <si>
    <t>東京都立産業技術大学院大学</t>
  </si>
  <si>
    <t>品川区東大井一丁目１０番４０号</t>
  </si>
  <si>
    <t>F113310102840</t>
  </si>
  <si>
    <t>豊島区東池袋４－２３－１</t>
  </si>
  <si>
    <t>F113310102859</t>
  </si>
  <si>
    <t>文京区大塚１－５－２</t>
  </si>
  <si>
    <t>F113310102868</t>
  </si>
  <si>
    <t>品川区旗の台３－２－１７</t>
  </si>
  <si>
    <t>F113310102877</t>
  </si>
  <si>
    <t>文京区向丘１－１９－１</t>
  </si>
  <si>
    <t>F113310102886</t>
  </si>
  <si>
    <t>新宿区中落合４丁目３１番１号</t>
  </si>
  <si>
    <t>F113310102895</t>
  </si>
  <si>
    <t>北区十条台１－７－１３</t>
  </si>
  <si>
    <t>F113310102902</t>
  </si>
  <si>
    <t>文京区本郷１－２６－３</t>
  </si>
  <si>
    <t>F113310102911</t>
  </si>
  <si>
    <t>豊島区東池袋２－５１－４</t>
  </si>
  <si>
    <t>F113310102920</t>
  </si>
  <si>
    <t>渋谷区渋谷４－４－２５</t>
  </si>
  <si>
    <t>F113310102939</t>
  </si>
  <si>
    <t>台東区東上野４－２４－１２</t>
  </si>
  <si>
    <t>F113310102948</t>
  </si>
  <si>
    <t>千代田区三番町１２</t>
  </si>
  <si>
    <t>F113310102957</t>
  </si>
  <si>
    <t>豊島区目白１－５－１</t>
  </si>
  <si>
    <t>F113310102966</t>
  </si>
  <si>
    <t>港区白金５－９－１</t>
  </si>
  <si>
    <t>F113310102975</t>
  </si>
  <si>
    <t>千代田区一ツ橋２－２－１</t>
  </si>
  <si>
    <t>F113310102984</t>
  </si>
  <si>
    <t>港区三田２－１５－４５</t>
  </si>
  <si>
    <t>F113310102993</t>
  </si>
  <si>
    <t>新宿区西新宿１－２４－２</t>
  </si>
  <si>
    <t>F113310103000</t>
  </si>
  <si>
    <t>国学院大学</t>
  </si>
  <si>
    <t>渋谷区東４－１０－２８</t>
  </si>
  <si>
    <t>F113310103019</t>
  </si>
  <si>
    <t>世田谷区世田谷４－２８－１</t>
  </si>
  <si>
    <t>F113310103028</t>
  </si>
  <si>
    <t>世田谷区駒沢１－２３－１</t>
  </si>
  <si>
    <t>F113310103037</t>
  </si>
  <si>
    <t>日野市大坂上４－１－１</t>
  </si>
  <si>
    <t>F113310103046</t>
  </si>
  <si>
    <t>江東区豊洲３－７－５</t>
  </si>
  <si>
    <t>F113310103055</t>
  </si>
  <si>
    <t>文京区本郷２－１－１</t>
  </si>
  <si>
    <t>F113310103064</t>
  </si>
  <si>
    <t>千代田区紀尾井町７－１</t>
  </si>
  <si>
    <t>F113310103073</t>
  </si>
  <si>
    <t>品川区旗の台１－５－８</t>
  </si>
  <si>
    <t>F113310103082</t>
  </si>
  <si>
    <t>世田谷区太子堂１－７－５７</t>
  </si>
  <si>
    <t>F113310103091</t>
  </si>
  <si>
    <t>町田市東玉川学園３－３１６５</t>
  </si>
  <si>
    <t>F113310103108</t>
  </si>
  <si>
    <t>杉並区和田１－４９－８</t>
  </si>
  <si>
    <t>F113310103117</t>
  </si>
  <si>
    <t>品川区上大崎４－６－１９</t>
  </si>
  <si>
    <t>F113310103126</t>
  </si>
  <si>
    <t>世田谷区成城６－１－２０</t>
  </si>
  <si>
    <t>F113310103135</t>
  </si>
  <si>
    <t>渋谷区広尾４－３－１</t>
  </si>
  <si>
    <t>F113310103144</t>
  </si>
  <si>
    <t>品川区東五反田３－１６－２１</t>
  </si>
  <si>
    <t>F113310103153</t>
  </si>
  <si>
    <t>中央区明石町１０－１</t>
  </si>
  <si>
    <t>F113310103162</t>
  </si>
  <si>
    <t>千代田区神田神保町３－８</t>
  </si>
  <si>
    <t>F113310103171</t>
  </si>
  <si>
    <t>豊島区西巣鴨３－２０－１</t>
  </si>
  <si>
    <t>F113310103180</t>
  </si>
  <si>
    <t>板橋区高島平１－９－１</t>
  </si>
  <si>
    <t>F113310103199</t>
  </si>
  <si>
    <t>杉並区大宮２－１９－１</t>
  </si>
  <si>
    <t>F113310103206</t>
  </si>
  <si>
    <t>文京区小日向３－４－１４</t>
  </si>
  <si>
    <t>F113310103215</t>
  </si>
  <si>
    <t>世田谷区上野毛３－１５－３４</t>
  </si>
  <si>
    <t>F113310103224</t>
  </si>
  <si>
    <t>八王子市東中野７４２－１</t>
  </si>
  <si>
    <t>F113310103233</t>
  </si>
  <si>
    <t>渋谷区富ケ谷２－２８－４</t>
  </si>
  <si>
    <t>F113310103242</t>
  </si>
  <si>
    <t>新宿区新宿６－１－１</t>
  </si>
  <si>
    <t>F113310103251</t>
  </si>
  <si>
    <t>板橋区加賀１－１８－１</t>
  </si>
  <si>
    <t>F113310103260</t>
  </si>
  <si>
    <t>町田市相原町２６００</t>
  </si>
  <si>
    <t>F113310103279</t>
  </si>
  <si>
    <t>千代田区神田三崎町２－９－１８</t>
  </si>
  <si>
    <t>F113310103288</t>
  </si>
  <si>
    <t>港区西新橋３－２５－８</t>
  </si>
  <si>
    <t>F113310103297</t>
  </si>
  <si>
    <t>杉並区善福寺２－６－１</t>
  </si>
  <si>
    <t>F113310103304</t>
  </si>
  <si>
    <t>新宿区河田町８－１</t>
  </si>
  <si>
    <t>F113310103313</t>
  </si>
  <si>
    <t>足立区千住旭町5番</t>
  </si>
  <si>
    <t>F113310103322</t>
  </si>
  <si>
    <t>世田谷区桜丘１－１－１</t>
  </si>
  <si>
    <t>F113310103331</t>
  </si>
  <si>
    <t>八王子市堀ノ内１４３２－１</t>
  </si>
  <si>
    <t>F113310103340</t>
  </si>
  <si>
    <t>新宿区神楽坂１－３</t>
  </si>
  <si>
    <t>F113310103359</t>
  </si>
  <si>
    <t>大田区大森西５－２１－１６</t>
  </si>
  <si>
    <t>F113310103368</t>
  </si>
  <si>
    <t>文京区白山５－２８－２０</t>
  </si>
  <si>
    <t>F113310103377</t>
  </si>
  <si>
    <t>目黒区上目黒１－９－１</t>
  </si>
  <si>
    <t>F113310103386</t>
  </si>
  <si>
    <t>二松学舎大学</t>
  </si>
  <si>
    <t>千代田区三番町６－１６</t>
  </si>
  <si>
    <t>F113310103395</t>
  </si>
  <si>
    <t>千代田区九段南４－８－２４</t>
  </si>
  <si>
    <t>F113310103402</t>
  </si>
  <si>
    <t>文京区千駄木１－１－５</t>
  </si>
  <si>
    <t>F113310103411</t>
  </si>
  <si>
    <t>千代田区富士見１－９－２０</t>
  </si>
  <si>
    <t>F113310103420</t>
  </si>
  <si>
    <t>清瀬市竹丘３－１－３０</t>
  </si>
  <si>
    <t>F113310103439</t>
  </si>
  <si>
    <t>文京区目白台２－８－１</t>
  </si>
  <si>
    <t>F113310103448</t>
  </si>
  <si>
    <t>世田谷区北烏山８－１９－１</t>
  </si>
  <si>
    <t>F113310103457</t>
  </si>
  <si>
    <t>世田谷区深沢７－１－１</t>
  </si>
  <si>
    <t>F113310103466</t>
  </si>
  <si>
    <t>三鷹市大沢３－１０－２０</t>
  </si>
  <si>
    <t>F113310103475</t>
  </si>
  <si>
    <t>渋谷区代々木３－２２－１</t>
  </si>
  <si>
    <t>F113310103484</t>
  </si>
  <si>
    <t>千代田区富士見２－１７－１</t>
  </si>
  <si>
    <t>F113310103493</t>
  </si>
  <si>
    <t>品川区荏原２－４－４１</t>
  </si>
  <si>
    <t>F113310103509</t>
  </si>
  <si>
    <t>練馬区豊玉上１－２６－１</t>
  </si>
  <si>
    <t>F113310103518</t>
  </si>
  <si>
    <t>世田谷区玉堤１－２８－１</t>
  </si>
  <si>
    <t>F113310103527</t>
  </si>
  <si>
    <t>練馬区羽沢１－１３－１</t>
  </si>
  <si>
    <t>F113310103536</t>
  </si>
  <si>
    <t>千代田区神田駿河台１－１</t>
  </si>
  <si>
    <t>F113310103545</t>
  </si>
  <si>
    <t>港区白金台１－２－３７</t>
  </si>
  <si>
    <t>F113310103554</t>
  </si>
  <si>
    <t>清瀬市野塩二丁目５２２－１</t>
  </si>
  <si>
    <t>F113310103563</t>
  </si>
  <si>
    <t>豊島区西池袋３－３４－１</t>
  </si>
  <si>
    <t>F113310103572</t>
  </si>
  <si>
    <t>品川区大崎４－２－１６</t>
  </si>
  <si>
    <t>F113310103581</t>
  </si>
  <si>
    <t>新宿区戸塚町１－１０４</t>
  </si>
  <si>
    <t>F113310103590</t>
  </si>
  <si>
    <t>文京区春日２－８－９</t>
  </si>
  <si>
    <t>F113310103607</t>
  </si>
  <si>
    <t>新宿区戸山３丁目２０－１</t>
  </si>
  <si>
    <t>F113310103643</t>
  </si>
  <si>
    <t>大学院大学至善館</t>
  </si>
  <si>
    <t>中央区日本橋2丁目5-1 日本橋髙島屋三井ビルディング17階</t>
  </si>
  <si>
    <t>F113310103652</t>
  </si>
  <si>
    <t>新宿区西新宿１－７－３</t>
  </si>
  <si>
    <t>F113310103670</t>
  </si>
  <si>
    <t>稲城市坂浜２３８</t>
  </si>
  <si>
    <t>F113310103689</t>
  </si>
  <si>
    <t>武蔵野市境５－８</t>
  </si>
  <si>
    <t>F113310103698</t>
  </si>
  <si>
    <t>町田市常盤町３７５８</t>
  </si>
  <si>
    <t>F113310103705</t>
  </si>
  <si>
    <t>立川市柏町５－５－１</t>
  </si>
  <si>
    <t>F113310103714</t>
  </si>
  <si>
    <t>三鷹市大沢３－１０－２</t>
  </si>
  <si>
    <t>F113310103723</t>
  </si>
  <si>
    <t>調布市緑ケ丘１－２５</t>
  </si>
  <si>
    <t>F113310103732</t>
  </si>
  <si>
    <t>武蔵野市吉祥寺北町３－３－１</t>
  </si>
  <si>
    <t>F113310103741</t>
  </si>
  <si>
    <t>町田市玉川学園６－１－１</t>
  </si>
  <si>
    <t>F113310103750</t>
  </si>
  <si>
    <t>小平市津田町２－１－１</t>
  </si>
  <si>
    <t>F113310103769</t>
  </si>
  <si>
    <t>板橋区加賀２－１１－１</t>
  </si>
  <si>
    <t>F113310103778</t>
  </si>
  <si>
    <t>国分寺市南町１－７－３４</t>
  </si>
  <si>
    <t>F113310103787</t>
  </si>
  <si>
    <t>国立市富士見台４－３０－１</t>
  </si>
  <si>
    <t>F113310103796</t>
  </si>
  <si>
    <t>三鷹市大沢３－１０－３０</t>
  </si>
  <si>
    <t>F113310103803</t>
  </si>
  <si>
    <t>八王子市宇津貫町１５５６</t>
  </si>
  <si>
    <t>F113310103812</t>
  </si>
  <si>
    <t>調布市若葉町１－４１－１</t>
  </si>
  <si>
    <t>F113310103821</t>
  </si>
  <si>
    <t>武蔵野市境南町１－７－１</t>
  </si>
  <si>
    <t>F113310103830</t>
  </si>
  <si>
    <t>江東区有明三丁目３番３号</t>
  </si>
  <si>
    <t>F113310103849</t>
  </si>
  <si>
    <t>小平市小川町１－７３６</t>
  </si>
  <si>
    <t>F113310103858</t>
  </si>
  <si>
    <t>日野市程久保２－１－１</t>
  </si>
  <si>
    <t>F113310103867</t>
  </si>
  <si>
    <t>町田市金井ヶ丘５－１－１</t>
  </si>
  <si>
    <t>F113310103876</t>
  </si>
  <si>
    <t>三鷹市新川６－２０－２</t>
  </si>
  <si>
    <t>F113310103885</t>
  </si>
  <si>
    <t>八王子市丹木町１－２３６</t>
  </si>
  <si>
    <t>F113310103894</t>
  </si>
  <si>
    <t>八王子市片倉町９７７</t>
  </si>
  <si>
    <t>F113310103901</t>
  </si>
  <si>
    <t>八王子市片倉町１４０４－１</t>
  </si>
  <si>
    <t>F113310103910</t>
  </si>
  <si>
    <t>渋谷区広尾４－１－３</t>
  </si>
  <si>
    <t>F113310103929</t>
  </si>
  <si>
    <t>多摩市南野２－１０－１</t>
  </si>
  <si>
    <t>F113310103938</t>
  </si>
  <si>
    <t>多摩市聖ケ丘４－１－１</t>
  </si>
  <si>
    <t>F113310103947</t>
  </si>
  <si>
    <t>八王子市滝山町２－６００</t>
  </si>
  <si>
    <t>F113310103956</t>
  </si>
  <si>
    <t>小平市花小金井南町２丁目８番４号</t>
  </si>
  <si>
    <t>F113310103965</t>
  </si>
  <si>
    <t>新宿区下落合一丁目七番七号</t>
  </si>
  <si>
    <t>F113310103974</t>
  </si>
  <si>
    <t>千代田区神田三崎町２－２－１５</t>
  </si>
  <si>
    <t>F113310103983</t>
  </si>
  <si>
    <t>千代田区神田駿河台4-6　御茶ノ水ソラシティ アカデミア3F/4F</t>
  </si>
  <si>
    <t>F113310103992</t>
  </si>
  <si>
    <t>小平市小川町１丁目８３０番地</t>
  </si>
  <si>
    <t>F113310104009</t>
  </si>
  <si>
    <t>品川区東五反田４－１－１７</t>
  </si>
  <si>
    <t>F113310104018</t>
  </si>
  <si>
    <t>葛飾区西新小岩一丁目４番６号</t>
  </si>
  <si>
    <t>F113310104027</t>
  </si>
  <si>
    <t>千代田区六番町1-7 Ohmae@workビル</t>
  </si>
  <si>
    <t>F113310104036</t>
  </si>
  <si>
    <t>千代田区二番町５番地１</t>
  </si>
  <si>
    <t>F113310104045</t>
  </si>
  <si>
    <t>渋谷区代々木三丁目２２番１号</t>
  </si>
  <si>
    <t>F113310104054</t>
  </si>
  <si>
    <t>千代田区西神田１－２－１０</t>
  </si>
  <si>
    <t>F113310104063</t>
  </si>
  <si>
    <t>足立区千住曙町３４番１２</t>
  </si>
  <si>
    <t>F113310104072</t>
  </si>
  <si>
    <t>港区六本木６丁目４番１号</t>
  </si>
  <si>
    <t>F113310104081</t>
  </si>
  <si>
    <t>港区六本木１－６－１　泉ガーデンタワー２１階</t>
  </si>
  <si>
    <t>F113310104090</t>
  </si>
  <si>
    <t>中野区中央二丁目３３番２６号</t>
  </si>
  <si>
    <t>F113310104107</t>
  </si>
  <si>
    <t>江東区有明２丁目９番１号</t>
  </si>
  <si>
    <t>F113310104116</t>
  </si>
  <si>
    <t>中野区本町２－９－５</t>
  </si>
  <si>
    <t>F113310104125</t>
  </si>
  <si>
    <t>世田谷区等々力６－３９－１５</t>
  </si>
  <si>
    <t>F113310104134</t>
  </si>
  <si>
    <t>八王子市南大沢４－７－２</t>
  </si>
  <si>
    <t>F113310104143</t>
  </si>
  <si>
    <t>多摩市落合４－１１</t>
  </si>
  <si>
    <t>F113310104152</t>
  </si>
  <si>
    <t>港区南青山３－１３－１６</t>
  </si>
  <si>
    <t>F113310104161</t>
  </si>
  <si>
    <t>新宿区高田馬場１－２５－３０</t>
  </si>
  <si>
    <t>F113310104170</t>
  </si>
  <si>
    <t>足立区千住桜木2-2-1</t>
  </si>
  <si>
    <t>F114110104592</t>
  </si>
  <si>
    <t>横浜市保土ケ谷区常盤台７９－１</t>
  </si>
  <si>
    <t>F114110104609</t>
  </si>
  <si>
    <t>三浦郡葉山町（湘南国際村）</t>
  </si>
  <si>
    <t>F114210104616</t>
  </si>
  <si>
    <t>横浜市金沢区瀬戸２２－２</t>
  </si>
  <si>
    <t>F114210104625</t>
  </si>
  <si>
    <t>横須賀市平成町１丁目１０番１</t>
  </si>
  <si>
    <t>F114310104632</t>
  </si>
  <si>
    <t>足柄下郡箱根町仙石原８１７－２５５</t>
  </si>
  <si>
    <t>F114310104641</t>
  </si>
  <si>
    <t>横浜市神奈川区六角橋３－２７－１</t>
  </si>
  <si>
    <t>F114310104650</t>
  </si>
  <si>
    <t>横浜市金沢区六浦東１－５０－１</t>
  </si>
  <si>
    <t>F114310104669</t>
  </si>
  <si>
    <t>横浜市鶴見区鶴見２－１－３</t>
  </si>
  <si>
    <t>F114310104678</t>
  </si>
  <si>
    <t>横浜市泉区緑園４－５－３</t>
  </si>
  <si>
    <t>F114310104687</t>
  </si>
  <si>
    <t>横浜市鶴見区東寺尾４－１１－１</t>
  </si>
  <si>
    <t>F114310104696</t>
  </si>
  <si>
    <t>横浜市西区桜木町７丁目４２番地</t>
  </si>
  <si>
    <t>F114310104703</t>
  </si>
  <si>
    <t>横浜市神奈川区鶴屋町二丁目１４番地１</t>
  </si>
  <si>
    <t>F114310104712</t>
  </si>
  <si>
    <t>横浜市戸塚区俣野町字東原６０１番１号</t>
  </si>
  <si>
    <t>F114310104721</t>
  </si>
  <si>
    <t>相模原市中央区淵野辺１－１７－７１</t>
  </si>
  <si>
    <t>F114310104730</t>
  </si>
  <si>
    <t>横須賀市稲岡町８２</t>
  </si>
  <si>
    <t>F114310104749</t>
  </si>
  <si>
    <t>鎌倉市大船６－１－３</t>
  </si>
  <si>
    <t>F114310104758</t>
  </si>
  <si>
    <t>藤沢市辻堂西海岸１－１－２５</t>
  </si>
  <si>
    <t>F114310104767</t>
  </si>
  <si>
    <t>相模原市南区文京２－１－１</t>
  </si>
  <si>
    <t>F114310104776</t>
  </si>
  <si>
    <t>川崎市高津区久本２－３－１</t>
  </si>
  <si>
    <t>F114310104785</t>
  </si>
  <si>
    <t>川崎市宮前区菅生２－１６－１</t>
  </si>
  <si>
    <t>F114310104794</t>
  </si>
  <si>
    <t>厚木市下荻野１０３０</t>
  </si>
  <si>
    <t>F114310104801</t>
  </si>
  <si>
    <t>川崎市麻生区上麻生１－１１－１</t>
  </si>
  <si>
    <t>F114310104810</t>
  </si>
  <si>
    <t>横浜市青葉区鉄町１６１４</t>
  </si>
  <si>
    <t>F114310104829</t>
  </si>
  <si>
    <t>横浜市緑区三保町３２</t>
  </si>
  <si>
    <t>F114310104838</t>
  </si>
  <si>
    <t>厚木市森の里若宮９番１号</t>
  </si>
  <si>
    <t>F114310104847</t>
  </si>
  <si>
    <t>川崎市麻生区東百合丘三丁目４番１号</t>
  </si>
  <si>
    <t>F114310104856</t>
  </si>
  <si>
    <t>横浜市青葉区鴨志田町１２０４番地</t>
  </si>
  <si>
    <t>F114310104865</t>
  </si>
  <si>
    <t>川崎市麻生区万福寺一丁目16－30</t>
  </si>
  <si>
    <t>F114310104874</t>
  </si>
  <si>
    <t>横浜市緑区三保町1番地</t>
  </si>
  <si>
    <t>F114310104883</t>
  </si>
  <si>
    <t>横浜市戸塚区上品濃１６－４８</t>
  </si>
  <si>
    <t>F114310104892</t>
  </si>
  <si>
    <t>湘南鎌倉医療大学</t>
    <phoneticPr fontId="2"/>
  </si>
  <si>
    <t xml:space="preserve">鎌倉市山崎1195-3 </t>
  </si>
  <si>
    <t>F115110105046</t>
  </si>
  <si>
    <t>新潟市西区五十嵐２の町８０５０番地</t>
  </si>
  <si>
    <t>F115110105055</t>
  </si>
  <si>
    <t>長岡市上富岡町１６０３－１</t>
  </si>
  <si>
    <t>F115110105064</t>
  </si>
  <si>
    <t>上越市山屋敷町１</t>
  </si>
  <si>
    <t>F115210105071</t>
  </si>
  <si>
    <t>上越市新南町２４０番地</t>
  </si>
  <si>
    <t>F115210105080</t>
  </si>
  <si>
    <t>新潟市東区海老ヶ瀬４７１番地</t>
  </si>
  <si>
    <t>F115210105099</t>
  </si>
  <si>
    <t>長岡市千秋４丁目１９７番地</t>
  </si>
  <si>
    <t>F115210111849</t>
  </si>
  <si>
    <t>三条市立大学</t>
  </si>
  <si>
    <t>三条市上須頃1341（3街区）</t>
  </si>
  <si>
    <t>F115310105104</t>
  </si>
  <si>
    <t>長岡市御山町８０番地８</t>
  </si>
  <si>
    <t>F115310105113</t>
  </si>
  <si>
    <t>新潟市北区島見町１３９８番地</t>
  </si>
  <si>
    <t>F115310105122</t>
  </si>
  <si>
    <t>新潟市中央区水道町１丁目５９３９番地</t>
  </si>
  <si>
    <t>F115310105131</t>
  </si>
  <si>
    <t>柏崎市大字藤橋１７１９番地</t>
  </si>
  <si>
    <t>F115310105140</t>
  </si>
  <si>
    <t>加茂市希望ケ丘２９０９－２</t>
  </si>
  <si>
    <t>F115310105159</t>
  </si>
  <si>
    <t>新潟市西区みずき野３丁目１番１号</t>
  </si>
  <si>
    <t>F115310105168</t>
  </si>
  <si>
    <t>新発田市富塚字三賀境1270</t>
  </si>
  <si>
    <t>F115310105177</t>
  </si>
  <si>
    <t>新潟市秋葉区東島２６５－１</t>
  </si>
  <si>
    <t>F115310105186</t>
  </si>
  <si>
    <t>南魚沼市国際町７７７</t>
  </si>
  <si>
    <t>F115310105195</t>
  </si>
  <si>
    <t>柏崎市大字軽井川４７３０</t>
  </si>
  <si>
    <t>F115310105202</t>
  </si>
  <si>
    <t>新潟市中央区米山三丁目１番４６号</t>
  </si>
  <si>
    <t>F115310105211</t>
  </si>
  <si>
    <t>村上市上の山２番１６号</t>
  </si>
  <si>
    <t>F115310105220</t>
  </si>
  <si>
    <t>新潟市北区島見町940番地</t>
  </si>
  <si>
    <t>F115310105248</t>
  </si>
  <si>
    <t>長岡市深沢町２２７８－８</t>
  </si>
  <si>
    <t>F116110105312</t>
  </si>
  <si>
    <t>富山市五福３１９０</t>
  </si>
  <si>
    <t>F116210105329</t>
  </si>
  <si>
    <t>射水市黒河５１８０</t>
  </si>
  <si>
    <t>F116310105336</t>
  </si>
  <si>
    <t>高岡市戸出石代３０７－３</t>
  </si>
  <si>
    <t>F116310105345</t>
  </si>
  <si>
    <t>富山市東黒牧６５－１</t>
  </si>
  <si>
    <t>F116310105354</t>
  </si>
  <si>
    <t>富山市呉羽町１８８４番地１７</t>
  </si>
  <si>
    <t>F117110105393</t>
  </si>
  <si>
    <t>金沢市角間町</t>
  </si>
  <si>
    <t>F117110105400</t>
  </si>
  <si>
    <t>能美市旭台1-1</t>
  </si>
  <si>
    <t>F117210105417</t>
  </si>
  <si>
    <t>小松市四丁町ヌ１－３</t>
  </si>
  <si>
    <t>F117210105426</t>
  </si>
  <si>
    <t>野々市市末松１丁目３０８番地</t>
  </si>
  <si>
    <t>F117210105435</t>
  </si>
  <si>
    <t>金沢市小立野５－１１－１</t>
  </si>
  <si>
    <t>F117210105444</t>
  </si>
  <si>
    <t>かほく市学園台１丁目１番地</t>
  </si>
  <si>
    <t>F117310105451</t>
  </si>
  <si>
    <t>金沢市御所町丑１０－１</t>
  </si>
  <si>
    <t>F117310105460</t>
  </si>
  <si>
    <t>野々市市扇が丘7-1</t>
  </si>
  <si>
    <t>F117310105479</t>
  </si>
  <si>
    <t>河北郡内灘町字大学１－１</t>
  </si>
  <si>
    <t>F117310105488</t>
  </si>
  <si>
    <t>金沢市太陽が丘１－１</t>
  </si>
  <si>
    <t>F117310105497</t>
  </si>
  <si>
    <t>金沢市末町１０－５</t>
  </si>
  <si>
    <t>F117310105503</t>
  </si>
  <si>
    <t>白山市笠間町１２００番地</t>
  </si>
  <si>
    <t>F117310105512</t>
  </si>
  <si>
    <t>金沢市三小牛町イ１１番地</t>
  </si>
  <si>
    <t>F118110105597</t>
  </si>
  <si>
    <t>福井市文京3-9-1</t>
  </si>
  <si>
    <t>F118210105602</t>
  </si>
  <si>
    <t>吉田郡永平寺町松岡兼定島４－１－１</t>
  </si>
  <si>
    <t>F118210105611</t>
  </si>
  <si>
    <t>敦賀市木崎７８－２－１</t>
  </si>
  <si>
    <t>F118310105628</t>
  </si>
  <si>
    <t>福井市学園３－６－１</t>
  </si>
  <si>
    <t>F118310105637</t>
  </si>
  <si>
    <t>越前市大手町３－１－１</t>
  </si>
  <si>
    <t>F118310105646</t>
  </si>
  <si>
    <t>福井市江上町５５－１３－１</t>
  </si>
  <si>
    <t>F119110105676</t>
  </si>
  <si>
    <t>甲府市武田４－４－３７</t>
  </si>
  <si>
    <t>F119210105683</t>
  </si>
  <si>
    <t>都留市田原３－８－１</t>
  </si>
  <si>
    <t>F119210105692</t>
  </si>
  <si>
    <t>甲府市飯田５-１１-１</t>
  </si>
  <si>
    <t>F119310105707</t>
  </si>
  <si>
    <t>甲府市酒折２－４－５</t>
  </si>
  <si>
    <t>F119310105716</t>
  </si>
  <si>
    <t>南巨摩郡身延町身延３５６７</t>
  </si>
  <si>
    <t>F119310105725</t>
  </si>
  <si>
    <t>甲府市横根町八八八番地</t>
  </si>
  <si>
    <t>F119310105734</t>
  </si>
  <si>
    <t>南都留郡河口湖町小立７１８７</t>
  </si>
  <si>
    <t>F120110105771</t>
  </si>
  <si>
    <t>松本市旭３－１－１</t>
  </si>
  <si>
    <t>F120210105788</t>
  </si>
  <si>
    <t>茅野市豊平５０００－１</t>
  </si>
  <si>
    <t>F120210105797</t>
  </si>
  <si>
    <t>長野市三輪８－４９－７</t>
  </si>
  <si>
    <t>F120210105804</t>
  </si>
  <si>
    <t>駒ケ根市赤穂１６９４</t>
  </si>
  <si>
    <t>F120210105813</t>
  </si>
  <si>
    <t>上田市下之郷６５８－１</t>
  </si>
  <si>
    <t>F120310105820</t>
  </si>
  <si>
    <t>塩尻市大字広丘字郷原１７８０</t>
  </si>
  <si>
    <t>F120310105839</t>
  </si>
  <si>
    <t>松本市新村２０９５－１</t>
  </si>
  <si>
    <t>F120310105848</t>
  </si>
  <si>
    <t>長野市上野二丁目１２０番地８</t>
  </si>
  <si>
    <t>F120310105857</t>
  </si>
  <si>
    <t>佐久市岩村田２３８４番地</t>
  </si>
  <si>
    <t>F120310105866</t>
  </si>
  <si>
    <t>長野市川中島町今井原１１－１</t>
  </si>
  <si>
    <t>F120310111868</t>
  </si>
  <si>
    <t>松本看護大学</t>
  </si>
  <si>
    <t>松本市笹賀3118</t>
  </si>
  <si>
    <t>F121110105976</t>
  </si>
  <si>
    <t>岐阜市柳戸１－１</t>
  </si>
  <si>
    <t>F121210105983</t>
  </si>
  <si>
    <t>岐阜市三田洞東５－６－１</t>
  </si>
  <si>
    <t>F121210105992</t>
  </si>
  <si>
    <t>羽島市江吉良町字神宮３０４７番１</t>
  </si>
  <si>
    <t>F121210106009</t>
  </si>
  <si>
    <t>大垣市領家町３丁目９５番１</t>
  </si>
  <si>
    <t>F121310106016</t>
  </si>
  <si>
    <t>中津川市千旦林１－１０４</t>
  </si>
  <si>
    <t>F121310106025</t>
  </si>
  <si>
    <t>大垣市北方町５－５０</t>
  </si>
  <si>
    <t>F121310106034</t>
  </si>
  <si>
    <t>岐阜市太郎丸８０</t>
  </si>
  <si>
    <t>F121310106043</t>
  </si>
  <si>
    <t>瑞穂市穂積１８５１番地の１</t>
  </si>
  <si>
    <t>F121310106052</t>
  </si>
  <si>
    <t>岐阜市柳津町高桑西１－１</t>
  </si>
  <si>
    <t>F121310106061</t>
  </si>
  <si>
    <t>各務原市那加桐野町５－６８</t>
  </si>
  <si>
    <t>F121310106070</t>
  </si>
  <si>
    <t>関市桐ヶ丘２－１</t>
  </si>
  <si>
    <t>F121310106089</t>
  </si>
  <si>
    <t>関市市平賀字長峰７９５番地の１</t>
  </si>
  <si>
    <t>F121310106098</t>
  </si>
  <si>
    <t>岐阜市東鶉２－９２</t>
  </si>
  <si>
    <t>F122110106224</t>
  </si>
  <si>
    <t>静岡市駿河区大谷８３６</t>
  </si>
  <si>
    <t>F122110106233</t>
  </si>
  <si>
    <t>浜松市東区半田山１丁目２０番地１号</t>
  </si>
  <si>
    <t>F122210106259</t>
  </si>
  <si>
    <t>静岡市駿河区谷田５２－１</t>
  </si>
  <si>
    <t>F122210106268</t>
  </si>
  <si>
    <t>浜松市中央区中央２－１－１</t>
  </si>
  <si>
    <t>F122210111877</t>
  </si>
  <si>
    <t>静岡社会健康医学大学院大学</t>
  </si>
  <si>
    <t>静岡市葵区北安東4-27-2</t>
  </si>
  <si>
    <t>F122310106275</t>
  </si>
  <si>
    <t>浜松市西区呉松町１９５５番１</t>
  </si>
  <si>
    <t>F122310106284</t>
  </si>
  <si>
    <t>焼津市本中根５４９番１</t>
  </si>
  <si>
    <t>F122310106293</t>
  </si>
  <si>
    <t>浜松市中区布橋三丁目２番３号</t>
  </si>
  <si>
    <t>F122310106300</t>
  </si>
  <si>
    <t>静岡市駿河区池田１７６９番地</t>
  </si>
  <si>
    <t>F122310106319</t>
  </si>
  <si>
    <t>静岡市駿河区弥生町６番１号</t>
  </si>
  <si>
    <t>F122310106328</t>
  </si>
  <si>
    <t>袋井市豊沢２２００－２</t>
  </si>
  <si>
    <t>F122310106337</t>
  </si>
  <si>
    <t>浜松市北区三方原町３４５３</t>
  </si>
  <si>
    <t>F122310106346</t>
  </si>
  <si>
    <t>藤枝市駿河台４－１－１</t>
  </si>
  <si>
    <t>F123110106429</t>
  </si>
  <si>
    <t>名古屋市千種区不老町</t>
  </si>
  <si>
    <t>F123110106438</t>
  </si>
  <si>
    <t>名古屋市昭和区御器所町</t>
  </si>
  <si>
    <t>F123110106447</t>
  </si>
  <si>
    <t>刈谷市井ケ谷町広沢１</t>
  </si>
  <si>
    <t>F123110106456</t>
  </si>
  <si>
    <t>豊橋市天伯町字雲雀ケ丘１－１</t>
  </si>
  <si>
    <t>F123210106463</t>
  </si>
  <si>
    <t>名古屋市瑞穂区瑞穂町字川澄１</t>
  </si>
  <si>
    <t>F123210106472</t>
  </si>
  <si>
    <t>長久手市岩作三ケ峯１－１１４</t>
  </si>
  <si>
    <t>F123210106481</t>
  </si>
  <si>
    <t>長久手市茨ケ廻間１５２２－３</t>
  </si>
  <si>
    <t>F123310106498</t>
  </si>
  <si>
    <t>蒲郡市西迫町馬乗５０－２</t>
  </si>
  <si>
    <t>F123310106504</t>
  </si>
  <si>
    <t>尾張旭市新居町山の田３２５５番地の５</t>
  </si>
  <si>
    <t>F123310106513</t>
  </si>
  <si>
    <t>岡崎市本宿町字上三本松６番２</t>
  </si>
  <si>
    <t>F123310106522</t>
  </si>
  <si>
    <t>稲沢市稲沢町前田３６５番地</t>
  </si>
  <si>
    <t>F123310106531</t>
  </si>
  <si>
    <t>名古屋市瑞穂区春敲町2-13</t>
  </si>
  <si>
    <t>F123310106540</t>
  </si>
  <si>
    <t>日進市岩崎町阿良池１２</t>
  </si>
  <si>
    <t>F123310106559</t>
  </si>
  <si>
    <t>豊田市八草町八千草１２４７</t>
  </si>
  <si>
    <t>F123310106568</t>
  </si>
  <si>
    <t>名古屋市守山区大森２－１７２３</t>
  </si>
  <si>
    <t>F123310106577</t>
  </si>
  <si>
    <t>名古屋市千種区星が丘元町１７－３</t>
  </si>
  <si>
    <t>F123310106586</t>
  </si>
  <si>
    <t>名古屋市南区滝春町１０－３</t>
  </si>
  <si>
    <t>F123310106595</t>
  </si>
  <si>
    <t>名古屋市昭和区八事本町１０１－２</t>
  </si>
  <si>
    <t>F123310106602</t>
  </si>
  <si>
    <t>名古屋市中村区稲葉地町７－１</t>
  </si>
  <si>
    <t>F123310106611</t>
  </si>
  <si>
    <t>名古屋市熱田区熱田西町１－２５</t>
  </si>
  <si>
    <t>F123310106620</t>
  </si>
  <si>
    <t>日進市米野木町三ヶ峯４の４</t>
  </si>
  <si>
    <t>F123310106639</t>
  </si>
  <si>
    <t>名古屋市瑞穂区汐路町３－４０</t>
  </si>
  <si>
    <t>F123310106648</t>
  </si>
  <si>
    <t>名古屋市昭和区山里町１８</t>
  </si>
  <si>
    <t>F123310106657</t>
  </si>
  <si>
    <t>知多郡美浜町大字奥田字会下前３５－６</t>
  </si>
  <si>
    <t>F123310106666</t>
  </si>
  <si>
    <t>名古屋市天白区塩釜口一丁目５０１番地</t>
  </si>
  <si>
    <t>F123310106675</t>
  </si>
  <si>
    <t>F123310106684</t>
  </si>
  <si>
    <t>名古屋市天白区久方２ー１２ー１</t>
  </si>
  <si>
    <t>F123310106693</t>
  </si>
  <si>
    <t>日進市岩崎町竹ノ山５７</t>
  </si>
  <si>
    <t>F123310106700</t>
  </si>
  <si>
    <t>小牧市大字大草字年上坂６００４</t>
  </si>
  <si>
    <t>F123310106719</t>
  </si>
  <si>
    <t>岡崎市岡町字原山１２－５</t>
  </si>
  <si>
    <t>F123310106728</t>
  </si>
  <si>
    <t>みよし市福谷町西ノ洞２１番地２３３</t>
  </si>
  <si>
    <t>F123310106737</t>
  </si>
  <si>
    <t>豊橋市牛川町字松下２０－１</t>
  </si>
  <si>
    <t>F123310106746</t>
  </si>
  <si>
    <t>名古屋市名東区平和が丘三丁目１１番地</t>
  </si>
  <si>
    <t>F123310106755</t>
  </si>
  <si>
    <t>東海市富貴ノ台二丁目１７２番地</t>
  </si>
  <si>
    <t>F123310106764</t>
  </si>
  <si>
    <t>小牧市大字大草字年上坂５９６９－３</t>
  </si>
  <si>
    <t>F123310106773</t>
  </si>
  <si>
    <t>豊明市栄町武侍４８</t>
  </si>
  <si>
    <t>F123310106782</t>
  </si>
  <si>
    <t>豊橋市町畑町字町畑１－１</t>
  </si>
  <si>
    <t>F123310106791</t>
  </si>
  <si>
    <t>岡崎市舳越町上川成２８番地</t>
  </si>
  <si>
    <t>F123310106808</t>
  </si>
  <si>
    <t>大府市横根町名高山５５</t>
  </si>
  <si>
    <t>F123310106817</t>
  </si>
  <si>
    <t>春日井市松本町１２００</t>
  </si>
  <si>
    <t>F123310106826</t>
  </si>
  <si>
    <t>豊明市沓掛町田楽ケ窪１－９８</t>
  </si>
  <si>
    <t>F123310106835</t>
  </si>
  <si>
    <t>北名古屋市熊之庄古井２８１</t>
  </si>
  <si>
    <t>F123310106844</t>
  </si>
  <si>
    <t>長久手市岩作雁又１番地１</t>
  </si>
  <si>
    <t>F123310106853</t>
  </si>
  <si>
    <t>長久手市片平二丁目９</t>
  </si>
  <si>
    <t>F123310106862</t>
  </si>
  <si>
    <t>犬山市字内久保６１ー１</t>
  </si>
  <si>
    <t>F123310106871</t>
  </si>
  <si>
    <t>日進市岩崎町竹ノ山５７番地</t>
  </si>
  <si>
    <t>F123310106880</t>
  </si>
  <si>
    <t>豊田市白山町七曲１２番３３</t>
  </si>
  <si>
    <t>F123310106899</t>
  </si>
  <si>
    <t>一宮市日光町６番地</t>
  </si>
  <si>
    <t>F123310106906</t>
  </si>
  <si>
    <t>岡崎市中町１－８－４</t>
  </si>
  <si>
    <t>F123310106915</t>
  </si>
  <si>
    <t>一宮市常願通５－４－１</t>
  </si>
  <si>
    <t>F123310106924</t>
  </si>
  <si>
    <t>名古屋柳城女子大学</t>
    <phoneticPr fontId="2"/>
  </si>
  <si>
    <t xml:space="preserve">名古屋市昭和区明月町2-54 </t>
  </si>
  <si>
    <t>F124110107141</t>
  </si>
  <si>
    <t>津市栗真町屋町1577</t>
  </si>
  <si>
    <t>F124210107158</t>
  </si>
  <si>
    <t>津市夢が丘一丁目１－１</t>
  </si>
  <si>
    <t>F124310107165</t>
  </si>
  <si>
    <t>四日市市萱生町１２００</t>
  </si>
  <si>
    <t>F124310107174</t>
  </si>
  <si>
    <t>伊勢市神田久志本町１７０４</t>
  </si>
  <si>
    <t>F124310107183</t>
  </si>
  <si>
    <t>鈴鹿市岸岡町１００１－１</t>
  </si>
  <si>
    <t>F124310107192</t>
  </si>
  <si>
    <t>鈴鹿市郡山町６６３－２２２</t>
  </si>
  <si>
    <t>F124310107209</t>
  </si>
  <si>
    <t>四日市市萱生町１２００番地</t>
  </si>
  <si>
    <t>F125110107284</t>
  </si>
  <si>
    <t>彦根市馬場１－１－１</t>
  </si>
  <si>
    <t>F125110107293</t>
  </si>
  <si>
    <t>大津市瀬田月輪町</t>
  </si>
  <si>
    <t>F125210107308</t>
  </si>
  <si>
    <t>彦根市八坂町２５００</t>
  </si>
  <si>
    <t>F125310107315</t>
  </si>
  <si>
    <t>大津市仰木の里東４－３－１</t>
  </si>
  <si>
    <t>F125310107324</t>
  </si>
  <si>
    <t>彦根市肥田町７２０番地</t>
  </si>
  <si>
    <t>F125310107333</t>
  </si>
  <si>
    <t>長浜市田村町１２６６番地</t>
  </si>
  <si>
    <t>F125310107342</t>
  </si>
  <si>
    <t>大津市北比良１２０４番地</t>
  </si>
  <si>
    <t>F125310107351</t>
  </si>
  <si>
    <t>東近江市布施町29番地</t>
  </si>
  <si>
    <t>F126110107407</t>
  </si>
  <si>
    <t>京都市左京区吉田本町</t>
  </si>
  <si>
    <t>F126110107416</t>
  </si>
  <si>
    <t>京都市伏見区深草藤森町１</t>
  </si>
  <si>
    <t>F126110107425</t>
  </si>
  <si>
    <t>京都市左京区松ヶ崎橋上町</t>
  </si>
  <si>
    <t>F126210107432</t>
  </si>
  <si>
    <t>京都市西京区大枝沓掛町１３－６</t>
  </si>
  <si>
    <t>F126210107441</t>
  </si>
  <si>
    <t>京都市左京区下鴨半木町１－５</t>
  </si>
  <si>
    <t>F126210107450</t>
  </si>
  <si>
    <t>京都市上京区河原町通広小路上る梶井町４６５</t>
  </si>
  <si>
    <t>F126210107469</t>
  </si>
  <si>
    <t>福知山市字堀３３７０番地</t>
  </si>
  <si>
    <t>F126310107476</t>
  </si>
  <si>
    <t>京都市上京区烏丸通下立売西入</t>
  </si>
  <si>
    <t>F126310107485</t>
  </si>
  <si>
    <t>京都市北区小山上総町</t>
  </si>
  <si>
    <t>F126310107494</t>
  </si>
  <si>
    <t>京都市右京区西院笠目町６</t>
  </si>
  <si>
    <t>F126310107500</t>
  </si>
  <si>
    <t>京都市北区上賀茂本山</t>
  </si>
  <si>
    <t>F126310107519</t>
  </si>
  <si>
    <t>京都市東山区今熊野北日吉町３５</t>
  </si>
  <si>
    <t>F126310107528</t>
  </si>
  <si>
    <t>京都市山科区御陵中内町５</t>
  </si>
  <si>
    <t>F126310107537</t>
  </si>
  <si>
    <t>京都市右京区西京極葛野町３８</t>
  </si>
  <si>
    <t>F126310107546</t>
  </si>
  <si>
    <t>京都市伏見区向島西定請７０</t>
  </si>
  <si>
    <t>F126310107555</t>
  </si>
  <si>
    <t>京都市山科区大宅山田町３４</t>
  </si>
  <si>
    <t>F126310107564</t>
  </si>
  <si>
    <t>京都市上京区今出川通烏丸東入ル玄武町６０１</t>
  </si>
  <si>
    <t>F126310107573</t>
  </si>
  <si>
    <t>京田辺市興戸南鉾立９７－１</t>
  </si>
  <si>
    <t>F126310107582</t>
  </si>
  <si>
    <t>京都市左京区下鴨南野々神町１</t>
  </si>
  <si>
    <t>F126310107591</t>
  </si>
  <si>
    <t>京都市中京区西ノ京壷ノ内町８－１</t>
  </si>
  <si>
    <t>F126310107608</t>
  </si>
  <si>
    <t>京都市北区紫野北花ノ坊町９６</t>
  </si>
  <si>
    <t>F126310107617</t>
  </si>
  <si>
    <t>京都市中京区西ノ京東栂尾町8</t>
  </si>
  <si>
    <t>F126310107626</t>
  </si>
  <si>
    <t>京都市伏見区深草塚本町６７</t>
  </si>
  <si>
    <t>F126310107635</t>
  </si>
  <si>
    <t>京都市右京区山ノ内五反田町１８番地</t>
  </si>
  <si>
    <t>F126310107644</t>
  </si>
  <si>
    <t>京都市左京区岩倉木野町１３７</t>
  </si>
  <si>
    <t>F126310107653</t>
  </si>
  <si>
    <t>南丹市日吉町保野田ヒノ谷6番地6</t>
  </si>
  <si>
    <t>F126310107662</t>
  </si>
  <si>
    <t>京都芸術大学</t>
  </si>
  <si>
    <t>京都市左京区北白川瓜生山２－１１６</t>
  </si>
  <si>
    <t>F126310107671</t>
  </si>
  <si>
    <t>宇治市槙島町千足８０</t>
  </si>
  <si>
    <t>F126310107680</t>
  </si>
  <si>
    <t>京都市右京区嵯峨五島町１番地</t>
  </si>
  <si>
    <t>F126310107699</t>
  </si>
  <si>
    <t>京都市左京区田中門前町７番地</t>
  </si>
  <si>
    <t>F126310107706</t>
  </si>
  <si>
    <t>南丹市園部町小山東町今北１番３</t>
  </si>
  <si>
    <t>F126310107715</t>
  </si>
  <si>
    <t>京都市東山区林下町３－４５６</t>
  </si>
  <si>
    <t>F126310107724</t>
  </si>
  <si>
    <t>京都市東山区鞘町通正面下る上堀詰町２７２番地１</t>
  </si>
  <si>
    <t>F126310107733</t>
  </si>
  <si>
    <t>京都市中京区壬生東高田町１－２１</t>
  </si>
  <si>
    <t>F127110107852</t>
  </si>
  <si>
    <t>吹田市山田丘１－１</t>
  </si>
  <si>
    <t>F127110107861</t>
  </si>
  <si>
    <t>柏原市旭ケ丘４－６９８－１</t>
  </si>
  <si>
    <t>F127210107878</t>
  </si>
  <si>
    <t>大阪市住吉区杉本３－３－１３８</t>
  </si>
  <si>
    <t>F127210107887</t>
  </si>
  <si>
    <t>堺市中区学園町１番１号</t>
  </si>
  <si>
    <t>F127310107894</t>
  </si>
  <si>
    <t>大阪市東淀川区大隅２－２－８</t>
  </si>
  <si>
    <t>F127310107901</t>
  </si>
  <si>
    <t>大阪市旭区大宮５－１６－１</t>
  </si>
  <si>
    <t>F127310107910</t>
  </si>
  <si>
    <t>枚方市楠葉花園町８－１</t>
  </si>
  <si>
    <t>F127310107929</t>
  </si>
  <si>
    <t>大阪市住之江区南港中４－４－１</t>
  </si>
  <si>
    <t>F127310107938</t>
  </si>
  <si>
    <t>和泉市まなび野１－１</t>
  </si>
  <si>
    <t>F127310107947</t>
  </si>
  <si>
    <t>寝屋川市池田中町１７－８</t>
  </si>
  <si>
    <t>F127310107956</t>
  </si>
  <si>
    <t>堺市南区槇塚台４－５－１</t>
  </si>
  <si>
    <t>F127310107965</t>
  </si>
  <si>
    <t>高槻市大学町２－７</t>
  </si>
  <si>
    <t>F127310107974</t>
  </si>
  <si>
    <t>豊中市庄内幸町１－１－８</t>
  </si>
  <si>
    <t>F127310107983</t>
  </si>
  <si>
    <t>吹田市岸部南２－３６－１</t>
  </si>
  <si>
    <t>F127310107992</t>
  </si>
  <si>
    <t>南河内郡河南町東山４６９</t>
  </si>
  <si>
    <t>F127310108009</t>
  </si>
  <si>
    <t>大東市中垣内３－１－１</t>
  </si>
  <si>
    <t>F127310108018</t>
  </si>
  <si>
    <t>東大阪市菱屋西４－２－２６</t>
  </si>
  <si>
    <t>F127310108027</t>
  </si>
  <si>
    <t>東大阪市御厨栄町４－１－１０</t>
  </si>
  <si>
    <t>F127310108036</t>
  </si>
  <si>
    <t>泉南郡熊取町朝代台１－１</t>
  </si>
  <si>
    <t>F127310108045</t>
  </si>
  <si>
    <t>寝屋川市初町１８－８</t>
  </si>
  <si>
    <t>F127310108054</t>
  </si>
  <si>
    <t>高槻市奈佐原４－２０－１</t>
  </si>
  <si>
    <t>F127310108063</t>
  </si>
  <si>
    <t>富田林市錦織北３－１１－１</t>
  </si>
  <si>
    <t>F127310108072</t>
  </si>
  <si>
    <t>茨木市西安威2-1-15</t>
  </si>
  <si>
    <t>F127310108081</t>
  </si>
  <si>
    <t>吹田市山手町３－３－３５</t>
  </si>
  <si>
    <t>F127310108090</t>
  </si>
  <si>
    <t>枚方市新町2丁目5番1号</t>
  </si>
  <si>
    <t>F127310108107</t>
  </si>
  <si>
    <t>枚方市中宮東之町１６－１</t>
  </si>
  <si>
    <t>F127310108116</t>
  </si>
  <si>
    <t>東大阪市小若江３－４－１</t>
  </si>
  <si>
    <t>F127310108125</t>
  </si>
  <si>
    <t>羽曳野市学園町３－２－１</t>
  </si>
  <si>
    <t>F127310108134</t>
  </si>
  <si>
    <t>堺市南区晴美台４－２－２</t>
  </si>
  <si>
    <t>F127310108143</t>
  </si>
  <si>
    <t>茨木市宿久庄２－１９－５</t>
  </si>
  <si>
    <t>F127310108152</t>
  </si>
  <si>
    <t>松原市天美東５－４－３３</t>
  </si>
  <si>
    <t>F127310108161</t>
  </si>
  <si>
    <t>八尾市楽音寺６－１０</t>
  </si>
  <si>
    <t>F127310108170</t>
  </si>
  <si>
    <t>守口市藤田町６－２１－５７</t>
  </si>
  <si>
    <t>F127310108189</t>
  </si>
  <si>
    <t>柏原市旭ケ丘３丁目１１－１</t>
  </si>
  <si>
    <t>F127310108198</t>
  </si>
  <si>
    <t>堺市美原区平尾１０６０－１</t>
  </si>
  <si>
    <t>F127310108205</t>
  </si>
  <si>
    <t>大阪市平野区喜連東１－４－１２</t>
  </si>
  <si>
    <t>F127310108214</t>
  </si>
  <si>
    <t>泉南郡熊取町大久保南５丁目３番１号</t>
  </si>
  <si>
    <t>F127310108223</t>
  </si>
  <si>
    <t>摂津市正雀１丁目４番１号</t>
  </si>
  <si>
    <t>F127310108232</t>
  </si>
  <si>
    <t>堺市西区浜寺南町１丁８９の１</t>
  </si>
  <si>
    <t>F127310108241</t>
  </si>
  <si>
    <t>大阪市東淀川区相川３－１０－６２</t>
  </si>
  <si>
    <t>F127310108250</t>
  </si>
  <si>
    <t>泉南郡熊取町若葉２丁目１１番１号</t>
  </si>
  <si>
    <t>F127310108269</t>
  </si>
  <si>
    <t>吹田市藤白台５丁目２５番１号</t>
  </si>
  <si>
    <t>F127310108278</t>
  </si>
  <si>
    <t>東大阪市西堤学園町３丁目１番１号</t>
  </si>
  <si>
    <t>F127310108287</t>
  </si>
  <si>
    <t>大阪市中央区玉造２丁目２６番５４号</t>
  </si>
  <si>
    <t>F127310108296</t>
  </si>
  <si>
    <t>茨木市東太田４丁目５番４号</t>
  </si>
  <si>
    <t>F127310108303</t>
  </si>
  <si>
    <t>箕面市新稲２丁目１１番１号</t>
  </si>
  <si>
    <t>F127310108312</t>
  </si>
  <si>
    <t>大東市北条５丁目１１番１０号</t>
  </si>
  <si>
    <t>F127310108321</t>
  </si>
  <si>
    <t>大阪河崎リハビリテーション大学</t>
  </si>
  <si>
    <t>貝塚市水間１５８番地</t>
  </si>
  <si>
    <t>F127310108330</t>
  </si>
  <si>
    <t>大阪市東住吉区湯里６丁目４番２６号</t>
  </si>
  <si>
    <t>F127310108349</t>
  </si>
  <si>
    <t>大阪市住之江区南港北１－２６－１６</t>
  </si>
  <si>
    <t>F127310108358</t>
  </si>
  <si>
    <t>大阪市北区天満１丁目９番２７号</t>
  </si>
  <si>
    <t>F127310108367</t>
  </si>
  <si>
    <t>堺市西区鳳北町３丁３３</t>
  </si>
  <si>
    <t>F127310108376</t>
  </si>
  <si>
    <t>大阪市淀川区宮原一丁目２－９－４</t>
  </si>
  <si>
    <t>F127310108385</t>
  </si>
  <si>
    <t>茨木市総持寺１－１－４１</t>
  </si>
  <si>
    <t>F127310108394</t>
  </si>
  <si>
    <t>吹田市片山町２－５－１</t>
  </si>
  <si>
    <t>F127310108900</t>
  </si>
  <si>
    <t>大阪市北区芝田１－１３－１６</t>
  </si>
  <si>
    <t>F128110108654</t>
  </si>
  <si>
    <t>神戸市灘区六甲台町１－１</t>
  </si>
  <si>
    <t>F128110108663</t>
  </si>
  <si>
    <t>加東市下久米９４２－１</t>
  </si>
  <si>
    <t>F128210108670</t>
  </si>
  <si>
    <t>神戸市西区学園東町９－１</t>
  </si>
  <si>
    <t>F128210108689</t>
  </si>
  <si>
    <t>神戸市西区学園西町３－４</t>
  </si>
  <si>
    <t>F128210108698</t>
  </si>
  <si>
    <t>神戸市西区学園西町８－２－１</t>
  </si>
  <si>
    <t>F128310108703</t>
  </si>
  <si>
    <t>神戸市東灘区岡本８－９－１</t>
  </si>
  <si>
    <t>F128310108712</t>
  </si>
  <si>
    <t>神戸市東灘区森北町６－２－２３</t>
  </si>
  <si>
    <t>F128310108721</t>
  </si>
  <si>
    <t>神戸市灘区青谷町２－７－１</t>
  </si>
  <si>
    <t>F128310108730</t>
  </si>
  <si>
    <t>神戸市中央区港島１－１－３</t>
  </si>
  <si>
    <t>F128310108749</t>
  </si>
  <si>
    <t>神戸市須磨区東須磨青山２－１</t>
  </si>
  <si>
    <t>F128310108758</t>
  </si>
  <si>
    <t>神戸市東灘区本山北町４－１９－１</t>
  </si>
  <si>
    <t>F128310108767</t>
  </si>
  <si>
    <t>神戸市灘区篠原伯母野山町１－２－１</t>
  </si>
  <si>
    <t>F128310108776</t>
  </si>
  <si>
    <t>神戸市北区鈴蘭台北町７－１３－１</t>
  </si>
  <si>
    <t>F128310108785</t>
  </si>
  <si>
    <t>神戸市東灘区向洋町中９－１－６</t>
  </si>
  <si>
    <t>F128310108794</t>
  </si>
  <si>
    <t>加古川市平岡町新在家２３０１</t>
  </si>
  <si>
    <t>F128310108801</t>
  </si>
  <si>
    <t>神戸市長田区大谷町２丁目６番２号</t>
  </si>
  <si>
    <t>F128310108810</t>
  </si>
  <si>
    <t>宝塚市花屋敷緑ガ丘１</t>
  </si>
  <si>
    <t>F128310108829</t>
  </si>
  <si>
    <t>芦屋市六麓荘町１３－２２</t>
  </si>
  <si>
    <t>F128310108838</t>
  </si>
  <si>
    <t>西宮市御茶家所町６－４２</t>
  </si>
  <si>
    <t>F128310108847</t>
  </si>
  <si>
    <t>西宮市上ケ原一番町１－１５５</t>
  </si>
  <si>
    <t>F128310108856</t>
  </si>
  <si>
    <t>宝塚市紅葉ガ丘１０－１</t>
  </si>
  <si>
    <t>F128310108865</t>
  </si>
  <si>
    <t>西宮市岡田山４－１</t>
  </si>
  <si>
    <t>F128310108874</t>
  </si>
  <si>
    <t>尼崎市南塚口町７－２９－１</t>
  </si>
  <si>
    <t>F128310108883</t>
  </si>
  <si>
    <t>西宮市池開町６－４６</t>
  </si>
  <si>
    <t>F128310108892</t>
  </si>
  <si>
    <t>西宮市武庫川町１－１</t>
  </si>
  <si>
    <t>F128310108909</t>
  </si>
  <si>
    <t>宝塚市花屋敷つつじガ丘７－２７</t>
  </si>
  <si>
    <t>F128310108918</t>
  </si>
  <si>
    <t>姫路市上大野７－２－１</t>
  </si>
  <si>
    <t>F128310108927</t>
  </si>
  <si>
    <t>神戸市西区学園西町３－１</t>
  </si>
  <si>
    <t>F128310108936</t>
  </si>
  <si>
    <t>神戸市西区学園西町８－１－１</t>
  </si>
  <si>
    <t>F128310108945</t>
  </si>
  <si>
    <t>赤穂市新田字釜家後３８０の３</t>
  </si>
  <si>
    <t>F128310108954</t>
  </si>
  <si>
    <t>三木市志染町青山１丁目１８</t>
  </si>
  <si>
    <t>F128310108963</t>
  </si>
  <si>
    <t>神崎郡福崎町高岡字塩田１９６６番地の５</t>
  </si>
  <si>
    <t>F128310108972</t>
  </si>
  <si>
    <t>神戸市中央区加納町２丁目２番７号</t>
  </si>
  <si>
    <t>F128310108981</t>
  </si>
  <si>
    <t>淡路市志筑字船橋１４５６番４号</t>
  </si>
  <si>
    <t>F128310108990</t>
  </si>
  <si>
    <t>神戸市中央区港島１丁目３番６</t>
  </si>
  <si>
    <t>F128310109007</t>
  </si>
  <si>
    <t>姫路市大塩町２０４２番２</t>
  </si>
  <si>
    <t>F129110109206</t>
  </si>
  <si>
    <t>奈良市高畑町</t>
  </si>
  <si>
    <t>F129110109215</t>
  </si>
  <si>
    <t>奈良市北魚屋東町</t>
  </si>
  <si>
    <t>F129110109224</t>
  </si>
  <si>
    <t>生駒市高山町８９１６－５</t>
  </si>
  <si>
    <t>F129210109231</t>
  </si>
  <si>
    <t>橿原市四条町８４０</t>
  </si>
  <si>
    <t>F129210109240</t>
  </si>
  <si>
    <t>奈良市船橋町１０</t>
  </si>
  <si>
    <t>F129310109257</t>
  </si>
  <si>
    <t>奈良市帝塚山７－１－１</t>
  </si>
  <si>
    <t>F129310109266</t>
  </si>
  <si>
    <t>天理市杣之内町１０５０</t>
  </si>
  <si>
    <t>F129310109275</t>
  </si>
  <si>
    <t>奈良市山陵町１５００</t>
  </si>
  <si>
    <t>F129310109284</t>
  </si>
  <si>
    <t>生駒郡三郷町立野北３－１２－１</t>
  </si>
  <si>
    <t>F129310109293</t>
  </si>
  <si>
    <t>北葛城郡広陵町馬見中四丁目２番２</t>
  </si>
  <si>
    <t>F129310109300</t>
  </si>
  <si>
    <t>天理市別所町８０－１</t>
  </si>
  <si>
    <t>F130110109356</t>
  </si>
  <si>
    <t>和歌山市栄谷９３０</t>
  </si>
  <si>
    <t>F130210109363</t>
  </si>
  <si>
    <t>和歌山市紀三井寺８１１－１</t>
  </si>
  <si>
    <t>F130310109370</t>
  </si>
  <si>
    <t>伊都郡高野町高野山３８５</t>
  </si>
  <si>
    <t>F130310109389</t>
  </si>
  <si>
    <t>和歌山市住吉町１</t>
  </si>
  <si>
    <t>F131110109417</t>
  </si>
  <si>
    <t>鳥取市湖山町南４－１０１</t>
  </si>
  <si>
    <t>F131210109424</t>
  </si>
  <si>
    <t>鳥取市若葉台北一丁目１番１号</t>
  </si>
  <si>
    <t>F131310109431</t>
  </si>
  <si>
    <t>倉吉市福庭８５４</t>
  </si>
  <si>
    <t>F132110109461</t>
  </si>
  <si>
    <t>松江市西川津町1060</t>
  </si>
  <si>
    <t>F132210109478</t>
  </si>
  <si>
    <t>浜田市野原町２４３３番２</t>
  </si>
  <si>
    <t>F133110109503</t>
  </si>
  <si>
    <t>岡山市北区津島中１－１－１</t>
  </si>
  <si>
    <t>F133210109510</t>
  </si>
  <si>
    <t>総社市窪木１１１</t>
  </si>
  <si>
    <t>F133210109529</t>
  </si>
  <si>
    <t>新見市西方１２６３番地２</t>
  </si>
  <si>
    <t>F133310109536</t>
  </si>
  <si>
    <t>高梁市伊賀町８</t>
  </si>
  <si>
    <t>F133310109545</t>
  </si>
  <si>
    <t>岡山市北区津島京町２－１０－１</t>
  </si>
  <si>
    <t>F133310109554</t>
  </si>
  <si>
    <t>岡山市北区理大町１－１</t>
  </si>
  <si>
    <t>F133310109563</t>
  </si>
  <si>
    <t>倉敷市玉島長尾３５１５</t>
  </si>
  <si>
    <t>F133310109572</t>
  </si>
  <si>
    <t>岡山市北区伊福町２－１６－９</t>
  </si>
  <si>
    <t>F133310109581</t>
  </si>
  <si>
    <t>倉敷市松島５７７</t>
  </si>
  <si>
    <t>F133310109590</t>
  </si>
  <si>
    <t>岡山市中区西川原１－６－１</t>
  </si>
  <si>
    <t>F133310109607</t>
  </si>
  <si>
    <t>倉敷市松島２８８</t>
  </si>
  <si>
    <t>F133310109616</t>
  </si>
  <si>
    <t>岡山市中区平井１－１４－１</t>
  </si>
  <si>
    <t>F133310109625</t>
  </si>
  <si>
    <t>倉敷市連島町西之浦２６４０</t>
  </si>
  <si>
    <t>F133310109634</t>
  </si>
  <si>
    <t>倉敷市有城７８７番地</t>
  </si>
  <si>
    <t>F133310109643</t>
  </si>
  <si>
    <t>岡山市北区庭瀬８３番地</t>
  </si>
  <si>
    <t>F133310109652</t>
  </si>
  <si>
    <t>岡山市瀬戸町観音寺７２１番地</t>
  </si>
  <si>
    <t>F133310109670</t>
  </si>
  <si>
    <t>津山市北園町５０</t>
  </si>
  <si>
    <t>F134110109780</t>
  </si>
  <si>
    <t>東広島市鏡山１－３－２</t>
  </si>
  <si>
    <t>F134210109797</t>
  </si>
  <si>
    <t>広島市南区宇品東１丁目１番７１号</t>
  </si>
  <si>
    <t>F134210109804</t>
  </si>
  <si>
    <t>尾道市久山田町１６００番地２</t>
  </si>
  <si>
    <t>F134210109813</t>
  </si>
  <si>
    <t>広島市安佐南区大塚東３－４－１</t>
  </si>
  <si>
    <t>F134210109822</t>
  </si>
  <si>
    <t>福山市港町二丁目１９－１</t>
  </si>
  <si>
    <t>F134210111926</t>
  </si>
  <si>
    <t>叡啓大学</t>
  </si>
  <si>
    <t>広島市中区幟町1-5</t>
  </si>
  <si>
    <t>F134310109839</t>
  </si>
  <si>
    <t>広島市中区幟町４－１５</t>
  </si>
  <si>
    <t>F134310109848</t>
  </si>
  <si>
    <t>広島市安佐南区祇園５－３７－１</t>
  </si>
  <si>
    <t>F134310109857</t>
  </si>
  <si>
    <t>広島市佐伯区三宅２－１－１</t>
  </si>
  <si>
    <t>F134310109866</t>
  </si>
  <si>
    <t>広島市安佐南区大塚東１－１－１</t>
  </si>
  <si>
    <t>F134310109875</t>
  </si>
  <si>
    <t>広島市東区牛田東４－１３－１</t>
  </si>
  <si>
    <t>F134310109884</t>
  </si>
  <si>
    <t>広島市安芸区中野６－２０－１</t>
  </si>
  <si>
    <t>F134310109893</t>
  </si>
  <si>
    <t>広島市安佐北区可部東１－２－１</t>
  </si>
  <si>
    <t>F134310109900</t>
  </si>
  <si>
    <t>広島市安佐南区安東６－１３－１</t>
  </si>
  <si>
    <t>F134310109919</t>
  </si>
  <si>
    <t>福山市東村町字三蔵９８５番地の１</t>
  </si>
  <si>
    <t>F134310109928</t>
  </si>
  <si>
    <t>広島市東区牛田新町４－１－１</t>
  </si>
  <si>
    <t>F134310109937</t>
  </si>
  <si>
    <t>福山市御幸町大字上岩成字正戸１１７－１</t>
  </si>
  <si>
    <t>F134310109946</t>
  </si>
  <si>
    <t xml:space="preserve">呉市郷原学びの丘1-1-1 </t>
  </si>
  <si>
    <t>F134310109955</t>
  </si>
  <si>
    <t>東広島市黒瀬学園台５５５－３６</t>
  </si>
  <si>
    <t>F134310109964</t>
  </si>
  <si>
    <t>廿日市市阿品台東１－２</t>
  </si>
  <si>
    <t>F134310109973</t>
  </si>
  <si>
    <t>広島市南区宇品西五丁目１３－１８</t>
  </si>
  <si>
    <t>F135110110054</t>
  </si>
  <si>
    <t>山口市吉田１６７７－１</t>
  </si>
  <si>
    <t>F135210110061</t>
  </si>
  <si>
    <t>下関市大学町２－１－１</t>
  </si>
  <si>
    <t>F135210110070</t>
  </si>
  <si>
    <t>山口市桜畠３－２－１</t>
  </si>
  <si>
    <t>F135210110089</t>
  </si>
  <si>
    <t>山陽小野田市大学通１－１－１</t>
  </si>
  <si>
    <t>F135310110096</t>
  </si>
  <si>
    <t>下関市向洋町１－１－１</t>
  </si>
  <si>
    <t>F135310110103</t>
  </si>
  <si>
    <t>周南市学園台８４３－４－２</t>
  </si>
  <si>
    <t>F135310110112</t>
  </si>
  <si>
    <t>下関市一の宮学園町２－１</t>
  </si>
  <si>
    <t>F135310110121</t>
  </si>
  <si>
    <t>萩市椿東浦田5000</t>
  </si>
  <si>
    <t>F135310110130</t>
  </si>
  <si>
    <t>宇部市文京台二丁目１番１号</t>
  </si>
  <si>
    <t>F135310110149</t>
  </si>
  <si>
    <t>山口市小郡みらい町一丁目7番1号</t>
  </si>
  <si>
    <t>F136110110231</t>
  </si>
  <si>
    <t>徳島市新蔵町２－２４</t>
  </si>
  <si>
    <t>F136110110240</t>
  </si>
  <si>
    <t>鳴門市鳴門町高島字中島７４８</t>
  </si>
  <si>
    <t>F136310110255</t>
  </si>
  <si>
    <t>徳島市応神町古川字戎子野１２３－１</t>
  </si>
  <si>
    <t>F136310110264</t>
  </si>
  <si>
    <t>徳島市寺島本町東１丁目８</t>
  </si>
  <si>
    <t>F137110110310</t>
  </si>
  <si>
    <t>高松市幸町１－１</t>
  </si>
  <si>
    <t>F137210110327</t>
  </si>
  <si>
    <t>高松市牟礼町原２８１番地１</t>
  </si>
  <si>
    <t>F137310110334</t>
  </si>
  <si>
    <t>善通寺市文京町３－２－１</t>
  </si>
  <si>
    <t>F137310110343</t>
  </si>
  <si>
    <t>高松市春日町９６０</t>
  </si>
  <si>
    <t>F138110110382</t>
  </si>
  <si>
    <t>松山市道後樋又１０－１３</t>
  </si>
  <si>
    <t>F138210110399</t>
  </si>
  <si>
    <t>伊予郡砥部町高尾田５４３番地</t>
  </si>
  <si>
    <t>F138310110404</t>
  </si>
  <si>
    <t>松山市文京町４－２</t>
  </si>
  <si>
    <t>F138310110413</t>
  </si>
  <si>
    <t>松山市北条６６０</t>
  </si>
  <si>
    <t>F138310110422</t>
  </si>
  <si>
    <t>松山市桑原３－２－１</t>
  </si>
  <si>
    <t>F139110110504</t>
  </si>
  <si>
    <t>高知市曙町２－５－１</t>
  </si>
  <si>
    <t>F139210110511</t>
  </si>
  <si>
    <t>高知市池２７５１－１</t>
  </si>
  <si>
    <t>F139210110520</t>
  </si>
  <si>
    <t>香美市土佐山田町宮ノ口１８５</t>
  </si>
  <si>
    <t>F139310110546</t>
  </si>
  <si>
    <t>高知学園大学</t>
  </si>
  <si>
    <t xml:space="preserve">高知市旭天神町292番地26 </t>
  </si>
  <si>
    <t>F140110110574</t>
  </si>
  <si>
    <t>北九州市戸畑区仙水町１－１</t>
  </si>
  <si>
    <t>F140110110583</t>
  </si>
  <si>
    <t>宗像市赤間文教町１－１</t>
  </si>
  <si>
    <t>F140110110592</t>
  </si>
  <si>
    <t>福岡市西区元岡７４４</t>
  </si>
  <si>
    <t>F140210110607</t>
  </si>
  <si>
    <t>北九州市小倉南区北方４－２－１</t>
  </si>
  <si>
    <t>F140210110616</t>
  </si>
  <si>
    <t>北九州市小倉北区真鶴２－６－１</t>
  </si>
  <si>
    <t>F140210110625</t>
  </si>
  <si>
    <t>福岡市東区香住ケ丘１－１－１</t>
  </si>
  <si>
    <t>F140210110634</t>
  </si>
  <si>
    <t>田川市大字伊田４３９５</t>
  </si>
  <si>
    <t>F140310110641</t>
  </si>
  <si>
    <t>北九州市八幡西区自由ケ丘１－８</t>
  </si>
  <si>
    <t>F140310110650</t>
  </si>
  <si>
    <t>北九州市八幡西区自由ヶ丘１－１</t>
  </si>
  <si>
    <t>F140310110669</t>
  </si>
  <si>
    <t>北九州市八幡東区平野１－６－１</t>
  </si>
  <si>
    <t>F140310110678</t>
  </si>
  <si>
    <t>福岡市早良区田村２－１５－１</t>
  </si>
  <si>
    <t>F140310110687</t>
  </si>
  <si>
    <t>福岡市東区松香台２－３－１</t>
  </si>
  <si>
    <t>F140310110696</t>
  </si>
  <si>
    <t>久留米市旭町６７</t>
  </si>
  <si>
    <t>F140310110703</t>
  </si>
  <si>
    <t>福岡市早良区西新６－２－９２</t>
  </si>
  <si>
    <t>F140310110712</t>
  </si>
  <si>
    <t>福岡市南区玉川町２２－１</t>
  </si>
  <si>
    <t>F140310110721</t>
  </si>
  <si>
    <t>福岡市城南区別府５－７－１</t>
  </si>
  <si>
    <t>F140310110730</t>
  </si>
  <si>
    <t>京都郡苅田町新津１-11</t>
  </si>
  <si>
    <t>F140310110749</t>
  </si>
  <si>
    <t>福岡市城南区七隈８－１９－１</t>
  </si>
  <si>
    <t>F140310110758</t>
  </si>
  <si>
    <t>福岡市東区和白東３－３０－１</t>
  </si>
  <si>
    <t>F140310110767</t>
  </si>
  <si>
    <t>大宰府市五条３－１１－２５</t>
  </si>
  <si>
    <t>F140310110776</t>
  </si>
  <si>
    <t>久留米市上津町２２２８－６６</t>
  </si>
  <si>
    <t>F140310110785</t>
  </si>
  <si>
    <t>北九州市八幡西区医生ケ丘１－１</t>
  </si>
  <si>
    <t>F140310110794</t>
  </si>
  <si>
    <t>太宰府市石坂２－１２－１</t>
  </si>
  <si>
    <t>F140310110801</t>
  </si>
  <si>
    <t>福岡市南区曰佐３－４２－１</t>
  </si>
  <si>
    <t>F140310110810</t>
  </si>
  <si>
    <t>北九州市小倉北区井堀１－３－５</t>
  </si>
  <si>
    <t>F140310110829</t>
  </si>
  <si>
    <t>太宰府市宰府６丁目３－１</t>
  </si>
  <si>
    <t>F140310110838</t>
  </si>
  <si>
    <t>北九州市小倉北区下到津五丁目１番１号</t>
  </si>
  <si>
    <t>F140310110847</t>
  </si>
  <si>
    <t>宗像市アスティ１丁目１番地</t>
  </si>
  <si>
    <t>F140310110856</t>
  </si>
  <si>
    <t>久留米市津福本町４２２番地</t>
  </si>
  <si>
    <t>F140310110865</t>
  </si>
  <si>
    <t>福岡市東区香椎照葉三丁目2番1号シーマークビル3階</t>
  </si>
  <si>
    <t>F140310110874</t>
  </si>
  <si>
    <t>古賀市千鳥１丁目１番７号</t>
  </si>
  <si>
    <t>F140310110883</t>
  </si>
  <si>
    <t>みやま市瀬高町高柳字宮手９６０番地４</t>
  </si>
  <si>
    <t>F140310110892</t>
  </si>
  <si>
    <t>福岡市南区筑紫丘１－１－１</t>
  </si>
  <si>
    <t>F140310110909</t>
  </si>
  <si>
    <t>F140310110918</t>
  </si>
  <si>
    <t>福岡市早良区百道浜３－６－４０</t>
  </si>
  <si>
    <t>F141110111135</t>
  </si>
  <si>
    <t>佐賀市本庄町１</t>
  </si>
  <si>
    <t>F141310111140</t>
  </si>
  <si>
    <t>神埼市神埼町尾崎４４９０－９</t>
  </si>
  <si>
    <t>F142110111189</t>
  </si>
  <si>
    <t>長崎市文教町１－１４</t>
  </si>
  <si>
    <t>F142210111196</t>
  </si>
  <si>
    <t>佐世保市川下町１２３番地</t>
  </si>
  <si>
    <t>F142310111201</t>
  </si>
  <si>
    <t>長崎市網場町５３６</t>
  </si>
  <si>
    <t>F142310111210</t>
  </si>
  <si>
    <t>長崎市東山手町１ー５０</t>
  </si>
  <si>
    <t>F142310111229</t>
  </si>
  <si>
    <t>長崎市三ツ山町２３５</t>
  </si>
  <si>
    <t>F142310111238</t>
  </si>
  <si>
    <t>佐世保市ハウステンボス町２８２５番７</t>
  </si>
  <si>
    <t>F142310111247</t>
  </si>
  <si>
    <t>西彼杵郡時津町元村郷１０１０番地１</t>
  </si>
  <si>
    <t>F142310111256</t>
  </si>
  <si>
    <t>諫早市西栄田町１２１２－１</t>
  </si>
  <si>
    <t>F143110111295</t>
  </si>
  <si>
    <t>熊本市中央区黒髪２－３９－１</t>
  </si>
  <si>
    <t>F143210111300</t>
  </si>
  <si>
    <t>熊本市東区月出３－１－１００</t>
  </si>
  <si>
    <t>F143310111317</t>
  </si>
  <si>
    <t>熊本市西区池田４丁目２２番１号</t>
  </si>
  <si>
    <t>F143310111326</t>
  </si>
  <si>
    <t>熊本市中央区大江２丁目５番１号</t>
  </si>
  <si>
    <t>F143310111335</t>
  </si>
  <si>
    <t>熊本市中央区九品寺２－６－７８</t>
  </si>
  <si>
    <t>F143310111344</t>
  </si>
  <si>
    <t>熊本市中央区黒髪３丁目１２－１６</t>
  </si>
  <si>
    <t>F143310111353</t>
  </si>
  <si>
    <t>玉名市富尾８８８</t>
  </si>
  <si>
    <t>F143310111362</t>
  </si>
  <si>
    <t>上益城郡御船町大字滝川字東原１６５８番地</t>
  </si>
  <si>
    <t>F143310111371</t>
  </si>
  <si>
    <t>熊本市北区和泉町亀の甲３２５番地</t>
  </si>
  <si>
    <t>F144110111418</t>
  </si>
  <si>
    <t>大分市大字旦野原７００番地</t>
  </si>
  <si>
    <t>F144210111425</t>
  </si>
  <si>
    <t>大分市廻栖野２９４４－９</t>
  </si>
  <si>
    <t>F144310111432</t>
  </si>
  <si>
    <t>大分市大字一木1727番地162</t>
  </si>
  <si>
    <t>F144310111441</t>
  </si>
  <si>
    <t>別府市大字北石垣８２</t>
  </si>
  <si>
    <t>F144310111450</t>
  </si>
  <si>
    <t>別府市十文字原１－１</t>
  </si>
  <si>
    <t>F145110111523</t>
  </si>
  <si>
    <t>宮崎市学園木花台西1-1</t>
  </si>
  <si>
    <t>F145210111530</t>
  </si>
  <si>
    <t>宮崎市船塚一丁目１－２</t>
  </si>
  <si>
    <t>F145210111549</t>
  </si>
  <si>
    <t>宮崎市まなび野３－５－１</t>
  </si>
  <si>
    <t>F145310111556</t>
  </si>
  <si>
    <t>宮崎市霧島５丁目１番地２</t>
  </si>
  <si>
    <t>F145310111565</t>
  </si>
  <si>
    <t>宮崎市古城町丸尾１００</t>
  </si>
  <si>
    <t>F145310111574</t>
  </si>
  <si>
    <t xml:space="preserve">宮崎市清武町加納丙１４０５番地 </t>
  </si>
  <si>
    <t>F145310111583</t>
  </si>
  <si>
    <t>延岡市吉野町１７１４番１</t>
  </si>
  <si>
    <t>F146110111620</t>
  </si>
  <si>
    <t>鹿児島市郡元１－２１－２４</t>
  </si>
  <si>
    <t>F146110111639</t>
  </si>
  <si>
    <t>鹿屋市白水町１</t>
  </si>
  <si>
    <t>F146310111644</t>
  </si>
  <si>
    <t>鹿児島市坂之上８丁目３４番１号</t>
  </si>
  <si>
    <t>F146310111653</t>
  </si>
  <si>
    <t>霧島市国分中央1-10-2</t>
  </si>
  <si>
    <t>F146310111662</t>
  </si>
  <si>
    <t>鹿児島市紫原1-59-1</t>
  </si>
  <si>
    <t>F146310111671</t>
  </si>
  <si>
    <t>薩摩川内市天辰町２３６５</t>
  </si>
  <si>
    <t>F147110111736</t>
  </si>
  <si>
    <t>中頭郡西原町字千原１番地</t>
  </si>
  <si>
    <t>F147210111743</t>
  </si>
  <si>
    <t>名護市字為又１２２０－１</t>
  </si>
  <si>
    <t>F147210111752</t>
  </si>
  <si>
    <t>那覇市首里当蔵町１－４</t>
  </si>
  <si>
    <t>F147210111761</t>
  </si>
  <si>
    <t>那覇市与儀１丁目２４番１号</t>
  </si>
  <si>
    <t>F147310111778</t>
  </si>
  <si>
    <t>国頭郡恩納村字谷茶１９１９－１</t>
  </si>
  <si>
    <t>F147310111787</t>
  </si>
  <si>
    <t>宜野湾市宜野湾２－６－１</t>
  </si>
  <si>
    <t>F147310111796</t>
  </si>
  <si>
    <t>那覇市字国場555</t>
  </si>
  <si>
    <t>F147310111803</t>
  </si>
  <si>
    <t>中頭郡西原町字翁長７７７番地</t>
  </si>
  <si>
    <t>〇令和3年5月1日時点</t>
    <phoneticPr fontId="8"/>
  </si>
  <si>
    <t>学校コード</t>
    <rPh sb="0" eb="2">
      <t>ガッコウ</t>
    </rPh>
    <phoneticPr fontId="2"/>
  </si>
  <si>
    <t>社会学部</t>
    <phoneticPr fontId="2"/>
  </si>
  <si>
    <t>ビジネス学部</t>
    <phoneticPr fontId="2"/>
  </si>
  <si>
    <t>国際文化学部</t>
    <phoneticPr fontId="2"/>
  </si>
  <si>
    <t>理工学部</t>
    <phoneticPr fontId="2"/>
  </si>
  <si>
    <t>情報工学部</t>
    <phoneticPr fontId="2"/>
  </si>
  <si>
    <t>健康医療科学部</t>
    <rPh sb="0" eb="2">
      <t>ケンコウ</t>
    </rPh>
    <rPh sb="2" eb="4">
      <t>イリョウ</t>
    </rPh>
    <rPh sb="4" eb="6">
      <t>カガク</t>
    </rPh>
    <rPh sb="6" eb="7">
      <t>ブ</t>
    </rPh>
    <phoneticPr fontId="3"/>
  </si>
  <si>
    <t>国際経済学部</t>
    <phoneticPr fontId="2"/>
  </si>
  <si>
    <t>教育・心理学部</t>
    <phoneticPr fontId="2"/>
  </si>
  <si>
    <t>医療科学部</t>
    <phoneticPr fontId="2"/>
  </si>
  <si>
    <t>こども学部</t>
    <phoneticPr fontId="2"/>
  </si>
  <si>
    <t>人間教育学部</t>
    <rPh sb="0" eb="2">
      <t>ニンゲン</t>
    </rPh>
    <rPh sb="2" eb="4">
      <t>キョウイク</t>
    </rPh>
    <rPh sb="4" eb="6">
      <t>ガクブ</t>
    </rPh>
    <phoneticPr fontId="3"/>
  </si>
  <si>
    <t>医療健康科学部</t>
    <phoneticPr fontId="2"/>
  </si>
  <si>
    <t xml:space="preserve">理工学部 </t>
    <phoneticPr fontId="2"/>
  </si>
  <si>
    <t>経営学部</t>
    <rPh sb="0" eb="4">
      <t>ケイエイガクブ</t>
    </rPh>
    <phoneticPr fontId="2"/>
  </si>
  <si>
    <t>健康スポーツ学部</t>
    <phoneticPr fontId="2"/>
  </si>
  <si>
    <t xml:space="preserve">健康科学部 </t>
    <phoneticPr fontId="2"/>
  </si>
  <si>
    <t>経法商学部</t>
    <phoneticPr fontId="2"/>
  </si>
  <si>
    <t>地域・文化学研究科</t>
    <phoneticPr fontId="2"/>
  </si>
  <si>
    <t>文化総合学研究科</t>
    <phoneticPr fontId="2"/>
  </si>
  <si>
    <t>イノベーション経営学術院</t>
  </si>
  <si>
    <t xml:space="preserve">社会起業研究科 </t>
    <phoneticPr fontId="2"/>
  </si>
  <si>
    <t xml:space="preserve">工芸学研究科 </t>
    <phoneticPr fontId="2"/>
  </si>
  <si>
    <t>医療福祉工学研究科</t>
    <rPh sb="0" eb="2">
      <t>イリョウ</t>
    </rPh>
    <rPh sb="2" eb="4">
      <t>フクシ</t>
    </rPh>
    <rPh sb="4" eb="6">
      <t>コウガク</t>
    </rPh>
    <rPh sb="6" eb="9">
      <t>ケンキュウカ</t>
    </rPh>
    <phoneticPr fontId="2"/>
  </si>
  <si>
    <t>学校コード</t>
    <rPh sb="0" eb="2">
      <t>ガッコウ</t>
    </rPh>
    <phoneticPr fontId="3"/>
  </si>
  <si>
    <t>大学名</t>
    <phoneticPr fontId="3"/>
  </si>
  <si>
    <t>経営情報学部（通信）</t>
    <phoneticPr fontId="2"/>
  </si>
  <si>
    <t>総合福祉学部（通信）</t>
    <phoneticPr fontId="2"/>
  </si>
  <si>
    <t>スポーツプロモーション学部（通信）</t>
    <rPh sb="11" eb="13">
      <t>ガクブ</t>
    </rPh>
    <phoneticPr fontId="2"/>
  </si>
  <si>
    <t>心理学部（通信）</t>
    <phoneticPr fontId="2"/>
  </si>
  <si>
    <t>現代ライフ学部（通信）</t>
    <phoneticPr fontId="2"/>
  </si>
  <si>
    <t>文理学部（通信）</t>
    <phoneticPr fontId="2"/>
  </si>
  <si>
    <t>商学部（通信）</t>
    <phoneticPr fontId="2"/>
  </si>
  <si>
    <t>家政学部（通信）</t>
    <phoneticPr fontId="2"/>
  </si>
  <si>
    <t>文学部（通信）</t>
    <phoneticPr fontId="3"/>
  </si>
  <si>
    <t>人間科学部（通信）</t>
    <rPh sb="2" eb="4">
      <t>カガク</t>
    </rPh>
    <rPh sb="4" eb="5">
      <t>ブ</t>
    </rPh>
    <phoneticPr fontId="2"/>
  </si>
  <si>
    <t>情報マネジメント学部（通信）</t>
    <phoneticPr fontId="2"/>
  </si>
  <si>
    <t>理工学部（通信）</t>
    <phoneticPr fontId="2"/>
  </si>
  <si>
    <t>造形学部（通信）</t>
    <phoneticPr fontId="2"/>
  </si>
  <si>
    <t>教育学部（通信）</t>
    <phoneticPr fontId="3"/>
  </si>
  <si>
    <t>こども心理学部（通信）</t>
    <phoneticPr fontId="2"/>
  </si>
  <si>
    <t>共生科学部（通信）</t>
    <phoneticPr fontId="2"/>
  </si>
  <si>
    <t>生涯学習学部（通信）</t>
    <phoneticPr fontId="2"/>
  </si>
  <si>
    <t>人間福祉学部（通信）</t>
    <phoneticPr fontId="2"/>
  </si>
  <si>
    <t>京都文化学研究科（通信）</t>
    <rPh sb="0" eb="2">
      <t>キョウト</t>
    </rPh>
    <rPh sb="2" eb="5">
      <t>ブンカガク</t>
    </rPh>
    <rPh sb="5" eb="8">
      <t>ケンキュウカ</t>
    </rPh>
    <phoneticPr fontId="2"/>
  </si>
  <si>
    <t>健康科学部（通信）</t>
    <rPh sb="0" eb="2">
      <t>ケンコウ</t>
    </rPh>
    <rPh sb="2" eb="5">
      <t>カガクブ</t>
    </rPh>
    <phoneticPr fontId="2"/>
  </si>
  <si>
    <t>仏教学部（通信）</t>
    <phoneticPr fontId="2"/>
  </si>
  <si>
    <t>芸術学部（通信）</t>
    <phoneticPr fontId="2"/>
  </si>
  <si>
    <t>商学部（通信）</t>
    <rPh sb="0" eb="1">
      <t>ショウ</t>
    </rPh>
    <phoneticPr fontId="2"/>
  </si>
  <si>
    <t>発達教育学部（通信）</t>
    <phoneticPr fontId="2"/>
  </si>
  <si>
    <t>現代社会学部（通信）</t>
    <phoneticPr fontId="2"/>
  </si>
  <si>
    <t>次世代教育学部（通信）</t>
    <phoneticPr fontId="2"/>
  </si>
  <si>
    <t>F101110100010</t>
    <phoneticPr fontId="2"/>
  </si>
  <si>
    <t>F113310103974</t>
    <phoneticPr fontId="2"/>
  </si>
  <si>
    <t>F126310107608</t>
    <phoneticPr fontId="2"/>
  </si>
  <si>
    <t>F104110100856</t>
    <phoneticPr fontId="2"/>
  </si>
  <si>
    <t>F101310100374</t>
    <phoneticPr fontId="2"/>
  </si>
  <si>
    <t>F101110100029</t>
    <phoneticPr fontId="2"/>
  </si>
  <si>
    <t>例：学部のみF113310104063</t>
    <rPh sb="0" eb="1">
      <t>レイ</t>
    </rPh>
    <rPh sb="2" eb="4">
      <t>ガクブ</t>
    </rPh>
    <phoneticPr fontId="2"/>
  </si>
  <si>
    <t>例：研究科のみF114110104609</t>
    <rPh sb="0" eb="1">
      <t>レイ</t>
    </rPh>
    <rPh sb="2" eb="5">
      <t>ケンキュウカ</t>
    </rPh>
    <phoneticPr fontId="2"/>
  </si>
  <si>
    <t>建築学部</t>
  </si>
  <si>
    <t>建築学部</t>
    <rPh sb="0" eb="4">
      <t>ケンチクガクブ</t>
    </rPh>
    <phoneticPr fontId="2"/>
  </si>
  <si>
    <t>教育人文学部</t>
  </si>
  <si>
    <t>社会情報デザイン学部</t>
  </si>
  <si>
    <t>スポーツマネジメント学部</t>
  </si>
  <si>
    <t>さいたま看護学部</t>
  </si>
  <si>
    <t>航空・マネジメント学群</t>
  </si>
  <si>
    <t>法学部</t>
    <phoneticPr fontId="2"/>
  </si>
  <si>
    <t>商学部</t>
    <phoneticPr fontId="2"/>
  </si>
  <si>
    <t>東が丘看護学部</t>
    <rPh sb="3" eb="5">
      <t>カンゴ</t>
    </rPh>
    <phoneticPr fontId="3"/>
  </si>
  <si>
    <t>立川看護学部</t>
    <rPh sb="0" eb="2">
      <t>タチカワ</t>
    </rPh>
    <phoneticPr fontId="3"/>
  </si>
  <si>
    <t>建築都市デザイン学部</t>
  </si>
  <si>
    <t>和歌山保健医療学部</t>
  </si>
  <si>
    <t>健康科学部</t>
    <rPh sb="0" eb="5">
      <t>ケンコウカガクブ</t>
    </rPh>
    <phoneticPr fontId="2"/>
  </si>
  <si>
    <t>心理学部</t>
    <rPh sb="0" eb="4">
      <t>シンリガクブ</t>
    </rPh>
    <phoneticPr fontId="2"/>
  </si>
  <si>
    <t>外国語学部</t>
    <rPh sb="0" eb="2">
      <t>ガイコク</t>
    </rPh>
    <rPh sb="2" eb="3">
      <t>ゴ</t>
    </rPh>
    <phoneticPr fontId="2"/>
  </si>
  <si>
    <t>地域創生研究科</t>
  </si>
  <si>
    <t>F113310103233</t>
    <phoneticPr fontId="2"/>
  </si>
  <si>
    <t>先進工学研究科</t>
  </si>
  <si>
    <t>創造工学研究科</t>
  </si>
  <si>
    <t>応用生物科学研究科</t>
  </si>
  <si>
    <t>生命科学研究科</t>
    <phoneticPr fontId="2"/>
  </si>
  <si>
    <t>国際食料農業科学研究科</t>
  </si>
  <si>
    <t>人工知能科学研究科</t>
    <phoneticPr fontId="2"/>
  </si>
  <si>
    <t>現代ビジネス研究科</t>
  </si>
  <si>
    <t>和歌山看護学研究科</t>
  </si>
  <si>
    <t>福岡薬学部</t>
    <rPh sb="0" eb="5">
      <t>フクオカヤクガクブ</t>
    </rPh>
    <phoneticPr fontId="2"/>
  </si>
  <si>
    <t>人間学研究科</t>
    <rPh sb="2" eb="3">
      <t>ガク</t>
    </rPh>
    <phoneticPr fontId="2"/>
  </si>
  <si>
    <t>社会共生学部</t>
  </si>
  <si>
    <t>先端理工学部</t>
  </si>
  <si>
    <t>建築学部</t>
    <phoneticPr fontId="2"/>
  </si>
  <si>
    <t>食物栄養科学部</t>
    <rPh sb="0" eb="2">
      <t>ショクモツ</t>
    </rPh>
    <rPh sb="2" eb="4">
      <t>エイヨウ</t>
    </rPh>
    <rPh sb="4" eb="6">
      <t>カガク</t>
    </rPh>
    <rPh sb="6" eb="7">
      <t>ブ</t>
    </rPh>
    <phoneticPr fontId="2"/>
  </si>
  <si>
    <t>生命理工学研究科</t>
    <rPh sb="0" eb="2">
      <t>セイメイ</t>
    </rPh>
    <phoneticPr fontId="2"/>
  </si>
  <si>
    <t>グローバル教養学部</t>
    <rPh sb="5" eb="9">
      <t>キョウヨウガクブ</t>
    </rPh>
    <phoneticPr fontId="2"/>
  </si>
  <si>
    <t>文学研究科</t>
    <phoneticPr fontId="2"/>
  </si>
  <si>
    <t>造形構想学部</t>
  </si>
  <si>
    <t>造形構想研究科</t>
  </si>
  <si>
    <t>国際学研究科</t>
    <rPh sb="0" eb="6">
      <t>コクサイガクケンキュウカ</t>
    </rPh>
    <phoneticPr fontId="2"/>
  </si>
  <si>
    <t>履修証明プログラム</t>
    <rPh sb="0" eb="2">
      <t>リシュウ</t>
    </rPh>
    <rPh sb="2" eb="4">
      <t>ショウメイ</t>
    </rPh>
    <phoneticPr fontId="2"/>
  </si>
  <si>
    <t>大学独自の履修証明プログラム</t>
    <rPh sb="0" eb="2">
      <t>ダイガク</t>
    </rPh>
    <rPh sb="2" eb="4">
      <t>ドクジ</t>
    </rPh>
    <rPh sb="5" eb="7">
      <t>リシュウ</t>
    </rPh>
    <rPh sb="7" eb="9">
      <t>ショウメイ</t>
    </rPh>
    <phoneticPr fontId="2"/>
  </si>
  <si>
    <t>ＩＣＴ教育</t>
    <rPh sb="3" eb="5">
      <t>キョウイク</t>
    </rPh>
    <phoneticPr fontId="2"/>
  </si>
  <si>
    <t>＜大学全体・各研究科の回答＞</t>
    <rPh sb="1" eb="3">
      <t>ダイガク</t>
    </rPh>
    <rPh sb="3" eb="5">
      <t>ゼンタイ</t>
    </rPh>
    <rPh sb="6" eb="10">
      <t>カクケンキュウカ</t>
    </rPh>
    <rPh sb="11" eb="13">
      <t>カイトウ</t>
    </rPh>
    <phoneticPr fontId="2"/>
  </si>
  <si>
    <t>① 全学的なＦＤの内容（複数可）</t>
    <rPh sb="2" eb="5">
      <t>ゼンガクテキ</t>
    </rPh>
    <rPh sb="9" eb="11">
      <t>ナイヨウ</t>
    </rPh>
    <rPh sb="12" eb="14">
      <t>フクスウ</t>
    </rPh>
    <rPh sb="14" eb="15">
      <t>カ</t>
    </rPh>
    <phoneticPr fontId="2"/>
  </si>
  <si>
    <t>⑥ 専門家（複数可）</t>
    <rPh sb="2" eb="5">
      <t>センモンカ</t>
    </rPh>
    <rPh sb="6" eb="8">
      <t>フクスウ</t>
    </rPh>
    <rPh sb="8" eb="9">
      <t>カ</t>
    </rPh>
    <phoneticPr fontId="2"/>
  </si>
  <si>
    <r>
      <t xml:space="preserve">② </t>
    </r>
    <r>
      <rPr>
        <b/>
        <sz val="9"/>
        <color theme="9" tint="-0.249977111117893"/>
        <rFont val="ＭＳ Ｐゴシック"/>
        <family val="3"/>
        <charset val="128"/>
        <scheme val="minor"/>
      </rPr>
      <t>研究科のみ</t>
    </r>
    <r>
      <rPr>
        <sz val="9"/>
        <color theme="1"/>
        <rFont val="ＭＳ Ｐゴシック"/>
        <family val="2"/>
        <charset val="128"/>
        <scheme val="minor"/>
      </rPr>
      <t>（複数可）</t>
    </r>
    <rPh sb="2" eb="5">
      <t>ケンキュウカ</t>
    </rPh>
    <phoneticPr fontId="2"/>
  </si>
  <si>
    <r>
      <t>④ ①「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phoneticPr fontId="2"/>
  </si>
  <si>
    <r>
      <t>② ①「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rPh sb="6" eb="8">
      <t>センタク</t>
    </rPh>
    <rPh sb="8" eb="9">
      <t>ジ</t>
    </rPh>
    <phoneticPr fontId="2"/>
  </si>
  <si>
    <t>③ 活用時</t>
    <rPh sb="2" eb="4">
      <t>カツヨウ</t>
    </rPh>
    <rPh sb="4" eb="5">
      <t>ジ</t>
    </rPh>
    <phoneticPr fontId="2"/>
  </si>
  <si>
    <t>④ 活用時</t>
    <rPh sb="2" eb="4">
      <t>カツヨウ</t>
    </rPh>
    <rPh sb="4" eb="5">
      <t>ジ</t>
    </rPh>
    <phoneticPr fontId="2"/>
  </si>
  <si>
    <r>
      <t>③ ②で「</t>
    </r>
    <r>
      <rPr>
        <b/>
        <sz val="9"/>
        <color theme="1"/>
        <rFont val="ＭＳ Ｐゴシック"/>
        <family val="3"/>
        <charset val="128"/>
        <scheme val="minor"/>
      </rPr>
      <t>英語</t>
    </r>
    <r>
      <rPr>
        <sz val="9"/>
        <color theme="1"/>
        <rFont val="ＭＳ Ｐゴシック"/>
        <family val="2"/>
        <charset val="128"/>
        <scheme val="minor"/>
      </rPr>
      <t>」回答時</t>
    </r>
    <rPh sb="5" eb="7">
      <t>エイゴ</t>
    </rPh>
    <rPh sb="8" eb="10">
      <t>カイトウ</t>
    </rPh>
    <rPh sb="10" eb="11">
      <t>ドキ</t>
    </rPh>
    <phoneticPr fontId="2"/>
  </si>
  <si>
    <t>統一フォーマット</t>
    <rPh sb="0" eb="2">
      <t>トウイツ</t>
    </rPh>
    <phoneticPr fontId="2"/>
  </si>
  <si>
    <t>①　国内大学との</t>
    <rPh sb="2" eb="6">
      <t>コクナイダイガク</t>
    </rPh>
    <phoneticPr fontId="2"/>
  </si>
  <si>
    <t>③ ＦＤの組織（複数可）</t>
    <rPh sb="5" eb="7">
      <t>ソシキ</t>
    </rPh>
    <rPh sb="8" eb="10">
      <t>フクスウ</t>
    </rPh>
    <rPh sb="10" eb="11">
      <t>カ</t>
    </rPh>
    <phoneticPr fontId="2"/>
  </si>
  <si>
    <t>ＩＲ専門部署</t>
    <rPh sb="2" eb="4">
      <t>センモン</t>
    </rPh>
    <rPh sb="4" eb="6">
      <t>ブショ</t>
    </rPh>
    <phoneticPr fontId="2"/>
  </si>
  <si>
    <r>
      <t>⑥　ＩＲ部署で行う業務（複数可） ①「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rPh sb="4" eb="6">
      <t>ブショ</t>
    </rPh>
    <rPh sb="7" eb="8">
      <t>オコナ</t>
    </rPh>
    <rPh sb="9" eb="11">
      <t>ギョウム</t>
    </rPh>
    <rPh sb="12" eb="14">
      <t>フクスウ</t>
    </rPh>
    <rPh sb="14" eb="15">
      <t>カ</t>
    </rPh>
    <phoneticPr fontId="2"/>
  </si>
  <si>
    <t>② 実施した場合の対象者（複数可）</t>
    <rPh sb="2" eb="4">
      <t>ジッシ</t>
    </rPh>
    <rPh sb="6" eb="8">
      <t>バアイ</t>
    </rPh>
    <rPh sb="9" eb="12">
      <t>タイショウシャ</t>
    </rPh>
    <rPh sb="13" eb="15">
      <t>フクスウ</t>
    </rPh>
    <rPh sb="15" eb="16">
      <t>カ</t>
    </rPh>
    <phoneticPr fontId="2"/>
  </si>
  <si>
    <t>③ 実施した場合の内容（複数可）</t>
    <rPh sb="2" eb="4">
      <t>ジッシ</t>
    </rPh>
    <rPh sb="6" eb="8">
      <t>バアイ</t>
    </rPh>
    <rPh sb="9" eb="11">
      <t>ナイヨウ</t>
    </rPh>
    <rPh sb="12" eb="14">
      <t>フクスウ</t>
    </rPh>
    <rPh sb="14" eb="15">
      <t>カ</t>
    </rPh>
    <phoneticPr fontId="2"/>
  </si>
  <si>
    <r>
      <t>②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</t>
    </r>
    <rPh sb="8" eb="10">
      <t>バアイ</t>
    </rPh>
    <phoneticPr fontId="2"/>
  </si>
  <si>
    <t>① 英語教育の取組（複数可）</t>
    <rPh sb="2" eb="4">
      <t>エイゴ</t>
    </rPh>
    <rPh sb="4" eb="6">
      <t>キョウイク</t>
    </rPh>
    <rPh sb="7" eb="9">
      <t>トリクミ</t>
    </rPh>
    <rPh sb="10" eb="12">
      <t>フクスウ</t>
    </rPh>
    <rPh sb="12" eb="13">
      <t>カ</t>
    </rPh>
    <phoneticPr fontId="2"/>
  </si>
  <si>
    <t>② 達成目標（複数可）</t>
    <rPh sb="2" eb="4">
      <t>タッセイ</t>
    </rPh>
    <rPh sb="4" eb="6">
      <t>モクヒョウ</t>
    </rPh>
    <rPh sb="7" eb="9">
      <t>フクスウ</t>
    </rPh>
    <rPh sb="9" eb="10">
      <t>カ</t>
    </rPh>
    <phoneticPr fontId="2"/>
  </si>
  <si>
    <r>
      <t>① 外国語</t>
    </r>
    <r>
      <rPr>
        <b/>
        <sz val="9"/>
        <color theme="1"/>
        <rFont val="ＭＳ Ｐゴシック"/>
        <family val="3"/>
        <charset val="128"/>
        <scheme val="minor"/>
      </rPr>
      <t>のみ</t>
    </r>
    <r>
      <rPr>
        <sz val="9"/>
        <color theme="1"/>
        <rFont val="ＭＳ Ｐゴシック"/>
        <family val="2"/>
        <charset val="128"/>
        <scheme val="minor"/>
      </rPr>
      <t>による授業</t>
    </r>
    <phoneticPr fontId="2"/>
  </si>
  <si>
    <t xml:space="preserve"> 内に【学校コード】を入力してください。</t>
    <rPh sb="1" eb="2">
      <t>ナイ</t>
    </rPh>
    <rPh sb="4" eb="6">
      <t>ガッコウ</t>
    </rPh>
    <rPh sb="11" eb="13">
      <t>ニュウリョク</t>
    </rPh>
    <phoneticPr fontId="2"/>
  </si>
  <si>
    <t>メディア芸術研究科</t>
    <rPh sb="4" eb="6">
      <t>ゲイジュツ</t>
    </rPh>
    <phoneticPr fontId="2"/>
  </si>
  <si>
    <t>宝塚大学</t>
    <phoneticPr fontId="2"/>
  </si>
  <si>
    <t>英語の授業科目</t>
    <rPh sb="0" eb="2">
      <t>エイゴ</t>
    </rPh>
    <rPh sb="3" eb="7">
      <t>ジュギョウカモク</t>
    </rPh>
    <phoneticPr fontId="2"/>
  </si>
  <si>
    <t>北洋大学（苫小牧駒澤大学）</t>
    <rPh sb="0" eb="4">
      <t>ホクヨウダイガク</t>
    </rPh>
    <phoneticPr fontId="2"/>
  </si>
  <si>
    <t>柴田学園大学（東北女子大学）</t>
    <rPh sb="0" eb="4">
      <t>シバタガクエン</t>
    </rPh>
    <rPh sb="4" eb="6">
      <t>ダイガク</t>
    </rPh>
    <phoneticPr fontId="2"/>
  </si>
  <si>
    <t>大阪医科薬科大学（大阪医科大学）</t>
    <rPh sb="4" eb="6">
      <t>ヤッカ</t>
    </rPh>
    <phoneticPr fontId="2"/>
  </si>
  <si>
    <t>大阪医科薬科大学（大阪薬科大学）</t>
    <phoneticPr fontId="2"/>
  </si>
  <si>
    <t>学校コード</t>
    <phoneticPr fontId="2"/>
  </si>
  <si>
    <t>鎮西学院大学（長崎ウエスレヤン大学）</t>
    <phoneticPr fontId="2"/>
  </si>
  <si>
    <t>第一工科大学（第一工業大学）</t>
    <phoneticPr fontId="2"/>
  </si>
  <si>
    <t>滋慶医療科学大学（滋慶医療科学大学院大学）</t>
    <phoneticPr fontId="2"/>
  </si>
  <si>
    <t>経済科学部</t>
    <rPh sb="2" eb="3">
      <t>カ</t>
    </rPh>
    <phoneticPr fontId="2"/>
  </si>
  <si>
    <t>人間文化総合科学研究科</t>
  </si>
  <si>
    <t>総合人文社会科学研究科</t>
    <phoneticPr fontId="2"/>
  </si>
  <si>
    <t>地域資源
創成学研究科</t>
    <phoneticPr fontId="2"/>
  </si>
  <si>
    <t>人間社会科学研究科</t>
  </si>
  <si>
    <t>先進理工系科学研究科</t>
  </si>
  <si>
    <t>食健康科学部</t>
  </si>
  <si>
    <t>環境デザイン学部</t>
  </si>
  <si>
    <t>F113310103082</t>
    <phoneticPr fontId="2"/>
  </si>
  <si>
    <t>総合学域群</t>
  </si>
  <si>
    <t>人文社会ビジネス科学学術院</t>
  </si>
  <si>
    <t>理工情報生命学術院</t>
  </si>
  <si>
    <t>人間総合科学学術院</t>
  </si>
  <si>
    <t>情報データ科学部</t>
  </si>
  <si>
    <t>福祉健康科学研究科</t>
    <phoneticPr fontId="2"/>
  </si>
  <si>
    <t>総合国際学位プログラム</t>
    <rPh sb="0" eb="2">
      <t>ソウゴウ</t>
    </rPh>
    <rPh sb="2" eb="4">
      <t>コクサイ</t>
    </rPh>
    <rPh sb="4" eb="6">
      <t>ガクイ</t>
    </rPh>
    <phoneticPr fontId="2"/>
  </si>
  <si>
    <t>F128210108698</t>
    <phoneticPr fontId="2"/>
  </si>
  <si>
    <t>創成科学研究科</t>
    <phoneticPr fontId="2"/>
  </si>
  <si>
    <t>人文社会科学研究科</t>
    <rPh sb="0" eb="2">
      <t>ジンブン</t>
    </rPh>
    <rPh sb="2" eb="4">
      <t>シャカイ</t>
    </rPh>
    <rPh sb="4" eb="6">
      <t>カガク</t>
    </rPh>
    <rPh sb="6" eb="9">
      <t>ケンキュウカ</t>
    </rPh>
    <phoneticPr fontId="3"/>
  </si>
  <si>
    <t>教育学研究科</t>
    <rPh sb="0" eb="3">
      <t>キョウイクガク</t>
    </rPh>
    <rPh sb="3" eb="6">
      <t>ケンキュウカ</t>
    </rPh>
    <phoneticPr fontId="3"/>
  </si>
  <si>
    <t>保健学研究科</t>
    <rPh sb="0" eb="3">
      <t>ホケンガク</t>
    </rPh>
    <rPh sb="3" eb="6">
      <t>ケンキュウカ</t>
    </rPh>
    <phoneticPr fontId="3"/>
  </si>
  <si>
    <t>理工学研究科</t>
    <rPh sb="0" eb="3">
      <t>リコウガク</t>
    </rPh>
    <rPh sb="3" eb="6">
      <t>ケンキュウカ</t>
    </rPh>
    <phoneticPr fontId="3"/>
  </si>
  <si>
    <t>農林水産学研究科</t>
    <rPh sb="0" eb="2">
      <t>ノウリン</t>
    </rPh>
    <rPh sb="2" eb="5">
      <t>スイサンガク</t>
    </rPh>
    <rPh sb="5" eb="8">
      <t>ケンキュウカ</t>
    </rPh>
    <phoneticPr fontId="3"/>
  </si>
  <si>
    <t>医歯学総合研究科</t>
    <rPh sb="0" eb="2">
      <t>イハ</t>
    </rPh>
    <rPh sb="2" eb="3">
      <t>ガク</t>
    </rPh>
    <rPh sb="3" eb="5">
      <t>ソウゴウ</t>
    </rPh>
    <rPh sb="5" eb="7">
      <t>ケンキュウ</t>
    </rPh>
    <rPh sb="7" eb="8">
      <t>カ</t>
    </rPh>
    <phoneticPr fontId="3"/>
  </si>
  <si>
    <t>臨床心理学研究科</t>
    <rPh sb="0" eb="2">
      <t>リンショウ</t>
    </rPh>
    <rPh sb="2" eb="5">
      <t>シンリガク</t>
    </rPh>
    <rPh sb="5" eb="8">
      <t>ケンキュウカ</t>
    </rPh>
    <phoneticPr fontId="3"/>
  </si>
  <si>
    <t>国際地域マネジメント研究科</t>
    <rPh sb="0" eb="4">
      <t>コクサイチイキ</t>
    </rPh>
    <rPh sb="10" eb="13">
      <t>ケンキュウカ</t>
    </rPh>
    <phoneticPr fontId="2"/>
  </si>
  <si>
    <t>看護栄養学部</t>
    <rPh sb="0" eb="2">
      <t>カンゴ</t>
    </rPh>
    <rPh sb="2" eb="4">
      <t>エイヨウ</t>
    </rPh>
    <rPh sb="4" eb="6">
      <t>ガクブ</t>
    </rPh>
    <phoneticPr fontId="3"/>
  </si>
  <si>
    <t>共同教育学部</t>
  </si>
  <si>
    <t>千葉看護学研究科</t>
    <rPh sb="0" eb="2">
      <t>チバ</t>
    </rPh>
    <phoneticPr fontId="2"/>
  </si>
  <si>
    <t>建築・芸術学部</t>
    <rPh sb="0" eb="2">
      <t>ケンチク</t>
    </rPh>
    <phoneticPr fontId="2"/>
  </si>
  <si>
    <t>経営法学部</t>
    <rPh sb="0" eb="3">
      <t>ケイエイホウ</t>
    </rPh>
    <phoneticPr fontId="2"/>
  </si>
  <si>
    <t>工学部</t>
    <rPh sb="0" eb="1">
      <t>コウ</t>
    </rPh>
    <phoneticPr fontId="2"/>
  </si>
  <si>
    <t>F104310100978</t>
    <phoneticPr fontId="2"/>
  </si>
  <si>
    <t>現代社会学部</t>
    <rPh sb="0" eb="4">
      <t>ゲンダイシャカイ</t>
    </rPh>
    <phoneticPr fontId="2"/>
  </si>
  <si>
    <t>先進工学部</t>
    <rPh sb="0" eb="2">
      <t>センシン</t>
    </rPh>
    <phoneticPr fontId="2"/>
  </si>
  <si>
    <t>看護学部</t>
    <rPh sb="0" eb="4">
      <t>カンゴガクブ</t>
    </rPh>
    <phoneticPr fontId="2"/>
  </si>
  <si>
    <t>スポーツ科学研究科</t>
    <rPh sb="4" eb="6">
      <t>カガク</t>
    </rPh>
    <phoneticPr fontId="2"/>
  </si>
  <si>
    <t>先進工学研究科</t>
    <rPh sb="0" eb="2">
      <t>センシン</t>
    </rPh>
    <phoneticPr fontId="2"/>
  </si>
  <si>
    <t>工学部</t>
    <rPh sb="0" eb="3">
      <t>コウガクブ</t>
    </rPh>
    <phoneticPr fontId="2"/>
  </si>
  <si>
    <t>ソーシャルシステムデザイン学部</t>
    <rPh sb="13" eb="15">
      <t>ガクブ</t>
    </rPh>
    <phoneticPr fontId="2"/>
  </si>
  <si>
    <t>社会健康医学研究科</t>
    <rPh sb="0" eb="6">
      <t>シャカイケンコウイガク</t>
    </rPh>
    <rPh sb="6" eb="9">
      <t>ケンキュウカ</t>
    </rPh>
    <phoneticPr fontId="2"/>
  </si>
  <si>
    <t>保健科学部</t>
    <rPh sb="0" eb="5">
      <t>ホケンカガクブ</t>
    </rPh>
    <phoneticPr fontId="2"/>
  </si>
  <si>
    <t>医療技術学部</t>
    <phoneticPr fontId="2"/>
  </si>
  <si>
    <t>医療健康学部</t>
    <rPh sb="4" eb="6">
      <t>ガクブ</t>
    </rPh>
    <phoneticPr fontId="2"/>
  </si>
  <si>
    <t>データサイエンス学部</t>
    <rPh sb="8" eb="10">
      <t>ガクブ</t>
    </rPh>
    <phoneticPr fontId="2"/>
  </si>
  <si>
    <t>人間福祉学部</t>
    <phoneticPr fontId="2"/>
  </si>
  <si>
    <t>経済学部（通信）</t>
    <rPh sb="5" eb="7">
      <t>ツウシン</t>
    </rPh>
    <phoneticPr fontId="2"/>
  </si>
  <si>
    <t>総合福祉学研究科</t>
    <rPh sb="0" eb="8">
      <t>ソウゴウフクシガクケンキュウカ</t>
    </rPh>
    <phoneticPr fontId="2"/>
  </si>
  <si>
    <t>動物看護学研究科</t>
    <rPh sb="5" eb="8">
      <t>ケンキュウカ</t>
    </rPh>
    <phoneticPr fontId="2"/>
  </si>
  <si>
    <t>保健医療学研究科</t>
    <rPh sb="0" eb="2">
      <t>ホケン</t>
    </rPh>
    <rPh sb="2" eb="4">
      <t>イリョウ</t>
    </rPh>
    <rPh sb="4" eb="5">
      <t>ガク</t>
    </rPh>
    <rPh sb="5" eb="8">
      <t>ケンキュウカ</t>
    </rPh>
    <phoneticPr fontId="2"/>
  </si>
  <si>
    <t>保健学研究科</t>
    <rPh sb="3" eb="6">
      <t>ケンキュウカ</t>
    </rPh>
    <phoneticPr fontId="2"/>
  </si>
  <si>
    <t>看護学研究科</t>
    <rPh sb="0" eb="2">
      <t>カンゴ</t>
    </rPh>
    <rPh sb="2" eb="3">
      <t>ガク</t>
    </rPh>
    <rPh sb="3" eb="6">
      <t>ケンキュウカ</t>
    </rPh>
    <phoneticPr fontId="3"/>
  </si>
  <si>
    <t>薬学研究科</t>
    <rPh sb="2" eb="5">
      <t>ケンキュウカ</t>
    </rPh>
    <phoneticPr fontId="2"/>
  </si>
  <si>
    <t>実務教育研究科</t>
    <rPh sb="0" eb="7">
      <t>ジツムキョウイクケンキュウカ</t>
    </rPh>
    <phoneticPr fontId="2"/>
  </si>
  <si>
    <t>医療技術学研究科</t>
    <rPh sb="0" eb="2">
      <t>イリョウ</t>
    </rPh>
    <rPh sb="2" eb="4">
      <t>ギジュツ</t>
    </rPh>
    <rPh sb="4" eb="5">
      <t>ガク</t>
    </rPh>
    <rPh sb="5" eb="8">
      <t>ケンキュウカ</t>
    </rPh>
    <phoneticPr fontId="2"/>
  </si>
  <si>
    <t>スポーツ科学研究科</t>
    <rPh sb="4" eb="6">
      <t>カガク</t>
    </rPh>
    <rPh sb="6" eb="8">
      <t>ケンキュウ</t>
    </rPh>
    <rPh sb="8" eb="9">
      <t>カ</t>
    </rPh>
    <phoneticPr fontId="2"/>
  </si>
  <si>
    <t>人間社会学部</t>
    <phoneticPr fontId="2"/>
  </si>
  <si>
    <t>地域環境科学研究科</t>
    <rPh sb="0" eb="2">
      <t>チイキ</t>
    </rPh>
    <rPh sb="2" eb="4">
      <t>カンキョウ</t>
    </rPh>
    <rPh sb="4" eb="6">
      <t>カガク</t>
    </rPh>
    <rPh sb="6" eb="9">
      <t>ケンキュウカ</t>
    </rPh>
    <phoneticPr fontId="2"/>
  </si>
  <si>
    <t>食マネジメント研究科</t>
    <phoneticPr fontId="2"/>
  </si>
  <si>
    <t>人間生活学研究科</t>
    <phoneticPr fontId="2"/>
  </si>
  <si>
    <t>地域政策学部</t>
    <phoneticPr fontId="2"/>
  </si>
  <si>
    <t>経済経営学部</t>
    <rPh sb="0" eb="6">
      <t>ケイザイケイエイガクブ</t>
    </rPh>
    <phoneticPr fontId="2"/>
  </si>
  <si>
    <t>現代社会学部</t>
    <phoneticPr fontId="2"/>
  </si>
  <si>
    <t>メディア表現学部</t>
    <phoneticPr fontId="2"/>
  </si>
  <si>
    <t>生命環境学部</t>
    <phoneticPr fontId="2"/>
  </si>
  <si>
    <t>システムデザイン工学研究科</t>
    <phoneticPr fontId="2"/>
  </si>
  <si>
    <t>マネジメント研究科</t>
    <phoneticPr fontId="2"/>
  </si>
  <si>
    <t>国際看護学部</t>
    <phoneticPr fontId="2"/>
  </si>
  <si>
    <t>グローバル・リベラルアーツ学部</t>
    <phoneticPr fontId="2"/>
  </si>
  <si>
    <t>ビジネスデザイン学部</t>
    <phoneticPr fontId="2"/>
  </si>
  <si>
    <t>F113310103830</t>
    <phoneticPr fontId="2"/>
  </si>
  <si>
    <t>沼津ヒューマンケア学部</t>
    <phoneticPr fontId="2"/>
  </si>
  <si>
    <t>国際学術研究科</t>
    <phoneticPr fontId="2"/>
  </si>
  <si>
    <t>栄養学部</t>
    <phoneticPr fontId="2"/>
  </si>
  <si>
    <t>アントレプレナーシップ学部</t>
    <phoneticPr fontId="2"/>
  </si>
  <si>
    <t>F135210111961</t>
  </si>
  <si>
    <t>2-F 卒業論文や卒業研究、卒業制作等の実施の状況</t>
    <rPh sb="4" eb="6">
      <t>ソツギョウ</t>
    </rPh>
    <rPh sb="6" eb="8">
      <t>ロンブン</t>
    </rPh>
    <rPh sb="9" eb="11">
      <t>ソツギョウ</t>
    </rPh>
    <rPh sb="11" eb="13">
      <t>ケンキュウ</t>
    </rPh>
    <rPh sb="14" eb="16">
      <t>ソツギョウ</t>
    </rPh>
    <rPh sb="16" eb="18">
      <t>セイサク</t>
    </rPh>
    <rPh sb="18" eb="19">
      <t>トウ</t>
    </rPh>
    <rPh sb="20" eb="22">
      <t>ジッシ</t>
    </rPh>
    <rPh sb="23" eb="25">
      <t>ジョウキョウ</t>
    </rPh>
    <phoneticPr fontId="2"/>
  </si>
  <si>
    <t>2-E 情報通信技術を活用した教育の実施状況</t>
    <rPh sb="4" eb="6">
      <t>ジョウホウ</t>
    </rPh>
    <rPh sb="6" eb="8">
      <t>ツウシン</t>
    </rPh>
    <rPh sb="8" eb="10">
      <t>ギジュツ</t>
    </rPh>
    <rPh sb="11" eb="13">
      <t>カツヨウ</t>
    </rPh>
    <rPh sb="15" eb="17">
      <t>キョウイク</t>
    </rPh>
    <rPh sb="18" eb="20">
      <t>ジッシ</t>
    </rPh>
    <rPh sb="20" eb="22">
      <t>ジョウキョウ</t>
    </rPh>
    <phoneticPr fontId="2"/>
  </si>
  <si>
    <t>2-D 主権者教育の取組</t>
    <rPh sb="4" eb="7">
      <t>シュケンシャ</t>
    </rPh>
    <rPh sb="7" eb="9">
      <t>キョウイク</t>
    </rPh>
    <rPh sb="10" eb="12">
      <t>トリクミ</t>
    </rPh>
    <phoneticPr fontId="2"/>
  </si>
  <si>
    <t>①　教育課程内の</t>
    <rPh sb="2" eb="7">
      <t>キョウイクカテイナイ</t>
    </rPh>
    <phoneticPr fontId="2"/>
  </si>
  <si>
    <t>　　主権者教育の取組</t>
    <phoneticPr fontId="2"/>
  </si>
  <si>
    <t>②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</si>
  <si>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t>③　①のほかの</t>
    <phoneticPr fontId="2"/>
  </si>
  <si>
    <t>④　具体的な取組（複数可）</t>
    <rPh sb="2" eb="5">
      <t>グタイテキ</t>
    </rPh>
    <rPh sb="6" eb="8">
      <t>トリクミ</t>
    </rPh>
    <rPh sb="9" eb="11">
      <t>フクスウ</t>
    </rPh>
    <rPh sb="11" eb="12">
      <t>カ</t>
    </rPh>
    <phoneticPr fontId="2"/>
  </si>
  <si>
    <t xml:space="preserve">① </t>
    <phoneticPr fontId="2"/>
  </si>
  <si>
    <t>ＳＤの実施</t>
    <rPh sb="3" eb="5">
      <t>ジッシ</t>
    </rPh>
    <phoneticPr fontId="2"/>
  </si>
  <si>
    <t>6-C ＩＲに関する取組の状況</t>
    <phoneticPr fontId="2"/>
  </si>
  <si>
    <r>
      <t>エ　派遣職員数・現地採用職員数</t>
    </r>
    <r>
      <rPr>
        <b/>
        <sz val="9"/>
        <rFont val="ＭＳ Ｐゴシック"/>
        <family val="3"/>
        <charset val="128"/>
        <scheme val="minor"/>
      </rPr>
      <t>（人）</t>
    </r>
    <rPh sb="2" eb="4">
      <t>ハケン</t>
    </rPh>
    <rPh sb="4" eb="7">
      <t>ショクインスウ</t>
    </rPh>
    <rPh sb="8" eb="10">
      <t>ゲンチ</t>
    </rPh>
    <rPh sb="10" eb="12">
      <t>サイヨウ</t>
    </rPh>
    <rPh sb="12" eb="14">
      <t>ショクイン</t>
    </rPh>
    <rPh sb="14" eb="15">
      <t>スウ</t>
    </rPh>
    <rPh sb="16" eb="17">
      <t>ニン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</si>
  <si>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　</t>
    </r>
    <r>
      <rPr>
        <b/>
        <sz val="9"/>
        <color theme="1"/>
        <rFont val="ＭＳ Ｐゴシック"/>
        <family val="3"/>
        <charset val="128"/>
        <scheme val="minor"/>
      </rPr>
      <t>言語科目別開講科目数</t>
    </r>
    <rPh sb="7" eb="9">
      <t>センタク</t>
    </rPh>
    <rPh sb="9" eb="10">
      <t>ジ</t>
    </rPh>
    <rPh sb="11" eb="13">
      <t>ゲンゴ</t>
    </rPh>
    <rPh sb="13" eb="15">
      <t>カモク</t>
    </rPh>
    <rPh sb="15" eb="16">
      <t>ベツ</t>
    </rPh>
    <rPh sb="16" eb="18">
      <t>カイコウ</t>
    </rPh>
    <rPh sb="18" eb="21">
      <t>カモクスウ</t>
    </rPh>
    <phoneticPr fontId="2"/>
  </si>
  <si>
    <r>
      <t>③　採用人数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4">
      <t>サイヨウ</t>
    </rPh>
    <rPh sb="4" eb="6">
      <t>ニンズウ</t>
    </rPh>
    <rPh sb="7" eb="8">
      <t>ニン</t>
    </rPh>
    <phoneticPr fontId="2"/>
  </si>
  <si>
    <r>
      <t>エ　受講者数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5">
      <t>ジュコウシャ</t>
    </rPh>
    <rPh sb="5" eb="6">
      <t>スウ</t>
    </rPh>
    <rPh sb="7" eb="8">
      <t>ニン</t>
    </rPh>
    <phoneticPr fontId="2"/>
  </si>
  <si>
    <r>
      <t xml:space="preserve">オ　証明書交付者数
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11" eb="12">
      <t>ニン</t>
    </rPh>
    <phoneticPr fontId="2"/>
  </si>
  <si>
    <r>
      <t>受入人数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0" eb="2">
      <t>ウケイレ</t>
    </rPh>
    <rPh sb="2" eb="4">
      <t>ニンズウ</t>
    </rPh>
    <rPh sb="5" eb="6">
      <t>ニン</t>
    </rPh>
    <phoneticPr fontId="2"/>
  </si>
  <si>
    <r>
      <t>送出人数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0" eb="2">
      <t>ソウシュツ</t>
    </rPh>
    <rPh sb="2" eb="4">
      <t>ニンズウ</t>
    </rPh>
    <rPh sb="5" eb="6">
      <t>ニン</t>
    </rPh>
    <phoneticPr fontId="2"/>
  </si>
  <si>
    <r>
      <t>イ 帰国子女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4">
      <t>キコク</t>
    </rPh>
    <rPh sb="4" eb="6">
      <t>シジョ</t>
    </rPh>
    <rPh sb="7" eb="8">
      <t>ニン</t>
    </rPh>
    <phoneticPr fontId="2"/>
  </si>
  <si>
    <r>
      <t>イ 社会人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4">
      <t>シャカイ</t>
    </rPh>
    <rPh sb="4" eb="5">
      <t>ジン</t>
    </rPh>
    <phoneticPr fontId="2"/>
  </si>
  <si>
    <r>
      <t>イ 留学生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5">
      <t>リュウガクセイ</t>
    </rPh>
    <phoneticPr fontId="2"/>
  </si>
  <si>
    <r>
      <t>イ その他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4" eb="5">
      <t>タ</t>
    </rPh>
    <phoneticPr fontId="2"/>
  </si>
  <si>
    <t>2-E 情報通信技術を活用した教育の実施状況</t>
    <phoneticPr fontId="2"/>
  </si>
  <si>
    <t>証明書等のデジタル化</t>
    <rPh sb="0" eb="3">
      <t>ショウメイショ</t>
    </rPh>
    <rPh sb="3" eb="4">
      <t>トウ</t>
    </rPh>
    <phoneticPr fontId="2"/>
  </si>
  <si>
    <r>
      <t>③ 専任教員数</t>
    </r>
    <r>
      <rPr>
        <b/>
        <sz val="9"/>
        <color theme="1"/>
        <rFont val="ＭＳ Ｐゴシック"/>
        <family val="3"/>
        <charset val="128"/>
        <scheme val="minor"/>
      </rPr>
      <t xml:space="preserve">(人)  </t>
    </r>
    <r>
      <rPr>
        <sz val="9"/>
        <color theme="1"/>
        <rFont val="ＭＳ Ｐゴシック"/>
        <family val="2"/>
        <charset val="128"/>
        <scheme val="minor"/>
      </rPr>
      <t>②「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rPh sb="2" eb="4">
      <t>センニン</t>
    </rPh>
    <rPh sb="4" eb="6">
      <t>キョウイン</t>
    </rPh>
    <rPh sb="6" eb="7">
      <t>スウ</t>
    </rPh>
    <rPh sb="8" eb="9">
      <t>ニン</t>
    </rPh>
    <phoneticPr fontId="2"/>
  </si>
  <si>
    <r>
      <t>⑤ 専任職員数</t>
    </r>
    <r>
      <rPr>
        <b/>
        <sz val="9"/>
        <color theme="1"/>
        <rFont val="ＭＳ Ｐゴシック"/>
        <family val="3"/>
        <charset val="128"/>
        <scheme val="minor"/>
      </rPr>
      <t xml:space="preserve">(人)  </t>
    </r>
    <r>
      <rPr>
        <sz val="9"/>
        <color theme="1"/>
        <rFont val="ＭＳ Ｐゴシック"/>
        <family val="2"/>
        <charset val="128"/>
        <scheme val="minor"/>
      </rPr>
      <t>④「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</t>
    </r>
    <rPh sb="2" eb="4">
      <t>センニン</t>
    </rPh>
    <rPh sb="4" eb="6">
      <t>ショクイン</t>
    </rPh>
    <rPh sb="6" eb="7">
      <t>スウ</t>
    </rPh>
    <rPh sb="8" eb="9">
      <t>ニン</t>
    </rPh>
    <phoneticPr fontId="2"/>
  </si>
  <si>
    <r>
      <t xml:space="preserve">③ 達成者数  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2" eb="4">
      <t>タッセイ</t>
    </rPh>
    <rPh sb="4" eb="5">
      <t>シャ</t>
    </rPh>
    <rPh sb="5" eb="6">
      <t>スウ</t>
    </rPh>
    <rPh sb="9" eb="10">
      <t>ニン</t>
    </rPh>
    <phoneticPr fontId="2"/>
  </si>
  <si>
    <t>ｆ</t>
  </si>
  <si>
    <t>テニュアトラック制</t>
    <rPh sb="8" eb="9">
      <t>セイ</t>
    </rPh>
    <phoneticPr fontId="2"/>
  </si>
  <si>
    <t>ｍ</t>
  </si>
  <si>
    <t>ｌ</t>
  </si>
  <si>
    <t>実施方法</t>
    <phoneticPr fontId="2"/>
  </si>
  <si>
    <t>社会システム経営学環</t>
  </si>
  <si>
    <t>理学研究科</t>
    <rPh sb="0" eb="2">
      <t>リガク</t>
    </rPh>
    <phoneticPr fontId="2"/>
  </si>
  <si>
    <t>融合学域</t>
  </si>
  <si>
    <t>海洋政策科学部</t>
    <phoneticPr fontId="2"/>
  </si>
  <si>
    <t>人間社会科学研究科</t>
    <phoneticPr fontId="2"/>
  </si>
  <si>
    <t>学科名・コース名等</t>
    <rPh sb="0" eb="2">
      <t>ガッカ</t>
    </rPh>
    <rPh sb="2" eb="3">
      <t>メイ</t>
    </rPh>
    <rPh sb="7" eb="8">
      <t>メイ</t>
    </rPh>
    <rPh sb="8" eb="9">
      <t>ナド</t>
    </rPh>
    <phoneticPr fontId="2"/>
  </si>
  <si>
    <t>一般選抜（複数可）</t>
    <rPh sb="0" eb="2">
      <t>イッパン</t>
    </rPh>
    <rPh sb="2" eb="4">
      <t>センバツ</t>
    </rPh>
    <rPh sb="5" eb="7">
      <t>フクスウ</t>
    </rPh>
    <rPh sb="7" eb="8">
      <t>カ</t>
    </rPh>
    <phoneticPr fontId="2"/>
  </si>
  <si>
    <t>総合型選抜（複数可）</t>
    <rPh sb="0" eb="3">
      <t>ソウゴウガタ</t>
    </rPh>
    <rPh sb="3" eb="5">
      <t>センバツ</t>
    </rPh>
    <rPh sb="6" eb="8">
      <t>フクスウ</t>
    </rPh>
    <rPh sb="8" eb="9">
      <t>カ</t>
    </rPh>
    <phoneticPr fontId="2"/>
  </si>
  <si>
    <t>学校推薦型選抜（複数可）</t>
    <rPh sb="0" eb="2">
      <t>ガッコウ</t>
    </rPh>
    <rPh sb="2" eb="4">
      <t>スイセン</t>
    </rPh>
    <rPh sb="4" eb="5">
      <t>ガタ</t>
    </rPh>
    <rPh sb="5" eb="7">
      <t>センバツ</t>
    </rPh>
    <rPh sb="8" eb="10">
      <t>フクスウ</t>
    </rPh>
    <rPh sb="10" eb="11">
      <t>カ</t>
    </rPh>
    <phoneticPr fontId="2"/>
  </si>
  <si>
    <t>教育学研究科</t>
    <phoneticPr fontId="2"/>
  </si>
  <si>
    <t>医学研究科</t>
    <phoneticPr fontId="2"/>
  </si>
  <si>
    <t xml:space="preserve">保健学研究科 </t>
    <phoneticPr fontId="2"/>
  </si>
  <si>
    <t xml:space="preserve">理工学研究科 </t>
    <phoneticPr fontId="2"/>
  </si>
  <si>
    <t>農学生命科学研究科</t>
    <phoneticPr fontId="2"/>
  </si>
  <si>
    <t>地域社会研究科</t>
    <phoneticPr fontId="2"/>
  </si>
  <si>
    <t xml:space="preserve">地域共創科学研究科 </t>
    <phoneticPr fontId="2"/>
  </si>
  <si>
    <t>先進ヘルスケア工学院</t>
    <phoneticPr fontId="2"/>
  </si>
  <si>
    <t>社会科学研究科</t>
    <rPh sb="0" eb="2">
      <t>シャカイ</t>
    </rPh>
    <rPh sb="2" eb="4">
      <t>カガク</t>
    </rPh>
    <rPh sb="4" eb="7">
      <t>ケンキュウカ</t>
    </rPh>
    <phoneticPr fontId="2"/>
  </si>
  <si>
    <t>工学研究科</t>
    <rPh sb="0" eb="2">
      <t>コウガク</t>
    </rPh>
    <rPh sb="2" eb="4">
      <t>ケンキュウ</t>
    </rPh>
    <rPh sb="4" eb="5">
      <t>カ</t>
    </rPh>
    <phoneticPr fontId="2"/>
  </si>
  <si>
    <t>情報科学研究科</t>
    <rPh sb="0" eb="2">
      <t>ジョウホウ</t>
    </rPh>
    <rPh sb="2" eb="4">
      <t>カガク</t>
    </rPh>
    <rPh sb="4" eb="7">
      <t>ケンキュウカ</t>
    </rPh>
    <phoneticPr fontId="2"/>
  </si>
  <si>
    <t>地域資源マネジメント研究科</t>
    <rPh sb="0" eb="2">
      <t>チイキ</t>
    </rPh>
    <rPh sb="2" eb="4">
      <t>シゲン</t>
    </rPh>
    <rPh sb="10" eb="12">
      <t>ケンキュウ</t>
    </rPh>
    <rPh sb="12" eb="13">
      <t>カ</t>
    </rPh>
    <phoneticPr fontId="2"/>
  </si>
  <si>
    <t>減災復興政策研究科</t>
    <rPh sb="0" eb="2">
      <t>ゲンサイ</t>
    </rPh>
    <rPh sb="2" eb="4">
      <t>フッコウ</t>
    </rPh>
    <rPh sb="4" eb="6">
      <t>セイサク</t>
    </rPh>
    <rPh sb="6" eb="9">
      <t>ケンキュウカ</t>
    </rPh>
    <phoneticPr fontId="2"/>
  </si>
  <si>
    <t>緑環境景観マネジメント研究科</t>
    <rPh sb="0" eb="1">
      <t>ミドリ</t>
    </rPh>
    <rPh sb="1" eb="3">
      <t>カンキョウ</t>
    </rPh>
    <rPh sb="3" eb="5">
      <t>ケイカン</t>
    </rPh>
    <rPh sb="11" eb="13">
      <t>ケンキュウ</t>
    </rPh>
    <rPh sb="13" eb="14">
      <t>カ</t>
    </rPh>
    <phoneticPr fontId="2"/>
  </si>
  <si>
    <t>環境人間学研究科</t>
    <rPh sb="0" eb="2">
      <t>カンキョウ</t>
    </rPh>
    <rPh sb="2" eb="4">
      <t>ニンゲン</t>
    </rPh>
    <rPh sb="4" eb="5">
      <t>ガク</t>
    </rPh>
    <rPh sb="5" eb="8">
      <t>ケンキュウカ</t>
    </rPh>
    <phoneticPr fontId="2"/>
  </si>
  <si>
    <t>看護学研究科</t>
    <rPh sb="0" eb="3">
      <t>カンゴガク</t>
    </rPh>
    <rPh sb="3" eb="5">
      <t>ケンキュウ</t>
    </rPh>
    <rPh sb="5" eb="6">
      <t>カ</t>
    </rPh>
    <phoneticPr fontId="2"/>
  </si>
  <si>
    <t>社会文化創造研究科</t>
    <phoneticPr fontId="2"/>
  </si>
  <si>
    <t>子ども教育学部</t>
    <phoneticPr fontId="2"/>
  </si>
  <si>
    <t>文学部</t>
    <rPh sb="0" eb="3">
      <t>ブンガクブ</t>
    </rPh>
    <phoneticPr fontId="2"/>
  </si>
  <si>
    <t>国際学部</t>
    <phoneticPr fontId="3"/>
  </si>
  <si>
    <t>先進実践学環</t>
    <phoneticPr fontId="2"/>
  </si>
  <si>
    <t>国際学部</t>
    <rPh sb="0" eb="2">
      <t>コクサイ</t>
    </rPh>
    <phoneticPr fontId="2"/>
  </si>
  <si>
    <t>現代教養学部</t>
    <phoneticPr fontId="2"/>
  </si>
  <si>
    <t>旭川市立大学（旭川大学）</t>
    <rPh sb="0" eb="2">
      <t>アサヒカワ</t>
    </rPh>
    <rPh sb="2" eb="4">
      <t>イチリツ</t>
    </rPh>
    <rPh sb="4" eb="6">
      <t>ダイガク</t>
    </rPh>
    <rPh sb="7" eb="9">
      <t>アサヒカワ</t>
    </rPh>
    <rPh sb="9" eb="11">
      <t>ダイガク</t>
    </rPh>
    <phoneticPr fontId="5"/>
  </si>
  <si>
    <t>北海道科学大学</t>
    <rPh sb="3" eb="5">
      <t>カガク</t>
    </rPh>
    <phoneticPr fontId="5"/>
  </si>
  <si>
    <t>星槎道都大学</t>
    <rPh sb="0" eb="2">
      <t>セイサ</t>
    </rPh>
    <rPh sb="2" eb="4">
      <t>ドウト</t>
    </rPh>
    <rPh sb="4" eb="6">
      <t>ダイガク</t>
    </rPh>
    <phoneticPr fontId="7"/>
  </si>
  <si>
    <t>北洋大学</t>
    <rPh sb="0" eb="4">
      <t>ホクヨウダイガク</t>
    </rPh>
    <phoneticPr fontId="3"/>
  </si>
  <si>
    <t>育英館大学</t>
  </si>
  <si>
    <t>札幌保健医療大学</t>
    <rPh sb="0" eb="2">
      <t>サッポロ</t>
    </rPh>
    <rPh sb="2" eb="4">
      <t>ホケン</t>
    </rPh>
    <rPh sb="4" eb="6">
      <t>イリョウ</t>
    </rPh>
    <rPh sb="6" eb="8">
      <t>ダイガク</t>
    </rPh>
    <phoneticPr fontId="4"/>
  </si>
  <si>
    <t>日本医療大学</t>
    <rPh sb="0" eb="2">
      <t>ニホン</t>
    </rPh>
    <rPh sb="2" eb="4">
      <t>イリョウ</t>
    </rPh>
    <rPh sb="4" eb="6">
      <t>ダイガク</t>
    </rPh>
    <phoneticPr fontId="4"/>
  </si>
  <si>
    <t>F101310100374</t>
  </si>
  <si>
    <t>北海道千歳リハビリテーション大学</t>
    <rPh sb="0" eb="3">
      <t>ホッカイドウ</t>
    </rPh>
    <rPh sb="3" eb="5">
      <t>チトセ</t>
    </rPh>
    <rPh sb="14" eb="16">
      <t>ダイガク</t>
    </rPh>
    <phoneticPr fontId="5"/>
  </si>
  <si>
    <t>柴田学園大学</t>
    <rPh sb="0" eb="4">
      <t>シバタガクエン</t>
    </rPh>
    <rPh sb="4" eb="6">
      <t>ダイガク</t>
    </rPh>
    <phoneticPr fontId="3"/>
  </si>
  <si>
    <t>八戸学院大学</t>
    <rPh sb="2" eb="4">
      <t>ガクイン</t>
    </rPh>
    <phoneticPr fontId="4"/>
  </si>
  <si>
    <t>岩手保健医療大学</t>
    <rPh sb="0" eb="2">
      <t>イワテ</t>
    </rPh>
    <rPh sb="2" eb="4">
      <t>ホケン</t>
    </rPh>
    <rPh sb="4" eb="6">
      <t>イリョウ</t>
    </rPh>
    <rPh sb="6" eb="8">
      <t>ダイガク</t>
    </rPh>
    <phoneticPr fontId="4"/>
  </si>
  <si>
    <t>東北医科薬科大学</t>
    <rPh sb="2" eb="4">
      <t>イカ</t>
    </rPh>
    <rPh sb="4" eb="6">
      <t>ヤッカ</t>
    </rPh>
    <phoneticPr fontId="4"/>
  </si>
  <si>
    <t>秋田公立美術大学</t>
    <rPh sb="0" eb="2">
      <t>アキタ</t>
    </rPh>
    <rPh sb="2" eb="4">
      <t>コウリツ</t>
    </rPh>
    <rPh sb="4" eb="6">
      <t>ビジュツ</t>
    </rPh>
    <rPh sb="6" eb="8">
      <t>ダイガク</t>
    </rPh>
    <phoneticPr fontId="7"/>
  </si>
  <si>
    <t>山形県立米沢栄養大学</t>
    <rPh sb="0" eb="4">
      <t>ヤマガタケンリツ</t>
    </rPh>
    <rPh sb="4" eb="6">
      <t>ヨネザワ</t>
    </rPh>
    <rPh sb="6" eb="8">
      <t>エイヨウ</t>
    </rPh>
    <rPh sb="8" eb="10">
      <t>ダイガク</t>
    </rPh>
    <phoneticPr fontId="4"/>
  </si>
  <si>
    <t>日本ウェルネススポーツ大学</t>
    <rPh sb="0" eb="2">
      <t>ニホン</t>
    </rPh>
    <rPh sb="11" eb="13">
      <t>ダイガク</t>
    </rPh>
    <phoneticPr fontId="4"/>
  </si>
  <si>
    <t>育英大学</t>
    <rPh sb="0" eb="2">
      <t>イクエイ</t>
    </rPh>
    <rPh sb="2" eb="4">
      <t>ダイガク</t>
    </rPh>
    <phoneticPr fontId="7"/>
  </si>
  <si>
    <t>放送大学</t>
    <rPh sb="0" eb="2">
      <t>ホウソウ</t>
    </rPh>
    <rPh sb="2" eb="4">
      <t>ダイガク</t>
    </rPh>
    <phoneticPr fontId="4"/>
  </si>
  <si>
    <t>開智国際大学</t>
    <rPh sb="0" eb="2">
      <t>カイチ</t>
    </rPh>
    <rPh sb="2" eb="4">
      <t>コクサイ</t>
    </rPh>
    <rPh sb="4" eb="6">
      <t>ダイガク</t>
    </rPh>
    <phoneticPr fontId="4"/>
  </si>
  <si>
    <t>亀田医療大学</t>
    <rPh sb="0" eb="2">
      <t>カメダ</t>
    </rPh>
    <rPh sb="2" eb="4">
      <t>イリョウ</t>
    </rPh>
    <rPh sb="4" eb="6">
      <t>ダイガク</t>
    </rPh>
    <phoneticPr fontId="3"/>
  </si>
  <si>
    <t>東京都立大学</t>
    <rPh sb="0" eb="2">
      <t>トウキョウ</t>
    </rPh>
    <rPh sb="2" eb="4">
      <t>トリツ</t>
    </rPh>
    <rPh sb="4" eb="6">
      <t>ダイガク</t>
    </rPh>
    <phoneticPr fontId="4"/>
  </si>
  <si>
    <t>聖路加国際大学</t>
    <rPh sb="3" eb="5">
      <t>コクサイ</t>
    </rPh>
    <phoneticPr fontId="3"/>
  </si>
  <si>
    <t>文化学園大学</t>
    <rPh sb="2" eb="4">
      <t>ガクエン</t>
    </rPh>
    <phoneticPr fontId="4"/>
  </si>
  <si>
    <t>東京通信大学</t>
    <rPh sb="0" eb="2">
      <t>トウキョウ</t>
    </rPh>
    <rPh sb="2" eb="4">
      <t>ツウシン</t>
    </rPh>
    <rPh sb="4" eb="6">
      <t>ダイガク</t>
    </rPh>
    <phoneticPr fontId="4"/>
  </si>
  <si>
    <t>ＬＥＣ東京リーガルマインド大学院大学</t>
    <rPh sb="13" eb="16">
      <t>ダイガクイン</t>
    </rPh>
    <phoneticPr fontId="4"/>
  </si>
  <si>
    <t>東京医療学院大学</t>
    <rPh sb="0" eb="2">
      <t>トウキョウ</t>
    </rPh>
    <rPh sb="2" eb="4">
      <t>イリョウ</t>
    </rPh>
    <rPh sb="4" eb="6">
      <t>ガクイン</t>
    </rPh>
    <rPh sb="6" eb="8">
      <t>ダイガク</t>
    </rPh>
    <phoneticPr fontId="4"/>
  </si>
  <si>
    <t>事業構想大学院大学</t>
    <rPh sb="0" eb="2">
      <t>ジギョウ</t>
    </rPh>
    <rPh sb="2" eb="4">
      <t>コウソウ</t>
    </rPh>
    <rPh sb="4" eb="7">
      <t>ダイガクイン</t>
    </rPh>
    <rPh sb="7" eb="9">
      <t>ダイガク</t>
    </rPh>
    <phoneticPr fontId="3"/>
  </si>
  <si>
    <t>社会構想大学院大学</t>
  </si>
  <si>
    <t>F114210111993</t>
  </si>
  <si>
    <t>川崎市立看護大学</t>
  </si>
  <si>
    <t>日本映画大学</t>
    <rPh sb="0" eb="2">
      <t>ニホン</t>
    </rPh>
    <rPh sb="2" eb="4">
      <t>エイガ</t>
    </rPh>
    <rPh sb="4" eb="6">
      <t>ダイガク</t>
    </rPh>
    <phoneticPr fontId="4"/>
  </si>
  <si>
    <t>横浜創英大学</t>
    <rPh sb="0" eb="2">
      <t>ヨコハマ</t>
    </rPh>
    <rPh sb="2" eb="3">
      <t>ソウ</t>
    </rPh>
    <rPh sb="3" eb="4">
      <t>エイ</t>
    </rPh>
    <rPh sb="4" eb="6">
      <t>ダイガク</t>
    </rPh>
    <phoneticPr fontId="4"/>
  </si>
  <si>
    <t>湘南医療大学</t>
    <rPh sb="2" eb="4">
      <t>イリョウ</t>
    </rPh>
    <phoneticPr fontId="3"/>
  </si>
  <si>
    <t>湘南鎌倉医療大学　</t>
  </si>
  <si>
    <t>長岡造形大学</t>
    <rPh sb="0" eb="2">
      <t>ナガオカ</t>
    </rPh>
    <rPh sb="2" eb="4">
      <t>ゾウケイ</t>
    </rPh>
    <rPh sb="4" eb="6">
      <t>ダイガク</t>
    </rPh>
    <phoneticPr fontId="4"/>
  </si>
  <si>
    <t>三条市立大学</t>
    <rPh sb="0" eb="2">
      <t>サンジョウ</t>
    </rPh>
    <rPh sb="2" eb="4">
      <t>シリツ</t>
    </rPh>
    <rPh sb="4" eb="6">
      <t>ダイガク</t>
    </rPh>
    <phoneticPr fontId="5"/>
  </si>
  <si>
    <t>新潟食料農業大学</t>
    <rPh sb="0" eb="2">
      <t>ニイガタ</t>
    </rPh>
    <rPh sb="2" eb="4">
      <t>ショクリョウ</t>
    </rPh>
    <rPh sb="4" eb="6">
      <t>ノウギョウ</t>
    </rPh>
    <rPh sb="6" eb="8">
      <t>ダイガク</t>
    </rPh>
    <phoneticPr fontId="4"/>
  </si>
  <si>
    <t>長岡崇徳大学</t>
    <rPh sb="2" eb="3">
      <t>スウ</t>
    </rPh>
    <rPh sb="3" eb="4">
      <t>トク</t>
    </rPh>
    <phoneticPr fontId="4"/>
  </si>
  <si>
    <t>公立小松大学</t>
    <rPh sb="0" eb="2">
      <t>コウリツ</t>
    </rPh>
    <rPh sb="2" eb="4">
      <t>コマツ</t>
    </rPh>
    <rPh sb="4" eb="6">
      <t>ダイガク</t>
    </rPh>
    <phoneticPr fontId="4"/>
  </si>
  <si>
    <t>敦賀市立看護大学</t>
    <rPh sb="0" eb="2">
      <t>ツルガ</t>
    </rPh>
    <rPh sb="2" eb="4">
      <t>シリツ</t>
    </rPh>
    <rPh sb="4" eb="6">
      <t>カンゴ</t>
    </rPh>
    <rPh sb="6" eb="8">
      <t>ダイガク</t>
    </rPh>
    <phoneticPr fontId="4"/>
  </si>
  <si>
    <t>福井医療大学</t>
    <rPh sb="0" eb="2">
      <t>フクイ</t>
    </rPh>
    <rPh sb="2" eb="4">
      <t>イリョウ</t>
    </rPh>
    <rPh sb="4" eb="6">
      <t>ダイガク</t>
    </rPh>
    <phoneticPr fontId="3"/>
  </si>
  <si>
    <t>長野県立大学</t>
    <rPh sb="0" eb="4">
      <t>ナガノケンリツ</t>
    </rPh>
    <rPh sb="4" eb="6">
      <t>ダイガク</t>
    </rPh>
    <phoneticPr fontId="4"/>
  </si>
  <si>
    <t>長野保健医療大学</t>
    <rPh sb="2" eb="4">
      <t>ホケン</t>
    </rPh>
    <rPh sb="4" eb="6">
      <t>イリョウ</t>
    </rPh>
    <phoneticPr fontId="4"/>
  </si>
  <si>
    <t>私立</t>
    <rPh sb="0" eb="2">
      <t>シリツ</t>
    </rPh>
    <phoneticPr fontId="4"/>
  </si>
  <si>
    <t>松本看護大学</t>
    <rPh sb="0" eb="2">
      <t>マツモト</t>
    </rPh>
    <rPh sb="2" eb="4">
      <t>カンゴ</t>
    </rPh>
    <rPh sb="4" eb="6">
      <t>ダイガク</t>
    </rPh>
    <phoneticPr fontId="4"/>
  </si>
  <si>
    <t>岐阜協立大学</t>
    <rPh sb="0" eb="2">
      <t>ギフ</t>
    </rPh>
    <rPh sb="2" eb="4">
      <t>キョウリツ</t>
    </rPh>
    <rPh sb="4" eb="6">
      <t>ダイガク</t>
    </rPh>
    <phoneticPr fontId="4"/>
  </si>
  <si>
    <t>岐阜保健大学</t>
    <rPh sb="0" eb="2">
      <t>ギフ</t>
    </rPh>
    <rPh sb="2" eb="4">
      <t>ホケン</t>
    </rPh>
    <rPh sb="4" eb="6">
      <t>ダイガク</t>
    </rPh>
    <phoneticPr fontId="4"/>
  </si>
  <si>
    <t>藤田医科大学</t>
    <rPh sb="2" eb="4">
      <t>イカ</t>
    </rPh>
    <rPh sb="4" eb="6">
      <t>ダイガク</t>
    </rPh>
    <phoneticPr fontId="5"/>
  </si>
  <si>
    <t>岡崎女子大学</t>
    <rPh sb="0" eb="2">
      <t>オカザキ</t>
    </rPh>
    <rPh sb="2" eb="4">
      <t>ジョシ</t>
    </rPh>
    <rPh sb="4" eb="6">
      <t>ダイガク</t>
    </rPh>
    <phoneticPr fontId="5"/>
  </si>
  <si>
    <t>一宮研伸大学</t>
    <rPh sb="0" eb="2">
      <t>イチノミヤ</t>
    </rPh>
    <rPh sb="2" eb="3">
      <t>ケン</t>
    </rPh>
    <rPh sb="3" eb="4">
      <t>シン</t>
    </rPh>
    <rPh sb="4" eb="6">
      <t>ダイガク</t>
    </rPh>
    <phoneticPr fontId="4"/>
  </si>
  <si>
    <t>名古屋柳城女子大学　</t>
  </si>
  <si>
    <t>京都先端科学大学</t>
    <rPh sb="2" eb="4">
      <t>センタン</t>
    </rPh>
    <rPh sb="4" eb="6">
      <t>カガク</t>
    </rPh>
    <phoneticPr fontId="7"/>
  </si>
  <si>
    <t>京都芸術大学</t>
    <rPh sb="0" eb="2">
      <t>キョウト</t>
    </rPh>
    <rPh sb="2" eb="4">
      <t>ゲイジュツ</t>
    </rPh>
    <rPh sb="4" eb="6">
      <t>ダイガク</t>
    </rPh>
    <phoneticPr fontId="4"/>
  </si>
  <si>
    <t>嵯峨美術大学</t>
    <rPh sb="2" eb="4">
      <t>ビジュツ</t>
    </rPh>
    <phoneticPr fontId="5"/>
  </si>
  <si>
    <t>京都華頂大学</t>
    <rPh sb="0" eb="2">
      <t>キョウト</t>
    </rPh>
    <rPh sb="2" eb="4">
      <t>カチョウ</t>
    </rPh>
    <rPh sb="4" eb="6">
      <t>ダイガク</t>
    </rPh>
    <phoneticPr fontId="4"/>
  </si>
  <si>
    <t>京都美術工芸大学</t>
    <rPh sb="0" eb="2">
      <t>キョウト</t>
    </rPh>
    <rPh sb="2" eb="4">
      <t>ビジュツ</t>
    </rPh>
    <rPh sb="4" eb="6">
      <t>コウゲイ</t>
    </rPh>
    <rPh sb="6" eb="8">
      <t>ダイガク</t>
    </rPh>
    <phoneticPr fontId="4"/>
  </si>
  <si>
    <t>京都看護大学</t>
    <rPh sb="0" eb="2">
      <t>キョウト</t>
    </rPh>
    <rPh sb="2" eb="4">
      <t>カンゴ</t>
    </rPh>
    <rPh sb="4" eb="6">
      <t>ダイガク</t>
    </rPh>
    <phoneticPr fontId="4"/>
  </si>
  <si>
    <t>F127210111989</t>
  </si>
  <si>
    <t>大阪公立大学</t>
  </si>
  <si>
    <t>桃山学院教育大学</t>
    <rPh sb="4" eb="6">
      <t>キョウイク</t>
    </rPh>
    <phoneticPr fontId="4"/>
  </si>
  <si>
    <t>大阪医科薬科大学</t>
    <rPh sb="4" eb="6">
      <t>ヤッカ</t>
    </rPh>
    <phoneticPr fontId="4"/>
  </si>
  <si>
    <t>大阪河﨑リハビリテーション大学</t>
  </si>
  <si>
    <t>大阪物療大学</t>
    <rPh sb="0" eb="2">
      <t>オオサカ</t>
    </rPh>
    <rPh sb="2" eb="4">
      <t>ブツリョウ</t>
    </rPh>
    <rPh sb="4" eb="6">
      <t>ダイガク</t>
    </rPh>
    <phoneticPr fontId="4"/>
  </si>
  <si>
    <t>滋慶医療科学大学</t>
  </si>
  <si>
    <t>大阪行岡医療大学</t>
    <rPh sb="0" eb="2">
      <t>オオサカ</t>
    </rPh>
    <rPh sb="2" eb="3">
      <t>イ</t>
    </rPh>
    <rPh sb="3" eb="4">
      <t>オカ</t>
    </rPh>
    <rPh sb="4" eb="6">
      <t>イリョウ</t>
    </rPh>
    <rPh sb="6" eb="8">
      <t>ダイガク</t>
    </rPh>
    <phoneticPr fontId="4"/>
  </si>
  <si>
    <t>大和大学</t>
    <rPh sb="0" eb="2">
      <t>ヤマト</t>
    </rPh>
    <rPh sb="2" eb="4">
      <t>ダイガク</t>
    </rPh>
    <phoneticPr fontId="3"/>
  </si>
  <si>
    <t>F127310111950</t>
  </si>
  <si>
    <t>大阪信愛学院大学</t>
  </si>
  <si>
    <t>神戸親和大学（神戸親和女子大学）</t>
  </si>
  <si>
    <t>宝塚医療大学</t>
    <rPh sb="0" eb="2">
      <t>タカラヅカ</t>
    </rPh>
    <rPh sb="2" eb="4">
      <t>イリョウ</t>
    </rPh>
    <rPh sb="4" eb="6">
      <t>ダイガク</t>
    </rPh>
    <phoneticPr fontId="4"/>
  </si>
  <si>
    <t>神戸医療未来大学</t>
  </si>
  <si>
    <t>帝塚山大学</t>
    <rPh sb="0" eb="3">
      <t>テヅカヤマ</t>
    </rPh>
    <phoneticPr fontId="4"/>
  </si>
  <si>
    <t>奈良学園大学</t>
    <rPh sb="2" eb="4">
      <t>ガクエン</t>
    </rPh>
    <phoneticPr fontId="3"/>
  </si>
  <si>
    <t>天理医療大学</t>
    <rPh sb="0" eb="2">
      <t>テンリ</t>
    </rPh>
    <rPh sb="2" eb="4">
      <t>イリョウ</t>
    </rPh>
    <rPh sb="4" eb="6">
      <t>ダイガク</t>
    </rPh>
    <phoneticPr fontId="4"/>
  </si>
  <si>
    <t>公立鳥取環境大学</t>
    <rPh sb="0" eb="2">
      <t>コウリツ</t>
    </rPh>
    <rPh sb="2" eb="4">
      <t>トットリ</t>
    </rPh>
    <rPh sb="4" eb="6">
      <t>カンキョウ</t>
    </rPh>
    <rPh sb="6" eb="8">
      <t>ダイガク</t>
    </rPh>
    <phoneticPr fontId="4"/>
  </si>
  <si>
    <t>鳥取看護大学</t>
    <rPh sb="0" eb="2">
      <t>トットリ</t>
    </rPh>
    <rPh sb="2" eb="4">
      <t>カンゴ</t>
    </rPh>
    <rPh sb="4" eb="6">
      <t>ダイガク</t>
    </rPh>
    <phoneticPr fontId="4"/>
  </si>
  <si>
    <t>尾道市立大学</t>
    <rPh sb="2" eb="4">
      <t>シリツ</t>
    </rPh>
    <phoneticPr fontId="4"/>
  </si>
  <si>
    <t>福山市立大学</t>
    <rPh sb="0" eb="2">
      <t>フクヤマ</t>
    </rPh>
    <rPh sb="2" eb="4">
      <t>シリツ</t>
    </rPh>
    <phoneticPr fontId="3"/>
  </si>
  <si>
    <t>叡啓大学</t>
    <rPh sb="0" eb="2">
      <t>エイケイ</t>
    </rPh>
    <rPh sb="2" eb="4">
      <t>ダイガク</t>
    </rPh>
    <phoneticPr fontId="5"/>
  </si>
  <si>
    <t>周南公立大学</t>
  </si>
  <si>
    <t>至誠館大学</t>
    <rPh sb="0" eb="1">
      <t>イタ</t>
    </rPh>
    <rPh sb="1" eb="2">
      <t>マコト</t>
    </rPh>
    <rPh sb="2" eb="3">
      <t>カン</t>
    </rPh>
    <rPh sb="3" eb="5">
      <t>ダイガク</t>
    </rPh>
    <phoneticPr fontId="4"/>
  </si>
  <si>
    <t>高知県立大学</t>
    <rPh sb="2" eb="4">
      <t>ケンリツ</t>
    </rPh>
    <phoneticPr fontId="4"/>
  </si>
  <si>
    <t>純真学園大学</t>
    <rPh sb="0" eb="2">
      <t>ジュンシン</t>
    </rPh>
    <rPh sb="2" eb="4">
      <t>ガクエン</t>
    </rPh>
    <rPh sb="4" eb="6">
      <t>ダイガク</t>
    </rPh>
    <phoneticPr fontId="4"/>
  </si>
  <si>
    <t>福岡看護大学</t>
    <rPh sb="0" eb="2">
      <t>フクオカ</t>
    </rPh>
    <rPh sb="2" eb="4">
      <t>カンゴ</t>
    </rPh>
    <rPh sb="4" eb="6">
      <t>ダイガク</t>
    </rPh>
    <phoneticPr fontId="4"/>
  </si>
  <si>
    <t>F140310112006</t>
  </si>
  <si>
    <t>令和健康科学大学</t>
  </si>
  <si>
    <t>鎮西学院大学</t>
  </si>
  <si>
    <t>第一工科大学</t>
  </si>
  <si>
    <t>鹿児島純心大学（鹿児島純心女子大学）</t>
  </si>
  <si>
    <t>沖縄科学技術大学院大学</t>
    <rPh sb="0" eb="2">
      <t>オキナワ</t>
    </rPh>
    <rPh sb="2" eb="4">
      <t>カガク</t>
    </rPh>
    <rPh sb="4" eb="6">
      <t>ギジュツ</t>
    </rPh>
    <rPh sb="6" eb="9">
      <t>ダイガクイン</t>
    </rPh>
    <rPh sb="9" eb="11">
      <t>ダイガク</t>
    </rPh>
    <phoneticPr fontId="4"/>
  </si>
  <si>
    <t>旭川市立大学（旭川大学）</t>
  </si>
  <si>
    <t>北洋大学</t>
  </si>
  <si>
    <t>総合福祉学部</t>
    <rPh sb="0" eb="2">
      <t>ソウゴウ</t>
    </rPh>
    <rPh sb="2" eb="4">
      <t>フクシ</t>
    </rPh>
    <rPh sb="4" eb="6">
      <t>ガクブ</t>
    </rPh>
    <phoneticPr fontId="2"/>
  </si>
  <si>
    <t>柴田学園大学</t>
  </si>
  <si>
    <t>生活創生学部</t>
  </si>
  <si>
    <t>教育学部（通信）</t>
    <rPh sb="0" eb="2">
      <t>キョウイク</t>
    </rPh>
    <rPh sb="5" eb="7">
      <t>ツウシン</t>
    </rPh>
    <phoneticPr fontId="3"/>
  </si>
  <si>
    <t>文学部（通信）</t>
    <rPh sb="0" eb="1">
      <t>ブン</t>
    </rPh>
    <rPh sb="1" eb="3">
      <t>ガクブ</t>
    </rPh>
    <phoneticPr fontId="3"/>
  </si>
  <si>
    <t>観光まちづくり学部</t>
  </si>
  <si>
    <t>順天堂大学</t>
    <phoneticPr fontId="2"/>
  </si>
  <si>
    <t>児童教育学部</t>
  </si>
  <si>
    <t>建築都市学部</t>
    <rPh sb="0" eb="2">
      <t>ケンチク</t>
    </rPh>
    <rPh sb="2" eb="4">
      <t>トシ</t>
    </rPh>
    <rPh sb="4" eb="6">
      <t>ガクブ</t>
    </rPh>
    <phoneticPr fontId="2"/>
  </si>
  <si>
    <t>人文学部</t>
    <rPh sb="0" eb="2">
      <t>ジンブン</t>
    </rPh>
    <rPh sb="2" eb="4">
      <t>ガクブ</t>
    </rPh>
    <phoneticPr fontId="2"/>
  </si>
  <si>
    <t>文理融合学部</t>
    <rPh sb="0" eb="2">
      <t>ブンリ</t>
    </rPh>
    <rPh sb="2" eb="4">
      <t>ユウゴウ</t>
    </rPh>
    <rPh sb="4" eb="6">
      <t>ガクブ</t>
    </rPh>
    <phoneticPr fontId="2"/>
  </si>
  <si>
    <t>社会学部第二部</t>
    <phoneticPr fontId="2"/>
  </si>
  <si>
    <t>環境科学部</t>
    <rPh sb="0" eb="2">
      <t>カンキョウ</t>
    </rPh>
    <rPh sb="2" eb="4">
      <t>カガク</t>
    </rPh>
    <rPh sb="4" eb="5">
      <t>ブ</t>
    </rPh>
    <phoneticPr fontId="2"/>
  </si>
  <si>
    <t>総合心理学部</t>
    <rPh sb="0" eb="2">
      <t>ソウゴウ</t>
    </rPh>
    <rPh sb="2" eb="5">
      <t>シンリガク</t>
    </rPh>
    <rPh sb="5" eb="6">
      <t>ブ</t>
    </rPh>
    <phoneticPr fontId="2"/>
  </si>
  <si>
    <t>名城大学</t>
    <phoneticPr fontId="2"/>
  </si>
  <si>
    <t>人間健康学群</t>
  </si>
  <si>
    <t>現代システム科学域</t>
  </si>
  <si>
    <t>薬学部</t>
    <rPh sb="0" eb="3">
      <t>ヤクガクブ</t>
    </rPh>
    <phoneticPr fontId="2"/>
  </si>
  <si>
    <t>農学部</t>
    <rPh sb="0" eb="3">
      <t>ノウガクブ</t>
    </rPh>
    <phoneticPr fontId="2"/>
  </si>
  <si>
    <t>大阪医科薬科大学</t>
  </si>
  <si>
    <t>国際商経学部</t>
    <rPh sb="0" eb="6">
      <t>コクサイショウケイガクブ</t>
    </rPh>
    <phoneticPr fontId="1"/>
  </si>
  <si>
    <t>社会情報科学部</t>
    <rPh sb="0" eb="2">
      <t>シャカイ</t>
    </rPh>
    <rPh sb="2" eb="4">
      <t>ジョウホウ</t>
    </rPh>
    <rPh sb="4" eb="6">
      <t>カガク</t>
    </rPh>
    <rPh sb="6" eb="7">
      <t>ブ</t>
    </rPh>
    <phoneticPr fontId="1"/>
  </si>
  <si>
    <t>心理学部</t>
    <phoneticPr fontId="2"/>
  </si>
  <si>
    <t>神戸親和大学（神戸親和女子大学）</t>
    <phoneticPr fontId="2"/>
  </si>
  <si>
    <t>リハビリテーション学部</t>
    <rPh sb="9" eb="11">
      <t>ガクブ</t>
    </rPh>
    <phoneticPr fontId="2"/>
  </si>
  <si>
    <t>神戸医療未来大学</t>
    <phoneticPr fontId="2"/>
  </si>
  <si>
    <t>看護学研究科</t>
    <phoneticPr fontId="3"/>
  </si>
  <si>
    <t>農学研究科</t>
    <phoneticPr fontId="3"/>
  </si>
  <si>
    <t>経営学研究科</t>
    <rPh sb="0" eb="3">
      <t>ケイエイガク</t>
    </rPh>
    <rPh sb="3" eb="6">
      <t>ケンキュウカ</t>
    </rPh>
    <phoneticPr fontId="1"/>
  </si>
  <si>
    <t>社会情報学研究科</t>
    <rPh sb="0" eb="2">
      <t>シャカイ</t>
    </rPh>
    <rPh sb="2" eb="5">
      <t>ジョウホウガク</t>
    </rPh>
    <rPh sb="5" eb="8">
      <t>ケンキュウカ</t>
    </rPh>
    <phoneticPr fontId="1"/>
  </si>
  <si>
    <t>国際マネジメント研究科</t>
    <rPh sb="0" eb="2">
      <t>コクサイ</t>
    </rPh>
    <rPh sb="8" eb="11">
      <t>ケンキュウカ</t>
    </rPh>
    <phoneticPr fontId="1"/>
  </si>
  <si>
    <t>会計プロフェッション研究科</t>
    <rPh sb="0" eb="2">
      <t>カイケイ</t>
    </rPh>
    <rPh sb="10" eb="12">
      <t>ケンキュウ</t>
    </rPh>
    <rPh sb="12" eb="13">
      <t>カ</t>
    </rPh>
    <phoneticPr fontId="1"/>
  </si>
  <si>
    <t>健康学研究科</t>
  </si>
  <si>
    <t>生物学研究科</t>
  </si>
  <si>
    <t>コミュニケーションデザイン研究科</t>
    <rPh sb="13" eb="15">
      <t>ケンキュウ</t>
    </rPh>
    <rPh sb="15" eb="16">
      <t>カ</t>
    </rPh>
    <phoneticPr fontId="2"/>
  </si>
  <si>
    <t>食料産業学研究科</t>
  </si>
  <si>
    <t>サステイナブルシステム科学研究科</t>
  </si>
  <si>
    <t>ソーシャル・イノベーション研究科</t>
  </si>
  <si>
    <t>総合経営研究科</t>
  </si>
  <si>
    <t>薬学研究科</t>
    <phoneticPr fontId="3"/>
  </si>
  <si>
    <t>現代社会学研究科</t>
    <phoneticPr fontId="3"/>
  </si>
  <si>
    <t>現代システム科学研究科</t>
  </si>
  <si>
    <t>都市経営研究科</t>
    <phoneticPr fontId="3"/>
  </si>
  <si>
    <t>臨床教育学研究科</t>
    <phoneticPr fontId="3"/>
  </si>
  <si>
    <t>建築学研究科</t>
  </si>
  <si>
    <t>人間健康学研究科</t>
    <phoneticPr fontId="3"/>
  </si>
  <si>
    <t>経済・経営学研究科</t>
    <phoneticPr fontId="3"/>
  </si>
  <si>
    <t>送04新規</t>
    <rPh sb="0" eb="1">
      <t>オク</t>
    </rPh>
    <rPh sb="3" eb="5">
      <t>シンキ</t>
    </rPh>
    <phoneticPr fontId="2"/>
  </si>
  <si>
    <t>受04新規</t>
    <rPh sb="0" eb="1">
      <t>ウケ</t>
    </rPh>
    <rPh sb="3" eb="5">
      <t>シンキ</t>
    </rPh>
    <phoneticPr fontId="2"/>
  </si>
  <si>
    <t>送03以前</t>
    <rPh sb="0" eb="1">
      <t>ソウ</t>
    </rPh>
    <rPh sb="3" eb="5">
      <t>イゼン</t>
    </rPh>
    <phoneticPr fontId="2"/>
  </si>
  <si>
    <t>受03以前</t>
    <rPh sb="0" eb="1">
      <t>ウケ</t>
    </rPh>
    <rPh sb="3" eb="5">
      <t>イゼン</t>
    </rPh>
    <phoneticPr fontId="2"/>
  </si>
  <si>
    <r>
      <t>④ ①で「</t>
    </r>
    <r>
      <rPr>
        <b/>
        <sz val="9"/>
        <color theme="1"/>
        <rFont val="ＭＳ Ｐゴシック"/>
        <family val="3"/>
        <charset val="128"/>
        <scheme val="minor"/>
      </rPr>
      <t>ｅ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</si>
  <si>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①「</t>
    </r>
    <r>
      <rPr>
        <b/>
        <sz val="9"/>
        <color theme="1"/>
        <rFont val="ＭＳ Ｐゴシック"/>
        <family val="3"/>
        <charset val="128"/>
        <scheme val="minor"/>
      </rPr>
      <t>ｅ</t>
    </r>
    <r>
      <rPr>
        <sz val="9"/>
        <color theme="1"/>
        <rFont val="ＭＳ Ｐゴシック"/>
        <family val="2"/>
        <charset val="128"/>
        <scheme val="minor"/>
      </rPr>
      <t>」かつ⑤「</t>
    </r>
    <r>
      <rPr>
        <b/>
        <sz val="9"/>
        <color theme="1"/>
        <rFont val="ＭＳ Ｐゴシック"/>
        <family val="3"/>
        <charset val="128"/>
        <scheme val="minor"/>
      </rPr>
      <t>ｃ</t>
    </r>
    <r>
      <rPr>
        <sz val="9"/>
        <color theme="1"/>
        <rFont val="ＭＳ Ｐゴシック"/>
        <family val="2"/>
        <charset val="128"/>
        <scheme val="minor"/>
      </rPr>
      <t>」選択時</t>
    </r>
    <rPh sb="10" eb="12">
      <t>センタク</t>
    </rPh>
    <rPh sb="12" eb="13">
      <t>ジ</t>
    </rPh>
    <phoneticPr fontId="2"/>
  </si>
  <si>
    <t>ｎ</t>
  </si>
  <si>
    <t>ａ</t>
  </si>
  <si>
    <t>ｂ</t>
  </si>
  <si>
    <t>ｃ</t>
  </si>
  <si>
    <t>ｈ</t>
  </si>
  <si>
    <t>ｉ</t>
  </si>
  <si>
    <t>ｋ</t>
  </si>
  <si>
    <t>3-A 高等学校での履修状況への配慮、3-B 初年次教育の取組状況</t>
  </si>
  <si>
    <t>3-A 高等学校での履修状況への配慮</t>
    <rPh sb="4" eb="6">
      <t>コウトウ</t>
    </rPh>
    <rPh sb="6" eb="8">
      <t>ガッコウ</t>
    </rPh>
    <rPh sb="10" eb="12">
      <t>リシュウ</t>
    </rPh>
    <rPh sb="12" eb="14">
      <t>ジョウキョウ</t>
    </rPh>
    <rPh sb="16" eb="18">
      <t>ハイリョ</t>
    </rPh>
    <phoneticPr fontId="2"/>
  </si>
  <si>
    <t>3-B 初年次教育の取組状況</t>
    <rPh sb="4" eb="5">
      <t>ショ</t>
    </rPh>
    <rPh sb="5" eb="7">
      <t>ネンジ</t>
    </rPh>
    <rPh sb="7" eb="9">
      <t>キョウイク</t>
    </rPh>
    <rPh sb="10" eb="12">
      <t>トリクミ</t>
    </rPh>
    <rPh sb="12" eb="14">
      <t>ジョウキョウ</t>
    </rPh>
    <phoneticPr fontId="2"/>
  </si>
  <si>
    <t>履修状況配慮</t>
    <rPh sb="0" eb="2">
      <t>リシュウ</t>
    </rPh>
    <rPh sb="2" eb="4">
      <t>ジョウキョウ</t>
    </rPh>
    <rPh sb="4" eb="6">
      <t>ハイリョ</t>
    </rPh>
    <phoneticPr fontId="2"/>
  </si>
  <si>
    <t>4-A 入学資格の弾力化の状況、4-B 卒業・修了要件の弾力化の状況、4-C 修業年限の弾力化の状況</t>
    <rPh sb="4" eb="6">
      <t>ニュウガク</t>
    </rPh>
    <rPh sb="6" eb="8">
      <t>シカク</t>
    </rPh>
    <rPh sb="9" eb="12">
      <t>ダンリョクカ</t>
    </rPh>
    <rPh sb="13" eb="15">
      <t>ジョウキョウ</t>
    </rPh>
    <rPh sb="20" eb="22">
      <t>ソツギョウ</t>
    </rPh>
    <rPh sb="23" eb="25">
      <t>シュウリョウ</t>
    </rPh>
    <rPh sb="25" eb="27">
      <t>ヨウケン</t>
    </rPh>
    <rPh sb="28" eb="31">
      <t>ダンリョクカ</t>
    </rPh>
    <rPh sb="32" eb="34">
      <t>ジョウキョウ</t>
    </rPh>
    <rPh sb="39" eb="41">
      <t>シュウギョウ</t>
    </rPh>
    <rPh sb="41" eb="43">
      <t>ネンゲン</t>
    </rPh>
    <rPh sb="44" eb="47">
      <t>ダンリョクカ</t>
    </rPh>
    <rPh sb="48" eb="50">
      <t>ジョウキョウ</t>
    </rPh>
    <phoneticPr fontId="2"/>
  </si>
  <si>
    <t>（※）博士課程のない研究科は、ご回答不要です。（「未入力あり」メッセージはご放念ください。）</t>
    <rPh sb="3" eb="5">
      <t>ハクシ</t>
    </rPh>
    <rPh sb="5" eb="7">
      <t>カテイ</t>
    </rPh>
    <rPh sb="10" eb="12">
      <t>ケンキュウ</t>
    </rPh>
    <rPh sb="12" eb="13">
      <t>カ</t>
    </rPh>
    <rPh sb="16" eb="18">
      <t>カイトウ</t>
    </rPh>
    <rPh sb="18" eb="20">
      <t>フヨウ</t>
    </rPh>
    <rPh sb="25" eb="28">
      <t>ミニュウリョク</t>
    </rPh>
    <rPh sb="38" eb="40">
      <t>ホウネン</t>
    </rPh>
    <phoneticPr fontId="2"/>
  </si>
  <si>
    <t>4-A 入学資格の弾力化の状況</t>
    <rPh sb="4" eb="6">
      <t>ニュウガク</t>
    </rPh>
    <rPh sb="6" eb="8">
      <t>シカク</t>
    </rPh>
    <rPh sb="9" eb="12">
      <t>ダンリョクカ</t>
    </rPh>
    <rPh sb="13" eb="15">
      <t>ジョウキョウ</t>
    </rPh>
    <phoneticPr fontId="2"/>
  </si>
  <si>
    <t>4-B 卒業・修了要件の弾力化の状況</t>
    <rPh sb="4" eb="6">
      <t>ソツギョウ</t>
    </rPh>
    <rPh sb="7" eb="9">
      <t>シュウリョウ</t>
    </rPh>
    <rPh sb="9" eb="11">
      <t>ヨウケン</t>
    </rPh>
    <rPh sb="12" eb="15">
      <t>ダンリョクカ</t>
    </rPh>
    <rPh sb="16" eb="18">
      <t>ジョウキョウ</t>
    </rPh>
    <phoneticPr fontId="2"/>
  </si>
  <si>
    <t>4-C　修業年限の弾力化の状況</t>
    <rPh sb="4" eb="6">
      <t>シュウギョウ</t>
    </rPh>
    <rPh sb="6" eb="8">
      <t>ネンゲン</t>
    </rPh>
    <rPh sb="9" eb="12">
      <t>ダンリョクカ</t>
    </rPh>
    <rPh sb="13" eb="15">
      <t>ジョウキョウ</t>
    </rPh>
    <phoneticPr fontId="2"/>
  </si>
  <si>
    <r>
      <t>①　</t>
    </r>
    <r>
      <rPr>
        <b/>
        <sz val="9"/>
        <color theme="9" tint="-0.249977111117893"/>
        <rFont val="ＭＳ Ｐゴシック"/>
        <family val="3"/>
        <charset val="128"/>
        <scheme val="minor"/>
      </rPr>
      <t>研究科のみ</t>
    </r>
    <rPh sb="2" eb="4">
      <t>ケンキュウ</t>
    </rPh>
    <rPh sb="4" eb="5">
      <t>カ</t>
    </rPh>
    <phoneticPr fontId="2"/>
  </si>
  <si>
    <r>
      <t>②　</t>
    </r>
    <r>
      <rPr>
        <b/>
        <sz val="9"/>
        <color theme="9" tint="-0.249977111117893"/>
        <rFont val="ＭＳ Ｐゴシック"/>
        <family val="3"/>
        <charset val="128"/>
        <scheme val="minor"/>
      </rPr>
      <t>博士課程のみ（※）</t>
    </r>
    <rPh sb="2" eb="4">
      <t>ハクシ</t>
    </rPh>
    <rPh sb="4" eb="6">
      <t>カテイ</t>
    </rPh>
    <phoneticPr fontId="2"/>
  </si>
  <si>
    <r>
      <t>③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学部・研究科</t>
    </r>
    <rPh sb="5" eb="8">
      <t>ケンキュウカ</t>
    </rPh>
    <phoneticPr fontId="2"/>
  </si>
  <si>
    <r>
      <t>①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2" eb="4">
      <t>ガクブ</t>
    </rPh>
    <phoneticPr fontId="2"/>
  </si>
  <si>
    <r>
      <t>②　</t>
    </r>
    <r>
      <rPr>
        <b/>
        <sz val="9"/>
        <color theme="9" tint="-0.249977111117893"/>
        <rFont val="ＭＳ Ｐゴシック"/>
        <family val="3"/>
        <charset val="128"/>
        <scheme val="minor"/>
      </rPr>
      <t>研究科のみ</t>
    </r>
    <rPh sb="2" eb="4">
      <t>ケンキュウ</t>
    </rPh>
    <rPh sb="4" eb="5">
      <t>カ</t>
    </rPh>
    <phoneticPr fontId="2"/>
  </si>
  <si>
    <r>
      <rPr>
        <sz val="9"/>
        <color theme="1"/>
        <rFont val="ＭＳ Ｐゴシック"/>
        <family val="3"/>
        <charset val="128"/>
        <scheme val="minor"/>
      </rPr>
      <t>①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学部・研究科</t>
    </r>
    <phoneticPr fontId="2"/>
  </si>
  <si>
    <t>院飛び入学</t>
    <rPh sb="0" eb="1">
      <t>イン</t>
    </rPh>
    <rPh sb="1" eb="2">
      <t>ト</t>
    </rPh>
    <rPh sb="3" eb="5">
      <t>ニュウガク</t>
    </rPh>
    <phoneticPr fontId="2"/>
  </si>
  <si>
    <t>修士同等</t>
    <rPh sb="0" eb="2">
      <t>シュウシ</t>
    </rPh>
    <rPh sb="2" eb="4">
      <t>ドウトウ</t>
    </rPh>
    <phoneticPr fontId="2"/>
  </si>
  <si>
    <t>個別審査</t>
    <rPh sb="0" eb="2">
      <t>コベツ</t>
    </rPh>
    <rPh sb="2" eb="4">
      <t>シンサ</t>
    </rPh>
    <phoneticPr fontId="2"/>
  </si>
  <si>
    <t>早期卒業</t>
    <rPh sb="0" eb="2">
      <t>ソウキ</t>
    </rPh>
    <rPh sb="2" eb="4">
      <t>ソツギョウ</t>
    </rPh>
    <phoneticPr fontId="2"/>
  </si>
  <si>
    <t>早期修了</t>
    <rPh sb="0" eb="2">
      <t>ソウキ</t>
    </rPh>
    <rPh sb="2" eb="4">
      <t>シュウリョウ</t>
    </rPh>
    <phoneticPr fontId="2"/>
  </si>
  <si>
    <t>長期履修</t>
    <rPh sb="0" eb="2">
      <t>チョウキ</t>
    </rPh>
    <rPh sb="2" eb="4">
      <t>リシュウ</t>
    </rPh>
    <phoneticPr fontId="2"/>
  </si>
  <si>
    <t>＜大学全体、各学部の回答＞</t>
    <phoneticPr fontId="2"/>
  </si>
  <si>
    <t>4-E 学生の学外の社会体験活動と機会の提供の状況</t>
    <rPh sb="7" eb="9">
      <t>ガクガイ</t>
    </rPh>
    <rPh sb="10" eb="12">
      <t>シャカイ</t>
    </rPh>
    <rPh sb="12" eb="14">
      <t>タイケン</t>
    </rPh>
    <phoneticPr fontId="2"/>
  </si>
  <si>
    <t>4-F 転学部・転学科の状況</t>
    <phoneticPr fontId="2"/>
  </si>
  <si>
    <t>転学部</t>
    <rPh sb="0" eb="1">
      <t>テン</t>
    </rPh>
    <rPh sb="1" eb="3">
      <t>ガクブ</t>
    </rPh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</si>
  <si>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</si>
  <si>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</si>
  <si>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3年</t>
    <rPh sb="1" eb="2">
      <t>ネン</t>
    </rPh>
    <phoneticPr fontId="2"/>
  </si>
  <si>
    <t>4年</t>
    <rPh sb="1" eb="2">
      <t>ネン</t>
    </rPh>
    <phoneticPr fontId="2"/>
  </si>
  <si>
    <t>転学科（課程）</t>
    <rPh sb="0" eb="1">
      <t>テン</t>
    </rPh>
    <rPh sb="1" eb="3">
      <t>ガッカ</t>
    </rPh>
    <rPh sb="4" eb="6">
      <t>カテイ</t>
    </rPh>
    <phoneticPr fontId="2"/>
  </si>
  <si>
    <t>【大学全体】</t>
  </si>
  <si>
    <t>全体</t>
  </si>
  <si>
    <t>4-H 入学前の既修得単位等の認定</t>
    <rPh sb="4" eb="6">
      <t>ニュウガク</t>
    </rPh>
    <rPh sb="6" eb="7">
      <t>マエ</t>
    </rPh>
    <rPh sb="8" eb="11">
      <t>キシュウトク</t>
    </rPh>
    <rPh sb="11" eb="14">
      <t>タンイナド</t>
    </rPh>
    <rPh sb="15" eb="17">
      <t>ニンテイ</t>
    </rPh>
    <phoneticPr fontId="2"/>
  </si>
  <si>
    <t>①　 既修得単位等</t>
    <rPh sb="8" eb="9">
      <t>トウ</t>
    </rPh>
    <phoneticPr fontId="2"/>
  </si>
  <si>
    <t>認定制度</t>
    <rPh sb="0" eb="4">
      <t>ニンテイセイド</t>
    </rPh>
    <phoneticPr fontId="2"/>
  </si>
  <si>
    <t>4-I 国内の大学との単位互換制度</t>
    <rPh sb="4" eb="6">
      <t>コクナイ</t>
    </rPh>
    <rPh sb="7" eb="9">
      <t>ダイガク</t>
    </rPh>
    <rPh sb="11" eb="13">
      <t>タンイ</t>
    </rPh>
    <rPh sb="13" eb="15">
      <t>ゴカン</t>
    </rPh>
    <rPh sb="15" eb="17">
      <t>セイド</t>
    </rPh>
    <phoneticPr fontId="2"/>
  </si>
  <si>
    <t>4-I 国内の大学との単位互換制度</t>
    <phoneticPr fontId="2"/>
  </si>
  <si>
    <t>③　実施方法</t>
    <rPh sb="2" eb="4">
      <t>ジッシ</t>
    </rPh>
    <rPh sb="4" eb="6">
      <t>ホウホウ</t>
    </rPh>
    <phoneticPr fontId="2"/>
  </si>
  <si>
    <t>科目等履修</t>
    <rPh sb="0" eb="2">
      <t>カモク</t>
    </rPh>
    <rPh sb="2" eb="3">
      <t>トウ</t>
    </rPh>
    <rPh sb="3" eb="5">
      <t>リシュウ</t>
    </rPh>
    <phoneticPr fontId="2"/>
  </si>
  <si>
    <r>
      <t>②　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2"/>
        <charset val="128"/>
        <scheme val="minor"/>
      </rPr>
      <t>」の場合、受入実績人数（人）</t>
    </r>
    <rPh sb="11" eb="13">
      <t>バアイ</t>
    </rPh>
    <rPh sb="14" eb="16">
      <t>ウケイレ</t>
    </rPh>
    <rPh sb="16" eb="18">
      <t>ジッセキ</t>
    </rPh>
    <rPh sb="18" eb="20">
      <t>ニンズウ</t>
    </rPh>
    <rPh sb="21" eb="22">
      <t>ニン</t>
    </rPh>
    <phoneticPr fontId="2"/>
  </si>
  <si>
    <t>4-J 科目等履修生の受入状況</t>
    <rPh sb="4" eb="6">
      <t>カモク</t>
    </rPh>
    <rPh sb="6" eb="7">
      <t>トウ</t>
    </rPh>
    <rPh sb="7" eb="10">
      <t>リシュウセイ</t>
    </rPh>
    <rPh sb="11" eb="13">
      <t>ウケイレ</t>
    </rPh>
    <rPh sb="13" eb="15">
      <t>ジョウキョウ</t>
    </rPh>
    <phoneticPr fontId="2"/>
  </si>
  <si>
    <t>4-J 科目等履修生の受入状況</t>
    <rPh sb="4" eb="6">
      <t>カモク</t>
    </rPh>
    <rPh sb="6" eb="7">
      <t>トウ</t>
    </rPh>
    <rPh sb="7" eb="10">
      <t>リシュウセイ</t>
    </rPh>
    <rPh sb="11" eb="13">
      <t>ウケイ</t>
    </rPh>
    <rPh sb="13" eb="15">
      <t>ジョウキョウ</t>
    </rPh>
    <phoneticPr fontId="2"/>
  </si>
  <si>
    <t>第三者を含める取組</t>
    <rPh sb="0" eb="3">
      <t>ダイサンシャ</t>
    </rPh>
    <rPh sb="4" eb="5">
      <t>フク</t>
    </rPh>
    <rPh sb="7" eb="9">
      <t>トリクミ</t>
    </rPh>
    <phoneticPr fontId="2"/>
  </si>
  <si>
    <t>全学的調査・対策機関</t>
    <rPh sb="0" eb="3">
      <t>ゼンガクテキ</t>
    </rPh>
    <rPh sb="3" eb="5">
      <t>チョウサ</t>
    </rPh>
    <rPh sb="6" eb="8">
      <t>タイサク</t>
    </rPh>
    <rPh sb="8" eb="10">
      <t>キカン</t>
    </rPh>
    <phoneticPr fontId="2"/>
  </si>
  <si>
    <t>　　 学外機関の窓口</t>
    <rPh sb="3" eb="5">
      <t>ガクガイ</t>
    </rPh>
    <rPh sb="5" eb="7">
      <t>キカン</t>
    </rPh>
    <rPh sb="8" eb="10">
      <t>マドグチ</t>
    </rPh>
    <phoneticPr fontId="2"/>
  </si>
  <si>
    <t>窓口の設置</t>
    <rPh sb="0" eb="2">
      <t>マドグチ</t>
    </rPh>
    <rPh sb="3" eb="5">
      <t>セッチ</t>
    </rPh>
    <phoneticPr fontId="2"/>
  </si>
  <si>
    <t>ハラスメント防止</t>
    <rPh sb="6" eb="8">
      <t>ボウシ</t>
    </rPh>
    <phoneticPr fontId="2"/>
  </si>
  <si>
    <r>
      <t>③ ②で「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</si>
  <si>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②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</si>
  <si>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t xml:space="preserve">5-D ハラスメントの防止 </t>
    <rPh sb="11" eb="13">
      <t>ボウシ</t>
    </rPh>
    <phoneticPr fontId="2"/>
  </si>
  <si>
    <t>３：役職名</t>
    <rPh sb="2" eb="5">
      <t>ヤクショクメイ</t>
    </rPh>
    <phoneticPr fontId="2"/>
  </si>
  <si>
    <t>２：役職名</t>
    <rPh sb="2" eb="5">
      <t>ヤクショクメイ</t>
    </rPh>
    <phoneticPr fontId="2"/>
  </si>
  <si>
    <t>１：役職名</t>
    <rPh sb="2" eb="5">
      <t>ヤクショクメイ</t>
    </rPh>
    <phoneticPr fontId="2"/>
  </si>
  <si>
    <t>ｉ：具体的に</t>
    <rPh sb="2" eb="5">
      <t>グタイテキ</t>
    </rPh>
    <phoneticPr fontId="2"/>
  </si>
  <si>
    <t>事務職員の参画</t>
    <rPh sb="0" eb="2">
      <t>ジム</t>
    </rPh>
    <rPh sb="2" eb="4">
      <t>ショクイン</t>
    </rPh>
    <rPh sb="5" eb="7">
      <t>サンカク</t>
    </rPh>
    <phoneticPr fontId="2"/>
  </si>
  <si>
    <t>ｇ：具体的に</t>
    <rPh sb="2" eb="5">
      <t>グタイテキ</t>
    </rPh>
    <phoneticPr fontId="2"/>
  </si>
  <si>
    <t>ｍ：具体的に</t>
    <rPh sb="2" eb="5">
      <t>グタイテキ</t>
    </rPh>
    <phoneticPr fontId="2"/>
  </si>
  <si>
    <t>⑦ 事務職員の登用</t>
    <rPh sb="2" eb="4">
      <t>ジム</t>
    </rPh>
    <rPh sb="4" eb="6">
      <t>ショクイン</t>
    </rPh>
    <rPh sb="7" eb="9">
      <t>トウヨウ</t>
    </rPh>
    <phoneticPr fontId="2"/>
  </si>
  <si>
    <t>⑤教学に関する会議</t>
    <phoneticPr fontId="2"/>
  </si>
  <si>
    <t>③ 経営に関する会議</t>
    <phoneticPr fontId="2"/>
  </si>
  <si>
    <t>① 実施（複数可）</t>
    <rPh sb="2" eb="4">
      <t>ジッシ</t>
    </rPh>
    <rPh sb="5" eb="7">
      <t>フクスウ</t>
    </rPh>
    <rPh sb="7" eb="8">
      <t>カ</t>
    </rPh>
    <phoneticPr fontId="2"/>
  </si>
  <si>
    <t>【大学全体】　（※通信を除く）</t>
  </si>
  <si>
    <t>2-F 卒業論文や卒業研究、卒業制作等の実施の状況</t>
    <phoneticPr fontId="2"/>
  </si>
  <si>
    <t>3-C 全ての学部等を通じた教育（全学的な共通教育）の取組状況、3-D 履修指導や学修支援制度等の取組状況</t>
    <rPh sb="4" eb="5">
      <t>スベ</t>
    </rPh>
    <rPh sb="7" eb="9">
      <t>ガクブ</t>
    </rPh>
    <rPh sb="9" eb="10">
      <t>トウ</t>
    </rPh>
    <rPh sb="11" eb="12">
      <t>ツウ</t>
    </rPh>
    <rPh sb="14" eb="16">
      <t>キョウイク</t>
    </rPh>
    <rPh sb="17" eb="20">
      <t>ゼンガクテキ</t>
    </rPh>
    <rPh sb="21" eb="23">
      <t>キョウツウ</t>
    </rPh>
    <rPh sb="23" eb="25">
      <t>キョウイク</t>
    </rPh>
    <rPh sb="27" eb="29">
      <t>トリクミ</t>
    </rPh>
    <rPh sb="29" eb="31">
      <t>ジョウキョウ</t>
    </rPh>
    <rPh sb="36" eb="38">
      <t>リシュウ</t>
    </rPh>
    <rPh sb="38" eb="40">
      <t>シドウ</t>
    </rPh>
    <rPh sb="41" eb="43">
      <t>ガクシュウ</t>
    </rPh>
    <rPh sb="43" eb="45">
      <t>シエン</t>
    </rPh>
    <rPh sb="45" eb="47">
      <t>セイド</t>
    </rPh>
    <rPh sb="47" eb="48">
      <t>トウ</t>
    </rPh>
    <rPh sb="49" eb="51">
      <t>トリクミ</t>
    </rPh>
    <rPh sb="51" eb="53">
      <t>ジョウキョウ</t>
    </rPh>
    <phoneticPr fontId="2"/>
  </si>
  <si>
    <t>3-C 全ての学部等を通じた教育（全学的な共通教育）の取組状況</t>
    <rPh sb="4" eb="5">
      <t>スベ</t>
    </rPh>
    <rPh sb="7" eb="9">
      <t>ガクブ</t>
    </rPh>
    <rPh sb="9" eb="10">
      <t>トウ</t>
    </rPh>
    <rPh sb="11" eb="12">
      <t>ツウ</t>
    </rPh>
    <rPh sb="14" eb="16">
      <t>キョウイク</t>
    </rPh>
    <rPh sb="17" eb="20">
      <t>ゼンガクテキ</t>
    </rPh>
    <rPh sb="21" eb="23">
      <t>キョウツウ</t>
    </rPh>
    <rPh sb="23" eb="25">
      <t>キョウイク</t>
    </rPh>
    <rPh sb="27" eb="29">
      <t>トリクミ</t>
    </rPh>
    <rPh sb="29" eb="31">
      <t>ジョウキョウ</t>
    </rPh>
    <phoneticPr fontId="2"/>
  </si>
  <si>
    <t>3-D 履修指導や学修支援制度等の取組状況</t>
    <rPh sb="4" eb="6">
      <t>リシュウ</t>
    </rPh>
    <rPh sb="6" eb="8">
      <t>シドウ</t>
    </rPh>
    <rPh sb="9" eb="11">
      <t>ガクシュウ</t>
    </rPh>
    <rPh sb="11" eb="13">
      <t>シエン</t>
    </rPh>
    <rPh sb="13" eb="15">
      <t>セイド</t>
    </rPh>
    <rPh sb="15" eb="16">
      <t>ナド</t>
    </rPh>
    <rPh sb="17" eb="19">
      <t>トリクミ</t>
    </rPh>
    <rPh sb="19" eb="21">
      <t>ジョウキョウ</t>
    </rPh>
    <phoneticPr fontId="2"/>
  </si>
  <si>
    <t>3-E シラバスの作成状況、3-F 成績評価の状況</t>
    <rPh sb="9" eb="11">
      <t>サクセイ</t>
    </rPh>
    <rPh sb="11" eb="13">
      <t>ジョウキョウ</t>
    </rPh>
    <rPh sb="18" eb="20">
      <t>セイセキ</t>
    </rPh>
    <rPh sb="20" eb="22">
      <t>ヒョウカ</t>
    </rPh>
    <rPh sb="23" eb="25">
      <t>ジョウキョウ</t>
    </rPh>
    <phoneticPr fontId="2"/>
  </si>
  <si>
    <t>3-E シラバスの作成状況</t>
    <rPh sb="9" eb="11">
      <t>サクセイ</t>
    </rPh>
    <rPh sb="11" eb="13">
      <t>ジョウキョウ</t>
    </rPh>
    <phoneticPr fontId="2"/>
  </si>
  <si>
    <r>
      <t>3-F 成績評価の状況　</t>
    </r>
    <r>
      <rPr>
        <b/>
        <sz val="9"/>
        <color theme="9" tint="-0.249977111117893"/>
        <rFont val="ＭＳ Ｐゴシック"/>
        <family val="3"/>
        <charset val="128"/>
        <scheme val="minor"/>
      </rPr>
      <t>学部のみ</t>
    </r>
    <rPh sb="4" eb="6">
      <t>セイセキ</t>
    </rPh>
    <rPh sb="6" eb="8">
      <t>ヒョウカ</t>
    </rPh>
    <rPh sb="9" eb="11">
      <t>ジョウキョウ</t>
    </rPh>
    <rPh sb="12" eb="14">
      <t>ガクブ</t>
    </rPh>
    <phoneticPr fontId="2"/>
  </si>
  <si>
    <t>3-G 学生の学修時間・学修行動の把握の状況、3-H 学生の学修成果の把握の状況、3-I 卒業生調査の状況</t>
    <rPh sb="4" eb="6">
      <t>ガクセイ</t>
    </rPh>
    <rPh sb="7" eb="9">
      <t>ガクシュウ</t>
    </rPh>
    <rPh sb="9" eb="11">
      <t>ジカン</t>
    </rPh>
    <rPh sb="12" eb="14">
      <t>ガクシュウ</t>
    </rPh>
    <rPh sb="14" eb="16">
      <t>コウドウ</t>
    </rPh>
    <rPh sb="17" eb="19">
      <t>ハアク</t>
    </rPh>
    <rPh sb="20" eb="22">
      <t>ジョウキョウ</t>
    </rPh>
    <rPh sb="27" eb="29">
      <t>ガクセイ</t>
    </rPh>
    <rPh sb="30" eb="32">
      <t>ガクシュウ</t>
    </rPh>
    <rPh sb="32" eb="34">
      <t>セイカ</t>
    </rPh>
    <rPh sb="35" eb="37">
      <t>ハアク</t>
    </rPh>
    <rPh sb="38" eb="40">
      <t>ジョウキョウ</t>
    </rPh>
    <rPh sb="45" eb="48">
      <t>ソツギョウセイ</t>
    </rPh>
    <rPh sb="48" eb="50">
      <t>チョウサ</t>
    </rPh>
    <rPh sb="51" eb="53">
      <t>ジョウキョウ</t>
    </rPh>
    <phoneticPr fontId="2"/>
  </si>
  <si>
    <t>3-G 学生の学修時間・学修行動の把握の状況</t>
    <rPh sb="4" eb="6">
      <t>ガクセイ</t>
    </rPh>
    <rPh sb="7" eb="9">
      <t>ガクシュウ</t>
    </rPh>
    <rPh sb="9" eb="11">
      <t>ジカン</t>
    </rPh>
    <rPh sb="12" eb="14">
      <t>ガクシュウ</t>
    </rPh>
    <rPh sb="14" eb="16">
      <t>コウドウ</t>
    </rPh>
    <rPh sb="17" eb="19">
      <t>ハアク</t>
    </rPh>
    <rPh sb="20" eb="22">
      <t>ジョウキョウ</t>
    </rPh>
    <phoneticPr fontId="2"/>
  </si>
  <si>
    <t>3-H 学生の学修成果の把握の状況</t>
    <rPh sb="4" eb="6">
      <t>ガクセイ</t>
    </rPh>
    <rPh sb="7" eb="9">
      <t>ガクシュウ</t>
    </rPh>
    <rPh sb="9" eb="11">
      <t>セイカ</t>
    </rPh>
    <rPh sb="12" eb="14">
      <t>ハアク</t>
    </rPh>
    <rPh sb="15" eb="17">
      <t>ジョウキョウ</t>
    </rPh>
    <phoneticPr fontId="2"/>
  </si>
  <si>
    <t>3-I 卒業生調査の状況</t>
    <rPh sb="4" eb="7">
      <t>ソツギョウセイ</t>
    </rPh>
    <rPh sb="7" eb="9">
      <t>チョウサ</t>
    </rPh>
    <rPh sb="10" eb="12">
      <t>ジョウキョウ</t>
    </rPh>
    <phoneticPr fontId="2"/>
  </si>
  <si>
    <t>3-J 学生による授業評価等の実施状況、3-K 教学マネジメントに関する取組</t>
    <rPh sb="4" eb="6">
      <t>ガクセイ</t>
    </rPh>
    <rPh sb="9" eb="11">
      <t>ジュギョウ</t>
    </rPh>
    <rPh sb="11" eb="14">
      <t>ヒョウカナド</t>
    </rPh>
    <rPh sb="15" eb="17">
      <t>ジッシ</t>
    </rPh>
    <rPh sb="17" eb="19">
      <t>ジョウキョウ</t>
    </rPh>
    <rPh sb="24" eb="26">
      <t>キョウガク</t>
    </rPh>
    <rPh sb="33" eb="34">
      <t>カン</t>
    </rPh>
    <rPh sb="36" eb="38">
      <t>トリクミ</t>
    </rPh>
    <phoneticPr fontId="2"/>
  </si>
  <si>
    <r>
      <t>受入人数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0" eb="2">
      <t>ウケイレ</t>
    </rPh>
    <rPh sb="2" eb="4">
      <t>ニンズウ</t>
    </rPh>
    <phoneticPr fontId="2"/>
  </si>
  <si>
    <r>
      <t>卒業者数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0" eb="3">
      <t>ソツギョウシャ</t>
    </rPh>
    <rPh sb="3" eb="4">
      <t>スウ</t>
    </rPh>
    <rPh sb="5" eb="6">
      <t>ニン</t>
    </rPh>
    <phoneticPr fontId="2"/>
  </si>
  <si>
    <r>
      <t>a 修士1年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4">
      <t>シュウシ</t>
    </rPh>
    <rPh sb="5" eb="6">
      <t>ネン</t>
    </rPh>
    <rPh sb="7" eb="8">
      <t>ニン</t>
    </rPh>
    <phoneticPr fontId="2"/>
  </si>
  <si>
    <r>
      <t>b 博士3年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4">
      <t>ハクシ</t>
    </rPh>
    <rPh sb="5" eb="6">
      <t>ネン</t>
    </rPh>
    <phoneticPr fontId="2"/>
  </si>
  <si>
    <r>
      <t>c 博士1年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2" eb="4">
      <t>ハクシ</t>
    </rPh>
    <rPh sb="5" eb="6">
      <t>ネン</t>
    </rPh>
    <phoneticPr fontId="2"/>
  </si>
  <si>
    <r>
      <t>受入人数</t>
    </r>
    <r>
      <rPr>
        <b/>
        <sz val="9"/>
        <color theme="1"/>
        <rFont val="ＭＳ Ｐゴシック"/>
        <family val="3"/>
        <charset val="128"/>
        <scheme val="minor"/>
      </rPr>
      <t>(人)</t>
    </r>
    <rPh sb="0" eb="2">
      <t>ウケイレ</t>
    </rPh>
    <rPh sb="2" eb="4">
      <t>ニンズウ</t>
    </rPh>
    <rPh sb="5" eb="6">
      <t>ニン</t>
    </rPh>
    <phoneticPr fontId="2"/>
  </si>
  <si>
    <t>4-D 入学・卒業時期の弾力化</t>
    <rPh sb="4" eb="6">
      <t>ニュウガク</t>
    </rPh>
    <rPh sb="7" eb="9">
      <t>ソツギョウ</t>
    </rPh>
    <rPh sb="9" eb="11">
      <t>ジキ</t>
    </rPh>
    <rPh sb="12" eb="15">
      <t>ダンリョクカ</t>
    </rPh>
    <phoneticPr fontId="2"/>
  </si>
  <si>
    <t>4-D 入学・卒業時期の弾力化</t>
    <phoneticPr fontId="2"/>
  </si>
  <si>
    <t>4-E 学生の学外の社会体験活動と機会の提供の状況、4-F 転学部・転学科の状況</t>
    <rPh sb="7" eb="9">
      <t>ガクガイ</t>
    </rPh>
    <rPh sb="10" eb="12">
      <t>シャカイ</t>
    </rPh>
    <rPh sb="12" eb="14">
      <t>タイケン</t>
    </rPh>
    <rPh sb="30" eb="31">
      <t>テン</t>
    </rPh>
    <rPh sb="31" eb="33">
      <t>ガクブ</t>
    </rPh>
    <rPh sb="34" eb="35">
      <t>テン</t>
    </rPh>
    <rPh sb="35" eb="37">
      <t>ガッカ</t>
    </rPh>
    <rPh sb="38" eb="40">
      <t>ジョウキョウ</t>
    </rPh>
    <phoneticPr fontId="2"/>
  </si>
  <si>
    <r>
      <t>②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」の場合、受入人数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8" eb="10">
      <t>バアイ</t>
    </rPh>
    <rPh sb="11" eb="13">
      <t>ウケイレ</t>
    </rPh>
    <rPh sb="13" eb="15">
      <t>ニンズウ</t>
    </rPh>
    <rPh sb="16" eb="17">
      <t>ニン</t>
    </rPh>
    <phoneticPr fontId="2"/>
  </si>
  <si>
    <r>
      <t>④ 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」の場合、受入人数</t>
    </r>
    <r>
      <rPr>
        <b/>
        <sz val="9"/>
        <color theme="1"/>
        <rFont val="ＭＳ Ｐゴシック"/>
        <family val="3"/>
        <charset val="128"/>
        <scheme val="minor"/>
      </rPr>
      <t>（人）</t>
    </r>
    <rPh sb="8" eb="10">
      <t>バアイ</t>
    </rPh>
    <rPh sb="11" eb="13">
      <t>ウケイレ</t>
    </rPh>
    <rPh sb="13" eb="15">
      <t>ニンズウ</t>
    </rPh>
    <rPh sb="16" eb="17">
      <t>ニン</t>
    </rPh>
    <phoneticPr fontId="2"/>
  </si>
  <si>
    <t>4-G 高大連携の状況</t>
    <rPh sb="4" eb="6">
      <t>コウダイ</t>
    </rPh>
    <rPh sb="6" eb="8">
      <t>レンケイ</t>
    </rPh>
    <rPh sb="9" eb="11">
      <t>ジョウキョウ</t>
    </rPh>
    <phoneticPr fontId="2"/>
  </si>
  <si>
    <t>4-G 高大連携の状況</t>
    <phoneticPr fontId="2"/>
  </si>
  <si>
    <t>4-L 学修歴証明書のデジタル化の状況、4-M 情報公表の状況</t>
    <rPh sb="4" eb="7">
      <t>ガクシュウレキ</t>
    </rPh>
    <rPh sb="7" eb="10">
      <t>ショウメイショ</t>
    </rPh>
    <rPh sb="15" eb="16">
      <t>カ</t>
    </rPh>
    <rPh sb="17" eb="19">
      <t>ジョウキョウ</t>
    </rPh>
    <rPh sb="24" eb="26">
      <t>ジョウホウ</t>
    </rPh>
    <rPh sb="26" eb="28">
      <t>コウヒョウ</t>
    </rPh>
    <rPh sb="29" eb="31">
      <t>ジョウキョウ</t>
    </rPh>
    <phoneticPr fontId="2"/>
  </si>
  <si>
    <t>ｐ：具体的に</t>
    <rPh sb="2" eb="5">
      <t>グタイテキ</t>
    </rPh>
    <phoneticPr fontId="2"/>
  </si>
  <si>
    <t>公表基準</t>
    <rPh sb="0" eb="2">
      <t>コウヒョウ</t>
    </rPh>
    <rPh sb="2" eb="4">
      <t>キジュン</t>
    </rPh>
    <phoneticPr fontId="2"/>
  </si>
  <si>
    <t>処分の明記</t>
    <rPh sb="0" eb="2">
      <t>ショブン</t>
    </rPh>
    <rPh sb="3" eb="5">
      <t>メイキ</t>
    </rPh>
    <phoneticPr fontId="2"/>
  </si>
  <si>
    <t>⑨</t>
    <phoneticPr fontId="2"/>
  </si>
  <si>
    <t>6-B 基幹教員制度の導入状況</t>
    <rPh sb="4" eb="6">
      <t>キカン</t>
    </rPh>
    <rPh sb="6" eb="8">
      <t>キョウイン</t>
    </rPh>
    <rPh sb="8" eb="10">
      <t>セイド</t>
    </rPh>
    <rPh sb="11" eb="13">
      <t>ドウニュウ</t>
    </rPh>
    <rPh sb="13" eb="15">
      <t>ジョウキョウ</t>
    </rPh>
    <phoneticPr fontId="2"/>
  </si>
  <si>
    <t>基幹教員制度</t>
    <phoneticPr fontId="2"/>
  </si>
  <si>
    <t>6-E 入学者受入れに関する取組状況</t>
    <rPh sb="4" eb="7">
      <t>ニュウガクシャ</t>
    </rPh>
    <rPh sb="7" eb="9">
      <t>ウケイ</t>
    </rPh>
    <rPh sb="11" eb="12">
      <t>カン</t>
    </rPh>
    <rPh sb="14" eb="16">
      <t>トリクミ</t>
    </rPh>
    <rPh sb="16" eb="18">
      <t>ジョウキョウ</t>
    </rPh>
    <phoneticPr fontId="2"/>
  </si>
  <si>
    <t>カ　オンラインの取組</t>
    <rPh sb="8" eb="10">
      <t>トリクミ</t>
    </rPh>
    <phoneticPr fontId="2"/>
  </si>
  <si>
    <t>学部生</t>
    <rPh sb="0" eb="3">
      <t>ガクブセイ</t>
    </rPh>
    <phoneticPr fontId="2"/>
  </si>
  <si>
    <t>研究科生</t>
    <rPh sb="0" eb="3">
      <t>ケンキュウカ</t>
    </rPh>
    <rPh sb="3" eb="4">
      <t>セイ</t>
    </rPh>
    <phoneticPr fontId="2"/>
  </si>
  <si>
    <r>
      <t>キ　送り出し学生数・受け入れ学生数</t>
    </r>
    <r>
      <rPr>
        <b/>
        <sz val="9"/>
        <rFont val="ＭＳ Ｐゴシック"/>
        <family val="3"/>
        <charset val="128"/>
        <scheme val="minor"/>
      </rPr>
      <t>（人）</t>
    </r>
    <rPh sb="2" eb="3">
      <t>オク</t>
    </rPh>
    <rPh sb="4" eb="5">
      <t>ダ</t>
    </rPh>
    <rPh sb="6" eb="9">
      <t>ガクセイスウ</t>
    </rPh>
    <rPh sb="10" eb="11">
      <t>ウ</t>
    </rPh>
    <rPh sb="12" eb="13">
      <t>イ</t>
    </rPh>
    <rPh sb="14" eb="17">
      <t>ガクセイスウ</t>
    </rPh>
    <rPh sb="18" eb="19">
      <t>ニン</t>
    </rPh>
    <phoneticPr fontId="2"/>
  </si>
  <si>
    <r>
      <rPr>
        <sz val="9"/>
        <rFont val="ＭＳ Ｐゴシック"/>
        <family val="3"/>
        <charset val="128"/>
        <scheme val="minor"/>
      </rPr>
      <t>オで ｄ</t>
    </r>
    <r>
      <rPr>
        <b/>
        <sz val="9"/>
        <rFont val="ＭＳ Ｐゴシック"/>
        <family val="3"/>
        <charset val="128"/>
        <scheme val="minor"/>
      </rPr>
      <t>（単位互換）</t>
    </r>
    <r>
      <rPr>
        <sz val="9"/>
        <rFont val="ＭＳ Ｐゴシック"/>
        <family val="3"/>
        <charset val="128"/>
        <scheme val="minor"/>
      </rPr>
      <t>の場合</t>
    </r>
    <rPh sb="5" eb="7">
      <t>タンイ</t>
    </rPh>
    <rPh sb="7" eb="9">
      <t>ゴカン</t>
    </rPh>
    <phoneticPr fontId="2"/>
  </si>
  <si>
    <r>
      <t>オで ｅ</t>
    </r>
    <r>
      <rPr>
        <b/>
        <sz val="9"/>
        <rFont val="ＭＳ Ｐゴシック"/>
        <family val="3"/>
        <charset val="128"/>
        <scheme val="minor"/>
      </rPr>
      <t>（ダブルディグリー）</t>
    </r>
    <r>
      <rPr>
        <sz val="9"/>
        <rFont val="ＭＳ Ｐゴシック"/>
        <family val="3"/>
        <charset val="128"/>
        <scheme val="minor"/>
      </rPr>
      <t>の場合</t>
    </r>
    <phoneticPr fontId="2"/>
  </si>
  <si>
    <r>
      <t>オで ｆ</t>
    </r>
    <r>
      <rPr>
        <b/>
        <sz val="9"/>
        <rFont val="ＭＳ Ｐゴシック"/>
        <family val="3"/>
        <charset val="128"/>
        <scheme val="minor"/>
      </rPr>
      <t>（ジョイントディグリー）</t>
    </r>
    <r>
      <rPr>
        <sz val="9"/>
        <rFont val="ＭＳ Ｐゴシック"/>
        <family val="3"/>
        <charset val="128"/>
        <scheme val="minor"/>
      </rPr>
      <t>の場合</t>
    </r>
    <rPh sb="17" eb="19">
      <t>バアイ</t>
    </rPh>
    <phoneticPr fontId="2"/>
  </si>
  <si>
    <r>
      <t>③　②オで ｄ</t>
    </r>
    <r>
      <rPr>
        <b/>
        <sz val="9"/>
        <color theme="1"/>
        <rFont val="ＭＳ Ｐゴシック"/>
        <family val="3"/>
        <charset val="128"/>
        <scheme val="minor"/>
      </rPr>
      <t>（単位互換）</t>
    </r>
    <r>
      <rPr>
        <sz val="9"/>
        <color theme="1"/>
        <rFont val="ＭＳ Ｐゴシック"/>
        <family val="3"/>
        <charset val="128"/>
        <scheme val="minor"/>
      </rPr>
      <t>の場合</t>
    </r>
    <rPh sb="8" eb="10">
      <t>タンイ</t>
    </rPh>
    <rPh sb="10" eb="12">
      <t>ゴカン</t>
    </rPh>
    <rPh sb="14" eb="16">
      <t>バアイ</t>
    </rPh>
    <phoneticPr fontId="2"/>
  </si>
  <si>
    <r>
      <t>④　②オで ｅ</t>
    </r>
    <r>
      <rPr>
        <b/>
        <sz val="9"/>
        <color theme="1"/>
        <rFont val="ＭＳ Ｐゴシック"/>
        <family val="3"/>
        <charset val="128"/>
        <scheme val="minor"/>
      </rPr>
      <t>（ダブルディグリー）</t>
    </r>
    <r>
      <rPr>
        <sz val="9"/>
        <color theme="1"/>
        <rFont val="ＭＳ Ｐゴシック"/>
        <family val="3"/>
        <charset val="128"/>
        <scheme val="minor"/>
      </rPr>
      <t>の場合</t>
    </r>
    <rPh sb="18" eb="20">
      <t>バアイ</t>
    </rPh>
    <phoneticPr fontId="2"/>
  </si>
  <si>
    <r>
      <t>⑤　②オで ｆ</t>
    </r>
    <r>
      <rPr>
        <b/>
        <sz val="9"/>
        <color theme="1"/>
        <rFont val="ＭＳ Ｐゴシック"/>
        <family val="3"/>
        <charset val="128"/>
        <scheme val="minor"/>
      </rPr>
      <t>（ジョイントディグリー）</t>
    </r>
    <r>
      <rPr>
        <sz val="9"/>
        <color theme="1"/>
        <rFont val="ＭＳ Ｐゴシック"/>
        <family val="3"/>
        <charset val="128"/>
        <scheme val="minor"/>
      </rPr>
      <t>の場合</t>
    </r>
    <rPh sb="20" eb="22">
      <t>バアイ</t>
    </rPh>
    <phoneticPr fontId="2"/>
  </si>
  <si>
    <t>オでａの場合　参加人数（人）</t>
    <rPh sb="4" eb="6">
      <t>バアイ</t>
    </rPh>
    <rPh sb="7" eb="9">
      <t>サンカ</t>
    </rPh>
    <rPh sb="9" eb="11">
      <t>ニンズウ</t>
    </rPh>
    <phoneticPr fontId="2"/>
  </si>
  <si>
    <t>4-L 学修歴証明書のデジタル化の状況</t>
    <rPh sb="4" eb="6">
      <t>ガクシュウ</t>
    </rPh>
    <rPh sb="6" eb="7">
      <t>レキ</t>
    </rPh>
    <rPh sb="7" eb="10">
      <t>ショウメイショ</t>
    </rPh>
    <rPh sb="15" eb="16">
      <t>カ</t>
    </rPh>
    <rPh sb="17" eb="19">
      <t>ジョウキョウ</t>
    </rPh>
    <phoneticPr fontId="2"/>
  </si>
  <si>
    <t>4-M 情報公表の状況</t>
    <rPh sb="4" eb="6">
      <t>ジョウホウ</t>
    </rPh>
    <rPh sb="6" eb="8">
      <t>コウヒョウ</t>
    </rPh>
    <rPh sb="9" eb="11">
      <t>ジョウキョウ</t>
    </rPh>
    <phoneticPr fontId="2"/>
  </si>
  <si>
    <t>6-D 教職協働に関する取組の状況</t>
    <rPh sb="4" eb="6">
      <t>キョウショク</t>
    </rPh>
    <rPh sb="6" eb="8">
      <t>キョウドウ</t>
    </rPh>
    <rPh sb="9" eb="10">
      <t>カン</t>
    </rPh>
    <rPh sb="12" eb="14">
      <t>トリクミ</t>
    </rPh>
    <rPh sb="15" eb="17">
      <t>ジョウキョウ</t>
    </rPh>
    <phoneticPr fontId="2"/>
  </si>
  <si>
    <t>3-J 学生による授業評価等の実施状況</t>
    <rPh sb="4" eb="6">
      <t>ガクセイ</t>
    </rPh>
    <rPh sb="9" eb="11">
      <t>ジュギョウ</t>
    </rPh>
    <rPh sb="11" eb="13">
      <t>ヒョウカ</t>
    </rPh>
    <rPh sb="13" eb="14">
      <t>ナド</t>
    </rPh>
    <rPh sb="15" eb="17">
      <t>ジッシ</t>
    </rPh>
    <rPh sb="17" eb="19">
      <t>ジョウキョウ</t>
    </rPh>
    <phoneticPr fontId="2"/>
  </si>
  <si>
    <t>3-K 教学マネジメントに関する取組</t>
    <rPh sb="4" eb="6">
      <t>キョウガク</t>
    </rPh>
    <rPh sb="13" eb="14">
      <t>カン</t>
    </rPh>
    <rPh sb="16" eb="18">
      <t>トリクミ</t>
    </rPh>
    <phoneticPr fontId="2"/>
  </si>
  <si>
    <t>4-K 履修証明プログラムの実施状況</t>
    <rPh sb="4" eb="6">
      <t>リシュウ</t>
    </rPh>
    <rPh sb="6" eb="8">
      <t>ショウメイ</t>
    </rPh>
    <rPh sb="14" eb="16">
      <t>ジッシ</t>
    </rPh>
    <rPh sb="16" eb="18">
      <t>ジョウキョウ</t>
    </rPh>
    <phoneticPr fontId="2"/>
  </si>
  <si>
    <t>4-K 履修証明プログラムの実施状況</t>
    <phoneticPr fontId="2"/>
  </si>
  <si>
    <t>7-B 英語による授業の実施状況</t>
    <rPh sb="4" eb="6">
      <t>エイゴ</t>
    </rPh>
    <rPh sb="9" eb="11">
      <t>ジュギョウ</t>
    </rPh>
    <rPh sb="12" eb="14">
      <t>ジッシ</t>
    </rPh>
    <rPh sb="14" eb="16">
      <t>ジョウキョウ</t>
    </rPh>
    <phoneticPr fontId="2"/>
  </si>
  <si>
    <t>7-B 英語による授業の実施状況</t>
    <rPh sb="4" eb="6">
      <t>エイゴ</t>
    </rPh>
    <phoneticPr fontId="2"/>
  </si>
  <si>
    <r>
      <t>② ①で「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」選択時（複数可）</t>
    </r>
    <rPh sb="7" eb="9">
      <t>センタク</t>
    </rPh>
    <rPh sb="9" eb="10">
      <t>ジ</t>
    </rPh>
    <phoneticPr fontId="2"/>
  </si>
  <si>
    <r>
      <t>③ ①で「</t>
    </r>
    <r>
      <rPr>
        <b/>
        <sz val="9"/>
        <color theme="1"/>
        <rFont val="ＭＳ Ｐゴシック"/>
        <family val="3"/>
        <charset val="128"/>
        <scheme val="minor"/>
      </rPr>
      <t>ｄ</t>
    </r>
    <r>
      <rPr>
        <sz val="9"/>
        <color theme="1"/>
        <rFont val="ＭＳ Ｐゴシック"/>
        <family val="2"/>
        <charset val="128"/>
        <scheme val="minor"/>
      </rPr>
      <t>」選択時（複数可）</t>
    </r>
    <rPh sb="7" eb="9">
      <t>センタク</t>
    </rPh>
    <rPh sb="9" eb="10">
      <t>ジ</t>
    </rPh>
    <phoneticPr fontId="2"/>
  </si>
  <si>
    <r>
      <t>⑤　①で「</t>
    </r>
    <r>
      <rPr>
        <b/>
        <sz val="9"/>
        <color theme="1"/>
        <rFont val="ＭＳ Ｐゴシック"/>
        <family val="3"/>
        <charset val="128"/>
        <scheme val="minor"/>
      </rPr>
      <t>ｅ</t>
    </r>
    <r>
      <rPr>
        <sz val="9"/>
        <color theme="1"/>
        <rFont val="ＭＳ Ｐゴシック"/>
        <family val="2"/>
        <charset val="128"/>
        <scheme val="minor"/>
      </rPr>
      <t>」選択時（複数可）</t>
    </r>
    <rPh sb="7" eb="9">
      <t>センタク</t>
    </rPh>
    <rPh sb="9" eb="10">
      <t>ジ</t>
    </rPh>
    <phoneticPr fontId="2"/>
  </si>
  <si>
    <r>
      <t>①卒業生</t>
    </r>
    <r>
      <rPr>
        <sz val="6"/>
        <color theme="1"/>
        <rFont val="ＭＳ Ｐゴシック"/>
        <family val="3"/>
        <charset val="128"/>
        <scheme val="minor"/>
      </rPr>
      <t>（複数可）</t>
    </r>
    <rPh sb="1" eb="4">
      <t>ソツギョウセイ</t>
    </rPh>
    <rPh sb="5" eb="7">
      <t>フクスウ</t>
    </rPh>
    <rPh sb="7" eb="8">
      <t>カ</t>
    </rPh>
    <phoneticPr fontId="2"/>
  </si>
  <si>
    <t>② 実施した場合の分野（複数可）</t>
    <rPh sb="2" eb="4">
      <t>ジッシ</t>
    </rPh>
    <rPh sb="6" eb="8">
      <t>バアイ</t>
    </rPh>
    <rPh sb="9" eb="11">
      <t>ブンヤ</t>
    </rPh>
    <phoneticPr fontId="2"/>
  </si>
  <si>
    <r>
      <t>④ 会議の種類　（③で「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」を選択時）（複数可）</t>
    </r>
    <rPh sb="2" eb="4">
      <t>カイギ</t>
    </rPh>
    <rPh sb="5" eb="7">
      <t>シュルイ</t>
    </rPh>
    <rPh sb="15" eb="17">
      <t>センタク</t>
    </rPh>
    <rPh sb="17" eb="18">
      <t>ジ</t>
    </rPh>
    <phoneticPr fontId="2"/>
  </si>
  <si>
    <r>
      <t>⑥ 会議の種類　（⑤で「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」を選択時）（複数可）</t>
    </r>
    <rPh sb="2" eb="4">
      <t>カイギ</t>
    </rPh>
    <rPh sb="5" eb="7">
      <t>シュルイ</t>
    </rPh>
    <rPh sb="15" eb="17">
      <t>センタク</t>
    </rPh>
    <rPh sb="17" eb="18">
      <t>ジ</t>
    </rPh>
    <phoneticPr fontId="2"/>
  </si>
  <si>
    <r>
      <t>④ ③で「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」選択時（複数可）</t>
    </r>
    <rPh sb="7" eb="9">
      <t>センタク</t>
    </rPh>
    <rPh sb="9" eb="10">
      <t>ジ</t>
    </rPh>
    <rPh sb="11" eb="13">
      <t>フクスウ</t>
    </rPh>
    <rPh sb="13" eb="14">
      <t>カ</t>
    </rPh>
    <phoneticPr fontId="2"/>
  </si>
  <si>
    <r>
      <t>⑤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</si>
  <si>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⑥ ⑤で「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」「</t>
    </r>
    <r>
      <rPr>
        <b/>
        <sz val="9"/>
        <color theme="1"/>
        <rFont val="ＭＳ Ｐゴシック"/>
        <family val="3"/>
        <charset val="128"/>
        <scheme val="minor"/>
      </rPr>
      <t>２</t>
    </r>
    <r>
      <rPr>
        <sz val="9"/>
        <color theme="1"/>
        <rFont val="ＭＳ Ｐゴシック"/>
        <family val="3"/>
        <charset val="128"/>
        <scheme val="minor"/>
      </rPr>
      <t>」選択時</t>
    </r>
    <rPh sb="10" eb="12">
      <t>センタク</t>
    </rPh>
    <rPh sb="12" eb="13">
      <t>ジ</t>
    </rPh>
    <phoneticPr fontId="2"/>
  </si>
  <si>
    <r>
      <t>⑦ ⑥で「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3"/>
        <charset val="128"/>
        <scheme val="minor"/>
      </rPr>
      <t>」選択時（複数可）</t>
    </r>
    <rPh sb="7" eb="9">
      <t>センタク</t>
    </rPh>
    <rPh sb="9" eb="10">
      <t>ジ</t>
    </rPh>
    <rPh sb="11" eb="13">
      <t>フクスウ</t>
    </rPh>
    <rPh sb="13" eb="14">
      <t>カ</t>
    </rPh>
    <phoneticPr fontId="2"/>
  </si>
  <si>
    <r>
      <t>⑧ ①で「</t>
    </r>
    <r>
      <rPr>
        <b/>
        <sz val="9"/>
        <color theme="1"/>
        <rFont val="ＭＳ Ｐゴシック"/>
        <family val="3"/>
        <charset val="128"/>
        <scheme val="minor"/>
      </rPr>
      <t>１</t>
    </r>
    <r>
      <rPr>
        <sz val="9"/>
        <color theme="1"/>
        <rFont val="ＭＳ Ｐゴシック"/>
        <family val="2"/>
        <charset val="128"/>
        <scheme val="minor"/>
      </rPr>
      <t>」選択時 ハラスメント防止のための取組（複数可）</t>
    </r>
    <rPh sb="17" eb="19">
      <t>ボウシ</t>
    </rPh>
    <rPh sb="23" eb="25">
      <t>トリクミ</t>
    </rPh>
    <rPh sb="26" eb="28">
      <t>フクスウ</t>
    </rPh>
    <rPh sb="28" eb="29">
      <t>カ</t>
    </rPh>
    <phoneticPr fontId="2"/>
  </si>
  <si>
    <r>
      <t>⑨ ⑧で「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</si>
  <si>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r>
      <t>⑩ ⑧で「</t>
    </r>
    <r>
      <rPr>
        <b/>
        <sz val="9"/>
        <color theme="1"/>
        <rFont val="ＭＳ Ｐゴシック"/>
        <family val="3"/>
        <charset val="128"/>
        <scheme val="minor"/>
      </rPr>
      <t>ｂ</t>
    </r>
    <r>
      <rPr>
        <sz val="9"/>
        <color theme="1"/>
        <rFont val="ＭＳ Ｐゴシック"/>
        <family val="2"/>
        <charset val="128"/>
        <scheme val="minor"/>
      </rPr>
      <t>」選択時</t>
    </r>
    <rPh sb="7" eb="9">
      <t>センタク</t>
    </rPh>
    <rPh sb="9" eb="10">
      <t>ジ</t>
    </rPh>
    <phoneticPr fontId="2"/>
  </si>
  <si>
    <t>6-B 基幹教員制度の導入状況、6-C ＩＲに関する取組の状況</t>
    <rPh sb="23" eb="24">
      <t>カン</t>
    </rPh>
    <rPh sb="26" eb="28">
      <t>トリクミ</t>
    </rPh>
    <rPh sb="29" eb="31">
      <t>ジョウキョウ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</si>
</sst>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 "/>
    <numFmt numFmtId="177" formatCode="#,##0_ "/>
    <numFmt numFmtId="178" formatCode="#,##0.0_ "/>
    <numFmt numFmtId="179" formatCode="&quot;　&quot;@"/>
  </numFmts>
  <fonts count="50" x14ac:knownFonts="1">
    <font>
      <sz val="11"/>
      <color theme="1"/>
      <name val="ＭＳ Ｐゴシック"/>
      <family val="2"/>
      <charset val="128"/>
      <scheme val="minor"/>
    </font>
    <font>
      <sz val="9"/>
      <color theme="1"/>
      <name val="Meiryo UI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scheme val="minor"/>
    </font>
    <font>
      <sz val="10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theme="0"/>
      <name val="ＭＳ Ｐゴシック"/>
      <family val="2"/>
      <charset val="128"/>
      <scheme val="minor"/>
    </font>
    <font>
      <b/>
      <sz val="11"/>
      <color rgb="FF0070C0"/>
      <name val="ＭＳ Ｐゴシック"/>
      <family val="2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9"/>
      <color theme="0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u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b/>
      <sz val="9"/>
      <color theme="9" tint="-0.249977111117893"/>
      <name val="ＭＳ Ｐゴシック"/>
      <family val="3"/>
      <charset val="128"/>
      <scheme val="minor"/>
    </font>
    <font>
      <b/>
      <sz val="9"/>
      <color rgb="FFFF0000"/>
      <name val="ＭＳ Ｐゴシック"/>
      <family val="3"/>
      <charset val="128"/>
      <scheme val="minor"/>
    </font>
    <font>
      <sz val="9"/>
      <name val="ＭＳ Ｐゴシック"/>
      <family val="2"/>
      <charset val="128"/>
      <scheme val="minor"/>
    </font>
    <font>
      <b/>
      <sz val="9"/>
      <color rgb="FF002060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9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b/>
      <sz val="9"/>
      <color rgb="FFFF0000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9"/>
      <color theme="0"/>
      <name val="ＭＳ Ｐゴシック"/>
      <family val="3"/>
      <charset val="128"/>
      <scheme val="minor"/>
    </font>
    <font>
      <b/>
      <sz val="9"/>
      <name val="ＭＳ Ｐゴシック"/>
      <family val="3"/>
      <charset val="128"/>
      <scheme val="minor"/>
    </font>
    <font>
      <sz val="10"/>
      <color theme="1"/>
      <name val="Meiryo UI"/>
      <family val="3"/>
      <charset val="128"/>
    </font>
    <font>
      <sz val="10"/>
      <name val="Meiryo UI"/>
      <family val="3"/>
      <charset val="128"/>
    </font>
    <font>
      <sz val="1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u/>
      <sz val="9"/>
      <name val="ＭＳ Ｐゴシック"/>
      <family val="3"/>
      <charset val="128"/>
      <scheme val="minor"/>
    </font>
    <font>
      <b/>
      <u/>
      <sz val="9"/>
      <color rgb="FF002060"/>
      <name val="ＭＳ Ｐゴシック"/>
      <family val="3"/>
      <charset val="128"/>
      <scheme val="minor"/>
    </font>
    <font>
      <sz val="9"/>
      <color theme="1"/>
      <name val="Meiryo UI"/>
      <family val="2"/>
      <charset val="128"/>
    </font>
    <font>
      <sz val="11"/>
      <color theme="1"/>
      <name val="Meiryo UI"/>
      <family val="3"/>
      <charset val="128"/>
    </font>
    <font>
      <sz val="11"/>
      <color theme="0"/>
      <name val="Meiryo UI"/>
      <family val="3"/>
      <charset val="128"/>
    </font>
    <font>
      <b/>
      <sz val="8"/>
      <color theme="9" tint="-0.249977111117893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u/>
      <sz val="9"/>
      <name val="ＭＳ Ｐゴシック"/>
      <family val="3"/>
      <charset val="128"/>
      <scheme val="minor"/>
    </font>
    <font>
      <sz val="10"/>
      <color theme="0"/>
      <name val="Meiryo UI"/>
      <family val="3"/>
      <charset val="128"/>
    </font>
    <font>
      <sz val="10"/>
      <color rgb="FF000000"/>
      <name val="Arial"/>
      <family val="2"/>
    </font>
    <font>
      <b/>
      <u/>
      <sz val="9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2"/>
      <charset val="128"/>
      <scheme val="minor"/>
    </font>
    <font>
      <b/>
      <sz val="11"/>
      <color rgb="FF0070C0"/>
      <name val="ＭＳ Ｐゴシック"/>
      <family val="3"/>
      <charset val="128"/>
      <scheme val="minor"/>
    </font>
    <font>
      <sz val="9"/>
      <color rgb="FF002060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8" tint="0.5999633777886288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</fills>
  <borders count="2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double">
        <color theme="1"/>
      </bottom>
      <diagonal/>
    </border>
    <border>
      <left/>
      <right style="medium">
        <color theme="1"/>
      </right>
      <top style="medium">
        <color theme="1"/>
      </top>
      <bottom style="double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double">
        <color theme="1"/>
      </bottom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/>
      <right style="medium">
        <color theme="1"/>
      </right>
      <top/>
      <bottom/>
      <diagonal/>
    </border>
    <border>
      <left style="thin">
        <color theme="1"/>
      </left>
      <right style="medium">
        <color theme="1"/>
      </right>
      <top/>
      <bottom/>
      <diagonal/>
    </border>
    <border>
      <left style="medium">
        <color rgb="FFFF0000"/>
      </left>
      <right style="medium">
        <color rgb="FFFF0000"/>
      </right>
      <top style="thin">
        <color theme="1"/>
      </top>
      <bottom style="thin">
        <color theme="1"/>
      </bottom>
      <diagonal/>
    </border>
    <border>
      <left/>
      <right style="medium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rgb="FFFF0000"/>
      </left>
      <right style="medium">
        <color rgb="FFFF0000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/>
      <diagonal/>
    </border>
    <border>
      <left style="thin">
        <color auto="1"/>
      </left>
      <right/>
      <top style="dashed">
        <color auto="1"/>
      </top>
      <bottom/>
      <diagonal/>
    </border>
    <border>
      <left style="dashed">
        <color indexed="64"/>
      </left>
      <right style="medium">
        <color auto="1"/>
      </right>
      <top style="dashed">
        <color auto="1"/>
      </top>
      <bottom/>
      <diagonal/>
    </border>
    <border>
      <left style="thin">
        <color auto="1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 style="dashed">
        <color indexed="64"/>
      </left>
      <right style="medium">
        <color auto="1"/>
      </right>
      <top/>
      <bottom style="dash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/>
      <top style="thin">
        <color auto="1"/>
      </top>
      <bottom style="dashed">
        <color auto="1"/>
      </bottom>
      <diagonal/>
    </border>
    <border>
      <left style="dashed">
        <color indexed="64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/>
      <top style="dashed">
        <color auto="1"/>
      </top>
      <bottom style="thin">
        <color auto="1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 style="thin">
        <color auto="1"/>
      </right>
      <top/>
      <bottom style="medium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dashed">
        <color indexed="64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dashed">
        <color indexed="64"/>
      </left>
      <right style="thin">
        <color auto="1"/>
      </right>
      <top style="dashed">
        <color auto="1"/>
      </top>
      <bottom/>
      <diagonal/>
    </border>
    <border>
      <left style="dashed">
        <color indexed="64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dashed">
        <color indexed="64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 style="dashed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/>
      <diagonal/>
    </border>
    <border>
      <left/>
      <right style="thin">
        <color auto="1"/>
      </right>
      <top style="thin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thin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ashed">
        <color auto="1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dashed">
        <color auto="1"/>
      </top>
      <bottom/>
      <diagonal/>
    </border>
    <border>
      <left style="medium">
        <color auto="1"/>
      </left>
      <right/>
      <top style="thin">
        <color auto="1"/>
      </top>
      <bottom style="dashed">
        <color auto="1"/>
      </bottom>
      <diagonal/>
    </border>
    <border>
      <left style="medium">
        <color auto="1"/>
      </left>
      <right/>
      <top style="dashed">
        <color auto="1"/>
      </top>
      <bottom style="thin">
        <color auto="1"/>
      </bottom>
      <diagonal/>
    </border>
    <border>
      <left style="medium">
        <color auto="1"/>
      </left>
      <right/>
      <top/>
      <bottom style="dashed">
        <color auto="1"/>
      </bottom>
      <diagonal/>
    </border>
    <border>
      <left style="dashed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n">
        <color auto="1"/>
      </top>
      <bottom style="dashed">
        <color auto="1"/>
      </bottom>
      <diagonal/>
    </border>
    <border>
      <left/>
      <right/>
      <top style="dashed">
        <color auto="1"/>
      </top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indexed="64"/>
      </right>
      <top style="thin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 style="dashed">
        <color auto="1"/>
      </bottom>
      <diagonal/>
    </border>
    <border>
      <left/>
      <right style="medium">
        <color indexed="64"/>
      </right>
      <top style="dashed">
        <color auto="1"/>
      </top>
      <bottom/>
      <diagonal/>
    </border>
    <border>
      <left/>
      <right style="medium">
        <color indexed="64"/>
      </right>
      <top style="dashed">
        <color auto="1"/>
      </top>
      <bottom style="thin">
        <color auto="1"/>
      </bottom>
      <diagonal/>
    </border>
    <border>
      <left/>
      <right style="medium">
        <color indexed="64"/>
      </right>
      <top/>
      <bottom style="dashed">
        <color auto="1"/>
      </bottom>
      <diagonal/>
    </border>
    <border>
      <left style="dashed">
        <color indexed="64"/>
      </left>
      <right/>
      <top/>
      <bottom style="medium">
        <color auto="1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dashed">
        <color auto="1"/>
      </top>
      <bottom style="dashed">
        <color auto="1"/>
      </bottom>
      <diagonal/>
    </border>
    <border>
      <left style="dashed">
        <color indexed="64"/>
      </left>
      <right/>
      <top style="dashed">
        <color auto="1"/>
      </top>
      <bottom/>
      <diagonal/>
    </border>
    <border>
      <left style="dashed">
        <color indexed="64"/>
      </left>
      <right/>
      <top style="thin">
        <color auto="1"/>
      </top>
      <bottom style="dashed">
        <color auto="1"/>
      </bottom>
      <diagonal/>
    </border>
    <border>
      <left style="dashed">
        <color indexed="64"/>
      </left>
      <right/>
      <top style="dashed">
        <color auto="1"/>
      </top>
      <bottom style="thin">
        <color auto="1"/>
      </bottom>
      <diagonal/>
    </border>
    <border>
      <left style="dashed">
        <color indexed="64"/>
      </left>
      <right/>
      <top/>
      <bottom style="dashed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dashed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dashed">
        <color auto="1"/>
      </bottom>
      <diagonal/>
    </border>
    <border>
      <left style="thin">
        <color auto="1"/>
      </left>
      <right style="dashed">
        <color auto="1"/>
      </right>
      <top/>
      <bottom style="medium">
        <color auto="1"/>
      </bottom>
      <diagonal/>
    </border>
    <border>
      <left style="thin">
        <color auto="1"/>
      </left>
      <right style="dashed">
        <color auto="1"/>
      </right>
      <top/>
      <bottom/>
      <diagonal/>
    </border>
    <border>
      <left style="thin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thin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/>
      <bottom style="dashed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indexed="64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thin">
        <color auto="1"/>
      </bottom>
      <diagonal/>
    </border>
    <border>
      <left/>
      <right style="dashed">
        <color auto="1"/>
      </right>
      <top/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ashed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dashed">
        <color auto="1"/>
      </bottom>
      <diagonal/>
    </border>
    <border>
      <left style="thin">
        <color auto="1"/>
      </left>
      <right/>
      <top style="dashed">
        <color auto="1"/>
      </top>
      <bottom style="medium">
        <color auto="1"/>
      </bottom>
      <diagonal/>
    </border>
    <border>
      <left/>
      <right style="thin">
        <color auto="1"/>
      </right>
      <top style="dashed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dashed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/>
      <diagonal/>
    </border>
    <border>
      <left style="medium">
        <color auto="1"/>
      </left>
      <right style="dashed">
        <color auto="1"/>
      </right>
      <top style="thin">
        <color auto="1"/>
      </top>
      <bottom style="dashed">
        <color auto="1"/>
      </bottom>
      <diagonal/>
    </border>
    <border>
      <left style="medium">
        <color auto="1"/>
      </left>
      <right style="dashed">
        <color auto="1"/>
      </right>
      <top style="dashed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/>
      <bottom style="dashed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indexed="64"/>
      </left>
      <right style="dotted">
        <color indexed="64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auto="1"/>
      </left>
      <right/>
      <top style="dash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ashed">
        <color auto="1"/>
      </top>
      <bottom style="dotted">
        <color auto="1"/>
      </bottom>
      <diagonal/>
    </border>
    <border>
      <left style="thin">
        <color auto="1"/>
      </left>
      <right/>
      <top style="dashed">
        <color auto="1"/>
      </top>
      <bottom style="dotted">
        <color auto="1"/>
      </bottom>
      <diagonal/>
    </border>
    <border>
      <left style="medium">
        <color indexed="64"/>
      </left>
      <right style="thin">
        <color auto="1"/>
      </right>
      <top style="dashed">
        <color auto="1"/>
      </top>
      <bottom style="dott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otted">
        <color auto="1"/>
      </bottom>
      <diagonal/>
    </border>
    <border>
      <left/>
      <right style="thin">
        <color auto="1"/>
      </right>
      <top style="dashed">
        <color auto="1"/>
      </top>
      <bottom style="dotted">
        <color auto="1"/>
      </bottom>
      <diagonal/>
    </border>
    <border>
      <left style="dashed">
        <color indexed="64"/>
      </left>
      <right style="medium">
        <color auto="1"/>
      </right>
      <top style="dashed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dashed">
        <color indexed="64"/>
      </left>
      <right/>
      <top/>
      <bottom style="thin">
        <color auto="1"/>
      </bottom>
      <diagonal/>
    </border>
    <border>
      <left style="dashed">
        <color auto="1"/>
      </left>
      <right/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medium">
        <color auto="1"/>
      </right>
      <top/>
      <bottom style="thin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dotted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otted">
        <color auto="1"/>
      </bottom>
      <diagonal/>
    </border>
    <border>
      <left style="thin">
        <color indexed="64"/>
      </left>
      <right/>
      <top style="medium">
        <color auto="1"/>
      </top>
      <bottom style="dotted">
        <color auto="1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dotted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auto="1"/>
      </top>
      <bottom style="dashed">
        <color auto="1"/>
      </bottom>
      <diagonal/>
    </border>
    <border>
      <left style="medium">
        <color indexed="64"/>
      </left>
      <right/>
      <top style="dashed">
        <color auto="1"/>
      </top>
      <bottom style="medium">
        <color indexed="64"/>
      </bottom>
      <diagonal/>
    </border>
    <border>
      <left style="medium">
        <color auto="1"/>
      </left>
      <right/>
      <top style="dotted">
        <color auto="1"/>
      </top>
      <bottom style="dash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ash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indexed="64"/>
      </bottom>
      <diagonal/>
    </border>
    <border>
      <left/>
      <right/>
      <top style="dashed">
        <color auto="1"/>
      </top>
      <bottom style="medium">
        <color indexed="64"/>
      </bottom>
      <diagonal/>
    </border>
    <border>
      <left style="dashed">
        <color indexed="64"/>
      </left>
      <right/>
      <top style="dashed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ashed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4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9" fillId="0" borderId="0"/>
    <xf numFmtId="0" fontId="6" fillId="0" borderId="0">
      <alignment vertical="center"/>
    </xf>
    <xf numFmtId="0" fontId="3" fillId="0" borderId="0">
      <alignment vertical="center"/>
    </xf>
    <xf numFmtId="0" fontId="36" fillId="0" borderId="0">
      <alignment vertical="center"/>
    </xf>
    <xf numFmtId="0" fontId="43" fillId="0" borderId="0">
      <alignment vertical="center"/>
    </xf>
  </cellStyleXfs>
  <cellXfs count="1153">
    <xf numFmtId="0" fontId="0" fillId="0" borderId="0" xfId="0">
      <alignment vertical="center"/>
    </xf>
    <xf numFmtId="0" fontId="5" fillId="0" borderId="0" xfId="0" applyFont="1">
      <alignment vertical="center"/>
    </xf>
    <xf numFmtId="0" fontId="7" fillId="0" borderId="0" xfId="5" applyFont="1" applyProtection="1">
      <alignment vertical="center"/>
      <protection hidden="1"/>
    </xf>
    <xf numFmtId="0" fontId="7" fillId="2" borderId="17" xfId="5" applyFont="1" applyFill="1" applyBorder="1" applyAlignment="1" applyProtection="1">
      <alignment horizontal="center" vertical="center" wrapText="1"/>
      <protection hidden="1"/>
    </xf>
    <xf numFmtId="0" fontId="7" fillId="2" borderId="18" xfId="5" applyFont="1" applyFill="1" applyBorder="1" applyAlignment="1" applyProtection="1">
      <alignment horizontal="center" vertical="center" wrapText="1"/>
      <protection hidden="1"/>
    </xf>
    <xf numFmtId="0" fontId="7" fillId="2" borderId="19" xfId="5" applyFont="1" applyFill="1" applyBorder="1" applyAlignment="1" applyProtection="1">
      <alignment horizontal="center" vertical="center" wrapText="1"/>
      <protection hidden="1"/>
    </xf>
    <xf numFmtId="176" fontId="10" fillId="0" borderId="20" xfId="6" applyNumberFormat="1" applyFont="1" applyBorder="1" applyAlignment="1" applyProtection="1">
      <alignment horizontal="center" wrapText="1"/>
      <protection hidden="1"/>
    </xf>
    <xf numFmtId="0" fontId="10" fillId="0" borderId="21" xfId="6" applyFont="1" applyBorder="1" applyAlignment="1" applyProtection="1">
      <alignment wrapText="1"/>
      <protection hidden="1"/>
    </xf>
    <xf numFmtId="0" fontId="10" fillId="0" borderId="22" xfId="6" applyFont="1" applyBorder="1" applyAlignment="1" applyProtection="1">
      <alignment wrapText="1"/>
      <protection hidden="1"/>
    </xf>
    <xf numFmtId="176" fontId="10" fillId="0" borderId="23" xfId="6" applyNumberFormat="1" applyFont="1" applyBorder="1" applyAlignment="1" applyProtection="1">
      <alignment horizontal="center" wrapText="1"/>
      <protection hidden="1"/>
    </xf>
    <xf numFmtId="0" fontId="10" fillId="0" borderId="24" xfId="6" applyFont="1" applyBorder="1" applyAlignment="1" applyProtection="1">
      <alignment wrapText="1"/>
      <protection hidden="1"/>
    </xf>
    <xf numFmtId="0" fontId="10" fillId="0" borderId="25" xfId="6" applyFont="1" applyBorder="1" applyAlignment="1" applyProtection="1">
      <alignment wrapText="1"/>
      <protection hidden="1"/>
    </xf>
    <xf numFmtId="0" fontId="10" fillId="0" borderId="23" xfId="6" applyFont="1" applyBorder="1" applyAlignment="1" applyProtection="1">
      <alignment horizontal="center" wrapText="1"/>
      <protection hidden="1"/>
    </xf>
    <xf numFmtId="0" fontId="10" fillId="0" borderId="26" xfId="6" applyFont="1" applyBorder="1" applyAlignment="1" applyProtection="1">
      <alignment horizontal="center" wrapText="1"/>
      <protection hidden="1"/>
    </xf>
    <xf numFmtId="0" fontId="10" fillId="0" borderId="27" xfId="6" applyFont="1" applyBorder="1" applyAlignment="1" applyProtection="1">
      <alignment wrapText="1"/>
      <protection hidden="1"/>
    </xf>
    <xf numFmtId="0" fontId="10" fillId="0" borderId="28" xfId="6" applyFont="1" applyBorder="1" applyAlignment="1" applyProtection="1">
      <alignment wrapText="1"/>
      <protection hidden="1"/>
    </xf>
    <xf numFmtId="0" fontId="10" fillId="3" borderId="20" xfId="6" applyFont="1" applyFill="1" applyBorder="1" applyAlignment="1" applyProtection="1">
      <alignment horizontal="center" wrapText="1"/>
      <protection hidden="1"/>
    </xf>
    <xf numFmtId="0" fontId="10" fillId="3" borderId="21" xfId="6" applyFont="1" applyFill="1" applyBorder="1" applyAlignment="1" applyProtection="1">
      <alignment wrapText="1"/>
      <protection hidden="1"/>
    </xf>
    <xf numFmtId="0" fontId="10" fillId="3" borderId="22" xfId="6" applyFont="1" applyFill="1" applyBorder="1" applyAlignment="1" applyProtection="1">
      <alignment wrapText="1"/>
      <protection hidden="1"/>
    </xf>
    <xf numFmtId="0" fontId="10" fillId="3" borderId="23" xfId="6" applyFont="1" applyFill="1" applyBorder="1" applyAlignment="1" applyProtection="1">
      <alignment horizontal="center" wrapText="1"/>
      <protection hidden="1"/>
    </xf>
    <xf numFmtId="0" fontId="10" fillId="3" borderId="24" xfId="6" applyFont="1" applyFill="1" applyBorder="1" applyAlignment="1" applyProtection="1">
      <alignment wrapText="1"/>
      <protection hidden="1"/>
    </xf>
    <xf numFmtId="0" fontId="10" fillId="3" borderId="25" xfId="6" applyFont="1" applyFill="1" applyBorder="1" applyAlignment="1" applyProtection="1">
      <alignment wrapText="1"/>
      <protection hidden="1"/>
    </xf>
    <xf numFmtId="0" fontId="10" fillId="3" borderId="26" xfId="6" applyFont="1" applyFill="1" applyBorder="1" applyAlignment="1" applyProtection="1">
      <alignment horizontal="center" wrapText="1"/>
      <protection hidden="1"/>
    </xf>
    <xf numFmtId="0" fontId="10" fillId="3" borderId="27" xfId="6" applyFont="1" applyFill="1" applyBorder="1" applyAlignment="1" applyProtection="1">
      <alignment wrapText="1"/>
      <protection hidden="1"/>
    </xf>
    <xf numFmtId="0" fontId="10" fillId="3" borderId="29" xfId="6" applyFont="1" applyFill="1" applyBorder="1" applyAlignment="1" applyProtection="1">
      <alignment wrapText="1"/>
      <protection hidden="1"/>
    </xf>
    <xf numFmtId="0" fontId="10" fillId="0" borderId="20" xfId="6" applyFont="1" applyBorder="1" applyAlignment="1" applyProtection="1">
      <alignment horizontal="center" wrapText="1"/>
      <protection hidden="1"/>
    </xf>
    <xf numFmtId="0" fontId="7" fillId="0" borderId="30" xfId="5" applyFont="1" applyBorder="1" applyProtection="1">
      <alignment vertical="center"/>
      <protection hidden="1"/>
    </xf>
    <xf numFmtId="0" fontId="7" fillId="0" borderId="31" xfId="5" applyFont="1" applyBorder="1" applyProtection="1">
      <alignment vertical="center"/>
      <protection hidden="1"/>
    </xf>
    <xf numFmtId="0" fontId="10" fillId="3" borderId="32" xfId="6" applyFont="1" applyFill="1" applyBorder="1" applyAlignment="1" applyProtection="1">
      <alignment wrapText="1"/>
      <protection hidden="1"/>
    </xf>
    <xf numFmtId="0" fontId="7" fillId="0" borderId="32" xfId="5" applyFont="1" applyBorder="1" applyProtection="1">
      <alignment vertical="center"/>
      <protection hidden="1"/>
    </xf>
    <xf numFmtId="0" fontId="7" fillId="0" borderId="28" xfId="5" applyFont="1" applyBorder="1" applyProtection="1">
      <alignment vertical="center"/>
      <protection hidden="1"/>
    </xf>
    <xf numFmtId="0" fontId="10" fillId="3" borderId="33" xfId="6" applyFont="1" applyFill="1" applyBorder="1" applyAlignment="1" applyProtection="1">
      <alignment horizontal="center" wrapText="1"/>
      <protection hidden="1"/>
    </xf>
    <xf numFmtId="0" fontId="10" fillId="3" borderId="34" xfId="6" applyFont="1" applyFill="1" applyBorder="1" applyAlignment="1" applyProtection="1">
      <alignment wrapText="1"/>
      <protection hidden="1"/>
    </xf>
    <xf numFmtId="0" fontId="7" fillId="0" borderId="0" xfId="5" applyFont="1" applyAlignment="1" applyProtection="1">
      <alignment vertical="center" wrapText="1"/>
      <protection hidden="1"/>
    </xf>
    <xf numFmtId="0" fontId="7" fillId="0" borderId="0" xfId="5" applyFont="1" applyAlignment="1" applyProtection="1">
      <alignment horizontal="center" vertical="center"/>
      <protection hidden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4" fillId="0" borderId="0" xfId="0" applyFont="1" applyProtection="1">
      <alignment vertical="center"/>
      <protection hidden="1"/>
    </xf>
    <xf numFmtId="0" fontId="13" fillId="0" borderId="40" xfId="0" applyFont="1" applyBorder="1">
      <alignment vertical="center"/>
    </xf>
    <xf numFmtId="0" fontId="13" fillId="0" borderId="42" xfId="0" applyFont="1" applyBorder="1">
      <alignment vertical="center"/>
    </xf>
    <xf numFmtId="0" fontId="15" fillId="0" borderId="0" xfId="0" applyFont="1">
      <alignment vertical="center"/>
    </xf>
    <xf numFmtId="0" fontId="15" fillId="0" borderId="44" xfId="0" applyFont="1" applyBorder="1">
      <alignment vertical="center"/>
    </xf>
    <xf numFmtId="0" fontId="13" fillId="0" borderId="45" xfId="0" applyFont="1" applyBorder="1">
      <alignment vertical="center"/>
    </xf>
    <xf numFmtId="0" fontId="15" fillId="0" borderId="46" xfId="0" applyFont="1" applyBorder="1">
      <alignment vertical="center"/>
    </xf>
    <xf numFmtId="0" fontId="13" fillId="4" borderId="39" xfId="0" applyFont="1" applyFill="1" applyBorder="1">
      <alignment vertical="center"/>
    </xf>
    <xf numFmtId="0" fontId="13" fillId="4" borderId="35" xfId="0" applyFont="1" applyFill="1" applyBorder="1">
      <alignment vertical="center"/>
    </xf>
    <xf numFmtId="0" fontId="13" fillId="4" borderId="40" xfId="0" applyFont="1" applyFill="1" applyBorder="1">
      <alignment vertical="center"/>
    </xf>
    <xf numFmtId="0" fontId="13" fillId="4" borderId="37" xfId="0" applyFont="1" applyFill="1" applyBorder="1">
      <alignment vertical="center"/>
    </xf>
    <xf numFmtId="0" fontId="13" fillId="4" borderId="41" xfId="0" applyFont="1" applyFill="1" applyBorder="1">
      <alignment vertical="center"/>
    </xf>
    <xf numFmtId="0" fontId="15" fillId="4" borderId="42" xfId="0" applyFont="1" applyFill="1" applyBorder="1" applyAlignment="1">
      <alignment horizontal="center" vertical="center"/>
    </xf>
    <xf numFmtId="0" fontId="15" fillId="4" borderId="44" xfId="0" applyFont="1" applyFill="1" applyBorder="1" applyAlignment="1">
      <alignment horizontal="center" vertical="center"/>
    </xf>
    <xf numFmtId="0" fontId="13" fillId="4" borderId="48" xfId="0" applyFont="1" applyFill="1" applyBorder="1">
      <alignment vertical="center"/>
    </xf>
    <xf numFmtId="0" fontId="13" fillId="4" borderId="49" xfId="0" applyFont="1" applyFill="1" applyBorder="1">
      <alignment vertical="center"/>
    </xf>
    <xf numFmtId="177" fontId="13" fillId="0" borderId="51" xfId="0" applyNumberFormat="1" applyFont="1" applyBorder="1" applyProtection="1">
      <alignment vertical="center"/>
      <protection locked="0"/>
    </xf>
    <xf numFmtId="177" fontId="13" fillId="0" borderId="52" xfId="0" applyNumberFormat="1" applyFont="1" applyBorder="1" applyProtection="1">
      <alignment vertical="center"/>
      <protection locked="0"/>
    </xf>
    <xf numFmtId="177" fontId="13" fillId="0" borderId="55" xfId="0" applyNumberFormat="1" applyFont="1" applyBorder="1" applyProtection="1">
      <alignment vertical="center"/>
      <protection locked="0"/>
    </xf>
    <xf numFmtId="177" fontId="13" fillId="0" borderId="58" xfId="0" applyNumberFormat="1" applyFont="1" applyBorder="1" applyProtection="1">
      <alignment vertical="center"/>
      <protection locked="0"/>
    </xf>
    <xf numFmtId="177" fontId="13" fillId="0" borderId="61" xfId="0" applyNumberFormat="1" applyFont="1" applyBorder="1" applyProtection="1">
      <alignment vertical="center"/>
      <protection locked="0"/>
    </xf>
    <xf numFmtId="177" fontId="13" fillId="0" borderId="64" xfId="0" applyNumberFormat="1" applyFont="1" applyBorder="1" applyProtection="1">
      <alignment vertical="center"/>
      <protection locked="0"/>
    </xf>
    <xf numFmtId="0" fontId="13" fillId="4" borderId="68" xfId="0" applyFont="1" applyFill="1" applyBorder="1">
      <alignment vertical="center"/>
    </xf>
    <xf numFmtId="177" fontId="13" fillId="0" borderId="48" xfId="0" applyNumberFormat="1" applyFont="1" applyBorder="1" applyAlignment="1" applyProtection="1">
      <alignment horizontal="center" vertical="center"/>
      <protection locked="0"/>
    </xf>
    <xf numFmtId="177" fontId="13" fillId="0" borderId="50" xfId="0" applyNumberFormat="1" applyFont="1" applyBorder="1" applyAlignment="1" applyProtection="1">
      <alignment horizontal="center" vertical="center"/>
      <protection locked="0"/>
    </xf>
    <xf numFmtId="177" fontId="13" fillId="0" borderId="54" xfId="0" applyNumberFormat="1" applyFont="1" applyBorder="1" applyAlignment="1" applyProtection="1">
      <alignment horizontal="center" vertical="center"/>
      <protection locked="0"/>
    </xf>
    <xf numFmtId="177" fontId="13" fillId="0" borderId="60" xfId="0" applyNumberFormat="1" applyFont="1" applyBorder="1" applyAlignment="1" applyProtection="1">
      <alignment horizontal="center" vertical="center"/>
      <protection locked="0"/>
    </xf>
    <xf numFmtId="177" fontId="13" fillId="0" borderId="63" xfId="0" applyNumberFormat="1" applyFont="1" applyBorder="1" applyAlignment="1" applyProtection="1">
      <alignment horizontal="center" vertical="center"/>
      <protection locked="0"/>
    </xf>
    <xf numFmtId="177" fontId="13" fillId="0" borderId="57" xfId="0" applyNumberFormat="1" applyFont="1" applyBorder="1" applyAlignment="1" applyProtection="1">
      <alignment horizontal="center" vertical="center"/>
      <protection locked="0"/>
    </xf>
    <xf numFmtId="177" fontId="13" fillId="0" borderId="49" xfId="0" applyNumberFormat="1" applyFont="1" applyBorder="1" applyAlignment="1" applyProtection="1">
      <alignment horizontal="center" vertical="center"/>
      <protection locked="0"/>
    </xf>
    <xf numFmtId="177" fontId="13" fillId="0" borderId="70" xfId="0" applyNumberFormat="1" applyFont="1" applyBorder="1" applyAlignment="1" applyProtection="1">
      <alignment horizontal="center" vertical="center"/>
      <protection locked="0"/>
    </xf>
    <xf numFmtId="177" fontId="13" fillId="0" borderId="71" xfId="0" applyNumberFormat="1" applyFont="1" applyBorder="1" applyAlignment="1" applyProtection="1">
      <alignment horizontal="center" vertical="center"/>
      <protection locked="0"/>
    </xf>
    <xf numFmtId="177" fontId="13" fillId="0" borderId="72" xfId="0" applyNumberFormat="1" applyFont="1" applyBorder="1" applyAlignment="1" applyProtection="1">
      <alignment horizontal="center" vertical="center"/>
      <protection locked="0"/>
    </xf>
    <xf numFmtId="177" fontId="13" fillId="0" borderId="73" xfId="0" applyNumberFormat="1" applyFont="1" applyBorder="1" applyAlignment="1" applyProtection="1">
      <alignment horizontal="center" vertical="center"/>
      <protection locked="0"/>
    </xf>
    <xf numFmtId="177" fontId="13" fillId="0" borderId="74" xfId="0" applyNumberFormat="1" applyFont="1" applyBorder="1" applyAlignment="1" applyProtection="1">
      <alignment horizontal="center" vertical="center"/>
      <protection locked="0"/>
    </xf>
    <xf numFmtId="177" fontId="13" fillId="0" borderId="75" xfId="0" applyNumberFormat="1" applyFont="1" applyBorder="1" applyAlignment="1" applyProtection="1">
      <alignment horizontal="center" vertical="center"/>
      <protection locked="0"/>
    </xf>
    <xf numFmtId="177" fontId="13" fillId="0" borderId="69" xfId="0" applyNumberFormat="1" applyFont="1" applyBorder="1" applyAlignment="1" applyProtection="1">
      <alignment horizontal="center" vertical="center"/>
      <protection locked="0"/>
    </xf>
    <xf numFmtId="177" fontId="13" fillId="0" borderId="66" xfId="0" applyNumberFormat="1" applyFont="1" applyBorder="1" applyAlignment="1" applyProtection="1">
      <alignment horizontal="center" vertical="center"/>
      <protection locked="0"/>
    </xf>
    <xf numFmtId="177" fontId="13" fillId="0" borderId="51" xfId="0" applyNumberFormat="1" applyFont="1" applyBorder="1" applyAlignment="1" applyProtection="1">
      <alignment horizontal="center" vertical="center"/>
      <protection locked="0"/>
    </xf>
    <xf numFmtId="177" fontId="13" fillId="0" borderId="55" xfId="0" applyNumberFormat="1" applyFont="1" applyBorder="1" applyAlignment="1" applyProtection="1">
      <alignment horizontal="center" vertical="center"/>
      <protection locked="0"/>
    </xf>
    <xf numFmtId="177" fontId="13" fillId="0" borderId="61" xfId="0" applyNumberFormat="1" applyFont="1" applyBorder="1" applyAlignment="1" applyProtection="1">
      <alignment horizontal="center" vertical="center"/>
      <protection locked="0"/>
    </xf>
    <xf numFmtId="177" fontId="13" fillId="0" borderId="64" xfId="0" applyNumberFormat="1" applyFont="1" applyBorder="1" applyAlignment="1" applyProtection="1">
      <alignment horizontal="center" vertical="center"/>
      <protection locked="0"/>
    </xf>
    <xf numFmtId="177" fontId="13" fillId="0" borderId="58" xfId="0" applyNumberFormat="1" applyFont="1" applyBorder="1" applyAlignment="1" applyProtection="1">
      <alignment horizontal="center" vertical="center"/>
      <protection locked="0"/>
    </xf>
    <xf numFmtId="177" fontId="13" fillId="0" borderId="52" xfId="0" applyNumberFormat="1" applyFont="1" applyBorder="1" applyAlignment="1" applyProtection="1">
      <alignment horizontal="center" vertical="center"/>
      <protection locked="0"/>
    </xf>
    <xf numFmtId="0" fontId="13" fillId="4" borderId="0" xfId="0" applyFont="1" applyFill="1">
      <alignment vertical="center"/>
    </xf>
    <xf numFmtId="0" fontId="13" fillId="4" borderId="84" xfId="0" applyFont="1" applyFill="1" applyBorder="1">
      <alignment vertical="center"/>
    </xf>
    <xf numFmtId="177" fontId="13" fillId="5" borderId="51" xfId="0" applyNumberFormat="1" applyFont="1" applyFill="1" applyBorder="1" applyAlignment="1">
      <alignment horizontal="center" vertical="center"/>
    </xf>
    <xf numFmtId="177" fontId="13" fillId="5" borderId="55" xfId="0" applyNumberFormat="1" applyFont="1" applyFill="1" applyBorder="1" applyAlignment="1">
      <alignment horizontal="center" vertical="center"/>
    </xf>
    <xf numFmtId="177" fontId="13" fillId="5" borderId="61" xfId="0" applyNumberFormat="1" applyFont="1" applyFill="1" applyBorder="1" applyAlignment="1">
      <alignment horizontal="center" vertical="center"/>
    </xf>
    <xf numFmtId="177" fontId="13" fillId="5" borderId="64" xfId="0" applyNumberFormat="1" applyFont="1" applyFill="1" applyBorder="1" applyAlignment="1">
      <alignment horizontal="center" vertical="center"/>
    </xf>
    <xf numFmtId="177" fontId="13" fillId="5" borderId="58" xfId="0" applyNumberFormat="1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91" xfId="0" applyFont="1" applyFill="1" applyBorder="1" applyAlignment="1">
      <alignment horizontal="center" vertical="center"/>
    </xf>
    <xf numFmtId="177" fontId="13" fillId="0" borderId="92" xfId="0" applyNumberFormat="1" applyFont="1" applyBorder="1" applyAlignment="1" applyProtection="1">
      <alignment horizontal="center" vertical="center"/>
      <protection locked="0"/>
    </xf>
    <xf numFmtId="177" fontId="13" fillId="0" borderId="68" xfId="0" applyNumberFormat="1" applyFont="1" applyBorder="1" applyAlignment="1" applyProtection="1">
      <alignment horizontal="center" vertical="center"/>
      <protection locked="0"/>
    </xf>
    <xf numFmtId="177" fontId="13" fillId="0" borderId="93" xfId="0" applyNumberFormat="1" applyFont="1" applyBorder="1" applyAlignment="1" applyProtection="1">
      <alignment horizontal="center" vertical="center"/>
      <protection locked="0"/>
    </xf>
    <xf numFmtId="177" fontId="13" fillId="0" borderId="77" xfId="0" applyNumberFormat="1" applyFont="1" applyBorder="1" applyAlignment="1" applyProtection="1">
      <alignment horizontal="center" vertical="center"/>
      <protection locked="0"/>
    </xf>
    <xf numFmtId="177" fontId="13" fillId="0" borderId="94" xfId="0" applyNumberFormat="1" applyFont="1" applyBorder="1" applyAlignment="1" applyProtection="1">
      <alignment horizontal="center" vertical="center"/>
      <protection locked="0"/>
    </xf>
    <xf numFmtId="177" fontId="13" fillId="0" borderId="78" xfId="0" applyNumberFormat="1" applyFont="1" applyBorder="1" applyAlignment="1" applyProtection="1">
      <alignment horizontal="center" vertical="center"/>
      <protection locked="0"/>
    </xf>
    <xf numFmtId="177" fontId="13" fillId="0" borderId="95" xfId="0" applyNumberFormat="1" applyFont="1" applyBorder="1" applyAlignment="1" applyProtection="1">
      <alignment horizontal="center" vertical="center"/>
      <protection locked="0"/>
    </xf>
    <xf numFmtId="177" fontId="13" fillId="0" borderId="79" xfId="0" applyNumberFormat="1" applyFont="1" applyBorder="1" applyAlignment="1" applyProtection="1">
      <alignment horizontal="center" vertical="center"/>
      <protection locked="0"/>
    </xf>
    <xf numFmtId="177" fontId="13" fillId="0" borderId="96" xfId="0" applyNumberFormat="1" applyFont="1" applyBorder="1" applyAlignment="1" applyProtection="1">
      <alignment horizontal="center" vertical="center"/>
      <protection locked="0"/>
    </xf>
    <xf numFmtId="177" fontId="13" fillId="0" borderId="80" xfId="0" applyNumberFormat="1" applyFont="1" applyBorder="1" applyAlignment="1" applyProtection="1">
      <alignment horizontal="center" vertical="center"/>
      <protection locked="0"/>
    </xf>
    <xf numFmtId="177" fontId="13" fillId="0" borderId="97" xfId="0" applyNumberFormat="1" applyFont="1" applyBorder="1" applyAlignment="1" applyProtection="1">
      <alignment horizontal="center" vertical="center"/>
      <protection locked="0"/>
    </xf>
    <xf numFmtId="177" fontId="13" fillId="0" borderId="81" xfId="0" applyNumberFormat="1" applyFont="1" applyBorder="1" applyAlignment="1" applyProtection="1">
      <alignment horizontal="center" vertical="center"/>
      <protection locked="0"/>
    </xf>
    <xf numFmtId="177" fontId="13" fillId="0" borderId="91" xfId="0" applyNumberFormat="1" applyFont="1" applyBorder="1" applyAlignment="1" applyProtection="1">
      <alignment horizontal="center" vertical="center"/>
      <protection locked="0"/>
    </xf>
    <xf numFmtId="177" fontId="13" fillId="0" borderId="76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Protection="1">
      <alignment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0" xfId="0" applyFont="1">
      <alignment vertical="center"/>
    </xf>
    <xf numFmtId="0" fontId="13" fillId="4" borderId="82" xfId="0" applyFont="1" applyFill="1" applyBorder="1" applyAlignment="1">
      <alignment horizontal="center" vertical="center"/>
    </xf>
    <xf numFmtId="177" fontId="13" fillId="0" borderId="0" xfId="0" applyNumberFormat="1" applyFont="1" applyAlignment="1" applyProtection="1">
      <alignment horizontal="center" vertical="center"/>
      <protection locked="0"/>
    </xf>
    <xf numFmtId="177" fontId="13" fillId="0" borderId="98" xfId="0" applyNumberFormat="1" applyFont="1" applyBorder="1" applyAlignment="1" applyProtection="1">
      <alignment horizontal="center" vertical="center"/>
      <protection locked="0"/>
    </xf>
    <xf numFmtId="177" fontId="13" fillId="0" borderId="99" xfId="0" applyNumberFormat="1" applyFont="1" applyBorder="1" applyAlignment="1" applyProtection="1">
      <alignment horizontal="center" vertical="center"/>
      <protection locked="0"/>
    </xf>
    <xf numFmtId="177" fontId="13" fillId="0" borderId="100" xfId="0" applyNumberFormat="1" applyFont="1" applyBorder="1" applyAlignment="1" applyProtection="1">
      <alignment horizontal="center" vertical="center"/>
      <protection locked="0"/>
    </xf>
    <xf numFmtId="177" fontId="13" fillId="0" borderId="101" xfId="0" applyNumberFormat="1" applyFont="1" applyBorder="1" applyAlignment="1" applyProtection="1">
      <alignment horizontal="center" vertical="center"/>
      <protection locked="0"/>
    </xf>
    <xf numFmtId="177" fontId="13" fillId="0" borderId="102" xfId="0" applyNumberFormat="1" applyFont="1" applyBorder="1" applyAlignment="1" applyProtection="1">
      <alignment horizontal="center" vertical="center"/>
      <protection locked="0"/>
    </xf>
    <xf numFmtId="177" fontId="13" fillId="0" borderId="82" xfId="0" applyNumberFormat="1" applyFont="1" applyBorder="1" applyAlignment="1" applyProtection="1">
      <alignment horizontal="center" vertical="center"/>
      <protection locked="0"/>
    </xf>
    <xf numFmtId="0" fontId="13" fillId="4" borderId="103" xfId="0" applyFont="1" applyFill="1" applyBorder="1">
      <alignment vertical="center"/>
    </xf>
    <xf numFmtId="0" fontId="17" fillId="4" borderId="48" xfId="0" applyFont="1" applyFill="1" applyBorder="1">
      <alignment vertical="center"/>
    </xf>
    <xf numFmtId="0" fontId="13" fillId="0" borderId="88" xfId="0" applyFont="1" applyBorder="1">
      <alignment vertical="center"/>
    </xf>
    <xf numFmtId="0" fontId="15" fillId="0" borderId="59" xfId="0" applyFont="1" applyBorder="1">
      <alignment vertical="center"/>
    </xf>
    <xf numFmtId="0" fontId="13" fillId="0" borderId="87" xfId="0" applyFont="1" applyBorder="1">
      <alignment vertical="center"/>
    </xf>
    <xf numFmtId="0" fontId="15" fillId="0" borderId="53" xfId="0" applyFont="1" applyBorder="1">
      <alignment vertical="center"/>
    </xf>
    <xf numFmtId="0" fontId="13" fillId="0" borderId="90" xfId="0" applyFont="1" applyBorder="1">
      <alignment vertical="center"/>
    </xf>
    <xf numFmtId="0" fontId="15" fillId="0" borderId="56" xfId="0" applyFont="1" applyBorder="1">
      <alignment vertical="center"/>
    </xf>
    <xf numFmtId="0" fontId="13" fillId="0" borderId="89" xfId="0" applyFont="1" applyBorder="1">
      <alignment vertical="center"/>
    </xf>
    <xf numFmtId="0" fontId="15" fillId="0" borderId="62" xfId="0" applyFont="1" applyBorder="1">
      <alignment vertical="center"/>
    </xf>
    <xf numFmtId="0" fontId="13" fillId="4" borderId="104" xfId="0" applyFont="1" applyFill="1" applyBorder="1">
      <alignment vertical="center"/>
    </xf>
    <xf numFmtId="0" fontId="13" fillId="4" borderId="43" xfId="0" applyFont="1" applyFill="1" applyBorder="1" applyAlignment="1">
      <alignment horizontal="center" vertical="center"/>
    </xf>
    <xf numFmtId="177" fontId="13" fillId="0" borderId="110" xfId="0" applyNumberFormat="1" applyFont="1" applyBorder="1" applyAlignment="1" applyProtection="1">
      <alignment horizontal="center" vertical="center"/>
      <protection locked="0"/>
    </xf>
    <xf numFmtId="177" fontId="13" fillId="0" borderId="111" xfId="0" applyNumberFormat="1" applyFont="1" applyBorder="1" applyAlignment="1" applyProtection="1">
      <alignment horizontal="center" vertical="center"/>
      <protection locked="0"/>
    </xf>
    <xf numFmtId="177" fontId="13" fillId="0" borderId="112" xfId="0" applyNumberFormat="1" applyFont="1" applyBorder="1" applyAlignment="1" applyProtection="1">
      <alignment horizontal="center" vertical="center"/>
      <protection locked="0"/>
    </xf>
    <xf numFmtId="177" fontId="13" fillId="0" borderId="113" xfId="0" applyNumberFormat="1" applyFont="1" applyBorder="1" applyAlignment="1" applyProtection="1">
      <alignment horizontal="center" vertical="center"/>
      <protection locked="0"/>
    </xf>
    <xf numFmtId="177" fontId="13" fillId="0" borderId="114" xfId="0" applyNumberFormat="1" applyFont="1" applyBorder="1" applyAlignment="1" applyProtection="1">
      <alignment horizontal="center" vertical="center"/>
      <protection locked="0"/>
    </xf>
    <xf numFmtId="0" fontId="13" fillId="4" borderId="115" xfId="0" applyFont="1" applyFill="1" applyBorder="1">
      <alignment vertical="center"/>
    </xf>
    <xf numFmtId="177" fontId="13" fillId="0" borderId="116" xfId="0" applyNumberFormat="1" applyFont="1" applyBorder="1" applyAlignment="1" applyProtection="1">
      <alignment horizontal="center" vertical="center"/>
      <protection locked="0"/>
    </xf>
    <xf numFmtId="177" fontId="13" fillId="0" borderId="117" xfId="0" applyNumberFormat="1" applyFont="1" applyBorder="1" applyAlignment="1" applyProtection="1">
      <alignment horizontal="center" vertical="center"/>
      <protection locked="0"/>
    </xf>
    <xf numFmtId="177" fontId="13" fillId="0" borderId="118" xfId="0" applyNumberFormat="1" applyFont="1" applyBorder="1" applyAlignment="1" applyProtection="1">
      <alignment horizontal="center" vertical="center"/>
      <protection locked="0"/>
    </xf>
    <xf numFmtId="177" fontId="13" fillId="0" borderId="119" xfId="0" applyNumberFormat="1" applyFont="1" applyBorder="1" applyAlignment="1" applyProtection="1">
      <alignment horizontal="center" vertical="center"/>
      <protection locked="0"/>
    </xf>
    <xf numFmtId="177" fontId="13" fillId="0" borderId="120" xfId="0" applyNumberFormat="1" applyFont="1" applyBorder="1" applyAlignment="1" applyProtection="1">
      <alignment horizontal="center" vertical="center"/>
      <protection locked="0"/>
    </xf>
    <xf numFmtId="177" fontId="13" fillId="0" borderId="121" xfId="0" applyNumberFormat="1" applyFont="1" applyBorder="1" applyAlignment="1" applyProtection="1">
      <alignment horizontal="center" vertical="center"/>
      <protection locked="0"/>
    </xf>
    <xf numFmtId="177" fontId="13" fillId="0" borderId="115" xfId="0" applyNumberFormat="1" applyFont="1" applyBorder="1" applyAlignment="1" applyProtection="1">
      <alignment horizontal="center" vertical="center"/>
      <protection locked="0"/>
    </xf>
    <xf numFmtId="0" fontId="13" fillId="4" borderId="42" xfId="0" applyFont="1" applyFill="1" applyBorder="1">
      <alignment vertical="center"/>
    </xf>
    <xf numFmtId="177" fontId="13" fillId="0" borderId="40" xfId="0" applyNumberFormat="1" applyFont="1" applyBorder="1" applyAlignment="1" applyProtection="1">
      <alignment horizontal="center" vertical="center"/>
      <protection locked="0"/>
    </xf>
    <xf numFmtId="177" fontId="13" fillId="0" borderId="45" xfId="0" applyNumberFormat="1" applyFont="1" applyBorder="1" applyAlignment="1" applyProtection="1">
      <alignment horizontal="center" vertical="center"/>
      <protection locked="0"/>
    </xf>
    <xf numFmtId="177" fontId="13" fillId="0" borderId="87" xfId="0" applyNumberFormat="1" applyFont="1" applyBorder="1" applyAlignment="1" applyProtection="1">
      <alignment horizontal="center" vertical="center"/>
      <protection locked="0"/>
    </xf>
    <xf numFmtId="177" fontId="13" fillId="0" borderId="88" xfId="0" applyNumberFormat="1" applyFont="1" applyBorder="1" applyAlignment="1" applyProtection="1">
      <alignment horizontal="center" vertical="center"/>
      <protection locked="0"/>
    </xf>
    <xf numFmtId="177" fontId="13" fillId="0" borderId="89" xfId="0" applyNumberFormat="1" applyFont="1" applyBorder="1" applyAlignment="1" applyProtection="1">
      <alignment horizontal="center" vertical="center"/>
      <protection locked="0"/>
    </xf>
    <xf numFmtId="177" fontId="13" fillId="0" borderId="90" xfId="0" applyNumberFormat="1" applyFont="1" applyBorder="1" applyAlignment="1" applyProtection="1">
      <alignment horizontal="center" vertical="center"/>
      <protection locked="0"/>
    </xf>
    <xf numFmtId="177" fontId="13" fillId="0" borderId="42" xfId="0" applyNumberFormat="1" applyFont="1" applyBorder="1" applyAlignment="1" applyProtection="1">
      <alignment horizontal="center" vertical="center"/>
      <protection locked="0"/>
    </xf>
    <xf numFmtId="0" fontId="13" fillId="4" borderId="47" xfId="0" applyFont="1" applyFill="1" applyBorder="1">
      <alignment vertical="center"/>
    </xf>
    <xf numFmtId="0" fontId="15" fillId="4" borderId="49" xfId="0" applyFont="1" applyFill="1" applyBorder="1" applyAlignment="1">
      <alignment horizontal="center" vertical="center"/>
    </xf>
    <xf numFmtId="0" fontId="13" fillId="4" borderId="122" xfId="0" applyFont="1" applyFill="1" applyBorder="1">
      <alignment vertical="center"/>
    </xf>
    <xf numFmtId="0" fontId="13" fillId="4" borderId="123" xfId="0" applyFont="1" applyFill="1" applyBorder="1">
      <alignment vertical="center"/>
    </xf>
    <xf numFmtId="0" fontId="13" fillId="4" borderId="42" xfId="0" applyFont="1" applyFill="1" applyBorder="1" applyAlignment="1">
      <alignment horizontal="center" vertical="center"/>
    </xf>
    <xf numFmtId="177" fontId="13" fillId="0" borderId="122" xfId="0" applyNumberFormat="1" applyFont="1" applyBorder="1" applyAlignment="1" applyProtection="1">
      <alignment horizontal="center" vertical="center"/>
      <protection locked="0"/>
    </xf>
    <xf numFmtId="177" fontId="13" fillId="0" borderId="124" xfId="0" applyNumberFormat="1" applyFont="1" applyBorder="1" applyAlignment="1" applyProtection="1">
      <alignment horizontal="center" vertical="center"/>
      <protection locked="0"/>
    </xf>
    <xf numFmtId="177" fontId="13" fillId="0" borderId="125" xfId="0" applyNumberFormat="1" applyFont="1" applyBorder="1" applyAlignment="1" applyProtection="1">
      <alignment horizontal="center" vertical="center"/>
      <protection locked="0"/>
    </xf>
    <xf numFmtId="177" fontId="13" fillId="0" borderId="126" xfId="0" applyNumberFormat="1" applyFont="1" applyBorder="1" applyAlignment="1" applyProtection="1">
      <alignment horizontal="center" vertical="center"/>
      <protection locked="0"/>
    </xf>
    <xf numFmtId="177" fontId="13" fillId="0" borderId="127" xfId="0" applyNumberFormat="1" applyFont="1" applyBorder="1" applyAlignment="1" applyProtection="1">
      <alignment horizontal="center" vertical="center"/>
      <protection locked="0"/>
    </xf>
    <xf numFmtId="177" fontId="13" fillId="0" borderId="128" xfId="0" applyNumberFormat="1" applyFont="1" applyBorder="1" applyAlignment="1" applyProtection="1">
      <alignment horizontal="center" vertical="center"/>
      <protection locked="0"/>
    </xf>
    <xf numFmtId="177" fontId="13" fillId="0" borderId="43" xfId="0" applyNumberFormat="1" applyFont="1" applyBorder="1" applyAlignment="1" applyProtection="1">
      <alignment horizontal="center" vertical="center"/>
      <protection locked="0"/>
    </xf>
    <xf numFmtId="177" fontId="13" fillId="0" borderId="123" xfId="0" applyNumberFormat="1" applyFont="1" applyBorder="1" applyAlignment="1" applyProtection="1">
      <alignment horizontal="center" vertical="center"/>
      <protection locked="0"/>
    </xf>
    <xf numFmtId="177" fontId="13" fillId="0" borderId="130" xfId="0" applyNumberFormat="1" applyFont="1" applyBorder="1" applyAlignment="1" applyProtection="1">
      <alignment horizontal="center" vertical="center"/>
      <protection locked="0"/>
    </xf>
    <xf numFmtId="177" fontId="13" fillId="0" borderId="131" xfId="0" applyNumberFormat="1" applyFont="1" applyBorder="1" applyAlignment="1" applyProtection="1">
      <alignment horizontal="center" vertical="center"/>
      <protection locked="0"/>
    </xf>
    <xf numFmtId="177" fontId="13" fillId="0" borderId="132" xfId="0" applyNumberFormat="1" applyFont="1" applyBorder="1" applyAlignment="1" applyProtection="1">
      <alignment horizontal="center" vertical="center"/>
      <protection locked="0"/>
    </xf>
    <xf numFmtId="177" fontId="13" fillId="0" borderId="133" xfId="0" applyNumberFormat="1" applyFont="1" applyBorder="1" applyAlignment="1" applyProtection="1">
      <alignment horizontal="center" vertical="center"/>
      <protection locked="0"/>
    </xf>
    <xf numFmtId="177" fontId="13" fillId="0" borderId="134" xfId="0" applyNumberFormat="1" applyFont="1" applyBorder="1" applyAlignment="1" applyProtection="1">
      <alignment horizontal="center" vertical="center"/>
      <protection locked="0"/>
    </xf>
    <xf numFmtId="177" fontId="13" fillId="0" borderId="135" xfId="0" applyNumberFormat="1" applyFont="1" applyBorder="1" applyAlignment="1" applyProtection="1">
      <alignment horizontal="center" vertical="center"/>
      <protection locked="0"/>
    </xf>
    <xf numFmtId="177" fontId="13" fillId="0" borderId="129" xfId="0" applyNumberFormat="1" applyFont="1" applyBorder="1" applyAlignment="1" applyProtection="1">
      <alignment horizontal="center" vertical="center"/>
      <protection locked="0"/>
    </xf>
    <xf numFmtId="0" fontId="13" fillId="4" borderId="136" xfId="0" applyFont="1" applyFill="1" applyBorder="1">
      <alignment vertical="center"/>
    </xf>
    <xf numFmtId="0" fontId="13" fillId="4" borderId="137" xfId="0" applyFont="1" applyFill="1" applyBorder="1">
      <alignment vertical="center"/>
    </xf>
    <xf numFmtId="0" fontId="13" fillId="4" borderId="129" xfId="0" applyFont="1" applyFill="1" applyBorder="1" applyAlignment="1">
      <alignment horizontal="center" vertical="center"/>
    </xf>
    <xf numFmtId="0" fontId="13" fillId="4" borderId="69" xfId="0" applyFont="1" applyFill="1" applyBorder="1" applyAlignment="1">
      <alignment horizontal="center" vertical="center"/>
    </xf>
    <xf numFmtId="0" fontId="21" fillId="4" borderId="8" xfId="0" applyFont="1" applyFill="1" applyBorder="1">
      <alignment vertical="center"/>
    </xf>
    <xf numFmtId="0" fontId="21" fillId="4" borderId="9" xfId="0" applyFont="1" applyFill="1" applyBorder="1">
      <alignment vertical="center"/>
    </xf>
    <xf numFmtId="0" fontId="13" fillId="4" borderId="115" xfId="0" applyFont="1" applyFill="1" applyBorder="1" applyAlignment="1">
      <alignment horizontal="center" vertical="center"/>
    </xf>
    <xf numFmtId="0" fontId="15" fillId="0" borderId="11" xfId="0" applyFont="1" applyBorder="1">
      <alignment vertical="center"/>
    </xf>
    <xf numFmtId="0" fontId="15" fillId="0" borderId="15" xfId="0" applyFont="1" applyBorder="1">
      <alignment vertical="center"/>
    </xf>
    <xf numFmtId="0" fontId="15" fillId="0" borderId="16" xfId="0" applyFont="1" applyBorder="1" applyAlignment="1">
      <alignment horizontal="left" vertical="center"/>
    </xf>
    <xf numFmtId="0" fontId="13" fillId="0" borderId="11" xfId="0" applyFont="1" applyBorder="1" applyAlignment="1" applyProtection="1">
      <alignment horizontal="center" vertical="center"/>
      <protection locked="0"/>
    </xf>
    <xf numFmtId="0" fontId="13" fillId="0" borderId="138" xfId="0" applyFont="1" applyBorder="1" applyAlignment="1" applyProtection="1">
      <alignment horizontal="center" vertical="center"/>
      <protection locked="0"/>
    </xf>
    <xf numFmtId="0" fontId="13" fillId="0" borderId="139" xfId="0" applyFont="1" applyBorder="1" applyAlignment="1" applyProtection="1">
      <alignment horizontal="center" vertical="center"/>
      <protection locked="0"/>
    </xf>
    <xf numFmtId="0" fontId="13" fillId="0" borderId="140" xfId="0" applyFont="1" applyBorder="1" applyAlignment="1" applyProtection="1">
      <alignment horizontal="center" vertical="center"/>
      <protection locked="0"/>
    </xf>
    <xf numFmtId="0" fontId="13" fillId="0" borderId="141" xfId="0" applyFont="1" applyBorder="1" applyAlignment="1" applyProtection="1">
      <alignment horizontal="center" vertical="center"/>
      <protection locked="0"/>
    </xf>
    <xf numFmtId="0" fontId="13" fillId="4" borderId="86" xfId="0" applyFont="1" applyFill="1" applyBorder="1">
      <alignment vertical="center"/>
    </xf>
    <xf numFmtId="0" fontId="13" fillId="4" borderId="143" xfId="0" applyFont="1" applyFill="1" applyBorder="1" applyAlignment="1">
      <alignment horizontal="center" vertical="center"/>
    </xf>
    <xf numFmtId="0" fontId="13" fillId="0" borderId="144" xfId="0" applyFont="1" applyBorder="1" applyAlignment="1" applyProtection="1">
      <alignment horizontal="center" vertical="center"/>
      <protection locked="0"/>
    </xf>
    <xf numFmtId="0" fontId="13" fillId="4" borderId="52" xfId="0" applyFont="1" applyFill="1" applyBorder="1" applyAlignment="1">
      <alignment horizontal="center" vertical="center"/>
    </xf>
    <xf numFmtId="177" fontId="13" fillId="0" borderId="66" xfId="0" applyNumberFormat="1" applyFont="1" applyBorder="1" applyProtection="1">
      <alignment vertical="center"/>
      <protection locked="0"/>
    </xf>
    <xf numFmtId="177" fontId="13" fillId="0" borderId="116" xfId="0" applyNumberFormat="1" applyFont="1" applyBorder="1" applyProtection="1">
      <alignment vertical="center"/>
      <protection locked="0"/>
    </xf>
    <xf numFmtId="177" fontId="13" fillId="0" borderId="117" xfId="0" applyNumberFormat="1" applyFont="1" applyBorder="1" applyProtection="1">
      <alignment vertical="center"/>
      <protection locked="0"/>
    </xf>
    <xf numFmtId="177" fontId="13" fillId="0" borderId="118" xfId="0" applyNumberFormat="1" applyFont="1" applyBorder="1" applyProtection="1">
      <alignment vertical="center"/>
      <protection locked="0"/>
    </xf>
    <xf numFmtId="177" fontId="13" fillId="0" borderId="119" xfId="0" applyNumberFormat="1" applyFont="1" applyBorder="1" applyProtection="1">
      <alignment vertical="center"/>
      <protection locked="0"/>
    </xf>
    <xf numFmtId="177" fontId="13" fillId="0" borderId="120" xfId="0" applyNumberFormat="1" applyFont="1" applyBorder="1" applyProtection="1">
      <alignment vertical="center"/>
      <protection locked="0"/>
    </xf>
    <xf numFmtId="177" fontId="13" fillId="0" borderId="121" xfId="0" applyNumberFormat="1" applyFont="1" applyBorder="1" applyProtection="1">
      <alignment vertical="center"/>
      <protection locked="0"/>
    </xf>
    <xf numFmtId="177" fontId="13" fillId="0" borderId="115" xfId="0" applyNumberFormat="1" applyFont="1" applyBorder="1" applyProtection="1">
      <alignment vertical="center"/>
      <protection locked="0"/>
    </xf>
    <xf numFmtId="0" fontId="16" fillId="4" borderId="36" xfId="0" applyFont="1" applyFill="1" applyBorder="1" applyAlignment="1">
      <alignment horizontal="center" vertical="center"/>
    </xf>
    <xf numFmtId="0" fontId="16" fillId="0" borderId="38" xfId="0" applyFont="1" applyBorder="1" applyProtection="1">
      <alignment vertical="center"/>
      <protection hidden="1"/>
    </xf>
    <xf numFmtId="177" fontId="13" fillId="0" borderId="130" xfId="0" applyNumberFormat="1" applyFont="1" applyBorder="1" applyProtection="1">
      <alignment vertical="center"/>
      <protection locked="0"/>
    </xf>
    <xf numFmtId="177" fontId="13" fillId="0" borderId="131" xfId="0" applyNumberFormat="1" applyFont="1" applyBorder="1" applyProtection="1">
      <alignment vertical="center"/>
      <protection locked="0"/>
    </xf>
    <xf numFmtId="177" fontId="13" fillId="0" borderId="132" xfId="0" applyNumberFormat="1" applyFont="1" applyBorder="1" applyProtection="1">
      <alignment vertical="center"/>
      <protection locked="0"/>
    </xf>
    <xf numFmtId="177" fontId="13" fillId="0" borderId="133" xfId="0" applyNumberFormat="1" applyFont="1" applyBorder="1" applyProtection="1">
      <alignment vertical="center"/>
      <protection locked="0"/>
    </xf>
    <xf numFmtId="177" fontId="13" fillId="0" borderId="134" xfId="0" applyNumberFormat="1" applyFont="1" applyBorder="1" applyProtection="1">
      <alignment vertical="center"/>
      <protection locked="0"/>
    </xf>
    <xf numFmtId="177" fontId="13" fillId="0" borderId="135" xfId="0" applyNumberFormat="1" applyFont="1" applyBorder="1" applyProtection="1">
      <alignment vertical="center"/>
      <protection locked="0"/>
    </xf>
    <xf numFmtId="177" fontId="13" fillId="0" borderId="129" xfId="0" applyNumberFormat="1" applyFont="1" applyBorder="1" applyProtection="1">
      <alignment vertical="center"/>
      <protection locked="0"/>
    </xf>
    <xf numFmtId="177" fontId="13" fillId="0" borderId="60" xfId="0" applyNumberFormat="1" applyFont="1" applyBorder="1" applyProtection="1">
      <alignment vertical="center"/>
      <protection locked="0"/>
    </xf>
    <xf numFmtId="177" fontId="13" fillId="0" borderId="50" xfId="0" applyNumberFormat="1" applyFont="1" applyBorder="1" applyProtection="1">
      <alignment vertical="center"/>
      <protection locked="0"/>
    </xf>
    <xf numFmtId="177" fontId="13" fillId="0" borderId="54" xfId="0" applyNumberFormat="1" applyFont="1" applyBorder="1" applyProtection="1">
      <alignment vertical="center"/>
      <protection locked="0"/>
    </xf>
    <xf numFmtId="177" fontId="13" fillId="0" borderId="63" xfId="0" applyNumberFormat="1" applyFont="1" applyBorder="1" applyProtection="1">
      <alignment vertical="center"/>
      <protection locked="0"/>
    </xf>
    <xf numFmtId="177" fontId="13" fillId="0" borderId="57" xfId="0" applyNumberFormat="1" applyFont="1" applyBorder="1" applyProtection="1">
      <alignment vertical="center"/>
      <protection locked="0"/>
    </xf>
    <xf numFmtId="177" fontId="13" fillId="0" borderId="12" xfId="0" applyNumberFormat="1" applyFont="1" applyBorder="1" applyProtection="1">
      <alignment vertical="center"/>
      <protection locked="0"/>
    </xf>
    <xf numFmtId="177" fontId="13" fillId="0" borderId="142" xfId="0" applyNumberFormat="1" applyFont="1" applyBorder="1" applyProtection="1">
      <alignment vertical="center"/>
      <protection locked="0"/>
    </xf>
    <xf numFmtId="177" fontId="13" fillId="0" borderId="139" xfId="0" applyNumberFormat="1" applyFont="1" applyBorder="1" applyProtection="1">
      <alignment vertical="center"/>
      <protection locked="0"/>
    </xf>
    <xf numFmtId="0" fontId="16" fillId="4" borderId="147" xfId="0" applyFont="1" applyFill="1" applyBorder="1" applyAlignment="1" applyProtection="1">
      <alignment horizontal="center" vertical="center"/>
      <protection hidden="1"/>
    </xf>
    <xf numFmtId="0" fontId="13" fillId="4" borderId="145" xfId="0" applyFont="1" applyFill="1" applyBorder="1">
      <alignment vertical="center"/>
    </xf>
    <xf numFmtId="0" fontId="13" fillId="4" borderId="148" xfId="0" applyFont="1" applyFill="1" applyBorder="1" applyAlignment="1">
      <alignment horizontal="center" vertical="center"/>
    </xf>
    <xf numFmtId="0" fontId="13" fillId="0" borderId="146" xfId="0" applyFont="1" applyBorder="1" applyAlignment="1" applyProtection="1">
      <alignment horizontal="center" vertical="center"/>
      <protection locked="0"/>
    </xf>
    <xf numFmtId="177" fontId="20" fillId="0" borderId="117" xfId="0" applyNumberFormat="1" applyFont="1" applyBorder="1" applyProtection="1">
      <alignment vertical="center"/>
      <protection locked="0"/>
    </xf>
    <xf numFmtId="177" fontId="20" fillId="0" borderId="118" xfId="0" applyNumberFormat="1" applyFont="1" applyBorder="1" applyProtection="1">
      <alignment vertical="center"/>
      <protection locked="0"/>
    </xf>
    <xf numFmtId="177" fontId="20" fillId="0" borderId="119" xfId="0" applyNumberFormat="1" applyFont="1" applyBorder="1" applyProtection="1">
      <alignment vertical="center"/>
      <protection locked="0"/>
    </xf>
    <xf numFmtId="177" fontId="20" fillId="0" borderId="120" xfId="0" applyNumberFormat="1" applyFont="1" applyBorder="1" applyProtection="1">
      <alignment vertical="center"/>
      <protection locked="0"/>
    </xf>
    <xf numFmtId="177" fontId="20" fillId="0" borderId="121" xfId="0" applyNumberFormat="1" applyFont="1" applyBorder="1" applyProtection="1">
      <alignment vertical="center"/>
      <protection locked="0"/>
    </xf>
    <xf numFmtId="177" fontId="20" fillId="0" borderId="115" xfId="0" applyNumberFormat="1" applyFont="1" applyBorder="1" applyProtection="1">
      <alignment vertical="center"/>
      <protection locked="0"/>
    </xf>
    <xf numFmtId="177" fontId="20" fillId="0" borderId="92" xfId="0" applyNumberFormat="1" applyFont="1" applyBorder="1" applyProtection="1">
      <alignment vertical="center"/>
      <protection locked="0"/>
    </xf>
    <xf numFmtId="177" fontId="20" fillId="0" borderId="93" xfId="0" applyNumberFormat="1" applyFont="1" applyBorder="1" applyProtection="1">
      <alignment vertical="center"/>
      <protection locked="0"/>
    </xf>
    <xf numFmtId="177" fontId="20" fillId="0" borderId="94" xfId="0" applyNumberFormat="1" applyFont="1" applyBorder="1" applyProtection="1">
      <alignment vertical="center"/>
      <protection locked="0"/>
    </xf>
    <xf numFmtId="177" fontId="20" fillId="0" borderId="95" xfId="0" applyNumberFormat="1" applyFont="1" applyBorder="1" applyProtection="1">
      <alignment vertical="center"/>
      <protection locked="0"/>
    </xf>
    <xf numFmtId="177" fontId="20" fillId="0" borderId="96" xfId="0" applyNumberFormat="1" applyFont="1" applyBorder="1" applyProtection="1">
      <alignment vertical="center"/>
      <protection locked="0"/>
    </xf>
    <xf numFmtId="177" fontId="20" fillId="0" borderId="97" xfId="0" applyNumberFormat="1" applyFont="1" applyBorder="1" applyProtection="1">
      <alignment vertical="center"/>
      <protection locked="0"/>
    </xf>
    <xf numFmtId="177" fontId="20" fillId="0" borderId="91" xfId="0" applyNumberFormat="1" applyFont="1" applyBorder="1" applyProtection="1">
      <alignment vertical="center"/>
      <protection locked="0"/>
    </xf>
    <xf numFmtId="0" fontId="16" fillId="0" borderId="0" xfId="0" applyFont="1" applyProtection="1">
      <alignment vertical="center"/>
      <protection hidden="1"/>
    </xf>
    <xf numFmtId="177" fontId="13" fillId="0" borderId="11" xfId="0" applyNumberFormat="1" applyFont="1" applyBorder="1" applyAlignment="1" applyProtection="1">
      <alignment horizontal="center" vertical="center"/>
      <protection locked="0"/>
    </xf>
    <xf numFmtId="177" fontId="13" fillId="0" borderId="139" xfId="0" applyNumberFormat="1" applyFont="1" applyBorder="1" applyAlignment="1" applyProtection="1">
      <alignment horizontal="center" vertical="center"/>
      <protection locked="0"/>
    </xf>
    <xf numFmtId="177" fontId="13" fillId="0" borderId="12" xfId="0" applyNumberFormat="1" applyFont="1" applyBorder="1" applyAlignment="1" applyProtection="1">
      <alignment horizontal="center" vertical="center"/>
      <protection locked="0"/>
    </xf>
    <xf numFmtId="177" fontId="13" fillId="0" borderId="142" xfId="0" applyNumberFormat="1" applyFont="1" applyBorder="1" applyAlignment="1" applyProtection="1">
      <alignment horizontal="center" vertical="center"/>
      <protection locked="0"/>
    </xf>
    <xf numFmtId="177" fontId="13" fillId="0" borderId="141" xfId="0" applyNumberFormat="1" applyFont="1" applyBorder="1" applyAlignment="1" applyProtection="1">
      <alignment horizontal="center" vertical="center"/>
      <protection locked="0"/>
    </xf>
    <xf numFmtId="0" fontId="13" fillId="4" borderId="152" xfId="0" applyFont="1" applyFill="1" applyBorder="1" applyAlignment="1">
      <alignment horizontal="center" vertical="center"/>
    </xf>
    <xf numFmtId="177" fontId="13" fillId="0" borderId="16" xfId="0" applyNumberFormat="1" applyFont="1" applyBorder="1" applyProtection="1">
      <alignment vertical="center"/>
      <protection locked="0"/>
    </xf>
    <xf numFmtId="177" fontId="13" fillId="0" borderId="16" xfId="0" applyNumberFormat="1" applyFont="1" applyBorder="1" applyAlignment="1" applyProtection="1">
      <alignment horizontal="center" vertical="center"/>
      <protection locked="0"/>
    </xf>
    <xf numFmtId="177" fontId="13" fillId="0" borderId="140" xfId="0" applyNumberFormat="1" applyFont="1" applyBorder="1" applyAlignment="1" applyProtection="1">
      <alignment horizontal="center" vertical="center"/>
      <protection locked="0"/>
    </xf>
    <xf numFmtId="0" fontId="13" fillId="4" borderId="158" xfId="0" applyFont="1" applyFill="1" applyBorder="1">
      <alignment vertical="center"/>
    </xf>
    <xf numFmtId="0" fontId="13" fillId="4" borderId="103" xfId="0" applyFont="1" applyFill="1" applyBorder="1" applyAlignment="1">
      <alignment horizontal="center" vertical="center"/>
    </xf>
    <xf numFmtId="0" fontId="13" fillId="0" borderId="157" xfId="0" applyFont="1" applyBorder="1" applyAlignment="1" applyProtection="1">
      <alignment horizontal="center" vertical="center"/>
      <protection locked="0"/>
    </xf>
    <xf numFmtId="0" fontId="13" fillId="0" borderId="16" xfId="0" applyFont="1" applyBorder="1" applyAlignment="1" applyProtection="1">
      <alignment horizontal="center" vertical="center"/>
      <protection locked="0"/>
    </xf>
    <xf numFmtId="177" fontId="13" fillId="0" borderId="138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Protection="1">
      <alignment vertical="center"/>
      <protection hidden="1"/>
    </xf>
    <xf numFmtId="177" fontId="13" fillId="0" borderId="141" xfId="0" applyNumberFormat="1" applyFont="1" applyBorder="1" applyProtection="1">
      <alignment vertical="center"/>
      <protection locked="0"/>
    </xf>
    <xf numFmtId="177" fontId="13" fillId="0" borderId="107" xfId="0" applyNumberFormat="1" applyFont="1" applyBorder="1" applyAlignment="1" applyProtection="1">
      <alignment horizontal="center" vertical="center"/>
      <protection locked="0"/>
    </xf>
    <xf numFmtId="177" fontId="13" fillId="0" borderId="105" xfId="0" applyNumberFormat="1" applyFont="1" applyBorder="1" applyAlignment="1" applyProtection="1">
      <alignment horizontal="center" vertical="center"/>
      <protection locked="0"/>
    </xf>
    <xf numFmtId="177" fontId="13" fillId="0" borderId="106" xfId="0" applyNumberFormat="1" applyFont="1" applyBorder="1" applyAlignment="1" applyProtection="1">
      <alignment horizontal="center" vertical="center"/>
      <protection locked="0"/>
    </xf>
    <xf numFmtId="177" fontId="13" fillId="0" borderId="108" xfId="0" applyNumberFormat="1" applyFont="1" applyBorder="1" applyAlignment="1" applyProtection="1">
      <alignment horizontal="center" vertical="center"/>
      <protection locked="0"/>
    </xf>
    <xf numFmtId="177" fontId="13" fillId="0" borderId="109" xfId="0" applyNumberFormat="1" applyFont="1" applyBorder="1" applyAlignment="1" applyProtection="1">
      <alignment horizontal="center" vertical="center"/>
      <protection locked="0"/>
    </xf>
    <xf numFmtId="0" fontId="20" fillId="4" borderId="44" xfId="0" applyFont="1" applyFill="1" applyBorder="1" applyAlignment="1">
      <alignment horizontal="center" vertical="center"/>
    </xf>
    <xf numFmtId="0" fontId="13" fillId="0" borderId="46" xfId="0" applyFont="1" applyBorder="1">
      <alignment vertical="center"/>
    </xf>
    <xf numFmtId="0" fontId="13" fillId="0" borderId="62" xfId="0" applyFont="1" applyBorder="1">
      <alignment vertical="center"/>
    </xf>
    <xf numFmtId="0" fontId="20" fillId="4" borderId="49" xfId="0" applyFont="1" applyFill="1" applyBorder="1" applyAlignment="1" applyProtection="1">
      <alignment horizontal="center" vertical="center"/>
      <protection hidden="1"/>
    </xf>
    <xf numFmtId="0" fontId="20" fillId="4" borderId="91" xfId="0" applyFont="1" applyFill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horizontal="center" vertical="center"/>
      <protection locked="0"/>
    </xf>
    <xf numFmtId="0" fontId="20" fillId="0" borderId="46" xfId="0" applyFont="1" applyBorder="1" applyAlignment="1" applyProtection="1">
      <alignment horizontal="center" vertical="center"/>
      <protection locked="0"/>
    </xf>
    <xf numFmtId="0" fontId="20" fillId="0" borderId="62" xfId="0" applyFont="1" applyBorder="1" applyAlignment="1" applyProtection="1">
      <alignment horizontal="center" vertical="center"/>
      <protection locked="0"/>
    </xf>
    <xf numFmtId="0" fontId="20" fillId="0" borderId="44" xfId="0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 applyAlignment="1" applyProtection="1">
      <alignment horizontal="center" vertical="center"/>
      <protection hidden="1"/>
    </xf>
    <xf numFmtId="0" fontId="20" fillId="4" borderId="82" xfId="0" applyFont="1" applyFill="1" applyBorder="1" applyAlignment="1" applyProtection="1">
      <alignment horizontal="center" vertical="center"/>
      <protection hidden="1"/>
    </xf>
    <xf numFmtId="0" fontId="20" fillId="4" borderId="103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center" vertical="center"/>
    </xf>
    <xf numFmtId="0" fontId="20" fillId="0" borderId="48" xfId="0" applyFont="1" applyBorder="1" applyAlignment="1" applyProtection="1">
      <alignment horizontal="center" vertical="center"/>
      <protection locked="0"/>
    </xf>
    <xf numFmtId="0" fontId="20" fillId="0" borderId="50" xfId="0" applyFont="1" applyBorder="1" applyAlignment="1" applyProtection="1">
      <alignment horizontal="center" vertical="center"/>
      <protection locked="0"/>
    </xf>
    <xf numFmtId="0" fontId="20" fillId="0" borderId="63" xfId="0" applyFont="1" applyBorder="1" applyAlignment="1" applyProtection="1">
      <alignment horizontal="center" vertical="center"/>
      <protection locked="0"/>
    </xf>
    <xf numFmtId="0" fontId="20" fillId="0" borderId="49" xfId="0" applyFont="1" applyBorder="1" applyAlignment="1" applyProtection="1">
      <alignment horizontal="center" vertical="center"/>
      <protection locked="0"/>
    </xf>
    <xf numFmtId="0" fontId="20" fillId="4" borderId="91" xfId="0" applyFont="1" applyFill="1" applyBorder="1" applyAlignment="1">
      <alignment horizontal="center" vertical="center"/>
    </xf>
    <xf numFmtId="0" fontId="20" fillId="0" borderId="92" xfId="0" applyFont="1" applyBorder="1" applyAlignment="1" applyProtection="1">
      <alignment horizontal="center" vertical="center"/>
      <protection locked="0"/>
    </xf>
    <xf numFmtId="0" fontId="20" fillId="0" borderId="93" xfId="0" applyFont="1" applyBorder="1" applyAlignment="1" applyProtection="1">
      <alignment horizontal="center" vertical="center"/>
      <protection locked="0"/>
    </xf>
    <xf numFmtId="0" fontId="20" fillId="0" borderId="96" xfId="0" applyFont="1" applyBorder="1" applyAlignment="1" applyProtection="1">
      <alignment horizontal="center" vertical="center"/>
      <protection locked="0"/>
    </xf>
    <xf numFmtId="0" fontId="20" fillId="0" borderId="91" xfId="0" applyFont="1" applyBorder="1" applyAlignment="1" applyProtection="1">
      <alignment horizontal="center" vertical="center"/>
      <protection locked="0"/>
    </xf>
    <xf numFmtId="0" fontId="20" fillId="4" borderId="82" xfId="0" applyFont="1" applyFill="1" applyBorder="1" applyAlignment="1">
      <alignment horizontal="center" vertical="center"/>
    </xf>
    <xf numFmtId="0" fontId="20" fillId="4" borderId="48" xfId="0" applyFont="1" applyFill="1" applyBorder="1">
      <alignment vertical="center"/>
    </xf>
    <xf numFmtId="0" fontId="20" fillId="4" borderId="0" xfId="0" applyFont="1" applyFill="1">
      <alignment vertical="center"/>
    </xf>
    <xf numFmtId="0" fontId="20" fillId="4" borderId="69" xfId="0" applyFont="1" applyFill="1" applyBorder="1" applyAlignment="1">
      <alignment horizontal="center" vertical="center"/>
    </xf>
    <xf numFmtId="177" fontId="20" fillId="0" borderId="70" xfId="0" applyNumberFormat="1" applyFont="1" applyBorder="1" applyProtection="1">
      <alignment vertical="center"/>
      <protection locked="0"/>
    </xf>
    <xf numFmtId="177" fontId="20" fillId="0" borderId="71" xfId="0" applyNumberFormat="1" applyFont="1" applyBorder="1" applyProtection="1">
      <alignment vertical="center"/>
      <protection locked="0"/>
    </xf>
    <xf numFmtId="177" fontId="20" fillId="0" borderId="74" xfId="0" applyNumberFormat="1" applyFont="1" applyBorder="1" applyProtection="1">
      <alignment vertical="center"/>
      <protection locked="0"/>
    </xf>
    <xf numFmtId="177" fontId="20" fillId="0" borderId="69" xfId="0" applyNumberFormat="1" applyFont="1" applyBorder="1" applyProtection="1">
      <alignment vertical="center"/>
      <protection locked="0"/>
    </xf>
    <xf numFmtId="0" fontId="20" fillId="4" borderId="129" xfId="0" applyFont="1" applyFill="1" applyBorder="1" applyAlignment="1">
      <alignment horizontal="center" vertical="center"/>
    </xf>
    <xf numFmtId="177" fontId="20" fillId="0" borderId="130" xfId="0" applyNumberFormat="1" applyFont="1" applyBorder="1" applyProtection="1">
      <alignment vertical="center"/>
      <protection locked="0"/>
    </xf>
    <xf numFmtId="177" fontId="20" fillId="0" borderId="131" xfId="0" applyNumberFormat="1" applyFont="1" applyBorder="1" applyProtection="1">
      <alignment vertical="center"/>
      <protection locked="0"/>
    </xf>
    <xf numFmtId="177" fontId="20" fillId="0" borderId="134" xfId="0" applyNumberFormat="1" applyFont="1" applyBorder="1" applyProtection="1">
      <alignment vertical="center"/>
      <protection locked="0"/>
    </xf>
    <xf numFmtId="177" fontId="20" fillId="0" borderId="129" xfId="0" applyNumberFormat="1" applyFont="1" applyBorder="1" applyProtection="1">
      <alignment vertical="center"/>
      <protection locked="0"/>
    </xf>
    <xf numFmtId="0" fontId="20" fillId="4" borderId="115" xfId="0" applyFont="1" applyFill="1" applyBorder="1" applyAlignment="1">
      <alignment horizontal="center" vertical="center"/>
    </xf>
    <xf numFmtId="177" fontId="20" fillId="0" borderId="116" xfId="0" applyNumberFormat="1" applyFont="1" applyBorder="1" applyProtection="1">
      <alignment vertical="center"/>
      <protection locked="0"/>
    </xf>
    <xf numFmtId="177" fontId="20" fillId="0" borderId="0" xfId="0" applyNumberFormat="1" applyFont="1" applyProtection="1">
      <alignment vertical="center"/>
      <protection locked="0"/>
    </xf>
    <xf numFmtId="177" fontId="20" fillId="0" borderId="98" xfId="0" applyNumberFormat="1" applyFont="1" applyBorder="1" applyProtection="1">
      <alignment vertical="center"/>
      <protection locked="0"/>
    </xf>
    <xf numFmtId="177" fontId="20" fillId="0" borderId="101" xfId="0" applyNumberFormat="1" applyFont="1" applyBorder="1" applyProtection="1">
      <alignment vertical="center"/>
      <protection locked="0"/>
    </xf>
    <xf numFmtId="177" fontId="20" fillId="0" borderId="82" xfId="0" applyNumberFormat="1" applyFont="1" applyBorder="1" applyProtection="1">
      <alignment vertical="center"/>
      <protection locked="0"/>
    </xf>
    <xf numFmtId="0" fontId="20" fillId="0" borderId="104" xfId="0" applyFont="1" applyBorder="1" applyAlignment="1" applyProtection="1">
      <alignment horizontal="center" vertical="center" wrapText="1"/>
      <protection locked="0"/>
    </xf>
    <xf numFmtId="0" fontId="20" fillId="0" borderId="105" xfId="0" applyFont="1" applyBorder="1" applyAlignment="1" applyProtection="1">
      <alignment horizontal="center" vertical="center" wrapText="1"/>
      <protection locked="0"/>
    </xf>
    <xf numFmtId="0" fontId="20" fillId="0" borderId="108" xfId="0" applyFont="1" applyBorder="1" applyAlignment="1" applyProtection="1">
      <alignment horizontal="center" vertical="center" wrapText="1"/>
      <protection locked="0"/>
    </xf>
    <xf numFmtId="0" fontId="20" fillId="0" borderId="103" xfId="0" applyFont="1" applyBorder="1" applyAlignment="1" applyProtection="1">
      <alignment horizontal="center" vertical="center" wrapText="1"/>
      <protection locked="0"/>
    </xf>
    <xf numFmtId="0" fontId="20" fillId="0" borderId="53" xfId="0" applyFont="1" applyBorder="1" applyAlignment="1" applyProtection="1">
      <alignment horizontal="center" vertical="center"/>
      <protection locked="0"/>
    </xf>
    <xf numFmtId="0" fontId="20" fillId="0" borderId="54" xfId="0" applyFont="1" applyBorder="1" applyAlignment="1" applyProtection="1">
      <alignment horizontal="center" vertical="center"/>
      <protection locked="0"/>
    </xf>
    <xf numFmtId="0" fontId="20" fillId="0" borderId="94" xfId="0" applyFont="1" applyBorder="1" applyAlignment="1" applyProtection="1">
      <alignment horizontal="center" vertical="center"/>
      <protection locked="0"/>
    </xf>
    <xf numFmtId="177" fontId="20" fillId="0" borderId="72" xfId="0" applyNumberFormat="1" applyFont="1" applyBorder="1" applyProtection="1">
      <alignment vertical="center"/>
      <protection locked="0"/>
    </xf>
    <xf numFmtId="177" fontId="20" fillId="0" borderId="132" xfId="0" applyNumberFormat="1" applyFont="1" applyBorder="1" applyProtection="1">
      <alignment vertical="center"/>
      <protection locked="0"/>
    </xf>
    <xf numFmtId="177" fontId="20" fillId="0" borderId="99" xfId="0" applyNumberFormat="1" applyFont="1" applyBorder="1" applyProtection="1">
      <alignment vertical="center"/>
      <protection locked="0"/>
    </xf>
    <xf numFmtId="0" fontId="20" fillId="0" borderId="106" xfId="0" applyFont="1" applyBorder="1" applyAlignment="1" applyProtection="1">
      <alignment horizontal="center" vertical="center" wrapText="1"/>
      <protection locked="0"/>
    </xf>
    <xf numFmtId="0" fontId="20" fillId="0" borderId="56" xfId="0" applyFont="1" applyBorder="1" applyAlignment="1" applyProtection="1">
      <alignment horizontal="center" vertical="center"/>
      <protection locked="0"/>
    </xf>
    <xf numFmtId="0" fontId="20" fillId="0" borderId="57" xfId="0" applyFont="1" applyBorder="1" applyAlignment="1" applyProtection="1">
      <alignment horizontal="center" vertical="center"/>
      <protection locked="0"/>
    </xf>
    <xf numFmtId="0" fontId="20" fillId="0" borderId="97" xfId="0" applyFont="1" applyBorder="1" applyAlignment="1" applyProtection="1">
      <alignment horizontal="center" vertical="center"/>
      <protection locked="0"/>
    </xf>
    <xf numFmtId="177" fontId="20" fillId="0" borderId="75" xfId="0" applyNumberFormat="1" applyFont="1" applyBorder="1" applyProtection="1">
      <alignment vertical="center"/>
      <protection locked="0"/>
    </xf>
    <xf numFmtId="177" fontId="20" fillId="0" borderId="135" xfId="0" applyNumberFormat="1" applyFont="1" applyBorder="1" applyProtection="1">
      <alignment vertical="center"/>
      <protection locked="0"/>
    </xf>
    <xf numFmtId="177" fontId="20" fillId="0" borderId="102" xfId="0" applyNumberFormat="1" applyFont="1" applyBorder="1" applyProtection="1">
      <alignment vertical="center"/>
      <protection locked="0"/>
    </xf>
    <xf numFmtId="0" fontId="20" fillId="0" borderId="109" xfId="0" applyFont="1" applyBorder="1" applyAlignment="1" applyProtection="1">
      <alignment horizontal="center" vertical="center" wrapText="1"/>
      <protection locked="0"/>
    </xf>
    <xf numFmtId="0" fontId="20" fillId="0" borderId="59" xfId="0" applyFont="1" applyBorder="1" applyAlignment="1" applyProtection="1">
      <alignment horizontal="center" vertical="center"/>
      <protection locked="0"/>
    </xf>
    <xf numFmtId="0" fontId="20" fillId="0" borderId="60" xfId="0" applyFont="1" applyBorder="1" applyAlignment="1" applyProtection="1">
      <alignment horizontal="center" vertical="center"/>
      <protection locked="0"/>
    </xf>
    <xf numFmtId="0" fontId="20" fillId="0" borderId="95" xfId="0" applyFont="1" applyBorder="1" applyAlignment="1" applyProtection="1">
      <alignment horizontal="center" vertical="center"/>
      <protection locked="0"/>
    </xf>
    <xf numFmtId="177" fontId="20" fillId="0" borderId="73" xfId="0" applyNumberFormat="1" applyFont="1" applyBorder="1" applyProtection="1">
      <alignment vertical="center"/>
      <protection locked="0"/>
    </xf>
    <xf numFmtId="177" fontId="20" fillId="0" borderId="133" xfId="0" applyNumberFormat="1" applyFont="1" applyBorder="1" applyProtection="1">
      <alignment vertical="center"/>
      <protection locked="0"/>
    </xf>
    <xf numFmtId="177" fontId="20" fillId="0" borderId="100" xfId="0" applyNumberFormat="1" applyFont="1" applyBorder="1" applyProtection="1">
      <alignment vertical="center"/>
      <protection locked="0"/>
    </xf>
    <xf numFmtId="0" fontId="20" fillId="0" borderId="107" xfId="0" applyFont="1" applyBorder="1" applyAlignment="1" applyProtection="1">
      <alignment horizontal="center" vertical="center" wrapText="1"/>
      <protection locked="0"/>
    </xf>
    <xf numFmtId="0" fontId="20" fillId="4" borderId="115" xfId="0" applyFont="1" applyFill="1" applyBorder="1" applyAlignment="1" applyProtection="1">
      <alignment horizontal="center" vertical="center"/>
      <protection hidden="1"/>
    </xf>
    <xf numFmtId="0" fontId="20" fillId="4" borderId="37" xfId="0" applyFont="1" applyFill="1" applyBorder="1">
      <alignment vertical="center"/>
    </xf>
    <xf numFmtId="0" fontId="20" fillId="4" borderId="37" xfId="0" applyFont="1" applyFill="1" applyBorder="1" applyAlignment="1">
      <alignment horizontal="center" vertical="center"/>
    </xf>
    <xf numFmtId="0" fontId="20" fillId="4" borderId="44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 applyProtection="1">
      <alignment horizontal="center" vertical="center"/>
      <protection hidden="1"/>
    </xf>
    <xf numFmtId="0" fontId="20" fillId="0" borderId="37" xfId="0" applyFont="1" applyBorder="1" applyAlignment="1" applyProtection="1">
      <alignment vertical="center" wrapText="1"/>
      <protection locked="0"/>
    </xf>
    <xf numFmtId="0" fontId="20" fillId="0" borderId="46" xfId="0" applyFont="1" applyBorder="1" applyAlignment="1" applyProtection="1">
      <alignment vertical="center" wrapText="1"/>
      <protection locked="0"/>
    </xf>
    <xf numFmtId="0" fontId="20" fillId="0" borderId="53" xfId="0" applyFont="1" applyBorder="1" applyAlignment="1" applyProtection="1">
      <alignment vertical="center" wrapText="1"/>
      <protection locked="0"/>
    </xf>
    <xf numFmtId="0" fontId="20" fillId="0" borderId="59" xfId="0" applyFont="1" applyBorder="1" applyAlignment="1" applyProtection="1">
      <alignment vertical="center" wrapText="1"/>
      <protection locked="0"/>
    </xf>
    <xf numFmtId="0" fontId="20" fillId="0" borderId="62" xfId="0" applyFont="1" applyBorder="1" applyAlignment="1" applyProtection="1">
      <alignment vertical="center" wrapText="1"/>
      <protection locked="0"/>
    </xf>
    <xf numFmtId="0" fontId="20" fillId="0" borderId="56" xfId="0" applyFont="1" applyBorder="1" applyAlignment="1" applyProtection="1">
      <alignment vertical="center" wrapText="1"/>
      <protection locked="0"/>
    </xf>
    <xf numFmtId="0" fontId="20" fillId="0" borderId="44" xfId="0" applyFont="1" applyBorder="1" applyAlignment="1" applyProtection="1">
      <alignment vertical="center" wrapText="1"/>
      <protection locked="0"/>
    </xf>
    <xf numFmtId="0" fontId="20" fillId="0" borderId="70" xfId="0" applyFont="1" applyBorder="1" applyAlignment="1" applyProtection="1">
      <alignment horizontal="center" vertical="center"/>
      <protection locked="0"/>
    </xf>
    <xf numFmtId="0" fontId="20" fillId="0" borderId="71" xfId="0" applyFont="1" applyBorder="1" applyAlignment="1" applyProtection="1">
      <alignment horizontal="center" vertical="center"/>
      <protection locked="0"/>
    </xf>
    <xf numFmtId="0" fontId="20" fillId="0" borderId="72" xfId="0" applyFont="1" applyBorder="1" applyAlignment="1" applyProtection="1">
      <alignment horizontal="center" vertical="center"/>
      <protection locked="0"/>
    </xf>
    <xf numFmtId="0" fontId="20" fillId="0" borderId="73" xfId="0" applyFont="1" applyBorder="1" applyAlignment="1" applyProtection="1">
      <alignment horizontal="center" vertical="center"/>
      <protection locked="0"/>
    </xf>
    <xf numFmtId="0" fontId="20" fillId="0" borderId="74" xfId="0" applyFont="1" applyBorder="1" applyAlignment="1" applyProtection="1">
      <alignment horizontal="center" vertical="center"/>
      <protection locked="0"/>
    </xf>
    <xf numFmtId="0" fontId="20" fillId="0" borderId="75" xfId="0" applyFont="1" applyBorder="1" applyAlignment="1" applyProtection="1">
      <alignment horizontal="center" vertical="center"/>
      <protection locked="0"/>
    </xf>
    <xf numFmtId="0" fontId="20" fillId="0" borderId="69" xfId="0" applyFont="1" applyBorder="1" applyAlignment="1" applyProtection="1">
      <alignment horizontal="center" vertical="center"/>
      <protection locked="0"/>
    </xf>
    <xf numFmtId="0" fontId="21" fillId="4" borderId="0" xfId="0" applyFont="1" applyFill="1">
      <alignment vertical="center"/>
    </xf>
    <xf numFmtId="0" fontId="21" fillId="4" borderId="41" xfId="0" applyFont="1" applyFill="1" applyBorder="1">
      <alignment vertical="center"/>
    </xf>
    <xf numFmtId="0" fontId="13" fillId="4" borderId="0" xfId="0" applyFont="1" applyFill="1" applyAlignment="1">
      <alignment horizontal="center" vertical="center"/>
    </xf>
    <xf numFmtId="177" fontId="13" fillId="0" borderId="103" xfId="0" applyNumberFormat="1" applyFont="1" applyBorder="1" applyAlignment="1" applyProtection="1">
      <alignment horizontal="center" vertical="center"/>
      <protection locked="0"/>
    </xf>
    <xf numFmtId="0" fontId="16" fillId="4" borderId="39" xfId="0" applyFont="1" applyFill="1" applyBorder="1" applyAlignment="1" applyProtection="1">
      <alignment horizontal="center" vertical="center"/>
      <protection hidden="1"/>
    </xf>
    <xf numFmtId="0" fontId="13" fillId="4" borderId="76" xfId="0" applyFont="1" applyFill="1" applyBorder="1" applyAlignment="1">
      <alignment horizontal="center" vertical="center"/>
    </xf>
    <xf numFmtId="177" fontId="13" fillId="0" borderId="145" xfId="0" applyNumberFormat="1" applyFont="1" applyBorder="1" applyAlignment="1" applyProtection="1">
      <alignment horizontal="center" vertical="center"/>
      <protection locked="0"/>
    </xf>
    <xf numFmtId="177" fontId="13" fillId="0" borderId="163" xfId="0" applyNumberFormat="1" applyFont="1" applyBorder="1" applyAlignment="1" applyProtection="1">
      <alignment horizontal="center" vertical="center"/>
      <protection locked="0"/>
    </xf>
    <xf numFmtId="177" fontId="13" fillId="0" borderId="164" xfId="0" applyNumberFormat="1" applyFont="1" applyBorder="1" applyAlignment="1" applyProtection="1">
      <alignment horizontal="center" vertical="center"/>
      <protection locked="0"/>
    </xf>
    <xf numFmtId="177" fontId="13" fillId="0" borderId="165" xfId="0" applyNumberFormat="1" applyFont="1" applyBorder="1" applyAlignment="1" applyProtection="1">
      <alignment horizontal="center" vertical="center"/>
      <protection locked="0"/>
    </xf>
    <xf numFmtId="177" fontId="13" fillId="0" borderId="166" xfId="0" applyNumberFormat="1" applyFont="1" applyBorder="1" applyAlignment="1" applyProtection="1">
      <alignment horizontal="center" vertical="center"/>
      <protection locked="0"/>
    </xf>
    <xf numFmtId="177" fontId="13" fillId="0" borderId="167" xfId="0" applyNumberFormat="1" applyFont="1" applyBorder="1" applyAlignment="1" applyProtection="1">
      <alignment horizontal="center" vertical="center"/>
      <protection locked="0"/>
    </xf>
    <xf numFmtId="177" fontId="13" fillId="0" borderId="148" xfId="0" applyNumberFormat="1" applyFont="1" applyBorder="1" applyAlignment="1" applyProtection="1">
      <alignment horizontal="center" vertical="center"/>
      <protection locked="0"/>
    </xf>
    <xf numFmtId="0" fontId="20" fillId="4" borderId="129" xfId="0" applyFont="1" applyFill="1" applyBorder="1" applyAlignment="1" applyProtection="1">
      <alignment horizontal="center" vertical="center"/>
      <protection hidden="1"/>
    </xf>
    <xf numFmtId="0" fontId="20" fillId="4" borderId="76" xfId="0" applyFont="1" applyFill="1" applyBorder="1" applyAlignment="1" applyProtection="1">
      <alignment horizontal="center" vertical="center"/>
      <protection hidden="1"/>
    </xf>
    <xf numFmtId="0" fontId="20" fillId="4" borderId="168" xfId="0" applyFont="1" applyFill="1" applyBorder="1" applyAlignment="1">
      <alignment horizontal="center" vertical="center"/>
    </xf>
    <xf numFmtId="0" fontId="20" fillId="4" borderId="105" xfId="0" applyFont="1" applyFill="1" applyBorder="1" applyAlignment="1">
      <alignment horizontal="center" vertical="center"/>
    </xf>
    <xf numFmtId="0" fontId="20" fillId="4" borderId="104" xfId="0" applyFont="1" applyFill="1" applyBorder="1" applyAlignment="1">
      <alignment horizontal="center" vertical="center"/>
    </xf>
    <xf numFmtId="177" fontId="20" fillId="0" borderId="68" xfId="0" applyNumberFormat="1" applyFont="1" applyBorder="1" applyProtection="1">
      <alignment vertical="center"/>
      <protection locked="0"/>
    </xf>
    <xf numFmtId="177" fontId="13" fillId="0" borderId="68" xfId="0" applyNumberFormat="1" applyFont="1" applyBorder="1" applyProtection="1">
      <alignment vertical="center"/>
      <protection locked="0"/>
    </xf>
    <xf numFmtId="177" fontId="13" fillId="0" borderId="0" xfId="0" applyNumberFormat="1" applyFont="1" applyProtection="1">
      <alignment vertical="center"/>
      <protection locked="0"/>
    </xf>
    <xf numFmtId="177" fontId="20" fillId="0" borderId="77" xfId="0" applyNumberFormat="1" applyFont="1" applyBorder="1" applyProtection="1">
      <alignment vertical="center"/>
      <protection locked="0"/>
    </xf>
    <xf numFmtId="177" fontId="13" fillId="0" borderId="77" xfId="0" applyNumberFormat="1" applyFont="1" applyBorder="1" applyProtection="1">
      <alignment vertical="center"/>
      <protection locked="0"/>
    </xf>
    <xf numFmtId="177" fontId="13" fillId="0" borderId="98" xfId="0" applyNumberFormat="1" applyFont="1" applyBorder="1" applyProtection="1">
      <alignment vertical="center"/>
      <protection locked="0"/>
    </xf>
    <xf numFmtId="177" fontId="20" fillId="0" borderId="76" xfId="0" applyNumberFormat="1" applyFont="1" applyBorder="1" applyProtection="1">
      <alignment vertical="center"/>
      <protection locked="0"/>
    </xf>
    <xf numFmtId="177" fontId="13" fillId="0" borderId="76" xfId="0" applyNumberFormat="1" applyFont="1" applyBorder="1" applyProtection="1">
      <alignment vertical="center"/>
      <protection locked="0"/>
    </xf>
    <xf numFmtId="177" fontId="13" fillId="0" borderId="82" xfId="0" applyNumberFormat="1" applyFont="1" applyBorder="1" applyProtection="1">
      <alignment vertical="center"/>
      <protection locked="0"/>
    </xf>
    <xf numFmtId="0" fontId="24" fillId="0" borderId="0" xfId="0" applyFont="1">
      <alignment vertical="center"/>
    </xf>
    <xf numFmtId="177" fontId="13" fillId="0" borderId="157" xfId="0" applyNumberFormat="1" applyFont="1" applyBorder="1" applyAlignment="1" applyProtection="1">
      <alignment horizontal="left" vertical="center"/>
      <protection locked="0"/>
    </xf>
    <xf numFmtId="177" fontId="13" fillId="0" borderId="48" xfId="0" applyNumberFormat="1" applyFont="1" applyBorder="1" applyAlignment="1" applyProtection="1">
      <alignment horizontal="left" vertical="center"/>
      <protection locked="0"/>
    </xf>
    <xf numFmtId="177" fontId="13" fillId="0" borderId="50" xfId="0" applyNumberFormat="1" applyFont="1" applyBorder="1" applyAlignment="1" applyProtection="1">
      <alignment horizontal="left" vertical="center"/>
      <protection locked="0"/>
    </xf>
    <xf numFmtId="177" fontId="13" fillId="0" borderId="54" xfId="0" applyNumberFormat="1" applyFont="1" applyBorder="1" applyAlignment="1" applyProtection="1">
      <alignment horizontal="left" vertical="center"/>
      <protection locked="0"/>
    </xf>
    <xf numFmtId="177" fontId="13" fillId="0" borderId="60" xfId="0" applyNumberFormat="1" applyFont="1" applyBorder="1" applyAlignment="1" applyProtection="1">
      <alignment horizontal="left" vertical="center"/>
      <protection locked="0"/>
    </xf>
    <xf numFmtId="177" fontId="13" fillId="0" borderId="63" xfId="0" applyNumberFormat="1" applyFont="1" applyBorder="1" applyAlignment="1" applyProtection="1">
      <alignment horizontal="left" vertical="center"/>
      <protection locked="0"/>
    </xf>
    <xf numFmtId="177" fontId="13" fillId="0" borderId="57" xfId="0" applyNumberFormat="1" applyFont="1" applyBorder="1" applyAlignment="1" applyProtection="1">
      <alignment horizontal="left" vertical="center"/>
      <protection locked="0"/>
    </xf>
    <xf numFmtId="177" fontId="13" fillId="0" borderId="49" xfId="0" applyNumberFormat="1" applyFont="1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center" vertical="center"/>
      <protection hidden="1"/>
    </xf>
    <xf numFmtId="0" fontId="2" fillId="4" borderId="105" xfId="0" applyFont="1" applyFill="1" applyBorder="1" applyAlignment="1">
      <alignment horizontal="center" vertical="center"/>
    </xf>
    <xf numFmtId="0" fontId="25" fillId="4" borderId="105" xfId="0" applyFont="1" applyFill="1" applyBorder="1" applyAlignment="1">
      <alignment horizontal="center" vertical="center"/>
    </xf>
    <xf numFmtId="0" fontId="13" fillId="0" borderId="48" xfId="0" applyFont="1" applyBorder="1" applyProtection="1">
      <alignment vertical="center"/>
      <protection locked="0"/>
    </xf>
    <xf numFmtId="0" fontId="16" fillId="0" borderId="38" xfId="0" applyFont="1" applyBorder="1" applyAlignment="1" applyProtection="1">
      <alignment horizontal="right" vertical="center"/>
      <protection hidden="1"/>
    </xf>
    <xf numFmtId="0" fontId="24" fillId="0" borderId="0" xfId="0" applyFont="1" applyProtection="1">
      <alignment vertical="center"/>
      <protection hidden="1"/>
    </xf>
    <xf numFmtId="0" fontId="14" fillId="0" borderId="0" xfId="0" applyFont="1">
      <alignment vertical="center"/>
    </xf>
    <xf numFmtId="0" fontId="26" fillId="0" borderId="0" xfId="0" applyFont="1" applyProtection="1">
      <alignment vertical="center"/>
      <protection hidden="1"/>
    </xf>
    <xf numFmtId="0" fontId="17" fillId="0" borderId="98" xfId="0" applyFont="1" applyBorder="1" applyAlignment="1" applyProtection="1">
      <alignment vertical="center" wrapText="1"/>
      <protection locked="0"/>
    </xf>
    <xf numFmtId="0" fontId="17" fillId="0" borderId="101" xfId="0" applyFont="1" applyBorder="1" applyAlignment="1" applyProtection="1">
      <alignment vertical="center" wrapText="1"/>
      <protection locked="0"/>
    </xf>
    <xf numFmtId="0" fontId="17" fillId="0" borderId="0" xfId="0" applyFont="1" applyAlignment="1" applyProtection="1">
      <alignment vertical="center" wrapText="1"/>
      <protection locked="0"/>
    </xf>
    <xf numFmtId="0" fontId="15" fillId="0" borderId="48" xfId="0" applyFont="1" applyBorder="1" applyAlignment="1" applyProtection="1">
      <alignment vertical="center" wrapText="1"/>
      <protection locked="0"/>
    </xf>
    <xf numFmtId="0" fontId="15" fillId="0" borderId="70" xfId="0" applyFont="1" applyBorder="1" applyAlignment="1" applyProtection="1">
      <alignment vertical="center" wrapText="1"/>
      <protection locked="0"/>
    </xf>
    <xf numFmtId="0" fontId="15" fillId="0" borderId="130" xfId="0" applyFont="1" applyBorder="1" applyAlignment="1" applyProtection="1">
      <alignment vertical="center" wrapText="1"/>
      <protection locked="0"/>
    </xf>
    <xf numFmtId="0" fontId="17" fillId="0" borderId="68" xfId="0" applyFont="1" applyBorder="1" applyAlignment="1" applyProtection="1">
      <alignment vertical="center" wrapText="1"/>
      <protection locked="0"/>
    </xf>
    <xf numFmtId="0" fontId="17" fillId="0" borderId="37" xfId="0" applyFont="1" applyBorder="1" applyAlignment="1" applyProtection="1">
      <alignment horizontal="center" vertical="center"/>
      <protection locked="0"/>
    </xf>
    <xf numFmtId="0" fontId="17" fillId="5" borderId="48" xfId="0" applyFont="1" applyFill="1" applyBorder="1" applyAlignment="1" applyProtection="1">
      <alignment vertical="center" wrapText="1"/>
      <protection hidden="1"/>
    </xf>
    <xf numFmtId="0" fontId="17" fillId="5" borderId="92" xfId="0" applyFont="1" applyFill="1" applyBorder="1" applyAlignment="1" applyProtection="1">
      <alignment vertical="center" wrapText="1"/>
      <protection hidden="1"/>
    </xf>
    <xf numFmtId="0" fontId="17" fillId="0" borderId="48" xfId="0" applyFont="1" applyBorder="1" applyAlignment="1" applyProtection="1">
      <alignment horizontal="center" vertical="center"/>
      <protection locked="0"/>
    </xf>
    <xf numFmtId="0" fontId="17" fillId="0" borderId="92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70" xfId="0" applyFont="1" applyBorder="1" applyAlignment="1" applyProtection="1">
      <alignment horizontal="center" vertical="center"/>
      <protection locked="0"/>
    </xf>
    <xf numFmtId="177" fontId="17" fillId="0" borderId="48" xfId="0" applyNumberFormat="1" applyFont="1" applyBorder="1" applyProtection="1">
      <alignment vertical="center"/>
      <protection locked="0"/>
    </xf>
    <xf numFmtId="177" fontId="17" fillId="0" borderId="70" xfId="0" applyNumberFormat="1" applyFont="1" applyBorder="1" applyProtection="1">
      <alignment vertical="center"/>
      <protection locked="0"/>
    </xf>
    <xf numFmtId="177" fontId="17" fillId="0" borderId="130" xfId="0" applyNumberFormat="1" applyFont="1" applyBorder="1" applyProtection="1">
      <alignment vertical="center"/>
      <protection locked="0"/>
    </xf>
    <xf numFmtId="177" fontId="17" fillId="0" borderId="116" xfId="0" applyNumberFormat="1" applyFont="1" applyBorder="1" applyProtection="1">
      <alignment vertical="center"/>
      <protection locked="0"/>
    </xf>
    <xf numFmtId="177" fontId="17" fillId="0" borderId="149" xfId="0" applyNumberFormat="1" applyFont="1" applyBorder="1" applyProtection="1">
      <alignment vertical="center"/>
      <protection locked="0"/>
    </xf>
    <xf numFmtId="0" fontId="15" fillId="0" borderId="0" xfId="0" applyFont="1" applyAlignment="1" applyProtection="1">
      <alignment vertical="center" wrapText="1"/>
      <protection locked="0"/>
    </xf>
    <xf numFmtId="0" fontId="17" fillId="0" borderId="48" xfId="0" applyFont="1" applyBorder="1" applyAlignment="1" applyProtection="1">
      <alignment horizontal="center" vertical="center" wrapText="1"/>
      <protection locked="0"/>
    </xf>
    <xf numFmtId="0" fontId="17" fillId="0" borderId="104" xfId="0" applyFont="1" applyBorder="1" applyAlignment="1" applyProtection="1">
      <alignment horizontal="center" vertical="center" wrapText="1"/>
      <protection locked="0"/>
    </xf>
    <xf numFmtId="0" fontId="15" fillId="0" borderId="50" xfId="0" applyFont="1" applyBorder="1" applyAlignment="1" applyProtection="1">
      <alignment vertical="center" wrapText="1"/>
      <protection locked="0"/>
    </xf>
    <xf numFmtId="0" fontId="15" fillId="0" borderId="71" xfId="0" applyFont="1" applyBorder="1" applyAlignment="1" applyProtection="1">
      <alignment vertical="center" wrapText="1"/>
      <protection locked="0"/>
    </xf>
    <xf numFmtId="0" fontId="15" fillId="0" borderId="131" xfId="0" applyFont="1" applyBorder="1" applyAlignment="1" applyProtection="1">
      <alignment vertical="center" wrapText="1"/>
      <protection locked="0"/>
    </xf>
    <xf numFmtId="0" fontId="17" fillId="0" borderId="77" xfId="0" applyFont="1" applyBorder="1" applyAlignment="1" applyProtection="1">
      <alignment vertical="center" wrapText="1"/>
      <protection locked="0"/>
    </xf>
    <xf numFmtId="0" fontId="17" fillId="0" borderId="46" xfId="0" applyFont="1" applyBorder="1" applyAlignment="1" applyProtection="1">
      <alignment horizontal="center" vertical="center"/>
      <protection locked="0"/>
    </xf>
    <xf numFmtId="0" fontId="17" fillId="5" borderId="50" xfId="0" applyFont="1" applyFill="1" applyBorder="1" applyAlignment="1" applyProtection="1">
      <alignment vertical="center" wrapText="1"/>
      <protection hidden="1"/>
    </xf>
    <xf numFmtId="0" fontId="17" fillId="5" borderId="93" xfId="0" applyFont="1" applyFill="1" applyBorder="1" applyAlignment="1" applyProtection="1">
      <alignment vertical="center" wrapText="1"/>
      <protection hidden="1"/>
    </xf>
    <xf numFmtId="0" fontId="17" fillId="0" borderId="50" xfId="0" applyFont="1" applyBorder="1" applyAlignment="1" applyProtection="1">
      <alignment horizontal="center" vertical="center"/>
      <protection locked="0"/>
    </xf>
    <xf numFmtId="0" fontId="17" fillId="0" borderId="93" xfId="0" applyFont="1" applyBorder="1" applyAlignment="1" applyProtection="1">
      <alignment horizontal="center" vertical="center"/>
      <protection locked="0"/>
    </xf>
    <xf numFmtId="0" fontId="17" fillId="0" borderId="98" xfId="0" applyFont="1" applyBorder="1" applyAlignment="1" applyProtection="1">
      <alignment horizontal="center" vertical="center"/>
      <protection locked="0"/>
    </xf>
    <xf numFmtId="0" fontId="17" fillId="0" borderId="71" xfId="0" applyFont="1" applyBorder="1" applyAlignment="1" applyProtection="1">
      <alignment horizontal="center" vertical="center"/>
      <protection locked="0"/>
    </xf>
    <xf numFmtId="177" fontId="17" fillId="0" borderId="50" xfId="0" applyNumberFormat="1" applyFont="1" applyBorder="1" applyProtection="1">
      <alignment vertical="center"/>
      <protection locked="0"/>
    </xf>
    <xf numFmtId="177" fontId="17" fillId="0" borderId="71" xfId="0" applyNumberFormat="1" applyFont="1" applyBorder="1" applyProtection="1">
      <alignment vertical="center"/>
      <protection locked="0"/>
    </xf>
    <xf numFmtId="177" fontId="17" fillId="0" borderId="131" xfId="0" applyNumberFormat="1" applyFont="1" applyBorder="1" applyProtection="1">
      <alignment vertical="center"/>
      <protection locked="0"/>
    </xf>
    <xf numFmtId="177" fontId="17" fillId="0" borderId="117" xfId="0" applyNumberFormat="1" applyFont="1" applyBorder="1" applyProtection="1">
      <alignment vertical="center"/>
      <protection locked="0"/>
    </xf>
    <xf numFmtId="177" fontId="17" fillId="0" borderId="150" xfId="0" applyNumberFormat="1" applyFont="1" applyBorder="1" applyProtection="1">
      <alignment vertical="center"/>
      <protection locked="0"/>
    </xf>
    <xf numFmtId="0" fontId="15" fillId="0" borderId="98" xfId="0" applyFont="1" applyBorder="1" applyAlignment="1" applyProtection="1">
      <alignment vertical="center" wrapText="1"/>
      <protection locked="0"/>
    </xf>
    <xf numFmtId="0" fontId="17" fillId="0" borderId="50" xfId="0" applyFont="1" applyBorder="1" applyAlignment="1" applyProtection="1">
      <alignment horizontal="center" vertical="center" wrapText="1"/>
      <protection locked="0"/>
    </xf>
    <xf numFmtId="0" fontId="17" fillId="0" borderId="105" xfId="0" applyFont="1" applyBorder="1" applyAlignment="1" applyProtection="1">
      <alignment horizontal="center" vertical="center" wrapText="1"/>
      <protection locked="0"/>
    </xf>
    <xf numFmtId="0" fontId="15" fillId="0" borderId="63" xfId="0" applyFont="1" applyBorder="1" applyAlignment="1" applyProtection="1">
      <alignment vertical="center" wrapText="1"/>
      <protection locked="0"/>
    </xf>
    <xf numFmtId="0" fontId="15" fillId="0" borderId="74" xfId="0" applyFont="1" applyBorder="1" applyAlignment="1" applyProtection="1">
      <alignment vertical="center" wrapText="1"/>
      <protection locked="0"/>
    </xf>
    <xf numFmtId="0" fontId="15" fillId="0" borderId="134" xfId="0" applyFont="1" applyBorder="1" applyAlignment="1" applyProtection="1">
      <alignment vertical="center" wrapText="1"/>
      <protection locked="0"/>
    </xf>
    <xf numFmtId="0" fontId="17" fillId="0" borderId="80" xfId="0" applyFont="1" applyBorder="1" applyAlignment="1" applyProtection="1">
      <alignment vertical="center" wrapText="1"/>
      <protection locked="0"/>
    </xf>
    <xf numFmtId="0" fontId="17" fillId="0" borderId="62" xfId="0" applyFont="1" applyBorder="1" applyAlignment="1" applyProtection="1">
      <alignment horizontal="center" vertical="center"/>
      <protection locked="0"/>
    </xf>
    <xf numFmtId="0" fontId="17" fillId="5" borderId="63" xfId="0" applyFont="1" applyFill="1" applyBorder="1" applyAlignment="1" applyProtection="1">
      <alignment vertical="center" wrapText="1"/>
      <protection hidden="1"/>
    </xf>
    <xf numFmtId="0" fontId="17" fillId="5" borderId="96" xfId="0" applyFont="1" applyFill="1" applyBorder="1" applyAlignment="1" applyProtection="1">
      <alignment vertical="center" wrapText="1"/>
      <protection hidden="1"/>
    </xf>
    <xf numFmtId="0" fontId="17" fillId="0" borderId="63" xfId="0" applyFont="1" applyBorder="1" applyAlignment="1" applyProtection="1">
      <alignment horizontal="center" vertical="center"/>
      <protection locked="0"/>
    </xf>
    <xf numFmtId="0" fontId="17" fillId="0" borderId="96" xfId="0" applyFont="1" applyBorder="1" applyAlignment="1" applyProtection="1">
      <alignment horizontal="center" vertical="center"/>
      <protection locked="0"/>
    </xf>
    <xf numFmtId="0" fontId="17" fillId="0" borderId="101" xfId="0" applyFont="1" applyBorder="1" applyAlignment="1" applyProtection="1">
      <alignment horizontal="center" vertical="center"/>
      <protection locked="0"/>
    </xf>
    <xf numFmtId="0" fontId="17" fillId="0" borderId="74" xfId="0" applyFont="1" applyBorder="1" applyAlignment="1" applyProtection="1">
      <alignment horizontal="center" vertical="center"/>
      <protection locked="0"/>
    </xf>
    <xf numFmtId="177" fontId="17" fillId="0" borderId="63" xfId="0" applyNumberFormat="1" applyFont="1" applyBorder="1" applyProtection="1">
      <alignment vertical="center"/>
      <protection locked="0"/>
    </xf>
    <xf numFmtId="177" fontId="17" fillId="0" borderId="74" xfId="0" applyNumberFormat="1" applyFont="1" applyBorder="1" applyProtection="1">
      <alignment vertical="center"/>
      <protection locked="0"/>
    </xf>
    <xf numFmtId="177" fontId="17" fillId="0" borderId="134" xfId="0" applyNumberFormat="1" applyFont="1" applyBorder="1" applyProtection="1">
      <alignment vertical="center"/>
      <protection locked="0"/>
    </xf>
    <xf numFmtId="177" fontId="17" fillId="0" borderId="120" xfId="0" applyNumberFormat="1" applyFont="1" applyBorder="1" applyProtection="1">
      <alignment vertical="center"/>
      <protection locked="0"/>
    </xf>
    <xf numFmtId="177" fontId="17" fillId="0" borderId="151" xfId="0" applyNumberFormat="1" applyFont="1" applyBorder="1" applyProtection="1">
      <alignment vertical="center"/>
      <protection locked="0"/>
    </xf>
    <xf numFmtId="0" fontId="15" fillId="0" borderId="101" xfId="0" applyFont="1" applyBorder="1" applyAlignment="1" applyProtection="1">
      <alignment vertical="center" wrapText="1"/>
      <protection locked="0"/>
    </xf>
    <xf numFmtId="0" fontId="17" fillId="0" borderId="63" xfId="0" applyFont="1" applyBorder="1" applyAlignment="1" applyProtection="1">
      <alignment horizontal="center" vertical="center" wrapText="1"/>
      <protection locked="0"/>
    </xf>
    <xf numFmtId="0" fontId="17" fillId="0" borderId="108" xfId="0" applyFont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center" vertical="center"/>
    </xf>
    <xf numFmtId="0" fontId="20" fillId="4" borderId="68" xfId="0" applyFont="1" applyFill="1" applyBorder="1">
      <alignment vertical="center"/>
    </xf>
    <xf numFmtId="0" fontId="20" fillId="4" borderId="76" xfId="0" applyFont="1" applyFill="1" applyBorder="1" applyAlignment="1">
      <alignment horizontal="center" vertical="center"/>
    </xf>
    <xf numFmtId="0" fontId="15" fillId="0" borderId="50" xfId="0" applyFont="1" applyBorder="1" applyProtection="1">
      <alignment vertical="center"/>
      <protection locked="0"/>
    </xf>
    <xf numFmtId="0" fontId="15" fillId="0" borderId="63" xfId="0" applyFont="1" applyBorder="1" applyProtection="1">
      <alignment vertical="center"/>
      <protection locked="0"/>
    </xf>
    <xf numFmtId="0" fontId="16" fillId="4" borderId="39" xfId="0" applyFont="1" applyFill="1" applyBorder="1" applyAlignment="1">
      <alignment horizontal="center" vertical="center"/>
    </xf>
    <xf numFmtId="0" fontId="13" fillId="4" borderId="129" xfId="0" applyFont="1" applyFill="1" applyBorder="1">
      <alignment vertical="center"/>
    </xf>
    <xf numFmtId="0" fontId="13" fillId="4" borderId="52" xfId="0" applyFont="1" applyFill="1" applyBorder="1">
      <alignment vertical="center"/>
    </xf>
    <xf numFmtId="0" fontId="20" fillId="5" borderId="50" xfId="0" applyFont="1" applyFill="1" applyBorder="1" applyAlignment="1" applyProtection="1">
      <alignment vertical="center" wrapText="1" shrinkToFit="1"/>
      <protection hidden="1"/>
    </xf>
    <xf numFmtId="0" fontId="20" fillId="5" borderId="117" xfId="0" applyFont="1" applyFill="1" applyBorder="1" applyAlignment="1" applyProtection="1">
      <alignment vertical="center" wrapText="1" shrinkToFit="1"/>
      <protection hidden="1"/>
    </xf>
    <xf numFmtId="0" fontId="20" fillId="5" borderId="54" xfId="0" applyFont="1" applyFill="1" applyBorder="1" applyAlignment="1" applyProtection="1">
      <alignment vertical="center" wrapText="1" shrinkToFit="1"/>
      <protection hidden="1"/>
    </xf>
    <xf numFmtId="0" fontId="20" fillId="5" borderId="118" xfId="0" applyFont="1" applyFill="1" applyBorder="1" applyAlignment="1" applyProtection="1">
      <alignment vertical="center" wrapText="1" shrinkToFit="1"/>
      <protection hidden="1"/>
    </xf>
    <xf numFmtId="0" fontId="20" fillId="5" borderId="60" xfId="0" applyFont="1" applyFill="1" applyBorder="1" applyAlignment="1" applyProtection="1">
      <alignment vertical="center" wrapText="1" shrinkToFit="1"/>
      <protection hidden="1"/>
    </xf>
    <xf numFmtId="0" fontId="20" fillId="5" borderId="119" xfId="0" applyFont="1" applyFill="1" applyBorder="1" applyAlignment="1" applyProtection="1">
      <alignment vertical="center" wrapText="1" shrinkToFit="1"/>
      <protection hidden="1"/>
    </xf>
    <xf numFmtId="0" fontId="20" fillId="5" borderId="63" xfId="0" applyFont="1" applyFill="1" applyBorder="1" applyAlignment="1" applyProtection="1">
      <alignment vertical="center" wrapText="1" shrinkToFit="1"/>
      <protection hidden="1"/>
    </xf>
    <xf numFmtId="0" fontId="20" fillId="5" borderId="120" xfId="0" applyFont="1" applyFill="1" applyBorder="1" applyAlignment="1" applyProtection="1">
      <alignment vertical="center" wrapText="1" shrinkToFit="1"/>
      <protection hidden="1"/>
    </xf>
    <xf numFmtId="0" fontId="20" fillId="5" borderId="57" xfId="0" applyFont="1" applyFill="1" applyBorder="1" applyAlignment="1" applyProtection="1">
      <alignment vertical="center" wrapText="1" shrinkToFit="1"/>
      <protection hidden="1"/>
    </xf>
    <xf numFmtId="0" fontId="20" fillId="5" borderId="121" xfId="0" applyFont="1" applyFill="1" applyBorder="1" applyAlignment="1" applyProtection="1">
      <alignment vertical="center" wrapText="1" shrinkToFit="1"/>
      <protection hidden="1"/>
    </xf>
    <xf numFmtId="0" fontId="19" fillId="4" borderId="84" xfId="0" applyFont="1" applyFill="1" applyBorder="1" applyAlignment="1" applyProtection="1">
      <alignment horizontal="center" vertical="center"/>
      <protection hidden="1"/>
    </xf>
    <xf numFmtId="0" fontId="19" fillId="4" borderId="10" xfId="0" applyFont="1" applyFill="1" applyBorder="1" applyAlignment="1" applyProtection="1">
      <alignment horizontal="center" vertical="center"/>
      <protection hidden="1"/>
    </xf>
    <xf numFmtId="177" fontId="13" fillId="0" borderId="173" xfId="0" applyNumberFormat="1" applyFont="1" applyBorder="1" applyAlignment="1" applyProtection="1">
      <alignment horizontal="center" vertical="center"/>
      <protection locked="0"/>
    </xf>
    <xf numFmtId="177" fontId="13" fillId="0" borderId="174" xfId="0" applyNumberFormat="1" applyFont="1" applyBorder="1" applyAlignment="1" applyProtection="1">
      <alignment horizontal="center" vertical="center"/>
      <protection locked="0"/>
    </xf>
    <xf numFmtId="177" fontId="13" fillId="0" borderId="175" xfId="0" applyNumberFormat="1" applyFont="1" applyBorder="1" applyAlignment="1" applyProtection="1">
      <alignment horizontal="center" vertical="center"/>
      <protection locked="0"/>
    </xf>
    <xf numFmtId="177" fontId="13" fillId="0" borderId="176" xfId="0" applyNumberFormat="1" applyFont="1" applyBorder="1" applyAlignment="1" applyProtection="1">
      <alignment horizontal="center" vertical="center"/>
      <protection locked="0"/>
    </xf>
    <xf numFmtId="177" fontId="13" fillId="0" borderId="177" xfId="0" applyNumberFormat="1" applyFont="1" applyBorder="1" applyAlignment="1" applyProtection="1">
      <alignment horizontal="center" vertical="center"/>
      <protection locked="0"/>
    </xf>
    <xf numFmtId="177" fontId="13" fillId="0" borderId="178" xfId="0" applyNumberFormat="1" applyFont="1" applyBorder="1" applyAlignment="1" applyProtection="1">
      <alignment horizontal="center" vertical="center"/>
      <protection locked="0"/>
    </xf>
    <xf numFmtId="177" fontId="13" fillId="0" borderId="143" xfId="0" applyNumberFormat="1" applyFont="1" applyBorder="1" applyAlignment="1" applyProtection="1">
      <alignment horizontal="center" vertical="center"/>
      <protection locked="0"/>
    </xf>
    <xf numFmtId="177" fontId="13" fillId="0" borderId="9" xfId="0" applyNumberFormat="1" applyFont="1" applyBorder="1" applyProtection="1">
      <alignment vertical="center"/>
      <protection locked="0"/>
    </xf>
    <xf numFmtId="177" fontId="13" fillId="0" borderId="180" xfId="0" applyNumberFormat="1" applyFont="1" applyBorder="1" applyProtection="1">
      <alignment vertical="center"/>
      <protection locked="0"/>
    </xf>
    <xf numFmtId="0" fontId="19" fillId="4" borderId="9" xfId="0" applyFont="1" applyFill="1" applyBorder="1" applyAlignment="1" applyProtection="1">
      <alignment horizontal="center" vertical="center"/>
      <protection hidden="1"/>
    </xf>
    <xf numFmtId="0" fontId="13" fillId="4" borderId="52" xfId="0" applyFont="1" applyFill="1" applyBorder="1" applyAlignment="1">
      <alignment horizontal="left" vertical="center"/>
    </xf>
    <xf numFmtId="0" fontId="17" fillId="4" borderId="84" xfId="0" applyFont="1" applyFill="1" applyBorder="1" applyAlignment="1">
      <alignment horizontal="left" vertical="center"/>
    </xf>
    <xf numFmtId="177" fontId="13" fillId="0" borderId="104" xfId="0" applyNumberFormat="1" applyFont="1" applyBorder="1" applyAlignment="1" applyProtection="1">
      <alignment horizontal="center" vertical="center"/>
      <protection locked="0"/>
    </xf>
    <xf numFmtId="0" fontId="13" fillId="4" borderId="123" xfId="0" applyFont="1" applyFill="1" applyBorder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7" fillId="5" borderId="169" xfId="0" applyFont="1" applyFill="1" applyBorder="1" applyAlignment="1" applyProtection="1">
      <alignment vertical="center" wrapText="1"/>
      <protection hidden="1"/>
    </xf>
    <xf numFmtId="177" fontId="28" fillId="0" borderId="0" xfId="0" applyNumberFormat="1" applyFont="1" applyProtection="1">
      <alignment vertical="center"/>
      <protection hidden="1"/>
    </xf>
    <xf numFmtId="0" fontId="21" fillId="4" borderId="8" xfId="0" applyFont="1" applyFill="1" applyBorder="1" applyProtection="1">
      <alignment vertical="center"/>
      <protection hidden="1"/>
    </xf>
    <xf numFmtId="0" fontId="13" fillId="4" borderId="83" xfId="0" applyFont="1" applyFill="1" applyBorder="1">
      <alignment vertical="center"/>
    </xf>
    <xf numFmtId="177" fontId="13" fillId="0" borderId="66" xfId="0" applyNumberFormat="1" applyFont="1" applyBorder="1" applyAlignment="1" applyProtection="1">
      <alignment horizontal="left" vertical="center"/>
      <protection locked="0"/>
    </xf>
    <xf numFmtId="177" fontId="13" fillId="0" borderId="51" xfId="0" applyNumberFormat="1" applyFont="1" applyBorder="1" applyAlignment="1" applyProtection="1">
      <alignment horizontal="left" vertical="center"/>
      <protection locked="0"/>
    </xf>
    <xf numFmtId="177" fontId="13" fillId="0" borderId="55" xfId="0" applyNumberFormat="1" applyFont="1" applyBorder="1" applyAlignment="1" applyProtection="1">
      <alignment horizontal="left" vertical="center"/>
      <protection locked="0"/>
    </xf>
    <xf numFmtId="177" fontId="13" fillId="0" borderId="61" xfId="0" applyNumberFormat="1" applyFont="1" applyBorder="1" applyAlignment="1" applyProtection="1">
      <alignment horizontal="left" vertical="center"/>
      <protection locked="0"/>
    </xf>
    <xf numFmtId="177" fontId="13" fillId="0" borderId="64" xfId="0" applyNumberFormat="1" applyFont="1" applyBorder="1" applyAlignment="1" applyProtection="1">
      <alignment horizontal="left" vertical="center"/>
      <protection locked="0"/>
    </xf>
    <xf numFmtId="177" fontId="13" fillId="0" borderId="58" xfId="0" applyNumberFormat="1" applyFont="1" applyBorder="1" applyAlignment="1" applyProtection="1">
      <alignment horizontal="left" vertical="center"/>
      <protection locked="0"/>
    </xf>
    <xf numFmtId="177" fontId="13" fillId="0" borderId="52" xfId="0" applyNumberFormat="1" applyFont="1" applyBorder="1" applyAlignment="1" applyProtection="1">
      <alignment horizontal="left" vertical="center"/>
      <protection locked="0"/>
    </xf>
    <xf numFmtId="177" fontId="13" fillId="0" borderId="130" xfId="0" applyNumberFormat="1" applyFont="1" applyBorder="1" applyAlignment="1" applyProtection="1">
      <alignment horizontal="left" vertical="center"/>
      <protection locked="0"/>
    </xf>
    <xf numFmtId="177" fontId="13" fillId="0" borderId="131" xfId="0" applyNumberFormat="1" applyFont="1" applyBorder="1" applyAlignment="1" applyProtection="1">
      <alignment horizontal="left" vertical="center"/>
      <protection locked="0"/>
    </xf>
    <xf numFmtId="177" fontId="13" fillId="0" borderId="132" xfId="0" applyNumberFormat="1" applyFont="1" applyBorder="1" applyAlignment="1" applyProtection="1">
      <alignment horizontal="left" vertical="center"/>
      <protection locked="0"/>
    </xf>
    <xf numFmtId="177" fontId="13" fillId="0" borderId="133" xfId="0" applyNumberFormat="1" applyFont="1" applyBorder="1" applyAlignment="1" applyProtection="1">
      <alignment horizontal="left" vertical="center"/>
      <protection locked="0"/>
    </xf>
    <xf numFmtId="177" fontId="13" fillId="0" borderId="134" xfId="0" applyNumberFormat="1" applyFont="1" applyBorder="1" applyAlignment="1" applyProtection="1">
      <alignment horizontal="left" vertical="center"/>
      <protection locked="0"/>
    </xf>
    <xf numFmtId="177" fontId="13" fillId="0" borderId="135" xfId="0" applyNumberFormat="1" applyFont="1" applyBorder="1" applyAlignment="1" applyProtection="1">
      <alignment horizontal="left" vertical="center"/>
      <protection locked="0"/>
    </xf>
    <xf numFmtId="177" fontId="13" fillId="0" borderId="129" xfId="0" applyNumberFormat="1" applyFont="1" applyBorder="1" applyAlignment="1" applyProtection="1">
      <alignment horizontal="left" vertical="center"/>
      <protection locked="0"/>
    </xf>
    <xf numFmtId="0" fontId="13" fillId="0" borderId="139" xfId="0" applyFont="1" applyBorder="1" applyAlignment="1" applyProtection="1">
      <alignment horizontal="left" vertical="center"/>
      <protection locked="0"/>
    </xf>
    <xf numFmtId="0" fontId="13" fillId="0" borderId="48" xfId="0" applyFont="1" applyBorder="1" applyAlignment="1" applyProtection="1">
      <alignment horizontal="left" vertical="center"/>
      <protection locked="0"/>
    </xf>
    <xf numFmtId="0" fontId="13" fillId="0" borderId="50" xfId="0" applyFont="1" applyBorder="1" applyAlignment="1" applyProtection="1">
      <alignment horizontal="left" vertical="center"/>
      <protection locked="0"/>
    </xf>
    <xf numFmtId="0" fontId="13" fillId="0" borderId="54" xfId="0" applyFont="1" applyBorder="1" applyAlignment="1" applyProtection="1">
      <alignment horizontal="left" vertical="center"/>
      <protection locked="0"/>
    </xf>
    <xf numFmtId="0" fontId="13" fillId="0" borderId="60" xfId="0" applyFont="1" applyBorder="1" applyAlignment="1" applyProtection="1">
      <alignment horizontal="left" vertical="center"/>
      <protection locked="0"/>
    </xf>
    <xf numFmtId="0" fontId="13" fillId="0" borderId="63" xfId="0" applyFont="1" applyBorder="1" applyAlignment="1" applyProtection="1">
      <alignment horizontal="left" vertical="center"/>
      <protection locked="0"/>
    </xf>
    <xf numFmtId="0" fontId="13" fillId="0" borderId="57" xfId="0" applyFont="1" applyBorder="1" applyAlignment="1" applyProtection="1">
      <alignment horizontal="left" vertical="center"/>
      <protection locked="0"/>
    </xf>
    <xf numFmtId="0" fontId="13" fillId="0" borderId="49" xfId="0" applyFont="1" applyBorder="1" applyAlignment="1" applyProtection="1">
      <alignment horizontal="left" vertical="center"/>
      <protection locked="0"/>
    </xf>
    <xf numFmtId="0" fontId="17" fillId="5" borderId="135" xfId="0" applyFont="1" applyFill="1" applyBorder="1" applyAlignment="1" applyProtection="1">
      <alignment vertical="center" wrapText="1"/>
      <protection hidden="1"/>
    </xf>
    <xf numFmtId="0" fontId="17" fillId="5" borderId="134" xfId="0" applyFont="1" applyFill="1" applyBorder="1" applyAlignment="1" applyProtection="1">
      <alignment vertical="center" wrapText="1"/>
      <protection hidden="1"/>
    </xf>
    <xf numFmtId="0" fontId="21" fillId="4" borderId="10" xfId="0" applyFont="1" applyFill="1" applyBorder="1">
      <alignment vertical="center"/>
    </xf>
    <xf numFmtId="177" fontId="13" fillId="0" borderId="37" xfId="0" applyNumberFormat="1" applyFont="1" applyBorder="1" applyAlignment="1" applyProtection="1">
      <alignment horizontal="center" vertical="center"/>
      <protection locked="0"/>
    </xf>
    <xf numFmtId="177" fontId="13" fillId="0" borderId="46" xfId="0" applyNumberFormat="1" applyFont="1" applyBorder="1" applyAlignment="1" applyProtection="1">
      <alignment horizontal="center" vertical="center"/>
      <protection locked="0"/>
    </xf>
    <xf numFmtId="177" fontId="13" fillId="0" borderId="53" xfId="0" applyNumberFormat="1" applyFont="1" applyBorder="1" applyAlignment="1" applyProtection="1">
      <alignment horizontal="center" vertical="center"/>
      <protection locked="0"/>
    </xf>
    <xf numFmtId="177" fontId="13" fillId="0" borderId="59" xfId="0" applyNumberFormat="1" applyFont="1" applyBorder="1" applyAlignment="1" applyProtection="1">
      <alignment horizontal="center" vertical="center"/>
      <protection locked="0"/>
    </xf>
    <xf numFmtId="177" fontId="13" fillId="0" borderId="62" xfId="0" applyNumberFormat="1" applyFont="1" applyBorder="1" applyAlignment="1" applyProtection="1">
      <alignment horizontal="center" vertical="center"/>
      <protection locked="0"/>
    </xf>
    <xf numFmtId="177" fontId="13" fillId="0" borderId="56" xfId="0" applyNumberFormat="1" applyFont="1" applyBorder="1" applyAlignment="1" applyProtection="1">
      <alignment horizontal="center" vertical="center"/>
      <protection locked="0"/>
    </xf>
    <xf numFmtId="177" fontId="13" fillId="0" borderId="44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 applyProtection="1">
      <alignment vertical="center"/>
      <protection hidden="1"/>
    </xf>
    <xf numFmtId="0" fontId="13" fillId="0" borderId="142" xfId="0" applyFont="1" applyBorder="1" applyAlignment="1" applyProtection="1">
      <alignment horizontal="center" vertical="center"/>
      <protection locked="0"/>
    </xf>
    <xf numFmtId="0" fontId="17" fillId="0" borderId="0" xfId="0" applyFont="1">
      <alignment vertical="center"/>
    </xf>
    <xf numFmtId="0" fontId="17" fillId="0" borderId="0" xfId="0" applyFont="1" applyProtection="1">
      <alignment vertical="center"/>
      <protection hidden="1"/>
    </xf>
    <xf numFmtId="0" fontId="28" fillId="0" borderId="0" xfId="0" applyFont="1">
      <alignment vertical="center"/>
    </xf>
    <xf numFmtId="0" fontId="21" fillId="0" borderId="0" xfId="0" applyFont="1">
      <alignment vertical="center"/>
    </xf>
    <xf numFmtId="0" fontId="13" fillId="4" borderId="152" xfId="0" applyFont="1" applyFill="1" applyBorder="1">
      <alignment vertical="center"/>
    </xf>
    <xf numFmtId="0" fontId="13" fillId="4" borderId="147" xfId="0" applyFont="1" applyFill="1" applyBorder="1">
      <alignment vertical="center"/>
    </xf>
    <xf numFmtId="0" fontId="15" fillId="4" borderId="148" xfId="0" applyFont="1" applyFill="1" applyBorder="1" applyAlignment="1">
      <alignment horizontal="center" vertical="center"/>
    </xf>
    <xf numFmtId="0" fontId="15" fillId="0" borderId="50" xfId="0" applyFont="1" applyBorder="1">
      <alignment vertical="center"/>
    </xf>
    <xf numFmtId="0" fontId="15" fillId="0" borderId="49" xfId="0" applyFont="1" applyBorder="1">
      <alignment vertical="center"/>
    </xf>
    <xf numFmtId="0" fontId="13" fillId="0" borderId="145" xfId="0" applyFont="1" applyBorder="1" applyAlignment="1" applyProtection="1">
      <alignment vertical="center" shrinkToFit="1"/>
      <protection hidden="1"/>
    </xf>
    <xf numFmtId="0" fontId="13" fillId="0" borderId="163" xfId="0" applyFont="1" applyBorder="1" applyAlignment="1" applyProtection="1">
      <alignment vertical="center" shrinkToFit="1"/>
      <protection hidden="1"/>
    </xf>
    <xf numFmtId="0" fontId="13" fillId="0" borderId="164" xfId="0" applyFont="1" applyBorder="1" applyAlignment="1" applyProtection="1">
      <alignment vertical="center" shrinkToFit="1"/>
      <protection hidden="1"/>
    </xf>
    <xf numFmtId="0" fontId="13" fillId="0" borderId="165" xfId="0" applyFont="1" applyBorder="1" applyAlignment="1" applyProtection="1">
      <alignment vertical="center" shrinkToFit="1"/>
      <protection hidden="1"/>
    </xf>
    <xf numFmtId="0" fontId="13" fillId="0" borderId="166" xfId="0" applyFont="1" applyBorder="1" applyAlignment="1" applyProtection="1">
      <alignment vertical="center" shrinkToFit="1"/>
      <protection hidden="1"/>
    </xf>
    <xf numFmtId="0" fontId="13" fillId="0" borderId="167" xfId="0" applyFont="1" applyBorder="1" applyAlignment="1" applyProtection="1">
      <alignment vertical="center" shrinkToFit="1"/>
      <protection hidden="1"/>
    </xf>
    <xf numFmtId="0" fontId="21" fillId="0" borderId="0" xfId="0" applyFont="1" applyProtection="1">
      <alignment vertical="center"/>
      <protection hidden="1"/>
    </xf>
    <xf numFmtId="0" fontId="23" fillId="0" borderId="0" xfId="0" applyFont="1" applyProtection="1">
      <alignment vertical="center"/>
      <protection hidden="1"/>
    </xf>
    <xf numFmtId="0" fontId="13" fillId="4" borderId="103" xfId="0" applyFont="1" applyFill="1" applyBorder="1" applyAlignment="1">
      <alignment horizontal="left" vertical="center"/>
    </xf>
    <xf numFmtId="0" fontId="15" fillId="0" borderId="48" xfId="0" applyFont="1" applyBorder="1">
      <alignment vertical="center"/>
    </xf>
    <xf numFmtId="0" fontId="13" fillId="0" borderId="148" xfId="0" applyFont="1" applyBorder="1" applyAlignment="1" applyProtection="1">
      <alignment vertical="center" shrinkToFit="1"/>
      <protection hidden="1"/>
    </xf>
    <xf numFmtId="177" fontId="13" fillId="0" borderId="100" xfId="0" applyNumberFormat="1" applyFont="1" applyBorder="1" applyProtection="1">
      <alignment vertical="center"/>
      <protection locked="0"/>
    </xf>
    <xf numFmtId="177" fontId="13" fillId="0" borderId="95" xfId="0" applyNumberFormat="1" applyFont="1" applyBorder="1" applyProtection="1">
      <alignment vertical="center"/>
      <protection locked="0"/>
    </xf>
    <xf numFmtId="177" fontId="13" fillId="0" borderId="93" xfId="0" applyNumberFormat="1" applyFont="1" applyBorder="1" applyProtection="1">
      <alignment vertical="center"/>
      <protection locked="0"/>
    </xf>
    <xf numFmtId="177" fontId="13" fillId="0" borderId="91" xfId="0" applyNumberFormat="1" applyFont="1" applyBorder="1" applyProtection="1">
      <alignment vertical="center"/>
      <protection locked="0"/>
    </xf>
    <xf numFmtId="0" fontId="33" fillId="0" borderId="0" xfId="0" applyFont="1">
      <alignment vertical="center"/>
    </xf>
    <xf numFmtId="0" fontId="33" fillId="0" borderId="0" xfId="0" applyFont="1" applyProtection="1">
      <alignment vertical="center"/>
      <protection hidden="1"/>
    </xf>
    <xf numFmtId="0" fontId="19" fillId="0" borderId="82" xfId="0" applyFont="1" applyBorder="1" applyAlignment="1" applyProtection="1">
      <alignment horizontal="center" vertical="center"/>
      <protection hidden="1"/>
    </xf>
    <xf numFmtId="0" fontId="19" fillId="4" borderId="0" xfId="0" applyFont="1" applyFill="1" applyAlignment="1" applyProtection="1">
      <alignment horizontal="center" vertical="center"/>
      <protection hidden="1"/>
    </xf>
    <xf numFmtId="0" fontId="13" fillId="4" borderId="168" xfId="0" applyFont="1" applyFill="1" applyBorder="1">
      <alignment vertical="center"/>
    </xf>
    <xf numFmtId="0" fontId="13" fillId="4" borderId="104" xfId="0" applyFont="1" applyFill="1" applyBorder="1" applyAlignment="1">
      <alignment vertical="center" shrinkToFit="1"/>
    </xf>
    <xf numFmtId="0" fontId="15" fillId="4" borderId="42" xfId="0" applyFont="1" applyFill="1" applyBorder="1" applyAlignment="1">
      <alignment horizontal="left" vertical="center"/>
    </xf>
    <xf numFmtId="177" fontId="13" fillId="0" borderId="105" xfId="0" applyNumberFormat="1" applyFont="1" applyBorder="1" applyAlignment="1" applyProtection="1">
      <alignment horizontal="center" vertical="center" shrinkToFit="1"/>
      <protection locked="0"/>
    </xf>
    <xf numFmtId="177" fontId="13" fillId="0" borderId="106" xfId="0" applyNumberFormat="1" applyFont="1" applyBorder="1" applyAlignment="1" applyProtection="1">
      <alignment horizontal="center" vertical="center" shrinkToFit="1"/>
      <protection locked="0"/>
    </xf>
    <xf numFmtId="177" fontId="13" fillId="0" borderId="108" xfId="0" applyNumberFormat="1" applyFont="1" applyBorder="1" applyAlignment="1" applyProtection="1">
      <alignment horizontal="center" vertical="center" shrinkToFit="1"/>
      <protection locked="0"/>
    </xf>
    <xf numFmtId="177" fontId="13" fillId="0" borderId="109" xfId="0" applyNumberFormat="1" applyFont="1" applyBorder="1" applyAlignment="1" applyProtection="1">
      <alignment horizontal="center" vertical="center" shrinkToFit="1"/>
      <protection locked="0"/>
    </xf>
    <xf numFmtId="177" fontId="13" fillId="0" borderId="103" xfId="0" applyNumberFormat="1" applyFont="1" applyBorder="1" applyAlignment="1" applyProtection="1">
      <alignment horizontal="center" vertical="center" shrinkToFit="1"/>
      <protection locked="0"/>
    </xf>
    <xf numFmtId="177" fontId="13" fillId="0" borderId="88" xfId="0" applyNumberFormat="1" applyFont="1" applyBorder="1" applyAlignment="1" applyProtection="1">
      <alignment horizontal="center" vertical="center" shrinkToFit="1"/>
      <protection locked="0"/>
    </xf>
    <xf numFmtId="177" fontId="13" fillId="0" borderId="45" xfId="0" applyNumberFormat="1" applyFont="1" applyBorder="1" applyAlignment="1" applyProtection="1">
      <alignment horizontal="center" vertical="center" shrinkToFit="1"/>
      <protection locked="0"/>
    </xf>
    <xf numFmtId="177" fontId="13" fillId="0" borderId="87" xfId="0" applyNumberFormat="1" applyFont="1" applyBorder="1" applyAlignment="1" applyProtection="1">
      <alignment horizontal="center" vertical="center" shrinkToFit="1"/>
      <protection locked="0"/>
    </xf>
    <xf numFmtId="177" fontId="13" fillId="0" borderId="89" xfId="0" applyNumberFormat="1" applyFont="1" applyBorder="1" applyAlignment="1" applyProtection="1">
      <alignment horizontal="center" vertical="center" shrinkToFit="1"/>
      <protection locked="0"/>
    </xf>
    <xf numFmtId="177" fontId="13" fillId="0" borderId="90" xfId="0" applyNumberFormat="1" applyFont="1" applyBorder="1" applyAlignment="1" applyProtection="1">
      <alignment horizontal="center" vertical="center" shrinkToFit="1"/>
      <protection locked="0"/>
    </xf>
    <xf numFmtId="177" fontId="13" fillId="0" borderId="42" xfId="0" applyNumberFormat="1" applyFont="1" applyBorder="1" applyAlignment="1" applyProtection="1">
      <alignment horizontal="center" vertical="center" shrinkToFit="1"/>
      <protection locked="0"/>
    </xf>
    <xf numFmtId="177" fontId="13" fillId="0" borderId="182" xfId="0" applyNumberFormat="1" applyFont="1" applyBorder="1" applyAlignment="1" applyProtection="1">
      <alignment horizontal="center" vertical="center" shrinkToFit="1"/>
      <protection locked="0"/>
    </xf>
    <xf numFmtId="0" fontId="15" fillId="0" borderId="157" xfId="0" applyFont="1" applyBorder="1" applyAlignment="1" applyProtection="1">
      <alignment horizontal="center" vertical="center"/>
      <protection locked="0"/>
    </xf>
    <xf numFmtId="0" fontId="19" fillId="0" borderId="0" xfId="0" applyFont="1">
      <alignment vertical="center"/>
    </xf>
    <xf numFmtId="0" fontId="33" fillId="0" borderId="0" xfId="0" applyFont="1" applyAlignment="1">
      <alignment horizontal="left" vertical="center"/>
    </xf>
    <xf numFmtId="0" fontId="13" fillId="0" borderId="126" xfId="0" applyFont="1" applyBorder="1" applyAlignment="1" applyProtection="1">
      <alignment horizontal="center" vertical="center"/>
      <protection locked="0"/>
    </xf>
    <xf numFmtId="0" fontId="13" fillId="0" borderId="124" xfId="0" applyFont="1" applyBorder="1" applyAlignment="1" applyProtection="1">
      <alignment horizontal="center" vertical="center"/>
      <protection locked="0"/>
    </xf>
    <xf numFmtId="0" fontId="13" fillId="0" borderId="179" xfId="0" applyFont="1" applyBorder="1" applyAlignment="1" applyProtection="1">
      <alignment horizontal="center" vertical="center"/>
      <protection locked="0"/>
    </xf>
    <xf numFmtId="0" fontId="13" fillId="0" borderId="123" xfId="0" applyFont="1" applyBorder="1" applyAlignment="1" applyProtection="1">
      <alignment horizontal="center" vertical="center"/>
      <protection locked="0"/>
    </xf>
    <xf numFmtId="0" fontId="13" fillId="4" borderId="183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left" vertical="center"/>
    </xf>
    <xf numFmtId="0" fontId="13" fillId="0" borderId="15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 vertical="center"/>
      <protection locked="0"/>
    </xf>
    <xf numFmtId="0" fontId="21" fillId="4" borderId="8" xfId="0" applyFont="1" applyFill="1" applyBorder="1" applyAlignment="1">
      <alignment horizontal="left" vertical="center"/>
    </xf>
    <xf numFmtId="0" fontId="16" fillId="4" borderId="9" xfId="0" applyFont="1" applyFill="1" applyBorder="1" applyAlignment="1" applyProtection="1">
      <alignment horizontal="right" vertical="center"/>
      <protection hidden="1"/>
    </xf>
    <xf numFmtId="177" fontId="13" fillId="0" borderId="40" xfId="0" applyNumberFormat="1" applyFont="1" applyBorder="1" applyAlignment="1" applyProtection="1">
      <alignment horizontal="center" vertical="center" shrinkToFit="1"/>
      <protection locked="0"/>
    </xf>
    <xf numFmtId="0" fontId="19" fillId="4" borderId="9" xfId="0" applyFont="1" applyFill="1" applyBorder="1" applyAlignment="1" applyProtection="1">
      <alignment horizontal="right" vertical="center"/>
      <protection hidden="1"/>
    </xf>
    <xf numFmtId="0" fontId="13" fillId="4" borderId="9" xfId="0" applyFont="1" applyFill="1" applyBorder="1">
      <alignment vertical="center"/>
    </xf>
    <xf numFmtId="0" fontId="17" fillId="4" borderId="10" xfId="0" applyFont="1" applyFill="1" applyBorder="1" applyAlignment="1" applyProtection="1">
      <alignment horizontal="center" vertical="center"/>
      <protection hidden="1"/>
    </xf>
    <xf numFmtId="0" fontId="13" fillId="0" borderId="13" xfId="0" applyFont="1" applyBorder="1" applyAlignment="1" applyProtection="1">
      <alignment horizontal="center" vertical="center"/>
      <protection locked="0"/>
    </xf>
    <xf numFmtId="0" fontId="21" fillId="4" borderId="9" xfId="0" applyFont="1" applyFill="1" applyBorder="1" applyProtection="1">
      <alignment vertical="center"/>
      <protection hidden="1"/>
    </xf>
    <xf numFmtId="0" fontId="21" fillId="4" borderId="10" xfId="0" applyFont="1" applyFill="1" applyBorder="1" applyProtection="1">
      <alignment vertical="center"/>
      <protection hidden="1"/>
    </xf>
    <xf numFmtId="0" fontId="17" fillId="4" borderId="9" xfId="0" applyFont="1" applyFill="1" applyBorder="1" applyProtection="1">
      <alignment vertical="center"/>
      <protection hidden="1"/>
    </xf>
    <xf numFmtId="0" fontId="17" fillId="4" borderId="10" xfId="0" applyFont="1" applyFill="1" applyBorder="1" applyProtection="1">
      <alignment vertical="center"/>
      <protection hidden="1"/>
    </xf>
    <xf numFmtId="0" fontId="16" fillId="4" borderId="9" xfId="0" applyFont="1" applyFill="1" applyBorder="1">
      <alignment vertical="center"/>
    </xf>
    <xf numFmtId="0" fontId="16" fillId="4" borderId="10" xfId="0" applyFont="1" applyFill="1" applyBorder="1" applyAlignment="1">
      <alignment horizontal="right" vertical="center"/>
    </xf>
    <xf numFmtId="0" fontId="33" fillId="0" borderId="0" xfId="0" applyFont="1" applyAlignment="1" applyProtection="1">
      <alignment horizontal="left" vertical="center"/>
      <protection hidden="1"/>
    </xf>
    <xf numFmtId="0" fontId="13" fillId="0" borderId="16" xfId="0" applyFont="1" applyBorder="1" applyAlignment="1" applyProtection="1">
      <alignment horizontal="center" vertical="center" shrinkToFit="1"/>
      <protection locked="0"/>
    </xf>
    <xf numFmtId="0" fontId="13" fillId="0" borderId="157" xfId="0" applyFont="1" applyBorder="1" applyAlignment="1" applyProtection="1">
      <alignment horizontal="center" vertical="center" shrinkToFit="1"/>
      <protection locked="0"/>
    </xf>
    <xf numFmtId="0" fontId="31" fillId="8" borderId="1" xfId="0" applyFont="1" applyFill="1" applyBorder="1">
      <alignment vertical="center"/>
    </xf>
    <xf numFmtId="0" fontId="13" fillId="0" borderId="0" xfId="0" applyFont="1" applyProtection="1">
      <alignment vertical="center"/>
      <protection locked="0"/>
    </xf>
    <xf numFmtId="0" fontId="20" fillId="0" borderId="0" xfId="0" applyFont="1" applyProtection="1">
      <alignment vertical="center"/>
      <protection locked="0"/>
    </xf>
    <xf numFmtId="0" fontId="20" fillId="0" borderId="0" xfId="0" applyFont="1" applyProtection="1">
      <alignment vertical="center"/>
      <protection locked="0" hidden="1"/>
    </xf>
    <xf numFmtId="0" fontId="33" fillId="0" borderId="0" xfId="0" applyFont="1" applyProtection="1">
      <alignment vertical="center"/>
      <protection locked="0" hidden="1"/>
    </xf>
    <xf numFmtId="0" fontId="28" fillId="0" borderId="0" xfId="0" applyFont="1" applyProtection="1">
      <alignment vertical="center"/>
      <protection locked="0" hidden="1"/>
    </xf>
    <xf numFmtId="0" fontId="33" fillId="0" borderId="0" xfId="0" applyFont="1" applyProtection="1">
      <alignment vertical="center"/>
      <protection locked="0"/>
    </xf>
    <xf numFmtId="0" fontId="24" fillId="0" borderId="0" xfId="0" applyFont="1" applyProtection="1">
      <alignment vertical="center"/>
      <protection locked="0"/>
    </xf>
    <xf numFmtId="0" fontId="28" fillId="0" borderId="0" xfId="0" applyFont="1" applyProtection="1">
      <alignment vertical="center"/>
      <protection locked="0"/>
    </xf>
    <xf numFmtId="0" fontId="13" fillId="0" borderId="82" xfId="0" applyFont="1" applyBorder="1" applyAlignment="1" applyProtection="1">
      <alignment horizontal="center" vertical="center"/>
      <protection locked="0"/>
    </xf>
    <xf numFmtId="0" fontId="13" fillId="0" borderId="91" xfId="0" applyFont="1" applyBorder="1" applyAlignment="1" applyProtection="1">
      <alignment horizontal="center" vertical="center"/>
      <protection locked="0"/>
    </xf>
    <xf numFmtId="0" fontId="13" fillId="0" borderId="115" xfId="0" applyFont="1" applyBorder="1" applyAlignment="1" applyProtection="1">
      <alignment horizontal="center" vertical="center"/>
      <protection locked="0"/>
    </xf>
    <xf numFmtId="0" fontId="13" fillId="0" borderId="52" xfId="0" applyFont="1" applyBorder="1" applyAlignment="1" applyProtection="1">
      <alignment horizontal="left" vertical="center"/>
      <protection locked="0"/>
    </xf>
    <xf numFmtId="177" fontId="13" fillId="0" borderId="107" xfId="0" applyNumberFormat="1" applyFont="1" applyBorder="1" applyAlignment="1" applyProtection="1">
      <alignment horizontal="center" vertical="center" shrinkToFit="1"/>
      <protection locked="0"/>
    </xf>
    <xf numFmtId="0" fontId="15" fillId="0" borderId="14" xfId="0" applyFont="1" applyBorder="1" applyAlignment="1" applyProtection="1">
      <alignment horizontal="center" vertical="center"/>
      <protection locked="0"/>
    </xf>
    <xf numFmtId="0" fontId="13" fillId="0" borderId="155" xfId="0" applyFont="1" applyBorder="1" applyAlignment="1" applyProtection="1">
      <alignment vertical="center" shrinkToFit="1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177" fontId="20" fillId="0" borderId="50" xfId="0" applyNumberFormat="1" applyFont="1" applyBorder="1" applyAlignment="1" applyProtection="1">
      <alignment horizontal="left" vertical="center"/>
      <protection locked="0"/>
    </xf>
    <xf numFmtId="177" fontId="20" fillId="0" borderId="54" xfId="0" applyNumberFormat="1" applyFont="1" applyBorder="1" applyAlignment="1" applyProtection="1">
      <alignment horizontal="left" vertical="center"/>
      <protection locked="0"/>
    </xf>
    <xf numFmtId="177" fontId="20" fillId="0" borderId="60" xfId="0" applyNumberFormat="1" applyFont="1" applyBorder="1" applyAlignment="1" applyProtection="1">
      <alignment horizontal="left" vertical="center"/>
      <protection locked="0"/>
    </xf>
    <xf numFmtId="177" fontId="20" fillId="0" borderId="63" xfId="0" applyNumberFormat="1" applyFont="1" applyBorder="1" applyAlignment="1" applyProtection="1">
      <alignment horizontal="left" vertical="center"/>
      <protection locked="0"/>
    </xf>
    <xf numFmtId="177" fontId="20" fillId="0" borderId="57" xfId="0" applyNumberFormat="1" applyFont="1" applyBorder="1" applyAlignment="1" applyProtection="1">
      <alignment horizontal="left" vertical="center"/>
      <protection locked="0"/>
    </xf>
    <xf numFmtId="177" fontId="20" fillId="0" borderId="37" xfId="0" applyNumberFormat="1" applyFont="1" applyBorder="1" applyProtection="1">
      <alignment vertical="center"/>
      <protection locked="0"/>
    </xf>
    <xf numFmtId="177" fontId="20" fillId="0" borderId="46" xfId="0" applyNumberFormat="1" applyFont="1" applyBorder="1" applyProtection="1">
      <alignment vertical="center"/>
      <protection locked="0"/>
    </xf>
    <xf numFmtId="177" fontId="20" fillId="0" borderId="53" xfId="0" applyNumberFormat="1" applyFont="1" applyBorder="1" applyProtection="1">
      <alignment vertical="center"/>
      <protection locked="0"/>
    </xf>
    <xf numFmtId="177" fontId="20" fillId="0" borderId="59" xfId="0" applyNumberFormat="1" applyFont="1" applyBorder="1" applyProtection="1">
      <alignment vertical="center"/>
      <protection locked="0"/>
    </xf>
    <xf numFmtId="177" fontId="20" fillId="0" borderId="62" xfId="0" applyNumberFormat="1" applyFont="1" applyBorder="1" applyProtection="1">
      <alignment vertical="center"/>
      <protection locked="0"/>
    </xf>
    <xf numFmtId="177" fontId="20" fillId="0" borderId="56" xfId="0" applyNumberFormat="1" applyFont="1" applyBorder="1" applyProtection="1">
      <alignment vertical="center"/>
      <protection locked="0"/>
    </xf>
    <xf numFmtId="177" fontId="20" fillId="0" borderId="44" xfId="0" applyNumberFormat="1" applyFont="1" applyBorder="1" applyProtection="1">
      <alignment vertical="center"/>
      <protection locked="0"/>
    </xf>
    <xf numFmtId="0" fontId="13" fillId="4" borderId="91" xfId="0" applyFont="1" applyFill="1" applyBorder="1" applyAlignment="1">
      <alignment horizontal="left" vertical="center"/>
    </xf>
    <xf numFmtId="0" fontId="13" fillId="0" borderId="40" xfId="0" applyFont="1" applyBorder="1" applyAlignment="1" applyProtection="1">
      <alignment vertical="center" shrinkToFit="1"/>
      <protection hidden="1"/>
    </xf>
    <xf numFmtId="0" fontId="13" fillId="0" borderId="45" xfId="0" applyFont="1" applyBorder="1" applyAlignment="1" applyProtection="1">
      <alignment vertical="center" shrinkToFit="1"/>
      <protection hidden="1"/>
    </xf>
    <xf numFmtId="0" fontId="13" fillId="0" borderId="87" xfId="0" applyFont="1" applyBorder="1" applyAlignment="1" applyProtection="1">
      <alignment vertical="center" shrinkToFit="1"/>
      <protection hidden="1"/>
    </xf>
    <xf numFmtId="0" fontId="13" fillId="0" borderId="88" xfId="0" applyFont="1" applyBorder="1" applyAlignment="1" applyProtection="1">
      <alignment vertical="center" shrinkToFit="1"/>
      <protection hidden="1"/>
    </xf>
    <xf numFmtId="0" fontId="13" fillId="0" borderId="89" xfId="0" applyFont="1" applyBorder="1" applyAlignment="1" applyProtection="1">
      <alignment vertical="center" shrinkToFit="1"/>
      <protection hidden="1"/>
    </xf>
    <xf numFmtId="0" fontId="13" fillId="0" borderId="90" xfId="0" applyFont="1" applyBorder="1" applyAlignment="1" applyProtection="1">
      <alignment vertical="center" shrinkToFit="1"/>
      <protection hidden="1"/>
    </xf>
    <xf numFmtId="0" fontId="13" fillId="0" borderId="42" xfId="0" applyFont="1" applyBorder="1" applyAlignment="1" applyProtection="1">
      <alignment vertical="center" shrinkToFit="1"/>
      <protection hidden="1"/>
    </xf>
    <xf numFmtId="0" fontId="16" fillId="4" borderId="9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>
      <alignment horizontal="left" vertical="center"/>
    </xf>
    <xf numFmtId="0" fontId="21" fillId="4" borderId="9" xfId="0" applyFont="1" applyFill="1" applyBorder="1" applyAlignment="1">
      <alignment horizontal="right" vertical="center"/>
    </xf>
    <xf numFmtId="0" fontId="13" fillId="4" borderId="187" xfId="0" applyFont="1" applyFill="1" applyBorder="1">
      <alignment vertical="center"/>
    </xf>
    <xf numFmtId="0" fontId="17" fillId="4" borderId="8" xfId="0" applyFont="1" applyFill="1" applyBorder="1">
      <alignment vertical="center"/>
    </xf>
    <xf numFmtId="0" fontId="35" fillId="4" borderId="9" xfId="0" applyFont="1" applyFill="1" applyBorder="1" applyAlignment="1" applyProtection="1">
      <alignment horizontal="center" vertical="center"/>
      <protection hidden="1"/>
    </xf>
    <xf numFmtId="0" fontId="35" fillId="4" borderId="10" xfId="0" applyFont="1" applyFill="1" applyBorder="1" applyAlignment="1" applyProtection="1">
      <alignment horizontal="center" vertical="center"/>
      <protection hidden="1"/>
    </xf>
    <xf numFmtId="0" fontId="21" fillId="4" borderId="9" xfId="0" applyFont="1" applyFill="1" applyBorder="1" applyAlignment="1" applyProtection="1">
      <alignment horizontal="right" vertical="center"/>
      <protection hidden="1"/>
    </xf>
    <xf numFmtId="0" fontId="16" fillId="4" borderId="10" xfId="0" applyFont="1" applyFill="1" applyBorder="1" applyAlignment="1">
      <alignment horizontal="center" vertical="center"/>
    </xf>
    <xf numFmtId="177" fontId="13" fillId="5" borderId="52" xfId="0" applyNumberFormat="1" applyFont="1" applyFill="1" applyBorder="1" applyAlignment="1">
      <alignment horizontal="center" vertical="center"/>
    </xf>
    <xf numFmtId="0" fontId="13" fillId="0" borderId="188" xfId="0" applyFont="1" applyBorder="1">
      <alignment vertical="center"/>
    </xf>
    <xf numFmtId="0" fontId="15" fillId="0" borderId="189" xfId="0" applyFont="1" applyBorder="1">
      <alignment vertical="center"/>
    </xf>
    <xf numFmtId="177" fontId="13" fillId="0" borderId="191" xfId="0" applyNumberFormat="1" applyFont="1" applyBorder="1" applyAlignment="1" applyProtection="1">
      <alignment horizontal="center" vertical="center"/>
      <protection locked="0"/>
    </xf>
    <xf numFmtId="177" fontId="13" fillId="0" borderId="190" xfId="0" applyNumberFormat="1" applyFont="1" applyBorder="1" applyAlignment="1" applyProtection="1">
      <alignment horizontal="center" vertical="center"/>
      <protection locked="0"/>
    </xf>
    <xf numFmtId="177" fontId="13" fillId="0" borderId="192" xfId="0" applyNumberFormat="1" applyFont="1" applyBorder="1" applyAlignment="1" applyProtection="1">
      <alignment horizontal="center" vertical="center"/>
      <protection locked="0"/>
    </xf>
    <xf numFmtId="177" fontId="13" fillId="0" borderId="193" xfId="0" applyNumberFormat="1" applyFont="1" applyBorder="1" applyAlignment="1" applyProtection="1">
      <alignment horizontal="center" vertical="center"/>
      <protection locked="0"/>
    </xf>
    <xf numFmtId="177" fontId="13" fillId="5" borderId="194" xfId="0" applyNumberFormat="1" applyFont="1" applyFill="1" applyBorder="1" applyAlignment="1">
      <alignment horizontal="center" vertical="center"/>
    </xf>
    <xf numFmtId="0" fontId="13" fillId="0" borderId="49" xfId="0" applyFont="1" applyBorder="1" applyAlignment="1" applyProtection="1">
      <alignment horizontal="center" vertical="center"/>
      <protection locked="0"/>
    </xf>
    <xf numFmtId="0" fontId="16" fillId="4" borderId="38" xfId="0" applyFont="1" applyFill="1" applyBorder="1" applyAlignment="1">
      <alignment horizontal="center" vertical="center"/>
    </xf>
    <xf numFmtId="0" fontId="15" fillId="0" borderId="42" xfId="0" applyFont="1" applyBorder="1" applyAlignment="1" applyProtection="1">
      <alignment horizontal="center" vertical="center"/>
      <protection locked="0"/>
    </xf>
    <xf numFmtId="0" fontId="13" fillId="4" borderId="39" xfId="0" applyFont="1" applyFill="1" applyBorder="1" applyAlignment="1">
      <alignment horizontal="center" vertical="center"/>
    </xf>
    <xf numFmtId="0" fontId="19" fillId="4" borderId="84" xfId="0" applyFont="1" applyFill="1" applyBorder="1">
      <alignment vertical="center"/>
    </xf>
    <xf numFmtId="0" fontId="17" fillId="4" borderId="83" xfId="0" applyFont="1" applyFill="1" applyBorder="1" applyAlignment="1">
      <alignment horizontal="left" vertical="center"/>
    </xf>
    <xf numFmtId="0" fontId="15" fillId="0" borderId="146" xfId="0" applyFont="1" applyBorder="1" applyAlignment="1">
      <alignment horizontal="left" vertical="center"/>
    </xf>
    <xf numFmtId="0" fontId="13" fillId="0" borderId="82" xfId="0" applyFont="1" applyBorder="1" applyAlignment="1">
      <alignment horizontal="center" vertical="center"/>
    </xf>
    <xf numFmtId="0" fontId="19" fillId="0" borderId="0" xfId="0" applyFont="1" applyProtection="1">
      <alignment vertical="center"/>
      <protection locked="0"/>
    </xf>
    <xf numFmtId="0" fontId="28" fillId="9" borderId="0" xfId="0" applyFont="1" applyFill="1">
      <alignment vertical="center"/>
    </xf>
    <xf numFmtId="0" fontId="15" fillId="9" borderId="0" xfId="0" applyFont="1" applyFill="1">
      <alignment vertical="center"/>
    </xf>
    <xf numFmtId="0" fontId="16" fillId="4" borderId="39" xfId="0" applyFont="1" applyFill="1" applyBorder="1" applyAlignment="1">
      <alignment horizontal="center" vertical="center" shrinkToFit="1"/>
    </xf>
    <xf numFmtId="0" fontId="16" fillId="4" borderId="38" xfId="0" applyFont="1" applyFill="1" applyBorder="1" applyAlignment="1">
      <alignment horizontal="center" vertical="center" shrinkToFit="1"/>
    </xf>
    <xf numFmtId="0" fontId="13" fillId="4" borderId="170" xfId="0" applyFont="1" applyFill="1" applyBorder="1">
      <alignment vertical="center"/>
    </xf>
    <xf numFmtId="0" fontId="17" fillId="4" borderId="158" xfId="0" applyFont="1" applyFill="1" applyBorder="1" applyAlignment="1">
      <alignment horizontal="left" vertical="center"/>
    </xf>
    <xf numFmtId="0" fontId="13" fillId="4" borderId="44" xfId="0" applyFont="1" applyFill="1" applyBorder="1" applyAlignment="1">
      <alignment horizontal="center" vertical="center"/>
    </xf>
    <xf numFmtId="0" fontId="13" fillId="4" borderId="115" xfId="0" applyFont="1" applyFill="1" applyBorder="1" applyAlignment="1">
      <alignment horizontal="left" vertical="center"/>
    </xf>
    <xf numFmtId="0" fontId="13" fillId="0" borderId="102" xfId="0" applyFont="1" applyBorder="1">
      <alignment vertical="center"/>
    </xf>
    <xf numFmtId="0" fontId="13" fillId="0" borderId="145" xfId="0" applyFont="1" applyBorder="1" applyAlignment="1">
      <alignment vertical="center" shrinkToFit="1"/>
    </xf>
    <xf numFmtId="0" fontId="13" fillId="0" borderId="163" xfId="0" applyFont="1" applyBorder="1" applyAlignment="1">
      <alignment vertical="center" shrinkToFit="1"/>
    </xf>
    <xf numFmtId="0" fontId="13" fillId="0" borderId="164" xfId="0" applyFont="1" applyBorder="1" applyAlignment="1">
      <alignment vertical="center" shrinkToFit="1"/>
    </xf>
    <xf numFmtId="0" fontId="13" fillId="0" borderId="165" xfId="0" applyFont="1" applyBorder="1" applyAlignment="1">
      <alignment vertical="center" shrinkToFit="1"/>
    </xf>
    <xf numFmtId="0" fontId="13" fillId="0" borderId="166" xfId="0" applyFont="1" applyBorder="1" applyAlignment="1">
      <alignment vertical="center" shrinkToFit="1"/>
    </xf>
    <xf numFmtId="0" fontId="13" fillId="0" borderId="167" xfId="0" applyFont="1" applyBorder="1" applyAlignment="1">
      <alignment vertical="center" shrinkToFit="1"/>
    </xf>
    <xf numFmtId="0" fontId="13" fillId="0" borderId="148" xfId="0" applyFont="1" applyBorder="1" applyAlignment="1">
      <alignment vertical="center" shrinkToFit="1"/>
    </xf>
    <xf numFmtId="0" fontId="16" fillId="0" borderId="38" xfId="0" applyFont="1" applyBorder="1">
      <alignment vertical="center"/>
    </xf>
    <xf numFmtId="0" fontId="27" fillId="0" borderId="0" xfId="0" applyFont="1">
      <alignment vertical="center"/>
    </xf>
    <xf numFmtId="0" fontId="16" fillId="4" borderId="153" xfId="0" applyFont="1" applyFill="1" applyBorder="1" applyAlignment="1">
      <alignment horizontal="center" vertical="center"/>
    </xf>
    <xf numFmtId="0" fontId="16" fillId="4" borderId="35" xfId="0" applyFont="1" applyFill="1" applyBorder="1" applyAlignment="1">
      <alignment horizontal="center" vertical="center"/>
    </xf>
    <xf numFmtId="0" fontId="13" fillId="0" borderId="154" xfId="0" applyFont="1" applyBorder="1" applyAlignment="1">
      <alignment vertical="center" shrinkToFit="1"/>
    </xf>
    <xf numFmtId="0" fontId="13" fillId="0" borderId="124" xfId="0" applyFont="1" applyBorder="1" applyAlignment="1">
      <alignment vertical="center" shrinkToFit="1"/>
    </xf>
    <xf numFmtId="0" fontId="13" fillId="0" borderId="125" xfId="0" applyFont="1" applyBorder="1" applyAlignment="1">
      <alignment vertical="center" shrinkToFit="1"/>
    </xf>
    <xf numFmtId="0" fontId="13" fillId="0" borderId="126" xfId="0" applyFont="1" applyBorder="1" applyAlignment="1">
      <alignment vertical="center" shrinkToFit="1"/>
    </xf>
    <xf numFmtId="0" fontId="13" fillId="0" borderId="127" xfId="0" applyFont="1" applyBorder="1" applyAlignment="1">
      <alignment vertical="center" shrinkToFit="1"/>
    </xf>
    <xf numFmtId="0" fontId="13" fillId="0" borderId="128" xfId="0" applyFont="1" applyBorder="1" applyAlignment="1">
      <alignment vertical="center" shrinkToFit="1"/>
    </xf>
    <xf numFmtId="0" fontId="14" fillId="0" borderId="0" xfId="0" applyFont="1" applyProtection="1">
      <alignment vertical="center"/>
      <protection locked="0"/>
    </xf>
    <xf numFmtId="0" fontId="17" fillId="5" borderId="134" xfId="0" applyFont="1" applyFill="1" applyBorder="1" applyAlignment="1" applyProtection="1">
      <alignment vertical="center" wrapText="1"/>
      <protection locked="0"/>
    </xf>
    <xf numFmtId="0" fontId="17" fillId="5" borderId="96" xfId="0" applyFont="1" applyFill="1" applyBorder="1" applyAlignment="1" applyProtection="1">
      <alignment vertical="center" wrapText="1"/>
      <protection locked="0"/>
    </xf>
    <xf numFmtId="0" fontId="20" fillId="5" borderId="49" xfId="0" applyFont="1" applyFill="1" applyBorder="1" applyAlignment="1" applyProtection="1">
      <alignment vertical="center" wrapText="1" shrinkToFit="1"/>
      <protection locked="0"/>
    </xf>
    <xf numFmtId="0" fontId="20" fillId="5" borderId="115" xfId="0" applyFont="1" applyFill="1" applyBorder="1" applyAlignment="1" applyProtection="1">
      <alignment vertical="center" wrapText="1" shrinkToFit="1"/>
      <protection locked="0"/>
    </xf>
    <xf numFmtId="0" fontId="20" fillId="0" borderId="41" xfId="0" applyFont="1" applyBorder="1" applyProtection="1">
      <alignment vertical="center"/>
      <protection locked="0"/>
    </xf>
    <xf numFmtId="0" fontId="20" fillId="0" borderId="111" xfId="0" applyFont="1" applyBorder="1" applyProtection="1">
      <alignment vertical="center"/>
      <protection locked="0"/>
    </xf>
    <xf numFmtId="0" fontId="20" fillId="0" borderId="112" xfId="0" applyFont="1" applyBorder="1" applyProtection="1">
      <alignment vertical="center"/>
      <protection locked="0"/>
    </xf>
    <xf numFmtId="0" fontId="20" fillId="0" borderId="110" xfId="0" applyFont="1" applyBorder="1" applyProtection="1">
      <alignment vertical="center"/>
      <protection locked="0"/>
    </xf>
    <xf numFmtId="0" fontId="20" fillId="0" borderId="113" xfId="0" applyFont="1" applyBorder="1" applyProtection="1">
      <alignment vertical="center"/>
      <protection locked="0"/>
    </xf>
    <xf numFmtId="0" fontId="20" fillId="0" borderId="114" xfId="0" applyFont="1" applyBorder="1" applyProtection="1">
      <alignment vertical="center"/>
      <protection locked="0"/>
    </xf>
    <xf numFmtId="0" fontId="20" fillId="0" borderId="43" xfId="0" applyFont="1" applyBorder="1" applyProtection="1">
      <alignment vertical="center"/>
      <protection locked="0"/>
    </xf>
    <xf numFmtId="0" fontId="13" fillId="0" borderId="126" xfId="0" applyFont="1" applyBorder="1">
      <alignment vertical="center"/>
    </xf>
    <xf numFmtId="0" fontId="13" fillId="0" borderId="124" xfId="0" applyFont="1" applyBorder="1">
      <alignment vertical="center"/>
    </xf>
    <xf numFmtId="0" fontId="13" fillId="0" borderId="179" xfId="0" applyFont="1" applyBorder="1">
      <alignment vertical="center"/>
    </xf>
    <xf numFmtId="0" fontId="15" fillId="0" borderId="181" xfId="0" applyFont="1" applyBorder="1">
      <alignment vertical="center"/>
    </xf>
    <xf numFmtId="0" fontId="13" fillId="0" borderId="123" xfId="0" applyFont="1" applyBorder="1">
      <alignment vertical="center"/>
    </xf>
    <xf numFmtId="0" fontId="13" fillId="0" borderId="44" xfId="0" applyFont="1" applyBorder="1">
      <alignment vertical="center"/>
    </xf>
    <xf numFmtId="177" fontId="13" fillId="0" borderId="144" xfId="0" applyNumberFormat="1" applyFont="1" applyBorder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0" fontId="20" fillId="0" borderId="77" xfId="0" applyFont="1" applyBorder="1" applyAlignment="1">
      <alignment horizontal="center" vertical="center"/>
    </xf>
    <xf numFmtId="0" fontId="20" fillId="0" borderId="78" xfId="0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0" fontId="20" fillId="0" borderId="80" xfId="0" applyFont="1" applyBorder="1" applyAlignment="1">
      <alignment horizontal="center" vertical="center"/>
    </xf>
    <xf numFmtId="0" fontId="20" fillId="0" borderId="81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>
      <alignment vertical="center"/>
    </xf>
    <xf numFmtId="0" fontId="13" fillId="4" borderId="37" xfId="0" applyFont="1" applyFill="1" applyBorder="1" applyAlignment="1">
      <alignment horizontal="center" vertical="center"/>
    </xf>
    <xf numFmtId="0" fontId="20" fillId="4" borderId="158" xfId="0" applyFont="1" applyFill="1" applyBorder="1" applyAlignment="1">
      <alignment horizontal="center" vertical="center"/>
    </xf>
    <xf numFmtId="177" fontId="20" fillId="0" borderId="84" xfId="0" applyNumberFormat="1" applyFont="1" applyBorder="1" applyProtection="1">
      <alignment vertical="center"/>
      <protection locked="0"/>
    </xf>
    <xf numFmtId="177" fontId="20" fillId="0" borderId="197" xfId="0" applyNumberFormat="1" applyFont="1" applyBorder="1" applyProtection="1">
      <alignment vertical="center"/>
      <protection locked="0"/>
    </xf>
    <xf numFmtId="177" fontId="20" fillId="0" borderId="198" xfId="0" applyNumberFormat="1" applyFont="1" applyBorder="1" applyProtection="1">
      <alignment vertical="center"/>
      <protection locked="0"/>
    </xf>
    <xf numFmtId="177" fontId="20" fillId="0" borderId="137" xfId="0" applyNumberFormat="1" applyFont="1" applyBorder="1" applyProtection="1">
      <alignment vertical="center"/>
      <protection locked="0"/>
    </xf>
    <xf numFmtId="177" fontId="13" fillId="0" borderId="137" xfId="0" applyNumberFormat="1" applyFont="1" applyBorder="1" applyProtection="1">
      <alignment vertical="center"/>
      <protection locked="0"/>
    </xf>
    <xf numFmtId="177" fontId="13" fillId="0" borderId="84" xfId="0" applyNumberFormat="1" applyFont="1" applyBorder="1" applyProtection="1">
      <alignment vertical="center"/>
      <protection locked="0"/>
    </xf>
    <xf numFmtId="177" fontId="13" fillId="0" borderId="85" xfId="0" applyNumberFormat="1" applyFont="1" applyBorder="1" applyProtection="1">
      <alignment vertical="center"/>
      <protection locked="0"/>
    </xf>
    <xf numFmtId="0" fontId="20" fillId="4" borderId="171" xfId="0" applyFont="1" applyFill="1" applyBorder="1" applyAlignment="1">
      <alignment horizontal="center" vertical="center"/>
    </xf>
    <xf numFmtId="177" fontId="20" fillId="0" borderId="9" xfId="0" applyNumberFormat="1" applyFont="1" applyBorder="1" applyProtection="1">
      <alignment vertical="center"/>
      <protection locked="0"/>
    </xf>
    <xf numFmtId="177" fontId="20" fillId="0" borderId="196" xfId="0" applyNumberFormat="1" applyFont="1" applyBorder="1" applyProtection="1">
      <alignment vertical="center"/>
      <protection locked="0"/>
    </xf>
    <xf numFmtId="177" fontId="20" fillId="0" borderId="199" xfId="0" applyNumberFormat="1" applyFont="1" applyBorder="1" applyProtection="1">
      <alignment vertical="center"/>
      <protection locked="0"/>
    </xf>
    <xf numFmtId="177" fontId="20" fillId="0" borderId="200" xfId="0" applyNumberFormat="1" applyFont="1" applyBorder="1" applyProtection="1">
      <alignment vertical="center"/>
      <protection locked="0"/>
    </xf>
    <xf numFmtId="177" fontId="13" fillId="0" borderId="200" xfId="0" applyNumberFormat="1" applyFont="1" applyBorder="1" applyProtection="1">
      <alignment vertical="center"/>
      <protection locked="0"/>
    </xf>
    <xf numFmtId="177" fontId="13" fillId="0" borderId="201" xfId="0" applyNumberFormat="1" applyFont="1" applyBorder="1" applyProtection="1">
      <alignment vertical="center"/>
      <protection locked="0"/>
    </xf>
    <xf numFmtId="0" fontId="13" fillId="4" borderId="170" xfId="0" applyFont="1" applyFill="1" applyBorder="1" applyAlignment="1">
      <alignment vertical="center" wrapText="1"/>
    </xf>
    <xf numFmtId="0" fontId="13" fillId="4" borderId="181" xfId="0" applyFont="1" applyFill="1" applyBorder="1">
      <alignment vertical="center"/>
    </xf>
    <xf numFmtId="0" fontId="13" fillId="4" borderId="44" xfId="0" applyFont="1" applyFill="1" applyBorder="1">
      <alignment vertical="center"/>
    </xf>
    <xf numFmtId="0" fontId="37" fillId="0" borderId="1" xfId="9" applyFont="1" applyBorder="1" applyAlignment="1">
      <alignment horizontal="center" vertical="center"/>
    </xf>
    <xf numFmtId="0" fontId="37" fillId="0" borderId="1" xfId="9" applyFont="1" applyBorder="1">
      <alignment vertical="center"/>
    </xf>
    <xf numFmtId="0" fontId="36" fillId="0" borderId="0" xfId="9">
      <alignment vertical="center"/>
    </xf>
    <xf numFmtId="0" fontId="30" fillId="0" borderId="1" xfId="9" applyFont="1" applyBorder="1" applyAlignment="1">
      <alignment horizontal="center" vertical="center"/>
    </xf>
    <xf numFmtId="14" fontId="36" fillId="0" borderId="0" xfId="9" applyNumberFormat="1">
      <alignment vertical="center"/>
    </xf>
    <xf numFmtId="0" fontId="37" fillId="0" borderId="0" xfId="9" applyFont="1" applyAlignment="1">
      <alignment horizontal="center" vertical="center"/>
    </xf>
    <xf numFmtId="0" fontId="37" fillId="0" borderId="0" xfId="9" applyFont="1">
      <alignment vertical="center"/>
    </xf>
    <xf numFmtId="0" fontId="18" fillId="4" borderId="9" xfId="0" applyFont="1" applyFill="1" applyBorder="1">
      <alignment vertical="center"/>
    </xf>
    <xf numFmtId="0" fontId="38" fillId="0" borderId="0" xfId="9" applyFont="1">
      <alignment vertical="center"/>
    </xf>
    <xf numFmtId="0" fontId="15" fillId="4" borderId="42" xfId="0" applyFont="1" applyFill="1" applyBorder="1">
      <alignment vertical="center"/>
    </xf>
    <xf numFmtId="0" fontId="15" fillId="4" borderId="44" xfId="0" applyFont="1" applyFill="1" applyBorder="1">
      <alignment vertical="center"/>
    </xf>
    <xf numFmtId="0" fontId="13" fillId="0" borderId="37" xfId="0" applyFont="1" applyBorder="1">
      <alignment vertical="center"/>
    </xf>
    <xf numFmtId="0" fontId="15" fillId="4" borderId="49" xfId="0" applyFont="1" applyFill="1" applyBorder="1">
      <alignment vertical="center"/>
    </xf>
    <xf numFmtId="0" fontId="13" fillId="0" borderId="0" xfId="0" applyFont="1" applyAlignment="1">
      <alignment vertical="top" wrapText="1"/>
    </xf>
    <xf numFmtId="0" fontId="13" fillId="4" borderId="204" xfId="0" applyFont="1" applyFill="1" applyBorder="1">
      <alignment vertical="center"/>
    </xf>
    <xf numFmtId="0" fontId="15" fillId="4" borderId="123" xfId="0" applyFont="1" applyFill="1" applyBorder="1">
      <alignment vertical="center"/>
    </xf>
    <xf numFmtId="0" fontId="13" fillId="0" borderId="204" xfId="0" applyFont="1" applyBorder="1">
      <alignment vertical="center"/>
    </xf>
    <xf numFmtId="0" fontId="13" fillId="0" borderId="35" xfId="0" applyFont="1" applyBorder="1">
      <alignment vertical="center"/>
    </xf>
    <xf numFmtId="0" fontId="13" fillId="0" borderId="127" xfId="0" applyFont="1" applyBorder="1">
      <alignment vertical="center"/>
    </xf>
    <xf numFmtId="0" fontId="13" fillId="0" borderId="122" xfId="0" applyFont="1" applyBorder="1">
      <alignment vertical="center"/>
    </xf>
    <xf numFmtId="0" fontId="13" fillId="0" borderId="127" xfId="0" applyFont="1" applyBorder="1" applyProtection="1">
      <alignment vertical="center"/>
      <protection locked="0"/>
    </xf>
    <xf numFmtId="0" fontId="13" fillId="0" borderId="62" xfId="0" applyFont="1" applyBorder="1" applyProtection="1">
      <alignment vertical="center"/>
      <protection locked="0"/>
    </xf>
    <xf numFmtId="0" fontId="15" fillId="0" borderId="205" xfId="0" applyFont="1" applyBorder="1">
      <alignment vertical="center"/>
    </xf>
    <xf numFmtId="0" fontId="15" fillId="0" borderId="206" xfId="0" applyFont="1" applyBorder="1">
      <alignment vertical="center"/>
    </xf>
    <xf numFmtId="0" fontId="16" fillId="4" borderId="145" xfId="0" applyFont="1" applyFill="1" applyBorder="1" applyAlignment="1" applyProtection="1">
      <alignment horizontal="center" vertical="center"/>
      <protection hidden="1"/>
    </xf>
    <xf numFmtId="0" fontId="13" fillId="4" borderId="104" xfId="0" applyFont="1" applyFill="1" applyBorder="1" applyAlignment="1">
      <alignment horizontal="center" vertical="center"/>
    </xf>
    <xf numFmtId="0" fontId="15" fillId="0" borderId="16" xfId="0" applyFont="1" applyBorder="1">
      <alignment vertical="center"/>
    </xf>
    <xf numFmtId="0" fontId="15" fillId="0" borderId="60" xfId="0" applyFont="1" applyBorder="1">
      <alignment vertical="center"/>
    </xf>
    <xf numFmtId="0" fontId="15" fillId="0" borderId="54" xfId="0" applyFont="1" applyBorder="1">
      <alignment vertical="center"/>
    </xf>
    <xf numFmtId="0" fontId="15" fillId="0" borderId="63" xfId="0" applyFont="1" applyBorder="1">
      <alignment vertical="center"/>
    </xf>
    <xf numFmtId="0" fontId="15" fillId="0" borderId="57" xfId="0" applyFont="1" applyBorder="1">
      <alignment vertical="center"/>
    </xf>
    <xf numFmtId="0" fontId="15" fillId="0" borderId="190" xfId="0" applyFont="1" applyBorder="1">
      <alignment vertical="center"/>
    </xf>
    <xf numFmtId="0" fontId="18" fillId="4" borderId="145" xfId="0" applyFont="1" applyFill="1" applyBorder="1" applyAlignment="1">
      <alignment vertical="center" shrinkToFit="1"/>
    </xf>
    <xf numFmtId="0" fontId="13" fillId="0" borderId="207" xfId="0" applyFont="1" applyBorder="1" applyAlignment="1" applyProtection="1">
      <alignment vertical="center" shrinkToFit="1"/>
      <protection hidden="1"/>
    </xf>
    <xf numFmtId="0" fontId="15" fillId="0" borderId="208" xfId="0" applyFont="1" applyBorder="1">
      <alignment vertical="center"/>
    </xf>
    <xf numFmtId="0" fontId="19" fillId="4" borderId="145" xfId="0" applyFont="1" applyFill="1" applyBorder="1" applyAlignment="1">
      <alignment horizontal="center" vertical="center" wrapText="1"/>
    </xf>
    <xf numFmtId="0" fontId="13" fillId="0" borderId="209" xfId="0" applyFont="1" applyBorder="1" applyAlignment="1" applyProtection="1">
      <alignment vertical="center" shrinkToFit="1"/>
      <protection hidden="1"/>
    </xf>
    <xf numFmtId="0" fontId="15" fillId="0" borderId="210" xfId="0" applyFont="1" applyBorder="1">
      <alignment vertical="center"/>
    </xf>
    <xf numFmtId="0" fontId="13" fillId="0" borderId="49" xfId="0" applyFont="1" applyBorder="1">
      <alignment vertical="center"/>
    </xf>
    <xf numFmtId="0" fontId="15" fillId="0" borderId="165" xfId="0" applyFont="1" applyBorder="1" applyAlignment="1" applyProtection="1">
      <alignment horizontal="left" vertical="center"/>
      <protection hidden="1"/>
    </xf>
    <xf numFmtId="0" fontId="15" fillId="0" borderId="163" xfId="0" applyFont="1" applyBorder="1" applyAlignment="1" applyProtection="1">
      <alignment horizontal="left" vertical="center"/>
      <protection hidden="1"/>
    </xf>
    <xf numFmtId="0" fontId="15" fillId="0" borderId="195" xfId="0" applyFont="1" applyBorder="1" applyAlignment="1" applyProtection="1">
      <alignment horizontal="left" vertical="center"/>
      <protection hidden="1"/>
    </xf>
    <xf numFmtId="0" fontId="13" fillId="0" borderId="148" xfId="0" applyFont="1" applyBorder="1" applyAlignment="1" applyProtection="1">
      <alignment horizontal="left" vertical="center"/>
      <protection hidden="1"/>
    </xf>
    <xf numFmtId="0" fontId="19" fillId="4" borderId="145" xfId="0" applyFont="1" applyFill="1" applyBorder="1" applyAlignment="1">
      <alignment horizontal="center" vertical="center"/>
    </xf>
    <xf numFmtId="0" fontId="15" fillId="0" borderId="11" xfId="0" applyFont="1" applyBorder="1" applyAlignment="1">
      <alignment horizontal="left" vertical="center"/>
    </xf>
    <xf numFmtId="0" fontId="13" fillId="0" borderId="47" xfId="0" applyFont="1" applyBorder="1" applyProtection="1">
      <alignment vertical="center"/>
      <protection locked="0"/>
    </xf>
    <xf numFmtId="0" fontId="13" fillId="0" borderId="40" xfId="0" applyFont="1" applyBorder="1" applyProtection="1">
      <alignment vertical="center"/>
      <protection locked="0"/>
    </xf>
    <xf numFmtId="0" fontId="15" fillId="0" borderId="45" xfId="0" applyFont="1" applyBorder="1" applyProtection="1">
      <alignment vertical="center"/>
      <protection locked="0"/>
    </xf>
    <xf numFmtId="0" fontId="15" fillId="0" borderId="89" xfId="0" applyFont="1" applyBorder="1" applyProtection="1">
      <alignment vertical="center"/>
      <protection locked="0"/>
    </xf>
    <xf numFmtId="0" fontId="15" fillId="0" borderId="161" xfId="0" applyFont="1" applyBorder="1" applyProtection="1">
      <alignment vertical="center"/>
      <protection locked="0"/>
    </xf>
    <xf numFmtId="0" fontId="15" fillId="0" borderId="39" xfId="0" applyFont="1" applyBorder="1">
      <alignment vertical="center"/>
    </xf>
    <xf numFmtId="0" fontId="15" fillId="0" borderId="35" xfId="0" applyFont="1" applyBorder="1">
      <alignment vertical="center"/>
    </xf>
    <xf numFmtId="0" fontId="15" fillId="0" borderId="47" xfId="0" applyFont="1" applyBorder="1">
      <alignment vertical="center"/>
    </xf>
    <xf numFmtId="0" fontId="13" fillId="0" borderId="213" xfId="0" applyFont="1" applyBorder="1">
      <alignment vertical="center"/>
    </xf>
    <xf numFmtId="0" fontId="15" fillId="0" borderId="214" xfId="0" applyFont="1" applyBorder="1">
      <alignment vertical="center"/>
    </xf>
    <xf numFmtId="0" fontId="15" fillId="0" borderId="215" xfId="0" applyFont="1" applyBorder="1">
      <alignment vertical="center"/>
    </xf>
    <xf numFmtId="0" fontId="13" fillId="0" borderId="56" xfId="0" applyFont="1" applyBorder="1">
      <alignment vertical="center"/>
    </xf>
    <xf numFmtId="0" fontId="15" fillId="0" borderId="108" xfId="0" applyFont="1" applyBorder="1">
      <alignment vertical="center"/>
    </xf>
    <xf numFmtId="0" fontId="16" fillId="4" borderId="9" xfId="0" applyFont="1" applyFill="1" applyBorder="1" applyAlignment="1">
      <alignment horizontal="right" vertical="center"/>
    </xf>
    <xf numFmtId="0" fontId="15" fillId="4" borderId="103" xfId="0" applyFont="1" applyFill="1" applyBorder="1" applyAlignment="1">
      <alignment horizontal="center" vertical="center"/>
    </xf>
    <xf numFmtId="177" fontId="13" fillId="0" borderId="97" xfId="0" applyNumberFormat="1" applyFont="1" applyBorder="1" applyProtection="1">
      <alignment vertical="center"/>
      <protection locked="0"/>
    </xf>
    <xf numFmtId="177" fontId="13" fillId="0" borderId="102" xfId="0" applyNumberFormat="1" applyFont="1" applyBorder="1" applyProtection="1">
      <alignment vertical="center"/>
      <protection locked="0"/>
    </xf>
    <xf numFmtId="0" fontId="13" fillId="0" borderId="212" xfId="0" applyFont="1" applyBorder="1">
      <alignment vertical="center"/>
    </xf>
    <xf numFmtId="0" fontId="15" fillId="0" borderId="159" xfId="0" applyFont="1" applyBorder="1">
      <alignment vertical="center"/>
    </xf>
    <xf numFmtId="0" fontId="15" fillId="0" borderId="161" xfId="0" applyFont="1" applyBorder="1">
      <alignment vertical="center"/>
    </xf>
    <xf numFmtId="0" fontId="13" fillId="0" borderId="219" xfId="0" applyFont="1" applyBorder="1" applyAlignment="1" applyProtection="1">
      <alignment vertical="center" shrinkToFit="1"/>
      <protection hidden="1"/>
    </xf>
    <xf numFmtId="177" fontId="13" fillId="0" borderId="212" xfId="0" applyNumberFormat="1" applyFont="1" applyBorder="1" applyAlignment="1" applyProtection="1">
      <alignment horizontal="center" vertical="center"/>
      <protection locked="0"/>
    </xf>
    <xf numFmtId="177" fontId="13" fillId="0" borderId="220" xfId="0" applyNumberFormat="1" applyFont="1" applyBorder="1" applyAlignment="1" applyProtection="1">
      <alignment horizontal="center" vertical="center"/>
      <protection locked="0"/>
    </xf>
    <xf numFmtId="177" fontId="13" fillId="0" borderId="221" xfId="0" applyNumberFormat="1" applyFont="1" applyBorder="1" applyAlignment="1" applyProtection="1">
      <alignment horizontal="center" vertical="center"/>
      <protection locked="0"/>
    </xf>
    <xf numFmtId="177" fontId="13" fillId="0" borderId="161" xfId="0" applyNumberFormat="1" applyFont="1" applyBorder="1" applyAlignment="1" applyProtection="1">
      <alignment horizontal="center" vertical="center"/>
      <protection locked="0"/>
    </xf>
    <xf numFmtId="177" fontId="13" fillId="0" borderId="222" xfId="0" applyNumberFormat="1" applyFont="1" applyBorder="1" applyAlignment="1" applyProtection="1">
      <alignment horizontal="center" vertical="center"/>
      <protection locked="0"/>
    </xf>
    <xf numFmtId="177" fontId="13" fillId="0" borderId="161" xfId="0" applyNumberFormat="1" applyFont="1" applyBorder="1" applyProtection="1">
      <alignment vertical="center"/>
      <protection locked="0"/>
    </xf>
    <xf numFmtId="177" fontId="13" fillId="0" borderId="222" xfId="0" applyNumberFormat="1" applyFont="1" applyBorder="1" applyProtection="1">
      <alignment vertical="center"/>
      <protection locked="0"/>
    </xf>
    <xf numFmtId="177" fontId="13" fillId="0" borderId="223" xfId="0" applyNumberFormat="1" applyFont="1" applyBorder="1" applyAlignment="1" applyProtection="1">
      <alignment horizontal="center" vertical="center"/>
      <protection locked="0"/>
    </xf>
    <xf numFmtId="0" fontId="13" fillId="0" borderId="128" xfId="0" applyFont="1" applyBorder="1">
      <alignment vertical="center"/>
    </xf>
    <xf numFmtId="14" fontId="20" fillId="0" borderId="0" xfId="0" applyNumberFormat="1" applyFont="1">
      <alignment vertical="center"/>
    </xf>
    <xf numFmtId="0" fontId="13" fillId="4" borderId="187" xfId="0" applyFont="1" applyFill="1" applyBorder="1" applyAlignment="1">
      <alignment vertical="top" wrapText="1"/>
    </xf>
    <xf numFmtId="177" fontId="20" fillId="0" borderId="46" xfId="0" applyNumberFormat="1" applyFont="1" applyBorder="1" applyAlignment="1" applyProtection="1">
      <alignment horizontal="left" vertical="center"/>
      <protection locked="0"/>
    </xf>
    <xf numFmtId="0" fontId="13" fillId="0" borderId="50" xfId="0" applyFont="1" applyBorder="1" applyAlignment="1" applyProtection="1">
      <alignment horizontal="center" vertical="center"/>
      <protection locked="0"/>
    </xf>
    <xf numFmtId="0" fontId="13" fillId="0" borderId="54" xfId="0" applyFont="1" applyBorder="1" applyAlignment="1" applyProtection="1">
      <alignment horizontal="center" vertical="center"/>
      <protection locked="0"/>
    </xf>
    <xf numFmtId="0" fontId="13" fillId="0" borderId="60" xfId="0" applyFont="1" applyBorder="1" applyAlignment="1" applyProtection="1">
      <alignment horizontal="center" vertical="center"/>
      <protection locked="0"/>
    </xf>
    <xf numFmtId="0" fontId="13" fillId="0" borderId="63" xfId="0" applyFont="1" applyBorder="1" applyAlignment="1" applyProtection="1">
      <alignment horizontal="center" vertical="center"/>
      <protection locked="0"/>
    </xf>
    <xf numFmtId="0" fontId="13" fillId="0" borderId="57" xfId="0" applyFont="1" applyBorder="1" applyAlignment="1" applyProtection="1">
      <alignment horizontal="center" vertical="center"/>
      <protection locked="0"/>
    </xf>
    <xf numFmtId="0" fontId="13" fillId="0" borderId="161" xfId="0" applyFont="1" applyBorder="1" applyAlignment="1" applyProtection="1">
      <alignment horizontal="center" vertical="center"/>
      <protection locked="0"/>
    </xf>
    <xf numFmtId="0" fontId="13" fillId="0" borderId="77" xfId="0" applyFont="1" applyBorder="1" applyAlignment="1" applyProtection="1">
      <alignment horizontal="center" vertical="center"/>
      <protection locked="0"/>
    </xf>
    <xf numFmtId="0" fontId="13" fillId="0" borderId="78" xfId="0" applyFont="1" applyBorder="1" applyAlignment="1" applyProtection="1">
      <alignment horizontal="center" vertical="center"/>
      <protection locked="0"/>
    </xf>
    <xf numFmtId="0" fontId="13" fillId="0" borderId="79" xfId="0" applyFont="1" applyBorder="1" applyAlignment="1" applyProtection="1">
      <alignment horizontal="center" vertical="center"/>
      <protection locked="0"/>
    </xf>
    <xf numFmtId="0" fontId="13" fillId="0" borderId="80" xfId="0" applyFont="1" applyBorder="1" applyAlignment="1" applyProtection="1">
      <alignment horizontal="center" vertical="center"/>
      <protection locked="0"/>
    </xf>
    <xf numFmtId="0" fontId="13" fillId="0" borderId="81" xfId="0" applyFont="1" applyBorder="1" applyAlignment="1" applyProtection="1">
      <alignment horizontal="center" vertical="center"/>
      <protection locked="0"/>
    </xf>
    <xf numFmtId="0" fontId="13" fillId="0" borderId="93" xfId="0" applyFont="1" applyBorder="1" applyAlignment="1" applyProtection="1">
      <alignment horizontal="center" vertical="center"/>
      <protection locked="0"/>
    </xf>
    <xf numFmtId="0" fontId="13" fillId="0" borderId="220" xfId="0" applyFont="1" applyBorder="1" applyAlignment="1" applyProtection="1">
      <alignment horizontal="center" vertical="center"/>
      <protection locked="0"/>
    </xf>
    <xf numFmtId="0" fontId="13" fillId="0" borderId="97" xfId="0" applyFont="1" applyBorder="1" applyAlignment="1" applyProtection="1">
      <alignment horizontal="center" vertical="center"/>
      <protection locked="0"/>
    </xf>
    <xf numFmtId="0" fontId="13" fillId="0" borderId="96" xfId="0" applyFont="1" applyBorder="1" applyAlignment="1" applyProtection="1">
      <alignment horizontal="center" vertical="center"/>
      <protection locked="0"/>
    </xf>
    <xf numFmtId="0" fontId="13" fillId="0" borderId="94" xfId="0" applyFont="1" applyBorder="1" applyAlignment="1" applyProtection="1">
      <alignment horizontal="center" vertical="center"/>
      <protection locked="0"/>
    </xf>
    <xf numFmtId="0" fontId="13" fillId="0" borderId="95" xfId="0" applyFont="1" applyBorder="1" applyAlignment="1" applyProtection="1">
      <alignment horizontal="center" vertical="center"/>
      <protection locked="0"/>
    </xf>
    <xf numFmtId="0" fontId="13" fillId="4" borderId="123" xfId="0" applyFont="1" applyFill="1" applyBorder="1" applyAlignment="1">
      <alignment horizontal="center" vertical="top" wrapText="1"/>
    </xf>
    <xf numFmtId="0" fontId="17" fillId="4" borderId="39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>
      <alignment horizontal="center" vertical="center" shrinkToFit="1"/>
    </xf>
    <xf numFmtId="0" fontId="33" fillId="9" borderId="0" xfId="0" applyFont="1" applyFill="1">
      <alignment vertical="center"/>
    </xf>
    <xf numFmtId="0" fontId="13" fillId="5" borderId="14" xfId="0" applyFont="1" applyFill="1" applyBorder="1" applyAlignment="1">
      <alignment horizontal="center" vertical="center"/>
    </xf>
    <xf numFmtId="0" fontId="13" fillId="5" borderId="15" xfId="0" applyFont="1" applyFill="1" applyBorder="1" applyAlignment="1">
      <alignment horizontal="center" vertical="center"/>
    </xf>
    <xf numFmtId="177" fontId="13" fillId="0" borderId="15" xfId="0" applyNumberFormat="1" applyFont="1" applyBorder="1" applyAlignment="1" applyProtection="1">
      <alignment horizontal="center" vertical="center"/>
      <protection locked="0"/>
    </xf>
    <xf numFmtId="177" fontId="13" fillId="0" borderId="138" xfId="0" applyNumberFormat="1" applyFont="1" applyBorder="1" applyAlignment="1" applyProtection="1">
      <alignment horizontal="left" vertical="center"/>
      <protection locked="0"/>
    </xf>
    <xf numFmtId="177" fontId="13" fillId="0" borderId="16" xfId="0" applyNumberFormat="1" applyFont="1" applyBorder="1" applyAlignment="1" applyProtection="1">
      <alignment horizontal="left" vertical="center"/>
      <protection locked="0"/>
    </xf>
    <xf numFmtId="177" fontId="13" fillId="0" borderId="157" xfId="0" applyNumberFormat="1" applyFont="1" applyBorder="1" applyAlignment="1" applyProtection="1">
      <alignment horizontal="center" vertical="center" shrinkToFit="1"/>
      <protection locked="0"/>
    </xf>
    <xf numFmtId="177" fontId="13" fillId="5" borderId="66" xfId="0" applyNumberFormat="1" applyFont="1" applyFill="1" applyBorder="1" applyAlignment="1">
      <alignment horizontal="center" vertical="center"/>
    </xf>
    <xf numFmtId="177" fontId="13" fillId="6" borderId="16" xfId="0" applyNumberFormat="1" applyFont="1" applyFill="1" applyBorder="1" applyAlignment="1">
      <alignment horizontal="center" vertical="center"/>
    </xf>
    <xf numFmtId="177" fontId="13" fillId="6" borderId="139" xfId="0" applyNumberFormat="1" applyFont="1" applyFill="1" applyBorder="1" applyAlignment="1">
      <alignment horizontal="center" vertical="center"/>
    </xf>
    <xf numFmtId="177" fontId="13" fillId="6" borderId="224" xfId="0" applyNumberFormat="1" applyFont="1" applyFill="1" applyBorder="1" applyAlignment="1">
      <alignment horizontal="center" vertical="center"/>
    </xf>
    <xf numFmtId="0" fontId="15" fillId="0" borderId="167" xfId="0" applyFont="1" applyBorder="1" applyAlignment="1" applyProtection="1">
      <alignment horizontal="left" vertical="center"/>
      <protection hidden="1"/>
    </xf>
    <xf numFmtId="0" fontId="13" fillId="0" borderId="128" xfId="0" applyFont="1" applyBorder="1" applyAlignment="1" applyProtection="1">
      <alignment horizontal="center" vertical="center"/>
      <protection locked="0"/>
    </xf>
    <xf numFmtId="0" fontId="13" fillId="0" borderId="14" xfId="0" applyFont="1" applyBorder="1" applyAlignment="1" applyProtection="1">
      <alignment horizontal="center" vertical="center"/>
      <protection locked="0"/>
    </xf>
    <xf numFmtId="0" fontId="18" fillId="4" borderId="9" xfId="0" applyFont="1" applyFill="1" applyBorder="1" applyProtection="1">
      <alignment vertical="center"/>
      <protection hidden="1"/>
    </xf>
    <xf numFmtId="0" fontId="39" fillId="0" borderId="0" xfId="0" applyFont="1">
      <alignment vertical="center"/>
    </xf>
    <xf numFmtId="0" fontId="13" fillId="6" borderId="15" xfId="0" applyFont="1" applyFill="1" applyBorder="1" applyAlignment="1">
      <alignment horizontal="center" vertical="center"/>
    </xf>
    <xf numFmtId="0" fontId="13" fillId="0" borderId="218" xfId="0" applyFont="1" applyBorder="1">
      <alignment vertical="center"/>
    </xf>
    <xf numFmtId="0" fontId="13" fillId="6" borderId="225" xfId="0" applyFont="1" applyFill="1" applyBorder="1" applyAlignment="1">
      <alignment horizontal="center" vertical="center"/>
    </xf>
    <xf numFmtId="0" fontId="13" fillId="6" borderId="206" xfId="0" applyFont="1" applyFill="1" applyBorder="1" applyAlignment="1">
      <alignment horizontal="center" vertical="center"/>
    </xf>
    <xf numFmtId="0" fontId="13" fillId="6" borderId="237" xfId="0" applyFont="1" applyFill="1" applyBorder="1" applyAlignment="1">
      <alignment horizontal="center" vertical="center"/>
    </xf>
    <xf numFmtId="0" fontId="13" fillId="6" borderId="228" xfId="0" applyFont="1" applyFill="1" applyBorder="1" applyAlignment="1">
      <alignment horizontal="center" vertical="center"/>
    </xf>
    <xf numFmtId="0" fontId="13" fillId="6" borderId="234" xfId="0" applyFont="1" applyFill="1" applyBorder="1" applyAlignment="1">
      <alignment horizontal="center" vertical="center"/>
    </xf>
    <xf numFmtId="0" fontId="13" fillId="0" borderId="216" xfId="0" applyFont="1" applyBorder="1">
      <alignment vertical="center"/>
    </xf>
    <xf numFmtId="0" fontId="13" fillId="6" borderId="226" xfId="0" applyFont="1" applyFill="1" applyBorder="1" applyAlignment="1">
      <alignment horizontal="center" vertical="center"/>
    </xf>
    <xf numFmtId="0" fontId="13" fillId="6" borderId="231" xfId="0" applyFont="1" applyFill="1" applyBorder="1" applyAlignment="1">
      <alignment horizontal="center" vertical="center"/>
    </xf>
    <xf numFmtId="0" fontId="13" fillId="6" borderId="238" xfId="0" applyFont="1" applyFill="1" applyBorder="1" applyAlignment="1">
      <alignment horizontal="center" vertical="center"/>
    </xf>
    <xf numFmtId="0" fontId="13" fillId="6" borderId="229" xfId="0" applyFont="1" applyFill="1" applyBorder="1" applyAlignment="1">
      <alignment horizontal="center" vertical="center"/>
    </xf>
    <xf numFmtId="0" fontId="13" fillId="6" borderId="235" xfId="0" applyFont="1" applyFill="1" applyBorder="1" applyAlignment="1">
      <alignment horizontal="center" vertical="center"/>
    </xf>
    <xf numFmtId="0" fontId="13" fillId="0" borderId="217" xfId="0" applyFont="1" applyBorder="1">
      <alignment vertical="center"/>
    </xf>
    <xf numFmtId="0" fontId="13" fillId="6" borderId="227" xfId="0" applyFont="1" applyFill="1" applyBorder="1" applyAlignment="1">
      <alignment horizontal="center" vertical="center"/>
    </xf>
    <xf numFmtId="0" fontId="13" fillId="6" borderId="232" xfId="0" applyFont="1" applyFill="1" applyBorder="1" applyAlignment="1">
      <alignment horizontal="center" vertical="center"/>
    </xf>
    <xf numFmtId="0" fontId="13" fillId="6" borderId="239" xfId="0" applyFont="1" applyFill="1" applyBorder="1" applyAlignment="1">
      <alignment horizontal="center" vertical="center"/>
    </xf>
    <xf numFmtId="0" fontId="13" fillId="6" borderId="230" xfId="0" applyFont="1" applyFill="1" applyBorder="1" applyAlignment="1">
      <alignment horizontal="center" vertical="center"/>
    </xf>
    <xf numFmtId="0" fontId="13" fillId="6" borderId="236" xfId="0" applyFont="1" applyFill="1" applyBorder="1" applyAlignment="1">
      <alignment horizontal="center" vertical="center"/>
    </xf>
    <xf numFmtId="0" fontId="13" fillId="6" borderId="233" xfId="0" applyFont="1" applyFill="1" applyBorder="1" applyAlignment="1">
      <alignment horizontal="center" vertical="center"/>
    </xf>
    <xf numFmtId="0" fontId="13" fillId="0" borderId="148" xfId="0" applyFont="1" applyBorder="1">
      <alignment vertical="center"/>
    </xf>
    <xf numFmtId="0" fontId="13" fillId="6" borderId="42" xfId="0" applyFont="1" applyFill="1" applyBorder="1" applyAlignment="1">
      <alignment horizontal="center" vertical="center"/>
    </xf>
    <xf numFmtId="0" fontId="13" fillId="6" borderId="44" xfId="0" applyFont="1" applyFill="1" applyBorder="1" applyAlignment="1">
      <alignment horizontal="center" vertical="center"/>
    </xf>
    <xf numFmtId="0" fontId="13" fillId="6" borderId="82" xfId="0" applyFont="1" applyFill="1" applyBorder="1" applyAlignment="1">
      <alignment horizontal="center" vertical="center"/>
    </xf>
    <xf numFmtId="0" fontId="13" fillId="6" borderId="76" xfId="0" applyFont="1" applyFill="1" applyBorder="1" applyAlignment="1">
      <alignment horizontal="center" vertical="center"/>
    </xf>
    <xf numFmtId="0" fontId="13" fillId="6" borderId="43" xfId="0" applyFont="1" applyFill="1" applyBorder="1" applyAlignment="1">
      <alignment horizontal="center" vertical="center"/>
    </xf>
    <xf numFmtId="0" fontId="15" fillId="4" borderId="49" xfId="0" applyFont="1" applyFill="1" applyBorder="1" applyAlignment="1">
      <alignment horizontal="left" vertical="center"/>
    </xf>
    <xf numFmtId="0" fontId="28" fillId="0" borderId="0" xfId="0" applyFont="1" applyAlignment="1" applyProtection="1">
      <alignment horizontal="left" vertical="center"/>
      <protection hidden="1"/>
    </xf>
    <xf numFmtId="0" fontId="28" fillId="9" borderId="0" xfId="0" applyFont="1" applyFill="1" applyAlignment="1">
      <alignment horizontal="center" vertical="center"/>
    </xf>
    <xf numFmtId="0" fontId="15" fillId="4" borderId="103" xfId="0" applyFont="1" applyFill="1" applyBorder="1">
      <alignment vertical="center"/>
    </xf>
    <xf numFmtId="0" fontId="15" fillId="0" borderId="157" xfId="0" applyFont="1" applyBorder="1">
      <alignment vertical="center"/>
    </xf>
    <xf numFmtId="0" fontId="15" fillId="4" borderId="123" xfId="0" applyFont="1" applyFill="1" applyBorder="1" applyAlignment="1">
      <alignment horizontal="center" vertical="center"/>
    </xf>
    <xf numFmtId="0" fontId="20" fillId="4" borderId="0" xfId="0" applyFont="1" applyFill="1" applyProtection="1">
      <alignment vertical="center"/>
      <protection hidden="1"/>
    </xf>
    <xf numFmtId="0" fontId="19" fillId="4" borderId="39" xfId="0" applyFont="1" applyFill="1" applyBorder="1" applyProtection="1">
      <alignment vertical="center"/>
      <protection hidden="1"/>
    </xf>
    <xf numFmtId="0" fontId="19" fillId="4" borderId="38" xfId="0" applyFont="1" applyFill="1" applyBorder="1" applyProtection="1">
      <alignment vertical="center"/>
      <protection hidden="1"/>
    </xf>
    <xf numFmtId="0" fontId="19" fillId="4" borderId="36" xfId="0" applyFont="1" applyFill="1" applyBorder="1" applyProtection="1">
      <alignment vertical="center"/>
      <protection hidden="1"/>
    </xf>
    <xf numFmtId="0" fontId="20" fillId="4" borderId="41" xfId="0" applyFont="1" applyFill="1" applyBorder="1">
      <alignment vertical="center"/>
    </xf>
    <xf numFmtId="0" fontId="41" fillId="4" borderId="36" xfId="0" applyFont="1" applyFill="1" applyBorder="1" applyAlignment="1" applyProtection="1">
      <alignment horizontal="center" vertical="center"/>
      <protection hidden="1"/>
    </xf>
    <xf numFmtId="0" fontId="15" fillId="4" borderId="82" xfId="0" applyFont="1" applyFill="1" applyBorder="1">
      <alignment vertical="center"/>
    </xf>
    <xf numFmtId="0" fontId="15" fillId="4" borderId="43" xfId="0" applyFont="1" applyFill="1" applyBorder="1">
      <alignment vertical="center"/>
    </xf>
    <xf numFmtId="0" fontId="13" fillId="0" borderId="48" xfId="0" applyFont="1" applyBorder="1" applyAlignment="1" applyProtection="1">
      <alignment horizontal="center" vertical="center"/>
      <protection locked="0"/>
    </xf>
    <xf numFmtId="0" fontId="13" fillId="0" borderId="92" xfId="0" applyFont="1" applyBorder="1" applyAlignment="1" applyProtection="1">
      <alignment horizontal="center" vertical="center"/>
      <protection locked="0"/>
    </xf>
    <xf numFmtId="0" fontId="13" fillId="0" borderId="116" xfId="0" applyFont="1" applyBorder="1" applyAlignment="1" applyProtection="1">
      <alignment horizontal="center" vertical="center"/>
      <protection locked="0"/>
    </xf>
    <xf numFmtId="0" fontId="13" fillId="0" borderId="98" xfId="0" applyFont="1" applyBorder="1" applyAlignment="1" applyProtection="1">
      <alignment horizontal="center" vertical="center"/>
      <protection locked="0"/>
    </xf>
    <xf numFmtId="0" fontId="13" fillId="0" borderId="117" xfId="0" applyFont="1" applyBorder="1" applyAlignment="1" applyProtection="1">
      <alignment horizontal="center" vertical="center"/>
      <protection locked="0"/>
    </xf>
    <xf numFmtId="0" fontId="13" fillId="0" borderId="99" xfId="0" applyFont="1" applyBorder="1" applyAlignment="1" applyProtection="1">
      <alignment horizontal="center" vertical="center"/>
      <protection locked="0"/>
    </xf>
    <xf numFmtId="0" fontId="13" fillId="0" borderId="118" xfId="0" applyFont="1" applyBorder="1" applyAlignment="1" applyProtection="1">
      <alignment horizontal="center" vertical="center"/>
      <protection locked="0"/>
    </xf>
    <xf numFmtId="0" fontId="13" fillId="0" borderId="100" xfId="0" applyFont="1" applyBorder="1" applyAlignment="1" applyProtection="1">
      <alignment horizontal="center" vertical="center"/>
      <protection locked="0"/>
    </xf>
    <xf numFmtId="0" fontId="13" fillId="0" borderId="119" xfId="0" applyFont="1" applyBorder="1" applyAlignment="1" applyProtection="1">
      <alignment horizontal="center" vertical="center"/>
      <protection locked="0"/>
    </xf>
    <xf numFmtId="0" fontId="13" fillId="0" borderId="101" xfId="0" applyFont="1" applyBorder="1" applyAlignment="1" applyProtection="1">
      <alignment horizontal="center" vertical="center"/>
      <protection locked="0"/>
    </xf>
    <xf numFmtId="0" fontId="13" fillId="0" borderId="120" xfId="0" applyFont="1" applyBorder="1" applyAlignment="1" applyProtection="1">
      <alignment horizontal="center" vertical="center"/>
      <protection locked="0"/>
    </xf>
    <xf numFmtId="0" fontId="13" fillId="0" borderId="102" xfId="0" applyFont="1" applyBorder="1" applyAlignment="1" applyProtection="1">
      <alignment horizontal="center" vertical="center"/>
      <protection locked="0"/>
    </xf>
    <xf numFmtId="0" fontId="13" fillId="0" borderId="121" xfId="0" applyFont="1" applyBorder="1" applyAlignment="1" applyProtection="1">
      <alignment horizontal="center" vertical="center"/>
      <protection locked="0"/>
    </xf>
    <xf numFmtId="0" fontId="21" fillId="4" borderId="68" xfId="0" applyFont="1" applyFill="1" applyBorder="1">
      <alignment vertical="center"/>
    </xf>
    <xf numFmtId="0" fontId="37" fillId="0" borderId="240" xfId="9" applyFont="1" applyBorder="1">
      <alignment vertical="center"/>
    </xf>
    <xf numFmtId="0" fontId="42" fillId="0" borderId="0" xfId="9" applyFont="1" applyAlignment="1">
      <alignment horizontal="center" vertical="center"/>
    </xf>
    <xf numFmtId="0" fontId="38" fillId="0" borderId="0" xfId="9" applyFont="1" applyAlignment="1">
      <alignment horizontal="center" vertical="center"/>
    </xf>
    <xf numFmtId="0" fontId="13" fillId="0" borderId="155" xfId="0" applyFont="1" applyBorder="1" applyProtection="1">
      <alignment vertical="center"/>
      <protection locked="0"/>
    </xf>
    <xf numFmtId="0" fontId="13" fillId="0" borderId="159" xfId="0" applyFont="1" applyBorder="1" applyProtection="1">
      <alignment vertical="center"/>
      <protection locked="0"/>
    </xf>
    <xf numFmtId="177" fontId="13" fillId="0" borderId="156" xfId="0" applyNumberFormat="1" applyFont="1" applyBorder="1" applyAlignment="1" applyProtection="1">
      <alignment horizontal="center" vertical="center"/>
      <protection locked="0"/>
    </xf>
    <xf numFmtId="0" fontId="20" fillId="0" borderId="76" xfId="0" applyFont="1" applyBorder="1" applyAlignment="1" applyProtection="1">
      <alignment horizontal="center" vertical="center"/>
      <protection locked="0"/>
    </xf>
    <xf numFmtId="0" fontId="31" fillId="0" borderId="1" xfId="0" applyFont="1" applyBorder="1" applyAlignment="1">
      <alignment horizontal="center" vertical="center"/>
    </xf>
    <xf numFmtId="0" fontId="31" fillId="0" borderId="1" xfId="0" applyFont="1" applyBorder="1">
      <alignment vertical="center"/>
    </xf>
    <xf numFmtId="0" fontId="31" fillId="0" borderId="1" xfId="1" applyFont="1" applyBorder="1"/>
    <xf numFmtId="0" fontId="30" fillId="0" borderId="1" xfId="1" applyFont="1" applyBorder="1"/>
    <xf numFmtId="0" fontId="31" fillId="0" borderId="185" xfId="0" applyFont="1" applyBorder="1" applyAlignment="1">
      <alignment horizontal="center" vertical="center"/>
    </xf>
    <xf numFmtId="0" fontId="31" fillId="0" borderId="185" xfId="0" applyFont="1" applyBorder="1">
      <alignment vertical="center"/>
    </xf>
    <xf numFmtId="0" fontId="31" fillId="10" borderId="1" xfId="0" applyFont="1" applyFill="1" applyBorder="1" applyAlignment="1">
      <alignment horizontal="center" vertical="center"/>
    </xf>
    <xf numFmtId="177" fontId="13" fillId="0" borderId="104" xfId="0" applyNumberFormat="1" applyFont="1" applyBorder="1" applyAlignment="1" applyProtection="1">
      <alignment horizontal="left" vertical="center"/>
      <protection locked="0"/>
    </xf>
    <xf numFmtId="177" fontId="13" fillId="0" borderId="105" xfId="0" applyNumberFormat="1" applyFont="1" applyBorder="1" applyAlignment="1" applyProtection="1">
      <alignment horizontal="left" vertical="center"/>
      <protection locked="0"/>
    </xf>
    <xf numFmtId="177" fontId="13" fillId="0" borderId="106" xfId="0" applyNumberFormat="1" applyFont="1" applyBorder="1" applyAlignment="1" applyProtection="1">
      <alignment horizontal="left" vertical="center"/>
      <protection locked="0"/>
    </xf>
    <xf numFmtId="177" fontId="13" fillId="0" borderId="107" xfId="0" applyNumberFormat="1" applyFont="1" applyBorder="1" applyAlignment="1" applyProtection="1">
      <alignment horizontal="left" vertical="center"/>
      <protection locked="0"/>
    </xf>
    <xf numFmtId="177" fontId="13" fillId="0" borderId="108" xfId="0" applyNumberFormat="1" applyFont="1" applyBorder="1" applyAlignment="1" applyProtection="1">
      <alignment horizontal="left" vertical="center"/>
      <protection locked="0"/>
    </xf>
    <xf numFmtId="177" fontId="13" fillId="0" borderId="109" xfId="0" applyNumberFormat="1" applyFont="1" applyBorder="1" applyAlignment="1" applyProtection="1">
      <alignment horizontal="left" vertical="center"/>
      <protection locked="0"/>
    </xf>
    <xf numFmtId="177" fontId="13" fillId="0" borderId="103" xfId="0" applyNumberFormat="1" applyFont="1" applyBorder="1" applyAlignment="1" applyProtection="1">
      <alignment horizontal="left" vertical="center"/>
      <protection locked="0"/>
    </xf>
    <xf numFmtId="0" fontId="15" fillId="0" borderId="49" xfId="0" applyFont="1" applyBorder="1" applyAlignment="1" applyProtection="1">
      <alignment horizontal="center" vertical="center"/>
      <protection locked="0"/>
    </xf>
    <xf numFmtId="0" fontId="13" fillId="4" borderId="38" xfId="0" applyFont="1" applyFill="1" applyBorder="1" applyAlignment="1">
      <alignment horizontal="center" vertical="center"/>
    </xf>
    <xf numFmtId="0" fontId="33" fillId="0" borderId="40" xfId="0" applyFont="1" applyBorder="1">
      <alignment vertical="center"/>
    </xf>
    <xf numFmtId="0" fontId="19" fillId="0" borderId="40" xfId="0" applyFont="1" applyBorder="1">
      <alignment vertical="center"/>
    </xf>
    <xf numFmtId="0" fontId="15" fillId="4" borderId="129" xfId="0" applyFont="1" applyFill="1" applyBorder="1" applyAlignment="1">
      <alignment horizontal="center" vertical="center"/>
    </xf>
    <xf numFmtId="0" fontId="15" fillId="4" borderId="48" xfId="0" applyFont="1" applyFill="1" applyBorder="1">
      <alignment vertical="center"/>
    </xf>
    <xf numFmtId="0" fontId="44" fillId="4" borderId="39" xfId="0" applyFont="1" applyFill="1" applyBorder="1" applyAlignment="1">
      <alignment horizontal="center" vertical="center"/>
    </xf>
    <xf numFmtId="178" fontId="20" fillId="0" borderId="47" xfId="0" applyNumberFormat="1" applyFont="1" applyBorder="1" applyProtection="1">
      <alignment vertical="center"/>
      <protection locked="0"/>
    </xf>
    <xf numFmtId="178" fontId="20" fillId="0" borderId="50" xfId="0" applyNumberFormat="1" applyFont="1" applyBorder="1" applyProtection="1">
      <alignment vertical="center"/>
      <protection locked="0"/>
    </xf>
    <xf numFmtId="178" fontId="20" fillId="0" borderId="54" xfId="0" applyNumberFormat="1" applyFont="1" applyBorder="1" applyProtection="1">
      <alignment vertical="center"/>
      <protection locked="0"/>
    </xf>
    <xf numFmtId="178" fontId="20" fillId="0" borderId="60" xfId="0" applyNumberFormat="1" applyFont="1" applyBorder="1" applyProtection="1">
      <alignment vertical="center"/>
      <protection locked="0"/>
    </xf>
    <xf numFmtId="178" fontId="20" fillId="0" borderId="63" xfId="0" applyNumberFormat="1" applyFont="1" applyBorder="1" applyProtection="1">
      <alignment vertical="center"/>
      <protection locked="0"/>
    </xf>
    <xf numFmtId="178" fontId="20" fillId="0" borderId="57" xfId="0" applyNumberFormat="1" applyFont="1" applyBorder="1" applyProtection="1">
      <alignment vertical="center"/>
      <protection locked="0"/>
    </xf>
    <xf numFmtId="178" fontId="20" fillId="0" borderId="49" xfId="0" applyNumberFormat="1" applyFont="1" applyBorder="1" applyProtection="1">
      <alignment vertical="center"/>
      <protection locked="0"/>
    </xf>
    <xf numFmtId="0" fontId="11" fillId="0" borderId="0" xfId="0" applyFont="1">
      <alignment vertical="center"/>
    </xf>
    <xf numFmtId="0" fontId="40" fillId="0" borderId="0" xfId="0" applyFont="1" applyProtection="1">
      <alignment vertical="center"/>
      <protection hidden="1"/>
    </xf>
    <xf numFmtId="0" fontId="32" fillId="0" borderId="0" xfId="0" applyFont="1" applyProtection="1">
      <alignment vertical="center"/>
      <protection hidden="1"/>
    </xf>
    <xf numFmtId="0" fontId="0" fillId="0" borderId="241" xfId="0" applyBorder="1">
      <alignment vertical="center"/>
    </xf>
    <xf numFmtId="0" fontId="0" fillId="0" borderId="241" xfId="0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center" vertical="center"/>
    </xf>
    <xf numFmtId="0" fontId="31" fillId="10" borderId="1" xfId="0" applyFont="1" applyFill="1" applyBorder="1">
      <alignment vertical="center"/>
    </xf>
    <xf numFmtId="0" fontId="19" fillId="4" borderId="84" xfId="0" applyFont="1" applyFill="1" applyBorder="1" applyAlignment="1">
      <alignment horizontal="center" vertical="center" shrinkToFit="1"/>
    </xf>
    <xf numFmtId="0" fontId="0" fillId="11" borderId="146" xfId="0" applyFill="1" applyBorder="1" applyAlignment="1">
      <alignment horizontal="center" vertical="center"/>
    </xf>
    <xf numFmtId="0" fontId="16" fillId="4" borderId="38" xfId="0" applyFont="1" applyFill="1" applyBorder="1" applyAlignment="1" applyProtection="1">
      <alignment horizontal="center" vertical="center" shrinkToFit="1"/>
      <protection hidden="1"/>
    </xf>
    <xf numFmtId="0" fontId="13" fillId="4" borderId="0" xfId="0" applyFont="1" applyFill="1" applyAlignment="1">
      <alignment vertical="center" shrinkToFit="1"/>
    </xf>
    <xf numFmtId="0" fontId="13" fillId="4" borderId="68" xfId="0" applyFont="1" applyFill="1" applyBorder="1" applyAlignment="1">
      <alignment vertical="center" shrinkToFit="1"/>
    </xf>
    <xf numFmtId="0" fontId="18" fillId="4" borderId="145" xfId="0" applyFont="1" applyFill="1" applyBorder="1" applyAlignment="1">
      <alignment horizontal="center" vertical="center" shrinkToFit="1"/>
    </xf>
    <xf numFmtId="0" fontId="46" fillId="0" borderId="0" xfId="0" applyFont="1">
      <alignment vertical="center"/>
    </xf>
    <xf numFmtId="0" fontId="16" fillId="4" borderId="39" xfId="0" applyFont="1" applyFill="1" applyBorder="1" applyAlignment="1" applyProtection="1">
      <alignment horizontal="center" vertical="center" shrinkToFit="1"/>
      <protection hidden="1"/>
    </xf>
    <xf numFmtId="0" fontId="16" fillId="4" borderId="36" xfId="0" applyFont="1" applyFill="1" applyBorder="1" applyAlignment="1" applyProtection="1">
      <alignment horizontal="center" vertical="center" shrinkToFit="1"/>
      <protection hidden="1"/>
    </xf>
    <xf numFmtId="0" fontId="13" fillId="5" borderId="16" xfId="0" applyFont="1" applyFill="1" applyBorder="1" applyAlignment="1">
      <alignment horizontal="center" vertical="center"/>
    </xf>
    <xf numFmtId="0" fontId="13" fillId="5" borderId="139" xfId="0" applyFont="1" applyFill="1" applyBorder="1" applyAlignment="1">
      <alignment horizontal="center" vertical="center"/>
    </xf>
    <xf numFmtId="0" fontId="13" fillId="5" borderId="12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13" fillId="6" borderId="244" xfId="0" applyFont="1" applyFill="1" applyBorder="1" applyAlignment="1">
      <alignment horizontal="center" vertical="center"/>
    </xf>
    <xf numFmtId="0" fontId="13" fillId="6" borderId="245" xfId="0" applyFont="1" applyFill="1" applyBorder="1" applyAlignment="1">
      <alignment horizontal="center" vertical="center"/>
    </xf>
    <xf numFmtId="177" fontId="13" fillId="0" borderId="114" xfId="0" applyNumberFormat="1" applyFont="1" applyBorder="1" applyProtection="1">
      <alignment vertical="center"/>
      <protection locked="0"/>
    </xf>
    <xf numFmtId="0" fontId="13" fillId="6" borderId="246" xfId="0" applyFont="1" applyFill="1" applyBorder="1" applyAlignment="1">
      <alignment horizontal="center" vertical="center"/>
    </xf>
    <xf numFmtId="0" fontId="13" fillId="6" borderId="247" xfId="0" applyFont="1" applyFill="1" applyBorder="1" applyAlignment="1">
      <alignment horizontal="center" vertical="center"/>
    </xf>
    <xf numFmtId="177" fontId="13" fillId="0" borderId="111" xfId="0" applyNumberFormat="1" applyFont="1" applyBorder="1" applyProtection="1">
      <alignment vertical="center"/>
      <protection locked="0"/>
    </xf>
    <xf numFmtId="177" fontId="13" fillId="0" borderId="94" xfId="0" applyNumberFormat="1" applyFont="1" applyBorder="1" applyProtection="1">
      <alignment vertical="center"/>
      <protection locked="0"/>
    </xf>
    <xf numFmtId="177" fontId="13" fillId="0" borderId="99" xfId="0" applyNumberFormat="1" applyFont="1" applyBorder="1" applyProtection="1">
      <alignment vertical="center"/>
      <protection locked="0"/>
    </xf>
    <xf numFmtId="177" fontId="13" fillId="0" borderId="112" xfId="0" applyNumberFormat="1" applyFont="1" applyBorder="1" applyProtection="1">
      <alignment vertical="center"/>
      <protection locked="0"/>
    </xf>
    <xf numFmtId="0" fontId="13" fillId="6" borderId="248" xfId="0" applyFont="1" applyFill="1" applyBorder="1" applyAlignment="1">
      <alignment horizontal="center" vertical="center"/>
    </xf>
    <xf numFmtId="0" fontId="13" fillId="6" borderId="249" xfId="0" applyFont="1" applyFill="1" applyBorder="1" applyAlignment="1">
      <alignment horizontal="center" vertical="center"/>
    </xf>
    <xf numFmtId="177" fontId="13" fillId="0" borderId="96" xfId="0" applyNumberFormat="1" applyFont="1" applyBorder="1" applyProtection="1">
      <alignment vertical="center"/>
      <protection locked="0"/>
    </xf>
    <xf numFmtId="177" fontId="13" fillId="0" borderId="101" xfId="0" applyNumberFormat="1" applyFont="1" applyBorder="1" applyProtection="1">
      <alignment vertical="center"/>
      <protection locked="0"/>
    </xf>
    <xf numFmtId="177" fontId="13" fillId="0" borderId="113" xfId="0" applyNumberFormat="1" applyFont="1" applyBorder="1" applyProtection="1">
      <alignment vertical="center"/>
      <protection locked="0"/>
    </xf>
    <xf numFmtId="0" fontId="13" fillId="6" borderId="123" xfId="0" applyFont="1" applyFill="1" applyBorder="1" applyAlignment="1">
      <alignment horizontal="center" vertical="center"/>
    </xf>
    <xf numFmtId="0" fontId="13" fillId="6" borderId="103" xfId="0" applyFont="1" applyFill="1" applyBorder="1" applyAlignment="1">
      <alignment horizontal="center" vertical="center"/>
    </xf>
    <xf numFmtId="177" fontId="13" fillId="0" borderId="49" xfId="0" applyNumberFormat="1" applyFont="1" applyBorder="1" applyProtection="1">
      <alignment vertical="center"/>
      <protection locked="0"/>
    </xf>
    <xf numFmtId="177" fontId="13" fillId="0" borderId="43" xfId="0" applyNumberFormat="1" applyFont="1" applyBorder="1" applyProtection="1">
      <alignment vertical="center"/>
      <protection locked="0"/>
    </xf>
    <xf numFmtId="0" fontId="47" fillId="0" borderId="0" xfId="0" applyFont="1">
      <alignment vertical="center"/>
    </xf>
    <xf numFmtId="0" fontId="15" fillId="4" borderId="147" xfId="0" applyFont="1" applyFill="1" applyBorder="1">
      <alignment vertical="center"/>
    </xf>
    <xf numFmtId="0" fontId="16" fillId="4" borderId="147" xfId="0" applyFont="1" applyFill="1" applyBorder="1" applyAlignment="1">
      <alignment horizontal="center" vertical="center"/>
    </xf>
    <xf numFmtId="0" fontId="15" fillId="4" borderId="145" xfId="0" applyFont="1" applyFill="1" applyBorder="1">
      <alignment vertical="center"/>
    </xf>
    <xf numFmtId="0" fontId="21" fillId="4" borderId="145" xfId="0" applyFont="1" applyFill="1" applyBorder="1" applyAlignment="1">
      <alignment vertical="center" wrapText="1"/>
    </xf>
    <xf numFmtId="0" fontId="15" fillId="4" borderId="186" xfId="0" applyFont="1" applyFill="1" applyBorder="1">
      <alignment vertical="center"/>
    </xf>
    <xf numFmtId="0" fontId="15" fillId="0" borderId="145" xfId="0" applyFont="1" applyBorder="1" applyAlignment="1">
      <alignment vertical="center" shrinkToFit="1"/>
    </xf>
    <xf numFmtId="0" fontId="15" fillId="0" borderId="163" xfId="0" applyFont="1" applyBorder="1" applyAlignment="1">
      <alignment vertical="center" shrinkToFit="1"/>
    </xf>
    <xf numFmtId="0" fontId="15" fillId="0" borderId="164" xfId="0" applyFont="1" applyBorder="1" applyAlignment="1">
      <alignment vertical="center" shrinkToFit="1"/>
    </xf>
    <xf numFmtId="0" fontId="15" fillId="0" borderId="165" xfId="0" applyFont="1" applyBorder="1" applyAlignment="1">
      <alignment vertical="center" shrinkToFit="1"/>
    </xf>
    <xf numFmtId="0" fontId="15" fillId="0" borderId="166" xfId="0" applyFont="1" applyBorder="1" applyAlignment="1">
      <alignment vertical="center" shrinkToFit="1"/>
    </xf>
    <xf numFmtId="0" fontId="15" fillId="0" borderId="167" xfId="0" applyFont="1" applyBorder="1" applyAlignment="1">
      <alignment vertical="center" shrinkToFit="1"/>
    </xf>
    <xf numFmtId="0" fontId="15" fillId="0" borderId="148" xfId="0" applyFont="1" applyBorder="1" applyAlignment="1">
      <alignment vertical="center" shrinkToFit="1"/>
    </xf>
    <xf numFmtId="0" fontId="15" fillId="0" borderId="148" xfId="0" applyFont="1" applyBorder="1">
      <alignment vertical="center"/>
    </xf>
    <xf numFmtId="0" fontId="15" fillId="4" borderId="137" xfId="0" applyFont="1" applyFill="1" applyBorder="1">
      <alignment vertical="center"/>
    </xf>
    <xf numFmtId="0" fontId="15" fillId="4" borderId="84" xfId="0" applyFont="1" applyFill="1" applyBorder="1">
      <alignment vertical="center"/>
    </xf>
    <xf numFmtId="0" fontId="15" fillId="4" borderId="136" xfId="0" applyFont="1" applyFill="1" applyBorder="1">
      <alignment vertical="center"/>
    </xf>
    <xf numFmtId="0" fontId="15" fillId="4" borderId="86" xfId="0" applyFont="1" applyFill="1" applyBorder="1">
      <alignment vertical="center"/>
    </xf>
    <xf numFmtId="0" fontId="21" fillId="4" borderId="40" xfId="0" applyFont="1" applyFill="1" applyBorder="1">
      <alignment vertical="center"/>
    </xf>
    <xf numFmtId="0" fontId="13" fillId="0" borderId="13" xfId="0" applyFont="1" applyBorder="1" applyAlignment="1" applyProtection="1">
      <alignment horizontal="left" vertical="center"/>
      <protection locked="0"/>
    </xf>
    <xf numFmtId="0" fontId="13" fillId="0" borderId="140" xfId="0" applyFont="1" applyBorder="1" applyAlignment="1" applyProtection="1">
      <alignment horizontal="left" vertical="center"/>
      <protection locked="0"/>
    </xf>
    <xf numFmtId="0" fontId="15" fillId="0" borderId="157" xfId="0" applyFont="1" applyBorder="1" applyAlignment="1">
      <alignment horizontal="left" vertical="center"/>
    </xf>
    <xf numFmtId="0" fontId="17" fillId="4" borderId="41" xfId="0" applyFont="1" applyFill="1" applyBorder="1" applyAlignment="1">
      <alignment horizontal="left" vertical="center"/>
    </xf>
    <xf numFmtId="0" fontId="17" fillId="4" borderId="0" xfId="0" applyFont="1" applyFill="1" applyAlignment="1">
      <alignment horizontal="left" vertical="center"/>
    </xf>
    <xf numFmtId="0" fontId="13" fillId="4" borderId="37" xfId="0" applyFont="1" applyFill="1" applyBorder="1" applyAlignment="1">
      <alignment vertical="center" shrinkToFit="1"/>
    </xf>
    <xf numFmtId="0" fontId="13" fillId="7" borderId="10" xfId="0" applyFont="1" applyFill="1" applyBorder="1">
      <alignment vertical="center"/>
    </xf>
    <xf numFmtId="0" fontId="13" fillId="7" borderId="9" xfId="0" applyFont="1" applyFill="1" applyBorder="1">
      <alignment vertical="center"/>
    </xf>
    <xf numFmtId="0" fontId="48" fillId="4" borderId="9" xfId="0" applyFont="1" applyFill="1" applyBorder="1">
      <alignment vertical="center"/>
    </xf>
    <xf numFmtId="0" fontId="21" fillId="7" borderId="8" xfId="0" applyFont="1" applyFill="1" applyBorder="1">
      <alignment vertical="center"/>
    </xf>
    <xf numFmtId="0" fontId="13" fillId="7" borderId="36" xfId="0" applyFont="1" applyFill="1" applyBorder="1" applyAlignment="1">
      <alignment horizontal="center" vertical="center"/>
    </xf>
    <xf numFmtId="0" fontId="13" fillId="7" borderId="38" xfId="0" applyFont="1" applyFill="1" applyBorder="1" applyAlignment="1">
      <alignment horizontal="center" vertical="center"/>
    </xf>
    <xf numFmtId="0" fontId="16" fillId="4" borderId="10" xfId="0" applyFont="1" applyFill="1" applyBorder="1" applyAlignment="1" applyProtection="1">
      <alignment horizontal="center" vertical="center"/>
      <protection hidden="1"/>
    </xf>
    <xf numFmtId="0" fontId="31" fillId="12" borderId="1" xfId="0" applyFont="1" applyFill="1" applyBorder="1">
      <alignment vertical="center"/>
    </xf>
    <xf numFmtId="0" fontId="28" fillId="0" borderId="0" xfId="0" applyFont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13" fillId="4" borderId="49" xfId="0" applyFont="1" applyFill="1" applyBorder="1" applyAlignment="1">
      <alignment horizontal="left" vertical="center"/>
    </xf>
    <xf numFmtId="0" fontId="21" fillId="4" borderId="41" xfId="0" applyFont="1" applyFill="1" applyBorder="1" applyAlignment="1">
      <alignment horizontal="center" vertical="center"/>
    </xf>
    <xf numFmtId="0" fontId="13" fillId="0" borderId="43" xfId="0" applyFont="1" applyBorder="1" applyAlignment="1" applyProtection="1">
      <alignment horizontal="center" vertical="center"/>
      <protection locked="0"/>
    </xf>
    <xf numFmtId="0" fontId="21" fillId="4" borderId="195" xfId="0" applyFont="1" applyFill="1" applyBorder="1" applyAlignment="1">
      <alignment vertical="center" wrapText="1"/>
    </xf>
    <xf numFmtId="0" fontId="13" fillId="4" borderId="158" xfId="0" applyFont="1" applyFill="1" applyBorder="1" applyAlignment="1">
      <alignment horizontal="left" vertical="center" shrinkToFit="1"/>
    </xf>
    <xf numFmtId="0" fontId="13" fillId="4" borderId="103" xfId="0" applyFont="1" applyFill="1" applyBorder="1" applyAlignment="1">
      <alignment horizontal="left" vertical="center" shrinkToFit="1"/>
    </xf>
    <xf numFmtId="0" fontId="18" fillId="0" borderId="40" xfId="0" applyFont="1" applyBorder="1">
      <alignment vertical="center"/>
    </xf>
    <xf numFmtId="0" fontId="15" fillId="0" borderId="11" xfId="0" applyFont="1" applyBorder="1" applyAlignment="1" applyProtection="1">
      <alignment horizontal="center" vertical="center"/>
      <protection locked="0"/>
    </xf>
    <xf numFmtId="179" fontId="22" fillId="0" borderId="242" xfId="0" applyNumberFormat="1" applyFont="1" applyBorder="1" applyAlignment="1">
      <alignment horizontal="left" vertical="center"/>
    </xf>
    <xf numFmtId="179" fontId="22" fillId="0" borderId="1" xfId="0" applyNumberFormat="1" applyFont="1" applyBorder="1" applyAlignment="1">
      <alignment horizontal="left" vertical="center"/>
    </xf>
    <xf numFmtId="179" fontId="22" fillId="0" borderId="243" xfId="0" applyNumberFormat="1" applyFont="1" applyBorder="1" applyAlignment="1">
      <alignment horizontal="left" vertical="center"/>
    </xf>
    <xf numFmtId="179" fontId="22" fillId="0" borderId="2" xfId="0" applyNumberFormat="1" applyFont="1" applyBorder="1">
      <alignment vertical="center"/>
    </xf>
    <xf numFmtId="179" fontId="22" fillId="0" borderId="3" xfId="0" applyNumberFormat="1" applyFont="1" applyBorder="1">
      <alignment vertical="center"/>
    </xf>
    <xf numFmtId="179" fontId="22" fillId="0" borderId="4" xfId="0" applyNumberFormat="1" applyFont="1" applyBorder="1">
      <alignment vertical="center"/>
    </xf>
    <xf numFmtId="0" fontId="0" fillId="0" borderId="202" xfId="0" applyBorder="1" applyAlignment="1">
      <alignment horizontal="center" vertical="center"/>
    </xf>
    <xf numFmtId="0" fontId="0" fillId="0" borderId="203" xfId="0" applyBorder="1" applyAlignment="1">
      <alignment horizontal="center" vertical="center"/>
    </xf>
    <xf numFmtId="0" fontId="0" fillId="11" borderId="11" xfId="0" applyFill="1" applyBorder="1" applyAlignment="1">
      <alignment horizontal="center" vertical="center"/>
    </xf>
    <xf numFmtId="0" fontId="0" fillId="11" borderId="12" xfId="0" applyFill="1" applyBorder="1" applyAlignment="1">
      <alignment horizontal="center" vertical="center"/>
    </xf>
    <xf numFmtId="0" fontId="0" fillId="11" borderId="13" xfId="0" applyFill="1" applyBorder="1" applyAlignment="1">
      <alignment horizontal="center" vertical="center"/>
    </xf>
    <xf numFmtId="179" fontId="22" fillId="0" borderId="67" xfId="0" applyNumberFormat="1" applyFont="1" applyBorder="1" applyAlignment="1">
      <alignment horizontal="left" vertical="center"/>
    </xf>
    <xf numFmtId="179" fontId="22" fillId="0" borderId="172" xfId="0" applyNumberFormat="1" applyFont="1" applyBorder="1" applyAlignment="1">
      <alignment horizontal="left" vertical="center"/>
    </xf>
    <xf numFmtId="179" fontId="22" fillId="0" borderId="184" xfId="0" applyNumberFormat="1" applyFont="1" applyBorder="1" applyAlignment="1">
      <alignment horizontal="left" vertical="center"/>
    </xf>
    <xf numFmtId="179" fontId="22" fillId="0" borderId="2" xfId="0" applyNumberFormat="1" applyFont="1" applyBorder="1" applyAlignment="1">
      <alignment horizontal="left" vertical="center"/>
    </xf>
    <xf numFmtId="179" fontId="22" fillId="0" borderId="3" xfId="0" applyNumberFormat="1" applyFont="1" applyBorder="1" applyAlignment="1">
      <alignment horizontal="left" vertical="center"/>
    </xf>
    <xf numFmtId="179" fontId="22" fillId="0" borderId="4" xfId="0" applyNumberFormat="1" applyFont="1" applyBorder="1" applyAlignment="1">
      <alignment horizontal="left" vertical="center"/>
    </xf>
    <xf numFmtId="179" fontId="22" fillId="0" borderId="42" xfId="0" applyNumberFormat="1" applyFont="1" applyBorder="1" applyAlignment="1">
      <alignment horizontal="left" vertical="center"/>
    </xf>
    <xf numFmtId="179" fontId="22" fillId="0" borderId="82" xfId="0" applyNumberFormat="1" applyFont="1" applyBorder="1" applyAlignment="1">
      <alignment horizontal="left" vertical="center"/>
    </xf>
    <xf numFmtId="179" fontId="22" fillId="0" borderId="43" xfId="0" applyNumberFormat="1" applyFont="1" applyBorder="1" applyAlignment="1">
      <alignment horizontal="left" vertical="center"/>
    </xf>
    <xf numFmtId="179" fontId="22" fillId="0" borderId="5" xfId="0" applyNumberFormat="1" applyFont="1" applyBorder="1">
      <alignment vertical="center"/>
    </xf>
    <xf numFmtId="179" fontId="22" fillId="0" borderId="6" xfId="0" applyNumberFormat="1" applyFont="1" applyBorder="1">
      <alignment vertical="center"/>
    </xf>
    <xf numFmtId="179" fontId="22" fillId="0" borderId="7" xfId="0" applyNumberFormat="1" applyFont="1" applyBorder="1">
      <alignment vertical="center"/>
    </xf>
    <xf numFmtId="0" fontId="19" fillId="0" borderId="82" xfId="0" applyFont="1" applyBorder="1" applyAlignment="1" applyProtection="1">
      <alignment horizontal="center" vertical="center"/>
      <protection hidden="1"/>
    </xf>
    <xf numFmtId="0" fontId="16" fillId="4" borderId="38" xfId="0" applyFont="1" applyFill="1" applyBorder="1" applyAlignment="1" applyProtection="1">
      <alignment horizontal="center" vertical="center"/>
      <protection hidden="1"/>
    </xf>
    <xf numFmtId="0" fontId="16" fillId="4" borderId="39" xfId="0" applyFont="1" applyFill="1" applyBorder="1" applyAlignment="1" applyProtection="1">
      <alignment horizontal="center" vertical="center"/>
      <protection hidden="1"/>
    </xf>
    <xf numFmtId="0" fontId="16" fillId="4" borderId="36" xfId="0" applyFont="1" applyFill="1" applyBorder="1" applyAlignment="1" applyProtection="1">
      <alignment horizontal="center" vertical="center"/>
      <protection hidden="1"/>
    </xf>
    <xf numFmtId="0" fontId="16" fillId="4" borderId="9" xfId="0" applyFont="1" applyFill="1" applyBorder="1" applyAlignment="1" applyProtection="1">
      <alignment horizontal="right" vertical="center"/>
      <protection hidden="1"/>
    </xf>
    <xf numFmtId="0" fontId="16" fillId="4" borderId="10" xfId="0" applyFont="1" applyFill="1" applyBorder="1" applyAlignment="1" applyProtection="1">
      <alignment horizontal="right" vertical="center"/>
      <protection hidden="1"/>
    </xf>
    <xf numFmtId="0" fontId="16" fillId="4" borderId="9" xfId="0" applyFont="1" applyFill="1" applyBorder="1" applyAlignment="1" applyProtection="1">
      <alignment horizontal="center" vertical="center" shrinkToFit="1"/>
      <protection hidden="1"/>
    </xf>
    <xf numFmtId="0" fontId="16" fillId="4" borderId="38" xfId="0" applyFont="1" applyFill="1" applyBorder="1" applyAlignment="1" applyProtection="1">
      <alignment horizontal="center" vertical="center" shrinkToFit="1"/>
      <protection hidden="1"/>
    </xf>
    <xf numFmtId="0" fontId="33" fillId="4" borderId="38" xfId="0" applyFont="1" applyFill="1" applyBorder="1" applyAlignment="1" applyProtection="1">
      <alignment horizontal="center" vertical="center"/>
      <protection hidden="1"/>
    </xf>
    <xf numFmtId="0" fontId="33" fillId="4" borderId="9" xfId="0" applyFont="1" applyFill="1" applyBorder="1" applyAlignment="1" applyProtection="1">
      <alignment horizontal="center" vertical="center" shrinkToFit="1"/>
      <protection hidden="1"/>
    </xf>
    <xf numFmtId="0" fontId="16" fillId="4" borderId="38" xfId="0" applyFont="1" applyFill="1" applyBorder="1" applyAlignment="1">
      <alignment horizontal="center" vertical="center"/>
    </xf>
    <xf numFmtId="0" fontId="34" fillId="4" borderId="38" xfId="0" applyFont="1" applyFill="1" applyBorder="1" applyAlignment="1">
      <alignment horizontal="center" vertical="center"/>
    </xf>
    <xf numFmtId="0" fontId="17" fillId="4" borderId="38" xfId="0" applyFont="1" applyFill="1" applyBorder="1" applyAlignment="1" applyProtection="1">
      <alignment horizontal="center" vertical="center"/>
      <protection hidden="1"/>
    </xf>
    <xf numFmtId="0" fontId="17" fillId="4" borderId="36" xfId="0" applyFont="1" applyFill="1" applyBorder="1" applyAlignment="1" applyProtection="1">
      <alignment horizontal="center" vertical="center"/>
      <protection hidden="1"/>
    </xf>
    <xf numFmtId="0" fontId="13" fillId="0" borderId="40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1" fillId="4" borderId="8" xfId="0" applyFont="1" applyFill="1" applyBorder="1" applyAlignment="1" applyProtection="1">
      <alignment horizontal="left" vertical="center" wrapText="1"/>
      <protection hidden="1"/>
    </xf>
    <xf numFmtId="0" fontId="21" fillId="4" borderId="9" xfId="0" applyFont="1" applyFill="1" applyBorder="1" applyAlignment="1" applyProtection="1">
      <alignment horizontal="left" vertical="center" wrapText="1"/>
      <protection hidden="1"/>
    </xf>
    <xf numFmtId="0" fontId="21" fillId="4" borderId="10" xfId="0" applyFont="1" applyFill="1" applyBorder="1" applyAlignment="1" applyProtection="1">
      <alignment horizontal="left" vertical="center" wrapText="1"/>
      <protection hidden="1"/>
    </xf>
    <xf numFmtId="0" fontId="13" fillId="0" borderId="82" xfId="0" applyFont="1" applyBorder="1" applyAlignment="1">
      <alignment horizontal="right" vertical="center"/>
    </xf>
    <xf numFmtId="0" fontId="21" fillId="4" borderId="8" xfId="0" applyFont="1" applyFill="1" applyBorder="1" applyAlignment="1">
      <alignment horizontal="left" vertical="center" wrapText="1"/>
    </xf>
    <xf numFmtId="0" fontId="21" fillId="4" borderId="10" xfId="0" applyFont="1" applyFill="1" applyBorder="1" applyAlignment="1">
      <alignment horizontal="left" vertical="center" wrapText="1"/>
    </xf>
    <xf numFmtId="0" fontId="13" fillId="0" borderId="82" xfId="0" applyFont="1" applyBorder="1" applyAlignment="1">
      <alignment horizontal="center" vertical="center"/>
    </xf>
    <xf numFmtId="0" fontId="34" fillId="4" borderId="38" xfId="0" applyFont="1" applyFill="1" applyBorder="1" applyAlignment="1" applyProtection="1">
      <alignment horizontal="center" vertical="center"/>
      <protection hidden="1"/>
    </xf>
    <xf numFmtId="0" fontId="34" fillId="4" borderId="36" xfId="0" applyFont="1" applyFill="1" applyBorder="1" applyAlignment="1" applyProtection="1">
      <alignment horizontal="center" vertical="center"/>
      <protection hidden="1"/>
    </xf>
    <xf numFmtId="0" fontId="21" fillId="4" borderId="8" xfId="0" applyFont="1" applyFill="1" applyBorder="1">
      <alignment vertical="center"/>
    </xf>
    <xf numFmtId="0" fontId="21" fillId="4" borderId="9" xfId="0" applyFont="1" applyFill="1" applyBorder="1">
      <alignment vertical="center"/>
    </xf>
    <xf numFmtId="0" fontId="19" fillId="4" borderId="84" xfId="0" applyFont="1" applyFill="1" applyBorder="1" applyAlignment="1">
      <alignment horizontal="center" vertical="center"/>
    </xf>
    <xf numFmtId="0" fontId="34" fillId="4" borderId="39" xfId="0" applyFont="1" applyFill="1" applyBorder="1" applyAlignment="1">
      <alignment horizontal="center" vertical="center"/>
    </xf>
    <xf numFmtId="0" fontId="19" fillId="4" borderId="9" xfId="0" applyFont="1" applyFill="1" applyBorder="1" applyAlignment="1" applyProtection="1">
      <alignment horizontal="center" vertical="center"/>
      <protection hidden="1"/>
    </xf>
    <xf numFmtId="0" fontId="13" fillId="4" borderId="136" xfId="0" applyFont="1" applyFill="1" applyBorder="1" applyAlignment="1">
      <alignment horizontal="left" vertical="center" shrinkToFit="1"/>
    </xf>
    <xf numFmtId="0" fontId="13" fillId="4" borderId="84" xfId="0" applyFont="1" applyFill="1" applyBorder="1" applyAlignment="1">
      <alignment horizontal="left" vertical="center" shrinkToFit="1"/>
    </xf>
    <xf numFmtId="0" fontId="13" fillId="4" borderId="83" xfId="0" applyFont="1" applyFill="1" applyBorder="1" applyAlignment="1">
      <alignment horizontal="left" vertical="center" shrinkToFit="1"/>
    </xf>
    <xf numFmtId="0" fontId="21" fillId="4" borderId="9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left" vertical="center"/>
    </xf>
    <xf numFmtId="0" fontId="21" fillId="4" borderId="9" xfId="0" applyFont="1" applyFill="1" applyBorder="1" applyAlignment="1">
      <alignment horizontal="left" vertical="center"/>
    </xf>
    <xf numFmtId="0" fontId="21" fillId="4" borderId="10" xfId="0" applyFont="1" applyFill="1" applyBorder="1" applyAlignment="1">
      <alignment horizontal="left" vertical="center"/>
    </xf>
    <xf numFmtId="0" fontId="16" fillId="4" borderId="39" xfId="0" applyFont="1" applyFill="1" applyBorder="1" applyAlignment="1">
      <alignment horizontal="center" vertical="center"/>
    </xf>
    <xf numFmtId="0" fontId="13" fillId="4" borderId="137" xfId="0" applyFont="1" applyFill="1" applyBorder="1" applyAlignment="1">
      <alignment horizontal="left" vertical="center" shrinkToFit="1"/>
    </xf>
    <xf numFmtId="0" fontId="13" fillId="4" borderId="84" xfId="0" applyFont="1" applyFill="1" applyBorder="1">
      <alignment vertical="center"/>
    </xf>
    <xf numFmtId="0" fontId="13" fillId="4" borderId="137" xfId="0" applyFont="1" applyFill="1" applyBorder="1">
      <alignment vertical="center"/>
    </xf>
    <xf numFmtId="0" fontId="13" fillId="4" borderId="137" xfId="0" applyFont="1" applyFill="1" applyBorder="1" applyAlignment="1">
      <alignment horizontal="center" vertical="center" wrapText="1" shrinkToFit="1"/>
    </xf>
    <xf numFmtId="0" fontId="13" fillId="4" borderId="76" xfId="0" applyFont="1" applyFill="1" applyBorder="1" applyAlignment="1">
      <alignment horizontal="center" vertical="center" wrapText="1" shrinkToFit="1"/>
    </xf>
    <xf numFmtId="0" fontId="13" fillId="4" borderId="86" xfId="0" applyFont="1" applyFill="1" applyBorder="1">
      <alignment vertical="center"/>
    </xf>
    <xf numFmtId="0" fontId="16" fillId="0" borderId="38" xfId="0" applyFont="1" applyBorder="1" applyAlignment="1" applyProtection="1">
      <alignment horizontal="right" vertical="center"/>
      <protection hidden="1"/>
    </xf>
    <xf numFmtId="0" fontId="16" fillId="0" borderId="38" xfId="0" applyFont="1" applyBorder="1" applyAlignment="1" applyProtection="1">
      <alignment horizontal="center" vertical="center"/>
      <protection hidden="1"/>
    </xf>
    <xf numFmtId="0" fontId="16" fillId="4" borderId="65" xfId="0" applyFont="1" applyFill="1" applyBorder="1" applyAlignment="1" applyProtection="1">
      <alignment horizontal="center" vertical="center"/>
      <protection hidden="1"/>
    </xf>
    <xf numFmtId="0" fontId="21" fillId="4" borderId="10" xfId="0" applyFont="1" applyFill="1" applyBorder="1">
      <alignment vertical="center"/>
    </xf>
    <xf numFmtId="0" fontId="27" fillId="4" borderId="86" xfId="0" applyFont="1" applyFill="1" applyBorder="1">
      <alignment vertical="center"/>
    </xf>
    <xf numFmtId="0" fontId="27" fillId="4" borderId="83" xfId="0" applyFont="1" applyFill="1" applyBorder="1">
      <alignment vertical="center"/>
    </xf>
    <xf numFmtId="0" fontId="16" fillId="4" borderId="36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right" vertical="center"/>
    </xf>
    <xf numFmtId="0" fontId="35" fillId="4" borderId="9" xfId="0" applyFont="1" applyFill="1" applyBorder="1" applyAlignment="1" applyProtection="1">
      <alignment horizontal="right" vertical="center"/>
      <protection hidden="1"/>
    </xf>
    <xf numFmtId="0" fontId="35" fillId="4" borderId="9" xfId="0" applyFont="1" applyFill="1" applyBorder="1" applyAlignment="1" applyProtection="1">
      <alignment horizontal="center" vertical="center"/>
      <protection hidden="1"/>
    </xf>
    <xf numFmtId="0" fontId="13" fillId="4" borderId="104" xfId="0" applyFont="1" applyFill="1" applyBorder="1" applyAlignment="1">
      <alignment horizontal="center" vertical="center"/>
    </xf>
    <xf numFmtId="0" fontId="13" fillId="4" borderId="103" xfId="0" applyFont="1" applyFill="1" applyBorder="1" applyAlignment="1">
      <alignment horizontal="center" vertical="center"/>
    </xf>
    <xf numFmtId="0" fontId="17" fillId="4" borderId="48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3" fillId="4" borderId="48" xfId="0" applyFont="1" applyFill="1" applyBorder="1" applyAlignment="1">
      <alignment horizontal="center" vertical="center"/>
    </xf>
    <xf numFmtId="0" fontId="13" fillId="4" borderId="68" xfId="0" applyFont="1" applyFill="1" applyBorder="1" applyAlignment="1">
      <alignment horizontal="center" vertical="center"/>
    </xf>
    <xf numFmtId="0" fontId="13" fillId="4" borderId="49" xfId="0" applyFont="1" applyFill="1" applyBorder="1" applyAlignment="1">
      <alignment horizontal="center" vertical="center"/>
    </xf>
    <xf numFmtId="0" fontId="13" fillId="4" borderId="76" xfId="0" applyFont="1" applyFill="1" applyBorder="1" applyAlignment="1">
      <alignment horizontal="center" vertical="center"/>
    </xf>
    <xf numFmtId="0" fontId="16" fillId="4" borderId="35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/>
    </xf>
    <xf numFmtId="0" fontId="13" fillId="4" borderId="44" xfId="0" applyFont="1" applyFill="1" applyBorder="1" applyAlignment="1">
      <alignment horizontal="center" vertical="center"/>
    </xf>
    <xf numFmtId="0" fontId="16" fillId="4" borderId="47" xfId="0" applyFont="1" applyFill="1" applyBorder="1" applyAlignment="1">
      <alignment horizontal="center" vertical="center"/>
    </xf>
    <xf numFmtId="0" fontId="13" fillId="4" borderId="37" xfId="0" applyFont="1" applyFill="1" applyBorder="1" applyAlignment="1">
      <alignment horizontal="center" vertical="center" wrapText="1"/>
    </xf>
    <xf numFmtId="0" fontId="13" fillId="4" borderId="44" xfId="0" applyFont="1" applyFill="1" applyBorder="1" applyAlignment="1">
      <alignment horizontal="center" vertical="center" wrapText="1"/>
    </xf>
    <xf numFmtId="0" fontId="13" fillId="4" borderId="136" xfId="0" applyFont="1" applyFill="1" applyBorder="1" applyAlignment="1">
      <alignment horizontal="left" vertical="center"/>
    </xf>
    <xf numFmtId="0" fontId="13" fillId="4" borderId="84" xfId="0" applyFont="1" applyFill="1" applyBorder="1" applyAlignment="1">
      <alignment horizontal="left" vertical="center"/>
    </xf>
    <xf numFmtId="0" fontId="13" fillId="4" borderId="137" xfId="0" applyFont="1" applyFill="1" applyBorder="1" applyAlignment="1">
      <alignment horizontal="left" vertical="center"/>
    </xf>
    <xf numFmtId="0" fontId="16" fillId="4" borderId="9" xfId="0" applyFont="1" applyFill="1" applyBorder="1" applyAlignment="1" applyProtection="1">
      <alignment horizontal="center" vertical="center"/>
      <protection hidden="1"/>
    </xf>
    <xf numFmtId="0" fontId="16" fillId="4" borderId="10" xfId="0" applyFont="1" applyFill="1" applyBorder="1" applyAlignment="1" applyProtection="1">
      <alignment horizontal="center" vertical="center"/>
      <protection hidden="1"/>
    </xf>
    <xf numFmtId="0" fontId="13" fillId="0" borderId="38" xfId="0" applyFont="1" applyBorder="1" applyAlignment="1" applyProtection="1">
      <alignment horizontal="right" vertical="center"/>
      <protection hidden="1"/>
    </xf>
    <xf numFmtId="0" fontId="13" fillId="4" borderId="40" xfId="0" applyFont="1" applyFill="1" applyBorder="1" applyAlignment="1">
      <alignment horizontal="center" vertical="center"/>
    </xf>
    <xf numFmtId="0" fontId="13" fillId="4" borderId="42" xfId="0" applyFont="1" applyFill="1" applyBorder="1" applyAlignment="1">
      <alignment horizontal="center" vertical="center"/>
    </xf>
    <xf numFmtId="0" fontId="41" fillId="4" borderId="39" xfId="0" applyFont="1" applyFill="1" applyBorder="1" applyAlignment="1" applyProtection="1">
      <alignment horizontal="center" vertical="center"/>
      <protection hidden="1"/>
    </xf>
    <xf numFmtId="0" fontId="41" fillId="4" borderId="38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Alignment="1">
      <alignment horizontal="center" vertical="center"/>
    </xf>
    <xf numFmtId="0" fontId="17" fillId="4" borderId="39" xfId="0" applyFont="1" applyFill="1" applyBorder="1" applyAlignment="1" applyProtection="1">
      <alignment horizontal="center" vertical="center"/>
      <protection hidden="1"/>
    </xf>
    <xf numFmtId="0" fontId="20" fillId="4" borderId="48" xfId="0" applyFont="1" applyFill="1" applyBorder="1" applyAlignment="1" applyProtection="1">
      <alignment horizontal="center" vertical="center"/>
      <protection hidden="1"/>
    </xf>
    <xf numFmtId="0" fontId="20" fillId="4" borderId="68" xfId="0" applyFont="1" applyFill="1" applyBorder="1" applyAlignment="1" applyProtection="1">
      <alignment horizontal="center" vertical="center"/>
      <protection hidden="1"/>
    </xf>
    <xf numFmtId="0" fontId="20" fillId="4" borderId="0" xfId="0" applyFont="1" applyFill="1" applyAlignment="1" applyProtection="1">
      <alignment horizontal="center" vertical="center"/>
      <protection hidden="1"/>
    </xf>
    <xf numFmtId="0" fontId="20" fillId="4" borderId="48" xfId="0" applyFont="1" applyFill="1" applyBorder="1" applyAlignment="1">
      <alignment horizontal="center" vertical="center"/>
    </xf>
    <xf numFmtId="0" fontId="20" fillId="4" borderId="68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13" fillId="4" borderId="41" xfId="0" applyFont="1" applyFill="1" applyBorder="1" applyAlignment="1">
      <alignment horizontal="center" vertical="center"/>
    </xf>
    <xf numFmtId="0" fontId="13" fillId="4" borderId="39" xfId="0" applyFont="1" applyFill="1" applyBorder="1" applyAlignment="1">
      <alignment horizontal="center" vertical="center"/>
    </xf>
    <xf numFmtId="0" fontId="13" fillId="4" borderId="65" xfId="0" applyFont="1" applyFill="1" applyBorder="1" applyAlignment="1">
      <alignment horizontal="center" vertical="center"/>
    </xf>
    <xf numFmtId="0" fontId="15" fillId="4" borderId="40" xfId="0" applyFont="1" applyFill="1" applyBorder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15" fillId="4" borderId="41" xfId="0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38" xfId="0" applyFont="1" applyBorder="1" applyAlignment="1">
      <alignment horizontal="left" vertical="center"/>
    </xf>
    <xf numFmtId="0" fontId="13" fillId="7" borderId="39" xfId="0" applyFont="1" applyFill="1" applyBorder="1" applyAlignment="1">
      <alignment horizontal="center" vertical="center"/>
    </xf>
    <xf numFmtId="0" fontId="13" fillId="7" borderId="38" xfId="0" applyFont="1" applyFill="1" applyBorder="1" applyAlignment="1">
      <alignment horizontal="center" vertical="center"/>
    </xf>
    <xf numFmtId="0" fontId="13" fillId="4" borderId="136" xfId="0" applyFont="1" applyFill="1" applyBorder="1" applyAlignment="1">
      <alignment horizontal="center" vertical="center"/>
    </xf>
    <xf numFmtId="0" fontId="13" fillId="4" borderId="84" xfId="0" applyFont="1" applyFill="1" applyBorder="1" applyAlignment="1">
      <alignment horizontal="center" vertical="center"/>
    </xf>
    <xf numFmtId="0" fontId="13" fillId="4" borderId="137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right" vertical="center"/>
    </xf>
    <xf numFmtId="0" fontId="16" fillId="4" borderId="9" xfId="0" applyFont="1" applyFill="1" applyBorder="1" applyAlignment="1">
      <alignment horizontal="center" vertical="center"/>
    </xf>
    <xf numFmtId="0" fontId="13" fillId="4" borderId="187" xfId="0" applyFont="1" applyFill="1" applyBorder="1" applyAlignment="1">
      <alignment horizontal="left" vertical="center" wrapText="1"/>
    </xf>
    <xf numFmtId="0" fontId="13" fillId="4" borderId="123" xfId="0" applyFont="1" applyFill="1" applyBorder="1" applyAlignment="1">
      <alignment horizontal="left" vertical="center" wrapText="1"/>
    </xf>
    <xf numFmtId="0" fontId="17" fillId="4" borderId="68" xfId="0" applyFont="1" applyFill="1" applyBorder="1" applyAlignment="1">
      <alignment horizontal="center" vertical="center"/>
    </xf>
    <xf numFmtId="0" fontId="13" fillId="4" borderId="48" xfId="0" applyFont="1" applyFill="1" applyBorder="1">
      <alignment vertical="center"/>
    </xf>
    <xf numFmtId="0" fontId="13" fillId="4" borderId="0" xfId="0" applyFont="1" applyFill="1">
      <alignment vertical="center"/>
    </xf>
    <xf numFmtId="0" fontId="15" fillId="4" borderId="37" xfId="0" applyFont="1" applyFill="1" applyBorder="1" applyAlignment="1">
      <alignment horizontal="center" vertical="center"/>
    </xf>
    <xf numFmtId="0" fontId="15" fillId="4" borderId="48" xfId="0" applyFont="1" applyFill="1" applyBorder="1" applyAlignment="1">
      <alignment horizontal="center" vertical="center"/>
    </xf>
    <xf numFmtId="0" fontId="15" fillId="4" borderId="104" xfId="0" applyFont="1" applyFill="1" applyBorder="1" applyAlignment="1">
      <alignment horizontal="center" vertical="center"/>
    </xf>
    <xf numFmtId="0" fontId="29" fillId="4" borderId="48" xfId="0" applyFont="1" applyFill="1" applyBorder="1" applyAlignment="1">
      <alignment horizontal="center" vertical="center"/>
    </xf>
    <xf numFmtId="0" fontId="29" fillId="4" borderId="0" xfId="0" applyFont="1" applyFill="1" applyAlignment="1">
      <alignment horizontal="center" vertical="center"/>
    </xf>
    <xf numFmtId="0" fontId="29" fillId="4" borderId="68" xfId="0" applyFont="1" applyFill="1" applyBorder="1" applyAlignment="1">
      <alignment horizontal="center" vertical="center"/>
    </xf>
    <xf numFmtId="0" fontId="16" fillId="4" borderId="48" xfId="0" applyFont="1" applyFill="1" applyBorder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4" borderId="68" xfId="0" applyFont="1" applyFill="1" applyBorder="1" applyAlignment="1">
      <alignment horizontal="center" vertical="center"/>
    </xf>
    <xf numFmtId="0" fontId="13" fillId="0" borderId="212" xfId="0" applyFont="1" applyBorder="1" applyAlignment="1" applyProtection="1">
      <alignment horizontal="center" vertical="center" wrapText="1"/>
      <protection locked="0"/>
    </xf>
    <xf numFmtId="0" fontId="13" fillId="0" borderId="162" xfId="0" applyFont="1" applyBorder="1" applyAlignment="1" applyProtection="1">
      <alignment horizontal="center" vertical="center" wrapText="1"/>
      <protection locked="0"/>
    </xf>
    <xf numFmtId="0" fontId="13" fillId="0" borderId="45" xfId="0" applyFont="1" applyBorder="1" applyAlignment="1" applyProtection="1">
      <alignment horizontal="left" vertical="center" wrapText="1"/>
      <protection locked="0"/>
    </xf>
    <xf numFmtId="0" fontId="13" fillId="0" borderId="77" xfId="0" applyFont="1" applyBorder="1" applyAlignment="1" applyProtection="1">
      <alignment horizontal="left" vertical="center" wrapText="1"/>
      <protection locked="0"/>
    </xf>
    <xf numFmtId="0" fontId="13" fillId="0" borderId="88" xfId="0" applyFont="1" applyBorder="1" applyAlignment="1" applyProtection="1">
      <alignment horizontal="left" vertical="center" wrapText="1"/>
      <protection locked="0"/>
    </xf>
    <xf numFmtId="0" fontId="13" fillId="0" borderId="79" xfId="0" applyFont="1" applyBorder="1" applyAlignment="1" applyProtection="1">
      <alignment horizontal="left" vertical="center" wrapText="1"/>
      <protection locked="0"/>
    </xf>
    <xf numFmtId="0" fontId="13" fillId="0" borderId="89" xfId="0" applyFont="1" applyBorder="1" applyAlignment="1" applyProtection="1">
      <alignment horizontal="left" vertical="center" wrapText="1"/>
      <protection locked="0"/>
    </xf>
    <xf numFmtId="0" fontId="13" fillId="0" borderId="80" xfId="0" applyFont="1" applyBorder="1" applyAlignment="1" applyProtection="1">
      <alignment horizontal="left" vertical="center" wrapText="1"/>
      <protection locked="0"/>
    </xf>
    <xf numFmtId="0" fontId="13" fillId="4" borderId="122" xfId="0" applyFont="1" applyFill="1" applyBorder="1" applyAlignment="1">
      <alignment horizontal="center" vertical="center"/>
    </xf>
    <xf numFmtId="0" fontId="13" fillId="0" borderId="211" xfId="0" applyFont="1" applyBorder="1" applyAlignment="1" applyProtection="1">
      <alignment horizontal="left" vertical="center" wrapText="1"/>
      <protection locked="0"/>
    </xf>
    <xf numFmtId="0" fontId="13" fillId="0" borderId="160" xfId="0" applyFont="1" applyBorder="1" applyAlignment="1" applyProtection="1">
      <alignment horizontal="left" vertical="center" wrapText="1"/>
      <protection locked="0"/>
    </xf>
  </cellXfs>
  <cellStyles count="11">
    <cellStyle name="標準" xfId="0" builtinId="0"/>
    <cellStyle name="標準 2" xfId="2" xr:uid="{00000000-0005-0000-0000-000001000000}"/>
    <cellStyle name="標準 2 2" xfId="7" xr:uid="{00000000-0005-0000-0000-000002000000}"/>
    <cellStyle name="標準 3" xfId="3" xr:uid="{00000000-0005-0000-0000-000003000000}"/>
    <cellStyle name="標準 4" xfId="4" xr:uid="{00000000-0005-0000-0000-000004000000}"/>
    <cellStyle name="標準 5" xfId="1" xr:uid="{00000000-0005-0000-0000-000005000000}"/>
    <cellStyle name="標準 5 2" xfId="8" xr:uid="{00000000-0005-0000-0000-000006000000}"/>
    <cellStyle name="標準 6" xfId="5" xr:uid="{00000000-0005-0000-0000-000007000000}"/>
    <cellStyle name="標準 7" xfId="9" xr:uid="{65681672-20AC-4F64-9BC1-80C7AD5E3E1E}"/>
    <cellStyle name="標準 8" xfId="10" xr:uid="{61CFC98F-B534-40F1-9310-09D3ADE77572}"/>
    <cellStyle name="標準_3-F①②③④【学部】" xfId="6" xr:uid="{00000000-0005-0000-0000-000008000000}"/>
  </cellStyles>
  <dxfs count="43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strike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  <border>
        <vertical/>
        <horizontal/>
      </border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u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0" tint="-0.14996795556505021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0070C0"/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DD6D5-7697-4AA4-B4E7-69C7FBB3EA41}">
  <sheetPr>
    <tabColor theme="1" tint="0.499984740745262"/>
  </sheetPr>
  <dimension ref="A1:AG771"/>
  <sheetViews>
    <sheetView zoomScale="85" zoomScaleNormal="85" workbookViewId="0">
      <pane xSplit="2" ySplit="1" topLeftCell="C2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25" x14ac:dyDescent="0.15"/>
  <cols>
    <col min="1" max="1" width="15.625" style="699" bestFit="1" customWidth="1"/>
    <col min="2" max="2" width="17.375" style="700" customWidth="1"/>
    <col min="3" max="16384" width="9" style="700"/>
  </cols>
  <sheetData>
    <row r="1" spans="1:33" s="699" customFormat="1" x14ac:dyDescent="0.15">
      <c r="A1" s="895" t="s">
        <v>4450</v>
      </c>
      <c r="B1" s="895" t="s">
        <v>1</v>
      </c>
      <c r="C1" s="895">
        <v>1</v>
      </c>
      <c r="D1" s="895">
        <v>2</v>
      </c>
      <c r="E1" s="895">
        <v>3</v>
      </c>
      <c r="F1" s="895">
        <v>4</v>
      </c>
      <c r="G1" s="895">
        <v>5</v>
      </c>
      <c r="H1" s="895">
        <v>6</v>
      </c>
      <c r="I1" s="895">
        <v>7</v>
      </c>
      <c r="J1" s="895">
        <v>8</v>
      </c>
      <c r="K1" s="895">
        <v>9</v>
      </c>
      <c r="L1" s="895">
        <v>10</v>
      </c>
      <c r="M1" s="895">
        <v>11</v>
      </c>
      <c r="N1" s="895">
        <v>12</v>
      </c>
      <c r="O1" s="895">
        <v>13</v>
      </c>
      <c r="P1" s="895">
        <v>14</v>
      </c>
      <c r="Q1" s="895">
        <v>15</v>
      </c>
      <c r="R1" s="895">
        <v>16</v>
      </c>
      <c r="S1" s="895">
        <v>17</v>
      </c>
      <c r="T1" s="895">
        <v>18</v>
      </c>
      <c r="U1" s="895">
        <v>19</v>
      </c>
      <c r="V1" s="895">
        <v>20</v>
      </c>
      <c r="W1" s="895">
        <v>21</v>
      </c>
      <c r="X1" s="895">
        <v>22</v>
      </c>
      <c r="Y1" s="895">
        <v>23</v>
      </c>
      <c r="Z1" s="895">
        <v>24</v>
      </c>
      <c r="AA1" s="895">
        <v>25</v>
      </c>
      <c r="AB1" s="895">
        <v>26</v>
      </c>
      <c r="AC1" s="895">
        <v>27</v>
      </c>
      <c r="AD1" s="895">
        <v>28</v>
      </c>
      <c r="AE1" s="895">
        <v>29</v>
      </c>
      <c r="AF1" s="895">
        <v>30</v>
      </c>
    </row>
    <row r="2" spans="1:33" x14ac:dyDescent="0.15">
      <c r="A2" s="895" t="s">
        <v>2838</v>
      </c>
      <c r="B2" s="896" t="s">
        <v>2</v>
      </c>
      <c r="C2" s="896" t="s">
        <v>708</v>
      </c>
      <c r="D2" s="896" t="s">
        <v>709</v>
      </c>
      <c r="E2" s="896" t="s">
        <v>710</v>
      </c>
      <c r="F2" s="896" t="s">
        <v>711</v>
      </c>
      <c r="G2" s="896" t="s">
        <v>712</v>
      </c>
      <c r="H2" s="896" t="s">
        <v>707</v>
      </c>
      <c r="I2" s="896" t="s">
        <v>713</v>
      </c>
      <c r="J2" s="896" t="s">
        <v>714</v>
      </c>
      <c r="K2" s="896" t="s">
        <v>715</v>
      </c>
      <c r="L2" s="896" t="s">
        <v>716</v>
      </c>
      <c r="M2" s="896" t="s">
        <v>717</v>
      </c>
      <c r="N2" s="896" t="s">
        <v>718</v>
      </c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896"/>
      <c r="AA2" s="896"/>
      <c r="AB2" s="896"/>
      <c r="AC2" s="896"/>
      <c r="AD2" s="896"/>
      <c r="AE2" s="896"/>
      <c r="AF2" s="896"/>
      <c r="AG2" s="700">
        <v>1</v>
      </c>
    </row>
    <row r="3" spans="1:33" x14ac:dyDescent="0.15">
      <c r="A3" s="895" t="s">
        <v>2842</v>
      </c>
      <c r="B3" s="896" t="s">
        <v>3</v>
      </c>
      <c r="C3" s="896" t="s">
        <v>709</v>
      </c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896"/>
      <c r="AA3" s="896"/>
      <c r="AB3" s="896"/>
      <c r="AC3" s="896"/>
      <c r="AD3" s="896"/>
      <c r="AE3" s="896"/>
      <c r="AF3" s="896"/>
      <c r="AG3" s="700">
        <v>2</v>
      </c>
    </row>
    <row r="4" spans="1:33" x14ac:dyDescent="0.15">
      <c r="A4" s="895" t="s">
        <v>2844</v>
      </c>
      <c r="B4" s="896" t="s">
        <v>4</v>
      </c>
      <c r="C4" s="896" t="s">
        <v>2467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B4" s="896"/>
      <c r="AC4" s="896"/>
      <c r="AD4" s="896"/>
      <c r="AE4" s="896"/>
      <c r="AF4" s="896"/>
      <c r="AG4" s="700">
        <v>3</v>
      </c>
    </row>
    <row r="5" spans="1:33" x14ac:dyDescent="0.15">
      <c r="A5" s="895" t="s">
        <v>2846</v>
      </c>
      <c r="B5" s="896" t="s">
        <v>5</v>
      </c>
      <c r="C5" s="896" t="s">
        <v>719</v>
      </c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  <c r="AD5" s="896"/>
      <c r="AE5" s="896"/>
      <c r="AF5" s="896"/>
      <c r="AG5" s="700">
        <v>4</v>
      </c>
    </row>
    <row r="6" spans="1:33" x14ac:dyDescent="0.15">
      <c r="A6" s="895" t="s">
        <v>2848</v>
      </c>
      <c r="B6" s="896" t="s">
        <v>6</v>
      </c>
      <c r="C6" s="896" t="s">
        <v>720</v>
      </c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B6" s="896"/>
      <c r="AC6" s="896"/>
      <c r="AD6" s="896"/>
      <c r="AE6" s="896"/>
      <c r="AF6" s="896"/>
      <c r="AG6" s="700">
        <v>5</v>
      </c>
    </row>
    <row r="7" spans="1:33" x14ac:dyDescent="0.15">
      <c r="A7" s="895" t="s">
        <v>2850</v>
      </c>
      <c r="B7" s="896" t="s">
        <v>8</v>
      </c>
      <c r="C7" s="896" t="s">
        <v>715</v>
      </c>
      <c r="D7" s="896"/>
      <c r="E7" s="896"/>
      <c r="F7" s="896"/>
      <c r="G7" s="896"/>
      <c r="H7" s="896"/>
      <c r="I7" s="896"/>
      <c r="J7" s="896"/>
      <c r="K7" s="896"/>
      <c r="L7" s="896"/>
      <c r="M7" s="896"/>
      <c r="N7" s="896"/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896"/>
      <c r="AA7" s="896"/>
      <c r="AB7" s="896"/>
      <c r="AC7" s="896"/>
      <c r="AD7" s="896"/>
      <c r="AE7" s="896"/>
      <c r="AF7" s="896"/>
      <c r="AG7" s="700">
        <v>6</v>
      </c>
    </row>
    <row r="8" spans="1:33" x14ac:dyDescent="0.15">
      <c r="A8" s="895" t="s">
        <v>2852</v>
      </c>
      <c r="B8" s="896" t="s">
        <v>7</v>
      </c>
      <c r="C8" s="896" t="s">
        <v>707</v>
      </c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896"/>
      <c r="AA8" s="896"/>
      <c r="AB8" s="896"/>
      <c r="AC8" s="896"/>
      <c r="AD8" s="896"/>
      <c r="AE8" s="896"/>
      <c r="AF8" s="896"/>
      <c r="AG8" s="700">
        <v>7</v>
      </c>
    </row>
    <row r="9" spans="1:33" x14ac:dyDescent="0.15">
      <c r="A9" s="895" t="s">
        <v>2854</v>
      </c>
      <c r="B9" s="896" t="s">
        <v>90</v>
      </c>
      <c r="C9" s="896" t="s">
        <v>707</v>
      </c>
      <c r="D9" s="896" t="s">
        <v>789</v>
      </c>
      <c r="E9" s="896"/>
      <c r="F9" s="896"/>
      <c r="G9" s="896"/>
      <c r="H9" s="896"/>
      <c r="I9" s="896"/>
      <c r="J9" s="896"/>
      <c r="K9" s="896"/>
      <c r="L9" s="896"/>
      <c r="M9" s="896"/>
      <c r="N9" s="896"/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896"/>
      <c r="AA9" s="896"/>
      <c r="AB9" s="896"/>
      <c r="AC9" s="896"/>
      <c r="AD9" s="896"/>
      <c r="AE9" s="896"/>
      <c r="AF9" s="896"/>
      <c r="AG9" s="700">
        <v>8</v>
      </c>
    </row>
    <row r="10" spans="1:33" x14ac:dyDescent="0.15">
      <c r="A10" s="895" t="s">
        <v>2857</v>
      </c>
      <c r="B10" s="896" t="s">
        <v>89</v>
      </c>
      <c r="C10" s="896" t="s">
        <v>788</v>
      </c>
      <c r="D10" s="896"/>
      <c r="E10" s="896"/>
      <c r="F10" s="896"/>
      <c r="G10" s="896"/>
      <c r="H10" s="896"/>
      <c r="I10" s="896"/>
      <c r="J10" s="896"/>
      <c r="K10" s="896"/>
      <c r="L10" s="896"/>
      <c r="M10" s="896"/>
      <c r="N10" s="896"/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896"/>
      <c r="AA10" s="896"/>
      <c r="AB10" s="896"/>
      <c r="AC10" s="896"/>
      <c r="AD10" s="896"/>
      <c r="AE10" s="896"/>
      <c r="AF10" s="896"/>
      <c r="AG10" s="700">
        <v>9</v>
      </c>
    </row>
    <row r="11" spans="1:33" x14ac:dyDescent="0.15">
      <c r="A11" s="895" t="s">
        <v>2859</v>
      </c>
      <c r="B11" s="896" t="s">
        <v>88</v>
      </c>
      <c r="C11" s="896" t="s">
        <v>711</v>
      </c>
      <c r="D11" s="896"/>
      <c r="E11" s="896"/>
      <c r="F11" s="896"/>
      <c r="G11" s="896"/>
      <c r="H11" s="896"/>
      <c r="I11" s="896"/>
      <c r="J11" s="896"/>
      <c r="K11" s="896"/>
      <c r="L11" s="896"/>
      <c r="M11" s="896"/>
      <c r="N11" s="896"/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896"/>
      <c r="AA11" s="896"/>
      <c r="AB11" s="896"/>
      <c r="AC11" s="896"/>
      <c r="AD11" s="896"/>
      <c r="AE11" s="896"/>
      <c r="AF11" s="896"/>
      <c r="AG11" s="700">
        <v>10</v>
      </c>
    </row>
    <row r="12" spans="1:33" x14ac:dyDescent="0.15">
      <c r="A12" s="895" t="s">
        <v>2861</v>
      </c>
      <c r="B12" s="896" t="s">
        <v>92</v>
      </c>
      <c r="C12" s="896" t="s">
        <v>791</v>
      </c>
      <c r="D12" s="896"/>
      <c r="E12" s="896"/>
      <c r="F12" s="896"/>
      <c r="G12" s="896"/>
      <c r="H12" s="896"/>
      <c r="I12" s="896"/>
      <c r="J12" s="896"/>
      <c r="K12" s="896"/>
      <c r="L12" s="896"/>
      <c r="M12" s="896"/>
      <c r="N12" s="896"/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896"/>
      <c r="AA12" s="896"/>
      <c r="AB12" s="896"/>
      <c r="AC12" s="896"/>
      <c r="AD12" s="896"/>
      <c r="AE12" s="896"/>
      <c r="AF12" s="896"/>
      <c r="AG12" s="700">
        <v>11</v>
      </c>
    </row>
    <row r="13" spans="1:33" x14ac:dyDescent="0.15">
      <c r="A13" s="895" t="s">
        <v>2863</v>
      </c>
      <c r="B13" s="896" t="s">
        <v>91</v>
      </c>
      <c r="C13" s="896" t="s">
        <v>790</v>
      </c>
      <c r="D13" s="896" t="s">
        <v>742</v>
      </c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896"/>
      <c r="AA13" s="896"/>
      <c r="AB13" s="896"/>
      <c r="AC13" s="896"/>
      <c r="AD13" s="896"/>
      <c r="AE13" s="896"/>
      <c r="AF13" s="896"/>
      <c r="AG13" s="700">
        <v>12</v>
      </c>
    </row>
    <row r="14" spans="1:33" x14ac:dyDescent="0.15">
      <c r="A14" s="895" t="s">
        <v>2865</v>
      </c>
      <c r="B14" s="896" t="s">
        <v>2866</v>
      </c>
      <c r="C14" s="896" t="s">
        <v>2113</v>
      </c>
      <c r="D14" s="896"/>
      <c r="E14" s="896"/>
      <c r="F14" s="896"/>
      <c r="G14" s="896"/>
      <c r="H14" s="896"/>
      <c r="I14" s="896"/>
      <c r="J14" s="896"/>
      <c r="K14" s="896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896"/>
      <c r="AA14" s="896"/>
      <c r="AB14" s="896"/>
      <c r="AC14" s="896"/>
      <c r="AD14" s="896"/>
      <c r="AE14" s="896"/>
      <c r="AF14" s="896"/>
      <c r="AG14" s="700">
        <v>13</v>
      </c>
    </row>
    <row r="15" spans="1:33" x14ac:dyDescent="0.15">
      <c r="A15" s="895" t="s">
        <v>2885</v>
      </c>
      <c r="B15" s="585" t="s">
        <v>4813</v>
      </c>
      <c r="C15" s="896" t="s">
        <v>711</v>
      </c>
      <c r="D15" s="896" t="s">
        <v>2109</v>
      </c>
      <c r="E15" s="896"/>
      <c r="F15" s="896"/>
      <c r="G15" s="896"/>
      <c r="H15" s="896"/>
      <c r="I15" s="896"/>
      <c r="J15" s="896"/>
      <c r="K15" s="896"/>
      <c r="L15" s="896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700">
        <v>14</v>
      </c>
    </row>
    <row r="16" spans="1:33" x14ac:dyDescent="0.15">
      <c r="A16" s="895" t="s">
        <v>2868</v>
      </c>
      <c r="B16" s="896" t="s">
        <v>168</v>
      </c>
      <c r="C16" s="896" t="s">
        <v>2110</v>
      </c>
      <c r="D16" s="896"/>
      <c r="E16" s="896"/>
      <c r="F16" s="896"/>
      <c r="G16" s="896"/>
      <c r="H16" s="896"/>
      <c r="I16" s="896"/>
      <c r="J16" s="896"/>
      <c r="K16" s="896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B16" s="896"/>
      <c r="AC16" s="896"/>
      <c r="AD16" s="896"/>
      <c r="AE16" s="896"/>
      <c r="AF16" s="896"/>
      <c r="AG16" s="700">
        <v>15</v>
      </c>
    </row>
    <row r="17" spans="1:33" x14ac:dyDescent="0.15">
      <c r="A17" s="895" t="s">
        <v>2871</v>
      </c>
      <c r="B17" s="896" t="s">
        <v>170</v>
      </c>
      <c r="C17" s="896" t="s">
        <v>753</v>
      </c>
      <c r="D17" s="896" t="s">
        <v>721</v>
      </c>
      <c r="E17" s="896" t="s">
        <v>710</v>
      </c>
      <c r="F17" s="896" t="s">
        <v>711</v>
      </c>
      <c r="G17" s="896" t="s">
        <v>2601</v>
      </c>
      <c r="H17" s="896" t="s">
        <v>4644</v>
      </c>
      <c r="I17" s="896"/>
      <c r="J17" s="896"/>
      <c r="K17" s="896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B17" s="896"/>
      <c r="AC17" s="896"/>
      <c r="AD17" s="896"/>
      <c r="AE17" s="896"/>
      <c r="AF17" s="896"/>
      <c r="AG17" s="700">
        <v>16</v>
      </c>
    </row>
    <row r="18" spans="1:33" x14ac:dyDescent="0.15">
      <c r="A18" s="895" t="s">
        <v>2873</v>
      </c>
      <c r="B18" s="896" t="s">
        <v>174</v>
      </c>
      <c r="C18" s="896" t="s">
        <v>719</v>
      </c>
      <c r="D18" s="896"/>
      <c r="E18" s="896"/>
      <c r="F18" s="896"/>
      <c r="G18" s="896"/>
      <c r="H18" s="896"/>
      <c r="I18" s="896"/>
      <c r="J18" s="896"/>
      <c r="K18" s="896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896"/>
      <c r="AA18" s="896"/>
      <c r="AB18" s="896"/>
      <c r="AC18" s="896"/>
      <c r="AD18" s="896"/>
      <c r="AE18" s="896"/>
      <c r="AF18" s="896"/>
      <c r="AG18" s="700">
        <v>17</v>
      </c>
    </row>
    <row r="19" spans="1:33" x14ac:dyDescent="0.15">
      <c r="A19" s="895" t="s">
        <v>2875</v>
      </c>
      <c r="B19" s="896" t="s">
        <v>175</v>
      </c>
      <c r="C19" s="896" t="s">
        <v>708</v>
      </c>
      <c r="D19" s="896" t="s">
        <v>810</v>
      </c>
      <c r="E19" s="896"/>
      <c r="F19" s="896"/>
      <c r="G19" s="896"/>
      <c r="H19" s="896"/>
      <c r="I19" s="896"/>
      <c r="J19" s="896"/>
      <c r="K19" s="896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700">
        <v>18</v>
      </c>
    </row>
    <row r="20" spans="1:33" x14ac:dyDescent="0.15">
      <c r="A20" s="895" t="s">
        <v>2877</v>
      </c>
      <c r="B20" s="896" t="s">
        <v>177</v>
      </c>
      <c r="C20" s="896" t="s">
        <v>708</v>
      </c>
      <c r="D20" s="896" t="s">
        <v>711</v>
      </c>
      <c r="E20" s="896" t="s">
        <v>795</v>
      </c>
      <c r="F20" s="896"/>
      <c r="G20" s="896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B20" s="896"/>
      <c r="AC20" s="896"/>
      <c r="AD20" s="896"/>
      <c r="AE20" s="896"/>
      <c r="AF20" s="896"/>
      <c r="AG20" s="700">
        <v>19</v>
      </c>
    </row>
    <row r="21" spans="1:33" x14ac:dyDescent="0.15">
      <c r="A21" s="895" t="s">
        <v>2879</v>
      </c>
      <c r="B21" s="896" t="s">
        <v>178</v>
      </c>
      <c r="C21" s="896" t="s">
        <v>828</v>
      </c>
      <c r="D21" s="896" t="s">
        <v>852</v>
      </c>
      <c r="E21" s="896" t="s">
        <v>851</v>
      </c>
      <c r="F21" s="896" t="s">
        <v>853</v>
      </c>
      <c r="G21" s="896" t="s">
        <v>829</v>
      </c>
      <c r="H21" s="896" t="s">
        <v>854</v>
      </c>
      <c r="I21" s="896" t="s">
        <v>855</v>
      </c>
      <c r="J21" s="896" t="s">
        <v>856</v>
      </c>
      <c r="K21" s="896" t="s">
        <v>715</v>
      </c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96"/>
      <c r="AB21" s="896"/>
      <c r="AC21" s="896"/>
      <c r="AD21" s="896"/>
      <c r="AE21" s="896"/>
      <c r="AF21" s="896"/>
      <c r="AG21" s="700">
        <v>20</v>
      </c>
    </row>
    <row r="22" spans="1:33" x14ac:dyDescent="0.15">
      <c r="A22" s="895" t="s">
        <v>2881</v>
      </c>
      <c r="B22" s="896" t="s">
        <v>2731</v>
      </c>
      <c r="C22" s="896" t="s">
        <v>715</v>
      </c>
      <c r="D22" s="896" t="s">
        <v>2117</v>
      </c>
      <c r="E22" s="896" t="s">
        <v>858</v>
      </c>
      <c r="F22" s="896" t="s">
        <v>2600</v>
      </c>
      <c r="G22" s="896"/>
      <c r="H22" s="896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B22" s="896"/>
      <c r="AC22" s="896"/>
      <c r="AD22" s="896"/>
      <c r="AE22" s="896"/>
      <c r="AF22" s="896"/>
      <c r="AG22" s="700">
        <v>21</v>
      </c>
    </row>
    <row r="23" spans="1:33" x14ac:dyDescent="0.15">
      <c r="A23" s="895" t="s">
        <v>2883</v>
      </c>
      <c r="B23" s="896" t="s">
        <v>183</v>
      </c>
      <c r="C23" s="896" t="s">
        <v>2120</v>
      </c>
      <c r="D23" s="896" t="s">
        <v>2121</v>
      </c>
      <c r="E23" s="896"/>
      <c r="F23" s="896"/>
      <c r="G23" s="896"/>
      <c r="H23" s="896"/>
      <c r="I23" s="896"/>
      <c r="J23" s="896"/>
      <c r="K23" s="896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896"/>
      <c r="AA23" s="896"/>
      <c r="AB23" s="896"/>
      <c r="AC23" s="896"/>
      <c r="AD23" s="896"/>
      <c r="AE23" s="896"/>
      <c r="AF23" s="896"/>
      <c r="AG23" s="700">
        <v>22</v>
      </c>
    </row>
    <row r="24" spans="1:33" x14ac:dyDescent="0.15">
      <c r="A24" s="895" t="s">
        <v>2887</v>
      </c>
      <c r="B24" s="896" t="s">
        <v>180</v>
      </c>
      <c r="C24" s="896" t="s">
        <v>714</v>
      </c>
      <c r="D24" s="896" t="s">
        <v>713</v>
      </c>
      <c r="E24" s="896" t="s">
        <v>814</v>
      </c>
      <c r="F24" s="896" t="s">
        <v>857</v>
      </c>
      <c r="G24" s="896" t="s">
        <v>2116</v>
      </c>
      <c r="H24" s="896" t="s">
        <v>2711</v>
      </c>
      <c r="I24" s="896"/>
      <c r="J24" s="896"/>
      <c r="K24" s="896"/>
      <c r="L24" s="896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B24" s="896"/>
      <c r="AC24" s="896"/>
      <c r="AD24" s="896"/>
      <c r="AE24" s="896"/>
      <c r="AF24" s="896"/>
      <c r="AG24" s="700">
        <v>23</v>
      </c>
    </row>
    <row r="25" spans="1:33" x14ac:dyDescent="0.15">
      <c r="A25" s="895" t="s">
        <v>2889</v>
      </c>
      <c r="B25" s="896" t="s">
        <v>179</v>
      </c>
      <c r="C25" s="896" t="s">
        <v>719</v>
      </c>
      <c r="D25" s="896"/>
      <c r="E25" s="896"/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B25" s="896"/>
      <c r="AC25" s="896"/>
      <c r="AD25" s="896"/>
      <c r="AE25" s="896"/>
      <c r="AF25" s="896"/>
      <c r="AG25" s="700">
        <v>24</v>
      </c>
    </row>
    <row r="26" spans="1:33" x14ac:dyDescent="0.15">
      <c r="A26" s="895" t="s">
        <v>2891</v>
      </c>
      <c r="B26" s="896" t="s">
        <v>2729</v>
      </c>
      <c r="C26" s="896" t="s">
        <v>795</v>
      </c>
      <c r="D26" s="896" t="s">
        <v>746</v>
      </c>
      <c r="E26" s="896" t="s">
        <v>753</v>
      </c>
      <c r="F26" s="896"/>
      <c r="G26" s="896"/>
      <c r="H26" s="896"/>
      <c r="I26" s="896"/>
      <c r="J26" s="896"/>
      <c r="K26" s="896"/>
      <c r="L26" s="896"/>
      <c r="M26" s="896"/>
      <c r="N26" s="896"/>
      <c r="O26" s="896"/>
      <c r="P26" s="896"/>
      <c r="Q26" s="896"/>
      <c r="R26" s="896"/>
      <c r="S26" s="896"/>
      <c r="T26" s="896"/>
      <c r="U26" s="896"/>
      <c r="V26" s="896"/>
      <c r="W26" s="896"/>
      <c r="X26" s="896"/>
      <c r="Y26" s="896"/>
      <c r="Z26" s="896"/>
      <c r="AA26" s="896"/>
      <c r="AB26" s="896"/>
      <c r="AC26" s="896"/>
      <c r="AD26" s="896"/>
      <c r="AE26" s="896"/>
      <c r="AF26" s="896"/>
      <c r="AG26" s="700">
        <v>25</v>
      </c>
    </row>
    <row r="27" spans="1:33" x14ac:dyDescent="0.15">
      <c r="A27" s="895" t="s">
        <v>2893</v>
      </c>
      <c r="B27" s="896" t="s">
        <v>181</v>
      </c>
      <c r="C27" s="896" t="s">
        <v>819</v>
      </c>
      <c r="D27" s="896" t="s">
        <v>2118</v>
      </c>
      <c r="E27" s="896" t="s">
        <v>2119</v>
      </c>
      <c r="F27" s="896" t="s">
        <v>859</v>
      </c>
      <c r="G27" s="896"/>
      <c r="H27" s="896"/>
      <c r="I27" s="896"/>
      <c r="J27" s="896"/>
      <c r="K27" s="896"/>
      <c r="L27" s="896"/>
      <c r="M27" s="896"/>
      <c r="N27" s="896"/>
      <c r="O27" s="896"/>
      <c r="P27" s="896"/>
      <c r="Q27" s="896"/>
      <c r="R27" s="896"/>
      <c r="S27" s="896"/>
      <c r="T27" s="896"/>
      <c r="U27" s="896"/>
      <c r="V27" s="896"/>
      <c r="W27" s="896"/>
      <c r="X27" s="896"/>
      <c r="Y27" s="896"/>
      <c r="Z27" s="896"/>
      <c r="AA27" s="896"/>
      <c r="AB27" s="896"/>
      <c r="AC27" s="896"/>
      <c r="AD27" s="896"/>
      <c r="AE27" s="896"/>
      <c r="AF27" s="896"/>
      <c r="AG27" s="700">
        <v>26</v>
      </c>
    </row>
    <row r="28" spans="1:33" x14ac:dyDescent="0.15">
      <c r="A28" s="895" t="s">
        <v>2895</v>
      </c>
      <c r="B28" s="896" t="s">
        <v>171</v>
      </c>
      <c r="C28" s="896" t="s">
        <v>721</v>
      </c>
      <c r="D28" s="896" t="s">
        <v>777</v>
      </c>
      <c r="E28" s="896" t="s">
        <v>849</v>
      </c>
      <c r="F28" s="896"/>
      <c r="G28" s="896"/>
      <c r="H28" s="896"/>
      <c r="I28" s="896"/>
      <c r="J28" s="896"/>
      <c r="K28" s="896"/>
      <c r="L28" s="896"/>
      <c r="M28" s="896"/>
      <c r="N28" s="896"/>
      <c r="O28" s="896"/>
      <c r="P28" s="896"/>
      <c r="Q28" s="896"/>
      <c r="R28" s="896"/>
      <c r="S28" s="896"/>
      <c r="T28" s="896"/>
      <c r="U28" s="896"/>
      <c r="V28" s="896"/>
      <c r="W28" s="896"/>
      <c r="X28" s="896"/>
      <c r="Y28" s="896"/>
      <c r="Z28" s="896"/>
      <c r="AA28" s="896"/>
      <c r="AB28" s="896"/>
      <c r="AC28" s="896"/>
      <c r="AD28" s="896"/>
      <c r="AE28" s="896"/>
      <c r="AF28" s="896"/>
      <c r="AG28" s="700">
        <v>27</v>
      </c>
    </row>
    <row r="29" spans="1:33" x14ac:dyDescent="0.15">
      <c r="A29" s="895" t="s">
        <v>2897</v>
      </c>
      <c r="B29" s="896" t="s">
        <v>176</v>
      </c>
      <c r="C29" s="896" t="s">
        <v>850</v>
      </c>
      <c r="D29" s="896" t="s">
        <v>2115</v>
      </c>
      <c r="E29" s="896"/>
      <c r="F29" s="896"/>
      <c r="G29" s="896"/>
      <c r="H29" s="896"/>
      <c r="I29" s="896"/>
      <c r="J29" s="896"/>
      <c r="K29" s="896"/>
      <c r="L29" s="896"/>
      <c r="M29" s="896"/>
      <c r="N29" s="896"/>
      <c r="O29" s="896"/>
      <c r="P29" s="896"/>
      <c r="Q29" s="896"/>
      <c r="R29" s="896"/>
      <c r="S29" s="896"/>
      <c r="T29" s="896"/>
      <c r="U29" s="896"/>
      <c r="V29" s="896"/>
      <c r="W29" s="896"/>
      <c r="X29" s="896"/>
      <c r="Y29" s="896"/>
      <c r="Z29" s="896"/>
      <c r="AA29" s="896"/>
      <c r="AB29" s="896"/>
      <c r="AC29" s="896"/>
      <c r="AD29" s="896"/>
      <c r="AE29" s="896"/>
      <c r="AF29" s="896"/>
      <c r="AG29" s="700">
        <v>28</v>
      </c>
    </row>
    <row r="30" spans="1:33" x14ac:dyDescent="0.15">
      <c r="A30" s="895" t="s">
        <v>2899</v>
      </c>
      <c r="B30" s="896" t="s">
        <v>4814</v>
      </c>
      <c r="C30" s="896" t="s">
        <v>773</v>
      </c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B30" s="896"/>
      <c r="AC30" s="896"/>
      <c r="AD30" s="896"/>
      <c r="AE30" s="896"/>
      <c r="AF30" s="896"/>
      <c r="AG30" s="700">
        <v>29</v>
      </c>
    </row>
    <row r="31" spans="1:33" x14ac:dyDescent="0.15">
      <c r="A31" s="895" t="s">
        <v>2901</v>
      </c>
      <c r="B31" s="896" t="s">
        <v>173</v>
      </c>
      <c r="C31" s="896" t="s">
        <v>742</v>
      </c>
      <c r="D31" s="896"/>
      <c r="E31" s="896"/>
      <c r="F31" s="896"/>
      <c r="G31" s="896"/>
      <c r="H31" s="896"/>
      <c r="I31" s="896"/>
      <c r="J31" s="896"/>
      <c r="K31" s="896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B31" s="896"/>
      <c r="AC31" s="896"/>
      <c r="AD31" s="896"/>
      <c r="AE31" s="896"/>
      <c r="AF31" s="896"/>
      <c r="AG31" s="700">
        <v>30</v>
      </c>
    </row>
    <row r="32" spans="1:33" x14ac:dyDescent="0.15">
      <c r="A32" s="895" t="s">
        <v>2903</v>
      </c>
      <c r="B32" s="896" t="s">
        <v>182</v>
      </c>
      <c r="C32" s="896" t="s">
        <v>771</v>
      </c>
      <c r="D32" s="896" t="s">
        <v>770</v>
      </c>
      <c r="E32" s="896" t="s">
        <v>2487</v>
      </c>
      <c r="F32" s="896"/>
      <c r="G32" s="896"/>
      <c r="H32" s="896"/>
      <c r="I32" s="896"/>
      <c r="J32" s="896"/>
      <c r="K32" s="896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B32" s="896"/>
      <c r="AC32" s="896"/>
      <c r="AD32" s="896"/>
      <c r="AE32" s="896"/>
      <c r="AF32" s="896"/>
    </row>
    <row r="33" spans="1:32" x14ac:dyDescent="0.15">
      <c r="A33" s="895" t="s">
        <v>2905</v>
      </c>
      <c r="B33" s="896" t="s">
        <v>172</v>
      </c>
      <c r="C33" s="896" t="s">
        <v>837</v>
      </c>
      <c r="D33" s="896"/>
      <c r="E33" s="896"/>
      <c r="F33" s="896"/>
      <c r="G33" s="896"/>
      <c r="H33" s="896"/>
      <c r="I33" s="896"/>
      <c r="J33" s="896"/>
      <c r="K33" s="896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896"/>
      <c r="AA33" s="896"/>
      <c r="AB33" s="896"/>
      <c r="AC33" s="896"/>
      <c r="AD33" s="896"/>
      <c r="AE33" s="896"/>
      <c r="AF33" s="896"/>
    </row>
    <row r="34" spans="1:32" x14ac:dyDescent="0.15">
      <c r="A34" s="895" t="s">
        <v>2907</v>
      </c>
      <c r="B34" s="896" t="s">
        <v>4727</v>
      </c>
      <c r="C34" s="896" t="s">
        <v>859</v>
      </c>
      <c r="D34" s="896"/>
      <c r="E34" s="896"/>
      <c r="F34" s="896"/>
      <c r="G34" s="896"/>
      <c r="H34" s="896"/>
      <c r="I34" s="896"/>
      <c r="J34" s="896"/>
      <c r="K34" s="896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896"/>
      <c r="AA34" s="896"/>
      <c r="AB34" s="896"/>
      <c r="AC34" s="896"/>
      <c r="AD34" s="896"/>
      <c r="AE34" s="896"/>
      <c r="AF34" s="896"/>
    </row>
    <row r="35" spans="1:32" x14ac:dyDescent="0.15">
      <c r="A35" s="895" t="s">
        <v>2909</v>
      </c>
      <c r="B35" s="896" t="s">
        <v>169</v>
      </c>
      <c r="C35" s="896" t="s">
        <v>2111</v>
      </c>
      <c r="D35" s="896" t="s">
        <v>2112</v>
      </c>
      <c r="E35" s="896"/>
      <c r="F35" s="896"/>
      <c r="G35" s="896"/>
      <c r="H35" s="896"/>
      <c r="I35" s="896"/>
      <c r="J35" s="896"/>
      <c r="K35" s="896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896"/>
      <c r="AA35" s="896"/>
      <c r="AB35" s="896"/>
      <c r="AC35" s="896"/>
      <c r="AD35" s="896"/>
      <c r="AE35" s="896"/>
      <c r="AF35" s="896"/>
    </row>
    <row r="36" spans="1:32" x14ac:dyDescent="0.15">
      <c r="A36" s="895" t="s">
        <v>2911</v>
      </c>
      <c r="B36" s="896" t="s">
        <v>2728</v>
      </c>
      <c r="C36" s="896" t="s">
        <v>2114</v>
      </c>
      <c r="D36" s="896"/>
      <c r="E36" s="896"/>
      <c r="F36" s="896"/>
      <c r="G36" s="896"/>
      <c r="H36" s="896"/>
      <c r="I36" s="896"/>
      <c r="J36" s="896"/>
      <c r="K36" s="896"/>
      <c r="L36" s="896"/>
      <c r="M36" s="89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896"/>
      <c r="AA36" s="896"/>
      <c r="AB36" s="896"/>
      <c r="AC36" s="896"/>
      <c r="AD36" s="896"/>
      <c r="AE36" s="896"/>
      <c r="AF36" s="896"/>
    </row>
    <row r="37" spans="1:32" x14ac:dyDescent="0.15">
      <c r="A37" s="895" t="s">
        <v>2913</v>
      </c>
      <c r="B37" s="929" t="s">
        <v>2730</v>
      </c>
      <c r="C37" s="896" t="s">
        <v>2114</v>
      </c>
      <c r="D37" s="929" t="s">
        <v>4815</v>
      </c>
      <c r="E37" s="896"/>
      <c r="F37" s="896"/>
      <c r="G37" s="896"/>
      <c r="H37" s="896"/>
      <c r="I37" s="896"/>
      <c r="J37" s="896"/>
      <c r="K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896"/>
      <c r="AA37" s="896"/>
      <c r="AB37" s="896"/>
      <c r="AC37" s="896"/>
      <c r="AD37" s="896"/>
      <c r="AE37" s="896"/>
      <c r="AF37" s="896"/>
    </row>
    <row r="38" spans="1:32" x14ac:dyDescent="0.15">
      <c r="A38" s="895" t="s">
        <v>4506</v>
      </c>
      <c r="B38" s="896" t="s">
        <v>2732</v>
      </c>
      <c r="C38" s="896" t="s">
        <v>2477</v>
      </c>
      <c r="D38" s="896"/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896"/>
      <c r="AA38" s="896"/>
      <c r="AB38" s="896"/>
      <c r="AC38" s="896"/>
      <c r="AD38" s="896"/>
      <c r="AE38" s="896"/>
      <c r="AF38" s="896"/>
    </row>
    <row r="39" spans="1:32" x14ac:dyDescent="0.15">
      <c r="A39" s="895" t="s">
        <v>2916</v>
      </c>
      <c r="B39" s="896" t="s">
        <v>9</v>
      </c>
      <c r="C39" s="896" t="s">
        <v>2466</v>
      </c>
      <c r="D39" s="896" t="s">
        <v>709</v>
      </c>
      <c r="E39" s="896" t="s">
        <v>707</v>
      </c>
      <c r="F39" s="896" t="s">
        <v>722</v>
      </c>
      <c r="G39" s="896" t="s">
        <v>723</v>
      </c>
      <c r="H39" s="896"/>
      <c r="I39" s="896"/>
      <c r="J39" s="896"/>
      <c r="K39" s="896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896"/>
      <c r="AA39" s="896"/>
      <c r="AB39" s="896"/>
      <c r="AC39" s="896"/>
      <c r="AD39" s="896"/>
      <c r="AE39" s="896"/>
      <c r="AF39" s="896"/>
    </row>
    <row r="40" spans="1:32" x14ac:dyDescent="0.15">
      <c r="A40" s="895" t="s">
        <v>2918</v>
      </c>
      <c r="B40" s="896" t="s">
        <v>94</v>
      </c>
      <c r="C40" s="896" t="s">
        <v>793</v>
      </c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896"/>
      <c r="AA40" s="896"/>
      <c r="AB40" s="896"/>
      <c r="AC40" s="896"/>
      <c r="AD40" s="896"/>
      <c r="AE40" s="896"/>
      <c r="AF40" s="896"/>
    </row>
    <row r="41" spans="1:32" x14ac:dyDescent="0.15">
      <c r="A41" s="895" t="s">
        <v>2920</v>
      </c>
      <c r="B41" s="896" t="s">
        <v>93</v>
      </c>
      <c r="C41" s="896" t="s">
        <v>792</v>
      </c>
      <c r="D41" s="896"/>
      <c r="E41" s="896"/>
      <c r="F41" s="896"/>
      <c r="G41" s="896"/>
      <c r="H41" s="896"/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896"/>
      <c r="AA41" s="896"/>
      <c r="AB41" s="896"/>
      <c r="AC41" s="896"/>
      <c r="AD41" s="896"/>
      <c r="AE41" s="896"/>
      <c r="AF41" s="896"/>
    </row>
    <row r="42" spans="1:32" x14ac:dyDescent="0.15">
      <c r="A42" s="895" t="s">
        <v>2922</v>
      </c>
      <c r="B42" s="896" t="s">
        <v>185</v>
      </c>
      <c r="C42" s="896" t="s">
        <v>2563</v>
      </c>
      <c r="D42" s="896" t="s">
        <v>751</v>
      </c>
      <c r="E42" s="896" t="s">
        <v>794</v>
      </c>
      <c r="F42" s="896" t="s">
        <v>714</v>
      </c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896"/>
      <c r="AA42" s="896"/>
      <c r="AB42" s="896"/>
      <c r="AC42" s="896"/>
      <c r="AD42" s="896"/>
      <c r="AE42" s="896"/>
      <c r="AF42" s="896"/>
    </row>
    <row r="43" spans="1:32" x14ac:dyDescent="0.15">
      <c r="A43" s="895" t="s">
        <v>2924</v>
      </c>
      <c r="B43" s="896" t="s">
        <v>4816</v>
      </c>
      <c r="C43" s="896" t="s">
        <v>4817</v>
      </c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896"/>
      <c r="AA43" s="896"/>
      <c r="AB43" s="896"/>
      <c r="AC43" s="896"/>
      <c r="AD43" s="896"/>
      <c r="AE43" s="896"/>
      <c r="AF43" s="896"/>
    </row>
    <row r="44" spans="1:32" x14ac:dyDescent="0.15">
      <c r="A44" s="895" t="s">
        <v>2926</v>
      </c>
      <c r="B44" s="896" t="s">
        <v>189</v>
      </c>
      <c r="C44" s="896" t="s">
        <v>708</v>
      </c>
      <c r="D44" s="896" t="s">
        <v>795</v>
      </c>
      <c r="E44" s="896" t="s">
        <v>742</v>
      </c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896"/>
      <c r="AA44" s="896"/>
      <c r="AB44" s="896"/>
      <c r="AC44" s="896"/>
      <c r="AD44" s="896"/>
      <c r="AE44" s="896"/>
      <c r="AF44" s="896"/>
    </row>
    <row r="45" spans="1:32" x14ac:dyDescent="0.15">
      <c r="A45" s="895" t="s">
        <v>2928</v>
      </c>
      <c r="B45" s="896" t="s">
        <v>187</v>
      </c>
      <c r="C45" s="896" t="s">
        <v>715</v>
      </c>
      <c r="D45" s="896" t="s">
        <v>863</v>
      </c>
      <c r="E45" s="896"/>
      <c r="F45" s="896"/>
      <c r="G45" s="896"/>
      <c r="H45" s="896"/>
      <c r="I45" s="896"/>
      <c r="J45" s="896"/>
      <c r="K45" s="896"/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896"/>
      <c r="AA45" s="896"/>
      <c r="AB45" s="896"/>
      <c r="AC45" s="896"/>
      <c r="AD45" s="896"/>
      <c r="AE45" s="896"/>
      <c r="AF45" s="896"/>
    </row>
    <row r="46" spans="1:32" x14ac:dyDescent="0.15">
      <c r="A46" s="895" t="s">
        <v>2930</v>
      </c>
      <c r="B46" s="896" t="s">
        <v>2733</v>
      </c>
      <c r="C46" s="896" t="s">
        <v>2478</v>
      </c>
      <c r="D46" s="896" t="s">
        <v>2602</v>
      </c>
      <c r="E46" s="896"/>
      <c r="F46" s="896"/>
      <c r="G46" s="896"/>
      <c r="H46" s="896"/>
      <c r="I46" s="896"/>
      <c r="J46" s="896"/>
      <c r="K46" s="896"/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896"/>
      <c r="Z46" s="896"/>
      <c r="AA46" s="896"/>
      <c r="AB46" s="896"/>
      <c r="AC46" s="896"/>
      <c r="AD46" s="896"/>
      <c r="AE46" s="896"/>
      <c r="AF46" s="896"/>
    </row>
    <row r="47" spans="1:32" x14ac:dyDescent="0.15">
      <c r="A47" s="895" t="s">
        <v>2932</v>
      </c>
      <c r="B47" s="896" t="s">
        <v>186</v>
      </c>
      <c r="C47" s="896" t="s">
        <v>860</v>
      </c>
      <c r="D47" s="896" t="s">
        <v>2122</v>
      </c>
      <c r="E47" s="896"/>
      <c r="F47" s="896"/>
      <c r="G47" s="896"/>
      <c r="H47" s="896"/>
      <c r="I47" s="896"/>
      <c r="J47" s="896"/>
      <c r="K47" s="896"/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896"/>
      <c r="AB47" s="896"/>
      <c r="AC47" s="896"/>
      <c r="AD47" s="896"/>
      <c r="AE47" s="896"/>
      <c r="AF47" s="896"/>
    </row>
    <row r="48" spans="1:32" x14ac:dyDescent="0.15">
      <c r="A48" s="895" t="s">
        <v>2934</v>
      </c>
      <c r="B48" s="896" t="s">
        <v>188</v>
      </c>
      <c r="C48" s="896" t="s">
        <v>864</v>
      </c>
      <c r="D48" s="896"/>
      <c r="E48" s="896"/>
      <c r="F48" s="896"/>
      <c r="G48" s="896"/>
      <c r="H48" s="896"/>
      <c r="I48" s="896"/>
      <c r="J48" s="896"/>
      <c r="K48" s="896"/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896"/>
      <c r="AB48" s="896"/>
      <c r="AC48" s="896"/>
      <c r="AD48" s="896"/>
      <c r="AE48" s="896"/>
      <c r="AF48" s="896"/>
    </row>
    <row r="49" spans="1:32" x14ac:dyDescent="0.15">
      <c r="A49" s="895" t="s">
        <v>2936</v>
      </c>
      <c r="B49" s="896" t="s">
        <v>10</v>
      </c>
      <c r="C49" s="896" t="s">
        <v>724</v>
      </c>
      <c r="D49" s="896" t="s">
        <v>709</v>
      </c>
      <c r="E49" s="896" t="s">
        <v>2467</v>
      </c>
      <c r="F49" s="896" t="s">
        <v>716</v>
      </c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896"/>
      <c r="AB49" s="896"/>
      <c r="AC49" s="896"/>
      <c r="AD49" s="896"/>
      <c r="AE49" s="896"/>
      <c r="AF49" s="896"/>
    </row>
    <row r="50" spans="1:32" x14ac:dyDescent="0.15">
      <c r="A50" s="895" t="s">
        <v>2938</v>
      </c>
      <c r="B50" s="896" t="s">
        <v>95</v>
      </c>
      <c r="C50" s="896" t="s">
        <v>742</v>
      </c>
      <c r="D50" s="896" t="s">
        <v>795</v>
      </c>
      <c r="E50" s="896" t="s">
        <v>794</v>
      </c>
      <c r="F50" s="896" t="s">
        <v>796</v>
      </c>
      <c r="G50" s="896"/>
      <c r="H50" s="896"/>
      <c r="I50" s="896"/>
      <c r="J50" s="896"/>
      <c r="K50" s="896"/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896"/>
      <c r="AB50" s="896"/>
      <c r="AC50" s="896"/>
      <c r="AD50" s="896"/>
      <c r="AE50" s="896"/>
      <c r="AF50" s="896"/>
    </row>
    <row r="51" spans="1:32" x14ac:dyDescent="0.15">
      <c r="A51" s="895" t="s">
        <v>2940</v>
      </c>
      <c r="B51" s="896" t="s">
        <v>190</v>
      </c>
      <c r="C51" s="896" t="s">
        <v>707</v>
      </c>
      <c r="D51" s="896" t="s">
        <v>713</v>
      </c>
      <c r="E51" s="896" t="s">
        <v>714</v>
      </c>
      <c r="F51" s="896" t="s">
        <v>2473</v>
      </c>
      <c r="G51" s="896"/>
      <c r="H51" s="896"/>
      <c r="I51" s="896"/>
      <c r="J51" s="896"/>
      <c r="K51" s="896"/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896"/>
      <c r="AB51" s="896"/>
      <c r="AC51" s="896"/>
      <c r="AD51" s="896"/>
      <c r="AE51" s="896"/>
      <c r="AF51" s="896"/>
    </row>
    <row r="52" spans="1:32" x14ac:dyDescent="0.15">
      <c r="A52" s="895" t="s">
        <v>2942</v>
      </c>
      <c r="B52" s="896" t="s">
        <v>191</v>
      </c>
      <c r="C52" s="896" t="s">
        <v>711</v>
      </c>
      <c r="D52" s="896"/>
      <c r="E52" s="896"/>
      <c r="F52" s="896"/>
      <c r="G52" s="896"/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B52" s="896"/>
      <c r="AC52" s="896"/>
      <c r="AD52" s="896"/>
      <c r="AE52" s="896"/>
      <c r="AF52" s="896"/>
    </row>
    <row r="53" spans="1:32" x14ac:dyDescent="0.15">
      <c r="A53" s="895" t="s">
        <v>2944</v>
      </c>
      <c r="B53" s="896" t="s">
        <v>192</v>
      </c>
      <c r="C53" s="896" t="s">
        <v>708</v>
      </c>
      <c r="D53" s="896" t="s">
        <v>865</v>
      </c>
      <c r="E53" s="896"/>
      <c r="F53" s="896"/>
      <c r="G53" s="896"/>
      <c r="H53" s="896"/>
      <c r="I53" s="896"/>
      <c r="J53" s="896"/>
      <c r="K53" s="896"/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896"/>
      <c r="AA53" s="896"/>
      <c r="AB53" s="896"/>
      <c r="AC53" s="896"/>
      <c r="AD53" s="896"/>
      <c r="AE53" s="896"/>
      <c r="AF53" s="896"/>
    </row>
    <row r="54" spans="1:32" x14ac:dyDescent="0.15">
      <c r="A54" s="895" t="s">
        <v>2946</v>
      </c>
      <c r="B54" s="896" t="s">
        <v>2734</v>
      </c>
      <c r="C54" s="896" t="s">
        <v>2473</v>
      </c>
      <c r="D54" s="896"/>
      <c r="E54" s="896"/>
      <c r="F54" s="896"/>
      <c r="G54" s="896"/>
      <c r="H54" s="896"/>
      <c r="I54" s="896"/>
      <c r="J54" s="896"/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896"/>
      <c r="AA54" s="896"/>
      <c r="AB54" s="896"/>
      <c r="AC54" s="896"/>
      <c r="AD54" s="896"/>
      <c r="AE54" s="896"/>
      <c r="AF54" s="896"/>
    </row>
    <row r="55" spans="1:32" x14ac:dyDescent="0.15">
      <c r="A55" s="895" t="s">
        <v>2948</v>
      </c>
      <c r="B55" s="896" t="s">
        <v>11</v>
      </c>
      <c r="C55" s="896" t="s">
        <v>708</v>
      </c>
      <c r="D55" s="896" t="s">
        <v>709</v>
      </c>
      <c r="E55" s="896" t="s">
        <v>710</v>
      </c>
      <c r="F55" s="896" t="s">
        <v>711</v>
      </c>
      <c r="G55" s="896" t="s">
        <v>712</v>
      </c>
      <c r="H55" s="896" t="s">
        <v>707</v>
      </c>
      <c r="I55" s="896" t="s">
        <v>713</v>
      </c>
      <c r="J55" s="896" t="s">
        <v>714</v>
      </c>
      <c r="K55" s="896" t="s">
        <v>715</v>
      </c>
      <c r="L55" s="896" t="s">
        <v>716</v>
      </c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896"/>
      <c r="AA55" s="896"/>
      <c r="AB55" s="896"/>
      <c r="AC55" s="896"/>
      <c r="AD55" s="896"/>
      <c r="AE55" s="896"/>
      <c r="AF55" s="896"/>
    </row>
    <row r="56" spans="1:32" x14ac:dyDescent="0.15">
      <c r="A56" s="895" t="s">
        <v>2950</v>
      </c>
      <c r="B56" s="896" t="s">
        <v>12</v>
      </c>
      <c r="C56" s="896" t="s">
        <v>709</v>
      </c>
      <c r="D56" s="896"/>
      <c r="E56" s="896"/>
      <c r="F56" s="896"/>
      <c r="G56" s="896"/>
      <c r="H56" s="896"/>
      <c r="I56" s="896"/>
      <c r="J56" s="896"/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896"/>
      <c r="AA56" s="896"/>
      <c r="AB56" s="896"/>
      <c r="AC56" s="896"/>
      <c r="AD56" s="896"/>
      <c r="AE56" s="896"/>
      <c r="AF56" s="896"/>
    </row>
    <row r="57" spans="1:32" x14ac:dyDescent="0.15">
      <c r="A57" s="895" t="s">
        <v>2952</v>
      </c>
      <c r="B57" s="896" t="s">
        <v>96</v>
      </c>
      <c r="C57" s="896" t="s">
        <v>2474</v>
      </c>
      <c r="D57" s="896" t="s">
        <v>2475</v>
      </c>
      <c r="E57" s="896" t="s">
        <v>2476</v>
      </c>
      <c r="F57" s="896"/>
      <c r="G57" s="896"/>
      <c r="H57" s="896"/>
      <c r="I57" s="896"/>
      <c r="J57" s="896"/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896"/>
      <c r="AA57" s="896"/>
      <c r="AB57" s="896"/>
      <c r="AC57" s="896"/>
      <c r="AD57" s="896"/>
      <c r="AE57" s="896"/>
      <c r="AF57" s="896"/>
    </row>
    <row r="58" spans="1:32" x14ac:dyDescent="0.15">
      <c r="A58" s="895" t="s">
        <v>2954</v>
      </c>
      <c r="B58" s="896" t="s">
        <v>195</v>
      </c>
      <c r="C58" s="896" t="s">
        <v>787</v>
      </c>
      <c r="D58" s="896"/>
      <c r="E58" s="896"/>
      <c r="F58" s="896"/>
      <c r="G58" s="896"/>
      <c r="H58" s="896"/>
      <c r="I58" s="896"/>
      <c r="J58" s="896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896"/>
      <c r="AA58" s="896"/>
      <c r="AB58" s="896"/>
      <c r="AC58" s="896"/>
      <c r="AD58" s="896"/>
      <c r="AE58" s="896"/>
      <c r="AF58" s="896"/>
    </row>
    <row r="59" spans="1:32" x14ac:dyDescent="0.15">
      <c r="A59" s="895" t="s">
        <v>2956</v>
      </c>
      <c r="B59" s="896" t="s">
        <v>197</v>
      </c>
      <c r="C59" s="896" t="s">
        <v>708</v>
      </c>
      <c r="D59" s="896" t="s">
        <v>711</v>
      </c>
      <c r="E59" s="896" t="s">
        <v>753</v>
      </c>
      <c r="F59" s="896" t="s">
        <v>710</v>
      </c>
      <c r="G59" s="896" t="s">
        <v>715</v>
      </c>
      <c r="H59" s="896" t="s">
        <v>741</v>
      </c>
      <c r="I59" s="896"/>
      <c r="J59" s="896"/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896"/>
      <c r="AA59" s="896"/>
      <c r="AB59" s="896"/>
      <c r="AC59" s="896"/>
      <c r="AD59" s="896"/>
      <c r="AE59" s="896"/>
      <c r="AF59" s="896"/>
    </row>
    <row r="60" spans="1:32" x14ac:dyDescent="0.15">
      <c r="A60" s="895" t="s">
        <v>2958</v>
      </c>
      <c r="B60" s="896" t="s">
        <v>198</v>
      </c>
      <c r="C60" s="896" t="s">
        <v>715</v>
      </c>
      <c r="D60" s="896" t="s">
        <v>868</v>
      </c>
      <c r="E60" s="896" t="s">
        <v>4511</v>
      </c>
      <c r="F60" s="896"/>
      <c r="G60" s="896"/>
      <c r="H60" s="896"/>
      <c r="I60" s="896"/>
      <c r="J60" s="896"/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896"/>
      <c r="AA60" s="896"/>
      <c r="AB60" s="896"/>
      <c r="AC60" s="896"/>
      <c r="AD60" s="896"/>
      <c r="AE60" s="896"/>
      <c r="AF60" s="896"/>
    </row>
    <row r="61" spans="1:32" x14ac:dyDescent="0.15">
      <c r="A61" s="895" t="s">
        <v>2960</v>
      </c>
      <c r="B61" s="896" t="s">
        <v>200</v>
      </c>
      <c r="C61" s="896" t="s">
        <v>869</v>
      </c>
      <c r="D61" s="896" t="s">
        <v>870</v>
      </c>
      <c r="E61" s="896" t="s">
        <v>792</v>
      </c>
      <c r="F61" s="896" t="s">
        <v>2123</v>
      </c>
      <c r="G61" s="896" t="s">
        <v>2124</v>
      </c>
      <c r="H61" s="896"/>
      <c r="I61" s="896"/>
      <c r="J61" s="896"/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896"/>
      <c r="AA61" s="896"/>
      <c r="AB61" s="896"/>
      <c r="AC61" s="896"/>
      <c r="AD61" s="896"/>
      <c r="AE61" s="896"/>
      <c r="AF61" s="896"/>
    </row>
    <row r="62" spans="1:32" x14ac:dyDescent="0.15">
      <c r="A62" s="895" t="s">
        <v>2962</v>
      </c>
      <c r="B62" s="896" t="s">
        <v>2735</v>
      </c>
      <c r="C62" s="896" t="s">
        <v>2363</v>
      </c>
      <c r="D62" s="896" t="s">
        <v>714</v>
      </c>
      <c r="E62" s="896"/>
      <c r="F62" s="896"/>
      <c r="G62" s="896"/>
      <c r="H62" s="896"/>
      <c r="I62" s="896"/>
      <c r="J62" s="896"/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896"/>
      <c r="AA62" s="896"/>
      <c r="AB62" s="896"/>
      <c r="AC62" s="896"/>
      <c r="AD62" s="896"/>
      <c r="AE62" s="896"/>
      <c r="AF62" s="896"/>
    </row>
    <row r="63" spans="1:32" x14ac:dyDescent="0.15">
      <c r="A63" s="895" t="s">
        <v>2964</v>
      </c>
      <c r="B63" s="896" t="s">
        <v>199</v>
      </c>
      <c r="C63" s="896" t="s">
        <v>861</v>
      </c>
      <c r="D63" s="896" t="s">
        <v>746</v>
      </c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896"/>
      <c r="AA63" s="896"/>
      <c r="AB63" s="896"/>
      <c r="AC63" s="896"/>
      <c r="AD63" s="896"/>
      <c r="AE63" s="896"/>
      <c r="AF63" s="896"/>
    </row>
    <row r="64" spans="1:32" x14ac:dyDescent="0.15">
      <c r="A64" s="895" t="s">
        <v>2966</v>
      </c>
      <c r="B64" s="896" t="s">
        <v>202</v>
      </c>
      <c r="C64" s="896" t="s">
        <v>872</v>
      </c>
      <c r="D64" s="896" t="s">
        <v>1033</v>
      </c>
      <c r="E64" s="896" t="s">
        <v>2357</v>
      </c>
      <c r="F64" s="896" t="s">
        <v>2364</v>
      </c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896"/>
      <c r="AA64" s="896"/>
      <c r="AB64" s="896"/>
      <c r="AC64" s="896"/>
      <c r="AD64" s="896"/>
      <c r="AE64" s="896"/>
      <c r="AF64" s="896"/>
    </row>
    <row r="65" spans="1:32" x14ac:dyDescent="0.15">
      <c r="A65" s="895" t="s">
        <v>2968</v>
      </c>
      <c r="B65" s="896" t="s">
        <v>193</v>
      </c>
      <c r="C65" s="896" t="s">
        <v>722</v>
      </c>
      <c r="D65" s="896" t="s">
        <v>753</v>
      </c>
      <c r="E65" s="896" t="s">
        <v>866</v>
      </c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896"/>
      <c r="AA65" s="896"/>
      <c r="AB65" s="896"/>
      <c r="AC65" s="896"/>
      <c r="AD65" s="896"/>
      <c r="AE65" s="896"/>
      <c r="AF65" s="896"/>
    </row>
    <row r="66" spans="1:32" x14ac:dyDescent="0.15">
      <c r="A66" s="895" t="s">
        <v>2970</v>
      </c>
      <c r="B66" s="896" t="s">
        <v>196</v>
      </c>
      <c r="C66" s="896" t="s">
        <v>866</v>
      </c>
      <c r="D66" s="896"/>
      <c r="E66" s="896"/>
      <c r="F66" s="896"/>
      <c r="G66" s="896"/>
      <c r="H66" s="896"/>
      <c r="I66" s="896"/>
      <c r="J66" s="896"/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896"/>
      <c r="AA66" s="896"/>
      <c r="AB66" s="896"/>
      <c r="AC66" s="896"/>
      <c r="AD66" s="896"/>
      <c r="AE66" s="896"/>
      <c r="AF66" s="896"/>
    </row>
    <row r="67" spans="1:32" x14ac:dyDescent="0.15">
      <c r="A67" s="895" t="s">
        <v>2972</v>
      </c>
      <c r="B67" s="896" t="s">
        <v>201</v>
      </c>
      <c r="C67" s="896" t="s">
        <v>871</v>
      </c>
      <c r="D67" s="896" t="s">
        <v>4613</v>
      </c>
      <c r="E67" s="896" t="s">
        <v>4614</v>
      </c>
      <c r="F67" s="896" t="s">
        <v>4645</v>
      </c>
      <c r="G67" s="896"/>
      <c r="H67" s="896"/>
      <c r="I67" s="896"/>
      <c r="J67" s="896"/>
      <c r="K67" s="896"/>
      <c r="L67" s="896"/>
      <c r="M67" s="896"/>
      <c r="N67" s="896"/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896"/>
      <c r="AA67" s="896"/>
      <c r="AB67" s="896"/>
      <c r="AC67" s="896"/>
      <c r="AD67" s="896"/>
      <c r="AE67" s="896"/>
      <c r="AF67" s="896"/>
    </row>
    <row r="68" spans="1:32" x14ac:dyDescent="0.15">
      <c r="A68" s="895" t="s">
        <v>2974</v>
      </c>
      <c r="B68" s="896" t="s">
        <v>194</v>
      </c>
      <c r="C68" s="896" t="s">
        <v>2799</v>
      </c>
      <c r="D68" s="896" t="s">
        <v>2800</v>
      </c>
      <c r="E68" s="896" t="s">
        <v>2801</v>
      </c>
      <c r="F68" s="896"/>
      <c r="G68" s="896"/>
      <c r="H68" s="896"/>
      <c r="I68" s="896"/>
      <c r="J68" s="896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896"/>
      <c r="AA68" s="896"/>
      <c r="AB68" s="896"/>
      <c r="AC68" s="896"/>
      <c r="AD68" s="896"/>
      <c r="AE68" s="896"/>
      <c r="AF68" s="896"/>
    </row>
    <row r="69" spans="1:32" x14ac:dyDescent="0.15">
      <c r="A69" s="895" t="s">
        <v>2976</v>
      </c>
      <c r="B69" s="896" t="s">
        <v>13</v>
      </c>
      <c r="C69" s="896" t="s">
        <v>2087</v>
      </c>
      <c r="D69" s="896" t="s">
        <v>725</v>
      </c>
      <c r="E69" s="896" t="s">
        <v>707</v>
      </c>
      <c r="F69" s="896" t="s">
        <v>2088</v>
      </c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896"/>
      <c r="AA69" s="896"/>
      <c r="AB69" s="896"/>
      <c r="AC69" s="896"/>
      <c r="AD69" s="896"/>
      <c r="AE69" s="896"/>
      <c r="AF69" s="896"/>
    </row>
    <row r="70" spans="1:32" x14ac:dyDescent="0.15">
      <c r="A70" s="895" t="s">
        <v>2978</v>
      </c>
      <c r="B70" s="896" t="s">
        <v>97</v>
      </c>
      <c r="C70" s="896" t="s">
        <v>797</v>
      </c>
      <c r="D70" s="896" t="s">
        <v>781</v>
      </c>
      <c r="E70" s="896"/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896"/>
      <c r="AA70" s="896"/>
      <c r="AB70" s="896"/>
      <c r="AC70" s="896"/>
      <c r="AD70" s="896"/>
      <c r="AE70" s="896"/>
      <c r="AF70" s="896"/>
    </row>
    <row r="71" spans="1:32" x14ac:dyDescent="0.15">
      <c r="A71" s="895" t="s">
        <v>2980</v>
      </c>
      <c r="B71" s="896" t="s">
        <v>98</v>
      </c>
      <c r="C71" s="896" t="s">
        <v>798</v>
      </c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896"/>
      <c r="AA71" s="896"/>
      <c r="AB71" s="896"/>
      <c r="AC71" s="896"/>
      <c r="AD71" s="896"/>
      <c r="AE71" s="896"/>
      <c r="AF71" s="896"/>
    </row>
    <row r="72" spans="1:32" x14ac:dyDescent="0.15">
      <c r="A72" s="895" t="s">
        <v>2982</v>
      </c>
      <c r="B72" s="896" t="s">
        <v>2722</v>
      </c>
      <c r="C72" s="896" t="s">
        <v>2099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896"/>
      <c r="AA72" s="896"/>
      <c r="AB72" s="896"/>
      <c r="AC72" s="896"/>
      <c r="AD72" s="896"/>
      <c r="AE72" s="896"/>
      <c r="AF72" s="896"/>
    </row>
    <row r="73" spans="1:32" x14ac:dyDescent="0.15">
      <c r="A73" s="895" t="s">
        <v>2984</v>
      </c>
      <c r="B73" s="896" t="s">
        <v>205</v>
      </c>
      <c r="C73" s="896" t="s">
        <v>711</v>
      </c>
      <c r="D73" s="896" t="s">
        <v>710</v>
      </c>
      <c r="E73" s="896"/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896"/>
      <c r="AA73" s="896"/>
      <c r="AB73" s="896"/>
      <c r="AC73" s="896"/>
      <c r="AD73" s="896"/>
      <c r="AE73" s="896"/>
      <c r="AF73" s="896"/>
    </row>
    <row r="74" spans="1:32" x14ac:dyDescent="0.15">
      <c r="A74" s="895" t="s">
        <v>2986</v>
      </c>
      <c r="B74" s="896" t="s">
        <v>203</v>
      </c>
      <c r="C74" s="896" t="s">
        <v>814</v>
      </c>
      <c r="D74" s="896"/>
      <c r="E74" s="896"/>
      <c r="F74" s="896"/>
      <c r="G74" s="896"/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896"/>
      <c r="AA74" s="896"/>
      <c r="AB74" s="896"/>
      <c r="AC74" s="896"/>
      <c r="AD74" s="896"/>
      <c r="AE74" s="896"/>
      <c r="AF74" s="896"/>
    </row>
    <row r="75" spans="1:32" x14ac:dyDescent="0.15">
      <c r="A75" s="895" t="s">
        <v>2988</v>
      </c>
      <c r="B75" s="896" t="s">
        <v>204</v>
      </c>
      <c r="C75" s="896" t="s">
        <v>742</v>
      </c>
      <c r="D75" s="896"/>
      <c r="E75" s="896"/>
      <c r="F75" s="896"/>
      <c r="G75" s="896"/>
      <c r="H75" s="896"/>
      <c r="I75" s="896"/>
      <c r="J75" s="896"/>
      <c r="K75" s="896"/>
      <c r="L75" s="896"/>
      <c r="M75" s="896"/>
      <c r="N75" s="896"/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896"/>
      <c r="AA75" s="896"/>
      <c r="AB75" s="896"/>
      <c r="AC75" s="896"/>
      <c r="AD75" s="896"/>
      <c r="AE75" s="896"/>
      <c r="AF75" s="896"/>
    </row>
    <row r="76" spans="1:32" x14ac:dyDescent="0.15">
      <c r="A76" s="895" t="s">
        <v>2990</v>
      </c>
      <c r="B76" s="896" t="s">
        <v>14</v>
      </c>
      <c r="C76" s="896" t="s">
        <v>724</v>
      </c>
      <c r="D76" s="896" t="s">
        <v>726</v>
      </c>
      <c r="E76" s="896" t="s">
        <v>712</v>
      </c>
      <c r="F76" s="896" t="s">
        <v>707</v>
      </c>
      <c r="G76" s="896" t="s">
        <v>715</v>
      </c>
      <c r="H76" s="896" t="s">
        <v>716</v>
      </c>
      <c r="I76" s="896"/>
      <c r="J76" s="896"/>
      <c r="K76" s="896"/>
      <c r="L76" s="896"/>
      <c r="M76" s="896"/>
      <c r="N76" s="896"/>
      <c r="O76" s="896"/>
      <c r="P76" s="896"/>
      <c r="Q76" s="896"/>
      <c r="R76" s="896"/>
      <c r="S76" s="896"/>
      <c r="T76" s="896"/>
      <c r="U76" s="896"/>
      <c r="V76" s="896"/>
      <c r="W76" s="896"/>
      <c r="X76" s="896"/>
      <c r="Y76" s="896"/>
      <c r="Z76" s="896"/>
      <c r="AA76" s="896"/>
      <c r="AB76" s="896"/>
      <c r="AC76" s="896"/>
      <c r="AD76" s="896"/>
      <c r="AE76" s="896"/>
      <c r="AF76" s="896"/>
    </row>
    <row r="77" spans="1:32" x14ac:dyDescent="0.15">
      <c r="A77" s="895" t="s">
        <v>2992</v>
      </c>
      <c r="B77" s="896" t="s">
        <v>99</v>
      </c>
      <c r="C77" s="896" t="s">
        <v>789</v>
      </c>
      <c r="D77" s="896"/>
      <c r="E77" s="896"/>
      <c r="F77" s="896"/>
      <c r="G77" s="896"/>
      <c r="H77" s="896"/>
      <c r="I77" s="896"/>
      <c r="J77" s="896"/>
      <c r="K77" s="896"/>
      <c r="L77" s="896"/>
      <c r="M77" s="896"/>
      <c r="N77" s="896"/>
      <c r="O77" s="896"/>
      <c r="P77" s="896"/>
      <c r="Q77" s="896"/>
      <c r="R77" s="896"/>
      <c r="S77" s="896"/>
      <c r="T77" s="896"/>
      <c r="U77" s="896"/>
      <c r="V77" s="896"/>
      <c r="W77" s="896"/>
      <c r="X77" s="896"/>
      <c r="Y77" s="896"/>
      <c r="Z77" s="896"/>
      <c r="AA77" s="896"/>
      <c r="AB77" s="896"/>
      <c r="AC77" s="896"/>
      <c r="AD77" s="896"/>
      <c r="AE77" s="896"/>
      <c r="AF77" s="896"/>
    </row>
    <row r="78" spans="1:32" x14ac:dyDescent="0.15">
      <c r="A78" s="895" t="s">
        <v>2994</v>
      </c>
      <c r="B78" s="896" t="s">
        <v>2723</v>
      </c>
      <c r="C78" s="896" t="s">
        <v>2100</v>
      </c>
      <c r="D78" s="896"/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896"/>
      <c r="AA78" s="896"/>
      <c r="AB78" s="896"/>
      <c r="AC78" s="896"/>
      <c r="AD78" s="896"/>
      <c r="AE78" s="896"/>
      <c r="AF78" s="896"/>
    </row>
    <row r="79" spans="1:32" x14ac:dyDescent="0.15">
      <c r="A79" s="895" t="s">
        <v>2996</v>
      </c>
      <c r="B79" s="896" t="s">
        <v>206</v>
      </c>
      <c r="C79" s="896" t="s">
        <v>836</v>
      </c>
      <c r="D79" s="896" t="s">
        <v>873</v>
      </c>
      <c r="E79" s="896"/>
      <c r="F79" s="896"/>
      <c r="G79" s="896"/>
      <c r="H79" s="896"/>
      <c r="I79" s="896"/>
      <c r="J79" s="896"/>
      <c r="K79" s="896"/>
      <c r="L79" s="896"/>
      <c r="M79" s="896"/>
      <c r="N79" s="896"/>
      <c r="O79" s="896"/>
      <c r="P79" s="896"/>
      <c r="Q79" s="896"/>
      <c r="R79" s="896"/>
      <c r="S79" s="896"/>
      <c r="T79" s="896"/>
      <c r="U79" s="896"/>
      <c r="V79" s="896"/>
      <c r="W79" s="896"/>
      <c r="X79" s="896"/>
      <c r="Y79" s="896"/>
      <c r="Z79" s="896"/>
      <c r="AA79" s="896"/>
      <c r="AB79" s="896"/>
      <c r="AC79" s="896"/>
      <c r="AD79" s="896"/>
      <c r="AE79" s="896"/>
      <c r="AF79" s="896"/>
    </row>
    <row r="80" spans="1:32" x14ac:dyDescent="0.15">
      <c r="A80" s="895" t="s">
        <v>2998</v>
      </c>
      <c r="B80" s="896" t="s">
        <v>207</v>
      </c>
      <c r="C80" s="896" t="s">
        <v>874</v>
      </c>
      <c r="D80" s="896"/>
      <c r="E80" s="896"/>
      <c r="F80" s="896"/>
      <c r="G80" s="896"/>
      <c r="H80" s="896"/>
      <c r="I80" s="896"/>
      <c r="J80" s="896"/>
      <c r="K80" s="896"/>
      <c r="L80" s="896"/>
      <c r="M80" s="896"/>
      <c r="N80" s="896"/>
      <c r="O80" s="896"/>
      <c r="P80" s="896"/>
      <c r="Q80" s="896"/>
      <c r="R80" s="896"/>
      <c r="S80" s="896"/>
      <c r="T80" s="896"/>
      <c r="U80" s="896"/>
      <c r="V80" s="896"/>
      <c r="W80" s="896"/>
      <c r="X80" s="896"/>
      <c r="Y80" s="896"/>
      <c r="Z80" s="896"/>
      <c r="AA80" s="896"/>
      <c r="AB80" s="896"/>
      <c r="AC80" s="896"/>
      <c r="AD80" s="896"/>
      <c r="AE80" s="896"/>
      <c r="AF80" s="896"/>
    </row>
    <row r="81" spans="1:32" x14ac:dyDescent="0.15">
      <c r="A81" s="895" t="s">
        <v>3000</v>
      </c>
      <c r="B81" s="896" t="s">
        <v>208</v>
      </c>
      <c r="C81" s="896" t="s">
        <v>770</v>
      </c>
      <c r="D81" s="896"/>
      <c r="E81" s="896"/>
      <c r="F81" s="896"/>
      <c r="G81" s="896"/>
      <c r="H81" s="896"/>
      <c r="I81" s="896"/>
      <c r="J81" s="896"/>
      <c r="K81" s="896"/>
      <c r="L81" s="896"/>
      <c r="M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896"/>
      <c r="AA81" s="896"/>
      <c r="AB81" s="896"/>
      <c r="AC81" s="896"/>
      <c r="AD81" s="896"/>
      <c r="AE81" s="896"/>
      <c r="AF81" s="896"/>
    </row>
    <row r="82" spans="1:32" x14ac:dyDescent="0.15">
      <c r="A82" s="895" t="s">
        <v>3002</v>
      </c>
      <c r="B82" s="896" t="s">
        <v>15</v>
      </c>
      <c r="C82" s="896" t="s">
        <v>727</v>
      </c>
      <c r="D82" s="896" t="s">
        <v>728</v>
      </c>
      <c r="E82" s="896" t="s">
        <v>2786</v>
      </c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896"/>
      <c r="AA82" s="896"/>
      <c r="AB82" s="896"/>
      <c r="AC82" s="896"/>
      <c r="AD82" s="896"/>
      <c r="AE82" s="896"/>
      <c r="AF82" s="896"/>
    </row>
    <row r="83" spans="1:32" x14ac:dyDescent="0.15">
      <c r="A83" s="895" t="s">
        <v>3004</v>
      </c>
      <c r="B83" s="896" t="s">
        <v>101</v>
      </c>
      <c r="C83" s="896" t="s">
        <v>707</v>
      </c>
      <c r="D83" s="896" t="s">
        <v>742</v>
      </c>
      <c r="E83" s="896" t="s">
        <v>4624</v>
      </c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896"/>
      <c r="AA83" s="896"/>
      <c r="AB83" s="896"/>
      <c r="AC83" s="896"/>
      <c r="AD83" s="896"/>
      <c r="AE83" s="896"/>
      <c r="AF83" s="896"/>
    </row>
    <row r="84" spans="1:32" x14ac:dyDescent="0.15">
      <c r="A84" s="895" t="s">
        <v>3006</v>
      </c>
      <c r="B84" s="896" t="s">
        <v>100</v>
      </c>
      <c r="C84" s="896" t="s">
        <v>800</v>
      </c>
      <c r="D84" s="896"/>
      <c r="E84" s="896"/>
      <c r="F84" s="896"/>
      <c r="G84" s="896"/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896"/>
      <c r="AA84" s="896"/>
      <c r="AB84" s="896"/>
      <c r="AC84" s="896"/>
      <c r="AD84" s="896"/>
      <c r="AE84" s="896"/>
      <c r="AF84" s="896"/>
    </row>
    <row r="85" spans="1:32" x14ac:dyDescent="0.15">
      <c r="A85" s="895" t="s">
        <v>3008</v>
      </c>
      <c r="B85" s="896" t="s">
        <v>210</v>
      </c>
      <c r="C85" s="896" t="s">
        <v>861</v>
      </c>
      <c r="D85" s="896"/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896"/>
      <c r="AA85" s="896"/>
      <c r="AB85" s="896"/>
      <c r="AC85" s="896"/>
      <c r="AD85" s="896"/>
      <c r="AE85" s="896"/>
      <c r="AF85" s="896"/>
    </row>
    <row r="86" spans="1:32" x14ac:dyDescent="0.15">
      <c r="A86" s="895" t="s">
        <v>3010</v>
      </c>
      <c r="B86" s="896" t="s">
        <v>209</v>
      </c>
      <c r="C86" s="896" t="s">
        <v>713</v>
      </c>
      <c r="D86" s="896" t="s">
        <v>714</v>
      </c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896"/>
      <c r="AA86" s="896"/>
      <c r="AB86" s="896"/>
      <c r="AC86" s="896"/>
      <c r="AD86" s="896"/>
      <c r="AE86" s="896"/>
      <c r="AF86" s="896"/>
    </row>
    <row r="87" spans="1:32" x14ac:dyDescent="0.15">
      <c r="A87" s="895" t="s">
        <v>3012</v>
      </c>
      <c r="B87" s="896" t="s">
        <v>2706</v>
      </c>
      <c r="C87" s="896" t="s">
        <v>714</v>
      </c>
      <c r="D87" s="896" t="s">
        <v>2473</v>
      </c>
      <c r="E87" s="896" t="s">
        <v>2707</v>
      </c>
      <c r="F87" s="896" t="s">
        <v>4524</v>
      </c>
      <c r="G87" s="896" t="s">
        <v>4650</v>
      </c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896"/>
      <c r="AA87" s="896"/>
      <c r="AB87" s="896"/>
      <c r="AC87" s="896"/>
      <c r="AD87" s="896"/>
      <c r="AE87" s="896"/>
      <c r="AF87" s="896"/>
    </row>
    <row r="88" spans="1:32" x14ac:dyDescent="0.15">
      <c r="A88" s="895" t="s">
        <v>3014</v>
      </c>
      <c r="B88" s="896" t="s">
        <v>211</v>
      </c>
      <c r="C88" s="896" t="s">
        <v>2479</v>
      </c>
      <c r="D88" s="896" t="s">
        <v>2480</v>
      </c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896"/>
      <c r="AA88" s="896"/>
      <c r="AB88" s="896"/>
      <c r="AC88" s="896"/>
      <c r="AD88" s="896"/>
      <c r="AE88" s="896"/>
      <c r="AF88" s="896"/>
    </row>
    <row r="89" spans="1:32" x14ac:dyDescent="0.15">
      <c r="A89" s="895" t="s">
        <v>3016</v>
      </c>
      <c r="B89" s="896" t="s">
        <v>212</v>
      </c>
      <c r="C89" s="896" t="s">
        <v>875</v>
      </c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896"/>
      <c r="AA89" s="896"/>
      <c r="AB89" s="896"/>
      <c r="AC89" s="896"/>
      <c r="AD89" s="896"/>
      <c r="AE89" s="896"/>
      <c r="AF89" s="896"/>
    </row>
    <row r="90" spans="1:32" x14ac:dyDescent="0.15">
      <c r="A90" s="895" t="s">
        <v>3018</v>
      </c>
      <c r="B90" s="896" t="s">
        <v>16</v>
      </c>
      <c r="C90" s="896" t="s">
        <v>2570</v>
      </c>
      <c r="D90" s="896" t="s">
        <v>709</v>
      </c>
      <c r="E90" s="896" t="s">
        <v>712</v>
      </c>
      <c r="F90" s="896" t="s">
        <v>715</v>
      </c>
      <c r="G90" s="896" t="s">
        <v>716</v>
      </c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896"/>
      <c r="AA90" s="896"/>
      <c r="AB90" s="896"/>
      <c r="AC90" s="896"/>
      <c r="AD90" s="896"/>
      <c r="AE90" s="896"/>
      <c r="AF90" s="896"/>
    </row>
    <row r="91" spans="1:32" x14ac:dyDescent="0.15">
      <c r="A91" s="895" t="s">
        <v>3020</v>
      </c>
      <c r="B91" s="896" t="s">
        <v>17</v>
      </c>
      <c r="C91" s="896" t="s">
        <v>730</v>
      </c>
      <c r="D91" s="896" t="s">
        <v>731</v>
      </c>
      <c r="E91" s="896" t="s">
        <v>732</v>
      </c>
      <c r="F91" s="896" t="s">
        <v>733</v>
      </c>
      <c r="G91" s="896" t="s">
        <v>728</v>
      </c>
      <c r="H91" s="896" t="s">
        <v>734</v>
      </c>
      <c r="I91" s="896" t="s">
        <v>729</v>
      </c>
      <c r="J91" s="896" t="s">
        <v>735</v>
      </c>
      <c r="K91" s="896" t="s">
        <v>736</v>
      </c>
      <c r="L91" s="896" t="s">
        <v>4592</v>
      </c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896"/>
      <c r="AA91" s="896"/>
      <c r="AB91" s="896"/>
      <c r="AC91" s="896"/>
      <c r="AD91" s="896"/>
      <c r="AE91" s="896"/>
      <c r="AF91" s="896"/>
    </row>
    <row r="92" spans="1:32" x14ac:dyDescent="0.15">
      <c r="A92" s="895" t="s">
        <v>3022</v>
      </c>
      <c r="B92" s="896" t="s">
        <v>18</v>
      </c>
      <c r="C92" s="896" t="s">
        <v>737</v>
      </c>
      <c r="D92" s="896" t="s">
        <v>738</v>
      </c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896"/>
      <c r="AA92" s="896"/>
      <c r="AB92" s="896"/>
      <c r="AC92" s="896"/>
      <c r="AD92" s="896"/>
      <c r="AE92" s="896"/>
      <c r="AF92" s="896"/>
    </row>
    <row r="93" spans="1:32" x14ac:dyDescent="0.15">
      <c r="A93" s="895" t="s">
        <v>3024</v>
      </c>
      <c r="B93" s="896" t="s">
        <v>102</v>
      </c>
      <c r="C93" s="896" t="s">
        <v>789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896"/>
      <c r="AA93" s="896"/>
      <c r="AB93" s="896"/>
      <c r="AC93" s="896"/>
      <c r="AD93" s="896"/>
      <c r="AE93" s="896"/>
      <c r="AF93" s="896"/>
    </row>
    <row r="94" spans="1:32" x14ac:dyDescent="0.15">
      <c r="A94" s="895" t="s">
        <v>3026</v>
      </c>
      <c r="B94" s="896" t="s">
        <v>213</v>
      </c>
      <c r="C94" s="896" t="s">
        <v>708</v>
      </c>
      <c r="D94" s="896" t="s">
        <v>748</v>
      </c>
      <c r="E94" s="896" t="s">
        <v>742</v>
      </c>
      <c r="F94" s="896" t="s">
        <v>2104</v>
      </c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896"/>
      <c r="AA94" s="896"/>
      <c r="AB94" s="896"/>
      <c r="AC94" s="896"/>
      <c r="AD94" s="896"/>
      <c r="AE94" s="896"/>
      <c r="AF94" s="896"/>
    </row>
    <row r="95" spans="1:32" x14ac:dyDescent="0.15">
      <c r="A95" s="895" t="s">
        <v>3028</v>
      </c>
      <c r="B95" s="896" t="s">
        <v>217</v>
      </c>
      <c r="C95" s="896" t="s">
        <v>711</v>
      </c>
      <c r="D95" s="896" t="s">
        <v>751</v>
      </c>
      <c r="E95" s="896" t="s">
        <v>879</v>
      </c>
      <c r="F95" s="896" t="s">
        <v>710</v>
      </c>
      <c r="G95" s="896" t="s">
        <v>878</v>
      </c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896"/>
      <c r="AA95" s="896"/>
      <c r="AB95" s="896"/>
      <c r="AC95" s="896"/>
      <c r="AD95" s="896"/>
      <c r="AE95" s="896"/>
      <c r="AF95" s="896"/>
    </row>
    <row r="96" spans="1:32" x14ac:dyDescent="0.15">
      <c r="A96" s="895" t="s">
        <v>3030</v>
      </c>
      <c r="B96" s="896" t="s">
        <v>216</v>
      </c>
      <c r="C96" s="896" t="s">
        <v>770</v>
      </c>
      <c r="D96" s="896" t="s">
        <v>2481</v>
      </c>
      <c r="E96" s="896" t="s">
        <v>2473</v>
      </c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896"/>
      <c r="AA96" s="896"/>
      <c r="AB96" s="896"/>
      <c r="AC96" s="896"/>
      <c r="AD96" s="896"/>
      <c r="AE96" s="896"/>
      <c r="AF96" s="896"/>
    </row>
    <row r="97" spans="1:32" x14ac:dyDescent="0.15">
      <c r="A97" s="895" t="s">
        <v>3032</v>
      </c>
      <c r="B97" s="896" t="s">
        <v>215</v>
      </c>
      <c r="C97" s="896" t="s">
        <v>876</v>
      </c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896"/>
      <c r="AA97" s="896"/>
      <c r="AB97" s="896"/>
      <c r="AC97" s="896"/>
      <c r="AD97" s="896"/>
      <c r="AE97" s="896"/>
      <c r="AF97" s="896"/>
    </row>
    <row r="98" spans="1:32" x14ac:dyDescent="0.15">
      <c r="A98" s="895" t="s">
        <v>3034</v>
      </c>
      <c r="B98" s="896" t="s">
        <v>214</v>
      </c>
      <c r="C98" s="896" t="s">
        <v>819</v>
      </c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896"/>
      <c r="AA98" s="896"/>
      <c r="AB98" s="896"/>
      <c r="AC98" s="896"/>
      <c r="AD98" s="896"/>
      <c r="AE98" s="896"/>
      <c r="AF98" s="896"/>
    </row>
    <row r="99" spans="1:32" x14ac:dyDescent="0.15">
      <c r="A99" s="895" t="s">
        <v>3036</v>
      </c>
      <c r="B99" s="896" t="s">
        <v>2736</v>
      </c>
      <c r="C99" s="896" t="s">
        <v>2125</v>
      </c>
      <c r="D99" s="896" t="s">
        <v>2603</v>
      </c>
      <c r="E99" s="896"/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896"/>
      <c r="AA99" s="896"/>
      <c r="AB99" s="896"/>
      <c r="AC99" s="896"/>
      <c r="AD99" s="896"/>
      <c r="AE99" s="896"/>
      <c r="AF99" s="896"/>
    </row>
    <row r="100" spans="1:32" x14ac:dyDescent="0.15">
      <c r="A100" s="895" t="s">
        <v>3038</v>
      </c>
      <c r="B100" s="896" t="s">
        <v>19</v>
      </c>
      <c r="C100" s="896" t="s">
        <v>739</v>
      </c>
      <c r="D100" s="896" t="s">
        <v>4610</v>
      </c>
      <c r="E100" s="896" t="s">
        <v>715</v>
      </c>
      <c r="F100" s="896" t="s">
        <v>716</v>
      </c>
      <c r="G100" s="896" t="s">
        <v>2347</v>
      </c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896"/>
      <c r="AA100" s="896"/>
      <c r="AB100" s="896"/>
      <c r="AC100" s="896"/>
      <c r="AD100" s="896"/>
      <c r="AE100" s="896"/>
      <c r="AF100" s="896"/>
    </row>
    <row r="101" spans="1:32" x14ac:dyDescent="0.15">
      <c r="A101" s="895" t="s">
        <v>3040</v>
      </c>
      <c r="B101" s="896" t="s">
        <v>2589</v>
      </c>
      <c r="C101" s="896" t="s">
        <v>715</v>
      </c>
      <c r="D101" s="896" t="s">
        <v>2126</v>
      </c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896"/>
      <c r="AA101" s="896"/>
      <c r="AB101" s="896"/>
      <c r="AC101" s="896"/>
      <c r="AD101" s="896"/>
      <c r="AE101" s="896"/>
      <c r="AF101" s="896"/>
    </row>
    <row r="102" spans="1:32" x14ac:dyDescent="0.15">
      <c r="A102" s="895" t="s">
        <v>3042</v>
      </c>
      <c r="B102" s="896" t="s">
        <v>3043</v>
      </c>
      <c r="C102" s="896" t="s">
        <v>753</v>
      </c>
      <c r="D102" s="896" t="s">
        <v>710</v>
      </c>
      <c r="E102" s="896" t="s">
        <v>709</v>
      </c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896"/>
      <c r="AA102" s="896"/>
      <c r="AB102" s="896"/>
      <c r="AC102" s="896"/>
      <c r="AD102" s="896"/>
      <c r="AE102" s="896"/>
      <c r="AF102" s="896"/>
    </row>
    <row r="103" spans="1:32" x14ac:dyDescent="0.15">
      <c r="A103" s="895" t="s">
        <v>3045</v>
      </c>
      <c r="B103" s="896" t="s">
        <v>220</v>
      </c>
      <c r="C103" s="896" t="s">
        <v>753</v>
      </c>
      <c r="D103" s="896" t="s">
        <v>825</v>
      </c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896"/>
      <c r="AA103" s="896"/>
      <c r="AB103" s="896"/>
      <c r="AC103" s="896"/>
      <c r="AD103" s="896"/>
      <c r="AE103" s="896"/>
      <c r="AF103" s="896"/>
    </row>
    <row r="104" spans="1:32" x14ac:dyDescent="0.15">
      <c r="A104" s="895" t="s">
        <v>3047</v>
      </c>
      <c r="B104" s="896" t="s">
        <v>219</v>
      </c>
      <c r="C104" s="896" t="s">
        <v>789</v>
      </c>
      <c r="D104" s="896" t="s">
        <v>871</v>
      </c>
      <c r="E104" s="896" t="s">
        <v>714</v>
      </c>
      <c r="F104" s="896" t="s">
        <v>2363</v>
      </c>
      <c r="G104" s="896" t="s">
        <v>2366</v>
      </c>
      <c r="H104" s="896" t="s">
        <v>2365</v>
      </c>
      <c r="I104" s="896" t="s">
        <v>2604</v>
      </c>
      <c r="J104" s="896" t="s">
        <v>881</v>
      </c>
      <c r="K104" s="896" t="s">
        <v>2128</v>
      </c>
      <c r="L104" s="700" t="s">
        <v>4536</v>
      </c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896"/>
      <c r="AA104" s="896"/>
      <c r="AB104" s="896"/>
      <c r="AC104" s="896"/>
      <c r="AD104" s="896"/>
      <c r="AE104" s="896"/>
      <c r="AF104" s="896"/>
    </row>
    <row r="105" spans="1:32" x14ac:dyDescent="0.15">
      <c r="A105" s="895" t="s">
        <v>3049</v>
      </c>
      <c r="B105" s="896" t="s">
        <v>218</v>
      </c>
      <c r="C105" s="896" t="s">
        <v>880</v>
      </c>
      <c r="D105" s="896" t="s">
        <v>2127</v>
      </c>
      <c r="E105" s="896"/>
      <c r="F105" s="896"/>
      <c r="G105" s="896"/>
      <c r="H105" s="896"/>
      <c r="I105" s="896"/>
      <c r="J105" s="896"/>
      <c r="K105" s="896"/>
      <c r="L105" s="896"/>
      <c r="M105" s="896"/>
      <c r="N105" s="896"/>
      <c r="O105" s="896"/>
      <c r="P105" s="896"/>
      <c r="Q105" s="896"/>
      <c r="R105" s="896"/>
      <c r="S105" s="896"/>
      <c r="T105" s="896"/>
      <c r="U105" s="896"/>
      <c r="V105" s="896"/>
      <c r="W105" s="896"/>
      <c r="X105" s="896"/>
      <c r="Y105" s="896"/>
      <c r="Z105" s="896"/>
      <c r="AA105" s="896"/>
      <c r="AB105" s="896"/>
      <c r="AC105" s="896"/>
      <c r="AD105" s="896"/>
      <c r="AE105" s="896"/>
      <c r="AF105" s="896"/>
    </row>
    <row r="106" spans="1:32" x14ac:dyDescent="0.15">
      <c r="A106" s="895" t="s">
        <v>3051</v>
      </c>
      <c r="B106" s="896" t="s">
        <v>223</v>
      </c>
      <c r="C106" s="896" t="s">
        <v>746</v>
      </c>
      <c r="D106" s="896"/>
      <c r="E106" s="896"/>
      <c r="F106" s="896"/>
      <c r="G106" s="896"/>
      <c r="H106" s="896"/>
      <c r="J106" s="896"/>
      <c r="L106" s="896"/>
      <c r="M106" s="896"/>
      <c r="N106" s="896"/>
      <c r="O106" s="896"/>
      <c r="P106" s="896"/>
      <c r="Q106" s="896"/>
      <c r="R106" s="896"/>
      <c r="S106" s="896"/>
      <c r="T106" s="896"/>
      <c r="U106" s="896"/>
      <c r="V106" s="896"/>
      <c r="W106" s="896"/>
      <c r="X106" s="896"/>
      <c r="Y106" s="896"/>
      <c r="Z106" s="896"/>
      <c r="AA106" s="896"/>
      <c r="AB106" s="896"/>
      <c r="AC106" s="896"/>
      <c r="AD106" s="896"/>
      <c r="AE106" s="896"/>
      <c r="AF106" s="896"/>
    </row>
    <row r="107" spans="1:32" x14ac:dyDescent="0.15">
      <c r="A107" s="895" t="s">
        <v>3053</v>
      </c>
      <c r="B107" s="896" t="s">
        <v>221</v>
      </c>
      <c r="C107" s="896" t="s">
        <v>707</v>
      </c>
      <c r="D107" s="896" t="s">
        <v>742</v>
      </c>
      <c r="E107" s="896"/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896"/>
      <c r="AA107" s="896"/>
      <c r="AB107" s="896"/>
      <c r="AC107" s="896"/>
      <c r="AD107" s="896"/>
      <c r="AE107" s="896"/>
      <c r="AF107" s="896"/>
    </row>
    <row r="108" spans="1:32" x14ac:dyDescent="0.15">
      <c r="A108" s="895" t="s">
        <v>3055</v>
      </c>
      <c r="B108" s="896" t="s">
        <v>222</v>
      </c>
      <c r="C108" s="896" t="s">
        <v>707</v>
      </c>
      <c r="D108" s="896" t="s">
        <v>742</v>
      </c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896"/>
      <c r="AA108" s="896"/>
      <c r="AB108" s="896"/>
      <c r="AC108" s="896"/>
      <c r="AD108" s="896"/>
      <c r="AE108" s="896"/>
      <c r="AF108" s="896"/>
    </row>
    <row r="109" spans="1:32" x14ac:dyDescent="0.15">
      <c r="A109" s="895" t="s">
        <v>3057</v>
      </c>
      <c r="B109" s="896" t="s">
        <v>20</v>
      </c>
      <c r="C109" s="896" t="s">
        <v>4610</v>
      </c>
      <c r="D109" s="896" t="s">
        <v>2552</v>
      </c>
      <c r="E109" s="700" t="s">
        <v>707</v>
      </c>
      <c r="F109" s="896" t="s">
        <v>2088</v>
      </c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896"/>
      <c r="AA109" s="896"/>
      <c r="AB109" s="896"/>
      <c r="AC109" s="896"/>
      <c r="AD109" s="896"/>
      <c r="AE109" s="896"/>
      <c r="AF109" s="896"/>
    </row>
    <row r="110" spans="1:32" x14ac:dyDescent="0.15">
      <c r="A110" s="895" t="s">
        <v>3059</v>
      </c>
      <c r="B110" s="896" t="s">
        <v>105</v>
      </c>
      <c r="C110" s="896" t="s">
        <v>711</v>
      </c>
      <c r="D110" s="896" t="s">
        <v>803</v>
      </c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896"/>
      <c r="AA110" s="896"/>
      <c r="AB110" s="896"/>
      <c r="AC110" s="896"/>
      <c r="AD110" s="896"/>
      <c r="AE110" s="896"/>
      <c r="AF110" s="896"/>
    </row>
    <row r="111" spans="1:32" x14ac:dyDescent="0.15">
      <c r="A111" s="895" t="s">
        <v>3061</v>
      </c>
      <c r="B111" s="896" t="s">
        <v>106</v>
      </c>
      <c r="C111" s="896" t="s">
        <v>715</v>
      </c>
      <c r="D111" s="896"/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896"/>
      <c r="AA111" s="896"/>
      <c r="AB111" s="896"/>
      <c r="AC111" s="896"/>
      <c r="AD111" s="896"/>
      <c r="AE111" s="896"/>
      <c r="AF111" s="896"/>
    </row>
    <row r="112" spans="1:32" x14ac:dyDescent="0.15">
      <c r="A112" s="895" t="s">
        <v>3063</v>
      </c>
      <c r="B112" s="896" t="s">
        <v>104</v>
      </c>
      <c r="C112" s="896" t="s">
        <v>708</v>
      </c>
      <c r="D112" s="896" t="s">
        <v>802</v>
      </c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896"/>
      <c r="AA112" s="896"/>
      <c r="AB112" s="896"/>
      <c r="AC112" s="896"/>
      <c r="AD112" s="896"/>
      <c r="AE112" s="896"/>
      <c r="AF112" s="896"/>
    </row>
    <row r="113" spans="1:32" x14ac:dyDescent="0.15">
      <c r="A113" s="895" t="s">
        <v>3065</v>
      </c>
      <c r="B113" s="896" t="s">
        <v>103</v>
      </c>
      <c r="C113" s="896" t="s">
        <v>742</v>
      </c>
      <c r="D113" s="896" t="s">
        <v>801</v>
      </c>
      <c r="E113" s="896"/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896"/>
      <c r="AA113" s="896"/>
      <c r="AB113" s="896"/>
      <c r="AC113" s="896"/>
      <c r="AD113" s="896"/>
      <c r="AE113" s="896"/>
      <c r="AF113" s="896"/>
    </row>
    <row r="114" spans="1:32" x14ac:dyDescent="0.15">
      <c r="A114" s="895" t="s">
        <v>3067</v>
      </c>
      <c r="B114" s="896" t="s">
        <v>2737</v>
      </c>
      <c r="C114" s="896" t="s">
        <v>2357</v>
      </c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896"/>
      <c r="AA114" s="896"/>
      <c r="AB114" s="896"/>
      <c r="AC114" s="896"/>
      <c r="AD114" s="896"/>
      <c r="AE114" s="896"/>
      <c r="AF114" s="896"/>
    </row>
    <row r="115" spans="1:32" x14ac:dyDescent="0.15">
      <c r="A115" s="895" t="s">
        <v>3069</v>
      </c>
      <c r="B115" s="896" t="s">
        <v>226</v>
      </c>
      <c r="C115" s="896" t="s">
        <v>876</v>
      </c>
      <c r="D115" s="896"/>
      <c r="E115" s="896"/>
      <c r="F115" s="896"/>
      <c r="G115" s="896"/>
      <c r="H115" s="896"/>
      <c r="I115" s="896"/>
      <c r="J115" s="896"/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896"/>
      <c r="AA115" s="896"/>
      <c r="AB115" s="896"/>
      <c r="AC115" s="896"/>
      <c r="AD115" s="896"/>
      <c r="AE115" s="896"/>
      <c r="AF115" s="896"/>
    </row>
    <row r="116" spans="1:32" x14ac:dyDescent="0.15">
      <c r="A116" s="895" t="s">
        <v>3071</v>
      </c>
      <c r="B116" s="929" t="s">
        <v>228</v>
      </c>
      <c r="C116" s="929" t="s">
        <v>2473</v>
      </c>
      <c r="D116" s="896" t="s">
        <v>2805</v>
      </c>
      <c r="E116" s="585" t="s">
        <v>957</v>
      </c>
      <c r="F116" s="896"/>
      <c r="G116" s="896"/>
      <c r="H116" s="896"/>
      <c r="I116" s="896"/>
      <c r="J116" s="896"/>
      <c r="K116" s="896"/>
      <c r="L116" s="896"/>
      <c r="M116" s="896"/>
      <c r="N116" s="896"/>
      <c r="O116" s="896"/>
      <c r="P116" s="896"/>
      <c r="Q116" s="896"/>
      <c r="R116" s="896"/>
      <c r="S116" s="896"/>
      <c r="T116" s="896"/>
      <c r="U116" s="896"/>
      <c r="V116" s="896"/>
      <c r="W116" s="896"/>
      <c r="X116" s="896"/>
      <c r="Y116" s="896"/>
      <c r="Z116" s="896"/>
      <c r="AA116" s="896"/>
      <c r="AB116" s="896"/>
      <c r="AC116" s="896"/>
      <c r="AD116" s="896"/>
      <c r="AE116" s="896"/>
      <c r="AF116" s="896"/>
    </row>
    <row r="117" spans="1:32" x14ac:dyDescent="0.15">
      <c r="A117" s="895" t="s">
        <v>3073</v>
      </c>
      <c r="B117" s="896" t="s">
        <v>227</v>
      </c>
      <c r="C117" s="896" t="s">
        <v>795</v>
      </c>
      <c r="D117" s="896" t="s">
        <v>742</v>
      </c>
      <c r="E117" s="896" t="s">
        <v>2129</v>
      </c>
      <c r="F117" s="896" t="s">
        <v>4625</v>
      </c>
      <c r="G117" s="896"/>
      <c r="H117" s="896"/>
      <c r="I117" s="896"/>
      <c r="J117" s="896"/>
      <c r="K117" s="896"/>
      <c r="L117" s="896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896"/>
      <c r="AA117" s="896"/>
      <c r="AB117" s="896"/>
      <c r="AC117" s="896"/>
      <c r="AD117" s="896"/>
      <c r="AE117" s="896"/>
      <c r="AF117" s="896"/>
    </row>
    <row r="118" spans="1:32" x14ac:dyDescent="0.15">
      <c r="A118" s="895" t="s">
        <v>3075</v>
      </c>
      <c r="B118" s="896" t="s">
        <v>230</v>
      </c>
      <c r="C118" s="896" t="s">
        <v>807</v>
      </c>
      <c r="D118" s="896" t="s">
        <v>714</v>
      </c>
      <c r="E118" s="896" t="s">
        <v>789</v>
      </c>
      <c r="F118" s="896" t="s">
        <v>2130</v>
      </c>
      <c r="G118" s="896" t="s">
        <v>2708</v>
      </c>
      <c r="H118" s="896"/>
      <c r="I118" s="896"/>
      <c r="J118" s="896"/>
      <c r="K118" s="896"/>
      <c r="L118" s="896"/>
      <c r="M118" s="896"/>
      <c r="N118" s="896"/>
      <c r="O118" s="896"/>
      <c r="P118" s="896"/>
      <c r="Q118" s="896"/>
      <c r="R118" s="896"/>
      <c r="S118" s="896"/>
      <c r="T118" s="896"/>
      <c r="U118" s="896"/>
      <c r="V118" s="896"/>
      <c r="W118" s="896"/>
      <c r="X118" s="896"/>
      <c r="Y118" s="896"/>
      <c r="Z118" s="896"/>
      <c r="AA118" s="896"/>
      <c r="AB118" s="896"/>
      <c r="AC118" s="896"/>
      <c r="AD118" s="896"/>
      <c r="AE118" s="896"/>
      <c r="AF118" s="896"/>
    </row>
    <row r="119" spans="1:32" x14ac:dyDescent="0.15">
      <c r="A119" s="895" t="s">
        <v>3077</v>
      </c>
      <c r="B119" s="896" t="s">
        <v>231</v>
      </c>
      <c r="C119" s="896" t="s">
        <v>719</v>
      </c>
      <c r="D119" s="896"/>
      <c r="E119" s="896"/>
      <c r="F119" s="896"/>
      <c r="G119" s="896"/>
      <c r="H119" s="896"/>
      <c r="I119" s="896"/>
      <c r="J119" s="896"/>
      <c r="K119" s="896"/>
      <c r="L119" s="896"/>
      <c r="M119" s="896"/>
      <c r="N119" s="896"/>
      <c r="O119" s="896"/>
      <c r="P119" s="896"/>
      <c r="Q119" s="896"/>
      <c r="R119" s="896"/>
      <c r="S119" s="896"/>
      <c r="T119" s="896"/>
      <c r="U119" s="896"/>
      <c r="V119" s="896"/>
      <c r="W119" s="896"/>
      <c r="X119" s="896"/>
      <c r="Y119" s="896"/>
      <c r="Z119" s="896"/>
      <c r="AA119" s="896"/>
      <c r="AB119" s="896"/>
      <c r="AC119" s="896"/>
      <c r="AD119" s="896"/>
      <c r="AE119" s="896"/>
      <c r="AF119" s="896"/>
    </row>
    <row r="120" spans="1:32" x14ac:dyDescent="0.15">
      <c r="A120" s="895" t="s">
        <v>3079</v>
      </c>
      <c r="B120" s="896" t="s">
        <v>229</v>
      </c>
      <c r="C120" s="896" t="s">
        <v>883</v>
      </c>
      <c r="D120" s="896" t="s">
        <v>742</v>
      </c>
      <c r="E120" s="896"/>
      <c r="F120" s="896"/>
      <c r="G120" s="896"/>
      <c r="H120" s="896"/>
      <c r="I120" s="896"/>
      <c r="J120" s="896"/>
      <c r="K120" s="896"/>
      <c r="L120" s="896"/>
      <c r="M120" s="896"/>
      <c r="N120" s="896"/>
      <c r="O120" s="896"/>
      <c r="P120" s="896"/>
      <c r="Q120" s="896"/>
      <c r="R120" s="896"/>
      <c r="S120" s="896"/>
      <c r="T120" s="896"/>
      <c r="U120" s="896"/>
      <c r="V120" s="896"/>
      <c r="W120" s="896"/>
      <c r="X120" s="896"/>
      <c r="Y120" s="896"/>
      <c r="Z120" s="896"/>
      <c r="AA120" s="896"/>
      <c r="AB120" s="896"/>
      <c r="AC120" s="896"/>
      <c r="AD120" s="896"/>
      <c r="AE120" s="896"/>
      <c r="AF120" s="896"/>
    </row>
    <row r="121" spans="1:32" x14ac:dyDescent="0.15">
      <c r="A121" s="895" t="s">
        <v>3081</v>
      </c>
      <c r="B121" s="896" t="s">
        <v>224</v>
      </c>
      <c r="C121" s="896" t="s">
        <v>711</v>
      </c>
      <c r="D121" s="896"/>
      <c r="E121" s="896"/>
      <c r="F121" s="896"/>
      <c r="G121" s="896"/>
      <c r="H121" s="896"/>
      <c r="I121" s="896"/>
      <c r="J121" s="896"/>
      <c r="K121" s="896"/>
      <c r="L121" s="896"/>
      <c r="M121" s="896"/>
      <c r="N121" s="896"/>
      <c r="O121" s="896"/>
      <c r="P121" s="896"/>
      <c r="Q121" s="896"/>
      <c r="R121" s="896"/>
      <c r="S121" s="896"/>
      <c r="T121" s="896"/>
      <c r="U121" s="896"/>
      <c r="V121" s="896"/>
      <c r="W121" s="896"/>
      <c r="X121" s="896"/>
      <c r="Y121" s="896"/>
      <c r="Z121" s="896"/>
      <c r="AA121" s="896"/>
      <c r="AB121" s="896"/>
      <c r="AC121" s="896"/>
      <c r="AD121" s="896"/>
      <c r="AE121" s="896"/>
      <c r="AF121" s="896"/>
    </row>
    <row r="122" spans="1:32" x14ac:dyDescent="0.15">
      <c r="A122" s="895" t="s">
        <v>3083</v>
      </c>
      <c r="B122" s="896" t="s">
        <v>225</v>
      </c>
      <c r="C122" s="896" t="s">
        <v>744</v>
      </c>
      <c r="D122" s="896"/>
      <c r="E122" s="896"/>
      <c r="F122" s="896"/>
      <c r="G122" s="896"/>
      <c r="H122" s="896"/>
      <c r="I122" s="896"/>
      <c r="J122" s="896"/>
      <c r="K122" s="896"/>
      <c r="L122" s="896"/>
      <c r="M122" s="896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896"/>
      <c r="AA122" s="896"/>
      <c r="AB122" s="896"/>
      <c r="AC122" s="896"/>
      <c r="AD122" s="896"/>
      <c r="AE122" s="896"/>
      <c r="AF122" s="896"/>
    </row>
    <row r="123" spans="1:32" x14ac:dyDescent="0.15">
      <c r="A123" s="895" t="s">
        <v>3085</v>
      </c>
      <c r="B123" s="896" t="s">
        <v>21</v>
      </c>
      <c r="C123" s="896" t="s">
        <v>741</v>
      </c>
      <c r="D123" s="896" t="s">
        <v>709</v>
      </c>
      <c r="E123" s="896" t="s">
        <v>711</v>
      </c>
      <c r="F123" s="896" t="s">
        <v>712</v>
      </c>
      <c r="G123" s="896" t="s">
        <v>715</v>
      </c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896"/>
      <c r="AA123" s="896"/>
      <c r="AB123" s="896"/>
      <c r="AC123" s="896"/>
      <c r="AD123" s="896"/>
      <c r="AE123" s="896"/>
      <c r="AF123" s="896"/>
    </row>
    <row r="124" spans="1:32" x14ac:dyDescent="0.15">
      <c r="A124" s="895" t="s">
        <v>3087</v>
      </c>
      <c r="B124" s="896" t="s">
        <v>107</v>
      </c>
      <c r="C124" s="896" t="s">
        <v>804</v>
      </c>
      <c r="D124" s="896"/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896"/>
      <c r="AA124" s="896"/>
      <c r="AB124" s="896"/>
      <c r="AC124" s="896"/>
      <c r="AD124" s="896"/>
      <c r="AE124" s="896"/>
      <c r="AF124" s="896"/>
    </row>
    <row r="125" spans="1:32" x14ac:dyDescent="0.15">
      <c r="A125" s="895" t="s">
        <v>3089</v>
      </c>
      <c r="B125" s="896" t="s">
        <v>248</v>
      </c>
      <c r="C125" s="896" t="s">
        <v>789</v>
      </c>
      <c r="D125" s="896"/>
      <c r="E125" s="896"/>
      <c r="F125" s="896"/>
      <c r="G125" s="896"/>
      <c r="H125" s="896"/>
      <c r="I125" s="896"/>
      <c r="J125" s="896"/>
      <c r="K125" s="896"/>
      <c r="L125" s="896"/>
      <c r="M125" s="896"/>
      <c r="N125" s="896"/>
      <c r="O125" s="896"/>
      <c r="P125" s="896"/>
      <c r="Q125" s="896"/>
      <c r="R125" s="896"/>
      <c r="S125" s="896"/>
      <c r="T125" s="896"/>
      <c r="U125" s="896"/>
      <c r="V125" s="896"/>
      <c r="W125" s="896"/>
      <c r="X125" s="896"/>
      <c r="Y125" s="896"/>
      <c r="Z125" s="896"/>
      <c r="AA125" s="896"/>
      <c r="AB125" s="896"/>
      <c r="AC125" s="896"/>
      <c r="AD125" s="896"/>
      <c r="AE125" s="896"/>
      <c r="AF125" s="896"/>
    </row>
    <row r="126" spans="1:32" x14ac:dyDescent="0.15">
      <c r="A126" s="895" t="s">
        <v>3091</v>
      </c>
      <c r="B126" s="896" t="s">
        <v>251</v>
      </c>
      <c r="C126" s="896" t="s">
        <v>714</v>
      </c>
      <c r="D126" s="896"/>
      <c r="E126" s="896"/>
      <c r="F126" s="896"/>
      <c r="G126" s="896"/>
      <c r="H126" s="896"/>
      <c r="I126" s="896"/>
      <c r="J126" s="896"/>
      <c r="K126" s="896"/>
      <c r="L126" s="896"/>
      <c r="M126" s="896"/>
      <c r="N126" s="896"/>
      <c r="O126" s="896"/>
      <c r="P126" s="896"/>
      <c r="Q126" s="896"/>
      <c r="R126" s="896"/>
      <c r="S126" s="896"/>
      <c r="T126" s="896"/>
      <c r="U126" s="896"/>
      <c r="V126" s="896"/>
      <c r="W126" s="896"/>
      <c r="X126" s="896"/>
      <c r="Y126" s="896"/>
      <c r="Z126" s="896"/>
      <c r="AA126" s="896"/>
      <c r="AB126" s="896"/>
      <c r="AC126" s="896"/>
      <c r="AD126" s="896"/>
      <c r="AE126" s="896"/>
      <c r="AF126" s="896"/>
    </row>
    <row r="127" spans="1:32" x14ac:dyDescent="0.15">
      <c r="A127" s="895" t="s">
        <v>3093</v>
      </c>
      <c r="B127" s="896" t="s">
        <v>255</v>
      </c>
      <c r="C127" s="896" t="s">
        <v>802</v>
      </c>
      <c r="D127" s="896"/>
      <c r="E127" s="896"/>
      <c r="F127" s="896"/>
      <c r="G127" s="896"/>
      <c r="H127" s="896"/>
      <c r="I127" s="896"/>
      <c r="J127" s="896"/>
      <c r="K127" s="896"/>
      <c r="L127" s="896"/>
      <c r="M127" s="896"/>
      <c r="N127" s="896"/>
      <c r="O127" s="896"/>
      <c r="P127" s="896"/>
      <c r="Q127" s="896"/>
      <c r="R127" s="896"/>
      <c r="S127" s="896"/>
      <c r="T127" s="896"/>
      <c r="U127" s="896"/>
      <c r="V127" s="896"/>
      <c r="W127" s="896"/>
      <c r="X127" s="896"/>
      <c r="Y127" s="896"/>
      <c r="Z127" s="896"/>
      <c r="AA127" s="896"/>
      <c r="AB127" s="896"/>
      <c r="AC127" s="896"/>
      <c r="AD127" s="896"/>
      <c r="AE127" s="896"/>
      <c r="AF127" s="896"/>
    </row>
    <row r="128" spans="1:32" x14ac:dyDescent="0.15">
      <c r="A128" s="895" t="s">
        <v>3095</v>
      </c>
      <c r="B128" s="896" t="s">
        <v>233</v>
      </c>
      <c r="C128" s="896" t="s">
        <v>4451</v>
      </c>
      <c r="D128" s="896" t="s">
        <v>888</v>
      </c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896"/>
      <c r="AA128" s="896"/>
      <c r="AB128" s="896"/>
      <c r="AC128" s="896"/>
      <c r="AD128" s="896"/>
      <c r="AE128" s="896"/>
      <c r="AF128" s="896"/>
    </row>
    <row r="129" spans="1:32" x14ac:dyDescent="0.15">
      <c r="A129" s="895" t="s">
        <v>3097</v>
      </c>
      <c r="B129" s="896" t="s">
        <v>257</v>
      </c>
      <c r="C129" s="896" t="s">
        <v>902</v>
      </c>
      <c r="D129" s="896"/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896"/>
      <c r="AA129" s="896"/>
      <c r="AB129" s="896"/>
      <c r="AC129" s="896"/>
      <c r="AD129" s="896"/>
      <c r="AE129" s="896"/>
      <c r="AF129" s="896"/>
    </row>
    <row r="130" spans="1:32" x14ac:dyDescent="0.15">
      <c r="A130" s="895" t="s">
        <v>3099</v>
      </c>
      <c r="B130" s="896" t="s">
        <v>234</v>
      </c>
      <c r="C130" s="896" t="s">
        <v>889</v>
      </c>
      <c r="D130" s="896" t="s">
        <v>2105</v>
      </c>
      <c r="E130" s="896"/>
      <c r="F130" s="896"/>
      <c r="G130" s="896"/>
      <c r="H130" s="896"/>
      <c r="I130" s="896"/>
      <c r="J130" s="896"/>
      <c r="K130" s="896"/>
      <c r="L130" s="896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896"/>
      <c r="AA130" s="896"/>
      <c r="AB130" s="896"/>
      <c r="AC130" s="896"/>
      <c r="AD130" s="896"/>
      <c r="AE130" s="896"/>
      <c r="AF130" s="896"/>
    </row>
    <row r="131" spans="1:32" x14ac:dyDescent="0.15">
      <c r="A131" s="895" t="s">
        <v>3101</v>
      </c>
      <c r="B131" s="896" t="s">
        <v>236</v>
      </c>
      <c r="C131" s="896" t="s">
        <v>866</v>
      </c>
      <c r="D131" s="896" t="s">
        <v>2134</v>
      </c>
      <c r="E131" s="896"/>
      <c r="F131" s="896"/>
      <c r="G131" s="896"/>
      <c r="H131" s="896"/>
      <c r="I131" s="896"/>
      <c r="J131" s="896"/>
      <c r="K131" s="896"/>
      <c r="L131" s="896"/>
      <c r="M131" s="896"/>
      <c r="N131" s="896"/>
      <c r="O131" s="896"/>
      <c r="P131" s="896"/>
      <c r="Q131" s="896"/>
      <c r="R131" s="896"/>
      <c r="S131" s="896"/>
      <c r="T131" s="896"/>
      <c r="U131" s="896"/>
      <c r="V131" s="896"/>
      <c r="W131" s="896"/>
      <c r="X131" s="896"/>
      <c r="Y131" s="896"/>
      <c r="Z131" s="896"/>
      <c r="AA131" s="896"/>
      <c r="AB131" s="896"/>
      <c r="AC131" s="896"/>
      <c r="AD131" s="896"/>
      <c r="AE131" s="896"/>
      <c r="AF131" s="896"/>
    </row>
    <row r="132" spans="1:32" x14ac:dyDescent="0.15">
      <c r="A132" s="895" t="s">
        <v>3103</v>
      </c>
      <c r="B132" s="896" t="s">
        <v>240</v>
      </c>
      <c r="C132" s="896" t="s">
        <v>892</v>
      </c>
      <c r="D132" s="896" t="s">
        <v>796</v>
      </c>
      <c r="E132" s="896" t="s">
        <v>4514</v>
      </c>
      <c r="F132" s="896"/>
      <c r="G132" s="896"/>
      <c r="H132" s="896"/>
      <c r="I132" s="896"/>
      <c r="J132" s="896"/>
      <c r="K132" s="896"/>
      <c r="L132" s="896"/>
      <c r="M132" s="896"/>
      <c r="N132" s="896"/>
      <c r="O132" s="896"/>
      <c r="P132" s="896"/>
      <c r="Q132" s="896"/>
      <c r="R132" s="896"/>
      <c r="S132" s="896"/>
      <c r="T132" s="896"/>
      <c r="U132" s="896"/>
      <c r="V132" s="896"/>
      <c r="W132" s="896"/>
      <c r="X132" s="896"/>
      <c r="Y132" s="896"/>
      <c r="Z132" s="896"/>
      <c r="AA132" s="896"/>
      <c r="AB132" s="896"/>
      <c r="AC132" s="896"/>
      <c r="AD132" s="896"/>
      <c r="AE132" s="896"/>
      <c r="AF132" s="896"/>
    </row>
    <row r="133" spans="1:32" x14ac:dyDescent="0.15">
      <c r="A133" s="895" t="s">
        <v>3105</v>
      </c>
      <c r="B133" s="896" t="s">
        <v>252</v>
      </c>
      <c r="C133" s="896" t="s">
        <v>770</v>
      </c>
      <c r="D133" s="896" t="s">
        <v>789</v>
      </c>
      <c r="E133" s="896" t="s">
        <v>2816</v>
      </c>
      <c r="F133" s="896"/>
      <c r="G133" s="896"/>
      <c r="H133" s="896"/>
      <c r="I133" s="896"/>
      <c r="J133" s="896"/>
      <c r="K133" s="896"/>
      <c r="L133" s="896"/>
      <c r="M133" s="896"/>
      <c r="N133" s="896"/>
      <c r="O133" s="896"/>
      <c r="P133" s="896"/>
      <c r="Q133" s="896"/>
      <c r="R133" s="896"/>
      <c r="S133" s="896"/>
      <c r="T133" s="896"/>
      <c r="U133" s="896"/>
      <c r="V133" s="896"/>
      <c r="W133" s="896"/>
      <c r="X133" s="896"/>
      <c r="Y133" s="896"/>
      <c r="Z133" s="896"/>
      <c r="AA133" s="896"/>
      <c r="AB133" s="896"/>
      <c r="AC133" s="896"/>
      <c r="AD133" s="896"/>
      <c r="AE133" s="896"/>
      <c r="AF133" s="896"/>
    </row>
    <row r="134" spans="1:32" x14ac:dyDescent="0.15">
      <c r="A134" s="895" t="s">
        <v>3107</v>
      </c>
      <c r="B134" s="896" t="s">
        <v>244</v>
      </c>
      <c r="C134" s="896" t="s">
        <v>897</v>
      </c>
      <c r="D134" s="896" t="s">
        <v>742</v>
      </c>
      <c r="E134" s="896"/>
      <c r="F134" s="896"/>
      <c r="G134" s="896"/>
      <c r="H134" s="896"/>
      <c r="I134" s="896"/>
      <c r="J134" s="896"/>
      <c r="K134" s="896"/>
      <c r="L134" s="896"/>
      <c r="M134" s="896"/>
      <c r="N134" s="896"/>
      <c r="O134" s="896"/>
      <c r="P134" s="896"/>
      <c r="Q134" s="896"/>
      <c r="R134" s="896"/>
      <c r="S134" s="896"/>
      <c r="T134" s="896"/>
      <c r="U134" s="896"/>
      <c r="V134" s="896"/>
      <c r="W134" s="896"/>
      <c r="X134" s="896"/>
      <c r="Y134" s="896"/>
      <c r="Z134" s="896"/>
      <c r="AA134" s="896"/>
      <c r="AB134" s="896"/>
      <c r="AC134" s="896"/>
      <c r="AD134" s="896"/>
      <c r="AE134" s="896"/>
      <c r="AF134" s="896"/>
    </row>
    <row r="135" spans="1:32" x14ac:dyDescent="0.15">
      <c r="A135" s="895" t="s">
        <v>3109</v>
      </c>
      <c r="B135" s="896" t="s">
        <v>238</v>
      </c>
      <c r="C135" s="896" t="s">
        <v>810</v>
      </c>
      <c r="D135" s="896" t="s">
        <v>4512</v>
      </c>
      <c r="E135" s="896" t="s">
        <v>4513</v>
      </c>
      <c r="F135" s="896"/>
      <c r="G135" s="896"/>
      <c r="H135" s="896"/>
      <c r="I135" s="896"/>
      <c r="J135" s="896"/>
      <c r="K135" s="896"/>
      <c r="L135" s="896"/>
      <c r="M135" s="896"/>
      <c r="N135" s="896"/>
      <c r="O135" s="896"/>
      <c r="P135" s="896"/>
      <c r="Q135" s="896"/>
      <c r="R135" s="896"/>
      <c r="S135" s="896"/>
      <c r="T135" s="896"/>
      <c r="U135" s="896"/>
      <c r="V135" s="896"/>
      <c r="W135" s="896"/>
      <c r="X135" s="896"/>
      <c r="Y135" s="896"/>
      <c r="Z135" s="896"/>
      <c r="AA135" s="896"/>
      <c r="AB135" s="896"/>
      <c r="AC135" s="896"/>
      <c r="AD135" s="896"/>
      <c r="AE135" s="896"/>
      <c r="AF135" s="896"/>
    </row>
    <row r="136" spans="1:32" x14ac:dyDescent="0.15">
      <c r="A136" s="895" t="s">
        <v>3111</v>
      </c>
      <c r="B136" s="896" t="s">
        <v>254</v>
      </c>
      <c r="C136" s="896" t="s">
        <v>710</v>
      </c>
      <c r="D136" s="896" t="s">
        <v>2482</v>
      </c>
      <c r="E136" s="896"/>
      <c r="F136" s="896"/>
      <c r="G136" s="896"/>
      <c r="H136" s="896"/>
      <c r="I136" s="896"/>
      <c r="J136" s="896"/>
      <c r="K136" s="896"/>
      <c r="L136" s="896"/>
      <c r="M136" s="896"/>
      <c r="N136" s="896"/>
      <c r="O136" s="896"/>
      <c r="P136" s="896"/>
      <c r="Q136" s="896"/>
      <c r="R136" s="896"/>
      <c r="S136" s="896"/>
      <c r="T136" s="896"/>
      <c r="U136" s="896"/>
      <c r="V136" s="896"/>
      <c r="W136" s="896"/>
      <c r="X136" s="896"/>
      <c r="Y136" s="896"/>
      <c r="Z136" s="896"/>
      <c r="AA136" s="896"/>
      <c r="AB136" s="896"/>
      <c r="AC136" s="896"/>
      <c r="AD136" s="896"/>
      <c r="AE136" s="896"/>
      <c r="AF136" s="896"/>
    </row>
    <row r="137" spans="1:32" x14ac:dyDescent="0.15">
      <c r="A137" s="895" t="s">
        <v>3113</v>
      </c>
      <c r="B137" s="896" t="s">
        <v>245</v>
      </c>
      <c r="C137" s="896" t="s">
        <v>719</v>
      </c>
      <c r="D137" s="896" t="s">
        <v>711</v>
      </c>
      <c r="E137" s="896" t="s">
        <v>818</v>
      </c>
      <c r="F137" s="896" t="s">
        <v>844</v>
      </c>
      <c r="G137" s="896" t="s">
        <v>898</v>
      </c>
      <c r="H137" s="896" t="s">
        <v>4626</v>
      </c>
      <c r="I137" s="896"/>
      <c r="J137" s="896"/>
      <c r="K137" s="896"/>
      <c r="L137" s="896"/>
      <c r="M137" s="896"/>
      <c r="N137" s="896"/>
      <c r="O137" s="896"/>
      <c r="P137" s="896"/>
      <c r="Q137" s="896"/>
      <c r="R137" s="896"/>
      <c r="S137" s="896"/>
      <c r="T137" s="896"/>
      <c r="U137" s="896"/>
      <c r="V137" s="896"/>
      <c r="W137" s="896"/>
      <c r="X137" s="896"/>
      <c r="Y137" s="896"/>
      <c r="Z137" s="896"/>
      <c r="AA137" s="896"/>
      <c r="AB137" s="896"/>
      <c r="AC137" s="896"/>
      <c r="AD137" s="896"/>
      <c r="AE137" s="896"/>
      <c r="AF137" s="896"/>
    </row>
    <row r="138" spans="1:32" x14ac:dyDescent="0.15">
      <c r="A138" s="895" t="s">
        <v>3115</v>
      </c>
      <c r="B138" s="896" t="s">
        <v>239</v>
      </c>
      <c r="C138" s="896" t="s">
        <v>891</v>
      </c>
      <c r="D138" s="896" t="s">
        <v>711</v>
      </c>
      <c r="E138" s="896" t="s">
        <v>753</v>
      </c>
      <c r="F138" s="896" t="s">
        <v>712</v>
      </c>
      <c r="G138" s="896" t="s">
        <v>714</v>
      </c>
      <c r="H138" s="896"/>
      <c r="I138" s="896"/>
      <c r="J138" s="896"/>
      <c r="K138" s="896"/>
      <c r="L138" s="896"/>
      <c r="M138" s="896"/>
      <c r="N138" s="896"/>
      <c r="O138" s="896"/>
      <c r="P138" s="896"/>
      <c r="Q138" s="896"/>
      <c r="R138" s="896"/>
      <c r="S138" s="896"/>
      <c r="T138" s="896"/>
      <c r="U138" s="896"/>
      <c r="V138" s="896"/>
      <c r="W138" s="896"/>
      <c r="X138" s="896"/>
      <c r="Y138" s="896"/>
      <c r="Z138" s="896"/>
      <c r="AA138" s="896"/>
      <c r="AB138" s="896"/>
      <c r="AC138" s="896"/>
      <c r="AD138" s="896"/>
      <c r="AE138" s="896"/>
      <c r="AF138" s="896"/>
    </row>
    <row r="139" spans="1:32" x14ac:dyDescent="0.15">
      <c r="A139" s="895" t="s">
        <v>3117</v>
      </c>
      <c r="B139" s="896" t="s">
        <v>246</v>
      </c>
      <c r="C139" s="896" t="s">
        <v>745</v>
      </c>
      <c r="D139" s="896"/>
      <c r="E139" s="896"/>
      <c r="F139" s="896"/>
      <c r="G139" s="896"/>
      <c r="H139" s="896"/>
      <c r="I139" s="896"/>
      <c r="J139" s="896"/>
      <c r="K139" s="896"/>
      <c r="L139" s="896"/>
      <c r="M139" s="896"/>
      <c r="N139" s="896"/>
      <c r="O139" s="896"/>
      <c r="P139" s="896"/>
      <c r="Q139" s="896"/>
      <c r="R139" s="896"/>
      <c r="S139" s="896"/>
      <c r="T139" s="896"/>
      <c r="U139" s="896"/>
      <c r="V139" s="896"/>
      <c r="W139" s="896"/>
      <c r="X139" s="896"/>
      <c r="Y139" s="896"/>
      <c r="Z139" s="896"/>
      <c r="AA139" s="896"/>
      <c r="AB139" s="896"/>
      <c r="AC139" s="896"/>
      <c r="AD139" s="896"/>
      <c r="AE139" s="896"/>
      <c r="AF139" s="896"/>
    </row>
    <row r="140" spans="1:32" x14ac:dyDescent="0.15">
      <c r="A140" s="895" t="s">
        <v>3119</v>
      </c>
      <c r="B140" s="896" t="s">
        <v>247</v>
      </c>
      <c r="C140" s="896" t="s">
        <v>771</v>
      </c>
      <c r="D140" s="896" t="s">
        <v>798</v>
      </c>
      <c r="E140" s="896" t="s">
        <v>711</v>
      </c>
      <c r="F140" s="896" t="s">
        <v>710</v>
      </c>
      <c r="G140" s="896"/>
      <c r="H140" s="896"/>
      <c r="I140" s="896"/>
      <c r="J140" s="896"/>
      <c r="K140" s="896"/>
      <c r="L140" s="896"/>
      <c r="M140" s="896"/>
      <c r="N140" s="896"/>
      <c r="O140" s="896"/>
      <c r="P140" s="896"/>
      <c r="Q140" s="896"/>
      <c r="R140" s="896"/>
      <c r="S140" s="896"/>
      <c r="T140" s="896"/>
      <c r="U140" s="896"/>
      <c r="V140" s="896"/>
      <c r="W140" s="896"/>
      <c r="X140" s="896"/>
      <c r="Y140" s="896"/>
      <c r="Z140" s="896"/>
      <c r="AA140" s="896"/>
      <c r="AB140" s="896"/>
      <c r="AC140" s="896"/>
      <c r="AD140" s="896"/>
      <c r="AE140" s="896"/>
      <c r="AF140" s="896"/>
    </row>
    <row r="141" spans="1:32" x14ac:dyDescent="0.15">
      <c r="A141" s="895" t="s">
        <v>3121</v>
      </c>
      <c r="B141" s="896" t="s">
        <v>249</v>
      </c>
      <c r="C141" s="896" t="s">
        <v>715</v>
      </c>
      <c r="D141" s="896" t="s">
        <v>2609</v>
      </c>
      <c r="E141" s="896" t="s">
        <v>2610</v>
      </c>
      <c r="F141" s="896" t="s">
        <v>2486</v>
      </c>
      <c r="G141" s="896"/>
      <c r="H141" s="896"/>
      <c r="I141" s="896"/>
      <c r="J141" s="896"/>
      <c r="K141" s="896"/>
      <c r="L141" s="896"/>
      <c r="M141" s="896"/>
      <c r="N141" s="896"/>
      <c r="O141" s="896"/>
      <c r="P141" s="896"/>
      <c r="Q141" s="896"/>
      <c r="R141" s="896"/>
      <c r="S141" s="896"/>
      <c r="T141" s="896"/>
      <c r="U141" s="896"/>
      <c r="V141" s="896"/>
      <c r="W141" s="896"/>
      <c r="X141" s="896"/>
      <c r="Y141" s="896"/>
      <c r="Z141" s="896"/>
      <c r="AA141" s="896"/>
      <c r="AB141" s="896"/>
      <c r="AC141" s="896"/>
      <c r="AD141" s="896"/>
      <c r="AE141" s="896"/>
      <c r="AF141" s="896"/>
    </row>
    <row r="142" spans="1:32" x14ac:dyDescent="0.15">
      <c r="A142" s="895" t="s">
        <v>3123</v>
      </c>
      <c r="B142" s="896" t="s">
        <v>256</v>
      </c>
      <c r="C142" s="896" t="s">
        <v>771</v>
      </c>
      <c r="D142" s="896" t="s">
        <v>711</v>
      </c>
      <c r="E142" s="896" t="s">
        <v>901</v>
      </c>
      <c r="F142" s="896" t="s">
        <v>900</v>
      </c>
      <c r="G142" s="896" t="s">
        <v>713</v>
      </c>
      <c r="H142" s="896" t="s">
        <v>2503</v>
      </c>
      <c r="I142" s="896"/>
      <c r="J142" s="896"/>
      <c r="K142" s="896"/>
      <c r="L142" s="896"/>
      <c r="M142" s="896"/>
      <c r="N142" s="896"/>
      <c r="O142" s="896"/>
      <c r="P142" s="896"/>
      <c r="Q142" s="896"/>
      <c r="R142" s="896"/>
      <c r="S142" s="896"/>
      <c r="T142" s="896"/>
      <c r="U142" s="896"/>
      <c r="V142" s="896"/>
      <c r="W142" s="896"/>
      <c r="X142" s="896"/>
      <c r="Y142" s="896"/>
      <c r="Z142" s="896"/>
      <c r="AA142" s="896"/>
      <c r="AB142" s="896"/>
      <c r="AC142" s="896"/>
      <c r="AD142" s="896"/>
      <c r="AE142" s="896"/>
      <c r="AF142" s="896"/>
    </row>
    <row r="143" spans="1:32" x14ac:dyDescent="0.15">
      <c r="A143" s="895" t="s">
        <v>3124</v>
      </c>
      <c r="B143" s="896" t="s">
        <v>235</v>
      </c>
      <c r="C143" s="896" t="s">
        <v>707</v>
      </c>
      <c r="D143" s="896" t="s">
        <v>789</v>
      </c>
      <c r="E143" s="896"/>
      <c r="F143" s="896"/>
      <c r="G143" s="896"/>
      <c r="H143" s="896"/>
      <c r="I143" s="896"/>
      <c r="J143" s="896"/>
      <c r="K143" s="896"/>
      <c r="L143" s="896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896"/>
      <c r="AA143" s="896"/>
      <c r="AB143" s="896"/>
      <c r="AC143" s="896"/>
      <c r="AD143" s="896"/>
      <c r="AE143" s="896"/>
      <c r="AF143" s="896"/>
    </row>
    <row r="144" spans="1:32" x14ac:dyDescent="0.15">
      <c r="A144" s="895" t="s">
        <v>3126</v>
      </c>
      <c r="B144" s="896" t="s">
        <v>237</v>
      </c>
      <c r="C144" s="896" t="s">
        <v>715</v>
      </c>
      <c r="D144" s="896" t="s">
        <v>844</v>
      </c>
      <c r="E144" s="896"/>
      <c r="F144" s="896"/>
      <c r="G144" s="896"/>
      <c r="H144" s="896"/>
      <c r="I144" s="896"/>
      <c r="J144" s="896"/>
      <c r="K144" s="896"/>
      <c r="L144" s="896"/>
      <c r="M144" s="896"/>
      <c r="N144" s="896"/>
      <c r="O144" s="896"/>
      <c r="P144" s="896"/>
      <c r="Q144" s="896"/>
      <c r="R144" s="896"/>
      <c r="S144" s="896"/>
      <c r="T144" s="896"/>
      <c r="U144" s="896"/>
      <c r="V144" s="896"/>
      <c r="W144" s="896"/>
      <c r="X144" s="896"/>
      <c r="Y144" s="896"/>
      <c r="Z144" s="896"/>
      <c r="AA144" s="896"/>
      <c r="AB144" s="896"/>
      <c r="AC144" s="896"/>
      <c r="AD144" s="896"/>
      <c r="AE144" s="896"/>
      <c r="AF144" s="896"/>
    </row>
    <row r="145" spans="1:32" x14ac:dyDescent="0.15">
      <c r="A145" s="895" t="s">
        <v>3128</v>
      </c>
      <c r="B145" s="896" t="s">
        <v>242</v>
      </c>
      <c r="C145" s="896" t="s">
        <v>710</v>
      </c>
      <c r="D145" s="896" t="s">
        <v>2135</v>
      </c>
      <c r="E145" s="896" t="s">
        <v>894</v>
      </c>
      <c r="F145" s="896" t="s">
        <v>895</v>
      </c>
      <c r="G145" s="700" t="s">
        <v>885</v>
      </c>
      <c r="H145" s="700" t="s">
        <v>2377</v>
      </c>
      <c r="O145" s="896"/>
      <c r="P145" s="896"/>
      <c r="Q145" s="896"/>
      <c r="R145" s="896"/>
      <c r="S145" s="896"/>
      <c r="T145" s="896"/>
      <c r="U145" s="896"/>
      <c r="V145" s="896"/>
      <c r="W145" s="896"/>
      <c r="X145" s="896"/>
      <c r="Y145" s="896"/>
      <c r="Z145" s="896"/>
      <c r="AA145" s="896"/>
      <c r="AB145" s="896"/>
      <c r="AC145" s="896"/>
      <c r="AD145" s="896"/>
      <c r="AE145" s="896"/>
      <c r="AF145" s="896"/>
    </row>
    <row r="146" spans="1:32" x14ac:dyDescent="0.15">
      <c r="A146" s="895" t="s">
        <v>3130</v>
      </c>
      <c r="B146" s="896" t="s">
        <v>243</v>
      </c>
      <c r="C146" s="896" t="s">
        <v>896</v>
      </c>
      <c r="D146" s="896" t="s">
        <v>721</v>
      </c>
      <c r="E146" s="896" t="s">
        <v>816</v>
      </c>
      <c r="F146" s="896" t="s">
        <v>2606</v>
      </c>
      <c r="G146" s="896"/>
      <c r="H146" s="896"/>
      <c r="I146" s="896"/>
      <c r="J146" s="896"/>
      <c r="K146" s="896"/>
      <c r="L146" s="896"/>
      <c r="M146" s="896"/>
      <c r="N146" s="896"/>
      <c r="O146" s="896"/>
      <c r="P146" s="896"/>
      <c r="Q146" s="896"/>
      <c r="R146" s="896"/>
      <c r="S146" s="896"/>
      <c r="T146" s="896"/>
      <c r="U146" s="896"/>
      <c r="V146" s="896"/>
      <c r="W146" s="896"/>
      <c r="X146" s="896"/>
      <c r="Y146" s="896"/>
      <c r="Z146" s="896"/>
      <c r="AA146" s="896"/>
      <c r="AB146" s="896"/>
      <c r="AC146" s="896"/>
      <c r="AD146" s="896"/>
      <c r="AE146" s="896"/>
      <c r="AF146" s="896"/>
    </row>
    <row r="147" spans="1:32" x14ac:dyDescent="0.15">
      <c r="A147" s="895" t="s">
        <v>3132</v>
      </c>
      <c r="B147" s="896" t="s">
        <v>241</v>
      </c>
      <c r="C147" s="896" t="s">
        <v>893</v>
      </c>
      <c r="D147" s="896"/>
      <c r="E147" s="896"/>
      <c r="F147" s="896"/>
      <c r="G147" s="896"/>
      <c r="H147" s="896"/>
      <c r="I147" s="896"/>
      <c r="J147" s="896"/>
      <c r="K147" s="896"/>
      <c r="L147" s="896"/>
      <c r="M147" s="896"/>
      <c r="N147" s="896"/>
      <c r="O147" s="896"/>
      <c r="P147" s="896"/>
      <c r="Q147" s="896"/>
      <c r="R147" s="896"/>
      <c r="S147" s="896"/>
      <c r="T147" s="896"/>
      <c r="U147" s="896"/>
      <c r="V147" s="896"/>
      <c r="W147" s="896"/>
      <c r="X147" s="896"/>
      <c r="Y147" s="896"/>
      <c r="Z147" s="896"/>
      <c r="AA147" s="896"/>
      <c r="AB147" s="896"/>
      <c r="AC147" s="896"/>
      <c r="AD147" s="896"/>
      <c r="AE147" s="896"/>
      <c r="AF147" s="896"/>
    </row>
    <row r="148" spans="1:32" x14ac:dyDescent="0.15">
      <c r="A148" s="895" t="s">
        <v>3134</v>
      </c>
      <c r="B148" s="896" t="s">
        <v>2738</v>
      </c>
      <c r="C148" s="896" t="s">
        <v>899</v>
      </c>
      <c r="D148" s="896" t="s">
        <v>2608</v>
      </c>
      <c r="E148" s="896" t="s">
        <v>2607</v>
      </c>
      <c r="F148" s="896" t="s">
        <v>4654</v>
      </c>
      <c r="G148" s="896"/>
      <c r="H148" s="896"/>
      <c r="I148" s="896"/>
      <c r="J148" s="896"/>
      <c r="K148" s="896"/>
      <c r="L148" s="896"/>
      <c r="M148" s="896"/>
      <c r="N148" s="896"/>
      <c r="O148" s="896"/>
      <c r="P148" s="896"/>
      <c r="Q148" s="896"/>
      <c r="R148" s="896"/>
      <c r="S148" s="896"/>
      <c r="T148" s="896"/>
      <c r="U148" s="896"/>
      <c r="V148" s="896"/>
      <c r="W148" s="896"/>
      <c r="X148" s="896"/>
      <c r="Y148" s="896"/>
      <c r="Z148" s="896"/>
      <c r="AA148" s="896"/>
      <c r="AB148" s="896"/>
      <c r="AC148" s="896"/>
      <c r="AD148" s="896"/>
      <c r="AE148" s="896"/>
      <c r="AF148" s="896"/>
    </row>
    <row r="149" spans="1:32" x14ac:dyDescent="0.15">
      <c r="A149" s="895" t="s">
        <v>3136</v>
      </c>
      <c r="B149" s="896" t="s">
        <v>250</v>
      </c>
      <c r="C149" s="896" t="s">
        <v>789</v>
      </c>
      <c r="D149" s="896"/>
      <c r="E149" s="896"/>
      <c r="F149" s="896"/>
      <c r="G149" s="896"/>
      <c r="H149" s="896"/>
      <c r="I149" s="896"/>
      <c r="J149" s="896"/>
      <c r="K149" s="896"/>
      <c r="L149" s="896"/>
      <c r="M149" s="896"/>
      <c r="N149" s="896"/>
      <c r="O149" s="896"/>
      <c r="P149" s="896"/>
      <c r="Q149" s="896"/>
      <c r="R149" s="896"/>
      <c r="S149" s="896"/>
      <c r="T149" s="896"/>
      <c r="U149" s="896"/>
      <c r="V149" s="896"/>
      <c r="W149" s="896"/>
      <c r="X149" s="896"/>
      <c r="Y149" s="896"/>
      <c r="Z149" s="896"/>
      <c r="AA149" s="896"/>
      <c r="AB149" s="896"/>
      <c r="AC149" s="896"/>
      <c r="AD149" s="896"/>
      <c r="AE149" s="896"/>
      <c r="AF149" s="896"/>
    </row>
    <row r="150" spans="1:32" x14ac:dyDescent="0.15">
      <c r="A150" s="895" t="s">
        <v>3138</v>
      </c>
      <c r="B150" s="896" t="s">
        <v>22</v>
      </c>
      <c r="C150" s="896" t="s">
        <v>708</v>
      </c>
      <c r="D150" s="896" t="s">
        <v>709</v>
      </c>
      <c r="E150" s="896" t="s">
        <v>2089</v>
      </c>
      <c r="F150" s="896" t="s">
        <v>712</v>
      </c>
      <c r="G150" s="896" t="s">
        <v>707</v>
      </c>
      <c r="H150" s="896" t="s">
        <v>714</v>
      </c>
      <c r="I150" s="896" t="s">
        <v>742</v>
      </c>
      <c r="J150" s="896" t="s">
        <v>715</v>
      </c>
      <c r="K150" s="896" t="s">
        <v>743</v>
      </c>
      <c r="L150" s="896" t="s">
        <v>798</v>
      </c>
      <c r="M150" s="896"/>
      <c r="N150" s="896"/>
      <c r="O150" s="896"/>
      <c r="P150" s="896"/>
      <c r="Q150" s="896"/>
      <c r="R150" s="896"/>
      <c r="S150" s="896"/>
      <c r="T150" s="896"/>
      <c r="U150" s="896"/>
      <c r="V150" s="896"/>
      <c r="W150" s="896"/>
      <c r="X150" s="896"/>
      <c r="Y150" s="896"/>
      <c r="Z150" s="896"/>
      <c r="AA150" s="896"/>
      <c r="AB150" s="896"/>
      <c r="AC150" s="896"/>
      <c r="AD150" s="896"/>
      <c r="AE150" s="896"/>
      <c r="AF150" s="896"/>
    </row>
    <row r="151" spans="1:32" x14ac:dyDescent="0.15">
      <c r="A151" s="895" t="s">
        <v>3140</v>
      </c>
      <c r="B151" s="896" t="s">
        <v>108</v>
      </c>
      <c r="C151" s="896" t="s">
        <v>792</v>
      </c>
      <c r="D151" s="896"/>
      <c r="E151" s="896"/>
      <c r="F151" s="896"/>
      <c r="G151" s="896"/>
      <c r="H151" s="896"/>
      <c r="I151" s="896"/>
      <c r="J151" s="896"/>
      <c r="K151" s="896"/>
      <c r="L151" s="896"/>
      <c r="M151" s="896"/>
      <c r="N151" s="896"/>
      <c r="O151" s="896"/>
      <c r="P151" s="896"/>
      <c r="Q151" s="896"/>
      <c r="R151" s="896"/>
      <c r="S151" s="896"/>
      <c r="T151" s="896"/>
      <c r="U151" s="896"/>
      <c r="V151" s="896"/>
      <c r="W151" s="896"/>
      <c r="X151" s="896"/>
      <c r="Y151" s="896"/>
      <c r="Z151" s="896"/>
      <c r="AA151" s="896"/>
      <c r="AB151" s="896"/>
      <c r="AC151" s="896"/>
      <c r="AD151" s="896"/>
      <c r="AE151" s="896"/>
      <c r="AF151" s="896"/>
    </row>
    <row r="152" spans="1:32" x14ac:dyDescent="0.15">
      <c r="A152" s="895" t="s">
        <v>3142</v>
      </c>
      <c r="B152" s="896" t="s">
        <v>2080</v>
      </c>
      <c r="C152" s="896" t="s">
        <v>2256</v>
      </c>
      <c r="D152" s="896"/>
      <c r="E152" s="896"/>
      <c r="F152" s="896"/>
      <c r="G152" s="896"/>
      <c r="H152" s="896"/>
      <c r="I152" s="896"/>
      <c r="J152" s="896"/>
      <c r="K152" s="896"/>
      <c r="L152" s="896"/>
      <c r="M152" s="896"/>
      <c r="N152" s="896"/>
      <c r="O152" s="896"/>
      <c r="P152" s="896"/>
      <c r="Q152" s="896"/>
      <c r="R152" s="896"/>
      <c r="S152" s="896"/>
      <c r="T152" s="896"/>
      <c r="U152" s="896"/>
      <c r="V152" s="896"/>
      <c r="W152" s="896"/>
      <c r="X152" s="896"/>
      <c r="Y152" s="896"/>
      <c r="Z152" s="896"/>
      <c r="AA152" s="896"/>
      <c r="AB152" s="896"/>
      <c r="AC152" s="896"/>
      <c r="AD152" s="896"/>
      <c r="AE152" s="896"/>
      <c r="AF152" s="896"/>
    </row>
    <row r="153" spans="1:32" x14ac:dyDescent="0.15">
      <c r="A153" s="895" t="s">
        <v>3144</v>
      </c>
      <c r="B153" s="896" t="s">
        <v>271</v>
      </c>
      <c r="C153" s="896" t="s">
        <v>714</v>
      </c>
      <c r="D153" s="896" t="s">
        <v>917</v>
      </c>
      <c r="E153" s="896" t="s">
        <v>2122</v>
      </c>
      <c r="F153" s="896"/>
      <c r="G153" s="896"/>
      <c r="H153" s="896"/>
      <c r="I153" s="896"/>
      <c r="J153" s="896"/>
      <c r="K153" s="896"/>
      <c r="L153" s="896"/>
      <c r="M153" s="896"/>
      <c r="N153" s="896"/>
      <c r="O153" s="896"/>
      <c r="P153" s="896"/>
      <c r="Q153" s="896"/>
      <c r="R153" s="896"/>
      <c r="S153" s="896"/>
      <c r="T153" s="896"/>
      <c r="U153" s="896"/>
      <c r="V153" s="896"/>
      <c r="W153" s="896"/>
      <c r="X153" s="896"/>
      <c r="Y153" s="896"/>
      <c r="Z153" s="896"/>
      <c r="AA153" s="896"/>
      <c r="AB153" s="896"/>
      <c r="AC153" s="896"/>
      <c r="AD153" s="896"/>
      <c r="AE153" s="896"/>
      <c r="AF153" s="896"/>
    </row>
    <row r="154" spans="1:32" x14ac:dyDescent="0.15">
      <c r="A154" s="895" t="s">
        <v>3146</v>
      </c>
      <c r="B154" s="896" t="s">
        <v>258</v>
      </c>
      <c r="C154" s="896" t="s">
        <v>825</v>
      </c>
      <c r="D154" s="896"/>
      <c r="E154" s="896"/>
      <c r="F154" s="896"/>
      <c r="G154" s="896"/>
      <c r="H154" s="896"/>
      <c r="I154" s="896"/>
      <c r="J154" s="896"/>
      <c r="K154" s="896"/>
      <c r="L154" s="896"/>
      <c r="M154" s="896"/>
      <c r="N154" s="896"/>
      <c r="O154" s="896"/>
      <c r="P154" s="896"/>
      <c r="Q154" s="896"/>
      <c r="R154" s="896"/>
      <c r="S154" s="896"/>
      <c r="T154" s="896"/>
      <c r="U154" s="896"/>
      <c r="V154" s="896"/>
      <c r="W154" s="896"/>
      <c r="X154" s="896"/>
      <c r="Y154" s="896"/>
      <c r="Z154" s="896"/>
      <c r="AA154" s="896"/>
      <c r="AB154" s="896"/>
      <c r="AC154" s="896"/>
      <c r="AD154" s="896"/>
      <c r="AE154" s="896"/>
      <c r="AF154" s="896"/>
    </row>
    <row r="155" spans="1:32" x14ac:dyDescent="0.15">
      <c r="A155" s="895" t="s">
        <v>3148</v>
      </c>
      <c r="B155" s="896" t="s">
        <v>2739</v>
      </c>
      <c r="C155" s="896" t="s">
        <v>2483</v>
      </c>
      <c r="D155" s="896" t="s">
        <v>2105</v>
      </c>
      <c r="E155" s="896" t="s">
        <v>2484</v>
      </c>
      <c r="F155" s="896"/>
      <c r="G155" s="896"/>
      <c r="H155" s="896"/>
      <c r="I155" s="896"/>
      <c r="J155" s="896"/>
      <c r="K155" s="896"/>
      <c r="L155" s="896"/>
      <c r="M155" s="896"/>
      <c r="N155" s="896"/>
      <c r="O155" s="896"/>
      <c r="P155" s="896"/>
      <c r="Q155" s="896"/>
      <c r="R155" s="896"/>
      <c r="S155" s="896"/>
      <c r="T155" s="896"/>
      <c r="U155" s="896"/>
      <c r="V155" s="896"/>
      <c r="W155" s="896"/>
      <c r="X155" s="896"/>
      <c r="Y155" s="896"/>
      <c r="Z155" s="896"/>
      <c r="AA155" s="896"/>
      <c r="AB155" s="896"/>
      <c r="AC155" s="896"/>
      <c r="AD155" s="896"/>
      <c r="AE155" s="896"/>
      <c r="AF155" s="896"/>
    </row>
    <row r="156" spans="1:32" x14ac:dyDescent="0.15">
      <c r="A156" s="895" t="s">
        <v>3150</v>
      </c>
      <c r="B156" s="896" t="s">
        <v>270</v>
      </c>
      <c r="C156" s="896" t="s">
        <v>710</v>
      </c>
      <c r="D156" s="896"/>
      <c r="E156" s="896"/>
      <c r="F156" s="896"/>
      <c r="G156" s="896"/>
      <c r="H156" s="896"/>
      <c r="I156" s="896"/>
      <c r="J156" s="896"/>
      <c r="K156" s="896"/>
      <c r="L156" s="896"/>
      <c r="M156" s="896"/>
      <c r="N156" s="896"/>
      <c r="O156" s="896"/>
      <c r="P156" s="896"/>
      <c r="Q156" s="896"/>
      <c r="R156" s="896"/>
      <c r="S156" s="896"/>
      <c r="T156" s="896"/>
      <c r="U156" s="896"/>
      <c r="V156" s="896"/>
      <c r="W156" s="896"/>
      <c r="X156" s="896"/>
      <c r="Y156" s="896"/>
      <c r="Z156" s="896"/>
      <c r="AA156" s="896"/>
      <c r="AB156" s="896"/>
      <c r="AC156" s="896"/>
      <c r="AD156" s="896"/>
      <c r="AE156" s="896"/>
      <c r="AF156" s="896"/>
    </row>
    <row r="157" spans="1:32" x14ac:dyDescent="0.15">
      <c r="A157" s="895" t="s">
        <v>3152</v>
      </c>
      <c r="B157" s="896" t="s">
        <v>268</v>
      </c>
      <c r="C157" s="896" t="s">
        <v>819</v>
      </c>
      <c r="D157" s="896" t="s">
        <v>911</v>
      </c>
      <c r="E157" s="896" t="s">
        <v>912</v>
      </c>
      <c r="F157" s="896" t="s">
        <v>714</v>
      </c>
      <c r="G157" s="896" t="s">
        <v>910</v>
      </c>
      <c r="H157" s="896" t="s">
        <v>777</v>
      </c>
      <c r="I157" s="896" t="s">
        <v>913</v>
      </c>
      <c r="J157" s="896" t="s">
        <v>2102</v>
      </c>
      <c r="K157" s="896"/>
      <c r="L157" s="896"/>
      <c r="M157" s="896"/>
      <c r="N157" s="896"/>
      <c r="O157" s="896"/>
      <c r="P157" s="896"/>
      <c r="Q157" s="896"/>
      <c r="R157" s="896"/>
      <c r="S157" s="896"/>
      <c r="T157" s="896"/>
      <c r="U157" s="896"/>
      <c r="V157" s="896"/>
      <c r="W157" s="896"/>
      <c r="X157" s="896"/>
      <c r="Y157" s="896"/>
      <c r="Z157" s="896"/>
      <c r="AA157" s="896"/>
      <c r="AB157" s="896"/>
      <c r="AC157" s="896"/>
      <c r="AD157" s="896"/>
      <c r="AE157" s="896"/>
      <c r="AF157" s="896"/>
    </row>
    <row r="158" spans="1:32" x14ac:dyDescent="0.15">
      <c r="A158" s="895" t="s">
        <v>3154</v>
      </c>
      <c r="B158" s="896" t="s">
        <v>267</v>
      </c>
      <c r="C158" s="896" t="s">
        <v>869</v>
      </c>
      <c r="D158" s="896" t="s">
        <v>909</v>
      </c>
      <c r="E158" s="896" t="s">
        <v>2104</v>
      </c>
      <c r="F158" s="896" t="s">
        <v>2105</v>
      </c>
      <c r="G158" s="896" t="s">
        <v>2138</v>
      </c>
      <c r="H158" s="896" t="s">
        <v>2139</v>
      </c>
      <c r="I158" s="896"/>
      <c r="J158" s="896"/>
      <c r="K158" s="896"/>
      <c r="L158" s="896"/>
      <c r="M158" s="896"/>
      <c r="N158" s="896"/>
      <c r="O158" s="896"/>
      <c r="P158" s="896"/>
      <c r="Q158" s="896"/>
      <c r="R158" s="896"/>
      <c r="S158" s="896"/>
      <c r="T158" s="896"/>
      <c r="U158" s="896"/>
      <c r="V158" s="896"/>
      <c r="W158" s="896"/>
      <c r="X158" s="896"/>
      <c r="Y158" s="896"/>
      <c r="Z158" s="896"/>
      <c r="AA158" s="896"/>
      <c r="AB158" s="896"/>
      <c r="AC158" s="896"/>
      <c r="AD158" s="896"/>
      <c r="AE158" s="896"/>
      <c r="AF158" s="896"/>
    </row>
    <row r="159" spans="1:32" x14ac:dyDescent="0.15">
      <c r="A159" s="895" t="s">
        <v>3156</v>
      </c>
      <c r="B159" s="896" t="s">
        <v>263</v>
      </c>
      <c r="C159" s="896" t="s">
        <v>711</v>
      </c>
      <c r="D159" s="896" t="s">
        <v>739</v>
      </c>
      <c r="E159" s="896" t="s">
        <v>2469</v>
      </c>
      <c r="F159" s="896"/>
      <c r="G159" s="896"/>
      <c r="H159" s="896"/>
      <c r="I159" s="896"/>
      <c r="J159" s="896"/>
      <c r="K159" s="896"/>
      <c r="L159" s="896"/>
      <c r="M159" s="896"/>
      <c r="N159" s="896"/>
      <c r="O159" s="896"/>
      <c r="P159" s="896"/>
      <c r="Q159" s="896"/>
      <c r="R159" s="896"/>
      <c r="S159" s="896"/>
      <c r="T159" s="896"/>
      <c r="U159" s="896"/>
      <c r="V159" s="896"/>
      <c r="W159" s="896"/>
      <c r="X159" s="896"/>
      <c r="Y159" s="896"/>
      <c r="Z159" s="896"/>
      <c r="AA159" s="896"/>
      <c r="AB159" s="896"/>
      <c r="AC159" s="896"/>
      <c r="AD159" s="896"/>
      <c r="AE159" s="896"/>
      <c r="AF159" s="896"/>
    </row>
    <row r="160" spans="1:32" x14ac:dyDescent="0.15">
      <c r="A160" s="895" t="s">
        <v>3158</v>
      </c>
      <c r="B160" s="896" t="s">
        <v>273</v>
      </c>
      <c r="C160" s="896" t="s">
        <v>715</v>
      </c>
      <c r="D160" s="896" t="s">
        <v>823</v>
      </c>
      <c r="E160" s="896" t="s">
        <v>918</v>
      </c>
      <c r="F160" s="896" t="s">
        <v>2367</v>
      </c>
      <c r="G160" s="896" t="s">
        <v>2368</v>
      </c>
      <c r="H160" s="896"/>
      <c r="I160" s="896"/>
      <c r="J160" s="896"/>
      <c r="K160" s="896"/>
      <c r="L160" s="896"/>
      <c r="M160" s="896"/>
      <c r="N160" s="896"/>
      <c r="O160" s="896"/>
      <c r="P160" s="896"/>
      <c r="Q160" s="896"/>
      <c r="R160" s="896"/>
      <c r="S160" s="896"/>
      <c r="T160" s="896"/>
      <c r="U160" s="896"/>
      <c r="V160" s="896"/>
      <c r="W160" s="896"/>
      <c r="X160" s="896"/>
      <c r="Y160" s="896"/>
      <c r="Z160" s="896"/>
      <c r="AA160" s="896"/>
      <c r="AB160" s="896"/>
      <c r="AC160" s="896"/>
      <c r="AD160" s="896"/>
      <c r="AE160" s="896"/>
      <c r="AF160" s="896"/>
    </row>
    <row r="161" spans="1:32" x14ac:dyDescent="0.15">
      <c r="A161" s="895" t="s">
        <v>3160</v>
      </c>
      <c r="B161" s="896" t="s">
        <v>274</v>
      </c>
      <c r="C161" s="896" t="s">
        <v>920</v>
      </c>
      <c r="D161" s="896" t="s">
        <v>921</v>
      </c>
      <c r="E161" s="896" t="s">
        <v>919</v>
      </c>
      <c r="F161" s="896" t="s">
        <v>2143</v>
      </c>
      <c r="G161" s="896" t="s">
        <v>2144</v>
      </c>
      <c r="H161" s="896"/>
      <c r="I161" s="896"/>
      <c r="J161" s="896"/>
      <c r="K161" s="896"/>
      <c r="L161" s="896"/>
      <c r="M161" s="896"/>
      <c r="N161" s="896"/>
      <c r="O161" s="896"/>
      <c r="P161" s="896"/>
      <c r="Q161" s="896"/>
      <c r="R161" s="896"/>
      <c r="S161" s="896"/>
      <c r="T161" s="896"/>
      <c r="U161" s="896"/>
      <c r="V161" s="896"/>
      <c r="W161" s="896"/>
      <c r="X161" s="896"/>
      <c r="Y161" s="896"/>
      <c r="Z161" s="896"/>
      <c r="AA161" s="896"/>
      <c r="AB161" s="896"/>
      <c r="AC161" s="896"/>
      <c r="AD161" s="896"/>
      <c r="AE161" s="896"/>
      <c r="AF161" s="896"/>
    </row>
    <row r="162" spans="1:32" x14ac:dyDescent="0.15">
      <c r="A162" s="895" t="s">
        <v>3162</v>
      </c>
      <c r="B162" s="896" t="s">
        <v>275</v>
      </c>
      <c r="C162" s="896" t="s">
        <v>719</v>
      </c>
      <c r="D162" s="896" t="s">
        <v>710</v>
      </c>
      <c r="E162" s="896" t="s">
        <v>2485</v>
      </c>
      <c r="F162" s="896"/>
      <c r="G162" s="896"/>
      <c r="H162" s="896"/>
      <c r="I162" s="896"/>
      <c r="J162" s="896"/>
      <c r="K162" s="896"/>
      <c r="L162" s="896"/>
      <c r="M162" s="896"/>
      <c r="N162" s="896"/>
      <c r="O162" s="896"/>
      <c r="P162" s="896"/>
      <c r="Q162" s="896"/>
      <c r="R162" s="896"/>
      <c r="S162" s="896"/>
      <c r="T162" s="896"/>
      <c r="U162" s="896"/>
      <c r="V162" s="896"/>
      <c r="W162" s="896"/>
      <c r="X162" s="896"/>
      <c r="Y162" s="896"/>
      <c r="Z162" s="896"/>
      <c r="AA162" s="896"/>
      <c r="AB162" s="896"/>
      <c r="AC162" s="896"/>
      <c r="AD162" s="896"/>
      <c r="AE162" s="896"/>
      <c r="AF162" s="896"/>
    </row>
    <row r="163" spans="1:32" x14ac:dyDescent="0.15">
      <c r="A163" s="895" t="s">
        <v>3164</v>
      </c>
      <c r="B163" s="896" t="s">
        <v>278</v>
      </c>
      <c r="C163" s="896" t="s">
        <v>771</v>
      </c>
      <c r="D163" s="896" t="s">
        <v>711</v>
      </c>
      <c r="E163" s="896" t="s">
        <v>739</v>
      </c>
      <c r="F163" s="896"/>
      <c r="G163" s="896"/>
      <c r="H163" s="896"/>
      <c r="I163" s="896"/>
      <c r="J163" s="896"/>
      <c r="K163" s="896"/>
      <c r="L163" s="896"/>
      <c r="M163" s="896"/>
      <c r="N163" s="896"/>
      <c r="O163" s="896"/>
      <c r="P163" s="896"/>
      <c r="Q163" s="896"/>
      <c r="R163" s="896"/>
      <c r="S163" s="896"/>
      <c r="T163" s="896"/>
      <c r="U163" s="896"/>
      <c r="V163" s="896"/>
      <c r="W163" s="896"/>
      <c r="X163" s="896"/>
      <c r="Y163" s="896"/>
      <c r="Z163" s="896"/>
      <c r="AA163" s="896"/>
      <c r="AB163" s="896"/>
      <c r="AC163" s="896"/>
      <c r="AD163" s="896"/>
      <c r="AE163" s="896"/>
      <c r="AF163" s="896"/>
    </row>
    <row r="164" spans="1:32" x14ac:dyDescent="0.15">
      <c r="A164" s="895" t="s">
        <v>3166</v>
      </c>
      <c r="B164" s="896" t="s">
        <v>279</v>
      </c>
      <c r="C164" s="896" t="s">
        <v>2674</v>
      </c>
      <c r="D164" s="896" t="s">
        <v>2675</v>
      </c>
      <c r="E164" s="896" t="s">
        <v>2473</v>
      </c>
      <c r="F164" s="896" t="s">
        <v>739</v>
      </c>
      <c r="G164" s="896"/>
      <c r="H164" s="896"/>
      <c r="I164" s="896"/>
      <c r="J164" s="896"/>
      <c r="K164" s="896"/>
      <c r="L164" s="896"/>
      <c r="M164" s="896"/>
      <c r="N164" s="896"/>
      <c r="O164" s="896"/>
      <c r="P164" s="896"/>
      <c r="Q164" s="896"/>
      <c r="R164" s="896"/>
      <c r="S164" s="896"/>
      <c r="T164" s="896"/>
      <c r="U164" s="896"/>
      <c r="V164" s="896"/>
      <c r="W164" s="896"/>
      <c r="X164" s="896"/>
      <c r="Y164" s="896"/>
      <c r="Z164" s="896"/>
      <c r="AA164" s="896"/>
      <c r="AB164" s="896"/>
      <c r="AC164" s="896"/>
      <c r="AD164" s="896"/>
      <c r="AE164" s="896"/>
      <c r="AF164" s="896"/>
    </row>
    <row r="165" spans="1:32" x14ac:dyDescent="0.15">
      <c r="A165" s="895" t="s">
        <v>3168</v>
      </c>
      <c r="B165" s="896" t="s">
        <v>264</v>
      </c>
      <c r="C165" s="896" t="s">
        <v>787</v>
      </c>
      <c r="D165" s="896"/>
      <c r="E165" s="896"/>
      <c r="F165" s="896"/>
      <c r="G165" s="896"/>
      <c r="H165" s="896"/>
      <c r="I165" s="896"/>
      <c r="J165" s="896"/>
      <c r="K165" s="896"/>
      <c r="L165" s="896"/>
      <c r="M165" s="896"/>
      <c r="N165" s="896"/>
      <c r="O165" s="896"/>
      <c r="P165" s="896"/>
      <c r="Q165" s="896"/>
      <c r="R165" s="896"/>
      <c r="S165" s="896"/>
      <c r="T165" s="896"/>
      <c r="U165" s="896"/>
      <c r="V165" s="896"/>
      <c r="W165" s="896"/>
      <c r="X165" s="896"/>
      <c r="Y165" s="896"/>
      <c r="Z165" s="896"/>
      <c r="AA165" s="896"/>
      <c r="AB165" s="896"/>
      <c r="AC165" s="896"/>
      <c r="AD165" s="896"/>
      <c r="AE165" s="896"/>
      <c r="AF165" s="896"/>
    </row>
    <row r="166" spans="1:32" x14ac:dyDescent="0.15">
      <c r="A166" s="895" t="s">
        <v>3170</v>
      </c>
      <c r="B166" s="896" t="s">
        <v>262</v>
      </c>
      <c r="C166" s="896" t="s">
        <v>771</v>
      </c>
      <c r="D166" s="896" t="s">
        <v>4651</v>
      </c>
      <c r="E166" s="896"/>
      <c r="F166" s="896"/>
      <c r="G166" s="896"/>
      <c r="H166" s="896"/>
      <c r="I166" s="896"/>
      <c r="J166" s="896"/>
      <c r="K166" s="896"/>
      <c r="L166" s="896"/>
      <c r="M166" s="896"/>
      <c r="N166" s="896"/>
      <c r="O166" s="896"/>
      <c r="P166" s="896"/>
      <c r="Q166" s="896"/>
      <c r="R166" s="896"/>
      <c r="S166" s="896"/>
      <c r="T166" s="896"/>
      <c r="U166" s="896"/>
      <c r="V166" s="896"/>
      <c r="W166" s="896"/>
      <c r="X166" s="896"/>
      <c r="Y166" s="896"/>
      <c r="Z166" s="896"/>
      <c r="AA166" s="896"/>
      <c r="AB166" s="896"/>
      <c r="AC166" s="896"/>
      <c r="AD166" s="896"/>
      <c r="AE166" s="896"/>
      <c r="AF166" s="896"/>
    </row>
    <row r="167" spans="1:32" x14ac:dyDescent="0.15">
      <c r="A167" s="895" t="s">
        <v>3172</v>
      </c>
      <c r="B167" s="896" t="s">
        <v>272</v>
      </c>
      <c r="C167" s="896" t="s">
        <v>711</v>
      </c>
      <c r="D167" s="896"/>
      <c r="E167" s="896"/>
      <c r="F167" s="896"/>
      <c r="G167" s="896"/>
      <c r="H167" s="896"/>
      <c r="I167" s="896"/>
      <c r="J167" s="896"/>
      <c r="K167" s="896"/>
      <c r="L167" s="896"/>
      <c r="M167" s="896"/>
      <c r="N167" s="896"/>
      <c r="O167" s="896"/>
      <c r="P167" s="896"/>
      <c r="Q167" s="896"/>
      <c r="R167" s="896"/>
      <c r="S167" s="896"/>
      <c r="T167" s="896"/>
      <c r="U167" s="896"/>
      <c r="V167" s="896"/>
      <c r="W167" s="896"/>
      <c r="X167" s="896"/>
      <c r="Y167" s="896"/>
      <c r="Z167" s="896"/>
      <c r="AA167" s="896"/>
      <c r="AB167" s="896"/>
      <c r="AC167" s="896"/>
      <c r="AD167" s="896"/>
      <c r="AE167" s="896"/>
      <c r="AF167" s="896"/>
    </row>
    <row r="168" spans="1:32" x14ac:dyDescent="0.15">
      <c r="A168" s="895" t="s">
        <v>3174</v>
      </c>
      <c r="B168" s="896" t="s">
        <v>266</v>
      </c>
      <c r="C168" s="896" t="s">
        <v>906</v>
      </c>
      <c r="D168" s="896" t="s">
        <v>905</v>
      </c>
      <c r="E168" s="896" t="s">
        <v>907</v>
      </c>
      <c r="F168" s="896" t="s">
        <v>908</v>
      </c>
      <c r="G168" s="896" t="s">
        <v>2380</v>
      </c>
      <c r="H168" s="896"/>
      <c r="I168" s="896"/>
      <c r="J168" s="896"/>
      <c r="K168" s="896"/>
      <c r="L168" s="896"/>
      <c r="M168" s="896"/>
      <c r="N168" s="896"/>
      <c r="O168" s="896"/>
      <c r="P168" s="896"/>
      <c r="Q168" s="896"/>
      <c r="R168" s="896"/>
      <c r="S168" s="896"/>
      <c r="T168" s="896"/>
      <c r="U168" s="896"/>
      <c r="V168" s="896"/>
      <c r="W168" s="896"/>
      <c r="X168" s="896"/>
      <c r="Y168" s="896"/>
      <c r="Z168" s="896"/>
      <c r="AA168" s="896"/>
      <c r="AB168" s="896"/>
      <c r="AC168" s="896"/>
      <c r="AD168" s="896"/>
      <c r="AE168" s="896"/>
      <c r="AF168" s="896"/>
    </row>
    <row r="169" spans="1:32" x14ac:dyDescent="0.15">
      <c r="A169" s="895" t="s">
        <v>3176</v>
      </c>
      <c r="B169" s="896" t="s">
        <v>261</v>
      </c>
      <c r="C169" s="896" t="s">
        <v>708</v>
      </c>
      <c r="D169" s="896" t="s">
        <v>709</v>
      </c>
      <c r="E169" s="896" t="s">
        <v>2137</v>
      </c>
      <c r="F169" s="896"/>
      <c r="G169" s="896"/>
      <c r="H169" s="896"/>
      <c r="I169" s="896"/>
      <c r="J169" s="896"/>
      <c r="K169" s="896"/>
      <c r="L169" s="896"/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896"/>
      <c r="AA169" s="896"/>
      <c r="AB169" s="896"/>
      <c r="AC169" s="896"/>
      <c r="AD169" s="896"/>
      <c r="AE169" s="896"/>
      <c r="AF169" s="896"/>
    </row>
    <row r="170" spans="1:32" x14ac:dyDescent="0.15">
      <c r="A170" s="895" t="s">
        <v>3178</v>
      </c>
      <c r="B170" s="896" t="s">
        <v>277</v>
      </c>
      <c r="C170" s="896" t="s">
        <v>923</v>
      </c>
      <c r="D170" s="896" t="s">
        <v>2380</v>
      </c>
      <c r="E170" s="896"/>
      <c r="F170" s="896"/>
      <c r="G170" s="896"/>
      <c r="H170" s="896"/>
      <c r="I170" s="896"/>
      <c r="J170" s="896"/>
      <c r="K170" s="896"/>
      <c r="L170" s="896"/>
      <c r="M170" s="896"/>
      <c r="N170" s="896"/>
      <c r="O170" s="896"/>
      <c r="P170" s="896"/>
      <c r="Q170" s="896"/>
      <c r="R170" s="896"/>
      <c r="S170" s="896"/>
      <c r="T170" s="896"/>
      <c r="U170" s="896"/>
      <c r="V170" s="896"/>
      <c r="W170" s="896"/>
      <c r="X170" s="896"/>
      <c r="Y170" s="896"/>
      <c r="Z170" s="896"/>
      <c r="AA170" s="896"/>
      <c r="AB170" s="896"/>
      <c r="AC170" s="896"/>
      <c r="AD170" s="896"/>
      <c r="AE170" s="896"/>
      <c r="AF170" s="896"/>
    </row>
    <row r="171" spans="1:32" x14ac:dyDescent="0.15">
      <c r="A171" s="895" t="s">
        <v>3180</v>
      </c>
      <c r="B171" s="896" t="s">
        <v>276</v>
      </c>
      <c r="C171" s="896" t="s">
        <v>922</v>
      </c>
      <c r="D171" s="896"/>
      <c r="E171" s="896"/>
      <c r="F171" s="896"/>
      <c r="G171" s="896"/>
      <c r="H171" s="896"/>
      <c r="I171" s="896"/>
      <c r="J171" s="896"/>
      <c r="K171" s="896"/>
      <c r="L171" s="896"/>
      <c r="M171" s="896"/>
      <c r="N171" s="896"/>
      <c r="O171" s="896"/>
      <c r="P171" s="896"/>
      <c r="Q171" s="896"/>
      <c r="R171" s="896"/>
      <c r="S171" s="896"/>
      <c r="T171" s="896"/>
      <c r="U171" s="896"/>
      <c r="V171" s="896"/>
      <c r="W171" s="896"/>
      <c r="X171" s="896"/>
      <c r="Y171" s="896"/>
      <c r="Z171" s="896"/>
      <c r="AA171" s="896"/>
      <c r="AB171" s="896"/>
      <c r="AC171" s="896"/>
      <c r="AD171" s="896"/>
      <c r="AE171" s="896"/>
      <c r="AF171" s="896"/>
    </row>
    <row r="172" spans="1:32" x14ac:dyDescent="0.15">
      <c r="A172" s="895" t="s">
        <v>3182</v>
      </c>
      <c r="B172" s="585" t="s">
        <v>269</v>
      </c>
      <c r="C172" s="585" t="s">
        <v>2357</v>
      </c>
      <c r="D172" s="896" t="s">
        <v>2140</v>
      </c>
      <c r="E172" s="896" t="s">
        <v>2141</v>
      </c>
      <c r="F172" s="896" t="s">
        <v>915</v>
      </c>
      <c r="G172" s="896" t="s">
        <v>2122</v>
      </c>
      <c r="H172" s="896" t="s">
        <v>745</v>
      </c>
      <c r="I172" s="585" t="s">
        <v>4818</v>
      </c>
      <c r="J172" s="896" t="s">
        <v>2142</v>
      </c>
      <c r="K172" s="896" t="s">
        <v>4819</v>
      </c>
      <c r="L172" s="896"/>
      <c r="M172" s="896"/>
      <c r="N172" s="896"/>
      <c r="O172" s="896"/>
      <c r="P172" s="896"/>
      <c r="Q172" s="896"/>
      <c r="R172" s="896"/>
      <c r="S172" s="896"/>
      <c r="T172" s="896"/>
      <c r="U172" s="896"/>
      <c r="V172" s="896"/>
      <c r="W172" s="896"/>
      <c r="X172" s="896"/>
      <c r="Y172" s="896"/>
      <c r="Z172" s="896"/>
      <c r="AA172" s="896"/>
      <c r="AB172" s="896"/>
      <c r="AC172" s="896"/>
      <c r="AD172" s="896"/>
      <c r="AE172" s="896"/>
      <c r="AF172" s="896"/>
    </row>
    <row r="173" spans="1:32" x14ac:dyDescent="0.15">
      <c r="A173" s="895" t="s">
        <v>3184</v>
      </c>
      <c r="B173" s="896" t="s">
        <v>260</v>
      </c>
      <c r="C173" s="896" t="s">
        <v>751</v>
      </c>
      <c r="D173" s="896" t="s">
        <v>904</v>
      </c>
      <c r="E173" s="896"/>
      <c r="F173" s="896"/>
      <c r="G173" s="896"/>
      <c r="H173" s="896"/>
      <c r="I173" s="896"/>
      <c r="J173" s="896"/>
      <c r="K173" s="896"/>
      <c r="L173" s="896"/>
      <c r="M173" s="896"/>
      <c r="N173" s="896"/>
      <c r="O173" s="896"/>
      <c r="P173" s="896"/>
      <c r="Q173" s="896"/>
      <c r="R173" s="896"/>
      <c r="S173" s="896"/>
      <c r="T173" s="896"/>
      <c r="U173" s="896"/>
      <c r="V173" s="896"/>
      <c r="W173" s="896"/>
      <c r="X173" s="896"/>
      <c r="Y173" s="896"/>
      <c r="Z173" s="896"/>
      <c r="AA173" s="896"/>
      <c r="AB173" s="896"/>
      <c r="AC173" s="896"/>
      <c r="AD173" s="896"/>
      <c r="AE173" s="896"/>
      <c r="AF173" s="896"/>
    </row>
    <row r="174" spans="1:32" x14ac:dyDescent="0.15">
      <c r="A174" s="895" t="s">
        <v>3186</v>
      </c>
      <c r="B174" s="896" t="s">
        <v>3187</v>
      </c>
      <c r="C174" s="896" t="s">
        <v>792</v>
      </c>
      <c r="D174" s="896"/>
      <c r="E174" s="896"/>
      <c r="F174" s="896"/>
      <c r="G174" s="896"/>
      <c r="H174" s="896"/>
      <c r="I174" s="896"/>
      <c r="J174" s="896"/>
      <c r="K174" s="896"/>
      <c r="L174" s="896"/>
      <c r="M174" s="896"/>
      <c r="N174" s="896"/>
      <c r="O174" s="896"/>
      <c r="P174" s="896"/>
      <c r="Q174" s="896"/>
      <c r="R174" s="896"/>
      <c r="S174" s="896"/>
      <c r="T174" s="896"/>
      <c r="U174" s="896"/>
      <c r="V174" s="896"/>
      <c r="W174" s="896"/>
      <c r="X174" s="896"/>
      <c r="Y174" s="896"/>
      <c r="Z174" s="896"/>
      <c r="AA174" s="896"/>
      <c r="AB174" s="896"/>
      <c r="AC174" s="896"/>
      <c r="AD174" s="896"/>
      <c r="AE174" s="896"/>
      <c r="AF174" s="896"/>
    </row>
    <row r="175" spans="1:32" x14ac:dyDescent="0.15">
      <c r="A175" s="895" t="s">
        <v>3189</v>
      </c>
      <c r="B175" s="896" t="s">
        <v>259</v>
      </c>
      <c r="C175" s="896" t="s">
        <v>903</v>
      </c>
      <c r="D175" s="896" t="s">
        <v>789</v>
      </c>
      <c r="E175" s="896"/>
      <c r="F175" s="896"/>
      <c r="G175" s="896"/>
      <c r="H175" s="896"/>
      <c r="I175" s="896"/>
      <c r="J175" s="896"/>
      <c r="K175" s="896"/>
      <c r="L175" s="896"/>
      <c r="M175" s="896"/>
      <c r="N175" s="896"/>
      <c r="O175" s="896"/>
      <c r="P175" s="896"/>
      <c r="Q175" s="896"/>
      <c r="R175" s="896"/>
      <c r="S175" s="896"/>
      <c r="T175" s="896"/>
      <c r="U175" s="896"/>
      <c r="V175" s="896"/>
      <c r="W175" s="896"/>
      <c r="X175" s="896"/>
      <c r="Y175" s="896"/>
      <c r="Z175" s="896"/>
      <c r="AA175" s="896"/>
      <c r="AB175" s="896"/>
      <c r="AC175" s="896"/>
      <c r="AD175" s="896"/>
      <c r="AE175" s="896"/>
      <c r="AF175" s="896"/>
    </row>
    <row r="176" spans="1:32" x14ac:dyDescent="0.15">
      <c r="A176" s="895" t="s">
        <v>3191</v>
      </c>
      <c r="B176" s="896" t="s">
        <v>265</v>
      </c>
      <c r="C176" s="896" t="s">
        <v>742</v>
      </c>
      <c r="D176" s="896"/>
      <c r="E176" s="896"/>
      <c r="F176" s="896"/>
      <c r="G176" s="896"/>
      <c r="H176" s="896"/>
      <c r="I176" s="896"/>
      <c r="J176" s="896"/>
      <c r="K176" s="896"/>
      <c r="L176" s="896"/>
      <c r="M176" s="896"/>
      <c r="N176" s="896"/>
      <c r="O176" s="896"/>
      <c r="P176" s="896"/>
      <c r="Q176" s="896"/>
      <c r="R176" s="896"/>
      <c r="S176" s="896"/>
      <c r="T176" s="896"/>
      <c r="U176" s="896"/>
      <c r="V176" s="896"/>
      <c r="W176" s="896"/>
      <c r="X176" s="896"/>
      <c r="Y176" s="896"/>
      <c r="Z176" s="896"/>
      <c r="AA176" s="896"/>
      <c r="AB176" s="896"/>
      <c r="AC176" s="896"/>
      <c r="AD176" s="896"/>
      <c r="AE176" s="896"/>
      <c r="AF176" s="896"/>
    </row>
    <row r="177" spans="1:32" x14ac:dyDescent="0.15">
      <c r="A177" s="895" t="s">
        <v>3193</v>
      </c>
      <c r="B177" s="896" t="s">
        <v>2740</v>
      </c>
      <c r="C177" s="896" t="s">
        <v>2102</v>
      </c>
      <c r="D177" s="896"/>
      <c r="E177" s="896"/>
      <c r="F177" s="896"/>
      <c r="G177" s="896"/>
      <c r="H177" s="896"/>
      <c r="I177" s="896"/>
      <c r="J177" s="896"/>
      <c r="K177" s="896"/>
      <c r="L177" s="896"/>
      <c r="M177" s="896"/>
      <c r="N177" s="896"/>
      <c r="O177" s="896"/>
      <c r="P177" s="896"/>
      <c r="Q177" s="896"/>
      <c r="R177" s="896"/>
      <c r="S177" s="896"/>
      <c r="T177" s="896"/>
      <c r="U177" s="896"/>
      <c r="V177" s="896"/>
      <c r="W177" s="896"/>
      <c r="X177" s="896"/>
      <c r="Y177" s="896"/>
      <c r="Z177" s="896"/>
      <c r="AA177" s="896"/>
      <c r="AB177" s="896"/>
      <c r="AC177" s="896"/>
      <c r="AD177" s="896"/>
      <c r="AE177" s="896"/>
      <c r="AF177" s="896"/>
    </row>
    <row r="178" spans="1:32" x14ac:dyDescent="0.15">
      <c r="A178" s="895" t="s">
        <v>3195</v>
      </c>
      <c r="B178" s="896" t="s">
        <v>23</v>
      </c>
      <c r="C178" s="896" t="s">
        <v>710</v>
      </c>
      <c r="D178" s="896" t="s">
        <v>707</v>
      </c>
      <c r="E178" s="896" t="s">
        <v>715</v>
      </c>
      <c r="F178" s="896" t="s">
        <v>708</v>
      </c>
      <c r="G178" s="896" t="s">
        <v>712</v>
      </c>
      <c r="H178" s="896" t="s">
        <v>716</v>
      </c>
      <c r="I178" s="896" t="s">
        <v>711</v>
      </c>
      <c r="J178" s="896" t="s">
        <v>741</v>
      </c>
      <c r="K178" s="896" t="s">
        <v>709</v>
      </c>
      <c r="L178" s="896" t="s">
        <v>714</v>
      </c>
      <c r="M178" s="896"/>
      <c r="N178" s="896"/>
      <c r="O178" s="896"/>
      <c r="P178" s="896"/>
      <c r="Q178" s="896"/>
      <c r="R178" s="896"/>
      <c r="S178" s="896"/>
      <c r="T178" s="896"/>
      <c r="U178" s="896"/>
      <c r="V178" s="896"/>
      <c r="W178" s="896"/>
      <c r="X178" s="896"/>
      <c r="Y178" s="896"/>
      <c r="Z178" s="896"/>
      <c r="AA178" s="896"/>
      <c r="AB178" s="896"/>
      <c r="AC178" s="896"/>
      <c r="AD178" s="896"/>
      <c r="AE178" s="896"/>
      <c r="AF178" s="896"/>
    </row>
    <row r="179" spans="1:32" x14ac:dyDescent="0.15">
      <c r="A179" s="895" t="s">
        <v>3197</v>
      </c>
      <c r="B179" s="896" t="s">
        <v>24</v>
      </c>
      <c r="C179" s="896" t="s">
        <v>707</v>
      </c>
      <c r="D179" s="896" t="s">
        <v>713</v>
      </c>
      <c r="E179" s="896"/>
      <c r="F179" s="896"/>
      <c r="G179" s="896"/>
      <c r="H179" s="896"/>
      <c r="I179" s="896"/>
      <c r="J179" s="896"/>
      <c r="K179" s="896"/>
      <c r="L179" s="896"/>
      <c r="M179" s="896"/>
      <c r="N179" s="896"/>
      <c r="O179" s="896"/>
      <c r="P179" s="896"/>
      <c r="Q179" s="896"/>
      <c r="R179" s="896"/>
      <c r="S179" s="896"/>
      <c r="T179" s="896"/>
      <c r="U179" s="896"/>
      <c r="V179" s="896"/>
      <c r="W179" s="896"/>
      <c r="X179" s="896"/>
      <c r="Y179" s="896"/>
      <c r="Z179" s="896"/>
      <c r="AA179" s="896"/>
      <c r="AB179" s="896"/>
      <c r="AC179" s="896"/>
      <c r="AD179" s="896"/>
      <c r="AE179" s="896"/>
      <c r="AF179" s="896"/>
    </row>
    <row r="180" spans="1:32" x14ac:dyDescent="0.15">
      <c r="A180" s="895" t="s">
        <v>3199</v>
      </c>
      <c r="B180" s="896" t="s">
        <v>25</v>
      </c>
      <c r="C180" s="896" t="s">
        <v>2090</v>
      </c>
      <c r="D180" s="896" t="s">
        <v>2091</v>
      </c>
      <c r="E180" s="896" t="s">
        <v>2792</v>
      </c>
      <c r="F180" s="896"/>
      <c r="G180" s="896"/>
      <c r="H180" s="896"/>
      <c r="I180" s="896"/>
      <c r="J180" s="896"/>
      <c r="K180" s="896"/>
      <c r="L180" s="896"/>
      <c r="M180" s="896"/>
      <c r="N180" s="896"/>
      <c r="O180" s="896"/>
      <c r="P180" s="896"/>
      <c r="Q180" s="896"/>
      <c r="R180" s="896"/>
      <c r="S180" s="896"/>
      <c r="T180" s="896"/>
      <c r="U180" s="896"/>
      <c r="V180" s="896"/>
      <c r="W180" s="896"/>
      <c r="X180" s="896"/>
      <c r="Y180" s="896"/>
      <c r="Z180" s="896"/>
      <c r="AA180" s="896"/>
      <c r="AB180" s="896"/>
      <c r="AC180" s="896"/>
      <c r="AD180" s="896"/>
      <c r="AE180" s="896"/>
      <c r="AF180" s="896"/>
    </row>
    <row r="181" spans="1:32" x14ac:dyDescent="0.15">
      <c r="A181" s="895" t="s">
        <v>3201</v>
      </c>
      <c r="B181" s="896" t="s">
        <v>28</v>
      </c>
      <c r="C181" s="896" t="s">
        <v>746</v>
      </c>
      <c r="D181" s="896" t="s">
        <v>745</v>
      </c>
      <c r="E181" s="896"/>
      <c r="F181" s="896"/>
      <c r="G181" s="896"/>
      <c r="H181" s="896"/>
      <c r="I181" s="896"/>
      <c r="J181" s="896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896"/>
      <c r="AA181" s="896"/>
      <c r="AB181" s="896"/>
      <c r="AC181" s="896"/>
      <c r="AD181" s="896"/>
      <c r="AE181" s="896"/>
      <c r="AF181" s="896"/>
    </row>
    <row r="182" spans="1:32" x14ac:dyDescent="0.15">
      <c r="A182" s="895" t="s">
        <v>3203</v>
      </c>
      <c r="B182" s="896" t="s">
        <v>29</v>
      </c>
      <c r="C182" s="896" t="s">
        <v>1659</v>
      </c>
      <c r="D182" s="896" t="s">
        <v>1665</v>
      </c>
      <c r="E182" s="896" t="s">
        <v>2349</v>
      </c>
      <c r="F182" s="896" t="s">
        <v>2350</v>
      </c>
      <c r="G182" s="896" t="s">
        <v>2351</v>
      </c>
      <c r="H182" s="896" t="s">
        <v>2352</v>
      </c>
      <c r="I182" s="896"/>
      <c r="J182" s="896"/>
      <c r="K182" s="896"/>
      <c r="L182" s="896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896"/>
      <c r="AA182" s="896"/>
      <c r="AB182" s="896"/>
      <c r="AC182" s="896"/>
      <c r="AD182" s="896"/>
      <c r="AE182" s="896"/>
      <c r="AF182" s="896"/>
    </row>
    <row r="183" spans="1:32" x14ac:dyDescent="0.15">
      <c r="A183" s="895" t="s">
        <v>3205</v>
      </c>
      <c r="B183" s="896" t="s">
        <v>31</v>
      </c>
      <c r="C183" s="896" t="s">
        <v>749</v>
      </c>
      <c r="D183" s="896" t="s">
        <v>712</v>
      </c>
      <c r="E183" s="896" t="s">
        <v>748</v>
      </c>
      <c r="F183" s="896"/>
      <c r="G183" s="896"/>
      <c r="H183" s="896"/>
      <c r="I183" s="896"/>
      <c r="J183" s="896"/>
      <c r="K183" s="896"/>
      <c r="L183" s="896"/>
      <c r="M183" s="896"/>
      <c r="N183" s="896"/>
      <c r="O183" s="896"/>
      <c r="P183" s="896"/>
      <c r="Q183" s="896"/>
      <c r="R183" s="896"/>
      <c r="S183" s="896"/>
      <c r="T183" s="896"/>
      <c r="U183" s="896"/>
      <c r="V183" s="896"/>
      <c r="W183" s="896"/>
      <c r="X183" s="896"/>
      <c r="Y183" s="896"/>
      <c r="Z183" s="896"/>
      <c r="AA183" s="896"/>
      <c r="AB183" s="896"/>
      <c r="AC183" s="896"/>
      <c r="AD183" s="896"/>
      <c r="AE183" s="896"/>
      <c r="AF183" s="896"/>
    </row>
    <row r="184" spans="1:32" x14ac:dyDescent="0.15">
      <c r="A184" s="895" t="s">
        <v>3207</v>
      </c>
      <c r="B184" s="896" t="s">
        <v>26</v>
      </c>
      <c r="C184" s="896" t="s">
        <v>709</v>
      </c>
      <c r="D184" s="896"/>
      <c r="E184" s="896"/>
      <c r="F184" s="896"/>
      <c r="G184" s="896"/>
      <c r="H184" s="896"/>
      <c r="I184" s="896"/>
      <c r="J184" s="896"/>
      <c r="K184" s="896"/>
      <c r="L184" s="896"/>
      <c r="M184" s="896"/>
      <c r="N184" s="896"/>
      <c r="O184" s="896"/>
      <c r="P184" s="896"/>
      <c r="Q184" s="896"/>
      <c r="R184" s="896"/>
      <c r="S184" s="896"/>
      <c r="T184" s="896"/>
      <c r="U184" s="896"/>
      <c r="V184" s="896"/>
      <c r="W184" s="896"/>
      <c r="X184" s="896"/>
      <c r="Y184" s="896"/>
      <c r="Z184" s="896"/>
      <c r="AA184" s="896"/>
      <c r="AB184" s="896"/>
      <c r="AC184" s="896"/>
      <c r="AD184" s="896"/>
      <c r="AE184" s="896"/>
      <c r="AF184" s="896"/>
    </row>
    <row r="185" spans="1:32" x14ac:dyDescent="0.15">
      <c r="A185" s="895" t="s">
        <v>3209</v>
      </c>
      <c r="B185" s="896" t="s">
        <v>27</v>
      </c>
      <c r="C185" s="896" t="s">
        <v>716</v>
      </c>
      <c r="D185" s="896" t="s">
        <v>715</v>
      </c>
      <c r="E185" s="896"/>
      <c r="F185" s="896"/>
      <c r="G185" s="896"/>
      <c r="H185" s="896"/>
      <c r="I185" s="896"/>
      <c r="J185" s="896"/>
      <c r="K185" s="896"/>
      <c r="L185" s="896"/>
      <c r="M185" s="896"/>
      <c r="N185" s="896"/>
      <c r="O185" s="896"/>
      <c r="P185" s="896"/>
      <c r="Q185" s="896"/>
      <c r="R185" s="896"/>
      <c r="S185" s="896"/>
      <c r="T185" s="896"/>
      <c r="U185" s="896"/>
      <c r="V185" s="896"/>
      <c r="W185" s="896"/>
      <c r="X185" s="896"/>
      <c r="Y185" s="896"/>
      <c r="Z185" s="896"/>
      <c r="AA185" s="896"/>
      <c r="AB185" s="896"/>
      <c r="AC185" s="896"/>
      <c r="AD185" s="896"/>
      <c r="AE185" s="896"/>
      <c r="AF185" s="896"/>
    </row>
    <row r="186" spans="1:32" x14ac:dyDescent="0.15">
      <c r="A186" s="895" t="s">
        <v>3211</v>
      </c>
      <c r="B186" s="896" t="s">
        <v>32</v>
      </c>
      <c r="C186" s="896" t="s">
        <v>2468</v>
      </c>
      <c r="D186" s="896"/>
      <c r="E186" s="896"/>
      <c r="F186" s="896"/>
      <c r="G186" s="896"/>
      <c r="H186" s="896"/>
      <c r="I186" s="896"/>
      <c r="J186" s="896"/>
      <c r="K186" s="896"/>
      <c r="L186" s="896"/>
      <c r="M186" s="896"/>
      <c r="N186" s="896"/>
      <c r="O186" s="896"/>
      <c r="P186" s="896"/>
      <c r="Q186" s="896"/>
      <c r="R186" s="896"/>
      <c r="S186" s="896"/>
      <c r="T186" s="896"/>
      <c r="U186" s="896"/>
      <c r="V186" s="896"/>
      <c r="W186" s="896"/>
      <c r="X186" s="896"/>
      <c r="Y186" s="896"/>
      <c r="Z186" s="896"/>
      <c r="AA186" s="896"/>
      <c r="AB186" s="896"/>
      <c r="AC186" s="896"/>
      <c r="AD186" s="896"/>
      <c r="AE186" s="896"/>
      <c r="AF186" s="896"/>
    </row>
    <row r="187" spans="1:32" x14ac:dyDescent="0.15">
      <c r="A187" s="895" t="s">
        <v>3213</v>
      </c>
      <c r="B187" s="896" t="s">
        <v>33</v>
      </c>
      <c r="C187" s="896" t="s">
        <v>719</v>
      </c>
      <c r="D187" s="896" t="s">
        <v>711</v>
      </c>
      <c r="E187" s="896" t="s">
        <v>710</v>
      </c>
      <c r="F187" s="896" t="s">
        <v>751</v>
      </c>
      <c r="G187" s="896"/>
      <c r="H187" s="896"/>
      <c r="I187" s="896"/>
      <c r="J187" s="896"/>
      <c r="K187" s="896"/>
      <c r="L187" s="896"/>
      <c r="M187" s="896"/>
      <c r="N187" s="896"/>
      <c r="O187" s="896"/>
      <c r="P187" s="896"/>
      <c r="Q187" s="896"/>
      <c r="R187" s="896"/>
      <c r="S187" s="896"/>
      <c r="T187" s="896"/>
      <c r="U187" s="896"/>
      <c r="V187" s="896"/>
      <c r="W187" s="896"/>
      <c r="X187" s="896"/>
      <c r="Y187" s="896"/>
      <c r="Z187" s="896"/>
      <c r="AA187" s="896"/>
      <c r="AB187" s="896"/>
      <c r="AC187" s="896"/>
      <c r="AD187" s="896"/>
      <c r="AE187" s="896"/>
      <c r="AF187" s="896"/>
    </row>
    <row r="188" spans="1:32" x14ac:dyDescent="0.15">
      <c r="A188" s="895" t="s">
        <v>3217</v>
      </c>
      <c r="B188" s="896" t="s">
        <v>30</v>
      </c>
      <c r="C188" s="896" t="s">
        <v>2561</v>
      </c>
      <c r="D188" s="896" t="s">
        <v>747</v>
      </c>
      <c r="E188" s="896" t="s">
        <v>2562</v>
      </c>
      <c r="F188" s="896"/>
      <c r="G188" s="896"/>
      <c r="H188" s="896"/>
      <c r="I188" s="896"/>
      <c r="J188" s="896"/>
      <c r="K188" s="896"/>
      <c r="L188" s="896"/>
      <c r="M188" s="896"/>
      <c r="N188" s="896"/>
      <c r="O188" s="896"/>
      <c r="P188" s="896"/>
      <c r="Q188" s="896"/>
      <c r="R188" s="896"/>
      <c r="S188" s="896"/>
      <c r="T188" s="896"/>
      <c r="U188" s="896"/>
      <c r="V188" s="896"/>
      <c r="W188" s="896"/>
      <c r="X188" s="896"/>
      <c r="Y188" s="896"/>
      <c r="Z188" s="896"/>
      <c r="AA188" s="896"/>
      <c r="AB188" s="896"/>
      <c r="AC188" s="896"/>
      <c r="AD188" s="896"/>
      <c r="AE188" s="896"/>
      <c r="AF188" s="896"/>
    </row>
    <row r="189" spans="1:32" x14ac:dyDescent="0.15">
      <c r="A189" s="895" t="s">
        <v>3219</v>
      </c>
      <c r="B189" s="896" t="s">
        <v>3220</v>
      </c>
      <c r="C189" s="896" t="s">
        <v>2590</v>
      </c>
      <c r="D189" s="896" t="s">
        <v>2591</v>
      </c>
      <c r="E189" s="896" t="s">
        <v>2592</v>
      </c>
      <c r="F189" s="896" t="s">
        <v>2593</v>
      </c>
      <c r="G189" s="896" t="s">
        <v>806</v>
      </c>
      <c r="H189" s="896" t="s">
        <v>805</v>
      </c>
      <c r="I189" s="896" t="s">
        <v>807</v>
      </c>
      <c r="J189" s="896"/>
      <c r="K189" s="896"/>
      <c r="L189" s="896"/>
      <c r="M189" s="896"/>
      <c r="N189" s="896"/>
      <c r="O189" s="896"/>
      <c r="P189" s="896"/>
      <c r="Q189" s="896"/>
      <c r="R189" s="896"/>
      <c r="S189" s="896"/>
      <c r="T189" s="896"/>
      <c r="U189" s="896"/>
      <c r="V189" s="896"/>
      <c r="W189" s="896"/>
      <c r="X189" s="896"/>
      <c r="Y189" s="896"/>
      <c r="Z189" s="896"/>
      <c r="AA189" s="896"/>
      <c r="AB189" s="896"/>
      <c r="AC189" s="896"/>
      <c r="AD189" s="896"/>
      <c r="AE189" s="896"/>
      <c r="AF189" s="896"/>
    </row>
    <row r="190" spans="1:32" x14ac:dyDescent="0.15">
      <c r="A190" s="895" t="s">
        <v>3225</v>
      </c>
      <c r="B190" s="896" t="s">
        <v>232</v>
      </c>
      <c r="C190" s="896" t="s">
        <v>795</v>
      </c>
      <c r="D190" s="896" t="s">
        <v>709</v>
      </c>
      <c r="E190" s="896" t="s">
        <v>885</v>
      </c>
      <c r="F190" s="896" t="s">
        <v>2131</v>
      </c>
      <c r="G190" s="896" t="s">
        <v>2132</v>
      </c>
      <c r="H190" s="896" t="s">
        <v>2133</v>
      </c>
      <c r="I190" s="896" t="s">
        <v>2605</v>
      </c>
      <c r="J190" s="896" t="s">
        <v>2690</v>
      </c>
      <c r="K190" s="896"/>
      <c r="L190" s="896"/>
      <c r="M190" s="896"/>
      <c r="N190" s="896"/>
      <c r="O190" s="896"/>
      <c r="P190" s="896"/>
      <c r="Q190" s="896"/>
      <c r="R190" s="896"/>
      <c r="S190" s="896"/>
      <c r="T190" s="896"/>
      <c r="U190" s="896"/>
      <c r="V190" s="896"/>
      <c r="W190" s="896"/>
      <c r="X190" s="896"/>
      <c r="Y190" s="896"/>
      <c r="Z190" s="896"/>
      <c r="AA190" s="896"/>
      <c r="AB190" s="896"/>
      <c r="AC190" s="896"/>
      <c r="AD190" s="896"/>
      <c r="AE190" s="896"/>
      <c r="AF190" s="896"/>
    </row>
    <row r="191" spans="1:32" x14ac:dyDescent="0.15">
      <c r="A191" s="895" t="s">
        <v>3227</v>
      </c>
      <c r="B191" s="896" t="s">
        <v>282</v>
      </c>
      <c r="C191" s="896" t="s">
        <v>708</v>
      </c>
      <c r="D191" s="896" t="s">
        <v>841</v>
      </c>
      <c r="E191" s="896" t="s">
        <v>2146</v>
      </c>
      <c r="F191" s="896" t="s">
        <v>2611</v>
      </c>
      <c r="G191" s="896"/>
      <c r="H191" s="896"/>
      <c r="I191" s="896"/>
      <c r="J191" s="896"/>
      <c r="K191" s="896"/>
      <c r="L191" s="896"/>
      <c r="M191" s="896"/>
      <c r="N191" s="896"/>
      <c r="O191" s="896"/>
      <c r="P191" s="896"/>
      <c r="Q191" s="896"/>
      <c r="R191" s="896"/>
      <c r="S191" s="896"/>
      <c r="T191" s="896"/>
      <c r="U191" s="896"/>
      <c r="V191" s="896"/>
      <c r="W191" s="896"/>
      <c r="X191" s="896"/>
      <c r="Y191" s="896"/>
      <c r="Z191" s="896"/>
      <c r="AA191" s="896"/>
      <c r="AB191" s="896"/>
      <c r="AC191" s="896"/>
      <c r="AD191" s="896"/>
      <c r="AE191" s="896"/>
      <c r="AF191" s="896"/>
    </row>
    <row r="192" spans="1:32" x14ac:dyDescent="0.15">
      <c r="A192" s="895" t="s">
        <v>3229</v>
      </c>
      <c r="B192" s="896" t="s">
        <v>253</v>
      </c>
      <c r="C192" s="896" t="s">
        <v>709</v>
      </c>
      <c r="D192" s="896" t="s">
        <v>770</v>
      </c>
      <c r="E192" s="896" t="s">
        <v>764</v>
      </c>
      <c r="F192" s="896" t="s">
        <v>708</v>
      </c>
      <c r="G192" s="896" t="s">
        <v>739</v>
      </c>
      <c r="H192" s="896" t="s">
        <v>799</v>
      </c>
      <c r="I192" s="896" t="s">
        <v>2136</v>
      </c>
      <c r="J192" s="896"/>
      <c r="K192" s="896"/>
      <c r="L192" s="896"/>
      <c r="M192" s="896"/>
      <c r="N192" s="896"/>
      <c r="O192" s="896"/>
      <c r="P192" s="896"/>
      <c r="Q192" s="896"/>
      <c r="R192" s="896"/>
      <c r="S192" s="896"/>
      <c r="T192" s="896"/>
      <c r="U192" s="896"/>
      <c r="V192" s="896"/>
      <c r="W192" s="896"/>
      <c r="X192" s="896"/>
      <c r="Y192" s="896"/>
      <c r="Z192" s="896"/>
      <c r="AA192" s="896"/>
      <c r="AB192" s="896"/>
      <c r="AC192" s="896"/>
      <c r="AD192" s="896"/>
      <c r="AE192" s="896"/>
      <c r="AF192" s="896"/>
    </row>
    <row r="193" spans="1:32" x14ac:dyDescent="0.15">
      <c r="A193" s="895" t="s">
        <v>3231</v>
      </c>
      <c r="B193" s="896" t="s">
        <v>378</v>
      </c>
      <c r="C193" s="896" t="s">
        <v>753</v>
      </c>
      <c r="D193" s="896" t="s">
        <v>866</v>
      </c>
      <c r="E193" s="896" t="s">
        <v>771</v>
      </c>
      <c r="F193" s="896" t="s">
        <v>995</v>
      </c>
      <c r="G193" s="896"/>
      <c r="I193" s="896"/>
      <c r="J193" s="896"/>
      <c r="K193" s="896"/>
      <c r="L193" s="896"/>
      <c r="M193" s="896"/>
      <c r="N193" s="896"/>
      <c r="O193" s="896"/>
      <c r="P193" s="896"/>
      <c r="Q193" s="896"/>
      <c r="R193" s="896"/>
      <c r="S193" s="896"/>
      <c r="T193" s="896"/>
      <c r="U193" s="896"/>
      <c r="V193" s="896"/>
      <c r="W193" s="896"/>
      <c r="X193" s="896"/>
      <c r="Y193" s="896"/>
      <c r="Z193" s="896"/>
      <c r="AA193" s="896"/>
      <c r="AB193" s="896"/>
      <c r="AC193" s="896"/>
      <c r="AD193" s="896"/>
      <c r="AE193" s="896"/>
      <c r="AF193" s="896"/>
    </row>
    <row r="194" spans="1:32" x14ac:dyDescent="0.15">
      <c r="A194" s="895" t="s">
        <v>3233</v>
      </c>
      <c r="B194" s="896" t="s">
        <v>389</v>
      </c>
      <c r="C194" s="896" t="s">
        <v>866</v>
      </c>
      <c r="D194" s="896" t="s">
        <v>751</v>
      </c>
      <c r="E194" s="896" t="s">
        <v>2617</v>
      </c>
      <c r="F194" s="896" t="s">
        <v>753</v>
      </c>
      <c r="G194" s="896" t="s">
        <v>771</v>
      </c>
      <c r="H194" s="896" t="s">
        <v>885</v>
      </c>
      <c r="I194" s="896" t="s">
        <v>789</v>
      </c>
      <c r="J194" s="896" t="s">
        <v>742</v>
      </c>
      <c r="K194" s="896"/>
      <c r="L194" s="896"/>
      <c r="M194" s="896"/>
      <c r="N194" s="896"/>
      <c r="O194" s="896"/>
      <c r="P194" s="896"/>
      <c r="Q194" s="896"/>
      <c r="R194" s="896"/>
      <c r="S194" s="896"/>
      <c r="T194" s="896"/>
      <c r="U194" s="896"/>
      <c r="V194" s="896"/>
      <c r="W194" s="896"/>
      <c r="X194" s="896"/>
      <c r="Y194" s="896"/>
      <c r="Z194" s="896"/>
      <c r="AA194" s="896"/>
      <c r="AB194" s="896"/>
      <c r="AC194" s="896"/>
      <c r="AD194" s="896"/>
      <c r="AE194" s="896"/>
      <c r="AF194" s="896"/>
    </row>
    <row r="195" spans="1:32" x14ac:dyDescent="0.15">
      <c r="A195" s="895" t="s">
        <v>3235</v>
      </c>
      <c r="B195" s="896" t="s">
        <v>352</v>
      </c>
      <c r="C195" s="896" t="s">
        <v>969</v>
      </c>
      <c r="D195" s="896" t="s">
        <v>950</v>
      </c>
      <c r="E195" s="896" t="s">
        <v>753</v>
      </c>
      <c r="F195" s="896" t="s">
        <v>739</v>
      </c>
      <c r="G195" s="896"/>
      <c r="H195" s="896"/>
      <c r="I195" s="896"/>
      <c r="J195" s="896"/>
      <c r="K195" s="896"/>
      <c r="L195" s="896"/>
      <c r="M195" s="896"/>
      <c r="N195" s="896"/>
      <c r="O195" s="896"/>
      <c r="P195" s="896"/>
      <c r="Q195" s="896"/>
      <c r="R195" s="896"/>
      <c r="S195" s="896"/>
      <c r="T195" s="896"/>
      <c r="U195" s="896"/>
      <c r="V195" s="896"/>
      <c r="W195" s="896"/>
      <c r="X195" s="896"/>
      <c r="Y195" s="896"/>
      <c r="Z195" s="896"/>
      <c r="AA195" s="896"/>
      <c r="AB195" s="896"/>
      <c r="AC195" s="896"/>
      <c r="AD195" s="896"/>
      <c r="AE195" s="896"/>
      <c r="AF195" s="896"/>
    </row>
    <row r="196" spans="1:32" x14ac:dyDescent="0.15">
      <c r="A196" s="895" t="s">
        <v>3237</v>
      </c>
      <c r="B196" s="896" t="s">
        <v>364</v>
      </c>
      <c r="C196" s="896" t="s">
        <v>2166</v>
      </c>
      <c r="D196" s="896" t="s">
        <v>770</v>
      </c>
      <c r="E196" s="896" t="s">
        <v>987</v>
      </c>
      <c r="F196" s="896"/>
      <c r="G196" s="896"/>
      <c r="H196" s="896"/>
      <c r="I196" s="896"/>
      <c r="J196" s="896"/>
      <c r="K196" s="896"/>
      <c r="L196" s="896"/>
      <c r="M196" s="896"/>
      <c r="N196" s="896"/>
      <c r="O196" s="896"/>
      <c r="P196" s="896"/>
      <c r="Q196" s="896"/>
      <c r="R196" s="896"/>
      <c r="S196" s="896"/>
      <c r="T196" s="896"/>
      <c r="U196" s="896"/>
      <c r="V196" s="896"/>
      <c r="W196" s="896"/>
      <c r="X196" s="896"/>
      <c r="Y196" s="896"/>
      <c r="Z196" s="896"/>
      <c r="AA196" s="896"/>
      <c r="AB196" s="896"/>
      <c r="AC196" s="896"/>
      <c r="AD196" s="896"/>
      <c r="AE196" s="896"/>
      <c r="AF196" s="896"/>
    </row>
    <row r="197" spans="1:32" x14ac:dyDescent="0.15">
      <c r="A197" s="895" t="s">
        <v>3239</v>
      </c>
      <c r="B197" s="585" t="s">
        <v>334</v>
      </c>
      <c r="C197" s="585" t="s">
        <v>824</v>
      </c>
      <c r="D197" s="896" t="s">
        <v>960</v>
      </c>
      <c r="E197" s="896" t="s">
        <v>899</v>
      </c>
      <c r="F197" s="896" t="s">
        <v>714</v>
      </c>
      <c r="G197" s="896" t="s">
        <v>2557</v>
      </c>
      <c r="H197" s="896" t="s">
        <v>2157</v>
      </c>
      <c r="I197" s="896"/>
      <c r="J197" s="896"/>
      <c r="K197" s="896"/>
      <c r="L197" s="896"/>
      <c r="M197" s="896"/>
      <c r="N197" s="896"/>
      <c r="O197" s="896"/>
      <c r="P197" s="896"/>
      <c r="Q197" s="896"/>
      <c r="R197" s="896"/>
      <c r="S197" s="896"/>
      <c r="T197" s="896"/>
      <c r="U197" s="896"/>
      <c r="V197" s="896"/>
      <c r="W197" s="896"/>
      <c r="X197" s="896"/>
      <c r="Y197" s="896"/>
      <c r="Z197" s="896"/>
      <c r="AA197" s="896"/>
      <c r="AB197" s="896"/>
      <c r="AC197" s="896"/>
      <c r="AD197" s="896"/>
      <c r="AE197" s="896"/>
      <c r="AF197" s="896"/>
    </row>
    <row r="198" spans="1:32" x14ac:dyDescent="0.15">
      <c r="A198" s="895" t="s">
        <v>3241</v>
      </c>
      <c r="B198" s="896" t="s">
        <v>280</v>
      </c>
      <c r="C198" s="896" t="s">
        <v>708</v>
      </c>
      <c r="D198" s="896" t="s">
        <v>752</v>
      </c>
      <c r="E198" s="896" t="s">
        <v>711</v>
      </c>
      <c r="F198" s="896" t="s">
        <v>710</v>
      </c>
      <c r="G198" s="896" t="s">
        <v>753</v>
      </c>
      <c r="H198" s="896" t="s">
        <v>925</v>
      </c>
      <c r="I198" s="896" t="s">
        <v>926</v>
      </c>
      <c r="J198" s="896" t="s">
        <v>722</v>
      </c>
      <c r="K198" s="896" t="s">
        <v>740</v>
      </c>
      <c r="L198" s="896" t="s">
        <v>2145</v>
      </c>
      <c r="M198" s="896" t="s">
        <v>2819</v>
      </c>
      <c r="N198" s="896"/>
      <c r="O198" s="896"/>
      <c r="P198" s="896"/>
      <c r="Q198" s="896"/>
      <c r="R198" s="896"/>
      <c r="S198" s="896"/>
      <c r="T198" s="896"/>
      <c r="U198" s="896"/>
      <c r="V198" s="896"/>
      <c r="W198" s="896"/>
      <c r="X198" s="896"/>
      <c r="Y198" s="896"/>
      <c r="Z198" s="896"/>
      <c r="AA198" s="896"/>
      <c r="AB198" s="896"/>
      <c r="AC198" s="896"/>
      <c r="AD198" s="896"/>
      <c r="AE198" s="896"/>
      <c r="AF198" s="896"/>
    </row>
    <row r="199" spans="1:32" x14ac:dyDescent="0.15">
      <c r="A199" s="895" t="s">
        <v>3243</v>
      </c>
      <c r="B199" s="896" t="s">
        <v>283</v>
      </c>
      <c r="C199" s="896" t="s">
        <v>745</v>
      </c>
      <c r="D199" s="896"/>
      <c r="E199" s="896"/>
      <c r="F199" s="896"/>
      <c r="G199" s="896"/>
      <c r="H199" s="896"/>
      <c r="I199" s="896"/>
      <c r="J199" s="896"/>
      <c r="K199" s="896"/>
      <c r="L199" s="896"/>
      <c r="M199" s="896"/>
      <c r="N199" s="896"/>
      <c r="O199" s="896"/>
      <c r="P199" s="896"/>
      <c r="Q199" s="896"/>
      <c r="R199" s="896"/>
      <c r="S199" s="896"/>
      <c r="T199" s="896"/>
      <c r="U199" s="896"/>
      <c r="V199" s="896"/>
      <c r="W199" s="896"/>
      <c r="X199" s="896"/>
      <c r="Y199" s="896"/>
      <c r="Z199" s="896"/>
      <c r="AA199" s="896"/>
      <c r="AB199" s="896"/>
      <c r="AC199" s="896"/>
      <c r="AD199" s="896"/>
      <c r="AE199" s="896"/>
      <c r="AF199" s="896"/>
    </row>
    <row r="200" spans="1:32" x14ac:dyDescent="0.15">
      <c r="A200" s="895" t="s">
        <v>3245</v>
      </c>
      <c r="B200" s="896" t="s">
        <v>285</v>
      </c>
      <c r="C200" s="896" t="s">
        <v>861</v>
      </c>
      <c r="D200" s="896" t="s">
        <v>708</v>
      </c>
      <c r="E200" s="896" t="s">
        <v>740</v>
      </c>
      <c r="F200" s="896" t="s">
        <v>930</v>
      </c>
      <c r="G200" s="896" t="s">
        <v>931</v>
      </c>
      <c r="H200" s="896"/>
      <c r="I200" s="896"/>
      <c r="J200" s="896"/>
      <c r="K200" s="896"/>
      <c r="L200" s="896"/>
      <c r="M200" s="896"/>
      <c r="N200" s="896"/>
      <c r="O200" s="896"/>
      <c r="P200" s="896"/>
      <c r="Q200" s="896"/>
      <c r="R200" s="896"/>
      <c r="S200" s="896"/>
      <c r="T200" s="896"/>
      <c r="U200" s="896"/>
      <c r="V200" s="896"/>
      <c r="W200" s="896"/>
      <c r="X200" s="896"/>
      <c r="Y200" s="896"/>
      <c r="Z200" s="896"/>
      <c r="AA200" s="896"/>
      <c r="AB200" s="896"/>
      <c r="AC200" s="896"/>
      <c r="AD200" s="896"/>
      <c r="AE200" s="896"/>
      <c r="AF200" s="896"/>
    </row>
    <row r="201" spans="1:32" x14ac:dyDescent="0.15">
      <c r="A201" s="895" t="s">
        <v>3247</v>
      </c>
      <c r="B201" s="896" t="s">
        <v>288</v>
      </c>
      <c r="C201" s="896" t="s">
        <v>710</v>
      </c>
      <c r="D201" s="896" t="s">
        <v>711</v>
      </c>
      <c r="E201" s="896" t="s">
        <v>708</v>
      </c>
      <c r="F201" s="896" t="s">
        <v>712</v>
      </c>
      <c r="G201" s="896" t="s">
        <v>2371</v>
      </c>
      <c r="H201" s="896"/>
      <c r="I201" s="896"/>
      <c r="J201" s="896"/>
      <c r="K201" s="896"/>
      <c r="L201" s="896"/>
      <c r="M201" s="896"/>
      <c r="N201" s="896"/>
      <c r="O201" s="896"/>
      <c r="P201" s="896"/>
      <c r="Q201" s="896"/>
      <c r="R201" s="896"/>
      <c r="S201" s="896"/>
      <c r="T201" s="896"/>
      <c r="U201" s="896"/>
      <c r="V201" s="896"/>
      <c r="W201" s="896"/>
      <c r="X201" s="896"/>
      <c r="Y201" s="896"/>
      <c r="Z201" s="896"/>
      <c r="AA201" s="896"/>
      <c r="AB201" s="896"/>
      <c r="AC201" s="896"/>
      <c r="AD201" s="896"/>
      <c r="AE201" s="896"/>
      <c r="AF201" s="896"/>
    </row>
    <row r="202" spans="1:32" x14ac:dyDescent="0.15">
      <c r="A202" s="895" t="s">
        <v>3249</v>
      </c>
      <c r="B202" s="896" t="s">
        <v>290</v>
      </c>
      <c r="C202" s="896" t="s">
        <v>714</v>
      </c>
      <c r="D202" s="896" t="s">
        <v>717</v>
      </c>
      <c r="E202" s="896" t="s">
        <v>707</v>
      </c>
      <c r="F202" s="896" t="s">
        <v>933</v>
      </c>
      <c r="G202" s="896" t="s">
        <v>742</v>
      </c>
      <c r="H202" s="896" t="s">
        <v>712</v>
      </c>
      <c r="I202" s="896" t="s">
        <v>934</v>
      </c>
      <c r="J202" s="896"/>
      <c r="K202" s="896"/>
      <c r="L202" s="896"/>
      <c r="M202" s="896"/>
      <c r="N202" s="896"/>
      <c r="O202" s="896"/>
      <c r="P202" s="896"/>
      <c r="Q202" s="896"/>
      <c r="R202" s="896"/>
      <c r="S202" s="896"/>
      <c r="T202" s="896"/>
      <c r="U202" s="896"/>
      <c r="V202" s="896"/>
      <c r="W202" s="896"/>
      <c r="X202" s="896"/>
      <c r="Y202" s="896"/>
      <c r="Z202" s="896"/>
      <c r="AA202" s="896"/>
      <c r="AB202" s="896"/>
      <c r="AC202" s="896"/>
      <c r="AD202" s="896"/>
      <c r="AE202" s="896"/>
      <c r="AF202" s="896"/>
    </row>
    <row r="203" spans="1:32" x14ac:dyDescent="0.15">
      <c r="A203" s="895" t="s">
        <v>3251</v>
      </c>
      <c r="B203" s="896" t="s">
        <v>291</v>
      </c>
      <c r="C203" s="896" t="s">
        <v>861</v>
      </c>
      <c r="D203" s="896" t="s">
        <v>935</v>
      </c>
      <c r="E203" s="896" t="s">
        <v>739</v>
      </c>
      <c r="F203" s="896" t="s">
        <v>742</v>
      </c>
      <c r="G203" s="896" t="s">
        <v>4452</v>
      </c>
      <c r="H203" s="896"/>
      <c r="I203" s="896"/>
      <c r="J203" s="896"/>
      <c r="K203" s="896"/>
      <c r="L203" s="896"/>
      <c r="M203" s="896"/>
      <c r="N203" s="896"/>
      <c r="O203" s="896"/>
      <c r="P203" s="896"/>
      <c r="Q203" s="896"/>
      <c r="R203" s="896"/>
      <c r="S203" s="896"/>
      <c r="T203" s="896"/>
      <c r="U203" s="896"/>
      <c r="V203" s="896"/>
      <c r="W203" s="896"/>
      <c r="X203" s="896"/>
      <c r="Y203" s="896"/>
      <c r="Z203" s="896"/>
      <c r="AA203" s="896"/>
      <c r="AB203" s="896"/>
      <c r="AC203" s="896"/>
      <c r="AD203" s="896"/>
      <c r="AE203" s="896"/>
      <c r="AF203" s="896"/>
    </row>
    <row r="204" spans="1:32" x14ac:dyDescent="0.15">
      <c r="A204" s="895" t="s">
        <v>3253</v>
      </c>
      <c r="B204" s="896" t="s">
        <v>295</v>
      </c>
      <c r="C204" s="896" t="s">
        <v>708</v>
      </c>
      <c r="D204" s="896" t="s">
        <v>711</v>
      </c>
      <c r="E204" s="896" t="s">
        <v>710</v>
      </c>
      <c r="F204" s="896" t="s">
        <v>719</v>
      </c>
      <c r="G204" s="896" t="s">
        <v>707</v>
      </c>
      <c r="H204" s="896" t="s">
        <v>722</v>
      </c>
      <c r="I204" s="896" t="s">
        <v>796</v>
      </c>
      <c r="J204" s="896" t="s">
        <v>936</v>
      </c>
      <c r="K204" s="896" t="s">
        <v>937</v>
      </c>
      <c r="L204" s="896" t="s">
        <v>714</v>
      </c>
      <c r="M204" s="896" t="s">
        <v>2148</v>
      </c>
      <c r="N204" s="896" t="s">
        <v>938</v>
      </c>
      <c r="O204" s="896" t="s">
        <v>939</v>
      </c>
      <c r="P204" s="896"/>
      <c r="Q204" s="896"/>
      <c r="R204" s="896"/>
      <c r="S204" s="896"/>
      <c r="T204" s="896"/>
      <c r="U204" s="896"/>
      <c r="V204" s="896"/>
      <c r="W204" s="896"/>
      <c r="X204" s="896"/>
      <c r="Y204" s="896"/>
      <c r="Z204" s="896"/>
      <c r="AA204" s="896"/>
      <c r="AB204" s="896"/>
      <c r="AC204" s="896"/>
      <c r="AD204" s="896"/>
      <c r="AE204" s="896"/>
      <c r="AF204" s="896"/>
    </row>
    <row r="205" spans="1:32" x14ac:dyDescent="0.15">
      <c r="A205" s="895" t="s">
        <v>3255</v>
      </c>
      <c r="B205" s="896" t="s">
        <v>297</v>
      </c>
      <c r="C205" s="896" t="s">
        <v>2149</v>
      </c>
      <c r="D205" s="896" t="s">
        <v>715</v>
      </c>
      <c r="E205" s="896" t="s">
        <v>2150</v>
      </c>
      <c r="F205" s="896" t="s">
        <v>764</v>
      </c>
      <c r="G205" s="896"/>
      <c r="H205" s="896"/>
      <c r="I205" s="896"/>
      <c r="J205" s="896"/>
      <c r="K205" s="896"/>
      <c r="L205" s="896"/>
      <c r="M205" s="896"/>
      <c r="N205" s="896"/>
      <c r="O205" s="896"/>
      <c r="P205" s="896"/>
      <c r="Q205" s="896"/>
      <c r="R205" s="896"/>
      <c r="S205" s="896"/>
      <c r="T205" s="896"/>
      <c r="U205" s="896"/>
      <c r="V205" s="896"/>
      <c r="W205" s="896"/>
      <c r="X205" s="896"/>
      <c r="Y205" s="896"/>
      <c r="Z205" s="896"/>
      <c r="AA205" s="896"/>
      <c r="AB205" s="896"/>
      <c r="AC205" s="896"/>
      <c r="AD205" s="896"/>
      <c r="AE205" s="896"/>
      <c r="AF205" s="896"/>
    </row>
    <row r="206" spans="1:32" x14ac:dyDescent="0.15">
      <c r="A206" s="895" t="s">
        <v>3257</v>
      </c>
      <c r="B206" s="929" t="s">
        <v>3258</v>
      </c>
      <c r="C206" s="896" t="s">
        <v>708</v>
      </c>
      <c r="D206" s="896" t="s">
        <v>711</v>
      </c>
      <c r="E206" s="896" t="s">
        <v>710</v>
      </c>
      <c r="F206" s="896" t="s">
        <v>940</v>
      </c>
      <c r="G206" s="896" t="s">
        <v>941</v>
      </c>
      <c r="H206" s="929" t="s">
        <v>4820</v>
      </c>
      <c r="I206" s="896"/>
      <c r="J206" s="896"/>
      <c r="K206" s="896"/>
      <c r="L206" s="896"/>
      <c r="M206" s="896"/>
      <c r="N206" s="896"/>
      <c r="O206" s="896"/>
      <c r="P206" s="896"/>
      <c r="Q206" s="896"/>
      <c r="R206" s="896"/>
      <c r="S206" s="896"/>
      <c r="T206" s="896"/>
      <c r="U206" s="896"/>
      <c r="V206" s="896"/>
      <c r="W206" s="896"/>
      <c r="X206" s="896"/>
      <c r="Y206" s="896"/>
      <c r="Z206" s="896"/>
      <c r="AA206" s="896"/>
      <c r="AB206" s="896"/>
      <c r="AC206" s="896"/>
      <c r="AD206" s="896"/>
      <c r="AE206" s="896"/>
      <c r="AF206" s="896"/>
    </row>
    <row r="207" spans="1:32" x14ac:dyDescent="0.15">
      <c r="A207" s="895" t="s">
        <v>3260</v>
      </c>
      <c r="B207" s="896" t="s">
        <v>300</v>
      </c>
      <c r="C207" s="896" t="s">
        <v>943</v>
      </c>
      <c r="D207" s="896" t="s">
        <v>787</v>
      </c>
      <c r="E207" s="896" t="s">
        <v>722</v>
      </c>
      <c r="F207" s="896" t="s">
        <v>710</v>
      </c>
      <c r="G207" s="896" t="s">
        <v>708</v>
      </c>
      <c r="H207" s="896" t="s">
        <v>942</v>
      </c>
      <c r="I207" s="896" t="s">
        <v>2136</v>
      </c>
      <c r="J207" s="896"/>
      <c r="K207" s="896"/>
      <c r="L207" s="896"/>
      <c r="M207" s="896"/>
      <c r="N207" s="896"/>
      <c r="O207" s="896"/>
      <c r="P207" s="896"/>
      <c r="Q207" s="896"/>
      <c r="R207" s="896"/>
      <c r="S207" s="896"/>
      <c r="T207" s="896"/>
      <c r="U207" s="896"/>
      <c r="V207" s="896"/>
      <c r="W207" s="896"/>
      <c r="X207" s="896"/>
      <c r="Y207" s="896"/>
      <c r="Z207" s="896"/>
      <c r="AA207" s="896"/>
      <c r="AB207" s="896"/>
      <c r="AC207" s="896"/>
      <c r="AD207" s="896"/>
      <c r="AE207" s="896"/>
      <c r="AF207" s="896"/>
    </row>
    <row r="208" spans="1:32" x14ac:dyDescent="0.15">
      <c r="A208" s="895" t="s">
        <v>3262</v>
      </c>
      <c r="B208" s="896" t="s">
        <v>302</v>
      </c>
      <c r="C208" s="896" t="s">
        <v>946</v>
      </c>
      <c r="D208" s="896" t="s">
        <v>708</v>
      </c>
      <c r="E208" s="896" t="s">
        <v>711</v>
      </c>
      <c r="F208" s="896" t="s">
        <v>710</v>
      </c>
      <c r="G208" s="896" t="s">
        <v>753</v>
      </c>
      <c r="H208" s="896" t="s">
        <v>947</v>
      </c>
      <c r="I208" s="896" t="s">
        <v>945</v>
      </c>
      <c r="J208" s="896"/>
      <c r="K208" s="896"/>
      <c r="L208" s="896"/>
      <c r="M208" s="896"/>
      <c r="N208" s="896"/>
      <c r="O208" s="896"/>
      <c r="P208" s="896"/>
      <c r="Q208" s="896"/>
      <c r="R208" s="896"/>
      <c r="S208" s="896"/>
      <c r="T208" s="896"/>
      <c r="U208" s="896"/>
      <c r="V208" s="896"/>
      <c r="W208" s="896"/>
      <c r="X208" s="896"/>
      <c r="Y208" s="896"/>
      <c r="Z208" s="896"/>
      <c r="AA208" s="896"/>
      <c r="AB208" s="896"/>
      <c r="AC208" s="896"/>
      <c r="AD208" s="896"/>
      <c r="AE208" s="896"/>
      <c r="AF208" s="896"/>
    </row>
    <row r="209" spans="1:32" x14ac:dyDescent="0.15">
      <c r="A209" s="895" t="s">
        <v>3264</v>
      </c>
      <c r="B209" s="896" t="s">
        <v>305</v>
      </c>
      <c r="C209" s="896" t="s">
        <v>708</v>
      </c>
      <c r="D209" s="896" t="s">
        <v>748</v>
      </c>
      <c r="E209" s="896" t="s">
        <v>844</v>
      </c>
      <c r="F209" s="896"/>
      <c r="G209" s="896"/>
      <c r="H209" s="896"/>
      <c r="I209" s="896"/>
      <c r="J209" s="896"/>
      <c r="K209" s="896"/>
      <c r="L209" s="896"/>
      <c r="M209" s="896"/>
      <c r="N209" s="896"/>
      <c r="O209" s="896"/>
      <c r="P209" s="896"/>
      <c r="Q209" s="896"/>
      <c r="R209" s="896"/>
      <c r="S209" s="896"/>
      <c r="T209" s="896"/>
      <c r="U209" s="896"/>
      <c r="V209" s="896"/>
      <c r="W209" s="896"/>
      <c r="X209" s="896"/>
      <c r="Y209" s="896"/>
      <c r="Z209" s="896"/>
      <c r="AA209" s="896"/>
      <c r="AB209" s="896"/>
      <c r="AC209" s="896"/>
      <c r="AD209" s="896"/>
      <c r="AE209" s="896"/>
      <c r="AF209" s="896"/>
    </row>
    <row r="210" spans="1:32" x14ac:dyDescent="0.15">
      <c r="A210" s="895" t="s">
        <v>3266</v>
      </c>
      <c r="B210" s="896" t="s">
        <v>306</v>
      </c>
      <c r="C210" s="896" t="s">
        <v>715</v>
      </c>
      <c r="D210" s="896" t="s">
        <v>948</v>
      </c>
      <c r="E210" s="896" t="s">
        <v>873</v>
      </c>
      <c r="F210" s="896" t="s">
        <v>2486</v>
      </c>
      <c r="G210" s="896"/>
      <c r="H210" s="896"/>
      <c r="I210" s="896"/>
      <c r="J210" s="896"/>
      <c r="K210" s="896"/>
      <c r="L210" s="896"/>
      <c r="M210" s="896"/>
      <c r="N210" s="896"/>
      <c r="O210" s="896"/>
      <c r="P210" s="896"/>
      <c r="Q210" s="896"/>
      <c r="R210" s="896"/>
      <c r="S210" s="896"/>
      <c r="T210" s="896"/>
      <c r="U210" s="896"/>
      <c r="V210" s="896"/>
      <c r="W210" s="896"/>
      <c r="X210" s="896"/>
      <c r="Y210" s="896"/>
      <c r="Z210" s="896"/>
      <c r="AA210" s="896"/>
      <c r="AB210" s="896"/>
      <c r="AC210" s="896"/>
      <c r="AD210" s="896"/>
      <c r="AE210" s="896"/>
      <c r="AF210" s="896"/>
    </row>
    <row r="211" spans="1:32" x14ac:dyDescent="0.15">
      <c r="A211" s="895" t="s">
        <v>3268</v>
      </c>
      <c r="B211" s="929" t="s">
        <v>4821</v>
      </c>
      <c r="C211" s="896" t="s">
        <v>707</v>
      </c>
      <c r="D211" s="896" t="s">
        <v>878</v>
      </c>
      <c r="E211" s="896" t="s">
        <v>949</v>
      </c>
      <c r="F211" s="896" t="s">
        <v>833</v>
      </c>
      <c r="G211" s="896" t="s">
        <v>2152</v>
      </c>
      <c r="H211" s="896" t="s">
        <v>789</v>
      </c>
      <c r="I211" s="929" t="s">
        <v>959</v>
      </c>
      <c r="J211" s="896"/>
      <c r="K211" s="896"/>
      <c r="L211" s="896"/>
      <c r="M211" s="896"/>
      <c r="N211" s="896"/>
      <c r="O211" s="896"/>
      <c r="P211" s="896"/>
      <c r="Q211" s="896"/>
      <c r="R211" s="896"/>
      <c r="S211" s="896"/>
      <c r="T211" s="896"/>
      <c r="U211" s="896"/>
      <c r="V211" s="896"/>
      <c r="W211" s="896"/>
      <c r="X211" s="896"/>
      <c r="Y211" s="896"/>
      <c r="Z211" s="896"/>
      <c r="AA211" s="896"/>
      <c r="AB211" s="896"/>
      <c r="AC211" s="896"/>
      <c r="AD211" s="896"/>
      <c r="AE211" s="896"/>
      <c r="AF211" s="896"/>
    </row>
    <row r="212" spans="1:32" x14ac:dyDescent="0.15">
      <c r="A212" s="895" t="s">
        <v>3270</v>
      </c>
      <c r="B212" s="896" t="s">
        <v>308</v>
      </c>
      <c r="C212" s="896" t="s">
        <v>922</v>
      </c>
      <c r="D212" s="896" t="s">
        <v>708</v>
      </c>
      <c r="E212" s="896" t="s">
        <v>867</v>
      </c>
      <c r="F212" s="896" t="s">
        <v>710</v>
      </c>
      <c r="G212" s="896" t="s">
        <v>711</v>
      </c>
      <c r="H212" s="896" t="s">
        <v>771</v>
      </c>
      <c r="I212" s="896" t="s">
        <v>2153</v>
      </c>
      <c r="J212" s="896" t="s">
        <v>798</v>
      </c>
      <c r="K212" s="896" t="s">
        <v>722</v>
      </c>
      <c r="L212" s="896"/>
      <c r="M212" s="896"/>
      <c r="N212" s="896"/>
      <c r="O212" s="896"/>
      <c r="P212" s="896"/>
      <c r="Q212" s="896"/>
      <c r="R212" s="896"/>
      <c r="S212" s="896"/>
      <c r="T212" s="896"/>
      <c r="U212" s="896"/>
      <c r="V212" s="896"/>
      <c r="W212" s="896"/>
      <c r="X212" s="896"/>
      <c r="Y212" s="896"/>
      <c r="Z212" s="896"/>
      <c r="AA212" s="896"/>
      <c r="AB212" s="896"/>
      <c r="AC212" s="896"/>
      <c r="AD212" s="896"/>
      <c r="AE212" s="896"/>
      <c r="AF212" s="896"/>
    </row>
    <row r="213" spans="1:32" x14ac:dyDescent="0.15">
      <c r="A213" s="895" t="s">
        <v>3272</v>
      </c>
      <c r="B213" s="896" t="s">
        <v>309</v>
      </c>
      <c r="C213" s="896" t="s">
        <v>707</v>
      </c>
      <c r="D213" s="896" t="s">
        <v>713</v>
      </c>
      <c r="E213" s="896" t="s">
        <v>714</v>
      </c>
      <c r="F213" s="896" t="s">
        <v>789</v>
      </c>
      <c r="G213" s="896"/>
      <c r="H213" s="896"/>
      <c r="I213" s="896"/>
      <c r="J213" s="896"/>
      <c r="K213" s="896"/>
      <c r="L213" s="896"/>
      <c r="M213" s="896"/>
      <c r="N213" s="896"/>
      <c r="O213" s="896"/>
      <c r="P213" s="896"/>
      <c r="Q213" s="896"/>
      <c r="R213" s="896"/>
      <c r="S213" s="896"/>
      <c r="T213" s="896"/>
      <c r="U213" s="896"/>
      <c r="V213" s="896"/>
      <c r="W213" s="896"/>
      <c r="X213" s="896"/>
      <c r="Y213" s="896"/>
      <c r="Z213" s="896"/>
      <c r="AA213" s="896"/>
      <c r="AB213" s="896"/>
      <c r="AC213" s="896"/>
      <c r="AD213" s="896"/>
      <c r="AE213" s="896"/>
      <c r="AF213" s="896"/>
    </row>
    <row r="214" spans="1:32" x14ac:dyDescent="0.15">
      <c r="A214" s="895" t="s">
        <v>4591</v>
      </c>
      <c r="B214" s="896" t="s">
        <v>310</v>
      </c>
      <c r="C214" s="896" t="s">
        <v>825</v>
      </c>
      <c r="D214" s="896" t="s">
        <v>844</v>
      </c>
      <c r="E214" s="896" t="s">
        <v>4589</v>
      </c>
      <c r="F214" s="896" t="s">
        <v>2154</v>
      </c>
      <c r="G214" s="896" t="s">
        <v>2487</v>
      </c>
      <c r="H214" s="896" t="s">
        <v>4590</v>
      </c>
      <c r="I214" s="896"/>
      <c r="J214" s="896"/>
      <c r="K214" s="896"/>
      <c r="L214" s="896"/>
      <c r="M214" s="896"/>
      <c r="N214" s="896"/>
      <c r="O214" s="896"/>
      <c r="P214" s="896"/>
      <c r="Q214" s="896"/>
      <c r="R214" s="896"/>
      <c r="S214" s="896"/>
      <c r="T214" s="896"/>
      <c r="U214" s="896"/>
      <c r="V214" s="896"/>
      <c r="W214" s="896"/>
      <c r="X214" s="896"/>
      <c r="Y214" s="896"/>
      <c r="Z214" s="896"/>
      <c r="AA214" s="896"/>
      <c r="AB214" s="896"/>
      <c r="AC214" s="896"/>
      <c r="AD214" s="896"/>
      <c r="AE214" s="896"/>
      <c r="AF214" s="896"/>
    </row>
    <row r="215" spans="1:32" x14ac:dyDescent="0.15">
      <c r="A215" s="895" t="s">
        <v>3276</v>
      </c>
      <c r="B215" s="896" t="s">
        <v>311</v>
      </c>
      <c r="C215" s="896" t="s">
        <v>714</v>
      </c>
      <c r="D215" s="896"/>
      <c r="E215" s="896"/>
      <c r="F215" s="896"/>
      <c r="G215" s="896"/>
      <c r="H215" s="896"/>
      <c r="I215" s="896"/>
      <c r="J215" s="896"/>
      <c r="K215" s="896"/>
      <c r="L215" s="896"/>
      <c r="M215" s="896"/>
      <c r="N215" s="896"/>
      <c r="O215" s="896"/>
      <c r="P215" s="896"/>
      <c r="Q215" s="896"/>
      <c r="R215" s="896"/>
      <c r="S215" s="896"/>
      <c r="T215" s="896"/>
      <c r="U215" s="896"/>
      <c r="V215" s="896"/>
      <c r="W215" s="896"/>
      <c r="X215" s="896"/>
      <c r="Y215" s="896"/>
      <c r="Z215" s="896"/>
      <c r="AA215" s="896"/>
      <c r="AB215" s="896"/>
      <c r="AC215" s="896"/>
      <c r="AD215" s="896"/>
      <c r="AE215" s="896"/>
      <c r="AF215" s="896"/>
    </row>
    <row r="216" spans="1:32" x14ac:dyDescent="0.15">
      <c r="A216" s="895" t="s">
        <v>3278</v>
      </c>
      <c r="B216" s="896" t="s">
        <v>312</v>
      </c>
      <c r="C216" s="896" t="s">
        <v>836</v>
      </c>
      <c r="D216" s="896"/>
      <c r="E216" s="896"/>
      <c r="F216" s="896"/>
      <c r="G216" s="896"/>
      <c r="H216" s="896"/>
      <c r="I216" s="896"/>
      <c r="J216" s="896"/>
      <c r="K216" s="896"/>
      <c r="L216" s="896"/>
      <c r="M216" s="896"/>
      <c r="N216" s="896"/>
      <c r="O216" s="896"/>
      <c r="P216" s="896"/>
      <c r="Q216" s="896"/>
      <c r="R216" s="896"/>
      <c r="S216" s="896"/>
      <c r="T216" s="896"/>
      <c r="U216" s="896"/>
      <c r="V216" s="896"/>
      <c r="W216" s="896"/>
      <c r="X216" s="896"/>
      <c r="Y216" s="896"/>
      <c r="Z216" s="896"/>
      <c r="AA216" s="896"/>
      <c r="AB216" s="896"/>
      <c r="AC216" s="896"/>
      <c r="AD216" s="896"/>
      <c r="AE216" s="896"/>
      <c r="AF216" s="896"/>
    </row>
    <row r="217" spans="1:32" x14ac:dyDescent="0.15">
      <c r="A217" s="895" t="s">
        <v>3280</v>
      </c>
      <c r="B217" s="896" t="s">
        <v>315</v>
      </c>
      <c r="C217" s="896" t="s">
        <v>951</v>
      </c>
      <c r="D217" s="896"/>
      <c r="E217" s="896"/>
      <c r="F217" s="896"/>
      <c r="G217" s="896"/>
      <c r="H217" s="896"/>
      <c r="I217" s="896"/>
      <c r="J217" s="896"/>
      <c r="K217" s="896"/>
      <c r="L217" s="896"/>
      <c r="M217" s="896"/>
      <c r="N217" s="896"/>
      <c r="O217" s="896"/>
      <c r="P217" s="896"/>
      <c r="Q217" s="896"/>
      <c r="R217" s="896"/>
      <c r="S217" s="896"/>
      <c r="T217" s="896"/>
      <c r="U217" s="896"/>
      <c r="V217" s="896"/>
      <c r="W217" s="896"/>
      <c r="X217" s="896"/>
      <c r="Y217" s="896"/>
      <c r="Z217" s="896"/>
      <c r="AA217" s="896"/>
      <c r="AB217" s="896"/>
      <c r="AC217" s="896"/>
      <c r="AD217" s="896"/>
      <c r="AE217" s="896"/>
      <c r="AF217" s="896"/>
    </row>
    <row r="218" spans="1:32" x14ac:dyDescent="0.15">
      <c r="A218" s="895" t="s">
        <v>3282</v>
      </c>
      <c r="B218" s="896" t="s">
        <v>317</v>
      </c>
      <c r="C218" s="896" t="s">
        <v>711</v>
      </c>
      <c r="D218" s="896" t="s">
        <v>935</v>
      </c>
      <c r="E218" s="896" t="s">
        <v>710</v>
      </c>
      <c r="F218" s="896" t="s">
        <v>952</v>
      </c>
      <c r="G218" s="896"/>
      <c r="H218" s="896"/>
      <c r="I218" s="896"/>
      <c r="J218" s="896"/>
      <c r="K218" s="896"/>
      <c r="L218" s="896"/>
      <c r="M218" s="896"/>
      <c r="N218" s="896"/>
      <c r="O218" s="896"/>
      <c r="P218" s="896"/>
      <c r="Q218" s="896"/>
      <c r="R218" s="896"/>
      <c r="S218" s="896"/>
      <c r="T218" s="896"/>
      <c r="U218" s="896"/>
      <c r="V218" s="896"/>
      <c r="W218" s="896"/>
      <c r="X218" s="896"/>
      <c r="Y218" s="896"/>
      <c r="Z218" s="896"/>
      <c r="AA218" s="896"/>
      <c r="AB218" s="896"/>
      <c r="AC218" s="896"/>
      <c r="AD218" s="896"/>
      <c r="AE218" s="896"/>
      <c r="AF218" s="896"/>
    </row>
    <row r="219" spans="1:32" x14ac:dyDescent="0.15">
      <c r="A219" s="895" t="s">
        <v>3284</v>
      </c>
      <c r="B219" s="896" t="s">
        <v>318</v>
      </c>
      <c r="C219" s="896" t="s">
        <v>4722</v>
      </c>
      <c r="D219" s="896"/>
      <c r="E219" s="896"/>
      <c r="F219" s="896"/>
      <c r="G219" s="896"/>
      <c r="H219" s="896"/>
      <c r="I219" s="896"/>
      <c r="J219" s="896"/>
      <c r="K219" s="896"/>
      <c r="L219" s="896"/>
      <c r="M219" s="896"/>
      <c r="N219" s="896"/>
      <c r="O219" s="896"/>
      <c r="P219" s="896"/>
      <c r="Q219" s="896"/>
      <c r="R219" s="896"/>
      <c r="S219" s="896"/>
      <c r="T219" s="896"/>
      <c r="U219" s="896"/>
      <c r="V219" s="896"/>
      <c r="W219" s="896"/>
      <c r="X219" s="896"/>
      <c r="Y219" s="896"/>
      <c r="Z219" s="896"/>
      <c r="AA219" s="896"/>
      <c r="AB219" s="896"/>
      <c r="AC219" s="896"/>
      <c r="AD219" s="896"/>
      <c r="AE219" s="896"/>
      <c r="AF219" s="896"/>
    </row>
    <row r="220" spans="1:32" x14ac:dyDescent="0.15">
      <c r="A220" s="895" t="s">
        <v>3286</v>
      </c>
      <c r="B220" s="896" t="s">
        <v>319</v>
      </c>
      <c r="C220" s="896" t="s">
        <v>708</v>
      </c>
      <c r="D220" s="896"/>
      <c r="E220" s="896"/>
      <c r="F220" s="896"/>
      <c r="G220" s="896"/>
      <c r="H220" s="896"/>
      <c r="I220" s="896"/>
      <c r="J220" s="896"/>
      <c r="K220" s="896"/>
      <c r="L220" s="896"/>
      <c r="M220" s="896"/>
      <c r="N220" s="896"/>
      <c r="O220" s="896"/>
      <c r="P220" s="896"/>
      <c r="Q220" s="896"/>
      <c r="R220" s="896"/>
      <c r="S220" s="896"/>
      <c r="T220" s="896"/>
      <c r="U220" s="896"/>
      <c r="V220" s="896"/>
      <c r="W220" s="896"/>
      <c r="X220" s="896"/>
      <c r="Y220" s="896"/>
      <c r="Z220" s="896"/>
      <c r="AA220" s="896"/>
      <c r="AB220" s="896"/>
      <c r="AC220" s="896"/>
      <c r="AD220" s="896"/>
      <c r="AE220" s="896"/>
      <c r="AF220" s="896"/>
    </row>
    <row r="221" spans="1:32" x14ac:dyDescent="0.15">
      <c r="A221" s="895" t="s">
        <v>3288</v>
      </c>
      <c r="B221" s="896" t="s">
        <v>320</v>
      </c>
      <c r="C221" s="896" t="s">
        <v>742</v>
      </c>
      <c r="D221" s="896"/>
      <c r="E221" s="896"/>
      <c r="F221" s="896"/>
      <c r="G221" s="896"/>
      <c r="H221" s="896"/>
      <c r="I221" s="896"/>
      <c r="J221" s="896"/>
      <c r="K221" s="896"/>
      <c r="L221" s="896"/>
      <c r="M221" s="896"/>
      <c r="N221" s="896"/>
      <c r="O221" s="896"/>
      <c r="P221" s="896"/>
      <c r="Q221" s="896"/>
      <c r="R221" s="896"/>
      <c r="S221" s="896"/>
      <c r="T221" s="896"/>
      <c r="U221" s="896"/>
      <c r="V221" s="896"/>
      <c r="W221" s="896"/>
      <c r="X221" s="896"/>
      <c r="Y221" s="896"/>
      <c r="Z221" s="896"/>
      <c r="AA221" s="896"/>
      <c r="AB221" s="896"/>
      <c r="AC221" s="896"/>
      <c r="AD221" s="896"/>
      <c r="AE221" s="896"/>
      <c r="AF221" s="896"/>
    </row>
    <row r="222" spans="1:32" x14ac:dyDescent="0.15">
      <c r="A222" s="895" t="s">
        <v>3290</v>
      </c>
      <c r="B222" s="896" t="s">
        <v>321</v>
      </c>
      <c r="C222" s="896" t="s">
        <v>2375</v>
      </c>
      <c r="D222" s="896" t="s">
        <v>4517</v>
      </c>
      <c r="E222" s="896" t="s">
        <v>753</v>
      </c>
      <c r="F222" s="896" t="s">
        <v>4518</v>
      </c>
      <c r="G222" s="896" t="s">
        <v>708</v>
      </c>
      <c r="H222" s="896" t="s">
        <v>953</v>
      </c>
      <c r="I222" s="896" t="s">
        <v>770</v>
      </c>
      <c r="J222" s="896" t="s">
        <v>802</v>
      </c>
      <c r="K222" s="896"/>
      <c r="L222" s="896"/>
      <c r="M222" s="896"/>
      <c r="N222" s="896"/>
      <c r="O222" s="896"/>
      <c r="P222" s="896"/>
      <c r="Q222" s="896"/>
      <c r="R222" s="896"/>
      <c r="S222" s="896"/>
      <c r="T222" s="896"/>
      <c r="U222" s="896"/>
      <c r="V222" s="896"/>
      <c r="W222" s="896"/>
      <c r="X222" s="896"/>
      <c r="Y222" s="896"/>
      <c r="Z222" s="896"/>
      <c r="AA222" s="896"/>
      <c r="AB222" s="896"/>
      <c r="AC222" s="896"/>
      <c r="AD222" s="896"/>
      <c r="AE222" s="896"/>
      <c r="AF222" s="896"/>
    </row>
    <row r="223" spans="1:32" x14ac:dyDescent="0.15">
      <c r="A223" s="895" t="s">
        <v>3292</v>
      </c>
      <c r="B223" s="896" t="s">
        <v>323</v>
      </c>
      <c r="C223" s="896" t="s">
        <v>4538</v>
      </c>
      <c r="D223" s="896" t="s">
        <v>2374</v>
      </c>
      <c r="E223" s="896" t="s">
        <v>954</v>
      </c>
      <c r="F223" s="896" t="s">
        <v>2373</v>
      </c>
      <c r="G223" s="896" t="s">
        <v>708</v>
      </c>
      <c r="H223" s="896" t="s">
        <v>946</v>
      </c>
      <c r="I223" s="896"/>
      <c r="J223" s="896"/>
      <c r="K223" s="896"/>
      <c r="L223" s="896"/>
      <c r="M223" s="896"/>
      <c r="N223" s="896"/>
      <c r="O223" s="896"/>
      <c r="P223" s="896"/>
      <c r="Q223" s="896"/>
      <c r="R223" s="896"/>
      <c r="S223" s="896"/>
      <c r="T223" s="896"/>
      <c r="U223" s="896"/>
      <c r="V223" s="896"/>
      <c r="W223" s="896"/>
      <c r="X223" s="896"/>
      <c r="Y223" s="896"/>
      <c r="Z223" s="896"/>
      <c r="AA223" s="896"/>
      <c r="AB223" s="896"/>
      <c r="AC223" s="896"/>
      <c r="AD223" s="896"/>
      <c r="AE223" s="896"/>
      <c r="AF223" s="896"/>
    </row>
    <row r="224" spans="1:32" x14ac:dyDescent="0.15">
      <c r="A224" s="895" t="s">
        <v>3294</v>
      </c>
      <c r="B224" s="896" t="s">
        <v>324</v>
      </c>
      <c r="C224" s="896" t="s">
        <v>708</v>
      </c>
      <c r="D224" s="896" t="s">
        <v>711</v>
      </c>
      <c r="E224" s="896" t="s">
        <v>771</v>
      </c>
      <c r="F224" s="896" t="s">
        <v>710</v>
      </c>
      <c r="G224" s="896" t="s">
        <v>818</v>
      </c>
      <c r="H224" s="896" t="s">
        <v>753</v>
      </c>
      <c r="I224" s="896" t="s">
        <v>955</v>
      </c>
      <c r="J224" s="896" t="s">
        <v>2612</v>
      </c>
      <c r="K224" s="896"/>
      <c r="L224" s="896"/>
      <c r="M224" s="896"/>
      <c r="N224" s="896"/>
      <c r="O224" s="896"/>
      <c r="P224" s="896"/>
      <c r="Q224" s="896"/>
      <c r="R224" s="896"/>
      <c r="S224" s="896"/>
      <c r="T224" s="896"/>
      <c r="U224" s="896"/>
      <c r="V224" s="896"/>
      <c r="W224" s="896"/>
      <c r="X224" s="896"/>
      <c r="Y224" s="896"/>
      <c r="Z224" s="896"/>
      <c r="AA224" s="896"/>
      <c r="AB224" s="896"/>
      <c r="AC224" s="896"/>
      <c r="AD224" s="896"/>
      <c r="AE224" s="896"/>
      <c r="AF224" s="896"/>
    </row>
    <row r="225" spans="1:32" x14ac:dyDescent="0.15">
      <c r="A225" s="895" t="s">
        <v>3296</v>
      </c>
      <c r="B225" s="896" t="s">
        <v>325</v>
      </c>
      <c r="C225" s="896" t="s">
        <v>719</v>
      </c>
      <c r="D225" s="896" t="s">
        <v>753</v>
      </c>
      <c r="E225" s="896" t="s">
        <v>770</v>
      </c>
      <c r="F225" s="896"/>
      <c r="G225" s="896"/>
      <c r="H225" s="896"/>
      <c r="I225" s="896"/>
      <c r="J225" s="896"/>
      <c r="K225" s="896"/>
      <c r="L225" s="896"/>
      <c r="M225" s="896"/>
      <c r="N225" s="896"/>
      <c r="O225" s="896"/>
      <c r="P225" s="896"/>
      <c r="Q225" s="896"/>
      <c r="R225" s="896"/>
      <c r="S225" s="896"/>
      <c r="T225" s="896"/>
      <c r="U225" s="896"/>
      <c r="V225" s="896"/>
      <c r="W225" s="896"/>
      <c r="X225" s="896"/>
      <c r="Y225" s="896"/>
      <c r="Z225" s="896"/>
      <c r="AA225" s="896"/>
      <c r="AB225" s="896"/>
      <c r="AC225" s="896"/>
      <c r="AD225" s="896"/>
      <c r="AE225" s="896"/>
      <c r="AF225" s="896"/>
    </row>
    <row r="226" spans="1:32" x14ac:dyDescent="0.15">
      <c r="A226" s="895" t="s">
        <v>3298</v>
      </c>
      <c r="B226" s="896" t="s">
        <v>326</v>
      </c>
      <c r="C226" s="896" t="s">
        <v>719</v>
      </c>
      <c r="D226" s="896" t="s">
        <v>943</v>
      </c>
      <c r="E226" s="896" t="s">
        <v>771</v>
      </c>
      <c r="F226" s="896" t="s">
        <v>715</v>
      </c>
      <c r="G226" s="896" t="s">
        <v>739</v>
      </c>
      <c r="H226" s="896"/>
      <c r="I226" s="896"/>
      <c r="J226" s="896"/>
      <c r="K226" s="896"/>
      <c r="L226" s="896"/>
      <c r="M226" s="896"/>
      <c r="N226" s="896"/>
      <c r="O226" s="896"/>
      <c r="P226" s="896"/>
      <c r="Q226" s="896"/>
      <c r="R226" s="896"/>
      <c r="S226" s="896"/>
      <c r="T226" s="896"/>
      <c r="U226" s="896"/>
      <c r="V226" s="896"/>
      <c r="W226" s="896"/>
      <c r="X226" s="896"/>
      <c r="Y226" s="896"/>
      <c r="Z226" s="896"/>
      <c r="AA226" s="896"/>
      <c r="AB226" s="896"/>
      <c r="AC226" s="896"/>
      <c r="AD226" s="896"/>
      <c r="AE226" s="896"/>
      <c r="AF226" s="896"/>
    </row>
    <row r="227" spans="1:32" x14ac:dyDescent="0.15">
      <c r="A227" s="895" t="s">
        <v>3300</v>
      </c>
      <c r="B227" s="896" t="s">
        <v>329</v>
      </c>
      <c r="C227" s="896" t="s">
        <v>746</v>
      </c>
      <c r="D227" s="896"/>
      <c r="E227" s="896"/>
      <c r="F227" s="896"/>
      <c r="G227" s="896"/>
      <c r="H227" s="896"/>
      <c r="I227" s="896"/>
      <c r="J227" s="896"/>
      <c r="K227" s="896"/>
      <c r="L227" s="896"/>
      <c r="M227" s="896"/>
      <c r="N227" s="896"/>
      <c r="O227" s="896"/>
      <c r="P227" s="896"/>
      <c r="Q227" s="896"/>
      <c r="R227" s="896"/>
      <c r="S227" s="896"/>
      <c r="T227" s="896"/>
      <c r="U227" s="896"/>
      <c r="V227" s="896"/>
      <c r="W227" s="896"/>
      <c r="X227" s="896"/>
      <c r="Y227" s="896"/>
      <c r="Z227" s="896"/>
      <c r="AA227" s="896"/>
      <c r="AB227" s="896"/>
      <c r="AC227" s="896"/>
      <c r="AD227" s="896"/>
      <c r="AE227" s="896"/>
      <c r="AF227" s="896"/>
    </row>
    <row r="228" spans="1:32" x14ac:dyDescent="0.15">
      <c r="A228" s="895" t="s">
        <v>3302</v>
      </c>
      <c r="B228" s="896" t="s">
        <v>330</v>
      </c>
      <c r="C228" s="896" t="s">
        <v>710</v>
      </c>
      <c r="D228" s="896" t="s">
        <v>711</v>
      </c>
      <c r="E228" s="896" t="s">
        <v>719</v>
      </c>
      <c r="F228" s="896" t="s">
        <v>722</v>
      </c>
      <c r="G228" s="896" t="s">
        <v>708</v>
      </c>
      <c r="H228" s="896" t="s">
        <v>796</v>
      </c>
      <c r="I228" s="896" t="s">
        <v>939</v>
      </c>
      <c r="J228" s="896" t="s">
        <v>2797</v>
      </c>
      <c r="K228" s="896" t="s">
        <v>2798</v>
      </c>
      <c r="L228" s="896"/>
      <c r="M228" s="896"/>
      <c r="N228" s="896"/>
      <c r="O228" s="896"/>
      <c r="P228" s="896"/>
      <c r="Q228" s="896"/>
      <c r="R228" s="896"/>
      <c r="S228" s="896"/>
      <c r="T228" s="896"/>
      <c r="U228" s="896"/>
      <c r="V228" s="896"/>
      <c r="W228" s="896"/>
      <c r="X228" s="896"/>
      <c r="Y228" s="896"/>
      <c r="Z228" s="896"/>
      <c r="AA228" s="896"/>
      <c r="AB228" s="896"/>
      <c r="AC228" s="896"/>
      <c r="AD228" s="896"/>
      <c r="AE228" s="896"/>
      <c r="AF228" s="896"/>
    </row>
    <row r="229" spans="1:32" x14ac:dyDescent="0.15">
      <c r="A229" s="895" t="s">
        <v>3304</v>
      </c>
      <c r="B229" s="929" t="s">
        <v>335</v>
      </c>
      <c r="C229" s="896" t="s">
        <v>708</v>
      </c>
      <c r="D229" s="896" t="s">
        <v>2618</v>
      </c>
      <c r="E229" s="896" t="s">
        <v>741</v>
      </c>
      <c r="F229" s="896" t="s">
        <v>4822</v>
      </c>
      <c r="G229" s="896" t="s">
        <v>787</v>
      </c>
      <c r="H229" s="896" t="s">
        <v>2619</v>
      </c>
      <c r="I229" s="896" t="s">
        <v>710</v>
      </c>
      <c r="J229" s="896" t="s">
        <v>896</v>
      </c>
      <c r="K229" s="896" t="s">
        <v>2498</v>
      </c>
      <c r="L229" s="929" t="s">
        <v>2492</v>
      </c>
      <c r="M229" s="896" t="s">
        <v>777</v>
      </c>
      <c r="N229" s="896" t="s">
        <v>962</v>
      </c>
      <c r="O229" s="896" t="s">
        <v>712</v>
      </c>
      <c r="P229" s="896" t="s">
        <v>750</v>
      </c>
      <c r="Q229" s="929" t="s">
        <v>4823</v>
      </c>
      <c r="R229" s="896" t="s">
        <v>715</v>
      </c>
      <c r="S229" s="896" t="s">
        <v>707</v>
      </c>
      <c r="T229" s="896" t="s">
        <v>961</v>
      </c>
      <c r="U229" s="929" t="s">
        <v>4824</v>
      </c>
      <c r="V229" s="929" t="s">
        <v>4825</v>
      </c>
      <c r="W229" s="896" t="s">
        <v>716</v>
      </c>
      <c r="X229" s="896" t="s">
        <v>773</v>
      </c>
      <c r="Y229" s="896" t="s">
        <v>2184</v>
      </c>
      <c r="Z229" s="896"/>
      <c r="AA229" s="896"/>
      <c r="AB229" s="896"/>
      <c r="AC229" s="896"/>
      <c r="AD229" s="896"/>
      <c r="AE229" s="896"/>
      <c r="AF229" s="896"/>
    </row>
    <row r="230" spans="1:32" x14ac:dyDescent="0.15">
      <c r="A230" s="895" t="s">
        <v>3306</v>
      </c>
      <c r="B230" s="896" t="s">
        <v>337</v>
      </c>
      <c r="C230" s="896" t="s">
        <v>707</v>
      </c>
      <c r="D230" s="896"/>
      <c r="E230" s="896"/>
      <c r="F230" s="896"/>
      <c r="G230" s="896"/>
      <c r="H230" s="896"/>
      <c r="I230" s="896"/>
      <c r="J230" s="896"/>
      <c r="K230" s="896"/>
      <c r="L230" s="896"/>
      <c r="M230" s="896"/>
      <c r="N230" s="896"/>
      <c r="O230" s="896"/>
      <c r="P230" s="896"/>
      <c r="Q230" s="896"/>
      <c r="R230" s="896"/>
      <c r="S230" s="896"/>
      <c r="T230" s="896"/>
      <c r="U230" s="896"/>
      <c r="V230" s="896"/>
      <c r="W230" s="896"/>
      <c r="X230" s="896"/>
      <c r="Y230" s="896"/>
      <c r="Z230" s="896"/>
      <c r="AA230" s="896"/>
      <c r="AB230" s="896"/>
      <c r="AC230" s="896"/>
      <c r="AD230" s="896"/>
      <c r="AE230" s="896"/>
      <c r="AF230" s="896"/>
    </row>
    <row r="231" spans="1:32" x14ac:dyDescent="0.15">
      <c r="A231" s="895" t="s">
        <v>3308</v>
      </c>
      <c r="B231" s="929" t="s">
        <v>340</v>
      </c>
      <c r="C231" s="896" t="s">
        <v>2688</v>
      </c>
      <c r="D231" s="929" t="s">
        <v>893</v>
      </c>
      <c r="E231" s="896" t="s">
        <v>721</v>
      </c>
      <c r="F231" s="896" t="s">
        <v>2490</v>
      </c>
      <c r="G231" s="896" t="s">
        <v>2158</v>
      </c>
      <c r="H231" s="896"/>
      <c r="I231" s="896"/>
      <c r="J231" s="896"/>
      <c r="K231" s="896"/>
      <c r="L231" s="896"/>
      <c r="M231" s="896"/>
      <c r="N231" s="896"/>
      <c r="O231" s="896"/>
      <c r="P231" s="896"/>
      <c r="Q231" s="896"/>
      <c r="R231" s="896"/>
      <c r="S231" s="896"/>
      <c r="T231" s="896"/>
      <c r="U231" s="896"/>
      <c r="V231" s="896"/>
      <c r="W231" s="896"/>
      <c r="X231" s="896"/>
      <c r="Y231" s="896"/>
      <c r="Z231" s="896"/>
      <c r="AA231" s="896"/>
      <c r="AB231" s="896"/>
      <c r="AC231" s="896"/>
      <c r="AD231" s="896"/>
      <c r="AE231" s="896"/>
      <c r="AF231" s="896"/>
    </row>
    <row r="232" spans="1:32" x14ac:dyDescent="0.15">
      <c r="A232" s="895" t="s">
        <v>3310</v>
      </c>
      <c r="B232" s="896" t="s">
        <v>341</v>
      </c>
      <c r="C232" s="896" t="s">
        <v>963</v>
      </c>
      <c r="D232" s="896" t="s">
        <v>2615</v>
      </c>
      <c r="E232" s="896"/>
      <c r="F232" s="896"/>
      <c r="G232" s="896"/>
      <c r="H232" s="896"/>
      <c r="I232" s="896"/>
      <c r="J232" s="896"/>
      <c r="K232" s="896"/>
      <c r="L232" s="896"/>
      <c r="M232" s="896"/>
      <c r="N232" s="896"/>
      <c r="O232" s="896"/>
      <c r="P232" s="896"/>
      <c r="Q232" s="896"/>
      <c r="R232" s="896"/>
      <c r="S232" s="896"/>
      <c r="T232" s="896"/>
      <c r="U232" s="896"/>
      <c r="V232" s="896"/>
      <c r="W232" s="896"/>
      <c r="X232" s="896"/>
      <c r="Y232" s="896"/>
      <c r="Z232" s="896"/>
      <c r="AA232" s="896"/>
      <c r="AB232" s="896"/>
      <c r="AC232" s="896"/>
      <c r="AD232" s="896"/>
      <c r="AE232" s="896"/>
      <c r="AF232" s="896"/>
    </row>
    <row r="233" spans="1:32" x14ac:dyDescent="0.15">
      <c r="A233" s="895" t="s">
        <v>3312</v>
      </c>
      <c r="B233" s="896" t="s">
        <v>345</v>
      </c>
      <c r="C233" s="896" t="s">
        <v>713</v>
      </c>
      <c r="D233" s="896"/>
      <c r="E233" s="896"/>
      <c r="F233" s="896"/>
      <c r="G233" s="896"/>
      <c r="H233" s="896"/>
      <c r="I233" s="896"/>
      <c r="J233" s="896"/>
      <c r="K233" s="896"/>
      <c r="L233" s="896"/>
      <c r="M233" s="896"/>
      <c r="N233" s="896"/>
      <c r="O233" s="896"/>
      <c r="P233" s="896"/>
      <c r="Q233" s="896"/>
      <c r="R233" s="896"/>
      <c r="S233" s="896"/>
      <c r="T233" s="896"/>
      <c r="U233" s="896"/>
      <c r="V233" s="896"/>
      <c r="W233" s="896"/>
      <c r="X233" s="896"/>
      <c r="Y233" s="896"/>
      <c r="Z233" s="896"/>
      <c r="AA233" s="896"/>
      <c r="AB233" s="896"/>
      <c r="AC233" s="896"/>
      <c r="AD233" s="896"/>
      <c r="AE233" s="896"/>
      <c r="AF233" s="896"/>
    </row>
    <row r="234" spans="1:32" x14ac:dyDescent="0.15">
      <c r="A234" s="895" t="s">
        <v>3314</v>
      </c>
      <c r="B234" s="896" t="s">
        <v>346</v>
      </c>
      <c r="C234" s="896" t="s">
        <v>707</v>
      </c>
      <c r="D234" s="896"/>
      <c r="E234" s="896"/>
      <c r="F234" s="896"/>
      <c r="G234" s="896"/>
      <c r="H234" s="896"/>
      <c r="I234" s="896"/>
      <c r="J234" s="896"/>
      <c r="K234" s="896"/>
      <c r="L234" s="896"/>
      <c r="M234" s="896"/>
      <c r="N234" s="896"/>
      <c r="O234" s="896"/>
      <c r="P234" s="896"/>
      <c r="Q234" s="896"/>
      <c r="R234" s="896"/>
      <c r="S234" s="896"/>
      <c r="T234" s="896"/>
      <c r="U234" s="896"/>
      <c r="V234" s="896"/>
      <c r="W234" s="896"/>
      <c r="X234" s="896"/>
      <c r="Y234" s="896"/>
      <c r="Z234" s="896"/>
      <c r="AA234" s="896"/>
      <c r="AB234" s="896"/>
      <c r="AC234" s="896"/>
      <c r="AD234" s="896"/>
      <c r="AE234" s="896"/>
      <c r="AF234" s="896"/>
    </row>
    <row r="235" spans="1:32" x14ac:dyDescent="0.15">
      <c r="A235" s="895" t="s">
        <v>3316</v>
      </c>
      <c r="B235" s="896" t="s">
        <v>347</v>
      </c>
      <c r="C235" s="896" t="s">
        <v>968</v>
      </c>
      <c r="D235" s="896"/>
      <c r="E235" s="896"/>
      <c r="F235" s="896"/>
      <c r="G235" s="896"/>
      <c r="H235" s="896"/>
      <c r="I235" s="896"/>
      <c r="J235" s="896"/>
      <c r="K235" s="896"/>
      <c r="L235" s="896"/>
      <c r="M235" s="896"/>
      <c r="N235" s="896"/>
      <c r="O235" s="896"/>
      <c r="P235" s="896"/>
      <c r="Q235" s="896"/>
      <c r="R235" s="896"/>
      <c r="S235" s="896"/>
      <c r="T235" s="896"/>
      <c r="U235" s="896"/>
      <c r="V235" s="896"/>
      <c r="W235" s="896"/>
      <c r="X235" s="896"/>
      <c r="Y235" s="896"/>
      <c r="Z235" s="896"/>
      <c r="AA235" s="896"/>
      <c r="AB235" s="896"/>
      <c r="AC235" s="896"/>
      <c r="AD235" s="896"/>
      <c r="AE235" s="896"/>
      <c r="AF235" s="896"/>
    </row>
    <row r="236" spans="1:32" x14ac:dyDescent="0.15">
      <c r="A236" s="895" t="s">
        <v>3318</v>
      </c>
      <c r="B236" s="896" t="s">
        <v>348</v>
      </c>
      <c r="C236" s="896" t="s">
        <v>707</v>
      </c>
      <c r="D236" s="896" t="s">
        <v>742</v>
      </c>
      <c r="E236" s="896"/>
      <c r="F236" s="896"/>
      <c r="G236" s="896"/>
      <c r="H236" s="896"/>
      <c r="I236" s="896"/>
      <c r="J236" s="896"/>
      <c r="K236" s="896"/>
      <c r="L236" s="896"/>
      <c r="M236" s="896"/>
      <c r="N236" s="896"/>
      <c r="O236" s="896"/>
      <c r="P236" s="896"/>
      <c r="Q236" s="896"/>
      <c r="R236" s="896"/>
      <c r="S236" s="896"/>
      <c r="T236" s="896"/>
      <c r="U236" s="896"/>
      <c r="V236" s="896"/>
      <c r="W236" s="896"/>
      <c r="X236" s="896"/>
      <c r="Y236" s="896"/>
      <c r="Z236" s="896"/>
      <c r="AA236" s="896"/>
      <c r="AB236" s="896"/>
      <c r="AC236" s="896"/>
      <c r="AD236" s="896"/>
      <c r="AE236" s="896"/>
      <c r="AF236" s="896"/>
    </row>
    <row r="237" spans="1:32" x14ac:dyDescent="0.15">
      <c r="A237" s="895" t="s">
        <v>3320</v>
      </c>
      <c r="B237" s="896" t="s">
        <v>354</v>
      </c>
      <c r="C237" s="896" t="s">
        <v>715</v>
      </c>
      <c r="D237" s="896" t="s">
        <v>766</v>
      </c>
      <c r="E237" s="896" t="s">
        <v>722</v>
      </c>
      <c r="F237" s="896" t="s">
        <v>970</v>
      </c>
      <c r="G237" s="896" t="s">
        <v>2488</v>
      </c>
      <c r="H237" s="896"/>
      <c r="I237" s="896"/>
      <c r="J237" s="896"/>
      <c r="K237" s="896"/>
      <c r="L237" s="896"/>
      <c r="M237" s="896"/>
      <c r="N237" s="896"/>
      <c r="O237" s="896"/>
      <c r="P237" s="896"/>
      <c r="Q237" s="896"/>
      <c r="R237" s="896"/>
      <c r="S237" s="896"/>
      <c r="T237" s="896"/>
      <c r="U237" s="896"/>
      <c r="V237" s="896"/>
      <c r="W237" s="896"/>
      <c r="X237" s="896"/>
      <c r="Y237" s="896"/>
      <c r="Z237" s="896"/>
      <c r="AA237" s="896"/>
      <c r="AB237" s="896"/>
      <c r="AC237" s="896"/>
      <c r="AD237" s="896"/>
      <c r="AE237" s="896"/>
      <c r="AF237" s="896"/>
    </row>
    <row r="238" spans="1:32" x14ac:dyDescent="0.15">
      <c r="A238" s="895" t="s">
        <v>3322</v>
      </c>
      <c r="B238" s="896" t="s">
        <v>356</v>
      </c>
      <c r="C238" s="896" t="s">
        <v>716</v>
      </c>
      <c r="D238" s="896" t="s">
        <v>763</v>
      </c>
      <c r="E238" s="896" t="s">
        <v>972</v>
      </c>
      <c r="F238" s="896" t="s">
        <v>973</v>
      </c>
      <c r="G238" s="896" t="s">
        <v>974</v>
      </c>
      <c r="H238" s="896" t="s">
        <v>2489</v>
      </c>
      <c r="I238" s="896"/>
      <c r="J238" s="896"/>
      <c r="K238" s="896"/>
      <c r="L238" s="896"/>
      <c r="M238" s="896"/>
      <c r="N238" s="896"/>
      <c r="O238" s="896"/>
      <c r="P238" s="896"/>
      <c r="Q238" s="896"/>
      <c r="R238" s="896"/>
      <c r="S238" s="896"/>
      <c r="T238" s="896"/>
      <c r="U238" s="896"/>
      <c r="V238" s="896"/>
      <c r="W238" s="896"/>
      <c r="X238" s="896"/>
      <c r="Y238" s="896"/>
      <c r="Z238" s="896"/>
      <c r="AA238" s="896"/>
      <c r="AB238" s="896"/>
      <c r="AC238" s="896"/>
      <c r="AD238" s="896"/>
      <c r="AE238" s="896"/>
      <c r="AF238" s="896"/>
    </row>
    <row r="239" spans="1:32" x14ac:dyDescent="0.15">
      <c r="A239" s="895" t="s">
        <v>3324</v>
      </c>
      <c r="B239" s="896" t="s">
        <v>359</v>
      </c>
      <c r="C239" s="896" t="s">
        <v>714</v>
      </c>
      <c r="D239" s="896" t="s">
        <v>976</v>
      </c>
      <c r="E239" s="896"/>
      <c r="F239" s="896"/>
      <c r="G239" s="896"/>
      <c r="H239" s="896"/>
      <c r="I239" s="896"/>
      <c r="J239" s="896"/>
      <c r="K239" s="896"/>
      <c r="L239" s="896"/>
      <c r="M239" s="896"/>
      <c r="N239" s="896"/>
      <c r="O239" s="896"/>
      <c r="P239" s="896"/>
      <c r="Q239" s="896"/>
      <c r="R239" s="896"/>
      <c r="S239" s="896"/>
      <c r="T239" s="896"/>
      <c r="U239" s="896"/>
      <c r="V239" s="896"/>
      <c r="W239" s="896"/>
      <c r="X239" s="896"/>
      <c r="Y239" s="896"/>
      <c r="Z239" s="896"/>
      <c r="AA239" s="896"/>
      <c r="AB239" s="896"/>
      <c r="AC239" s="896"/>
      <c r="AD239" s="896"/>
      <c r="AE239" s="896"/>
      <c r="AF239" s="896"/>
    </row>
    <row r="240" spans="1:32" x14ac:dyDescent="0.15">
      <c r="A240" s="895" t="s">
        <v>3326</v>
      </c>
      <c r="B240" s="896" t="s">
        <v>360</v>
      </c>
      <c r="C240" s="896" t="s">
        <v>977</v>
      </c>
      <c r="D240" s="896" t="s">
        <v>978</v>
      </c>
      <c r="E240" s="896" t="s">
        <v>714</v>
      </c>
      <c r="F240" s="896" t="s">
        <v>2313</v>
      </c>
      <c r="G240" s="896" t="s">
        <v>722</v>
      </c>
      <c r="H240" s="896" t="s">
        <v>4617</v>
      </c>
      <c r="I240" s="896" t="s">
        <v>753</v>
      </c>
      <c r="J240" s="896"/>
      <c r="K240" s="896"/>
      <c r="L240" s="896"/>
      <c r="M240" s="896"/>
      <c r="N240" s="896"/>
      <c r="O240" s="896"/>
      <c r="P240" s="896"/>
      <c r="Q240" s="896"/>
      <c r="R240" s="896"/>
      <c r="S240" s="896"/>
      <c r="T240" s="896"/>
      <c r="U240" s="896"/>
      <c r="V240" s="896"/>
      <c r="W240" s="896"/>
      <c r="X240" s="896"/>
      <c r="Y240" s="896"/>
      <c r="Z240" s="896"/>
      <c r="AA240" s="896"/>
      <c r="AB240" s="896"/>
      <c r="AC240" s="896"/>
      <c r="AD240" s="896"/>
      <c r="AE240" s="896"/>
      <c r="AF240" s="896"/>
    </row>
    <row r="241" spans="1:32" x14ac:dyDescent="0.15">
      <c r="A241" s="895" t="s">
        <v>3328</v>
      </c>
      <c r="B241" s="896" t="s">
        <v>361</v>
      </c>
      <c r="C241" s="896" t="s">
        <v>707</v>
      </c>
      <c r="D241" s="896" t="s">
        <v>714</v>
      </c>
      <c r="E241" s="896" t="s">
        <v>712</v>
      </c>
      <c r="F241" s="896" t="s">
        <v>742</v>
      </c>
      <c r="G241" s="896" t="s">
        <v>2490</v>
      </c>
      <c r="H241" s="896"/>
      <c r="I241" s="896"/>
      <c r="J241" s="896"/>
      <c r="K241" s="896"/>
      <c r="L241" s="896"/>
      <c r="M241" s="896"/>
      <c r="N241" s="896"/>
      <c r="O241" s="896"/>
      <c r="P241" s="896"/>
      <c r="Q241" s="896"/>
      <c r="R241" s="896"/>
      <c r="S241" s="896"/>
      <c r="T241" s="896"/>
      <c r="U241" s="896"/>
      <c r="V241" s="896"/>
      <c r="W241" s="896"/>
      <c r="X241" s="896"/>
      <c r="Y241" s="896"/>
      <c r="Z241" s="896"/>
      <c r="AA241" s="896"/>
      <c r="AB241" s="896"/>
      <c r="AC241" s="896"/>
      <c r="AD241" s="896"/>
      <c r="AE241" s="896"/>
      <c r="AF241" s="896"/>
    </row>
    <row r="242" spans="1:32" x14ac:dyDescent="0.15">
      <c r="A242" s="895" t="s">
        <v>3330</v>
      </c>
      <c r="B242" s="896" t="s">
        <v>363</v>
      </c>
      <c r="C242" s="896" t="s">
        <v>2491</v>
      </c>
      <c r="D242" s="896" t="s">
        <v>979</v>
      </c>
      <c r="E242" s="896" t="s">
        <v>980</v>
      </c>
      <c r="F242" s="896" t="s">
        <v>981</v>
      </c>
      <c r="G242" s="896" t="s">
        <v>982</v>
      </c>
      <c r="H242" s="896" t="s">
        <v>983</v>
      </c>
      <c r="I242" s="896" t="s">
        <v>984</v>
      </c>
      <c r="J242" s="896" t="s">
        <v>985</v>
      </c>
      <c r="K242" s="896" t="s">
        <v>986</v>
      </c>
      <c r="L242" s="896" t="s">
        <v>4826</v>
      </c>
      <c r="M242" s="896" t="s">
        <v>722</v>
      </c>
      <c r="N242" s="896" t="s">
        <v>976</v>
      </c>
      <c r="O242" s="896" t="s">
        <v>868</v>
      </c>
      <c r="P242" s="896" t="s">
        <v>923</v>
      </c>
      <c r="Q242" s="896" t="s">
        <v>2165</v>
      </c>
      <c r="R242" s="896" t="s">
        <v>2492</v>
      </c>
      <c r="S242" s="896" t="s">
        <v>2493</v>
      </c>
      <c r="T242" s="896" t="s">
        <v>2494</v>
      </c>
      <c r="U242" s="896"/>
      <c r="V242" s="896"/>
      <c r="W242" s="896"/>
      <c r="X242" s="896"/>
      <c r="Y242" s="896"/>
      <c r="Z242" s="896"/>
      <c r="AA242" s="896"/>
      <c r="AB242" s="896"/>
      <c r="AC242" s="896"/>
      <c r="AD242" s="896"/>
      <c r="AE242" s="896"/>
      <c r="AF242" s="896"/>
    </row>
    <row r="243" spans="1:32" x14ac:dyDescent="0.15">
      <c r="A243" s="895" t="s">
        <v>3332</v>
      </c>
      <c r="B243" s="896" t="s">
        <v>339</v>
      </c>
      <c r="C243" s="896" t="s">
        <v>745</v>
      </c>
      <c r="D243" s="896"/>
      <c r="E243" s="896"/>
      <c r="F243" s="896"/>
      <c r="G243" s="896"/>
      <c r="H243" s="896"/>
      <c r="I243" s="896"/>
      <c r="J243" s="896"/>
      <c r="K243" s="896"/>
      <c r="L243" s="896"/>
      <c r="M243" s="896"/>
      <c r="N243" s="896"/>
      <c r="O243" s="896"/>
      <c r="P243" s="896"/>
      <c r="Q243" s="896"/>
      <c r="R243" s="896"/>
      <c r="S243" s="896"/>
      <c r="T243" s="896"/>
      <c r="U243" s="896"/>
      <c r="V243" s="896"/>
      <c r="W243" s="896"/>
      <c r="X243" s="896"/>
      <c r="Y243" s="896"/>
      <c r="Z243" s="896"/>
      <c r="AA243" s="896"/>
      <c r="AB243" s="896"/>
      <c r="AC243" s="896"/>
      <c r="AD243" s="896"/>
      <c r="AE243" s="896"/>
      <c r="AF243" s="896"/>
    </row>
    <row r="244" spans="1:32" x14ac:dyDescent="0.15">
      <c r="A244" s="895" t="s">
        <v>3334</v>
      </c>
      <c r="B244" s="896" t="s">
        <v>3335</v>
      </c>
      <c r="C244" s="896" t="s">
        <v>708</v>
      </c>
      <c r="D244" s="896" t="s">
        <v>925</v>
      </c>
      <c r="E244" s="896"/>
      <c r="F244" s="896"/>
      <c r="G244" s="896"/>
      <c r="H244" s="896"/>
      <c r="I244" s="896"/>
      <c r="J244" s="896"/>
      <c r="K244" s="896"/>
      <c r="L244" s="896"/>
      <c r="M244" s="896"/>
      <c r="N244" s="896"/>
      <c r="O244" s="896"/>
      <c r="P244" s="896"/>
      <c r="Q244" s="896"/>
      <c r="R244" s="896"/>
      <c r="S244" s="896"/>
      <c r="T244" s="896"/>
      <c r="U244" s="896"/>
      <c r="V244" s="896"/>
      <c r="W244" s="896"/>
      <c r="X244" s="896"/>
      <c r="Y244" s="896"/>
      <c r="Z244" s="896"/>
      <c r="AA244" s="896"/>
      <c r="AB244" s="896"/>
      <c r="AC244" s="896"/>
      <c r="AD244" s="896"/>
      <c r="AE244" s="896"/>
      <c r="AF244" s="896"/>
    </row>
    <row r="245" spans="1:32" x14ac:dyDescent="0.15">
      <c r="A245" s="895" t="s">
        <v>3337</v>
      </c>
      <c r="B245" s="896" t="s">
        <v>365</v>
      </c>
      <c r="C245" s="896" t="s">
        <v>984</v>
      </c>
      <c r="D245" s="896" t="s">
        <v>985</v>
      </c>
      <c r="E245" s="896" t="s">
        <v>988</v>
      </c>
      <c r="F245" s="896" t="s">
        <v>2375</v>
      </c>
      <c r="G245" s="896" t="s">
        <v>719</v>
      </c>
      <c r="H245" s="896" t="s">
        <v>836</v>
      </c>
      <c r="I245" s="896" t="s">
        <v>818</v>
      </c>
      <c r="J245" s="896" t="s">
        <v>2376</v>
      </c>
      <c r="K245" s="896" t="s">
        <v>2377</v>
      </c>
      <c r="L245" s="896" t="s">
        <v>722</v>
      </c>
      <c r="M245" s="896" t="s">
        <v>989</v>
      </c>
      <c r="N245" s="896" t="s">
        <v>715</v>
      </c>
      <c r="O245" s="896" t="s">
        <v>707</v>
      </c>
      <c r="P245" s="896" t="s">
        <v>713</v>
      </c>
      <c r="Q245" s="896" t="s">
        <v>990</v>
      </c>
      <c r="R245" s="896" t="s">
        <v>781</v>
      </c>
      <c r="S245" s="896" t="s">
        <v>714</v>
      </c>
      <c r="T245" s="896" t="s">
        <v>939</v>
      </c>
      <c r="U245" s="896" t="s">
        <v>2167</v>
      </c>
      <c r="V245" s="896" t="s">
        <v>938</v>
      </c>
      <c r="W245" s="896" t="s">
        <v>2168</v>
      </c>
      <c r="X245" s="896"/>
      <c r="Y245" s="896"/>
      <c r="Z245" s="896"/>
      <c r="AA245" s="896"/>
      <c r="AB245" s="896"/>
      <c r="AC245" s="896"/>
      <c r="AD245" s="896"/>
      <c r="AE245" s="896"/>
      <c r="AF245" s="896"/>
    </row>
    <row r="246" spans="1:32" x14ac:dyDescent="0.15">
      <c r="A246" s="895" t="s">
        <v>3339</v>
      </c>
      <c r="B246" s="896" t="s">
        <v>366</v>
      </c>
      <c r="C246" s="896" t="s">
        <v>707</v>
      </c>
      <c r="D246" s="896"/>
      <c r="E246" s="896"/>
      <c r="F246" s="896"/>
      <c r="G246" s="896"/>
      <c r="H246" s="896"/>
      <c r="I246" s="896"/>
      <c r="J246" s="896"/>
      <c r="K246" s="896"/>
      <c r="L246" s="896"/>
      <c r="M246" s="896"/>
      <c r="N246" s="896"/>
      <c r="O246" s="896"/>
      <c r="P246" s="896"/>
      <c r="Q246" s="896"/>
      <c r="R246" s="896"/>
      <c r="S246" s="896"/>
      <c r="T246" s="896"/>
      <c r="U246" s="896"/>
      <c r="V246" s="896"/>
      <c r="W246" s="896"/>
      <c r="X246" s="896"/>
      <c r="Y246" s="896"/>
      <c r="Z246" s="896"/>
      <c r="AA246" s="896"/>
      <c r="AB246" s="896"/>
      <c r="AC246" s="896"/>
      <c r="AD246" s="896"/>
      <c r="AE246" s="896"/>
      <c r="AF246" s="896"/>
    </row>
    <row r="247" spans="1:32" x14ac:dyDescent="0.15">
      <c r="A247" s="895" t="s">
        <v>3341</v>
      </c>
      <c r="B247" s="896" t="s">
        <v>367</v>
      </c>
      <c r="C247" s="896" t="s">
        <v>992</v>
      </c>
      <c r="D247" s="896" t="s">
        <v>991</v>
      </c>
      <c r="E247" s="896"/>
      <c r="F247" s="896"/>
      <c r="G247" s="896"/>
      <c r="H247" s="896"/>
      <c r="I247" s="896"/>
      <c r="J247" s="896"/>
      <c r="K247" s="896"/>
      <c r="L247" s="896"/>
      <c r="M247" s="896"/>
      <c r="N247" s="896"/>
      <c r="O247" s="896"/>
      <c r="P247" s="896"/>
      <c r="Q247" s="896"/>
      <c r="R247" s="896"/>
      <c r="S247" s="896"/>
      <c r="T247" s="896"/>
      <c r="U247" s="896"/>
      <c r="V247" s="896"/>
      <c r="W247" s="896"/>
      <c r="X247" s="896"/>
      <c r="Y247" s="896"/>
      <c r="Z247" s="896"/>
      <c r="AA247" s="896"/>
      <c r="AB247" s="896"/>
      <c r="AC247" s="896"/>
      <c r="AD247" s="896"/>
      <c r="AE247" s="896"/>
      <c r="AF247" s="896"/>
    </row>
    <row r="248" spans="1:32" x14ac:dyDescent="0.15">
      <c r="A248" s="895" t="s">
        <v>3343</v>
      </c>
      <c r="B248" s="896" t="s">
        <v>368</v>
      </c>
      <c r="C248" s="896" t="s">
        <v>795</v>
      </c>
      <c r="D248" s="896"/>
      <c r="E248" s="896"/>
      <c r="F248" s="896"/>
      <c r="G248" s="896"/>
      <c r="H248" s="896"/>
      <c r="I248" s="896"/>
      <c r="J248" s="896"/>
      <c r="K248" s="896"/>
      <c r="L248" s="896"/>
      <c r="M248" s="896"/>
      <c r="N248" s="896"/>
      <c r="O248" s="896"/>
      <c r="P248" s="896"/>
      <c r="Q248" s="896"/>
      <c r="R248" s="896"/>
      <c r="S248" s="896"/>
      <c r="T248" s="896"/>
      <c r="U248" s="896"/>
      <c r="V248" s="896"/>
      <c r="W248" s="896"/>
      <c r="X248" s="896"/>
      <c r="Y248" s="896"/>
      <c r="Z248" s="896"/>
      <c r="AA248" s="896"/>
      <c r="AB248" s="896"/>
      <c r="AC248" s="896"/>
      <c r="AD248" s="896"/>
      <c r="AE248" s="896"/>
      <c r="AF248" s="896"/>
    </row>
    <row r="249" spans="1:32" x14ac:dyDescent="0.15">
      <c r="A249" s="895" t="s">
        <v>3345</v>
      </c>
      <c r="B249" s="896" t="s">
        <v>370</v>
      </c>
      <c r="C249" s="896" t="s">
        <v>861</v>
      </c>
      <c r="D249" s="896" t="s">
        <v>708</v>
      </c>
      <c r="E249" s="896" t="s">
        <v>844</v>
      </c>
      <c r="F249" s="896" t="s">
        <v>712</v>
      </c>
      <c r="G249" s="896" t="s">
        <v>2169</v>
      </c>
      <c r="H249" s="896"/>
      <c r="I249" s="896"/>
      <c r="J249" s="896"/>
      <c r="K249" s="896"/>
      <c r="L249" s="896"/>
      <c r="M249" s="896"/>
      <c r="N249" s="896"/>
      <c r="O249" s="896"/>
      <c r="P249" s="896"/>
      <c r="Q249" s="896"/>
      <c r="R249" s="896"/>
      <c r="S249" s="896"/>
      <c r="T249" s="896"/>
      <c r="U249" s="896"/>
      <c r="V249" s="896"/>
      <c r="W249" s="896"/>
      <c r="X249" s="896"/>
      <c r="Y249" s="896"/>
      <c r="Z249" s="896"/>
      <c r="AA249" s="896"/>
      <c r="AB249" s="896"/>
      <c r="AC249" s="896"/>
      <c r="AD249" s="896"/>
      <c r="AE249" s="896"/>
      <c r="AF249" s="896"/>
    </row>
    <row r="250" spans="1:32" x14ac:dyDescent="0.15">
      <c r="A250" s="895" t="s">
        <v>3347</v>
      </c>
      <c r="B250" s="896" t="s">
        <v>371</v>
      </c>
      <c r="C250" s="896" t="s">
        <v>787</v>
      </c>
      <c r="D250" s="896"/>
      <c r="E250" s="896"/>
      <c r="F250" s="896"/>
      <c r="G250" s="896"/>
      <c r="H250" s="896"/>
      <c r="I250" s="896"/>
      <c r="J250" s="896"/>
      <c r="K250" s="896"/>
      <c r="L250" s="896"/>
      <c r="M250" s="896"/>
      <c r="N250" s="896"/>
      <c r="O250" s="896"/>
      <c r="P250" s="896"/>
      <c r="Q250" s="896"/>
      <c r="R250" s="896"/>
      <c r="S250" s="896"/>
      <c r="T250" s="896"/>
      <c r="U250" s="896"/>
      <c r="V250" s="896"/>
      <c r="W250" s="896"/>
      <c r="X250" s="896"/>
      <c r="Y250" s="896"/>
      <c r="Z250" s="896"/>
      <c r="AA250" s="896"/>
      <c r="AB250" s="896"/>
      <c r="AC250" s="896"/>
      <c r="AD250" s="896"/>
      <c r="AE250" s="896"/>
      <c r="AF250" s="896"/>
    </row>
    <row r="251" spans="1:32" x14ac:dyDescent="0.15">
      <c r="A251" s="895" t="s">
        <v>3349</v>
      </c>
      <c r="B251" s="896" t="s">
        <v>373</v>
      </c>
      <c r="C251" s="896" t="s">
        <v>787</v>
      </c>
      <c r="D251" s="896" t="s">
        <v>2170</v>
      </c>
      <c r="E251" s="896" t="s">
        <v>2114</v>
      </c>
      <c r="F251" s="896" t="s">
        <v>2495</v>
      </c>
      <c r="G251" s="896" t="s">
        <v>2616</v>
      </c>
      <c r="H251" s="896"/>
      <c r="I251" s="896"/>
      <c r="J251" s="896"/>
      <c r="K251" s="896"/>
      <c r="L251" s="896"/>
      <c r="M251" s="896"/>
      <c r="N251" s="896"/>
      <c r="O251" s="896"/>
      <c r="P251" s="896"/>
      <c r="Q251" s="896"/>
      <c r="R251" s="896"/>
      <c r="S251" s="896"/>
      <c r="T251" s="896"/>
      <c r="U251" s="896"/>
      <c r="V251" s="896"/>
      <c r="W251" s="896"/>
      <c r="X251" s="896"/>
      <c r="Y251" s="896"/>
      <c r="Z251" s="896"/>
      <c r="AA251" s="896"/>
      <c r="AB251" s="896"/>
      <c r="AC251" s="896"/>
      <c r="AD251" s="896"/>
      <c r="AE251" s="896"/>
      <c r="AF251" s="896"/>
    </row>
    <row r="252" spans="1:32" x14ac:dyDescent="0.15">
      <c r="A252" s="895" t="s">
        <v>3351</v>
      </c>
      <c r="B252" s="896" t="s">
        <v>392</v>
      </c>
      <c r="C252" s="896" t="s">
        <v>768</v>
      </c>
      <c r="D252" s="896"/>
      <c r="E252" s="896"/>
      <c r="F252" s="896"/>
      <c r="G252" s="896"/>
      <c r="H252" s="896"/>
      <c r="I252" s="896"/>
      <c r="J252" s="896"/>
      <c r="K252" s="896"/>
      <c r="L252" s="896"/>
      <c r="M252" s="896"/>
      <c r="N252" s="896"/>
      <c r="O252" s="896"/>
      <c r="P252" s="896"/>
      <c r="Q252" s="896"/>
      <c r="R252" s="896"/>
      <c r="S252" s="896"/>
      <c r="T252" s="896"/>
      <c r="U252" s="896"/>
      <c r="V252" s="896"/>
      <c r="W252" s="896"/>
      <c r="X252" s="896"/>
      <c r="Y252" s="896"/>
      <c r="Z252" s="896"/>
      <c r="AA252" s="896"/>
      <c r="AB252" s="896"/>
      <c r="AC252" s="896"/>
      <c r="AD252" s="896"/>
      <c r="AE252" s="896"/>
      <c r="AF252" s="896"/>
    </row>
    <row r="253" spans="1:32" x14ac:dyDescent="0.15">
      <c r="A253" s="895" t="s">
        <v>3353</v>
      </c>
      <c r="B253" s="896" t="s">
        <v>376</v>
      </c>
      <c r="C253" s="896" t="s">
        <v>994</v>
      </c>
      <c r="D253" s="896" t="s">
        <v>808</v>
      </c>
      <c r="E253" s="896" t="s">
        <v>4453</v>
      </c>
      <c r="F253" s="896"/>
      <c r="G253" s="896"/>
      <c r="H253" s="896"/>
      <c r="I253" s="896"/>
      <c r="J253" s="896"/>
      <c r="K253" s="896"/>
      <c r="L253" s="896"/>
      <c r="M253" s="896"/>
      <c r="N253" s="896"/>
      <c r="O253" s="896"/>
      <c r="P253" s="896"/>
      <c r="Q253" s="896"/>
      <c r="R253" s="896"/>
      <c r="S253" s="896"/>
      <c r="T253" s="896"/>
      <c r="U253" s="896"/>
      <c r="V253" s="896"/>
      <c r="W253" s="896"/>
      <c r="X253" s="896"/>
      <c r="Y253" s="896"/>
      <c r="Z253" s="896"/>
      <c r="AA253" s="896"/>
      <c r="AB253" s="896"/>
      <c r="AC253" s="896"/>
      <c r="AD253" s="896"/>
      <c r="AE253" s="896"/>
      <c r="AF253" s="896"/>
    </row>
    <row r="254" spans="1:32" x14ac:dyDescent="0.15">
      <c r="A254" s="895" t="s">
        <v>3355</v>
      </c>
      <c r="B254" s="896" t="s">
        <v>379</v>
      </c>
      <c r="C254" s="896" t="s">
        <v>710</v>
      </c>
      <c r="D254" s="896" t="s">
        <v>708</v>
      </c>
      <c r="E254" s="896" t="s">
        <v>711</v>
      </c>
      <c r="F254" s="896" t="s">
        <v>751</v>
      </c>
      <c r="G254" s="896" t="s">
        <v>753</v>
      </c>
      <c r="H254" s="896" t="s">
        <v>773</v>
      </c>
      <c r="I254" s="896" t="s">
        <v>997</v>
      </c>
      <c r="J254" s="896" t="s">
        <v>998</v>
      </c>
      <c r="K254" s="896" t="s">
        <v>823</v>
      </c>
      <c r="L254" s="896" t="s">
        <v>996</v>
      </c>
      <c r="M254" s="896" t="s">
        <v>873</v>
      </c>
      <c r="N254" s="896" t="s">
        <v>722</v>
      </c>
      <c r="O254" s="896" t="s">
        <v>976</v>
      </c>
      <c r="P254" s="896" t="s">
        <v>999</v>
      </c>
      <c r="Q254" s="896" t="s">
        <v>1000</v>
      </c>
      <c r="R254" s="896" t="s">
        <v>939</v>
      </c>
      <c r="S254" s="896" t="s">
        <v>2148</v>
      </c>
      <c r="T254" s="896" t="s">
        <v>938</v>
      </c>
      <c r="U254" s="896"/>
      <c r="V254" s="896"/>
      <c r="W254" s="896"/>
      <c r="X254" s="896"/>
      <c r="Y254" s="896"/>
      <c r="Z254" s="896"/>
      <c r="AA254" s="896"/>
      <c r="AB254" s="896"/>
      <c r="AC254" s="896"/>
      <c r="AD254" s="896"/>
      <c r="AE254" s="896"/>
      <c r="AF254" s="896"/>
    </row>
    <row r="255" spans="1:32" x14ac:dyDescent="0.15">
      <c r="A255" s="895" t="s">
        <v>3357</v>
      </c>
      <c r="B255" s="896" t="s">
        <v>380</v>
      </c>
      <c r="C255" s="896" t="s">
        <v>714</v>
      </c>
      <c r="D255" s="896"/>
      <c r="E255" s="896"/>
      <c r="F255" s="896"/>
      <c r="G255" s="896"/>
      <c r="H255" s="896"/>
      <c r="I255" s="896"/>
      <c r="J255" s="896"/>
      <c r="K255" s="896"/>
      <c r="L255" s="896"/>
      <c r="M255" s="896"/>
      <c r="N255" s="896"/>
      <c r="O255" s="896"/>
      <c r="P255" s="896"/>
      <c r="Q255" s="896"/>
      <c r="R255" s="896"/>
      <c r="S255" s="896"/>
      <c r="T255" s="896"/>
      <c r="U255" s="896"/>
      <c r="V255" s="896"/>
      <c r="W255" s="896"/>
      <c r="X255" s="896"/>
      <c r="Y255" s="896"/>
      <c r="Z255" s="896"/>
      <c r="AA255" s="896"/>
      <c r="AB255" s="896"/>
      <c r="AC255" s="896"/>
      <c r="AD255" s="896"/>
      <c r="AE255" s="896"/>
      <c r="AF255" s="896"/>
    </row>
    <row r="256" spans="1:32" x14ac:dyDescent="0.15">
      <c r="A256" s="895" t="s">
        <v>3359</v>
      </c>
      <c r="B256" s="929" t="s">
        <v>381</v>
      </c>
      <c r="C256" s="896" t="s">
        <v>711</v>
      </c>
      <c r="D256" s="896" t="s">
        <v>721</v>
      </c>
      <c r="E256" s="896" t="s">
        <v>751</v>
      </c>
      <c r="F256" s="929" t="s">
        <v>798</v>
      </c>
      <c r="G256" s="896"/>
      <c r="H256" s="896"/>
      <c r="I256" s="896"/>
      <c r="J256" s="896"/>
      <c r="K256" s="896"/>
      <c r="L256" s="896"/>
      <c r="M256" s="896"/>
      <c r="N256" s="896"/>
      <c r="O256" s="896"/>
      <c r="P256" s="896"/>
      <c r="Q256" s="896"/>
      <c r="R256" s="896"/>
      <c r="S256" s="896"/>
      <c r="T256" s="896"/>
      <c r="U256" s="896"/>
      <c r="V256" s="896"/>
      <c r="W256" s="896"/>
      <c r="X256" s="896"/>
      <c r="Y256" s="896"/>
      <c r="Z256" s="896"/>
      <c r="AA256" s="896"/>
      <c r="AB256" s="896"/>
      <c r="AC256" s="896"/>
      <c r="AD256" s="896"/>
      <c r="AE256" s="896"/>
      <c r="AF256" s="896"/>
    </row>
    <row r="257" spans="1:32" x14ac:dyDescent="0.15">
      <c r="A257" s="895" t="s">
        <v>3361</v>
      </c>
      <c r="B257" s="896" t="s">
        <v>355</v>
      </c>
      <c r="C257" s="896" t="s">
        <v>4454</v>
      </c>
      <c r="D257" s="896" t="s">
        <v>4455</v>
      </c>
      <c r="E257" s="896" t="s">
        <v>2103</v>
      </c>
      <c r="F257" s="896" t="s">
        <v>2161</v>
      </c>
      <c r="G257" s="896" t="s">
        <v>971</v>
      </c>
      <c r="H257" s="896" t="s">
        <v>770</v>
      </c>
      <c r="I257" s="896" t="s">
        <v>4521</v>
      </c>
      <c r="J257" s="896"/>
      <c r="K257" s="896"/>
      <c r="L257" s="896"/>
      <c r="M257" s="896"/>
      <c r="N257" s="896"/>
      <c r="O257" s="896"/>
      <c r="P257" s="896"/>
      <c r="Q257" s="896"/>
      <c r="R257" s="896"/>
      <c r="S257" s="896"/>
      <c r="T257" s="896"/>
      <c r="U257" s="896"/>
      <c r="V257" s="896"/>
      <c r="W257" s="896"/>
      <c r="X257" s="896"/>
      <c r="Y257" s="896"/>
      <c r="Z257" s="896"/>
      <c r="AA257" s="896"/>
      <c r="AB257" s="896"/>
      <c r="AC257" s="896"/>
      <c r="AD257" s="896"/>
      <c r="AE257" s="896"/>
      <c r="AF257" s="896"/>
    </row>
    <row r="258" spans="1:32" x14ac:dyDescent="0.15">
      <c r="A258" s="895" t="s">
        <v>3363</v>
      </c>
      <c r="B258" s="896" t="s">
        <v>383</v>
      </c>
      <c r="C258" s="896" t="s">
        <v>745</v>
      </c>
      <c r="D258" s="896"/>
      <c r="E258" s="896"/>
      <c r="F258" s="896"/>
      <c r="G258" s="896"/>
      <c r="H258" s="896"/>
      <c r="I258" s="896"/>
      <c r="J258" s="896"/>
      <c r="K258" s="896"/>
      <c r="L258" s="896"/>
      <c r="M258" s="896"/>
      <c r="N258" s="896"/>
      <c r="O258" s="896"/>
      <c r="P258" s="896"/>
      <c r="Q258" s="896"/>
      <c r="R258" s="896"/>
      <c r="S258" s="896"/>
      <c r="T258" s="896"/>
      <c r="U258" s="896"/>
      <c r="V258" s="896"/>
      <c r="W258" s="896"/>
      <c r="X258" s="896"/>
      <c r="Y258" s="896"/>
      <c r="Z258" s="896"/>
      <c r="AA258" s="896"/>
      <c r="AB258" s="896"/>
      <c r="AC258" s="896"/>
      <c r="AD258" s="896"/>
      <c r="AE258" s="896"/>
      <c r="AF258" s="896"/>
    </row>
    <row r="259" spans="1:32" x14ac:dyDescent="0.15">
      <c r="A259" s="895" t="s">
        <v>3365</v>
      </c>
      <c r="B259" s="896" t="s">
        <v>385</v>
      </c>
      <c r="C259" s="896" t="s">
        <v>710</v>
      </c>
      <c r="D259" s="896" t="s">
        <v>719</v>
      </c>
      <c r="E259" s="896" t="s">
        <v>896</v>
      </c>
      <c r="F259" s="896" t="s">
        <v>708</v>
      </c>
      <c r="G259" s="896" t="s">
        <v>722</v>
      </c>
      <c r="H259" s="896" t="s">
        <v>716</v>
      </c>
      <c r="I259" s="896" t="s">
        <v>753</v>
      </c>
      <c r="J259" s="896" t="s">
        <v>1001</v>
      </c>
      <c r="K259" s="896" t="s">
        <v>1002</v>
      </c>
      <c r="L259" s="896" t="s">
        <v>2176</v>
      </c>
      <c r="M259" s="896"/>
      <c r="N259" s="896"/>
      <c r="O259" s="896"/>
      <c r="P259" s="896"/>
      <c r="Q259" s="896"/>
      <c r="R259" s="896"/>
      <c r="S259" s="896"/>
      <c r="T259" s="896"/>
      <c r="U259" s="896"/>
      <c r="V259" s="896"/>
      <c r="W259" s="896"/>
      <c r="X259" s="896"/>
      <c r="Y259" s="896"/>
      <c r="Z259" s="896"/>
      <c r="AA259" s="896"/>
      <c r="AB259" s="896"/>
      <c r="AC259" s="896"/>
      <c r="AD259" s="896"/>
      <c r="AE259" s="896"/>
      <c r="AF259" s="896"/>
    </row>
    <row r="260" spans="1:32" x14ac:dyDescent="0.15">
      <c r="A260" s="895" t="s">
        <v>3367</v>
      </c>
      <c r="B260" s="896" t="s">
        <v>386</v>
      </c>
      <c r="C260" s="896" t="s">
        <v>708</v>
      </c>
      <c r="D260" s="896" t="s">
        <v>711</v>
      </c>
      <c r="E260" s="896" t="s">
        <v>751</v>
      </c>
      <c r="F260" s="896" t="s">
        <v>710</v>
      </c>
      <c r="G260" s="896" t="s">
        <v>739</v>
      </c>
      <c r="H260" s="896" t="s">
        <v>885</v>
      </c>
      <c r="I260" s="896"/>
      <c r="J260" s="896"/>
      <c r="K260" s="896"/>
      <c r="L260" s="896"/>
      <c r="M260" s="896"/>
      <c r="N260" s="896"/>
      <c r="O260" s="896"/>
      <c r="P260" s="896"/>
      <c r="Q260" s="896"/>
      <c r="R260" s="896"/>
      <c r="S260" s="896"/>
      <c r="T260" s="896"/>
      <c r="U260" s="896"/>
      <c r="V260" s="896"/>
      <c r="W260" s="896"/>
      <c r="X260" s="896"/>
      <c r="Y260" s="896"/>
      <c r="Z260" s="896"/>
      <c r="AA260" s="896"/>
      <c r="AB260" s="896"/>
      <c r="AC260" s="896"/>
      <c r="AD260" s="896"/>
      <c r="AE260" s="896"/>
      <c r="AF260" s="896"/>
    </row>
    <row r="261" spans="1:32" x14ac:dyDescent="0.15">
      <c r="A261" s="895" t="s">
        <v>3369</v>
      </c>
      <c r="B261" s="896" t="s">
        <v>387</v>
      </c>
      <c r="C261" s="896" t="s">
        <v>714</v>
      </c>
      <c r="D261" s="896"/>
      <c r="E261" s="896"/>
      <c r="F261" s="896"/>
      <c r="G261" s="896"/>
      <c r="H261" s="896"/>
      <c r="I261" s="896"/>
      <c r="J261" s="896"/>
      <c r="K261" s="896"/>
      <c r="L261" s="896"/>
      <c r="M261" s="896"/>
      <c r="N261" s="896"/>
      <c r="O261" s="896"/>
      <c r="P261" s="896"/>
      <c r="Q261" s="896"/>
      <c r="R261" s="896"/>
      <c r="S261" s="896"/>
      <c r="T261" s="896"/>
      <c r="U261" s="896"/>
      <c r="V261" s="896"/>
      <c r="W261" s="896"/>
      <c r="X261" s="896"/>
      <c r="Y261" s="896"/>
      <c r="Z261" s="896"/>
      <c r="AA261" s="896"/>
      <c r="AB261" s="896"/>
      <c r="AC261" s="896"/>
      <c r="AD261" s="896"/>
      <c r="AE261" s="896"/>
      <c r="AF261" s="896"/>
    </row>
    <row r="262" spans="1:32" x14ac:dyDescent="0.15">
      <c r="A262" s="895" t="s">
        <v>3371</v>
      </c>
      <c r="B262" s="896" t="s">
        <v>390</v>
      </c>
      <c r="C262" s="896" t="s">
        <v>708</v>
      </c>
      <c r="D262" s="896" t="s">
        <v>711</v>
      </c>
      <c r="E262" s="896" t="s">
        <v>712</v>
      </c>
      <c r="F262" s="896" t="s">
        <v>751</v>
      </c>
      <c r="G262" s="896" t="s">
        <v>710</v>
      </c>
      <c r="H262" s="896" t="s">
        <v>777</v>
      </c>
      <c r="I262" s="896" t="s">
        <v>1004</v>
      </c>
      <c r="J262" s="896" t="s">
        <v>753</v>
      </c>
      <c r="K262" s="896" t="s">
        <v>1005</v>
      </c>
      <c r="L262" s="896" t="s">
        <v>1006</v>
      </c>
      <c r="M262" s="896"/>
      <c r="N262" s="896"/>
      <c r="O262" s="896"/>
      <c r="P262" s="896"/>
      <c r="Q262" s="896"/>
      <c r="R262" s="896"/>
      <c r="S262" s="896"/>
      <c r="T262" s="896"/>
      <c r="U262" s="896"/>
      <c r="V262" s="896"/>
      <c r="W262" s="896"/>
      <c r="X262" s="896"/>
      <c r="Y262" s="896"/>
      <c r="Z262" s="896"/>
      <c r="AA262" s="896"/>
      <c r="AB262" s="896"/>
      <c r="AC262" s="896"/>
      <c r="AD262" s="896"/>
      <c r="AE262" s="896"/>
      <c r="AF262" s="896"/>
    </row>
    <row r="263" spans="1:32" x14ac:dyDescent="0.15">
      <c r="A263" s="895" t="s">
        <v>3373</v>
      </c>
      <c r="B263" s="896" t="s">
        <v>391</v>
      </c>
      <c r="C263" s="896" t="s">
        <v>946</v>
      </c>
      <c r="D263" s="896" t="s">
        <v>708</v>
      </c>
      <c r="E263" s="896" t="s">
        <v>711</v>
      </c>
      <c r="F263" s="896" t="s">
        <v>753</v>
      </c>
      <c r="G263" s="896" t="s">
        <v>710</v>
      </c>
      <c r="H263" s="896" t="s">
        <v>795</v>
      </c>
      <c r="I263" s="896" t="s">
        <v>1007</v>
      </c>
      <c r="J263" s="896" t="s">
        <v>885</v>
      </c>
      <c r="K263" s="896" t="s">
        <v>4627</v>
      </c>
      <c r="L263" s="896"/>
      <c r="M263" s="896"/>
      <c r="N263" s="896"/>
      <c r="O263" s="896"/>
      <c r="P263" s="896"/>
      <c r="Q263" s="896"/>
      <c r="R263" s="896"/>
      <c r="S263" s="896"/>
      <c r="T263" s="896"/>
      <c r="U263" s="896"/>
      <c r="V263" s="896"/>
      <c r="W263" s="896"/>
      <c r="X263" s="896"/>
      <c r="Y263" s="896"/>
      <c r="Z263" s="896"/>
      <c r="AA263" s="896"/>
      <c r="AB263" s="896"/>
      <c r="AC263" s="896"/>
      <c r="AD263" s="896"/>
      <c r="AE263" s="896"/>
      <c r="AF263" s="896"/>
    </row>
    <row r="264" spans="1:32" x14ac:dyDescent="0.15">
      <c r="A264" s="895" t="s">
        <v>3375</v>
      </c>
      <c r="B264" s="896" t="s">
        <v>394</v>
      </c>
      <c r="C264" s="896" t="s">
        <v>896</v>
      </c>
      <c r="D264" s="896" t="s">
        <v>710</v>
      </c>
      <c r="E264" s="896" t="s">
        <v>1010</v>
      </c>
      <c r="F264" s="896" t="s">
        <v>708</v>
      </c>
      <c r="G264" s="896" t="s">
        <v>709</v>
      </c>
      <c r="H264" s="896" t="s">
        <v>719</v>
      </c>
      <c r="I264" s="896" t="s">
        <v>1011</v>
      </c>
      <c r="J264" s="896" t="s">
        <v>1012</v>
      </c>
      <c r="K264" s="896" t="s">
        <v>1013</v>
      </c>
      <c r="L264" s="896" t="s">
        <v>1014</v>
      </c>
      <c r="M264" s="896" t="s">
        <v>770</v>
      </c>
      <c r="N264" s="896" t="s">
        <v>1009</v>
      </c>
      <c r="O264" s="896" t="s">
        <v>798</v>
      </c>
      <c r="P264" s="896" t="s">
        <v>2174</v>
      </c>
      <c r="Q264" s="896"/>
      <c r="R264" s="896"/>
      <c r="S264" s="896"/>
      <c r="T264" s="896"/>
      <c r="U264" s="896"/>
      <c r="V264" s="896"/>
      <c r="W264" s="896"/>
      <c r="X264" s="896"/>
      <c r="Y264" s="896"/>
      <c r="Z264" s="896"/>
      <c r="AA264" s="896"/>
      <c r="AB264" s="896"/>
      <c r="AC264" s="896"/>
      <c r="AD264" s="896"/>
      <c r="AE264" s="896"/>
      <c r="AF264" s="896"/>
    </row>
    <row r="265" spans="1:32" x14ac:dyDescent="0.15">
      <c r="A265" s="895" t="s">
        <v>3379</v>
      </c>
      <c r="B265" s="896" t="s">
        <v>289</v>
      </c>
      <c r="C265" s="896" t="s">
        <v>932</v>
      </c>
      <c r="D265" s="896"/>
      <c r="E265" s="896"/>
      <c r="F265" s="896"/>
      <c r="G265" s="896"/>
      <c r="H265" s="896"/>
      <c r="I265" s="896"/>
      <c r="J265" s="896"/>
      <c r="K265" s="896"/>
      <c r="L265" s="896"/>
      <c r="M265" s="896"/>
      <c r="N265" s="896"/>
      <c r="O265" s="896"/>
      <c r="P265" s="896"/>
      <c r="Q265" s="896"/>
      <c r="R265" s="896"/>
      <c r="S265" s="896"/>
      <c r="T265" s="896"/>
      <c r="U265" s="896"/>
      <c r="V265" s="896"/>
      <c r="W265" s="896"/>
      <c r="X265" s="896"/>
      <c r="Y265" s="896"/>
      <c r="Z265" s="896"/>
      <c r="AA265" s="896"/>
      <c r="AB265" s="896"/>
      <c r="AC265" s="896"/>
      <c r="AD265" s="896"/>
      <c r="AE265" s="896"/>
      <c r="AF265" s="896"/>
    </row>
    <row r="266" spans="1:32" x14ac:dyDescent="0.15">
      <c r="A266" s="895" t="s">
        <v>3384</v>
      </c>
      <c r="B266" s="896" t="s">
        <v>2742</v>
      </c>
      <c r="C266" s="896" t="s">
        <v>2272</v>
      </c>
      <c r="D266" s="896" t="s">
        <v>2824</v>
      </c>
      <c r="E266" s="896"/>
      <c r="F266" s="896"/>
      <c r="G266" s="896"/>
      <c r="H266" s="896"/>
      <c r="I266" s="896"/>
      <c r="J266" s="896"/>
      <c r="K266" s="896"/>
      <c r="L266" s="896"/>
      <c r="M266" s="896"/>
      <c r="N266" s="896"/>
      <c r="O266" s="896"/>
      <c r="P266" s="896"/>
      <c r="Q266" s="896"/>
      <c r="R266" s="896"/>
      <c r="S266" s="896"/>
      <c r="T266" s="896"/>
      <c r="U266" s="896"/>
      <c r="V266" s="896"/>
      <c r="W266" s="896"/>
      <c r="X266" s="896"/>
      <c r="Y266" s="896"/>
      <c r="Z266" s="896"/>
      <c r="AA266" s="896"/>
      <c r="AB266" s="896"/>
      <c r="AC266" s="896"/>
      <c r="AD266" s="896"/>
      <c r="AE266" s="896"/>
      <c r="AF266" s="896"/>
    </row>
    <row r="267" spans="1:32" x14ac:dyDescent="0.15">
      <c r="A267" s="895" t="s">
        <v>3386</v>
      </c>
      <c r="B267" s="896" t="s">
        <v>303</v>
      </c>
      <c r="C267" s="896" t="s">
        <v>2683</v>
      </c>
      <c r="D267" s="896" t="s">
        <v>2684</v>
      </c>
      <c r="E267" s="896" t="s">
        <v>2473</v>
      </c>
      <c r="F267" s="896"/>
      <c r="G267" s="896"/>
      <c r="H267" s="896"/>
      <c r="I267" s="896"/>
      <c r="J267" s="896"/>
      <c r="K267" s="896"/>
      <c r="L267" s="896"/>
      <c r="M267" s="896"/>
      <c r="N267" s="896"/>
      <c r="O267" s="896"/>
      <c r="P267" s="896"/>
      <c r="Q267" s="896"/>
      <c r="R267" s="896"/>
      <c r="S267" s="896"/>
      <c r="T267" s="896"/>
      <c r="U267" s="896"/>
      <c r="V267" s="896"/>
      <c r="W267" s="896"/>
      <c r="X267" s="896"/>
      <c r="Y267" s="896"/>
      <c r="Z267" s="896"/>
      <c r="AA267" s="896"/>
      <c r="AB267" s="896"/>
      <c r="AC267" s="896"/>
      <c r="AD267" s="896"/>
      <c r="AE267" s="896"/>
      <c r="AF267" s="896"/>
    </row>
    <row r="268" spans="1:32" x14ac:dyDescent="0.15">
      <c r="A268" s="895" t="s">
        <v>3388</v>
      </c>
      <c r="B268" s="896" t="s">
        <v>281</v>
      </c>
      <c r="C268" s="896" t="s">
        <v>753</v>
      </c>
      <c r="D268" s="896" t="s">
        <v>711</v>
      </c>
      <c r="E268" s="896" t="s">
        <v>710</v>
      </c>
      <c r="F268" s="896" t="s">
        <v>818</v>
      </c>
      <c r="G268" s="896" t="s">
        <v>2369</v>
      </c>
      <c r="H268" s="896"/>
      <c r="I268" s="896"/>
      <c r="J268" s="896"/>
      <c r="K268" s="896"/>
      <c r="L268" s="896"/>
      <c r="M268" s="896"/>
      <c r="N268" s="896"/>
      <c r="O268" s="896"/>
      <c r="P268" s="896"/>
      <c r="Q268" s="896"/>
      <c r="R268" s="896"/>
      <c r="S268" s="896"/>
      <c r="T268" s="896"/>
      <c r="U268" s="896"/>
      <c r="V268" s="896"/>
      <c r="W268" s="896"/>
      <c r="X268" s="896"/>
      <c r="Y268" s="896"/>
      <c r="Z268" s="896"/>
      <c r="AA268" s="896"/>
      <c r="AB268" s="896"/>
      <c r="AC268" s="896"/>
      <c r="AD268" s="896"/>
      <c r="AE268" s="896"/>
      <c r="AF268" s="896"/>
    </row>
    <row r="269" spans="1:32" x14ac:dyDescent="0.15">
      <c r="A269" s="895" t="s">
        <v>3390</v>
      </c>
      <c r="B269" s="896" t="s">
        <v>284</v>
      </c>
      <c r="C269" s="896" t="s">
        <v>2147</v>
      </c>
      <c r="D269" s="896" t="s">
        <v>928</v>
      </c>
      <c r="E269" s="896" t="s">
        <v>927</v>
      </c>
      <c r="F269" s="896" t="s">
        <v>929</v>
      </c>
      <c r="G269" s="896" t="s">
        <v>2370</v>
      </c>
      <c r="H269" s="896" t="s">
        <v>4516</v>
      </c>
      <c r="I269" s="896"/>
      <c r="J269" s="896"/>
      <c r="K269" s="896"/>
      <c r="L269" s="896"/>
      <c r="M269" s="896"/>
      <c r="N269" s="896"/>
      <c r="O269" s="896"/>
      <c r="P269" s="896"/>
      <c r="Q269" s="896"/>
      <c r="R269" s="896"/>
      <c r="S269" s="896"/>
      <c r="T269" s="896"/>
      <c r="U269" s="896"/>
      <c r="V269" s="896"/>
      <c r="W269" s="896"/>
      <c r="X269" s="896"/>
      <c r="Y269" s="896"/>
      <c r="Z269" s="896"/>
      <c r="AA269" s="896"/>
      <c r="AB269" s="896"/>
      <c r="AC269" s="896"/>
      <c r="AD269" s="896"/>
      <c r="AE269" s="896"/>
      <c r="AF269" s="896"/>
    </row>
    <row r="270" spans="1:32" x14ac:dyDescent="0.15">
      <c r="A270" s="895" t="s">
        <v>3392</v>
      </c>
      <c r="B270" s="896" t="s">
        <v>293</v>
      </c>
      <c r="C270" s="896" t="s">
        <v>745</v>
      </c>
      <c r="D270" s="896"/>
      <c r="E270" s="896"/>
      <c r="F270" s="896"/>
      <c r="G270" s="896"/>
      <c r="H270" s="896"/>
      <c r="I270" s="896"/>
      <c r="J270" s="896"/>
      <c r="K270" s="896"/>
      <c r="L270" s="896"/>
      <c r="M270" s="896"/>
      <c r="N270" s="896"/>
      <c r="O270" s="896"/>
      <c r="P270" s="896"/>
      <c r="Q270" s="896"/>
      <c r="R270" s="896"/>
      <c r="S270" s="896"/>
      <c r="T270" s="896"/>
      <c r="U270" s="896"/>
      <c r="V270" s="896"/>
      <c r="W270" s="896"/>
      <c r="X270" s="896"/>
      <c r="Y270" s="896"/>
      <c r="Z270" s="896"/>
      <c r="AA270" s="896"/>
      <c r="AB270" s="896"/>
      <c r="AC270" s="896"/>
      <c r="AD270" s="896"/>
      <c r="AE270" s="896"/>
      <c r="AF270" s="896"/>
    </row>
    <row r="271" spans="1:32" x14ac:dyDescent="0.15">
      <c r="A271" s="895" t="s">
        <v>3394</v>
      </c>
      <c r="B271" s="896" t="s">
        <v>298</v>
      </c>
      <c r="C271" s="896" t="s">
        <v>741</v>
      </c>
      <c r="D271" s="896"/>
      <c r="E271" s="896"/>
      <c r="F271" s="896"/>
      <c r="G271" s="896"/>
      <c r="H271" s="896"/>
      <c r="I271" s="896"/>
      <c r="J271" s="896"/>
      <c r="K271" s="896"/>
      <c r="L271" s="896"/>
      <c r="M271" s="896"/>
      <c r="N271" s="896"/>
      <c r="O271" s="896"/>
      <c r="P271" s="896"/>
      <c r="Q271" s="896"/>
      <c r="R271" s="896"/>
      <c r="S271" s="896"/>
      <c r="T271" s="896"/>
      <c r="U271" s="896"/>
      <c r="V271" s="896"/>
      <c r="W271" s="896"/>
      <c r="X271" s="896"/>
      <c r="Y271" s="896"/>
      <c r="Z271" s="896"/>
      <c r="AA271" s="896"/>
      <c r="AB271" s="896"/>
      <c r="AC271" s="896"/>
      <c r="AD271" s="896"/>
      <c r="AE271" s="896"/>
      <c r="AF271" s="896"/>
    </row>
    <row r="272" spans="1:32" x14ac:dyDescent="0.15">
      <c r="A272" s="895" t="s">
        <v>3396</v>
      </c>
      <c r="B272" s="896" t="s">
        <v>314</v>
      </c>
      <c r="C272" s="896" t="s">
        <v>708</v>
      </c>
      <c r="D272" s="896" t="s">
        <v>2372</v>
      </c>
      <c r="E272" s="896"/>
      <c r="F272" s="896"/>
      <c r="G272" s="896"/>
      <c r="H272" s="896"/>
      <c r="I272" s="896"/>
      <c r="J272" s="896"/>
      <c r="K272" s="896"/>
      <c r="L272" s="896"/>
      <c r="M272" s="896"/>
      <c r="N272" s="896"/>
      <c r="O272" s="896"/>
      <c r="P272" s="896"/>
      <c r="Q272" s="896"/>
      <c r="R272" s="896"/>
      <c r="S272" s="896"/>
      <c r="T272" s="896"/>
      <c r="U272" s="896"/>
      <c r="V272" s="896"/>
      <c r="W272" s="896"/>
      <c r="X272" s="896"/>
      <c r="Y272" s="896"/>
      <c r="Z272" s="896"/>
      <c r="AA272" s="896"/>
      <c r="AB272" s="896"/>
      <c r="AC272" s="896"/>
      <c r="AD272" s="896"/>
      <c r="AE272" s="896"/>
      <c r="AF272" s="896"/>
    </row>
    <row r="273" spans="1:32" x14ac:dyDescent="0.15">
      <c r="A273" s="895" t="s">
        <v>3398</v>
      </c>
      <c r="B273" s="896" t="s">
        <v>316</v>
      </c>
      <c r="C273" s="896" t="s">
        <v>711</v>
      </c>
      <c r="D273" s="896" t="s">
        <v>722</v>
      </c>
      <c r="E273" s="896" t="s">
        <v>708</v>
      </c>
      <c r="F273" s="896" t="s">
        <v>710</v>
      </c>
      <c r="G273" s="896" t="s">
        <v>4464</v>
      </c>
      <c r="H273" s="896"/>
      <c r="I273" s="896"/>
      <c r="J273" s="896"/>
      <c r="K273" s="896"/>
      <c r="L273" s="896"/>
      <c r="M273" s="896"/>
      <c r="N273" s="896"/>
      <c r="O273" s="896"/>
      <c r="P273" s="896"/>
      <c r="Q273" s="896"/>
      <c r="R273" s="896"/>
      <c r="S273" s="896"/>
      <c r="T273" s="896"/>
      <c r="U273" s="896"/>
      <c r="V273" s="896"/>
      <c r="W273" s="896"/>
      <c r="X273" s="896"/>
      <c r="Y273" s="896"/>
      <c r="Z273" s="896"/>
      <c r="AA273" s="896"/>
      <c r="AB273" s="896"/>
      <c r="AC273" s="896"/>
      <c r="AD273" s="896"/>
      <c r="AE273" s="896"/>
      <c r="AF273" s="896"/>
    </row>
    <row r="274" spans="1:32" x14ac:dyDescent="0.15">
      <c r="A274" s="895" t="s">
        <v>3400</v>
      </c>
      <c r="B274" s="896" t="s">
        <v>328</v>
      </c>
      <c r="C274" s="896" t="s">
        <v>708</v>
      </c>
      <c r="D274" s="896" t="s">
        <v>716</v>
      </c>
      <c r="E274" s="896" t="s">
        <v>715</v>
      </c>
      <c r="F274" s="896" t="s">
        <v>753</v>
      </c>
      <c r="G274" s="896" t="s">
        <v>709</v>
      </c>
      <c r="H274" s="896" t="s">
        <v>836</v>
      </c>
      <c r="I274" s="896" t="s">
        <v>924</v>
      </c>
      <c r="J274" s="896" t="s">
        <v>777</v>
      </c>
      <c r="K274" s="896" t="s">
        <v>2132</v>
      </c>
      <c r="L274" s="896"/>
      <c r="M274" s="896"/>
      <c r="N274" s="896"/>
      <c r="O274" s="896"/>
      <c r="P274" s="896"/>
      <c r="Q274" s="896"/>
      <c r="R274" s="896"/>
      <c r="S274" s="896"/>
      <c r="T274" s="896"/>
      <c r="U274" s="896"/>
      <c r="V274" s="896"/>
      <c r="W274" s="896"/>
      <c r="X274" s="896"/>
      <c r="Y274" s="896"/>
      <c r="Z274" s="896"/>
      <c r="AA274" s="896"/>
      <c r="AB274" s="896"/>
      <c r="AC274" s="896"/>
      <c r="AD274" s="896"/>
      <c r="AE274" s="896"/>
      <c r="AF274" s="896"/>
    </row>
    <row r="275" spans="1:32" x14ac:dyDescent="0.15">
      <c r="A275" s="895" t="s">
        <v>3402</v>
      </c>
      <c r="B275" s="896" t="s">
        <v>331</v>
      </c>
      <c r="C275" s="896" t="s">
        <v>872</v>
      </c>
      <c r="D275" s="896" t="s">
        <v>2481</v>
      </c>
      <c r="E275" s="896"/>
      <c r="F275" s="896"/>
      <c r="G275" s="896"/>
      <c r="H275" s="896"/>
      <c r="I275" s="896"/>
      <c r="J275" s="896"/>
      <c r="K275" s="896"/>
      <c r="L275" s="896"/>
      <c r="M275" s="896"/>
      <c r="N275" s="896"/>
      <c r="O275" s="896"/>
      <c r="P275" s="896"/>
      <c r="Q275" s="896"/>
      <c r="R275" s="896"/>
      <c r="S275" s="896"/>
      <c r="T275" s="896"/>
      <c r="U275" s="896"/>
      <c r="V275" s="896"/>
      <c r="W275" s="896"/>
      <c r="X275" s="896"/>
      <c r="Y275" s="896"/>
      <c r="Z275" s="896"/>
      <c r="AA275" s="896"/>
      <c r="AB275" s="896"/>
      <c r="AC275" s="896"/>
      <c r="AD275" s="896"/>
      <c r="AE275" s="896"/>
      <c r="AF275" s="896"/>
    </row>
    <row r="276" spans="1:32" x14ac:dyDescent="0.15">
      <c r="A276" s="895" t="s">
        <v>3404</v>
      </c>
      <c r="B276" s="896" t="s">
        <v>332</v>
      </c>
      <c r="C276" s="896" t="s">
        <v>708</v>
      </c>
      <c r="D276" s="896" t="s">
        <v>711</v>
      </c>
      <c r="E276" s="896" t="s">
        <v>710</v>
      </c>
      <c r="F276" s="896" t="s">
        <v>707</v>
      </c>
      <c r="G276" s="896" t="s">
        <v>714</v>
      </c>
      <c r="H276" s="896" t="s">
        <v>722</v>
      </c>
      <c r="I276" s="896" t="s">
        <v>771</v>
      </c>
      <c r="J276" s="896" t="s">
        <v>2105</v>
      </c>
      <c r="K276" s="896" t="s">
        <v>957</v>
      </c>
      <c r="L276" s="896" t="s">
        <v>958</v>
      </c>
      <c r="M276" s="896" t="s">
        <v>2156</v>
      </c>
      <c r="N276" s="896"/>
      <c r="O276" s="896"/>
      <c r="P276" s="896"/>
      <c r="Q276" s="896"/>
      <c r="R276" s="896"/>
      <c r="S276" s="896"/>
      <c r="T276" s="896"/>
      <c r="U276" s="896"/>
      <c r="V276" s="896"/>
      <c r="W276" s="896"/>
      <c r="X276" s="896"/>
      <c r="Y276" s="896"/>
      <c r="Z276" s="896"/>
      <c r="AA276" s="896"/>
      <c r="AB276" s="896"/>
      <c r="AC276" s="896"/>
      <c r="AD276" s="896"/>
      <c r="AE276" s="896"/>
      <c r="AF276" s="896"/>
    </row>
    <row r="277" spans="1:32" x14ac:dyDescent="0.15">
      <c r="A277" s="895" t="s">
        <v>3406</v>
      </c>
      <c r="B277" s="896" t="s">
        <v>342</v>
      </c>
      <c r="C277" s="896" t="s">
        <v>711</v>
      </c>
      <c r="D277" s="896" t="s">
        <v>753</v>
      </c>
      <c r="E277" s="896" t="s">
        <v>964</v>
      </c>
      <c r="F277" s="896" t="s">
        <v>965</v>
      </c>
      <c r="G277" s="896"/>
      <c r="H277" s="896"/>
      <c r="I277" s="896"/>
      <c r="J277" s="896"/>
      <c r="K277" s="896"/>
      <c r="L277" s="896"/>
      <c r="M277" s="896"/>
      <c r="N277" s="896"/>
      <c r="O277" s="896"/>
      <c r="P277" s="896"/>
      <c r="Q277" s="896"/>
      <c r="R277" s="896"/>
      <c r="S277" s="896"/>
      <c r="T277" s="896"/>
      <c r="U277" s="896"/>
      <c r="V277" s="896"/>
      <c r="W277" s="896"/>
      <c r="X277" s="896"/>
      <c r="Y277" s="896"/>
      <c r="Z277" s="896"/>
      <c r="AA277" s="896"/>
      <c r="AB277" s="896"/>
      <c r="AC277" s="896"/>
      <c r="AD277" s="896"/>
      <c r="AE277" s="896"/>
      <c r="AF277" s="896"/>
    </row>
    <row r="278" spans="1:32" x14ac:dyDescent="0.15">
      <c r="A278" s="895" t="s">
        <v>3408</v>
      </c>
      <c r="B278" s="896" t="s">
        <v>349</v>
      </c>
      <c r="C278" s="896" t="s">
        <v>787</v>
      </c>
      <c r="D278" s="896"/>
      <c r="E278" s="896"/>
      <c r="F278" s="896"/>
      <c r="G278" s="896"/>
      <c r="H278" s="896"/>
      <c r="I278" s="896"/>
      <c r="J278" s="896"/>
      <c r="K278" s="896"/>
      <c r="L278" s="896"/>
      <c r="M278" s="896"/>
      <c r="N278" s="896"/>
      <c r="O278" s="896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896"/>
      <c r="AA278" s="896"/>
      <c r="AB278" s="896"/>
      <c r="AC278" s="896"/>
      <c r="AD278" s="896"/>
      <c r="AE278" s="896"/>
      <c r="AF278" s="896"/>
    </row>
    <row r="279" spans="1:32" x14ac:dyDescent="0.15">
      <c r="A279" s="895" t="s">
        <v>3410</v>
      </c>
      <c r="B279" s="896" t="s">
        <v>350</v>
      </c>
      <c r="C279" s="896" t="s">
        <v>922</v>
      </c>
      <c r="D279" s="896"/>
      <c r="E279" s="896"/>
      <c r="F279" s="896"/>
      <c r="G279" s="896"/>
      <c r="H279" s="896"/>
      <c r="I279" s="896"/>
      <c r="J279" s="896"/>
      <c r="K279" s="896"/>
      <c r="L279" s="896"/>
      <c r="M279" s="896"/>
      <c r="N279" s="896"/>
      <c r="O279" s="896"/>
      <c r="P279" s="896"/>
      <c r="Q279" s="896"/>
      <c r="R279" s="896"/>
      <c r="S279" s="896"/>
      <c r="T279" s="896"/>
      <c r="U279" s="896"/>
      <c r="V279" s="896"/>
      <c r="W279" s="896"/>
      <c r="X279" s="896"/>
      <c r="Y279" s="896"/>
      <c r="Z279" s="896"/>
      <c r="AA279" s="896"/>
      <c r="AB279" s="896"/>
      <c r="AC279" s="896"/>
      <c r="AD279" s="896"/>
      <c r="AE279" s="896"/>
      <c r="AF279" s="896"/>
    </row>
    <row r="280" spans="1:32" x14ac:dyDescent="0.15">
      <c r="A280" s="895" t="s">
        <v>3412</v>
      </c>
      <c r="B280" s="896" t="s">
        <v>353</v>
      </c>
      <c r="C280" s="896" t="s">
        <v>808</v>
      </c>
      <c r="D280" s="896"/>
      <c r="E280" s="896"/>
      <c r="F280" s="896"/>
      <c r="G280" s="896"/>
      <c r="H280" s="896"/>
      <c r="I280" s="896"/>
      <c r="J280" s="896"/>
      <c r="K280" s="896"/>
      <c r="L280" s="896"/>
      <c r="M280" s="896"/>
      <c r="N280" s="896"/>
      <c r="O280" s="896"/>
      <c r="P280" s="896"/>
      <c r="Q280" s="896"/>
      <c r="R280" s="896"/>
      <c r="S280" s="896"/>
      <c r="T280" s="896"/>
      <c r="U280" s="896"/>
      <c r="V280" s="896"/>
      <c r="W280" s="896"/>
      <c r="X280" s="896"/>
      <c r="Y280" s="896"/>
      <c r="Z280" s="896"/>
      <c r="AA280" s="896"/>
      <c r="AB280" s="896"/>
      <c r="AC280" s="896"/>
      <c r="AD280" s="896"/>
      <c r="AE280" s="896"/>
      <c r="AF280" s="896"/>
    </row>
    <row r="281" spans="1:32" x14ac:dyDescent="0.15">
      <c r="A281" s="895" t="s">
        <v>3414</v>
      </c>
      <c r="B281" s="896" t="s">
        <v>362</v>
      </c>
      <c r="C281" s="896" t="s">
        <v>745</v>
      </c>
      <c r="D281" s="896"/>
      <c r="E281" s="896"/>
      <c r="F281" s="896"/>
      <c r="G281" s="896"/>
      <c r="H281" s="896"/>
      <c r="I281" s="896"/>
      <c r="J281" s="896"/>
      <c r="K281" s="896"/>
      <c r="L281" s="896"/>
      <c r="M281" s="896"/>
      <c r="N281" s="896"/>
      <c r="O281" s="896"/>
      <c r="P281" s="896"/>
      <c r="Q281" s="896"/>
      <c r="R281" s="896"/>
      <c r="S281" s="896"/>
      <c r="T281" s="896"/>
      <c r="U281" s="896"/>
      <c r="V281" s="896"/>
      <c r="W281" s="896"/>
      <c r="X281" s="896"/>
      <c r="Y281" s="896"/>
      <c r="Z281" s="896"/>
      <c r="AA281" s="896"/>
      <c r="AB281" s="896"/>
      <c r="AC281" s="896"/>
      <c r="AD281" s="896"/>
      <c r="AE281" s="896"/>
      <c r="AF281" s="896"/>
    </row>
    <row r="282" spans="1:32" x14ac:dyDescent="0.15">
      <c r="A282" s="895" t="s">
        <v>3416</v>
      </c>
      <c r="B282" s="896" t="s">
        <v>369</v>
      </c>
      <c r="C282" s="896" t="s">
        <v>717</v>
      </c>
      <c r="D282" s="896" t="s">
        <v>993</v>
      </c>
      <c r="E282" s="896"/>
      <c r="F282" s="896"/>
      <c r="G282" s="896"/>
      <c r="H282" s="896"/>
      <c r="I282" s="896"/>
      <c r="J282" s="896"/>
      <c r="K282" s="896"/>
      <c r="L282" s="896"/>
      <c r="M282" s="896"/>
      <c r="N282" s="896"/>
      <c r="O282" s="896"/>
      <c r="P282" s="896"/>
      <c r="Q282" s="896"/>
      <c r="R282" s="896"/>
      <c r="S282" s="896"/>
      <c r="T282" s="896"/>
      <c r="U282" s="896"/>
      <c r="V282" s="896"/>
      <c r="W282" s="896"/>
      <c r="X282" s="896"/>
      <c r="Y282" s="896"/>
      <c r="Z282" s="896"/>
      <c r="AA282" s="896"/>
      <c r="AB282" s="896"/>
      <c r="AC282" s="896"/>
      <c r="AD282" s="896"/>
      <c r="AE282" s="896"/>
      <c r="AF282" s="896"/>
    </row>
    <row r="283" spans="1:32" x14ac:dyDescent="0.15">
      <c r="A283" s="895" t="s">
        <v>3418</v>
      </c>
      <c r="B283" s="896" t="s">
        <v>382</v>
      </c>
      <c r="C283" s="896" t="s">
        <v>708</v>
      </c>
      <c r="D283" s="896" t="s">
        <v>2378</v>
      </c>
      <c r="E283" s="896" t="s">
        <v>2171</v>
      </c>
      <c r="F283" s="896" t="s">
        <v>2172</v>
      </c>
      <c r="G283" s="896" t="s">
        <v>753</v>
      </c>
      <c r="H283" s="896" t="s">
        <v>2808</v>
      </c>
      <c r="I283" s="896" t="s">
        <v>2173</v>
      </c>
      <c r="J283" s="896" t="s">
        <v>715</v>
      </c>
      <c r="K283" s="896" t="s">
        <v>709</v>
      </c>
      <c r="L283" s="896" t="s">
        <v>714</v>
      </c>
      <c r="M283" s="896" t="s">
        <v>742</v>
      </c>
      <c r="N283" s="896" t="s">
        <v>2174</v>
      </c>
      <c r="O283" s="896" t="s">
        <v>2132</v>
      </c>
      <c r="P283" s="896" t="s">
        <v>4657</v>
      </c>
      <c r="Q283" s="896"/>
      <c r="R283" s="896"/>
      <c r="S283" s="896"/>
      <c r="T283" s="896"/>
      <c r="U283" s="896"/>
      <c r="V283" s="896"/>
      <c r="W283" s="896"/>
      <c r="X283" s="896"/>
      <c r="Y283" s="896"/>
      <c r="Z283" s="896"/>
      <c r="AA283" s="896"/>
      <c r="AB283" s="896"/>
      <c r="AC283" s="896"/>
      <c r="AD283" s="896"/>
      <c r="AE283" s="896"/>
      <c r="AF283" s="896"/>
    </row>
    <row r="284" spans="1:32" x14ac:dyDescent="0.15">
      <c r="A284" s="895" t="s">
        <v>3420</v>
      </c>
      <c r="B284" s="896" t="s">
        <v>384</v>
      </c>
      <c r="C284" s="896" t="s">
        <v>808</v>
      </c>
      <c r="D284" s="700" t="s">
        <v>4545</v>
      </c>
      <c r="E284" s="896" t="s">
        <v>2175</v>
      </c>
      <c r="F284" s="896"/>
      <c r="G284" s="896"/>
      <c r="H284" s="896"/>
      <c r="I284" s="896"/>
      <c r="J284" s="896"/>
      <c r="K284" s="896"/>
      <c r="L284" s="896"/>
      <c r="M284" s="896"/>
      <c r="N284" s="896"/>
      <c r="O284" s="896"/>
      <c r="P284" s="896"/>
      <c r="Q284" s="896"/>
      <c r="R284" s="896"/>
      <c r="S284" s="896"/>
      <c r="T284" s="896"/>
      <c r="U284" s="896"/>
      <c r="V284" s="896"/>
      <c r="W284" s="896"/>
      <c r="X284" s="896"/>
      <c r="Y284" s="896"/>
      <c r="Z284" s="896"/>
      <c r="AA284" s="896"/>
      <c r="AB284" s="896"/>
      <c r="AC284" s="896"/>
      <c r="AD284" s="896"/>
      <c r="AE284" s="896"/>
      <c r="AF284" s="896"/>
    </row>
    <row r="285" spans="1:32" x14ac:dyDescent="0.15">
      <c r="A285" s="895" t="s">
        <v>3422</v>
      </c>
      <c r="B285" s="896" t="s">
        <v>388</v>
      </c>
      <c r="C285" s="896" t="s">
        <v>722</v>
      </c>
      <c r="D285" s="896" t="s">
        <v>721</v>
      </c>
      <c r="E285" s="896" t="s">
        <v>764</v>
      </c>
      <c r="F285" s="896" t="s">
        <v>711</v>
      </c>
      <c r="G285" s="896" t="s">
        <v>709</v>
      </c>
      <c r="H285" s="896" t="s">
        <v>2136</v>
      </c>
      <c r="I285" s="896" t="s">
        <v>790</v>
      </c>
      <c r="J285" s="896" t="s">
        <v>2496</v>
      </c>
      <c r="K285" s="896" t="s">
        <v>4510</v>
      </c>
      <c r="L285" s="896" t="s">
        <v>2132</v>
      </c>
      <c r="M285" s="896"/>
      <c r="N285" s="896"/>
      <c r="O285" s="896"/>
      <c r="P285" s="896"/>
      <c r="Q285" s="896"/>
      <c r="R285" s="896"/>
      <c r="S285" s="896"/>
      <c r="T285" s="896"/>
      <c r="U285" s="896"/>
      <c r="V285" s="896"/>
      <c r="W285" s="896"/>
      <c r="X285" s="896"/>
      <c r="Y285" s="896"/>
      <c r="Z285" s="896"/>
      <c r="AA285" s="896"/>
      <c r="AB285" s="896"/>
      <c r="AC285" s="896"/>
      <c r="AD285" s="896"/>
      <c r="AE285" s="896"/>
      <c r="AF285" s="896"/>
    </row>
    <row r="286" spans="1:32" x14ac:dyDescent="0.15">
      <c r="A286" s="895" t="s">
        <v>3424</v>
      </c>
      <c r="B286" s="896" t="s">
        <v>393</v>
      </c>
      <c r="C286" s="896" t="s">
        <v>1008</v>
      </c>
      <c r="D286" s="896" t="s">
        <v>954</v>
      </c>
      <c r="E286" s="896" t="s">
        <v>890</v>
      </c>
      <c r="F286" s="896"/>
      <c r="G286" s="896"/>
      <c r="H286" s="896"/>
      <c r="I286" s="896"/>
      <c r="J286" s="896"/>
      <c r="K286" s="896"/>
      <c r="L286" s="896"/>
      <c r="M286" s="896"/>
      <c r="N286" s="896"/>
      <c r="O286" s="896"/>
      <c r="P286" s="896"/>
      <c r="Q286" s="896"/>
      <c r="R286" s="896"/>
      <c r="S286" s="896"/>
      <c r="T286" s="896"/>
      <c r="U286" s="896"/>
      <c r="V286" s="896"/>
      <c r="W286" s="896"/>
      <c r="X286" s="896"/>
      <c r="Y286" s="896"/>
      <c r="Z286" s="896"/>
      <c r="AA286" s="896"/>
      <c r="AB286" s="896"/>
      <c r="AC286" s="896"/>
      <c r="AD286" s="896"/>
      <c r="AE286" s="896"/>
      <c r="AF286" s="896"/>
    </row>
    <row r="287" spans="1:32" x14ac:dyDescent="0.15">
      <c r="A287" s="895" t="s">
        <v>3426</v>
      </c>
      <c r="B287" s="896" t="s">
        <v>292</v>
      </c>
      <c r="C287" s="896" t="s">
        <v>707</v>
      </c>
      <c r="D287" s="896" t="s">
        <v>864</v>
      </c>
      <c r="E287" s="896" t="s">
        <v>796</v>
      </c>
      <c r="F287" s="896" t="s">
        <v>771</v>
      </c>
      <c r="G287" s="896"/>
      <c r="H287" s="896"/>
      <c r="I287" s="896"/>
      <c r="J287" s="896"/>
      <c r="K287" s="896"/>
      <c r="L287" s="896"/>
      <c r="M287" s="896"/>
      <c r="N287" s="896"/>
      <c r="O287" s="896"/>
      <c r="P287" s="896"/>
      <c r="Q287" s="896"/>
      <c r="R287" s="896"/>
      <c r="S287" s="896"/>
      <c r="T287" s="896"/>
      <c r="U287" s="896"/>
      <c r="V287" s="896"/>
      <c r="W287" s="896"/>
      <c r="X287" s="896"/>
      <c r="Y287" s="896"/>
      <c r="Z287" s="896"/>
      <c r="AA287" s="896"/>
      <c r="AB287" s="896"/>
      <c r="AC287" s="896"/>
      <c r="AD287" s="896"/>
      <c r="AE287" s="896"/>
      <c r="AF287" s="896"/>
    </row>
    <row r="288" spans="1:32" x14ac:dyDescent="0.15">
      <c r="A288" s="895" t="s">
        <v>3428</v>
      </c>
      <c r="B288" s="896" t="s">
        <v>322</v>
      </c>
      <c r="C288" s="896" t="s">
        <v>711</v>
      </c>
      <c r="D288" s="896" t="s">
        <v>710</v>
      </c>
      <c r="E288" s="896" t="s">
        <v>708</v>
      </c>
      <c r="F288" s="896" t="s">
        <v>753</v>
      </c>
      <c r="G288" s="896" t="s">
        <v>709</v>
      </c>
      <c r="H288" s="896" t="s">
        <v>2092</v>
      </c>
      <c r="I288" s="896" t="s">
        <v>742</v>
      </c>
      <c r="J288" s="896" t="s">
        <v>2155</v>
      </c>
      <c r="K288" s="896" t="s">
        <v>938</v>
      </c>
      <c r="L288" s="896" t="s">
        <v>939</v>
      </c>
      <c r="M288" s="896" t="s">
        <v>2132</v>
      </c>
      <c r="N288" s="896" t="s">
        <v>2283</v>
      </c>
      <c r="O288" s="896"/>
      <c r="P288" s="896"/>
      <c r="Q288" s="896"/>
      <c r="R288" s="896"/>
      <c r="S288" s="896"/>
      <c r="T288" s="896"/>
      <c r="U288" s="896"/>
      <c r="V288" s="896"/>
      <c r="W288" s="896"/>
      <c r="X288" s="896"/>
      <c r="Y288" s="896"/>
      <c r="Z288" s="896"/>
      <c r="AA288" s="896"/>
      <c r="AB288" s="896"/>
      <c r="AC288" s="896"/>
      <c r="AD288" s="896"/>
      <c r="AE288" s="896"/>
      <c r="AF288" s="896"/>
    </row>
    <row r="289" spans="1:32" x14ac:dyDescent="0.15">
      <c r="A289" s="895" t="s">
        <v>3430</v>
      </c>
      <c r="B289" s="896" t="s">
        <v>374</v>
      </c>
      <c r="C289" s="896" t="s">
        <v>710</v>
      </c>
      <c r="D289" s="896"/>
      <c r="E289" s="896"/>
      <c r="F289" s="896"/>
      <c r="G289" s="896"/>
      <c r="H289" s="896"/>
      <c r="I289" s="896"/>
      <c r="J289" s="896"/>
      <c r="K289" s="896"/>
      <c r="L289" s="896"/>
      <c r="M289" s="896"/>
      <c r="N289" s="896"/>
      <c r="O289" s="896"/>
      <c r="P289" s="896"/>
      <c r="Q289" s="896"/>
      <c r="R289" s="896"/>
      <c r="S289" s="896"/>
      <c r="T289" s="896"/>
      <c r="U289" s="896"/>
      <c r="V289" s="896"/>
      <c r="W289" s="896"/>
      <c r="X289" s="896"/>
      <c r="Y289" s="896"/>
      <c r="Z289" s="896"/>
      <c r="AA289" s="896"/>
      <c r="AB289" s="896"/>
      <c r="AC289" s="896"/>
      <c r="AD289" s="896"/>
      <c r="AE289" s="896"/>
      <c r="AF289" s="896"/>
    </row>
    <row r="290" spans="1:32" x14ac:dyDescent="0.15">
      <c r="A290" s="895" t="s">
        <v>3432</v>
      </c>
      <c r="B290" s="896" t="s">
        <v>343</v>
      </c>
      <c r="C290" s="896" t="s">
        <v>967</v>
      </c>
      <c r="D290" s="896" t="s">
        <v>966</v>
      </c>
      <c r="E290" s="896" t="s">
        <v>910</v>
      </c>
      <c r="F290" s="896" t="s">
        <v>2159</v>
      </c>
      <c r="G290" s="896" t="s">
        <v>876</v>
      </c>
      <c r="H290" s="896" t="s">
        <v>790</v>
      </c>
      <c r="I290" s="896"/>
      <c r="J290" s="896"/>
      <c r="K290" s="896"/>
      <c r="L290" s="896"/>
      <c r="M290" s="896"/>
      <c r="N290" s="896"/>
      <c r="O290" s="896"/>
      <c r="P290" s="896"/>
      <c r="Q290" s="896"/>
      <c r="R290" s="896"/>
      <c r="S290" s="896"/>
      <c r="T290" s="896"/>
      <c r="U290" s="896"/>
      <c r="V290" s="896"/>
      <c r="W290" s="896"/>
      <c r="X290" s="896"/>
      <c r="Y290" s="896"/>
      <c r="Z290" s="896"/>
      <c r="AA290" s="896"/>
      <c r="AB290" s="896"/>
      <c r="AC290" s="896"/>
      <c r="AD290" s="896"/>
      <c r="AE290" s="896"/>
      <c r="AF290" s="896"/>
    </row>
    <row r="291" spans="1:32" x14ac:dyDescent="0.15">
      <c r="A291" s="895" t="s">
        <v>3434</v>
      </c>
      <c r="B291" s="896" t="s">
        <v>372</v>
      </c>
      <c r="C291" s="896" t="s">
        <v>742</v>
      </c>
      <c r="D291" s="896" t="s">
        <v>4515</v>
      </c>
      <c r="E291" s="896"/>
      <c r="F291" s="896"/>
      <c r="G291" s="896"/>
      <c r="H291" s="896"/>
      <c r="I291" s="896"/>
      <c r="J291" s="896"/>
      <c r="K291" s="896"/>
      <c r="L291" s="896"/>
      <c r="M291" s="896"/>
      <c r="N291" s="896"/>
      <c r="O291" s="896"/>
      <c r="P291" s="896"/>
      <c r="Q291" s="896"/>
      <c r="R291" s="896"/>
      <c r="S291" s="896"/>
      <c r="T291" s="896"/>
      <c r="U291" s="896"/>
      <c r="V291" s="896"/>
      <c r="W291" s="896"/>
      <c r="X291" s="896"/>
      <c r="Y291" s="896"/>
      <c r="Z291" s="896"/>
      <c r="AA291" s="896"/>
      <c r="AB291" s="896"/>
      <c r="AC291" s="896"/>
      <c r="AD291" s="896"/>
      <c r="AE291" s="896"/>
      <c r="AF291" s="896"/>
    </row>
    <row r="292" spans="1:32" x14ac:dyDescent="0.15">
      <c r="A292" s="895" t="s">
        <v>3436</v>
      </c>
      <c r="B292" s="896" t="s">
        <v>296</v>
      </c>
      <c r="C292" s="896" t="s">
        <v>721</v>
      </c>
      <c r="D292" s="896" t="s">
        <v>844</v>
      </c>
      <c r="E292" s="896"/>
      <c r="F292" s="896"/>
      <c r="G292" s="896"/>
      <c r="H292" s="896"/>
      <c r="I292" s="896"/>
      <c r="J292" s="896"/>
      <c r="K292" s="896"/>
      <c r="L292" s="896"/>
      <c r="M292" s="896"/>
      <c r="N292" s="896"/>
      <c r="O292" s="896"/>
      <c r="P292" s="896"/>
      <c r="Q292" s="896"/>
      <c r="R292" s="896"/>
      <c r="S292" s="896"/>
      <c r="T292" s="896"/>
      <c r="U292" s="896"/>
      <c r="V292" s="896"/>
      <c r="W292" s="896"/>
      <c r="X292" s="896"/>
      <c r="Y292" s="896"/>
      <c r="Z292" s="896"/>
      <c r="AA292" s="896"/>
      <c r="AB292" s="896"/>
      <c r="AC292" s="896"/>
      <c r="AD292" s="896"/>
      <c r="AE292" s="896"/>
      <c r="AF292" s="896"/>
    </row>
    <row r="293" spans="1:32" x14ac:dyDescent="0.15">
      <c r="A293" s="895" t="s">
        <v>3438</v>
      </c>
      <c r="B293" s="896" t="s">
        <v>327</v>
      </c>
      <c r="C293" s="896" t="s">
        <v>819</v>
      </c>
      <c r="D293" s="896" t="s">
        <v>956</v>
      </c>
      <c r="E293" s="896"/>
      <c r="F293" s="896"/>
      <c r="G293" s="896"/>
      <c r="H293" s="896"/>
      <c r="I293" s="896"/>
      <c r="J293" s="896"/>
      <c r="K293" s="896"/>
      <c r="L293" s="896"/>
      <c r="M293" s="896"/>
      <c r="N293" s="896"/>
      <c r="O293" s="896"/>
      <c r="P293" s="896"/>
      <c r="Q293" s="896"/>
      <c r="R293" s="896"/>
      <c r="S293" s="896"/>
      <c r="T293" s="896"/>
      <c r="U293" s="896"/>
      <c r="V293" s="896"/>
      <c r="W293" s="896"/>
      <c r="X293" s="896"/>
      <c r="Y293" s="896"/>
      <c r="Z293" s="896"/>
      <c r="AA293" s="896"/>
      <c r="AB293" s="896"/>
      <c r="AC293" s="896"/>
      <c r="AD293" s="896"/>
      <c r="AE293" s="896"/>
      <c r="AF293" s="896"/>
    </row>
    <row r="294" spans="1:32" x14ac:dyDescent="0.15">
      <c r="A294" s="895" t="s">
        <v>3440</v>
      </c>
      <c r="B294" s="896" t="s">
        <v>2160</v>
      </c>
      <c r="C294" s="896" t="s">
        <v>895</v>
      </c>
      <c r="D294" s="896" t="s">
        <v>742</v>
      </c>
      <c r="E294" s="896"/>
      <c r="F294" s="896"/>
      <c r="G294" s="896"/>
      <c r="H294" s="896"/>
      <c r="I294" s="896"/>
      <c r="J294" s="896"/>
      <c r="K294" s="896"/>
      <c r="L294" s="896"/>
      <c r="M294" s="896"/>
      <c r="N294" s="896"/>
      <c r="O294" s="896"/>
      <c r="P294" s="896"/>
      <c r="Q294" s="896"/>
      <c r="R294" s="896"/>
      <c r="S294" s="896"/>
      <c r="T294" s="896"/>
      <c r="U294" s="896"/>
      <c r="V294" s="896"/>
      <c r="W294" s="896"/>
      <c r="X294" s="896"/>
      <c r="Y294" s="896"/>
      <c r="Z294" s="896"/>
      <c r="AA294" s="896"/>
      <c r="AB294" s="896"/>
      <c r="AC294" s="896"/>
      <c r="AD294" s="896"/>
      <c r="AE294" s="896"/>
      <c r="AF294" s="896"/>
    </row>
    <row r="295" spans="1:32" x14ac:dyDescent="0.15">
      <c r="A295" s="895" t="s">
        <v>3442</v>
      </c>
      <c r="B295" s="896" t="s">
        <v>287</v>
      </c>
      <c r="C295" s="896" t="s">
        <v>793</v>
      </c>
      <c r="D295" s="896"/>
      <c r="E295" s="896"/>
      <c r="F295" s="896"/>
      <c r="G295" s="896"/>
      <c r="H295" s="896"/>
      <c r="I295" s="896"/>
      <c r="J295" s="896"/>
      <c r="K295" s="896"/>
      <c r="L295" s="896"/>
      <c r="M295" s="896"/>
      <c r="N295" s="896"/>
      <c r="O295" s="896"/>
      <c r="P295" s="896"/>
      <c r="Q295" s="896"/>
      <c r="R295" s="896"/>
      <c r="S295" s="896"/>
      <c r="T295" s="896"/>
      <c r="U295" s="896"/>
      <c r="V295" s="896"/>
      <c r="W295" s="896"/>
      <c r="X295" s="896"/>
      <c r="Y295" s="896"/>
      <c r="Z295" s="896"/>
      <c r="AA295" s="896"/>
      <c r="AB295" s="896"/>
      <c r="AC295" s="896"/>
      <c r="AD295" s="896"/>
      <c r="AE295" s="896"/>
      <c r="AF295" s="896"/>
    </row>
    <row r="296" spans="1:32" x14ac:dyDescent="0.15">
      <c r="A296" s="895" t="s">
        <v>3444</v>
      </c>
      <c r="B296" s="896" t="s">
        <v>357</v>
      </c>
      <c r="C296" s="896" t="s">
        <v>753</v>
      </c>
      <c r="D296" s="896"/>
      <c r="E296" s="896"/>
      <c r="F296" s="896"/>
      <c r="G296" s="896"/>
      <c r="H296" s="896"/>
      <c r="I296" s="896"/>
      <c r="J296" s="896"/>
      <c r="K296" s="896"/>
      <c r="L296" s="896"/>
      <c r="M296" s="896"/>
      <c r="N296" s="896"/>
      <c r="O296" s="896"/>
      <c r="P296" s="896"/>
      <c r="Q296" s="896"/>
      <c r="R296" s="896"/>
      <c r="S296" s="896"/>
      <c r="T296" s="896"/>
      <c r="U296" s="896"/>
      <c r="V296" s="896"/>
      <c r="W296" s="896"/>
      <c r="X296" s="896"/>
      <c r="Y296" s="896"/>
      <c r="Z296" s="896"/>
      <c r="AA296" s="896"/>
      <c r="AB296" s="896"/>
      <c r="AC296" s="896"/>
      <c r="AD296" s="896"/>
      <c r="AE296" s="896"/>
      <c r="AF296" s="896"/>
    </row>
    <row r="297" spans="1:32" x14ac:dyDescent="0.15">
      <c r="A297" s="895" t="s">
        <v>3448</v>
      </c>
      <c r="B297" s="896" t="s">
        <v>703</v>
      </c>
      <c r="C297" s="896" t="s">
        <v>1122</v>
      </c>
      <c r="D297" s="896"/>
      <c r="E297" s="896"/>
      <c r="F297" s="896"/>
      <c r="G297" s="896"/>
      <c r="H297" s="896"/>
      <c r="I297" s="896"/>
      <c r="J297" s="896"/>
      <c r="K297" s="896"/>
      <c r="L297" s="896"/>
      <c r="M297" s="896"/>
      <c r="N297" s="896"/>
      <c r="O297" s="896"/>
      <c r="P297" s="896"/>
      <c r="Q297" s="896"/>
      <c r="R297" s="896"/>
      <c r="S297" s="896"/>
      <c r="T297" s="896"/>
      <c r="U297" s="896"/>
      <c r="V297" s="896"/>
      <c r="W297" s="896"/>
      <c r="X297" s="896"/>
      <c r="Y297" s="896"/>
      <c r="Z297" s="896"/>
      <c r="AA297" s="896"/>
      <c r="AB297" s="896"/>
      <c r="AC297" s="896"/>
      <c r="AD297" s="896"/>
      <c r="AE297" s="896"/>
      <c r="AF297" s="896"/>
    </row>
    <row r="298" spans="1:32" x14ac:dyDescent="0.15">
      <c r="A298" s="895" t="s">
        <v>3450</v>
      </c>
      <c r="B298" s="896" t="s">
        <v>313</v>
      </c>
      <c r="C298" s="896" t="s">
        <v>950</v>
      </c>
      <c r="D298" s="896"/>
      <c r="E298" s="896"/>
      <c r="F298" s="896"/>
      <c r="G298" s="896"/>
      <c r="H298" s="896"/>
      <c r="I298" s="896"/>
      <c r="J298" s="896"/>
      <c r="K298" s="896"/>
      <c r="L298" s="896"/>
      <c r="M298" s="896"/>
      <c r="N298" s="896"/>
      <c r="O298" s="896"/>
      <c r="P298" s="896"/>
      <c r="Q298" s="896"/>
      <c r="R298" s="896"/>
      <c r="S298" s="896"/>
      <c r="T298" s="896"/>
      <c r="U298" s="896"/>
      <c r="V298" s="896"/>
      <c r="W298" s="896"/>
      <c r="X298" s="896"/>
      <c r="Y298" s="896"/>
      <c r="Z298" s="896"/>
      <c r="AA298" s="896"/>
      <c r="AB298" s="896"/>
      <c r="AC298" s="896"/>
      <c r="AD298" s="896"/>
      <c r="AE298" s="896"/>
      <c r="AF298" s="896"/>
    </row>
    <row r="299" spans="1:32" x14ac:dyDescent="0.15">
      <c r="A299" s="895" t="s">
        <v>3452</v>
      </c>
      <c r="B299" s="896" t="s">
        <v>338</v>
      </c>
      <c r="C299" s="896" t="s">
        <v>876</v>
      </c>
      <c r="D299" s="896" t="s">
        <v>4519</v>
      </c>
      <c r="E299" s="896" t="s">
        <v>4520</v>
      </c>
      <c r="F299" s="896" t="s">
        <v>2613</v>
      </c>
      <c r="G299" s="896" t="s">
        <v>2614</v>
      </c>
      <c r="H299" s="896"/>
      <c r="I299" s="896"/>
      <c r="J299" s="896"/>
      <c r="K299" s="896"/>
      <c r="L299" s="896"/>
      <c r="M299" s="896"/>
      <c r="N299" s="896"/>
      <c r="O299" s="896"/>
      <c r="P299" s="896"/>
      <c r="Q299" s="896"/>
      <c r="R299" s="896"/>
      <c r="S299" s="896"/>
      <c r="T299" s="896"/>
      <c r="U299" s="896"/>
      <c r="V299" s="896"/>
      <c r="W299" s="896"/>
      <c r="X299" s="896"/>
      <c r="Y299" s="896"/>
      <c r="Z299" s="896"/>
      <c r="AA299" s="896"/>
      <c r="AB299" s="896"/>
      <c r="AC299" s="896"/>
      <c r="AD299" s="896"/>
      <c r="AE299" s="896"/>
      <c r="AF299" s="896"/>
    </row>
    <row r="300" spans="1:32" x14ac:dyDescent="0.15">
      <c r="A300" s="895" t="s">
        <v>3454</v>
      </c>
      <c r="B300" s="896" t="s">
        <v>351</v>
      </c>
      <c r="C300" s="896" t="s">
        <v>799</v>
      </c>
      <c r="D300" s="896"/>
      <c r="E300" s="896"/>
      <c r="F300" s="896"/>
      <c r="G300" s="896"/>
      <c r="H300" s="896"/>
      <c r="I300" s="896"/>
      <c r="J300" s="896"/>
      <c r="K300" s="896"/>
      <c r="L300" s="896"/>
      <c r="M300" s="896"/>
      <c r="N300" s="896"/>
      <c r="O300" s="896"/>
      <c r="P300" s="896"/>
      <c r="Q300" s="896"/>
      <c r="R300" s="896"/>
      <c r="S300" s="896"/>
      <c r="T300" s="896"/>
      <c r="U300" s="896"/>
      <c r="V300" s="896"/>
      <c r="W300" s="896"/>
      <c r="X300" s="896"/>
      <c r="Y300" s="896"/>
      <c r="Z300" s="896"/>
      <c r="AA300" s="896"/>
      <c r="AB300" s="896"/>
      <c r="AC300" s="896"/>
      <c r="AD300" s="896"/>
      <c r="AE300" s="896"/>
      <c r="AF300" s="896"/>
    </row>
    <row r="301" spans="1:32" x14ac:dyDescent="0.15">
      <c r="A301" s="895" t="s">
        <v>3456</v>
      </c>
      <c r="B301" s="896" t="s">
        <v>704</v>
      </c>
      <c r="C301" s="896" t="s">
        <v>1123</v>
      </c>
      <c r="D301" s="896"/>
      <c r="E301" s="896"/>
      <c r="F301" s="896"/>
      <c r="G301" s="896"/>
      <c r="H301" s="896"/>
      <c r="I301" s="896"/>
      <c r="J301" s="896"/>
      <c r="K301" s="896"/>
      <c r="L301" s="896"/>
      <c r="M301" s="896"/>
      <c r="N301" s="896"/>
      <c r="O301" s="896"/>
      <c r="P301" s="896"/>
      <c r="Q301" s="896"/>
      <c r="R301" s="896"/>
      <c r="S301" s="896"/>
      <c r="T301" s="896"/>
      <c r="U301" s="896"/>
      <c r="V301" s="896"/>
      <c r="W301" s="896"/>
      <c r="X301" s="896"/>
      <c r="Y301" s="896"/>
      <c r="Z301" s="896"/>
      <c r="AA301" s="896"/>
      <c r="AB301" s="896"/>
      <c r="AC301" s="896"/>
      <c r="AD301" s="896"/>
      <c r="AE301" s="896"/>
      <c r="AF301" s="896"/>
    </row>
    <row r="302" spans="1:32" x14ac:dyDescent="0.15">
      <c r="A302" s="895" t="s">
        <v>3464</v>
      </c>
      <c r="B302" s="896" t="s">
        <v>358</v>
      </c>
      <c r="C302" s="896" t="s">
        <v>975</v>
      </c>
      <c r="D302" s="896" t="s">
        <v>2162</v>
      </c>
      <c r="E302" s="896" t="s">
        <v>2163</v>
      </c>
      <c r="F302" s="896" t="s">
        <v>2164</v>
      </c>
      <c r="G302" s="896"/>
      <c r="H302" s="896"/>
      <c r="I302" s="896"/>
      <c r="J302" s="896"/>
      <c r="K302" s="896"/>
      <c r="L302" s="896"/>
      <c r="M302" s="896"/>
      <c r="N302" s="896"/>
      <c r="O302" s="896"/>
      <c r="P302" s="896"/>
      <c r="Q302" s="896"/>
      <c r="R302" s="896"/>
      <c r="S302" s="896"/>
      <c r="T302" s="896"/>
      <c r="U302" s="896"/>
      <c r="V302" s="896"/>
      <c r="W302" s="896"/>
      <c r="X302" s="896"/>
      <c r="Y302" s="896"/>
      <c r="Z302" s="896"/>
      <c r="AA302" s="896"/>
      <c r="AB302" s="896"/>
      <c r="AC302" s="896"/>
      <c r="AD302" s="896"/>
      <c r="AE302" s="896"/>
      <c r="AF302" s="896"/>
    </row>
    <row r="303" spans="1:32" x14ac:dyDescent="0.15">
      <c r="A303" s="895" t="s">
        <v>3470</v>
      </c>
      <c r="B303" s="896" t="s">
        <v>301</v>
      </c>
      <c r="C303" s="896" t="s">
        <v>944</v>
      </c>
      <c r="D303" s="896"/>
      <c r="E303" s="896"/>
      <c r="F303" s="896"/>
      <c r="G303" s="896"/>
      <c r="H303" s="896"/>
      <c r="I303" s="896"/>
      <c r="J303" s="896"/>
      <c r="K303" s="896"/>
      <c r="L303" s="896"/>
      <c r="M303" s="896"/>
      <c r="N303" s="896"/>
      <c r="O303" s="896"/>
      <c r="P303" s="896"/>
      <c r="Q303" s="896"/>
      <c r="R303" s="896"/>
      <c r="S303" s="896"/>
      <c r="T303" s="896"/>
      <c r="U303" s="896"/>
      <c r="V303" s="896"/>
      <c r="W303" s="896"/>
      <c r="X303" s="896"/>
      <c r="Y303" s="896"/>
      <c r="Z303" s="896"/>
      <c r="AA303" s="896"/>
      <c r="AB303" s="896"/>
      <c r="AC303" s="896"/>
      <c r="AD303" s="896"/>
      <c r="AE303" s="896"/>
      <c r="AF303" s="896"/>
    </row>
    <row r="304" spans="1:32" x14ac:dyDescent="0.15">
      <c r="A304" s="895" t="s">
        <v>3472</v>
      </c>
      <c r="B304" s="896" t="s">
        <v>336</v>
      </c>
      <c r="C304" s="896" t="s">
        <v>789</v>
      </c>
      <c r="D304" s="896" t="s">
        <v>742</v>
      </c>
      <c r="E304" s="896"/>
      <c r="F304" s="896"/>
      <c r="G304" s="896"/>
      <c r="H304" s="896"/>
      <c r="I304" s="896"/>
      <c r="J304" s="896"/>
      <c r="K304" s="896"/>
      <c r="L304" s="896"/>
      <c r="M304" s="896"/>
      <c r="N304" s="896"/>
      <c r="O304" s="896"/>
      <c r="P304" s="896"/>
      <c r="Q304" s="896"/>
      <c r="R304" s="896"/>
      <c r="S304" s="896"/>
      <c r="T304" s="896"/>
      <c r="U304" s="896"/>
      <c r="V304" s="896"/>
      <c r="W304" s="896"/>
      <c r="X304" s="896"/>
      <c r="Y304" s="896"/>
      <c r="Z304" s="896"/>
      <c r="AA304" s="896"/>
      <c r="AB304" s="896"/>
      <c r="AC304" s="896"/>
      <c r="AD304" s="896"/>
      <c r="AE304" s="896"/>
      <c r="AF304" s="896"/>
    </row>
    <row r="305" spans="1:32" x14ac:dyDescent="0.15">
      <c r="A305" s="895" t="s">
        <v>3474</v>
      </c>
      <c r="B305" s="896" t="s">
        <v>344</v>
      </c>
      <c r="C305" s="896" t="s">
        <v>715</v>
      </c>
      <c r="D305" s="896" t="s">
        <v>836</v>
      </c>
      <c r="E305" s="896"/>
      <c r="F305" s="896"/>
      <c r="G305" s="896"/>
      <c r="H305" s="896"/>
      <c r="I305" s="896"/>
      <c r="J305" s="896"/>
      <c r="K305" s="896"/>
      <c r="L305" s="896"/>
      <c r="M305" s="896"/>
      <c r="N305" s="896"/>
      <c r="O305" s="896"/>
      <c r="P305" s="896"/>
      <c r="Q305" s="896"/>
      <c r="R305" s="896"/>
      <c r="S305" s="896"/>
      <c r="T305" s="896"/>
      <c r="U305" s="896"/>
      <c r="V305" s="896"/>
      <c r="W305" s="896"/>
      <c r="X305" s="896"/>
      <c r="Y305" s="896"/>
      <c r="Z305" s="896"/>
      <c r="AA305" s="896"/>
      <c r="AB305" s="896"/>
      <c r="AC305" s="896"/>
      <c r="AD305" s="896"/>
      <c r="AE305" s="896"/>
      <c r="AF305" s="896"/>
    </row>
    <row r="306" spans="1:32" x14ac:dyDescent="0.15">
      <c r="A306" s="895" t="s">
        <v>3476</v>
      </c>
      <c r="B306" s="896" t="s">
        <v>402</v>
      </c>
      <c r="C306" s="896" t="s">
        <v>1018</v>
      </c>
      <c r="D306" s="896" t="s">
        <v>753</v>
      </c>
      <c r="E306" s="896" t="s">
        <v>2151</v>
      </c>
      <c r="F306" s="896"/>
      <c r="G306" s="896"/>
      <c r="H306" s="896"/>
      <c r="I306" s="896"/>
      <c r="J306" s="896"/>
      <c r="K306" s="896"/>
      <c r="L306" s="896"/>
      <c r="M306" s="896"/>
      <c r="N306" s="896"/>
      <c r="O306" s="896"/>
      <c r="P306" s="896"/>
      <c r="Q306" s="896"/>
      <c r="R306" s="896"/>
      <c r="S306" s="896"/>
      <c r="T306" s="896"/>
      <c r="U306" s="896"/>
      <c r="V306" s="896"/>
      <c r="W306" s="896"/>
      <c r="X306" s="896"/>
      <c r="Y306" s="896"/>
      <c r="Z306" s="896"/>
      <c r="AA306" s="896"/>
      <c r="AB306" s="896"/>
      <c r="AC306" s="896"/>
      <c r="AD306" s="896"/>
      <c r="AE306" s="896"/>
      <c r="AF306" s="896"/>
    </row>
    <row r="307" spans="1:32" x14ac:dyDescent="0.15">
      <c r="A307" s="895" t="s">
        <v>3478</v>
      </c>
      <c r="B307" s="896" t="s">
        <v>2673</v>
      </c>
      <c r="C307" s="896" t="s">
        <v>1003</v>
      </c>
      <c r="D307" s="896"/>
      <c r="E307" s="896"/>
      <c r="F307" s="896"/>
      <c r="G307" s="896"/>
      <c r="H307" s="896"/>
      <c r="I307" s="896"/>
      <c r="J307" s="896"/>
      <c r="K307" s="896"/>
      <c r="L307" s="896"/>
      <c r="M307" s="896"/>
      <c r="N307" s="896"/>
      <c r="O307" s="896"/>
      <c r="P307" s="896"/>
      <c r="Q307" s="896"/>
      <c r="R307" s="896"/>
      <c r="S307" s="896"/>
      <c r="T307" s="896"/>
      <c r="U307" s="896"/>
      <c r="V307" s="896"/>
      <c r="W307" s="896"/>
      <c r="X307" s="896"/>
      <c r="Y307" s="896"/>
      <c r="Z307" s="896"/>
      <c r="AA307" s="896"/>
      <c r="AB307" s="896"/>
      <c r="AC307" s="896"/>
      <c r="AD307" s="896"/>
      <c r="AE307" s="896"/>
      <c r="AF307" s="896"/>
    </row>
    <row r="308" spans="1:32" x14ac:dyDescent="0.15">
      <c r="A308" s="895" t="s">
        <v>3480</v>
      </c>
      <c r="B308" s="896" t="s">
        <v>2741</v>
      </c>
      <c r="C308" s="896" t="s">
        <v>2114</v>
      </c>
      <c r="D308" s="896"/>
      <c r="E308" s="896"/>
      <c r="F308" s="896"/>
      <c r="G308" s="896"/>
      <c r="H308" s="896"/>
      <c r="I308" s="896"/>
      <c r="J308" s="896"/>
      <c r="K308" s="896"/>
      <c r="L308" s="896"/>
      <c r="M308" s="896"/>
      <c r="N308" s="896"/>
      <c r="O308" s="896"/>
      <c r="P308" s="896"/>
      <c r="Q308" s="896"/>
      <c r="R308" s="896"/>
      <c r="S308" s="896"/>
      <c r="T308" s="896"/>
      <c r="U308" s="896"/>
      <c r="V308" s="896"/>
      <c r="W308" s="896"/>
      <c r="X308" s="896"/>
      <c r="Y308" s="896"/>
      <c r="Z308" s="896"/>
      <c r="AA308" s="896"/>
      <c r="AB308" s="896"/>
      <c r="AC308" s="896"/>
      <c r="AD308" s="896"/>
      <c r="AE308" s="896"/>
      <c r="AF308" s="896"/>
    </row>
    <row r="309" spans="1:32" x14ac:dyDescent="0.15">
      <c r="A309" s="895" t="s">
        <v>3486</v>
      </c>
      <c r="B309" s="896" t="s">
        <v>333</v>
      </c>
      <c r="C309" s="896" t="s">
        <v>760</v>
      </c>
      <c r="D309" s="896" t="s">
        <v>959</v>
      </c>
      <c r="E309" s="896" t="s">
        <v>2697</v>
      </c>
      <c r="F309" s="896"/>
      <c r="G309" s="896"/>
      <c r="H309" s="896"/>
      <c r="I309" s="896"/>
      <c r="J309" s="896"/>
      <c r="K309" s="896"/>
      <c r="L309" s="896"/>
      <c r="M309" s="896"/>
      <c r="N309" s="896"/>
      <c r="O309" s="896"/>
      <c r="P309" s="896"/>
      <c r="Q309" s="896"/>
      <c r="R309" s="896"/>
      <c r="S309" s="896"/>
      <c r="T309" s="896"/>
      <c r="U309" s="896"/>
      <c r="V309" s="896"/>
      <c r="W309" s="896"/>
      <c r="X309" s="896"/>
      <c r="Y309" s="896"/>
      <c r="Z309" s="896"/>
      <c r="AA309" s="896"/>
      <c r="AB309" s="896"/>
      <c r="AC309" s="896"/>
      <c r="AD309" s="896"/>
      <c r="AE309" s="896"/>
      <c r="AF309" s="896"/>
    </row>
    <row r="310" spans="1:32" x14ac:dyDescent="0.15">
      <c r="A310" s="895" t="s">
        <v>3488</v>
      </c>
      <c r="B310" s="896" t="s">
        <v>34</v>
      </c>
      <c r="C310" s="896" t="s">
        <v>2469</v>
      </c>
      <c r="D310" s="896" t="s">
        <v>711</v>
      </c>
      <c r="E310" s="896" t="s">
        <v>753</v>
      </c>
      <c r="F310" s="896" t="s">
        <v>2092</v>
      </c>
      <c r="G310" s="896" t="s">
        <v>2555</v>
      </c>
      <c r="H310" s="896"/>
      <c r="I310" s="896"/>
      <c r="J310" s="896"/>
      <c r="K310" s="896"/>
      <c r="L310" s="896"/>
      <c r="M310" s="896"/>
      <c r="N310" s="896"/>
      <c r="O310" s="896"/>
      <c r="P310" s="896"/>
      <c r="Q310" s="896"/>
      <c r="R310" s="896"/>
      <c r="S310" s="896"/>
      <c r="T310" s="896"/>
      <c r="U310" s="896"/>
      <c r="V310" s="896"/>
      <c r="W310" s="896"/>
      <c r="X310" s="896"/>
      <c r="Y310" s="896"/>
      <c r="Z310" s="896"/>
      <c r="AA310" s="896"/>
      <c r="AB310" s="896"/>
      <c r="AC310" s="896"/>
      <c r="AD310" s="896"/>
      <c r="AE310" s="896"/>
      <c r="AF310" s="896"/>
    </row>
    <row r="311" spans="1:32" x14ac:dyDescent="0.15">
      <c r="A311" s="895" t="s">
        <v>3492</v>
      </c>
      <c r="B311" s="896" t="s">
        <v>110</v>
      </c>
      <c r="C311" s="896" t="s">
        <v>2152</v>
      </c>
      <c r="D311" s="896" t="s">
        <v>2802</v>
      </c>
      <c r="E311" s="896" t="s">
        <v>2803</v>
      </c>
      <c r="F311" s="896" t="s">
        <v>2558</v>
      </c>
      <c r="G311" s="896" t="s">
        <v>707</v>
      </c>
      <c r="H311" s="896"/>
      <c r="I311" s="896"/>
      <c r="J311" s="896"/>
      <c r="K311" s="896"/>
      <c r="L311" s="896"/>
      <c r="M311" s="896"/>
      <c r="N311" s="896"/>
      <c r="O311" s="896"/>
      <c r="P311" s="896"/>
      <c r="Q311" s="896"/>
      <c r="R311" s="896"/>
      <c r="S311" s="896"/>
      <c r="T311" s="896"/>
      <c r="U311" s="896"/>
      <c r="V311" s="896"/>
      <c r="W311" s="896"/>
      <c r="X311" s="896"/>
      <c r="Y311" s="896"/>
      <c r="Z311" s="896"/>
      <c r="AA311" s="896"/>
      <c r="AB311" s="896"/>
      <c r="AC311" s="896"/>
      <c r="AD311" s="896"/>
      <c r="AE311" s="896"/>
      <c r="AF311" s="896"/>
    </row>
    <row r="312" spans="1:32" x14ac:dyDescent="0.15">
      <c r="A312" s="895" t="s">
        <v>3494</v>
      </c>
      <c r="B312" s="896" t="s">
        <v>109</v>
      </c>
      <c r="C312" s="896" t="s">
        <v>791</v>
      </c>
      <c r="D312" s="896"/>
      <c r="E312" s="896"/>
      <c r="F312" s="896"/>
      <c r="G312" s="896"/>
      <c r="H312" s="896"/>
      <c r="I312" s="896"/>
      <c r="J312" s="896"/>
      <c r="K312" s="896"/>
      <c r="L312" s="896"/>
      <c r="M312" s="896"/>
      <c r="N312" s="896"/>
      <c r="O312" s="896"/>
      <c r="P312" s="896"/>
      <c r="Q312" s="896"/>
      <c r="R312" s="896"/>
      <c r="S312" s="896"/>
      <c r="T312" s="896"/>
      <c r="U312" s="896"/>
      <c r="V312" s="896"/>
      <c r="W312" s="896"/>
      <c r="X312" s="896"/>
      <c r="Y312" s="896"/>
      <c r="Z312" s="896"/>
      <c r="AA312" s="896"/>
      <c r="AB312" s="896"/>
      <c r="AC312" s="896"/>
      <c r="AD312" s="896"/>
      <c r="AE312" s="896"/>
      <c r="AF312" s="896"/>
    </row>
    <row r="313" spans="1:32" x14ac:dyDescent="0.15">
      <c r="A313" s="901" t="s">
        <v>4751</v>
      </c>
      <c r="B313" s="929" t="s">
        <v>4752</v>
      </c>
      <c r="C313" s="929" t="s">
        <v>2473</v>
      </c>
      <c r="D313" s="896"/>
      <c r="E313" s="896"/>
      <c r="F313" s="896"/>
      <c r="G313" s="896"/>
      <c r="H313" s="896"/>
      <c r="I313" s="896"/>
      <c r="J313" s="896"/>
      <c r="K313" s="896"/>
      <c r="L313" s="896"/>
      <c r="M313" s="896"/>
      <c r="N313" s="896"/>
      <c r="O313" s="896"/>
      <c r="P313" s="896"/>
      <c r="Q313" s="896"/>
      <c r="R313" s="896"/>
      <c r="S313" s="896"/>
      <c r="T313" s="896"/>
      <c r="U313" s="896"/>
      <c r="V313" s="896"/>
      <c r="W313" s="896"/>
      <c r="X313" s="896"/>
      <c r="Y313" s="896"/>
      <c r="Z313" s="896"/>
      <c r="AA313" s="896"/>
      <c r="AB313" s="896"/>
      <c r="AC313" s="896"/>
      <c r="AD313" s="896"/>
      <c r="AE313" s="896"/>
      <c r="AF313" s="896"/>
    </row>
    <row r="314" spans="1:32" x14ac:dyDescent="0.15">
      <c r="A314" s="895" t="s">
        <v>3496</v>
      </c>
      <c r="B314" s="896" t="s">
        <v>407</v>
      </c>
      <c r="C314" s="896" t="s">
        <v>2183</v>
      </c>
      <c r="D314" s="896"/>
      <c r="E314" s="896"/>
      <c r="F314" s="896"/>
      <c r="H314" s="896"/>
      <c r="I314" s="896"/>
      <c r="J314" s="896"/>
      <c r="K314" s="896"/>
      <c r="L314" s="896"/>
      <c r="M314" s="896"/>
      <c r="N314" s="896"/>
      <c r="O314" s="896"/>
      <c r="P314" s="896"/>
      <c r="Q314" s="896"/>
      <c r="R314" s="896"/>
      <c r="S314" s="896"/>
      <c r="T314" s="896"/>
      <c r="U314" s="896"/>
      <c r="V314" s="896"/>
      <c r="W314" s="896"/>
      <c r="X314" s="896"/>
      <c r="Y314" s="896"/>
      <c r="Z314" s="896"/>
      <c r="AA314" s="896"/>
      <c r="AB314" s="896"/>
      <c r="AC314" s="896"/>
      <c r="AD314" s="896"/>
      <c r="AE314" s="896"/>
      <c r="AF314" s="896"/>
    </row>
    <row r="315" spans="1:32" x14ac:dyDescent="0.15">
      <c r="A315" s="895" t="s">
        <v>3498</v>
      </c>
      <c r="B315" s="585" t="s">
        <v>396</v>
      </c>
      <c r="C315" s="896" t="s">
        <v>710</v>
      </c>
      <c r="D315" s="896" t="s">
        <v>711</v>
      </c>
      <c r="E315" s="896" t="s">
        <v>753</v>
      </c>
      <c r="F315" s="896" t="s">
        <v>771</v>
      </c>
      <c r="G315" s="896" t="s">
        <v>1002</v>
      </c>
      <c r="H315" s="896" t="s">
        <v>770</v>
      </c>
      <c r="I315" s="896" t="s">
        <v>712</v>
      </c>
      <c r="J315" s="896" t="s">
        <v>715</v>
      </c>
      <c r="K315" s="585" t="s">
        <v>4510</v>
      </c>
      <c r="L315" s="896"/>
      <c r="M315" s="896"/>
      <c r="N315" s="896"/>
      <c r="O315" s="896"/>
      <c r="P315" s="896"/>
      <c r="Q315" s="896"/>
      <c r="R315" s="896"/>
      <c r="S315" s="896"/>
      <c r="T315" s="896"/>
      <c r="U315" s="896"/>
      <c r="V315" s="896"/>
      <c r="W315" s="896"/>
      <c r="X315" s="896"/>
      <c r="Y315" s="896"/>
      <c r="Z315" s="896"/>
      <c r="AA315" s="896"/>
      <c r="AB315" s="896"/>
      <c r="AC315" s="896"/>
      <c r="AD315" s="896"/>
      <c r="AE315" s="896"/>
      <c r="AF315" s="896"/>
    </row>
    <row r="316" spans="1:32" x14ac:dyDescent="0.15">
      <c r="A316" s="895" t="s">
        <v>3500</v>
      </c>
      <c r="B316" s="896" t="s">
        <v>400</v>
      </c>
      <c r="C316" s="896" t="s">
        <v>2177</v>
      </c>
      <c r="D316" s="896" t="s">
        <v>2112</v>
      </c>
      <c r="E316" s="896" t="s">
        <v>711</v>
      </c>
      <c r="F316" s="896" t="s">
        <v>710</v>
      </c>
      <c r="G316" s="896" t="s">
        <v>2088</v>
      </c>
      <c r="H316" s="896" t="s">
        <v>2178</v>
      </c>
      <c r="I316" s="896" t="s">
        <v>2497</v>
      </c>
      <c r="J316" s="896" t="s">
        <v>2179</v>
      </c>
      <c r="K316" s="896" t="s">
        <v>709</v>
      </c>
      <c r="L316" s="896" t="s">
        <v>2102</v>
      </c>
      <c r="M316" s="896" t="s">
        <v>2498</v>
      </c>
      <c r="N316" s="896"/>
      <c r="O316" s="896"/>
      <c r="P316" s="896"/>
      <c r="Q316" s="896"/>
      <c r="R316" s="896"/>
      <c r="S316" s="896"/>
      <c r="T316" s="896"/>
      <c r="U316" s="896"/>
      <c r="V316" s="896"/>
      <c r="W316" s="896"/>
      <c r="X316" s="896"/>
      <c r="Y316" s="896"/>
      <c r="Z316" s="896"/>
      <c r="AA316" s="896"/>
      <c r="AB316" s="896"/>
      <c r="AC316" s="896"/>
      <c r="AD316" s="896"/>
      <c r="AE316" s="896"/>
      <c r="AF316" s="896"/>
    </row>
    <row r="317" spans="1:32" x14ac:dyDescent="0.15">
      <c r="A317" s="895" t="s">
        <v>3502</v>
      </c>
      <c r="B317" s="896" t="s">
        <v>410</v>
      </c>
      <c r="C317" s="896" t="s">
        <v>708</v>
      </c>
      <c r="D317" s="896" t="s">
        <v>713</v>
      </c>
      <c r="E317" s="896"/>
      <c r="F317" s="896"/>
      <c r="G317" s="896"/>
      <c r="H317" s="896"/>
      <c r="I317" s="896"/>
      <c r="J317" s="896"/>
      <c r="K317" s="896"/>
      <c r="L317" s="896"/>
      <c r="M317" s="896"/>
      <c r="N317" s="896"/>
      <c r="O317" s="896"/>
      <c r="P317" s="896"/>
      <c r="Q317" s="896"/>
      <c r="R317" s="896"/>
      <c r="S317" s="896"/>
      <c r="T317" s="896"/>
      <c r="U317" s="896"/>
      <c r="V317" s="896"/>
      <c r="W317" s="896"/>
      <c r="X317" s="896"/>
      <c r="Y317" s="896"/>
      <c r="Z317" s="896"/>
      <c r="AA317" s="896"/>
      <c r="AB317" s="896"/>
      <c r="AC317" s="896"/>
      <c r="AD317" s="896"/>
      <c r="AE317" s="896"/>
      <c r="AF317" s="896"/>
    </row>
    <row r="318" spans="1:32" x14ac:dyDescent="0.15">
      <c r="A318" s="895" t="s">
        <v>3504</v>
      </c>
      <c r="B318" s="896" t="s">
        <v>414</v>
      </c>
      <c r="C318" s="896" t="s">
        <v>708</v>
      </c>
      <c r="D318" s="896" t="s">
        <v>745</v>
      </c>
      <c r="E318" s="896" t="s">
        <v>1023</v>
      </c>
      <c r="F318" s="896"/>
      <c r="G318" s="896"/>
      <c r="H318" s="896"/>
      <c r="I318" s="896"/>
      <c r="J318" s="896"/>
      <c r="K318" s="896"/>
      <c r="L318" s="896"/>
      <c r="M318" s="896"/>
      <c r="N318" s="896"/>
      <c r="O318" s="896"/>
      <c r="P318" s="896"/>
      <c r="Q318" s="896"/>
      <c r="R318" s="896"/>
      <c r="S318" s="896"/>
      <c r="T318" s="896"/>
      <c r="U318" s="896"/>
      <c r="V318" s="896"/>
      <c r="W318" s="896"/>
      <c r="X318" s="896"/>
      <c r="Y318" s="896"/>
      <c r="Z318" s="896"/>
      <c r="AA318" s="896"/>
      <c r="AB318" s="896"/>
      <c r="AC318" s="896"/>
      <c r="AD318" s="896"/>
      <c r="AE318" s="896"/>
      <c r="AF318" s="896"/>
    </row>
    <row r="319" spans="1:32" x14ac:dyDescent="0.15">
      <c r="A319" s="895" t="s">
        <v>3506</v>
      </c>
      <c r="B319" s="896" t="s">
        <v>416</v>
      </c>
      <c r="C319" s="896" t="s">
        <v>719</v>
      </c>
      <c r="D319" s="896"/>
      <c r="E319" s="896"/>
      <c r="F319" s="896"/>
      <c r="G319" s="896"/>
      <c r="H319" s="896"/>
      <c r="I319" s="896"/>
      <c r="J319" s="896"/>
      <c r="K319" s="896"/>
      <c r="L319" s="896"/>
      <c r="M319" s="896"/>
      <c r="N319" s="896"/>
      <c r="O319" s="896"/>
      <c r="P319" s="896"/>
      <c r="Q319" s="896"/>
      <c r="R319" s="896"/>
      <c r="S319" s="896"/>
      <c r="T319" s="896"/>
      <c r="U319" s="896"/>
      <c r="V319" s="896"/>
      <c r="W319" s="896"/>
      <c r="X319" s="896"/>
      <c r="Y319" s="896"/>
      <c r="Z319" s="896"/>
      <c r="AA319" s="896"/>
      <c r="AB319" s="896"/>
      <c r="AC319" s="896"/>
      <c r="AD319" s="896"/>
      <c r="AE319" s="896"/>
      <c r="AF319" s="896"/>
    </row>
    <row r="320" spans="1:32" x14ac:dyDescent="0.15">
      <c r="A320" s="895" t="s">
        <v>3508</v>
      </c>
      <c r="B320" s="896" t="s">
        <v>415</v>
      </c>
      <c r="C320" s="896" t="s">
        <v>2186</v>
      </c>
      <c r="D320" s="896"/>
      <c r="E320" s="896"/>
      <c r="F320" s="896"/>
      <c r="G320" s="896"/>
      <c r="H320" s="896"/>
      <c r="I320" s="896"/>
      <c r="J320" s="896"/>
      <c r="K320" s="896"/>
      <c r="L320" s="896"/>
      <c r="M320" s="896"/>
      <c r="N320" s="896"/>
      <c r="O320" s="896"/>
      <c r="P320" s="896"/>
      <c r="Q320" s="896"/>
      <c r="R320" s="896"/>
      <c r="S320" s="896"/>
      <c r="T320" s="896"/>
      <c r="U320" s="896"/>
      <c r="V320" s="896"/>
      <c r="W320" s="896"/>
      <c r="X320" s="896"/>
      <c r="Y320" s="896"/>
      <c r="Z320" s="896"/>
      <c r="AA320" s="896"/>
      <c r="AB320" s="896"/>
      <c r="AC320" s="896"/>
      <c r="AD320" s="896"/>
      <c r="AE320" s="896"/>
      <c r="AF320" s="896"/>
    </row>
    <row r="321" spans="1:32" x14ac:dyDescent="0.15">
      <c r="A321" s="895" t="s">
        <v>3512</v>
      </c>
      <c r="B321" s="896" t="s">
        <v>418</v>
      </c>
      <c r="C321" s="896" t="s">
        <v>714</v>
      </c>
      <c r="D321" s="896"/>
      <c r="E321" s="896"/>
      <c r="F321" s="896"/>
      <c r="G321" s="896"/>
      <c r="H321" s="896"/>
      <c r="I321" s="896"/>
      <c r="J321" s="896"/>
      <c r="K321" s="896"/>
      <c r="L321" s="896"/>
      <c r="M321" s="896"/>
      <c r="N321" s="896"/>
      <c r="O321" s="896"/>
      <c r="P321" s="896"/>
      <c r="Q321" s="896"/>
      <c r="R321" s="896"/>
      <c r="S321" s="896"/>
      <c r="T321" s="896"/>
      <c r="U321" s="896"/>
      <c r="V321" s="896"/>
      <c r="W321" s="896"/>
      <c r="X321" s="896"/>
      <c r="Y321" s="896"/>
      <c r="Z321" s="896"/>
      <c r="AA321" s="896"/>
      <c r="AB321" s="896"/>
      <c r="AC321" s="896"/>
      <c r="AD321" s="896"/>
      <c r="AE321" s="896"/>
      <c r="AF321" s="896"/>
    </row>
    <row r="322" spans="1:32" x14ac:dyDescent="0.15">
      <c r="A322" s="895" t="s">
        <v>3514</v>
      </c>
      <c r="B322" s="896" t="s">
        <v>395</v>
      </c>
      <c r="C322" s="896" t="s">
        <v>717</v>
      </c>
      <c r="D322" s="896" t="s">
        <v>1015</v>
      </c>
      <c r="E322" s="896"/>
      <c r="F322" s="896"/>
      <c r="G322" s="896"/>
      <c r="H322" s="896"/>
      <c r="I322" s="896"/>
      <c r="J322" s="896"/>
      <c r="K322" s="896"/>
      <c r="L322" s="896"/>
      <c r="M322" s="896"/>
      <c r="N322" s="896"/>
      <c r="O322" s="896"/>
      <c r="P322" s="896"/>
      <c r="Q322" s="896"/>
      <c r="R322" s="896"/>
      <c r="S322" s="896"/>
      <c r="T322" s="896"/>
      <c r="U322" s="896"/>
      <c r="V322" s="896"/>
      <c r="W322" s="896"/>
      <c r="X322" s="896"/>
      <c r="Y322" s="896"/>
      <c r="Z322" s="896"/>
      <c r="AA322" s="896"/>
      <c r="AB322" s="896"/>
      <c r="AC322" s="896"/>
      <c r="AD322" s="896"/>
      <c r="AE322" s="896"/>
      <c r="AF322" s="896"/>
    </row>
    <row r="323" spans="1:32" x14ac:dyDescent="0.15">
      <c r="A323" s="895" t="s">
        <v>3516</v>
      </c>
      <c r="B323" s="896" t="s">
        <v>398</v>
      </c>
      <c r="C323" s="896" t="s">
        <v>713</v>
      </c>
      <c r="D323" s="896"/>
      <c r="E323" s="896"/>
      <c r="F323" s="896"/>
      <c r="G323" s="896"/>
      <c r="H323" s="896"/>
      <c r="I323" s="896"/>
      <c r="J323" s="896"/>
      <c r="K323" s="896"/>
      <c r="L323" s="896"/>
      <c r="M323" s="896"/>
      <c r="N323" s="896"/>
      <c r="O323" s="896"/>
      <c r="P323" s="896"/>
      <c r="Q323" s="896"/>
      <c r="R323" s="896"/>
      <c r="S323" s="896"/>
      <c r="T323" s="896"/>
      <c r="U323" s="896"/>
      <c r="V323" s="896"/>
      <c r="W323" s="896"/>
      <c r="X323" s="896"/>
      <c r="Y323" s="896"/>
      <c r="Z323" s="896"/>
      <c r="AA323" s="896"/>
      <c r="AB323" s="896"/>
      <c r="AC323" s="896"/>
      <c r="AD323" s="896"/>
      <c r="AE323" s="896"/>
      <c r="AF323" s="896"/>
    </row>
    <row r="324" spans="1:32" x14ac:dyDescent="0.15">
      <c r="A324" s="895" t="s">
        <v>3518</v>
      </c>
      <c r="B324" s="896" t="s">
        <v>399</v>
      </c>
      <c r="C324" s="896" t="s">
        <v>861</v>
      </c>
      <c r="D324" s="896" t="s">
        <v>914</v>
      </c>
      <c r="E324" s="896" t="s">
        <v>709</v>
      </c>
      <c r="F324" s="896"/>
      <c r="G324" s="896"/>
      <c r="H324" s="896"/>
      <c r="I324" s="896"/>
      <c r="J324" s="896"/>
      <c r="K324" s="896"/>
      <c r="L324" s="896"/>
      <c r="M324" s="896"/>
      <c r="N324" s="896"/>
      <c r="O324" s="896"/>
      <c r="P324" s="896"/>
      <c r="Q324" s="896"/>
      <c r="R324" s="896"/>
      <c r="S324" s="896"/>
      <c r="T324" s="896"/>
      <c r="U324" s="896"/>
      <c r="V324" s="896"/>
      <c r="W324" s="896"/>
      <c r="X324" s="896"/>
      <c r="Y324" s="896"/>
      <c r="Z324" s="896"/>
      <c r="AA324" s="896"/>
      <c r="AB324" s="896"/>
      <c r="AC324" s="896"/>
      <c r="AD324" s="896"/>
      <c r="AE324" s="896"/>
      <c r="AF324" s="896"/>
    </row>
    <row r="325" spans="1:32" x14ac:dyDescent="0.15">
      <c r="A325" s="895" t="s">
        <v>3520</v>
      </c>
      <c r="B325" s="896" t="s">
        <v>404</v>
      </c>
      <c r="C325" s="896" t="s">
        <v>715</v>
      </c>
      <c r="D325" s="896"/>
      <c r="E325" s="896"/>
      <c r="F325" s="896"/>
      <c r="G325" s="896"/>
      <c r="H325" s="896"/>
      <c r="I325" s="896"/>
      <c r="J325" s="896"/>
      <c r="K325" s="896"/>
      <c r="L325" s="896"/>
      <c r="M325" s="896"/>
      <c r="N325" s="896"/>
      <c r="O325" s="896"/>
      <c r="P325" s="896"/>
      <c r="Q325" s="896"/>
      <c r="R325" s="896"/>
      <c r="S325" s="896"/>
      <c r="T325" s="896"/>
      <c r="U325" s="896"/>
      <c r="V325" s="896"/>
      <c r="W325" s="896"/>
      <c r="X325" s="896"/>
      <c r="Y325" s="896"/>
      <c r="Z325" s="896"/>
      <c r="AA325" s="896"/>
      <c r="AB325" s="896"/>
      <c r="AC325" s="896"/>
      <c r="AD325" s="896"/>
      <c r="AE325" s="896"/>
      <c r="AF325" s="896"/>
    </row>
    <row r="326" spans="1:32" x14ac:dyDescent="0.15">
      <c r="A326" s="895" t="s">
        <v>3522</v>
      </c>
      <c r="B326" s="896" t="s">
        <v>401</v>
      </c>
      <c r="C326" s="896" t="s">
        <v>872</v>
      </c>
      <c r="D326" s="896" t="s">
        <v>844</v>
      </c>
      <c r="E326" s="896" t="s">
        <v>865</v>
      </c>
      <c r="F326" s="896"/>
      <c r="G326" s="896"/>
      <c r="H326" s="896"/>
      <c r="I326" s="896"/>
      <c r="J326" s="896"/>
      <c r="K326" s="896"/>
      <c r="L326" s="896"/>
      <c r="M326" s="896"/>
      <c r="N326" s="896"/>
      <c r="O326" s="896"/>
      <c r="P326" s="896"/>
      <c r="Q326" s="896"/>
      <c r="R326" s="896"/>
      <c r="S326" s="896"/>
      <c r="T326" s="896"/>
      <c r="U326" s="896"/>
      <c r="V326" s="896"/>
      <c r="W326" s="896"/>
      <c r="X326" s="896"/>
      <c r="Y326" s="896"/>
      <c r="Z326" s="896"/>
      <c r="AA326" s="896"/>
      <c r="AB326" s="896"/>
      <c r="AC326" s="896"/>
      <c r="AD326" s="896"/>
      <c r="AE326" s="896"/>
      <c r="AF326" s="896"/>
    </row>
    <row r="327" spans="1:32" x14ac:dyDescent="0.15">
      <c r="A327" s="895" t="s">
        <v>3524</v>
      </c>
      <c r="B327" s="896" t="s">
        <v>409</v>
      </c>
      <c r="C327" s="896" t="s">
        <v>745</v>
      </c>
      <c r="D327" s="896"/>
      <c r="E327" s="896"/>
      <c r="F327" s="896"/>
      <c r="G327" s="896"/>
      <c r="H327" s="896"/>
      <c r="I327" s="896"/>
      <c r="J327" s="896"/>
      <c r="K327" s="896"/>
      <c r="L327" s="896"/>
      <c r="M327" s="896"/>
      <c r="N327" s="896"/>
      <c r="O327" s="896"/>
      <c r="P327" s="896"/>
      <c r="Q327" s="896"/>
      <c r="R327" s="896"/>
      <c r="S327" s="896"/>
      <c r="T327" s="896"/>
      <c r="U327" s="896"/>
      <c r="V327" s="896"/>
      <c r="W327" s="896"/>
      <c r="X327" s="896"/>
      <c r="Y327" s="896"/>
      <c r="Z327" s="896"/>
      <c r="AA327" s="896"/>
      <c r="AB327" s="896"/>
      <c r="AC327" s="896"/>
      <c r="AD327" s="896"/>
      <c r="AE327" s="896"/>
      <c r="AF327" s="896"/>
    </row>
    <row r="328" spans="1:32" x14ac:dyDescent="0.15">
      <c r="A328" s="895" t="s">
        <v>3526</v>
      </c>
      <c r="B328" s="896" t="s">
        <v>408</v>
      </c>
      <c r="C328" s="896" t="s">
        <v>707</v>
      </c>
      <c r="D328" s="896"/>
      <c r="E328" s="896"/>
      <c r="F328" s="896"/>
      <c r="G328" s="896"/>
      <c r="H328" s="896"/>
      <c r="I328" s="896"/>
      <c r="J328" s="896"/>
      <c r="K328" s="896"/>
      <c r="L328" s="896"/>
      <c r="M328" s="896"/>
      <c r="N328" s="896"/>
      <c r="O328" s="896"/>
      <c r="P328" s="896"/>
      <c r="Q328" s="896"/>
      <c r="R328" s="896"/>
      <c r="S328" s="896"/>
      <c r="T328" s="896"/>
      <c r="U328" s="896"/>
      <c r="V328" s="896"/>
      <c r="W328" s="896"/>
      <c r="X328" s="896"/>
      <c r="Y328" s="896"/>
      <c r="Z328" s="896"/>
      <c r="AA328" s="896"/>
      <c r="AB328" s="896"/>
      <c r="AC328" s="896"/>
      <c r="AD328" s="896"/>
      <c r="AE328" s="896"/>
      <c r="AF328" s="896"/>
    </row>
    <row r="329" spans="1:32" x14ac:dyDescent="0.15">
      <c r="A329" s="895" t="s">
        <v>3528</v>
      </c>
      <c r="B329" s="896" t="s">
        <v>397</v>
      </c>
      <c r="C329" s="896" t="s">
        <v>715</v>
      </c>
      <c r="D329" s="896" t="s">
        <v>764</v>
      </c>
      <c r="E329" s="896" t="s">
        <v>1017</v>
      </c>
      <c r="F329" s="700" t="s">
        <v>1016</v>
      </c>
      <c r="G329" s="896" t="s">
        <v>4456</v>
      </c>
      <c r="H329" s="896"/>
      <c r="I329" s="896"/>
      <c r="J329" s="896"/>
      <c r="K329" s="896"/>
      <c r="L329" s="896"/>
      <c r="M329" s="896"/>
      <c r="N329" s="896"/>
      <c r="O329" s="896"/>
      <c r="P329" s="896"/>
      <c r="Q329" s="896"/>
      <c r="R329" s="896"/>
      <c r="S329" s="896"/>
      <c r="T329" s="896"/>
      <c r="U329" s="896"/>
      <c r="V329" s="896"/>
      <c r="W329" s="896"/>
      <c r="X329" s="896"/>
      <c r="Y329" s="896"/>
      <c r="Z329" s="896"/>
      <c r="AA329" s="896"/>
      <c r="AB329" s="896"/>
      <c r="AC329" s="896"/>
      <c r="AD329" s="896"/>
      <c r="AE329" s="896"/>
      <c r="AF329" s="896"/>
    </row>
    <row r="330" spans="1:32" x14ac:dyDescent="0.15">
      <c r="A330" s="895" t="s">
        <v>3530</v>
      </c>
      <c r="B330" s="896" t="s">
        <v>406</v>
      </c>
      <c r="C330" s="896" t="s">
        <v>745</v>
      </c>
      <c r="D330" s="896"/>
      <c r="E330" s="896"/>
      <c r="F330" s="896"/>
      <c r="G330" s="896"/>
      <c r="H330" s="896"/>
      <c r="I330" s="896"/>
      <c r="J330" s="896"/>
      <c r="K330" s="896"/>
      <c r="L330" s="896"/>
      <c r="M330" s="896"/>
      <c r="N330" s="896"/>
      <c r="O330" s="896"/>
      <c r="P330" s="896"/>
      <c r="Q330" s="896"/>
      <c r="R330" s="896"/>
      <c r="S330" s="896"/>
      <c r="T330" s="896"/>
      <c r="U330" s="896"/>
      <c r="V330" s="896"/>
      <c r="W330" s="896"/>
      <c r="X330" s="896"/>
      <c r="Y330" s="896"/>
      <c r="Z330" s="896"/>
      <c r="AA330" s="896"/>
      <c r="AB330" s="896"/>
      <c r="AC330" s="896"/>
      <c r="AD330" s="896"/>
      <c r="AE330" s="896"/>
      <c r="AF330" s="896"/>
    </row>
    <row r="331" spans="1:32" x14ac:dyDescent="0.15">
      <c r="A331" s="895" t="s">
        <v>3532</v>
      </c>
      <c r="B331" s="896" t="s">
        <v>412</v>
      </c>
      <c r="C331" s="896" t="s">
        <v>710</v>
      </c>
      <c r="D331" s="896" t="s">
        <v>1022</v>
      </c>
      <c r="E331" s="896" t="s">
        <v>1021</v>
      </c>
      <c r="F331" s="896"/>
      <c r="G331" s="896"/>
      <c r="H331" s="896"/>
      <c r="I331" s="896"/>
      <c r="J331" s="896"/>
      <c r="K331" s="896"/>
      <c r="L331" s="896"/>
      <c r="M331" s="896"/>
      <c r="N331" s="896"/>
      <c r="O331" s="896"/>
      <c r="P331" s="896"/>
      <c r="Q331" s="896"/>
      <c r="R331" s="896"/>
      <c r="S331" s="896"/>
      <c r="T331" s="896"/>
      <c r="U331" s="896"/>
      <c r="V331" s="896"/>
      <c r="W331" s="896"/>
      <c r="X331" s="896"/>
      <c r="Y331" s="896"/>
      <c r="Z331" s="896"/>
      <c r="AA331" s="896"/>
      <c r="AB331" s="896"/>
      <c r="AC331" s="896"/>
      <c r="AD331" s="896"/>
      <c r="AE331" s="896"/>
      <c r="AF331" s="896"/>
    </row>
    <row r="332" spans="1:32" x14ac:dyDescent="0.15">
      <c r="A332" s="895" t="s">
        <v>3534</v>
      </c>
      <c r="B332" s="896" t="s">
        <v>413</v>
      </c>
      <c r="C332" s="896" t="s">
        <v>770</v>
      </c>
      <c r="D332" s="896" t="s">
        <v>744</v>
      </c>
      <c r="E332" s="896"/>
      <c r="F332" s="896"/>
      <c r="G332" s="896"/>
      <c r="H332" s="896"/>
      <c r="I332" s="896"/>
      <c r="J332" s="896"/>
      <c r="K332" s="896"/>
      <c r="L332" s="896"/>
      <c r="M332" s="896"/>
      <c r="N332" s="896"/>
      <c r="O332" s="896"/>
      <c r="P332" s="896"/>
      <c r="Q332" s="896"/>
      <c r="R332" s="896"/>
      <c r="S332" s="896"/>
      <c r="T332" s="896"/>
      <c r="U332" s="896"/>
      <c r="V332" s="896"/>
      <c r="W332" s="896"/>
      <c r="X332" s="896"/>
      <c r="Y332" s="896"/>
      <c r="Z332" s="896"/>
      <c r="AA332" s="896"/>
      <c r="AB332" s="896"/>
      <c r="AC332" s="896"/>
      <c r="AD332" s="896"/>
      <c r="AE332" s="896"/>
      <c r="AF332" s="896"/>
    </row>
    <row r="333" spans="1:32" x14ac:dyDescent="0.15">
      <c r="A333" s="895" t="s">
        <v>3536</v>
      </c>
      <c r="B333" s="896" t="s">
        <v>403</v>
      </c>
      <c r="C333" s="896" t="s">
        <v>1019</v>
      </c>
      <c r="D333" s="896" t="s">
        <v>2180</v>
      </c>
      <c r="E333" s="896" t="s">
        <v>2181</v>
      </c>
      <c r="F333" s="896" t="s">
        <v>2102</v>
      </c>
      <c r="G333" s="896"/>
      <c r="H333" s="896"/>
      <c r="I333" s="896"/>
      <c r="J333" s="896"/>
      <c r="K333" s="896"/>
      <c r="L333" s="896"/>
      <c r="M333" s="896"/>
      <c r="N333" s="896"/>
      <c r="O333" s="896"/>
      <c r="P333" s="896"/>
      <c r="Q333" s="896"/>
      <c r="R333" s="896"/>
      <c r="S333" s="896"/>
      <c r="T333" s="896"/>
      <c r="U333" s="896"/>
      <c r="V333" s="896"/>
      <c r="W333" s="896"/>
      <c r="X333" s="896"/>
      <c r="Y333" s="896"/>
      <c r="Z333" s="896"/>
      <c r="AA333" s="896"/>
      <c r="AB333" s="896"/>
      <c r="AC333" s="896"/>
      <c r="AD333" s="896"/>
      <c r="AE333" s="896"/>
      <c r="AF333" s="896"/>
    </row>
    <row r="334" spans="1:32" x14ac:dyDescent="0.15">
      <c r="A334" s="895" t="s">
        <v>3538</v>
      </c>
      <c r="B334" s="896" t="s">
        <v>411</v>
      </c>
      <c r="C334" s="896" t="s">
        <v>816</v>
      </c>
      <c r="D334" s="896" t="s">
        <v>1020</v>
      </c>
      <c r="E334" s="896" t="s">
        <v>2712</v>
      </c>
      <c r="F334" s="896"/>
      <c r="G334" s="896"/>
      <c r="H334" s="896"/>
      <c r="I334" s="896"/>
      <c r="J334" s="896"/>
      <c r="K334" s="896"/>
      <c r="L334" s="896"/>
      <c r="M334" s="896"/>
      <c r="N334" s="896"/>
      <c r="O334" s="896"/>
      <c r="P334" s="896"/>
      <c r="Q334" s="896"/>
      <c r="R334" s="896"/>
      <c r="S334" s="896"/>
      <c r="T334" s="896"/>
      <c r="U334" s="896"/>
      <c r="V334" s="896"/>
      <c r="W334" s="896"/>
      <c r="X334" s="896"/>
      <c r="Y334" s="896"/>
      <c r="Z334" s="896"/>
      <c r="AA334" s="896"/>
      <c r="AB334" s="896"/>
      <c r="AC334" s="896"/>
      <c r="AD334" s="896"/>
      <c r="AE334" s="896"/>
      <c r="AF334" s="896"/>
    </row>
    <row r="335" spans="1:32" x14ac:dyDescent="0.15">
      <c r="A335" s="895" t="s">
        <v>3540</v>
      </c>
      <c r="B335" s="896" t="s">
        <v>417</v>
      </c>
      <c r="C335" s="896" t="s">
        <v>746</v>
      </c>
      <c r="D335" s="896"/>
      <c r="E335" s="896"/>
      <c r="F335" s="896"/>
      <c r="G335" s="896"/>
      <c r="H335" s="896"/>
      <c r="I335" s="896"/>
      <c r="J335" s="896"/>
      <c r="K335" s="896"/>
      <c r="L335" s="896"/>
      <c r="M335" s="896"/>
      <c r="N335" s="896"/>
      <c r="O335" s="896"/>
      <c r="P335" s="896"/>
      <c r="Q335" s="896"/>
      <c r="R335" s="896"/>
      <c r="S335" s="896"/>
      <c r="T335" s="896"/>
      <c r="U335" s="896"/>
      <c r="V335" s="896"/>
      <c r="W335" s="896"/>
      <c r="X335" s="896"/>
      <c r="Y335" s="896"/>
      <c r="Z335" s="896"/>
      <c r="AA335" s="896"/>
      <c r="AB335" s="896"/>
      <c r="AC335" s="896"/>
      <c r="AD335" s="896"/>
      <c r="AE335" s="896"/>
      <c r="AF335" s="896"/>
    </row>
    <row r="336" spans="1:32" x14ac:dyDescent="0.15">
      <c r="A336" s="895" t="s">
        <v>3542</v>
      </c>
      <c r="B336" s="896" t="s">
        <v>2744</v>
      </c>
      <c r="C336" s="896" t="s">
        <v>2185</v>
      </c>
      <c r="D336" s="896"/>
      <c r="F336" s="896"/>
      <c r="G336" s="896"/>
      <c r="H336" s="896"/>
      <c r="I336" s="896"/>
      <c r="J336" s="896"/>
      <c r="K336" s="896"/>
      <c r="L336" s="896"/>
      <c r="M336" s="896"/>
      <c r="N336" s="896"/>
      <c r="O336" s="896"/>
      <c r="P336" s="896"/>
      <c r="Q336" s="896"/>
      <c r="R336" s="896"/>
      <c r="S336" s="896"/>
      <c r="T336" s="896"/>
      <c r="U336" s="896"/>
      <c r="V336" s="896"/>
      <c r="W336" s="896"/>
      <c r="X336" s="896"/>
      <c r="Y336" s="896"/>
      <c r="Z336" s="896"/>
      <c r="AA336" s="896"/>
      <c r="AB336" s="896"/>
      <c r="AC336" s="896"/>
      <c r="AD336" s="896"/>
      <c r="AE336" s="896"/>
      <c r="AF336" s="896"/>
    </row>
    <row r="337" spans="1:32" x14ac:dyDescent="0.15">
      <c r="A337" s="895" t="s">
        <v>3544</v>
      </c>
      <c r="B337" s="896" t="s">
        <v>2540</v>
      </c>
      <c r="C337" s="896" t="s">
        <v>2102</v>
      </c>
      <c r="D337" s="896" t="s">
        <v>2187</v>
      </c>
      <c r="E337" s="896"/>
      <c r="F337" s="896"/>
      <c r="G337" s="896"/>
      <c r="H337" s="896"/>
      <c r="I337" s="896"/>
      <c r="J337" s="896"/>
      <c r="K337" s="896"/>
      <c r="L337" s="896"/>
      <c r="M337" s="896"/>
      <c r="N337" s="896"/>
      <c r="O337" s="896"/>
      <c r="P337" s="896"/>
      <c r="Q337" s="896"/>
      <c r="R337" s="896"/>
      <c r="S337" s="896"/>
      <c r="T337" s="896"/>
      <c r="U337" s="896"/>
      <c r="V337" s="896"/>
      <c r="W337" s="896"/>
      <c r="X337" s="896"/>
      <c r="Y337" s="896"/>
      <c r="Z337" s="896"/>
      <c r="AA337" s="896"/>
      <c r="AB337" s="896"/>
      <c r="AC337" s="896"/>
      <c r="AD337" s="896"/>
      <c r="AE337" s="896"/>
      <c r="AF337" s="896"/>
    </row>
    <row r="338" spans="1:32" x14ac:dyDescent="0.15">
      <c r="A338" s="895" t="s">
        <v>3546</v>
      </c>
      <c r="B338" s="896" t="s">
        <v>2743</v>
      </c>
      <c r="C338" s="896" t="s">
        <v>2182</v>
      </c>
      <c r="D338" s="896" t="s">
        <v>2600</v>
      </c>
      <c r="E338" s="896"/>
      <c r="F338" s="896"/>
      <c r="G338" s="896"/>
      <c r="H338" s="896"/>
      <c r="I338" s="896"/>
      <c r="J338" s="896"/>
      <c r="K338" s="896"/>
      <c r="L338" s="896"/>
      <c r="M338" s="896"/>
      <c r="N338" s="896"/>
      <c r="O338" s="896"/>
      <c r="P338" s="896"/>
      <c r="Q338" s="896"/>
      <c r="R338" s="896"/>
      <c r="S338" s="896"/>
      <c r="T338" s="896"/>
      <c r="U338" s="896"/>
      <c r="V338" s="896"/>
      <c r="W338" s="896"/>
      <c r="X338" s="896"/>
      <c r="Y338" s="896"/>
      <c r="Z338" s="896"/>
      <c r="AA338" s="896"/>
      <c r="AB338" s="896"/>
      <c r="AC338" s="896"/>
      <c r="AD338" s="896"/>
      <c r="AE338" s="896"/>
      <c r="AF338" s="896"/>
    </row>
    <row r="339" spans="1:32" x14ac:dyDescent="0.15">
      <c r="A339" s="895" t="s">
        <v>3548</v>
      </c>
      <c r="B339" s="896" t="s">
        <v>4756</v>
      </c>
      <c r="C339" s="896" t="s">
        <v>2380</v>
      </c>
      <c r="D339" s="896"/>
      <c r="E339" s="896"/>
      <c r="F339" s="896"/>
      <c r="G339" s="896"/>
      <c r="H339" s="896"/>
      <c r="I339" s="896"/>
      <c r="J339" s="896"/>
      <c r="K339" s="896"/>
      <c r="L339" s="896"/>
      <c r="M339" s="896"/>
      <c r="N339" s="896"/>
      <c r="O339" s="896"/>
      <c r="P339" s="896"/>
      <c r="Q339" s="896"/>
      <c r="R339" s="896"/>
      <c r="S339" s="896"/>
      <c r="T339" s="896"/>
      <c r="U339" s="896"/>
      <c r="V339" s="896"/>
      <c r="W339" s="896"/>
      <c r="X339" s="896"/>
      <c r="Y339" s="896"/>
      <c r="Z339" s="896"/>
      <c r="AA339" s="896"/>
      <c r="AB339" s="896"/>
      <c r="AC339" s="896"/>
      <c r="AD339" s="896"/>
      <c r="AE339" s="896"/>
      <c r="AF339" s="896"/>
    </row>
    <row r="340" spans="1:32" x14ac:dyDescent="0.15">
      <c r="A340" s="895" t="s">
        <v>3551</v>
      </c>
      <c r="B340" s="896" t="s">
        <v>35</v>
      </c>
      <c r="C340" s="896" t="s">
        <v>721</v>
      </c>
      <c r="D340" s="896" t="s">
        <v>709</v>
      </c>
      <c r="E340" s="896" t="s">
        <v>710</v>
      </c>
      <c r="F340" s="896" t="s">
        <v>4583</v>
      </c>
      <c r="G340" s="896" t="s">
        <v>712</v>
      </c>
      <c r="H340" s="896" t="s">
        <v>707</v>
      </c>
      <c r="I340" s="896" t="s">
        <v>713</v>
      </c>
      <c r="J340" s="896" t="s">
        <v>715</v>
      </c>
      <c r="K340" s="896" t="s">
        <v>716</v>
      </c>
      <c r="L340" s="896" t="s">
        <v>2551</v>
      </c>
      <c r="M340" s="896"/>
      <c r="N340" s="896"/>
      <c r="O340" s="896"/>
      <c r="P340" s="896"/>
      <c r="Q340" s="896"/>
      <c r="R340" s="896"/>
      <c r="S340" s="896"/>
      <c r="T340" s="896"/>
      <c r="U340" s="896"/>
      <c r="V340" s="896"/>
      <c r="W340" s="896"/>
      <c r="X340" s="896"/>
      <c r="Y340" s="896"/>
      <c r="Z340" s="896"/>
      <c r="AA340" s="896"/>
      <c r="AB340" s="896"/>
      <c r="AC340" s="896"/>
      <c r="AD340" s="896"/>
      <c r="AE340" s="896"/>
      <c r="AF340" s="896"/>
    </row>
    <row r="341" spans="1:32" x14ac:dyDescent="0.15">
      <c r="A341" s="895" t="s">
        <v>3553</v>
      </c>
      <c r="B341" s="896" t="s">
        <v>36</v>
      </c>
      <c r="C341" s="896" t="s">
        <v>715</v>
      </c>
      <c r="D341" s="896"/>
      <c r="E341" s="896"/>
      <c r="F341" s="896"/>
      <c r="G341" s="896"/>
      <c r="H341" s="896"/>
      <c r="I341" s="896"/>
      <c r="J341" s="896"/>
      <c r="K341" s="896"/>
      <c r="L341" s="896"/>
      <c r="M341" s="896"/>
      <c r="N341" s="896"/>
      <c r="O341" s="896"/>
      <c r="P341" s="896"/>
      <c r="Q341" s="896"/>
      <c r="R341" s="896"/>
      <c r="S341" s="896"/>
      <c r="T341" s="896"/>
      <c r="U341" s="896"/>
      <c r="V341" s="896"/>
      <c r="W341" s="896"/>
      <c r="X341" s="896"/>
      <c r="Y341" s="896"/>
      <c r="Z341" s="896"/>
      <c r="AA341" s="896"/>
      <c r="AB341" s="896"/>
      <c r="AC341" s="896"/>
      <c r="AD341" s="896"/>
      <c r="AE341" s="896"/>
      <c r="AF341" s="896"/>
    </row>
    <row r="342" spans="1:32" x14ac:dyDescent="0.15">
      <c r="A342" s="895" t="s">
        <v>3555</v>
      </c>
      <c r="B342" s="896" t="s">
        <v>37</v>
      </c>
      <c r="C342" s="896" t="s">
        <v>754</v>
      </c>
      <c r="D342" s="896"/>
      <c r="E342" s="896"/>
      <c r="F342" s="896"/>
      <c r="G342" s="896"/>
      <c r="H342" s="896"/>
      <c r="I342" s="896"/>
      <c r="J342" s="896"/>
      <c r="K342" s="896"/>
      <c r="L342" s="896"/>
      <c r="M342" s="896"/>
      <c r="N342" s="896"/>
      <c r="O342" s="896"/>
      <c r="P342" s="896"/>
      <c r="Q342" s="896"/>
      <c r="R342" s="896"/>
      <c r="S342" s="896"/>
      <c r="T342" s="896"/>
      <c r="U342" s="896"/>
      <c r="V342" s="896"/>
      <c r="W342" s="896"/>
      <c r="X342" s="896"/>
      <c r="Y342" s="896"/>
      <c r="Z342" s="896"/>
      <c r="AA342" s="896"/>
      <c r="AB342" s="896"/>
      <c r="AC342" s="896"/>
      <c r="AD342" s="896"/>
      <c r="AE342" s="896"/>
      <c r="AF342" s="896"/>
    </row>
    <row r="343" spans="1:32" x14ac:dyDescent="0.15">
      <c r="A343" s="895" t="s">
        <v>3557</v>
      </c>
      <c r="B343" s="896" t="s">
        <v>113</v>
      </c>
      <c r="C343" s="896" t="s">
        <v>742</v>
      </c>
      <c r="D343" s="896"/>
      <c r="E343" s="896"/>
      <c r="F343" s="896"/>
      <c r="G343" s="896"/>
      <c r="H343" s="896"/>
      <c r="I343" s="896"/>
      <c r="J343" s="896"/>
      <c r="K343" s="896"/>
      <c r="L343" s="896"/>
      <c r="M343" s="896"/>
      <c r="N343" s="896"/>
      <c r="O343" s="896"/>
      <c r="P343" s="896"/>
      <c r="Q343" s="896"/>
      <c r="R343" s="896"/>
      <c r="S343" s="896"/>
      <c r="T343" s="896"/>
      <c r="U343" s="896"/>
      <c r="V343" s="896"/>
      <c r="W343" s="896"/>
      <c r="X343" s="896"/>
      <c r="Y343" s="896"/>
      <c r="Z343" s="896"/>
      <c r="AA343" s="896"/>
      <c r="AB343" s="896"/>
      <c r="AC343" s="896"/>
      <c r="AD343" s="896"/>
      <c r="AE343" s="896"/>
      <c r="AF343" s="896"/>
    </row>
    <row r="344" spans="1:32" x14ac:dyDescent="0.15">
      <c r="A344" s="895" t="s">
        <v>3559</v>
      </c>
      <c r="B344" s="896" t="s">
        <v>112</v>
      </c>
      <c r="C344" s="896" t="s">
        <v>809</v>
      </c>
      <c r="D344" s="896" t="s">
        <v>810</v>
      </c>
      <c r="E344" s="896" t="s">
        <v>4457</v>
      </c>
      <c r="F344" s="896"/>
      <c r="G344" s="896"/>
      <c r="H344" s="896"/>
      <c r="I344" s="896"/>
      <c r="J344" s="896"/>
      <c r="K344" s="896"/>
      <c r="L344" s="896"/>
      <c r="M344" s="896"/>
      <c r="N344" s="896"/>
      <c r="O344" s="896"/>
      <c r="P344" s="896"/>
      <c r="Q344" s="896"/>
      <c r="R344" s="896"/>
      <c r="S344" s="896"/>
      <c r="T344" s="896"/>
      <c r="U344" s="896"/>
      <c r="V344" s="896"/>
      <c r="W344" s="896"/>
      <c r="X344" s="896"/>
      <c r="Y344" s="896"/>
      <c r="Z344" s="896"/>
      <c r="AA344" s="896"/>
      <c r="AB344" s="896"/>
      <c r="AC344" s="896"/>
      <c r="AD344" s="896"/>
      <c r="AE344" s="896"/>
      <c r="AF344" s="896"/>
    </row>
    <row r="345" spans="1:32" x14ac:dyDescent="0.15">
      <c r="A345" s="895" t="s">
        <v>3561</v>
      </c>
      <c r="B345" s="896" t="s">
        <v>111</v>
      </c>
      <c r="C345" s="896" t="s">
        <v>2101</v>
      </c>
      <c r="D345" s="896"/>
      <c r="E345" s="896"/>
      <c r="F345" s="896"/>
      <c r="G345" s="896"/>
      <c r="H345" s="896"/>
      <c r="I345" s="896"/>
      <c r="J345" s="896"/>
      <c r="K345" s="896"/>
      <c r="L345" s="896"/>
      <c r="M345" s="896"/>
      <c r="N345" s="896"/>
      <c r="O345" s="896"/>
      <c r="P345" s="896"/>
      <c r="Q345" s="896"/>
      <c r="R345" s="896"/>
      <c r="S345" s="896"/>
      <c r="T345" s="896"/>
      <c r="U345" s="896"/>
      <c r="V345" s="896"/>
      <c r="W345" s="896"/>
      <c r="X345" s="896"/>
      <c r="Y345" s="896"/>
      <c r="Z345" s="896"/>
      <c r="AA345" s="896"/>
      <c r="AB345" s="896"/>
      <c r="AC345" s="896"/>
      <c r="AD345" s="896"/>
      <c r="AE345" s="896"/>
      <c r="AF345" s="896"/>
    </row>
    <row r="346" spans="1:32" x14ac:dyDescent="0.15">
      <c r="A346" s="895" t="s">
        <v>3563</v>
      </c>
      <c r="B346" s="896" t="s">
        <v>3564</v>
      </c>
      <c r="C346" s="896" t="s">
        <v>4621</v>
      </c>
      <c r="D346" s="896"/>
      <c r="E346" s="896"/>
      <c r="F346" s="896"/>
      <c r="G346" s="896"/>
      <c r="H346" s="896"/>
      <c r="I346" s="896"/>
      <c r="J346" s="896"/>
      <c r="K346" s="896"/>
      <c r="L346" s="896"/>
      <c r="M346" s="896"/>
      <c r="N346" s="896"/>
      <c r="O346" s="896"/>
      <c r="P346" s="896"/>
      <c r="Q346" s="896"/>
      <c r="R346" s="896"/>
      <c r="S346" s="896"/>
      <c r="T346" s="896"/>
      <c r="U346" s="896"/>
      <c r="V346" s="896"/>
      <c r="W346" s="896"/>
      <c r="X346" s="896"/>
      <c r="Y346" s="896"/>
      <c r="Z346" s="896"/>
      <c r="AA346" s="896"/>
      <c r="AB346" s="896"/>
      <c r="AC346" s="896"/>
      <c r="AD346" s="896"/>
      <c r="AE346" s="896"/>
      <c r="AF346" s="896"/>
    </row>
    <row r="347" spans="1:32" x14ac:dyDescent="0.15">
      <c r="A347" s="895" t="s">
        <v>3566</v>
      </c>
      <c r="B347" s="896" t="s">
        <v>422</v>
      </c>
      <c r="C347" s="896" t="s">
        <v>890</v>
      </c>
      <c r="D347" s="896"/>
      <c r="E347" s="896"/>
      <c r="F347" s="896"/>
      <c r="G347" s="896"/>
      <c r="H347" s="896"/>
      <c r="I347" s="896"/>
      <c r="J347" s="896"/>
      <c r="K347" s="896"/>
      <c r="L347" s="896"/>
      <c r="M347" s="896"/>
      <c r="N347" s="896"/>
      <c r="O347" s="896"/>
      <c r="P347" s="896"/>
      <c r="Q347" s="896"/>
      <c r="R347" s="896"/>
      <c r="S347" s="896"/>
      <c r="T347" s="896"/>
      <c r="U347" s="896"/>
      <c r="V347" s="896"/>
      <c r="W347" s="896"/>
      <c r="X347" s="896"/>
      <c r="Y347" s="896"/>
      <c r="Z347" s="896"/>
      <c r="AA347" s="896"/>
      <c r="AB347" s="896"/>
      <c r="AC347" s="896"/>
      <c r="AD347" s="896"/>
      <c r="AE347" s="896"/>
      <c r="AF347" s="896"/>
    </row>
    <row r="348" spans="1:32" x14ac:dyDescent="0.15">
      <c r="A348" s="895" t="s">
        <v>3568</v>
      </c>
      <c r="B348" s="896" t="s">
        <v>423</v>
      </c>
      <c r="C348" s="896" t="s">
        <v>957</v>
      </c>
      <c r="D348" s="896" t="s">
        <v>792</v>
      </c>
      <c r="E348" s="896" t="s">
        <v>795</v>
      </c>
      <c r="F348" s="896" t="s">
        <v>1024</v>
      </c>
      <c r="G348" s="896" t="s">
        <v>2129</v>
      </c>
      <c r="H348" s="896" t="s">
        <v>2380</v>
      </c>
      <c r="I348" s="896"/>
      <c r="J348" s="896"/>
      <c r="K348" s="896"/>
      <c r="L348" s="896"/>
      <c r="M348" s="896"/>
      <c r="N348" s="896"/>
      <c r="O348" s="896"/>
      <c r="P348" s="896"/>
      <c r="Q348" s="896"/>
      <c r="R348" s="896"/>
      <c r="S348" s="896"/>
      <c r="T348" s="896"/>
      <c r="U348" s="896"/>
      <c r="V348" s="896"/>
      <c r="W348" s="896"/>
      <c r="X348" s="896"/>
      <c r="Y348" s="896"/>
      <c r="Z348" s="896"/>
      <c r="AA348" s="896"/>
      <c r="AB348" s="896"/>
      <c r="AC348" s="896"/>
      <c r="AD348" s="896"/>
      <c r="AE348" s="896"/>
      <c r="AF348" s="896"/>
    </row>
    <row r="349" spans="1:32" x14ac:dyDescent="0.15">
      <c r="A349" s="895" t="s">
        <v>3570</v>
      </c>
      <c r="B349" s="896" t="s">
        <v>428</v>
      </c>
      <c r="C349" s="896" t="s">
        <v>742</v>
      </c>
      <c r="D349" s="896" t="s">
        <v>2189</v>
      </c>
      <c r="E349" s="896"/>
      <c r="F349" s="896"/>
      <c r="G349" s="896"/>
      <c r="H349" s="896"/>
      <c r="I349" s="896"/>
      <c r="J349" s="896"/>
      <c r="K349" s="896"/>
      <c r="L349" s="896"/>
      <c r="M349" s="896"/>
      <c r="N349" s="896"/>
      <c r="O349" s="896"/>
      <c r="P349" s="896"/>
      <c r="Q349" s="896"/>
      <c r="R349" s="896"/>
      <c r="S349" s="896"/>
      <c r="T349" s="896"/>
      <c r="U349" s="896"/>
      <c r="V349" s="896"/>
      <c r="W349" s="896"/>
      <c r="X349" s="896"/>
      <c r="Y349" s="896"/>
      <c r="Z349" s="896"/>
      <c r="AA349" s="896"/>
      <c r="AB349" s="896"/>
      <c r="AC349" s="896"/>
      <c r="AD349" s="896"/>
      <c r="AE349" s="896"/>
      <c r="AF349" s="896"/>
    </row>
    <row r="350" spans="1:32" x14ac:dyDescent="0.15">
      <c r="A350" s="895" t="s">
        <v>3572</v>
      </c>
      <c r="B350" s="896" t="s">
        <v>425</v>
      </c>
      <c r="C350" s="896" t="s">
        <v>715</v>
      </c>
      <c r="D350" s="896"/>
      <c r="E350" s="896"/>
      <c r="F350" s="896"/>
      <c r="G350" s="896"/>
      <c r="H350" s="896"/>
      <c r="I350" s="896"/>
      <c r="J350" s="896"/>
      <c r="K350" s="896"/>
      <c r="L350" s="896"/>
      <c r="M350" s="896"/>
      <c r="N350" s="896"/>
      <c r="O350" s="896"/>
      <c r="P350" s="896"/>
      <c r="Q350" s="896"/>
      <c r="R350" s="896"/>
      <c r="S350" s="896"/>
      <c r="T350" s="896"/>
      <c r="U350" s="896"/>
      <c r="V350" s="896"/>
      <c r="W350" s="896"/>
      <c r="X350" s="896"/>
      <c r="Y350" s="896"/>
      <c r="Z350" s="896"/>
      <c r="AA350" s="896"/>
      <c r="AB350" s="896"/>
      <c r="AC350" s="896"/>
      <c r="AD350" s="896"/>
      <c r="AE350" s="896"/>
      <c r="AF350" s="896"/>
    </row>
    <row r="351" spans="1:32" x14ac:dyDescent="0.15">
      <c r="A351" s="895" t="s">
        <v>3574</v>
      </c>
      <c r="B351" s="896" t="s">
        <v>424</v>
      </c>
      <c r="C351" s="896" t="s">
        <v>819</v>
      </c>
      <c r="D351" s="896" t="s">
        <v>2379</v>
      </c>
      <c r="E351" s="896"/>
      <c r="F351" s="896"/>
      <c r="G351" s="896"/>
      <c r="H351" s="896"/>
      <c r="I351" s="896"/>
      <c r="J351" s="896"/>
      <c r="K351" s="896"/>
      <c r="L351" s="896"/>
      <c r="M351" s="896"/>
      <c r="N351" s="896"/>
      <c r="O351" s="896"/>
      <c r="P351" s="896"/>
      <c r="Q351" s="896"/>
      <c r="R351" s="896"/>
      <c r="S351" s="896"/>
      <c r="T351" s="896"/>
      <c r="U351" s="896"/>
      <c r="V351" s="896"/>
      <c r="W351" s="896"/>
      <c r="X351" s="896"/>
      <c r="Y351" s="896"/>
      <c r="Z351" s="896"/>
      <c r="AA351" s="896"/>
      <c r="AB351" s="896"/>
      <c r="AC351" s="896"/>
      <c r="AD351" s="896"/>
      <c r="AE351" s="896"/>
      <c r="AF351" s="896"/>
    </row>
    <row r="352" spans="1:32" x14ac:dyDescent="0.15">
      <c r="A352" s="895" t="s">
        <v>3576</v>
      </c>
      <c r="B352" s="896" t="s">
        <v>426</v>
      </c>
      <c r="C352" s="896" t="s">
        <v>2188</v>
      </c>
      <c r="D352" s="896" t="s">
        <v>2620</v>
      </c>
      <c r="E352" s="896"/>
      <c r="F352" s="896"/>
      <c r="G352" s="896"/>
      <c r="H352" s="896"/>
      <c r="I352" s="896"/>
      <c r="J352" s="896"/>
      <c r="K352" s="896"/>
      <c r="L352" s="896"/>
      <c r="M352" s="896"/>
      <c r="N352" s="896"/>
      <c r="O352" s="896"/>
      <c r="P352" s="896"/>
      <c r="Q352" s="896"/>
      <c r="R352" s="896"/>
      <c r="S352" s="896"/>
      <c r="T352" s="896"/>
      <c r="U352" s="896"/>
      <c r="V352" s="896"/>
      <c r="W352" s="896"/>
      <c r="X352" s="896"/>
      <c r="Y352" s="896"/>
      <c r="Z352" s="896"/>
      <c r="AA352" s="896"/>
      <c r="AB352" s="896"/>
      <c r="AC352" s="896"/>
      <c r="AD352" s="896"/>
      <c r="AE352" s="896"/>
      <c r="AF352" s="896"/>
    </row>
    <row r="353" spans="1:32" x14ac:dyDescent="0.15">
      <c r="A353" s="895" t="s">
        <v>3578</v>
      </c>
      <c r="B353" s="896" t="s">
        <v>419</v>
      </c>
      <c r="C353" s="896" t="s">
        <v>2821</v>
      </c>
      <c r="D353" s="896"/>
      <c r="E353" s="896"/>
      <c r="F353" s="896"/>
      <c r="G353" s="896"/>
      <c r="H353" s="896"/>
      <c r="I353" s="896"/>
      <c r="J353" s="896"/>
      <c r="K353" s="896"/>
      <c r="L353" s="896"/>
      <c r="M353" s="896"/>
      <c r="N353" s="896"/>
      <c r="O353" s="896"/>
      <c r="P353" s="896"/>
      <c r="Q353" s="896"/>
      <c r="R353" s="896"/>
      <c r="S353" s="896"/>
      <c r="T353" s="896"/>
      <c r="U353" s="896"/>
      <c r="V353" s="896"/>
      <c r="W353" s="896"/>
      <c r="X353" s="896"/>
      <c r="Y353" s="896"/>
      <c r="Z353" s="896"/>
      <c r="AA353" s="896"/>
      <c r="AB353" s="896"/>
      <c r="AC353" s="896"/>
      <c r="AD353" s="896"/>
      <c r="AE353" s="896"/>
      <c r="AF353" s="896"/>
    </row>
    <row r="354" spans="1:32" x14ac:dyDescent="0.15">
      <c r="A354" s="895" t="s">
        <v>3580</v>
      </c>
      <c r="B354" s="896" t="s">
        <v>429</v>
      </c>
      <c r="C354" s="896" t="s">
        <v>714</v>
      </c>
      <c r="D354" s="896" t="s">
        <v>993</v>
      </c>
      <c r="E354" s="896"/>
      <c r="F354" s="896"/>
      <c r="G354" s="896"/>
      <c r="H354" s="896"/>
      <c r="I354" s="896"/>
      <c r="J354" s="896"/>
      <c r="K354" s="896"/>
      <c r="L354" s="896"/>
      <c r="M354" s="896"/>
      <c r="N354" s="896"/>
      <c r="O354" s="896"/>
      <c r="P354" s="896"/>
      <c r="Q354" s="896"/>
      <c r="R354" s="896"/>
      <c r="S354" s="896"/>
      <c r="T354" s="896"/>
      <c r="U354" s="896"/>
      <c r="V354" s="896"/>
      <c r="W354" s="896"/>
      <c r="X354" s="896"/>
      <c r="Y354" s="896"/>
      <c r="Z354" s="896"/>
      <c r="AA354" s="896"/>
      <c r="AB354" s="896"/>
      <c r="AC354" s="896"/>
      <c r="AD354" s="896"/>
      <c r="AE354" s="896"/>
      <c r="AF354" s="896"/>
    </row>
    <row r="355" spans="1:32" x14ac:dyDescent="0.15">
      <c r="A355" s="895" t="s">
        <v>3584</v>
      </c>
      <c r="B355" s="896" t="s">
        <v>427</v>
      </c>
      <c r="C355" s="896" t="s">
        <v>711</v>
      </c>
      <c r="D355" s="896" t="s">
        <v>4629</v>
      </c>
      <c r="E355" s="896"/>
      <c r="F355" s="896"/>
      <c r="G355" s="896"/>
      <c r="H355" s="896"/>
      <c r="I355" s="896"/>
      <c r="J355" s="896"/>
      <c r="K355" s="896"/>
      <c r="L355" s="896"/>
      <c r="M355" s="896"/>
      <c r="N355" s="896"/>
      <c r="O355" s="896"/>
      <c r="P355" s="896"/>
      <c r="Q355" s="896"/>
      <c r="R355" s="896"/>
      <c r="S355" s="896"/>
      <c r="T355" s="896"/>
      <c r="U355" s="896"/>
      <c r="V355" s="896"/>
      <c r="W355" s="896"/>
      <c r="X355" s="896"/>
      <c r="Y355" s="896"/>
      <c r="Z355" s="896"/>
      <c r="AA355" s="896"/>
      <c r="AB355" s="896"/>
      <c r="AC355" s="896"/>
      <c r="AD355" s="896"/>
      <c r="AE355" s="896"/>
      <c r="AF355" s="896"/>
    </row>
    <row r="356" spans="1:32" x14ac:dyDescent="0.15">
      <c r="A356" s="895" t="s">
        <v>3588</v>
      </c>
      <c r="B356" s="896" t="s">
        <v>430</v>
      </c>
      <c r="C356" s="896" t="s">
        <v>1025</v>
      </c>
      <c r="D356" s="896"/>
      <c r="E356" s="896"/>
      <c r="F356" s="896"/>
      <c r="G356" s="896"/>
      <c r="H356" s="896"/>
      <c r="I356" s="896"/>
      <c r="J356" s="896"/>
      <c r="K356" s="896"/>
      <c r="L356" s="896"/>
      <c r="M356" s="896"/>
      <c r="N356" s="896"/>
      <c r="O356" s="896"/>
      <c r="P356" s="896"/>
      <c r="Q356" s="896"/>
      <c r="R356" s="896"/>
      <c r="S356" s="896"/>
      <c r="T356" s="896"/>
      <c r="U356" s="896"/>
      <c r="V356" s="896"/>
      <c r="W356" s="896"/>
      <c r="X356" s="896"/>
      <c r="Y356" s="896"/>
      <c r="Z356" s="896"/>
      <c r="AA356" s="896"/>
      <c r="AB356" s="896"/>
      <c r="AC356" s="896"/>
      <c r="AD356" s="896"/>
      <c r="AE356" s="896"/>
      <c r="AF356" s="896"/>
    </row>
    <row r="357" spans="1:32" x14ac:dyDescent="0.15">
      <c r="A357" s="895" t="s">
        <v>3590</v>
      </c>
      <c r="B357" s="896" t="s">
        <v>2746</v>
      </c>
      <c r="C357" s="896" t="s">
        <v>2621</v>
      </c>
      <c r="D357" s="896"/>
      <c r="E357" s="896"/>
      <c r="F357" s="896"/>
      <c r="G357" s="896"/>
      <c r="H357" s="896"/>
      <c r="I357" s="896"/>
      <c r="J357" s="896"/>
      <c r="K357" s="896"/>
      <c r="L357" s="896"/>
      <c r="M357" s="896"/>
      <c r="N357" s="896"/>
      <c r="O357" s="896"/>
      <c r="P357" s="896"/>
      <c r="Q357" s="896"/>
      <c r="R357" s="896"/>
      <c r="S357" s="896"/>
      <c r="T357" s="896"/>
      <c r="U357" s="896"/>
      <c r="V357" s="896"/>
      <c r="W357" s="896"/>
      <c r="X357" s="896"/>
      <c r="Y357" s="896"/>
      <c r="Z357" s="896"/>
      <c r="AA357" s="896"/>
      <c r="AB357" s="896"/>
      <c r="AC357" s="896"/>
      <c r="AD357" s="896"/>
      <c r="AE357" s="896"/>
      <c r="AF357" s="896"/>
    </row>
    <row r="358" spans="1:32" x14ac:dyDescent="0.15">
      <c r="A358" s="895" t="s">
        <v>3592</v>
      </c>
      <c r="B358" s="896" t="s">
        <v>2745</v>
      </c>
      <c r="C358" s="896" t="s">
        <v>2473</v>
      </c>
      <c r="D358" s="896"/>
      <c r="E358" s="896"/>
      <c r="F358" s="896"/>
      <c r="G358" s="896"/>
      <c r="H358" s="896"/>
      <c r="I358" s="896"/>
      <c r="J358" s="896"/>
      <c r="K358" s="896"/>
      <c r="L358" s="896"/>
      <c r="M358" s="896"/>
      <c r="N358" s="896"/>
      <c r="O358" s="896"/>
      <c r="P358" s="896"/>
      <c r="Q358" s="896"/>
      <c r="R358" s="896"/>
      <c r="S358" s="896"/>
      <c r="T358" s="896"/>
      <c r="U358" s="896"/>
      <c r="V358" s="896"/>
      <c r="W358" s="896"/>
      <c r="X358" s="896"/>
      <c r="Y358" s="896"/>
      <c r="Z358" s="896"/>
      <c r="AA358" s="896"/>
      <c r="AB358" s="896"/>
      <c r="AC358" s="896"/>
      <c r="AD358" s="896"/>
      <c r="AE358" s="896"/>
      <c r="AF358" s="896"/>
    </row>
    <row r="359" spans="1:32" x14ac:dyDescent="0.15">
      <c r="A359" s="895" t="s">
        <v>3594</v>
      </c>
      <c r="B359" s="896" t="s">
        <v>38</v>
      </c>
      <c r="C359" s="896" t="s">
        <v>721</v>
      </c>
      <c r="D359" s="896" t="s">
        <v>755</v>
      </c>
      <c r="E359" s="896" t="s">
        <v>711</v>
      </c>
      <c r="F359" s="896" t="s">
        <v>712</v>
      </c>
      <c r="G359" s="896" t="s">
        <v>707</v>
      </c>
      <c r="H359" s="896" t="s">
        <v>714</v>
      </c>
      <c r="I359" s="896" t="s">
        <v>715</v>
      </c>
      <c r="J359" s="896" t="s">
        <v>756</v>
      </c>
      <c r="K359" s="896" t="s">
        <v>2671</v>
      </c>
      <c r="L359" s="896"/>
      <c r="M359" s="896"/>
      <c r="N359" s="896"/>
      <c r="O359" s="896"/>
      <c r="P359" s="896"/>
      <c r="Q359" s="896"/>
      <c r="R359" s="896"/>
      <c r="S359" s="896"/>
      <c r="T359" s="896"/>
      <c r="U359" s="896"/>
      <c r="V359" s="896"/>
      <c r="W359" s="896"/>
      <c r="X359" s="896"/>
      <c r="Y359" s="896"/>
      <c r="Z359" s="896"/>
      <c r="AA359" s="896"/>
      <c r="AB359" s="896"/>
      <c r="AC359" s="896"/>
      <c r="AD359" s="896"/>
      <c r="AE359" s="896"/>
      <c r="AF359" s="896"/>
    </row>
    <row r="360" spans="1:32" x14ac:dyDescent="0.15">
      <c r="A360" s="895" t="s">
        <v>3596</v>
      </c>
      <c r="B360" s="896" t="s">
        <v>114</v>
      </c>
      <c r="C360" s="896" t="s">
        <v>715</v>
      </c>
      <c r="D360" s="896" t="s">
        <v>2380</v>
      </c>
      <c r="E360" s="896"/>
      <c r="F360" s="896"/>
      <c r="G360" s="896"/>
      <c r="H360" s="896"/>
      <c r="I360" s="896"/>
      <c r="J360" s="896"/>
      <c r="K360" s="896"/>
      <c r="L360" s="896"/>
      <c r="M360" s="896"/>
      <c r="N360" s="896"/>
      <c r="O360" s="896"/>
      <c r="P360" s="896"/>
      <c r="Q360" s="896"/>
      <c r="R360" s="896"/>
      <c r="S360" s="896"/>
      <c r="T360" s="896"/>
      <c r="U360" s="896"/>
      <c r="V360" s="896"/>
      <c r="W360" s="896"/>
      <c r="X360" s="896"/>
      <c r="Y360" s="896"/>
      <c r="Z360" s="896"/>
      <c r="AA360" s="896"/>
      <c r="AB360" s="896"/>
      <c r="AC360" s="896"/>
      <c r="AD360" s="896"/>
      <c r="AE360" s="896"/>
      <c r="AF360" s="896"/>
    </row>
    <row r="361" spans="1:32" x14ac:dyDescent="0.15">
      <c r="A361" s="895" t="s">
        <v>3598</v>
      </c>
      <c r="B361" s="896" t="s">
        <v>431</v>
      </c>
      <c r="C361" s="896" t="s">
        <v>710</v>
      </c>
      <c r="D361" s="896"/>
      <c r="E361" s="896"/>
      <c r="F361" s="896"/>
      <c r="G361" s="896"/>
      <c r="H361" s="896"/>
      <c r="I361" s="896"/>
      <c r="J361" s="896"/>
      <c r="K361" s="896"/>
      <c r="L361" s="896"/>
      <c r="M361" s="896"/>
      <c r="N361" s="896"/>
      <c r="O361" s="896"/>
      <c r="P361" s="896"/>
      <c r="Q361" s="896"/>
      <c r="R361" s="896"/>
      <c r="S361" s="896"/>
      <c r="T361" s="896"/>
      <c r="U361" s="896"/>
      <c r="V361" s="896"/>
      <c r="W361" s="896"/>
      <c r="X361" s="896"/>
      <c r="Y361" s="896"/>
      <c r="Z361" s="896"/>
      <c r="AA361" s="896"/>
      <c r="AB361" s="896"/>
      <c r="AC361" s="896"/>
      <c r="AD361" s="896"/>
      <c r="AE361" s="896"/>
      <c r="AF361" s="896"/>
    </row>
    <row r="362" spans="1:32" x14ac:dyDescent="0.15">
      <c r="A362" s="895" t="s">
        <v>3600</v>
      </c>
      <c r="B362" s="896" t="s">
        <v>433</v>
      </c>
      <c r="C362" s="896" t="s">
        <v>1026</v>
      </c>
      <c r="D362" s="896" t="s">
        <v>1027</v>
      </c>
      <c r="E362" s="896"/>
      <c r="F362" s="896"/>
      <c r="G362" s="896"/>
      <c r="H362" s="896"/>
      <c r="I362" s="896"/>
      <c r="J362" s="896"/>
      <c r="K362" s="896"/>
      <c r="L362" s="896"/>
      <c r="M362" s="896"/>
      <c r="N362" s="896"/>
      <c r="O362" s="896"/>
      <c r="P362" s="896"/>
      <c r="Q362" s="896"/>
      <c r="R362" s="896"/>
      <c r="S362" s="896"/>
      <c r="T362" s="896"/>
      <c r="U362" s="896"/>
      <c r="V362" s="896"/>
      <c r="W362" s="896"/>
      <c r="X362" s="896"/>
      <c r="Y362" s="896"/>
      <c r="Z362" s="896"/>
      <c r="AA362" s="896"/>
      <c r="AB362" s="896"/>
      <c r="AC362" s="896"/>
      <c r="AD362" s="896"/>
      <c r="AE362" s="896"/>
      <c r="AF362" s="896"/>
    </row>
    <row r="363" spans="1:32" x14ac:dyDescent="0.15">
      <c r="A363" s="895" t="s">
        <v>3604</v>
      </c>
      <c r="B363" s="896" t="s">
        <v>39</v>
      </c>
      <c r="C363" s="896" t="s">
        <v>758</v>
      </c>
      <c r="D363" s="896" t="s">
        <v>759</v>
      </c>
      <c r="E363" s="896" t="s">
        <v>757</v>
      </c>
      <c r="F363" s="896" t="s">
        <v>4693</v>
      </c>
      <c r="G363" s="896"/>
      <c r="H363" s="896"/>
      <c r="I363" s="896"/>
      <c r="J363" s="896"/>
      <c r="K363" s="896"/>
      <c r="L363" s="896"/>
      <c r="M363" s="896"/>
      <c r="N363" s="896"/>
      <c r="O363" s="896"/>
      <c r="P363" s="896"/>
      <c r="Q363" s="896"/>
      <c r="R363" s="896"/>
      <c r="S363" s="896"/>
      <c r="T363" s="896"/>
      <c r="U363" s="896"/>
      <c r="V363" s="896"/>
      <c r="W363" s="896"/>
      <c r="X363" s="896"/>
      <c r="Y363" s="896"/>
      <c r="Z363" s="896"/>
      <c r="AA363" s="896"/>
      <c r="AB363" s="896"/>
      <c r="AC363" s="896"/>
      <c r="AD363" s="896"/>
      <c r="AE363" s="896"/>
      <c r="AF363" s="896"/>
    </row>
    <row r="364" spans="1:32" x14ac:dyDescent="0.15">
      <c r="A364" s="895" t="s">
        <v>3608</v>
      </c>
      <c r="B364" s="896" t="s">
        <v>2724</v>
      </c>
      <c r="C364" s="896" t="s">
        <v>2594</v>
      </c>
      <c r="D364" s="896" t="s">
        <v>789</v>
      </c>
      <c r="E364" s="896" t="s">
        <v>2595</v>
      </c>
      <c r="F364" s="896"/>
      <c r="G364" s="896"/>
      <c r="H364" s="896"/>
      <c r="I364" s="896"/>
      <c r="J364" s="896"/>
      <c r="K364" s="896"/>
      <c r="L364" s="896"/>
      <c r="M364" s="896"/>
      <c r="N364" s="896"/>
      <c r="O364" s="896"/>
      <c r="P364" s="896"/>
      <c r="Q364" s="896"/>
      <c r="R364" s="896"/>
      <c r="S364" s="896"/>
      <c r="T364" s="896"/>
      <c r="U364" s="896"/>
      <c r="V364" s="896"/>
      <c r="W364" s="896"/>
      <c r="X364" s="896"/>
      <c r="Y364" s="896"/>
      <c r="Z364" s="896"/>
      <c r="AA364" s="896"/>
      <c r="AB364" s="896"/>
      <c r="AC364" s="896"/>
      <c r="AD364" s="896"/>
      <c r="AE364" s="896"/>
      <c r="AF364" s="896"/>
    </row>
    <row r="365" spans="1:32" x14ac:dyDescent="0.15">
      <c r="A365" s="895" t="s">
        <v>3610</v>
      </c>
      <c r="B365" s="896" t="s">
        <v>115</v>
      </c>
      <c r="C365" s="896" t="s">
        <v>811</v>
      </c>
      <c r="D365" s="896"/>
      <c r="E365" s="896"/>
      <c r="F365" s="896"/>
      <c r="G365" s="896"/>
      <c r="H365" s="896"/>
      <c r="I365" s="896"/>
      <c r="J365" s="896"/>
      <c r="K365" s="896"/>
      <c r="L365" s="896"/>
      <c r="M365" s="896"/>
      <c r="N365" s="896"/>
      <c r="O365" s="896"/>
      <c r="P365" s="896"/>
      <c r="Q365" s="896"/>
      <c r="R365" s="896"/>
      <c r="S365" s="896"/>
      <c r="T365" s="896"/>
      <c r="U365" s="896"/>
      <c r="V365" s="896"/>
      <c r="W365" s="896"/>
      <c r="X365" s="896"/>
      <c r="Y365" s="896"/>
      <c r="Z365" s="896"/>
      <c r="AA365" s="896"/>
      <c r="AB365" s="896"/>
      <c r="AC365" s="896"/>
      <c r="AD365" s="896"/>
      <c r="AE365" s="896"/>
      <c r="AF365" s="896"/>
    </row>
    <row r="366" spans="1:32" x14ac:dyDescent="0.15">
      <c r="A366" s="895" t="s">
        <v>3612</v>
      </c>
      <c r="B366" s="896" t="s">
        <v>117</v>
      </c>
      <c r="C366" s="700" t="s">
        <v>812</v>
      </c>
      <c r="D366" s="896"/>
      <c r="E366" s="896"/>
      <c r="F366" s="896"/>
      <c r="G366" s="896"/>
      <c r="H366" s="896"/>
      <c r="I366" s="896"/>
      <c r="J366" s="896"/>
      <c r="K366" s="896"/>
      <c r="L366" s="896"/>
      <c r="M366" s="896"/>
      <c r="N366" s="896"/>
      <c r="O366" s="896"/>
      <c r="P366" s="896"/>
      <c r="Q366" s="896"/>
      <c r="R366" s="896"/>
      <c r="S366" s="896"/>
      <c r="T366" s="896"/>
      <c r="U366" s="896"/>
      <c r="V366" s="896"/>
      <c r="W366" s="896"/>
      <c r="X366" s="896"/>
      <c r="Y366" s="896"/>
      <c r="Z366" s="896"/>
      <c r="AA366" s="896"/>
      <c r="AB366" s="896"/>
      <c r="AC366" s="896"/>
      <c r="AD366" s="896"/>
      <c r="AE366" s="896"/>
      <c r="AF366" s="896"/>
    </row>
    <row r="367" spans="1:32" x14ac:dyDescent="0.15">
      <c r="A367" s="895" t="s">
        <v>3614</v>
      </c>
      <c r="B367" s="896" t="s">
        <v>116</v>
      </c>
      <c r="C367" s="896" t="s">
        <v>742</v>
      </c>
      <c r="D367" s="896"/>
      <c r="E367" s="896"/>
      <c r="F367" s="896"/>
      <c r="G367" s="896"/>
      <c r="H367" s="896"/>
      <c r="I367" s="896"/>
      <c r="J367" s="896"/>
      <c r="K367" s="896"/>
      <c r="L367" s="896"/>
      <c r="M367" s="896"/>
      <c r="N367" s="896"/>
      <c r="O367" s="896"/>
      <c r="P367" s="896"/>
      <c r="Q367" s="896"/>
      <c r="R367" s="896"/>
      <c r="S367" s="896"/>
      <c r="T367" s="896"/>
      <c r="U367" s="896"/>
      <c r="V367" s="896"/>
      <c r="W367" s="896"/>
      <c r="X367" s="896"/>
      <c r="Y367" s="896"/>
      <c r="Z367" s="896"/>
      <c r="AA367" s="896"/>
      <c r="AB367" s="896"/>
      <c r="AC367" s="896"/>
      <c r="AD367" s="896"/>
      <c r="AE367" s="896"/>
      <c r="AF367" s="896"/>
    </row>
    <row r="368" spans="1:32" x14ac:dyDescent="0.15">
      <c r="A368" s="895" t="s">
        <v>3616</v>
      </c>
      <c r="B368" s="896" t="s">
        <v>437</v>
      </c>
      <c r="C368" s="896" t="s">
        <v>711</v>
      </c>
      <c r="D368" s="896" t="s">
        <v>770</v>
      </c>
      <c r="E368" s="896" t="s">
        <v>2312</v>
      </c>
      <c r="F368" s="896"/>
      <c r="G368" s="896"/>
      <c r="H368" s="896"/>
      <c r="I368" s="896"/>
      <c r="J368" s="896"/>
      <c r="K368" s="896"/>
      <c r="L368" s="896"/>
      <c r="M368" s="896"/>
      <c r="N368" s="896"/>
      <c r="O368" s="896"/>
      <c r="P368" s="896"/>
      <c r="Q368" s="896"/>
      <c r="R368" s="896"/>
      <c r="S368" s="896"/>
      <c r="T368" s="896"/>
      <c r="U368" s="896"/>
      <c r="V368" s="896"/>
      <c r="W368" s="896"/>
      <c r="X368" s="896"/>
      <c r="Y368" s="896"/>
      <c r="Z368" s="896"/>
      <c r="AA368" s="896"/>
      <c r="AB368" s="896"/>
      <c r="AC368" s="896"/>
      <c r="AD368" s="896"/>
      <c r="AE368" s="896"/>
      <c r="AF368" s="896"/>
    </row>
    <row r="369" spans="1:32" x14ac:dyDescent="0.15">
      <c r="A369" s="895" t="s">
        <v>3618</v>
      </c>
      <c r="B369" s="896" t="s">
        <v>436</v>
      </c>
      <c r="C369" s="896" t="s">
        <v>715</v>
      </c>
      <c r="D369" s="896" t="s">
        <v>1029</v>
      </c>
      <c r="E369" s="896" t="s">
        <v>1030</v>
      </c>
      <c r="F369" s="896" t="s">
        <v>1028</v>
      </c>
      <c r="G369" s="896" t="s">
        <v>2486</v>
      </c>
      <c r="H369" s="896"/>
      <c r="I369" s="896"/>
      <c r="J369" s="896"/>
      <c r="K369" s="896"/>
      <c r="L369" s="896"/>
      <c r="M369" s="896"/>
      <c r="N369" s="896"/>
      <c r="O369" s="896"/>
      <c r="P369" s="896"/>
      <c r="Q369" s="896"/>
      <c r="R369" s="896"/>
      <c r="S369" s="896"/>
      <c r="T369" s="896"/>
      <c r="U369" s="896"/>
      <c r="V369" s="896"/>
      <c r="W369" s="896"/>
      <c r="X369" s="896"/>
      <c r="Y369" s="896"/>
      <c r="Z369" s="896"/>
      <c r="AA369" s="896"/>
      <c r="AB369" s="896"/>
      <c r="AC369" s="896"/>
      <c r="AD369" s="896"/>
      <c r="AE369" s="896"/>
      <c r="AF369" s="896"/>
    </row>
    <row r="370" spans="1:32" x14ac:dyDescent="0.15">
      <c r="A370" s="895" t="s">
        <v>3620</v>
      </c>
      <c r="B370" s="896" t="s">
        <v>434</v>
      </c>
      <c r="C370" s="896" t="s">
        <v>707</v>
      </c>
      <c r="D370" s="896" t="s">
        <v>742</v>
      </c>
      <c r="E370" s="896"/>
      <c r="F370" s="896"/>
      <c r="G370" s="896"/>
      <c r="H370" s="896"/>
      <c r="I370" s="896"/>
      <c r="J370" s="896"/>
      <c r="K370" s="896"/>
      <c r="L370" s="896"/>
      <c r="M370" s="896"/>
      <c r="N370" s="896"/>
      <c r="O370" s="896"/>
      <c r="P370" s="896"/>
      <c r="Q370" s="896"/>
      <c r="R370" s="896"/>
      <c r="S370" s="896"/>
      <c r="T370" s="896"/>
      <c r="U370" s="896"/>
      <c r="V370" s="896"/>
      <c r="W370" s="896"/>
      <c r="X370" s="896"/>
      <c r="Y370" s="896"/>
      <c r="Z370" s="896"/>
      <c r="AA370" s="896"/>
      <c r="AB370" s="896"/>
      <c r="AC370" s="896"/>
      <c r="AD370" s="896"/>
      <c r="AE370" s="896"/>
      <c r="AF370" s="896"/>
    </row>
    <row r="371" spans="1:32" x14ac:dyDescent="0.15">
      <c r="A371" s="895" t="s">
        <v>3622</v>
      </c>
      <c r="B371" s="896" t="s">
        <v>439</v>
      </c>
      <c r="C371" s="896" t="s">
        <v>714</v>
      </c>
      <c r="D371" s="896" t="s">
        <v>2500</v>
      </c>
      <c r="E371" s="896" t="s">
        <v>2501</v>
      </c>
      <c r="F371" s="896" t="s">
        <v>2502</v>
      </c>
      <c r="G371" s="896"/>
      <c r="H371" s="896"/>
      <c r="I371" s="896"/>
      <c r="J371" s="896"/>
      <c r="K371" s="896"/>
      <c r="L371" s="896"/>
      <c r="M371" s="896"/>
      <c r="N371" s="896"/>
      <c r="O371" s="896"/>
      <c r="P371" s="896"/>
      <c r="Q371" s="896"/>
      <c r="R371" s="896"/>
      <c r="S371" s="896"/>
      <c r="T371" s="896"/>
      <c r="U371" s="896"/>
      <c r="V371" s="896"/>
      <c r="W371" s="896"/>
      <c r="X371" s="896"/>
      <c r="Y371" s="896"/>
      <c r="Z371" s="896"/>
      <c r="AA371" s="896"/>
      <c r="AB371" s="896"/>
      <c r="AC371" s="896"/>
      <c r="AD371" s="896"/>
      <c r="AE371" s="896"/>
      <c r="AF371" s="896"/>
    </row>
    <row r="372" spans="1:32" x14ac:dyDescent="0.15">
      <c r="A372" s="895" t="s">
        <v>3624</v>
      </c>
      <c r="B372" s="929" t="s">
        <v>435</v>
      </c>
      <c r="C372" s="896" t="s">
        <v>711</v>
      </c>
      <c r="D372" s="896" t="s">
        <v>708</v>
      </c>
      <c r="E372" s="929" t="s">
        <v>2469</v>
      </c>
      <c r="F372" s="896" t="s">
        <v>2499</v>
      </c>
      <c r="G372" s="896" t="s">
        <v>4656</v>
      </c>
      <c r="H372" s="896" t="s">
        <v>2377</v>
      </c>
      <c r="I372" s="896"/>
      <c r="J372" s="896"/>
      <c r="K372" s="896"/>
      <c r="L372" s="896"/>
      <c r="M372" s="896"/>
      <c r="N372" s="896"/>
      <c r="O372" s="896"/>
      <c r="P372" s="896"/>
      <c r="Q372" s="896"/>
      <c r="R372" s="896"/>
      <c r="S372" s="896"/>
      <c r="T372" s="896"/>
      <c r="U372" s="896"/>
      <c r="V372" s="896"/>
      <c r="W372" s="896"/>
      <c r="X372" s="896"/>
      <c r="Y372" s="896"/>
      <c r="Z372" s="896"/>
      <c r="AA372" s="896"/>
      <c r="AB372" s="896"/>
      <c r="AC372" s="896"/>
      <c r="AD372" s="896"/>
      <c r="AE372" s="896"/>
      <c r="AF372" s="896"/>
    </row>
    <row r="373" spans="1:32" x14ac:dyDescent="0.15">
      <c r="A373" s="895" t="s">
        <v>3626</v>
      </c>
      <c r="B373" s="896" t="s">
        <v>438</v>
      </c>
      <c r="C373" s="896" t="s">
        <v>795</v>
      </c>
      <c r="D373" s="896" t="s">
        <v>1031</v>
      </c>
      <c r="E373" s="896" t="s">
        <v>2102</v>
      </c>
      <c r="F373" s="896"/>
      <c r="G373" s="896"/>
      <c r="H373" s="896"/>
      <c r="I373" s="896"/>
      <c r="J373" s="896"/>
      <c r="K373" s="896"/>
      <c r="L373" s="896"/>
      <c r="M373" s="896"/>
      <c r="N373" s="896"/>
      <c r="O373" s="896"/>
      <c r="P373" s="896"/>
      <c r="Q373" s="896"/>
      <c r="R373" s="896"/>
      <c r="S373" s="896"/>
      <c r="T373" s="896"/>
      <c r="U373" s="896"/>
      <c r="V373" s="896"/>
      <c r="W373" s="896"/>
      <c r="X373" s="896"/>
      <c r="Y373" s="896"/>
      <c r="Z373" s="896"/>
      <c r="AA373" s="896"/>
      <c r="AB373" s="896"/>
      <c r="AC373" s="896"/>
      <c r="AD373" s="896"/>
      <c r="AE373" s="896"/>
      <c r="AF373" s="896"/>
    </row>
    <row r="374" spans="1:32" x14ac:dyDescent="0.15">
      <c r="A374" s="895" t="s">
        <v>3628</v>
      </c>
      <c r="B374" s="896" t="s">
        <v>440</v>
      </c>
      <c r="C374" s="896" t="s">
        <v>1032</v>
      </c>
      <c r="D374" s="896"/>
      <c r="E374" s="896"/>
      <c r="F374" s="896"/>
      <c r="G374" s="896"/>
      <c r="H374" s="896"/>
      <c r="I374" s="896"/>
      <c r="J374" s="896"/>
      <c r="K374" s="896"/>
      <c r="L374" s="896"/>
      <c r="M374" s="896"/>
      <c r="N374" s="896"/>
      <c r="O374" s="896"/>
      <c r="P374" s="896"/>
      <c r="Q374" s="896"/>
      <c r="R374" s="896"/>
      <c r="S374" s="896"/>
      <c r="T374" s="896"/>
      <c r="U374" s="896"/>
      <c r="V374" s="896"/>
      <c r="W374" s="896"/>
      <c r="X374" s="896"/>
      <c r="Y374" s="896"/>
      <c r="Z374" s="896"/>
      <c r="AA374" s="896"/>
      <c r="AB374" s="896"/>
      <c r="AC374" s="896"/>
      <c r="AD374" s="896"/>
      <c r="AE374" s="896"/>
      <c r="AF374" s="896"/>
    </row>
    <row r="375" spans="1:32" x14ac:dyDescent="0.15">
      <c r="A375" s="895" t="s">
        <v>3630</v>
      </c>
      <c r="B375" s="896" t="s">
        <v>40</v>
      </c>
      <c r="C375" s="896" t="s">
        <v>2469</v>
      </c>
      <c r="D375" s="896" t="s">
        <v>707</v>
      </c>
      <c r="E375" s="896" t="s">
        <v>715</v>
      </c>
      <c r="F375" s="896" t="s">
        <v>2353</v>
      </c>
      <c r="G375" s="896"/>
      <c r="H375" s="896"/>
      <c r="I375" s="896"/>
      <c r="J375" s="896"/>
      <c r="K375" s="896"/>
      <c r="L375" s="896"/>
      <c r="M375" s="896"/>
      <c r="N375" s="896"/>
      <c r="O375" s="896"/>
      <c r="P375" s="896"/>
      <c r="Q375" s="896"/>
      <c r="R375" s="896"/>
      <c r="S375" s="896"/>
      <c r="T375" s="896"/>
      <c r="U375" s="896"/>
      <c r="V375" s="896"/>
      <c r="W375" s="896"/>
      <c r="X375" s="896"/>
      <c r="Y375" s="896"/>
      <c r="Z375" s="896"/>
      <c r="AA375" s="896"/>
      <c r="AB375" s="896"/>
      <c r="AC375" s="896"/>
      <c r="AD375" s="896"/>
      <c r="AE375" s="896"/>
      <c r="AF375" s="896"/>
    </row>
    <row r="376" spans="1:32" x14ac:dyDescent="0.15">
      <c r="A376" s="895" t="s">
        <v>3632</v>
      </c>
      <c r="B376" s="896" t="s">
        <v>118</v>
      </c>
      <c r="C376" s="896" t="s">
        <v>711</v>
      </c>
      <c r="D376" s="896" t="s">
        <v>767</v>
      </c>
      <c r="E376" s="896" t="s">
        <v>813</v>
      </c>
      <c r="F376" s="896" t="s">
        <v>814</v>
      </c>
      <c r="G376" s="896"/>
      <c r="H376" s="896"/>
      <c r="I376" s="896"/>
      <c r="J376" s="896"/>
      <c r="K376" s="896"/>
      <c r="L376" s="896"/>
      <c r="M376" s="896"/>
      <c r="N376" s="896"/>
      <c r="O376" s="896"/>
      <c r="P376" s="896"/>
      <c r="Q376" s="896"/>
      <c r="R376" s="896"/>
      <c r="S376" s="896"/>
      <c r="T376" s="896"/>
      <c r="U376" s="896"/>
      <c r="V376" s="896"/>
      <c r="W376" s="896"/>
      <c r="X376" s="896"/>
      <c r="Y376" s="896"/>
      <c r="Z376" s="896"/>
      <c r="AA376" s="896"/>
      <c r="AB376" s="896"/>
      <c r="AC376" s="896"/>
      <c r="AD376" s="896"/>
      <c r="AE376" s="896"/>
      <c r="AF376" s="896"/>
    </row>
    <row r="377" spans="1:32" x14ac:dyDescent="0.15">
      <c r="A377" s="895" t="s">
        <v>3634</v>
      </c>
      <c r="B377" s="896" t="s">
        <v>2725</v>
      </c>
      <c r="C377" s="896" t="s">
        <v>2102</v>
      </c>
      <c r="D377" s="896"/>
      <c r="E377" s="896"/>
      <c r="F377" s="896"/>
      <c r="G377" s="896"/>
      <c r="H377" s="896"/>
      <c r="I377" s="896"/>
      <c r="J377" s="896"/>
      <c r="K377" s="896"/>
      <c r="L377" s="896"/>
      <c r="M377" s="896"/>
      <c r="N377" s="896"/>
      <c r="O377" s="896"/>
      <c r="P377" s="896"/>
      <c r="Q377" s="896"/>
      <c r="R377" s="896"/>
      <c r="S377" s="896"/>
      <c r="T377" s="896"/>
      <c r="U377" s="896"/>
      <c r="V377" s="896"/>
      <c r="W377" s="896"/>
      <c r="X377" s="896"/>
      <c r="Y377" s="896"/>
      <c r="Z377" s="896"/>
      <c r="AA377" s="896"/>
      <c r="AB377" s="896"/>
      <c r="AC377" s="896"/>
      <c r="AD377" s="896"/>
      <c r="AE377" s="896"/>
      <c r="AF377" s="896"/>
    </row>
    <row r="378" spans="1:32" x14ac:dyDescent="0.15">
      <c r="A378" s="895" t="s">
        <v>3636</v>
      </c>
      <c r="B378" s="896" t="s">
        <v>442</v>
      </c>
      <c r="C378" s="896" t="s">
        <v>715</v>
      </c>
      <c r="D378" s="896" t="s">
        <v>2190</v>
      </c>
      <c r="E378" s="896" t="s">
        <v>2191</v>
      </c>
      <c r="F378" s="896"/>
      <c r="G378" s="896"/>
      <c r="H378" s="896"/>
      <c r="I378" s="896"/>
      <c r="J378" s="896"/>
      <c r="K378" s="896"/>
      <c r="L378" s="896"/>
      <c r="M378" s="896"/>
      <c r="N378" s="896"/>
      <c r="O378" s="896"/>
      <c r="P378" s="896"/>
      <c r="Q378" s="896"/>
      <c r="R378" s="896"/>
      <c r="S378" s="896"/>
      <c r="T378" s="896"/>
      <c r="U378" s="896"/>
      <c r="V378" s="896"/>
      <c r="W378" s="896"/>
      <c r="X378" s="896"/>
      <c r="Y378" s="896"/>
      <c r="Z378" s="896"/>
      <c r="AA378" s="896"/>
      <c r="AB378" s="896"/>
      <c r="AC378" s="896"/>
      <c r="AD378" s="896"/>
      <c r="AE378" s="896"/>
      <c r="AF378" s="896"/>
    </row>
    <row r="379" spans="1:32" x14ac:dyDescent="0.15">
      <c r="A379" s="895" t="s">
        <v>3638</v>
      </c>
      <c r="B379" s="896" t="s">
        <v>441</v>
      </c>
      <c r="C379" s="896" t="s">
        <v>866</v>
      </c>
      <c r="D379" s="896" t="s">
        <v>810</v>
      </c>
      <c r="E379" s="896"/>
      <c r="F379" s="896"/>
      <c r="G379" s="896"/>
      <c r="H379" s="896"/>
      <c r="I379" s="896"/>
      <c r="J379" s="896"/>
      <c r="K379" s="896"/>
      <c r="L379" s="896"/>
      <c r="M379" s="896"/>
      <c r="N379" s="896"/>
      <c r="O379" s="896"/>
      <c r="P379" s="896"/>
      <c r="Q379" s="896"/>
      <c r="R379" s="896"/>
      <c r="S379" s="896"/>
      <c r="T379" s="896"/>
      <c r="U379" s="896"/>
      <c r="V379" s="896"/>
      <c r="W379" s="896"/>
      <c r="X379" s="896"/>
      <c r="Y379" s="896"/>
      <c r="Z379" s="896"/>
      <c r="AA379" s="896"/>
      <c r="AB379" s="896"/>
      <c r="AC379" s="896"/>
      <c r="AD379" s="896"/>
      <c r="AE379" s="896"/>
      <c r="AF379" s="896"/>
    </row>
    <row r="380" spans="1:32" x14ac:dyDescent="0.15">
      <c r="A380" s="895" t="s">
        <v>3640</v>
      </c>
      <c r="B380" s="896" t="s">
        <v>2747</v>
      </c>
      <c r="C380" s="896" t="s">
        <v>2503</v>
      </c>
      <c r="D380" s="896"/>
      <c r="E380" s="896"/>
      <c r="F380" s="896"/>
      <c r="G380" s="896"/>
      <c r="H380" s="896"/>
      <c r="I380" s="896"/>
      <c r="J380" s="896"/>
      <c r="K380" s="896"/>
      <c r="L380" s="896"/>
      <c r="M380" s="896"/>
      <c r="N380" s="896"/>
      <c r="O380" s="896"/>
      <c r="P380" s="896"/>
      <c r="Q380" s="896"/>
      <c r="R380" s="896"/>
      <c r="S380" s="896"/>
      <c r="T380" s="896"/>
      <c r="U380" s="896"/>
      <c r="V380" s="896"/>
      <c r="W380" s="896"/>
      <c r="X380" s="896"/>
      <c r="Y380" s="896"/>
      <c r="Z380" s="896"/>
      <c r="AA380" s="896"/>
      <c r="AB380" s="896"/>
      <c r="AC380" s="896"/>
      <c r="AD380" s="896"/>
      <c r="AE380" s="896"/>
      <c r="AF380" s="896"/>
    </row>
    <row r="381" spans="1:32" x14ac:dyDescent="0.15">
      <c r="A381" s="895" t="s">
        <v>3642</v>
      </c>
      <c r="B381" s="896" t="s">
        <v>41</v>
      </c>
      <c r="C381" s="896" t="s">
        <v>2469</v>
      </c>
      <c r="D381" s="896" t="s">
        <v>707</v>
      </c>
      <c r="E381" s="896" t="s">
        <v>715</v>
      </c>
      <c r="F381" s="896" t="s">
        <v>2093</v>
      </c>
      <c r="G381" s="896"/>
      <c r="H381" s="896"/>
      <c r="I381" s="896"/>
      <c r="J381" s="896"/>
      <c r="K381" s="896"/>
      <c r="L381" s="896"/>
      <c r="M381" s="896"/>
      <c r="N381" s="896"/>
      <c r="O381" s="896"/>
      <c r="P381" s="896"/>
      <c r="Q381" s="896"/>
      <c r="R381" s="896"/>
      <c r="S381" s="896"/>
      <c r="T381" s="896"/>
      <c r="U381" s="896"/>
      <c r="V381" s="896"/>
      <c r="W381" s="896"/>
      <c r="X381" s="896"/>
      <c r="Y381" s="896"/>
      <c r="Z381" s="896"/>
      <c r="AA381" s="896"/>
      <c r="AB381" s="896"/>
      <c r="AC381" s="896"/>
      <c r="AD381" s="896"/>
      <c r="AE381" s="896"/>
      <c r="AF381" s="896"/>
    </row>
    <row r="382" spans="1:32" x14ac:dyDescent="0.15">
      <c r="A382" s="895" t="s">
        <v>3644</v>
      </c>
      <c r="B382" s="896" t="s">
        <v>119</v>
      </c>
      <c r="C382" s="896" t="s">
        <v>708</v>
      </c>
      <c r="D382" s="896" t="s">
        <v>2357</v>
      </c>
      <c r="E382" s="896"/>
      <c r="F382" s="896"/>
      <c r="G382" s="896"/>
      <c r="H382" s="896"/>
      <c r="I382" s="896"/>
      <c r="J382" s="896"/>
      <c r="K382" s="896"/>
      <c r="L382" s="896"/>
      <c r="M382" s="896"/>
      <c r="N382" s="896"/>
      <c r="O382" s="896"/>
      <c r="P382" s="896"/>
      <c r="Q382" s="896"/>
      <c r="R382" s="896"/>
      <c r="S382" s="896"/>
      <c r="T382" s="896"/>
      <c r="U382" s="896"/>
      <c r="V382" s="896"/>
      <c r="W382" s="896"/>
      <c r="X382" s="896"/>
      <c r="Y382" s="896"/>
      <c r="Z382" s="896"/>
      <c r="AA382" s="896"/>
      <c r="AB382" s="896"/>
      <c r="AC382" s="896"/>
      <c r="AD382" s="896"/>
      <c r="AE382" s="896"/>
      <c r="AF382" s="896"/>
    </row>
    <row r="383" spans="1:32" x14ac:dyDescent="0.15">
      <c r="A383" s="895" t="s">
        <v>3646</v>
      </c>
      <c r="B383" s="896" t="s">
        <v>120</v>
      </c>
      <c r="C383" s="896" t="s">
        <v>815</v>
      </c>
      <c r="D383" s="896" t="s">
        <v>816</v>
      </c>
      <c r="E383" s="896" t="s">
        <v>742</v>
      </c>
      <c r="F383" s="896"/>
      <c r="G383" s="896"/>
      <c r="H383" s="896"/>
      <c r="I383" s="896"/>
      <c r="J383" s="896"/>
      <c r="K383" s="896"/>
      <c r="L383" s="896"/>
      <c r="M383" s="896"/>
      <c r="N383" s="896"/>
      <c r="O383" s="896"/>
      <c r="P383" s="896"/>
      <c r="Q383" s="896"/>
      <c r="R383" s="896"/>
      <c r="S383" s="896"/>
      <c r="T383" s="896"/>
      <c r="U383" s="896"/>
      <c r="V383" s="896"/>
      <c r="W383" s="896"/>
      <c r="X383" s="896"/>
      <c r="Y383" s="896"/>
      <c r="Z383" s="896"/>
      <c r="AA383" s="896"/>
      <c r="AB383" s="896"/>
      <c r="AC383" s="896"/>
      <c r="AD383" s="896"/>
      <c r="AE383" s="896"/>
      <c r="AF383" s="896"/>
    </row>
    <row r="384" spans="1:32" x14ac:dyDescent="0.15">
      <c r="A384" s="895" t="s">
        <v>3648</v>
      </c>
      <c r="B384" s="896" t="s">
        <v>446</v>
      </c>
      <c r="C384" s="896" t="s">
        <v>710</v>
      </c>
      <c r="D384" s="896" t="s">
        <v>2360</v>
      </c>
      <c r="E384" s="896" t="s">
        <v>799</v>
      </c>
      <c r="F384" s="896" t="s">
        <v>2192</v>
      </c>
      <c r="G384" s="896" t="s">
        <v>2377</v>
      </c>
      <c r="H384" s="896"/>
      <c r="I384" s="896"/>
      <c r="J384" s="896"/>
      <c r="K384" s="896"/>
      <c r="L384" s="896"/>
      <c r="M384" s="896"/>
      <c r="N384" s="896"/>
      <c r="O384" s="896"/>
      <c r="P384" s="896"/>
      <c r="Q384" s="896"/>
      <c r="R384" s="896"/>
      <c r="S384" s="896"/>
      <c r="T384" s="896"/>
      <c r="U384" s="896"/>
      <c r="V384" s="896"/>
      <c r="W384" s="896"/>
      <c r="X384" s="896"/>
      <c r="Y384" s="896"/>
      <c r="Z384" s="896"/>
      <c r="AA384" s="896"/>
      <c r="AB384" s="896"/>
      <c r="AC384" s="896"/>
      <c r="AD384" s="896"/>
      <c r="AE384" s="896"/>
      <c r="AF384" s="896"/>
    </row>
    <row r="385" spans="1:32" x14ac:dyDescent="0.15">
      <c r="A385" s="895" t="s">
        <v>3650</v>
      </c>
      <c r="B385" s="896" t="s">
        <v>444</v>
      </c>
      <c r="C385" s="896" t="s">
        <v>946</v>
      </c>
      <c r="D385" s="896"/>
      <c r="E385" s="896"/>
      <c r="F385" s="896"/>
      <c r="G385" s="896"/>
      <c r="H385" s="896"/>
      <c r="I385" s="896"/>
      <c r="J385" s="896"/>
      <c r="K385" s="896"/>
      <c r="L385" s="896"/>
      <c r="M385" s="896"/>
      <c r="N385" s="896"/>
      <c r="O385" s="896"/>
      <c r="P385" s="896"/>
      <c r="Q385" s="896"/>
      <c r="R385" s="896"/>
      <c r="S385" s="896"/>
      <c r="T385" s="896"/>
      <c r="U385" s="896"/>
      <c r="V385" s="896"/>
      <c r="W385" s="896"/>
      <c r="X385" s="896"/>
      <c r="Y385" s="896"/>
      <c r="Z385" s="896"/>
      <c r="AA385" s="896"/>
      <c r="AB385" s="896"/>
      <c r="AC385" s="896"/>
      <c r="AD385" s="896"/>
      <c r="AE385" s="896"/>
      <c r="AF385" s="896"/>
    </row>
    <row r="386" spans="1:32" x14ac:dyDescent="0.15">
      <c r="A386" s="895" t="s">
        <v>3652</v>
      </c>
      <c r="B386" s="896" t="s">
        <v>445</v>
      </c>
      <c r="C386" s="896" t="s">
        <v>825</v>
      </c>
      <c r="D386" s="896"/>
      <c r="E386" s="896"/>
      <c r="F386" s="896"/>
      <c r="G386" s="896"/>
      <c r="H386" s="896"/>
      <c r="I386" s="896"/>
      <c r="J386" s="896"/>
      <c r="K386" s="896"/>
      <c r="L386" s="896"/>
      <c r="M386" s="896"/>
      <c r="N386" s="896"/>
      <c r="O386" s="896"/>
      <c r="P386" s="896"/>
      <c r="Q386" s="896"/>
      <c r="R386" s="896"/>
      <c r="S386" s="896"/>
      <c r="T386" s="896"/>
      <c r="U386" s="896"/>
      <c r="V386" s="896"/>
      <c r="W386" s="896"/>
      <c r="X386" s="896"/>
      <c r="Y386" s="896"/>
      <c r="Z386" s="896"/>
      <c r="AA386" s="896"/>
      <c r="AB386" s="896"/>
      <c r="AC386" s="896"/>
      <c r="AD386" s="896"/>
      <c r="AE386" s="896"/>
      <c r="AF386" s="896"/>
    </row>
    <row r="387" spans="1:32" x14ac:dyDescent="0.15">
      <c r="A387" s="895" t="s">
        <v>3654</v>
      </c>
      <c r="B387" s="896" t="s">
        <v>443</v>
      </c>
      <c r="C387" s="896" t="s">
        <v>792</v>
      </c>
      <c r="D387" s="896" t="s">
        <v>2380</v>
      </c>
      <c r="E387" s="896"/>
      <c r="F387" s="896"/>
      <c r="G387" s="896"/>
      <c r="H387" s="896"/>
      <c r="I387" s="896"/>
      <c r="J387" s="896"/>
      <c r="K387" s="896"/>
      <c r="L387" s="896"/>
      <c r="M387" s="896"/>
      <c r="N387" s="896"/>
      <c r="O387" s="896"/>
      <c r="P387" s="896"/>
      <c r="Q387" s="896"/>
      <c r="R387" s="896"/>
      <c r="S387" s="896"/>
      <c r="T387" s="896"/>
      <c r="U387" s="896"/>
      <c r="V387" s="896"/>
      <c r="W387" s="896"/>
      <c r="X387" s="896"/>
      <c r="Y387" s="896"/>
      <c r="Z387" s="896"/>
      <c r="AA387" s="896"/>
      <c r="AB387" s="896"/>
      <c r="AC387" s="896"/>
      <c r="AD387" s="896"/>
      <c r="AE387" s="896"/>
      <c r="AF387" s="896"/>
    </row>
    <row r="388" spans="1:32" x14ac:dyDescent="0.15">
      <c r="A388" s="895" t="s">
        <v>3656</v>
      </c>
      <c r="B388" s="896" t="s">
        <v>42</v>
      </c>
      <c r="C388" s="896" t="s">
        <v>721</v>
      </c>
      <c r="D388" s="896" t="s">
        <v>709</v>
      </c>
      <c r="E388" s="896" t="s">
        <v>2470</v>
      </c>
      <c r="F388" s="896" t="s">
        <v>712</v>
      </c>
      <c r="G388" s="896" t="s">
        <v>707</v>
      </c>
      <c r="H388" s="896" t="s">
        <v>715</v>
      </c>
      <c r="I388" s="896" t="s">
        <v>716</v>
      </c>
      <c r="J388" s="896" t="s">
        <v>761</v>
      </c>
      <c r="K388" s="896"/>
      <c r="L388" s="896"/>
      <c r="M388" s="896"/>
      <c r="N388" s="896"/>
      <c r="O388" s="896"/>
      <c r="P388" s="896"/>
      <c r="Q388" s="896"/>
      <c r="R388" s="896"/>
      <c r="S388" s="896"/>
      <c r="T388" s="896"/>
      <c r="U388" s="896"/>
      <c r="V388" s="896"/>
      <c r="W388" s="896"/>
      <c r="X388" s="896"/>
      <c r="Y388" s="896"/>
      <c r="Z388" s="896"/>
      <c r="AA388" s="896"/>
      <c r="AB388" s="896"/>
      <c r="AC388" s="896"/>
      <c r="AD388" s="896"/>
      <c r="AE388" s="896"/>
      <c r="AF388" s="896"/>
    </row>
    <row r="389" spans="1:32" x14ac:dyDescent="0.15">
      <c r="A389" s="895" t="s">
        <v>3658</v>
      </c>
      <c r="B389" s="896" t="s">
        <v>2784</v>
      </c>
      <c r="C389" s="896" t="s">
        <v>2193</v>
      </c>
      <c r="D389" s="896" t="s">
        <v>819</v>
      </c>
      <c r="E389" s="896"/>
      <c r="F389" s="896"/>
      <c r="G389" s="896"/>
      <c r="H389" s="896"/>
      <c r="I389" s="896"/>
      <c r="J389" s="896"/>
      <c r="K389" s="896"/>
      <c r="L389" s="896"/>
      <c r="M389" s="896"/>
      <c r="N389" s="896"/>
      <c r="O389" s="896"/>
      <c r="P389" s="896"/>
      <c r="Q389" s="896"/>
      <c r="R389" s="896"/>
      <c r="S389" s="896"/>
      <c r="T389" s="896"/>
      <c r="U389" s="896"/>
      <c r="V389" s="896"/>
      <c r="W389" s="896"/>
      <c r="X389" s="896"/>
      <c r="Y389" s="896"/>
      <c r="Z389" s="896"/>
      <c r="AA389" s="896"/>
      <c r="AB389" s="896"/>
      <c r="AC389" s="896"/>
      <c r="AD389" s="896"/>
      <c r="AE389" s="896"/>
      <c r="AF389" s="896"/>
    </row>
    <row r="390" spans="1:32" x14ac:dyDescent="0.15">
      <c r="A390" s="895" t="s">
        <v>3660</v>
      </c>
      <c r="B390" s="896" t="s">
        <v>2726</v>
      </c>
      <c r="C390" s="896" t="s">
        <v>2596</v>
      </c>
      <c r="D390" s="896" t="s">
        <v>2597</v>
      </c>
      <c r="E390" s="896"/>
      <c r="F390" s="896"/>
      <c r="G390" s="896"/>
      <c r="H390" s="896"/>
      <c r="I390" s="896"/>
      <c r="J390" s="896"/>
      <c r="K390" s="896"/>
      <c r="L390" s="896"/>
      <c r="M390" s="896"/>
      <c r="N390" s="896"/>
      <c r="O390" s="896"/>
      <c r="P390" s="896"/>
      <c r="Q390" s="896"/>
      <c r="R390" s="896"/>
      <c r="S390" s="896"/>
      <c r="T390" s="896"/>
      <c r="U390" s="896"/>
      <c r="V390" s="896"/>
      <c r="W390" s="896"/>
      <c r="Y390" s="896"/>
      <c r="Z390" s="896"/>
      <c r="AA390" s="896"/>
      <c r="AB390" s="896"/>
      <c r="AC390" s="896"/>
      <c r="AD390" s="896"/>
      <c r="AE390" s="896"/>
      <c r="AF390" s="896"/>
    </row>
    <row r="391" spans="1:32" x14ac:dyDescent="0.15">
      <c r="A391" s="895" t="s">
        <v>3662</v>
      </c>
      <c r="B391" s="896" t="s">
        <v>121</v>
      </c>
      <c r="C391" s="896" t="s">
        <v>742</v>
      </c>
      <c r="D391" s="896"/>
      <c r="E391" s="896"/>
      <c r="F391" s="896"/>
      <c r="G391" s="896"/>
      <c r="H391" s="896"/>
      <c r="I391" s="896"/>
      <c r="J391" s="896"/>
      <c r="K391" s="896"/>
      <c r="L391" s="896"/>
      <c r="M391" s="896"/>
      <c r="N391" s="896"/>
      <c r="O391" s="896"/>
      <c r="P391" s="896"/>
      <c r="Q391" s="896"/>
      <c r="R391" s="896"/>
      <c r="S391" s="896"/>
      <c r="T391" s="896"/>
      <c r="U391" s="896"/>
      <c r="V391" s="896"/>
      <c r="W391" s="896"/>
      <c r="X391" s="896"/>
      <c r="Y391" s="896"/>
      <c r="Z391" s="896"/>
      <c r="AA391" s="896"/>
      <c r="AB391" s="896"/>
      <c r="AC391" s="896"/>
      <c r="AD391" s="896"/>
      <c r="AE391" s="896"/>
      <c r="AF391" s="896"/>
    </row>
    <row r="392" spans="1:32" x14ac:dyDescent="0.15">
      <c r="A392" s="895" t="s">
        <v>3664</v>
      </c>
      <c r="B392" s="896" t="s">
        <v>449</v>
      </c>
      <c r="C392" s="896" t="s">
        <v>795</v>
      </c>
      <c r="D392" s="896" t="s">
        <v>1034</v>
      </c>
      <c r="E392" s="896" t="s">
        <v>1035</v>
      </c>
      <c r="F392" s="896"/>
      <c r="G392" s="896"/>
      <c r="H392" s="896"/>
      <c r="I392" s="896"/>
      <c r="J392" s="896"/>
      <c r="K392" s="896"/>
      <c r="L392" s="896"/>
      <c r="M392" s="896"/>
      <c r="N392" s="896"/>
      <c r="O392" s="896"/>
      <c r="P392" s="896"/>
      <c r="Q392" s="896"/>
      <c r="R392" s="896"/>
      <c r="S392" s="896"/>
      <c r="T392" s="896"/>
      <c r="U392" s="896"/>
      <c r="V392" s="896"/>
      <c r="W392" s="896"/>
      <c r="X392" s="896"/>
      <c r="Y392" s="896"/>
      <c r="Z392" s="896"/>
      <c r="AA392" s="896"/>
      <c r="AB392" s="896"/>
      <c r="AC392" s="896"/>
      <c r="AD392" s="896"/>
      <c r="AE392" s="896"/>
      <c r="AF392" s="896"/>
    </row>
    <row r="393" spans="1:32" x14ac:dyDescent="0.15">
      <c r="A393" s="895" t="s">
        <v>3666</v>
      </c>
      <c r="B393" s="896" t="s">
        <v>451</v>
      </c>
      <c r="C393" s="896" t="s">
        <v>713</v>
      </c>
      <c r="D393" s="896"/>
      <c r="E393" s="896"/>
      <c r="F393" s="896"/>
      <c r="G393" s="896"/>
      <c r="H393" s="896"/>
      <c r="I393" s="896"/>
      <c r="J393" s="896"/>
      <c r="K393" s="896"/>
      <c r="L393" s="896"/>
      <c r="M393" s="896"/>
      <c r="N393" s="896"/>
      <c r="O393" s="896"/>
      <c r="P393" s="896"/>
      <c r="Q393" s="896"/>
      <c r="R393" s="896"/>
      <c r="S393" s="896"/>
      <c r="T393" s="896"/>
      <c r="U393" s="896"/>
      <c r="V393" s="896"/>
      <c r="W393" s="896"/>
      <c r="X393" s="896"/>
      <c r="Y393" s="896"/>
      <c r="Z393" s="896"/>
      <c r="AA393" s="896"/>
      <c r="AB393" s="896"/>
      <c r="AC393" s="896"/>
      <c r="AD393" s="896"/>
      <c r="AE393" s="896"/>
      <c r="AF393" s="896"/>
    </row>
    <row r="394" spans="1:32" x14ac:dyDescent="0.15">
      <c r="A394" s="895" t="s">
        <v>3668</v>
      </c>
      <c r="B394" s="896" t="s">
        <v>450</v>
      </c>
      <c r="C394" s="896" t="s">
        <v>906</v>
      </c>
      <c r="D394" s="896" t="s">
        <v>848</v>
      </c>
      <c r="E394" s="896" t="s">
        <v>2469</v>
      </c>
      <c r="F394" s="896"/>
      <c r="G394" s="896"/>
      <c r="H394" s="896"/>
      <c r="I394" s="896"/>
      <c r="J394" s="896"/>
      <c r="K394" s="896"/>
      <c r="L394" s="896"/>
      <c r="M394" s="896"/>
      <c r="N394" s="896"/>
      <c r="O394" s="896"/>
      <c r="P394" s="896"/>
      <c r="Q394" s="896"/>
      <c r="R394" s="896"/>
      <c r="S394" s="896"/>
      <c r="T394" s="896"/>
      <c r="U394" s="896"/>
      <c r="V394" s="896"/>
      <c r="W394" s="896"/>
      <c r="X394" s="896"/>
      <c r="Y394" s="896"/>
      <c r="Z394" s="896"/>
      <c r="AA394" s="896"/>
      <c r="AB394" s="896"/>
      <c r="AC394" s="896"/>
      <c r="AD394" s="896"/>
      <c r="AE394" s="896"/>
      <c r="AF394" s="896"/>
    </row>
    <row r="395" spans="1:32" x14ac:dyDescent="0.15">
      <c r="A395" s="895" t="s">
        <v>3670</v>
      </c>
      <c r="B395" s="896" t="s">
        <v>448</v>
      </c>
      <c r="C395" s="896" t="s">
        <v>866</v>
      </c>
      <c r="D395" s="896" t="s">
        <v>2380</v>
      </c>
      <c r="E395" s="896"/>
      <c r="F395" s="896"/>
      <c r="G395" s="896"/>
      <c r="H395" s="896"/>
      <c r="I395" s="896"/>
      <c r="J395" s="896"/>
      <c r="K395" s="896"/>
      <c r="L395" s="896"/>
      <c r="M395" s="896"/>
      <c r="N395" s="896"/>
      <c r="O395" s="896"/>
      <c r="P395" s="896"/>
      <c r="Q395" s="896"/>
      <c r="R395" s="896"/>
      <c r="S395" s="896"/>
      <c r="T395" s="896"/>
      <c r="U395" s="896"/>
      <c r="V395" s="896"/>
      <c r="W395" s="896"/>
      <c r="X395" s="896"/>
      <c r="Y395" s="896"/>
      <c r="Z395" s="896"/>
      <c r="AA395" s="896"/>
      <c r="AB395" s="896"/>
      <c r="AC395" s="896"/>
      <c r="AD395" s="896"/>
      <c r="AE395" s="896"/>
      <c r="AF395" s="896"/>
    </row>
    <row r="396" spans="1:32" x14ac:dyDescent="0.15">
      <c r="A396" s="895" t="s">
        <v>3672</v>
      </c>
      <c r="B396" s="896" t="s">
        <v>447</v>
      </c>
      <c r="C396" s="896" t="s">
        <v>742</v>
      </c>
      <c r="D396" s="896" t="s">
        <v>4628</v>
      </c>
      <c r="E396" s="896"/>
      <c r="F396" s="896"/>
      <c r="G396" s="896"/>
      <c r="H396" s="896"/>
      <c r="I396" s="896"/>
      <c r="J396" s="896"/>
      <c r="K396" s="896"/>
      <c r="L396" s="896"/>
      <c r="M396" s="896"/>
      <c r="N396" s="896"/>
      <c r="O396" s="896"/>
      <c r="P396" s="896"/>
      <c r="Q396" s="896"/>
      <c r="R396" s="896"/>
      <c r="S396" s="896"/>
      <c r="T396" s="896"/>
      <c r="U396" s="896"/>
      <c r="V396" s="896"/>
      <c r="W396" s="896"/>
      <c r="X396" s="896"/>
      <c r="Y396" s="896"/>
      <c r="Z396" s="896"/>
      <c r="AA396" s="896"/>
      <c r="AB396" s="896"/>
      <c r="AC396" s="896"/>
      <c r="AD396" s="896"/>
      <c r="AE396" s="896"/>
      <c r="AF396" s="896"/>
    </row>
    <row r="397" spans="1:32" x14ac:dyDescent="0.15">
      <c r="A397" s="895" t="s">
        <v>3674</v>
      </c>
      <c r="B397" s="896" t="s">
        <v>2748</v>
      </c>
      <c r="C397" s="896" t="s">
        <v>738</v>
      </c>
      <c r="D397" s="896" t="s">
        <v>2380</v>
      </c>
      <c r="E397" s="896"/>
      <c r="F397" s="896"/>
      <c r="G397" s="896"/>
      <c r="H397" s="896"/>
      <c r="I397" s="896"/>
      <c r="J397" s="896"/>
      <c r="K397" s="896"/>
      <c r="L397" s="896"/>
      <c r="M397" s="896"/>
      <c r="N397" s="896"/>
      <c r="O397" s="896"/>
      <c r="P397" s="896"/>
      <c r="Q397" s="896"/>
      <c r="R397" s="896"/>
      <c r="S397" s="896"/>
      <c r="T397" s="896"/>
      <c r="U397" s="896"/>
      <c r="V397" s="896"/>
      <c r="W397" s="896"/>
      <c r="X397" s="896"/>
      <c r="Y397" s="896"/>
      <c r="Z397" s="896"/>
      <c r="AA397" s="896"/>
      <c r="AB397" s="896"/>
      <c r="AC397" s="896"/>
      <c r="AD397" s="896"/>
      <c r="AE397" s="896"/>
      <c r="AF397" s="896"/>
    </row>
    <row r="398" spans="1:32" x14ac:dyDescent="0.15">
      <c r="A398" s="895" t="s">
        <v>3676</v>
      </c>
      <c r="B398" s="896" t="s">
        <v>3677</v>
      </c>
      <c r="C398" s="896" t="s">
        <v>4618</v>
      </c>
      <c r="D398" s="896"/>
      <c r="E398" s="896"/>
      <c r="F398" s="896"/>
      <c r="G398" s="896"/>
      <c r="H398" s="896"/>
      <c r="I398" s="896"/>
      <c r="J398" s="896"/>
      <c r="K398" s="896"/>
      <c r="L398" s="896"/>
      <c r="M398" s="896"/>
      <c r="N398" s="896"/>
      <c r="O398" s="896"/>
      <c r="P398" s="896"/>
      <c r="Q398" s="896"/>
      <c r="R398" s="896"/>
      <c r="S398" s="896"/>
      <c r="T398" s="896"/>
      <c r="U398" s="896"/>
      <c r="V398" s="896"/>
      <c r="W398" s="896"/>
      <c r="X398" s="896"/>
      <c r="Y398" s="896"/>
      <c r="Z398" s="896"/>
      <c r="AA398" s="896"/>
      <c r="AB398" s="896"/>
      <c r="AC398" s="896"/>
      <c r="AD398" s="896"/>
      <c r="AE398" s="896"/>
      <c r="AF398" s="896"/>
    </row>
    <row r="399" spans="1:32" x14ac:dyDescent="0.15">
      <c r="A399" s="895" t="s">
        <v>3679</v>
      </c>
      <c r="B399" s="896" t="s">
        <v>43</v>
      </c>
      <c r="C399" s="896" t="s">
        <v>709</v>
      </c>
      <c r="D399" s="896" t="s">
        <v>762</v>
      </c>
      <c r="E399" s="896" t="s">
        <v>707</v>
      </c>
      <c r="F399" s="896" t="s">
        <v>715</v>
      </c>
      <c r="G399" s="896" t="s">
        <v>763</v>
      </c>
      <c r="H399" s="896" t="s">
        <v>4691</v>
      </c>
      <c r="I399" s="896"/>
      <c r="J399" s="896"/>
      <c r="K399" s="896"/>
      <c r="L399" s="896"/>
      <c r="M399" s="896"/>
      <c r="N399" s="896"/>
      <c r="O399" s="896"/>
      <c r="P399" s="896"/>
      <c r="Q399" s="896"/>
      <c r="R399" s="896"/>
      <c r="S399" s="896"/>
      <c r="T399" s="896"/>
      <c r="U399" s="896"/>
      <c r="V399" s="896"/>
      <c r="W399" s="896"/>
      <c r="X399" s="896"/>
      <c r="Y399" s="896"/>
      <c r="Z399" s="896"/>
      <c r="AA399" s="896"/>
      <c r="AB399" s="896"/>
      <c r="AC399" s="896"/>
      <c r="AD399" s="896"/>
      <c r="AE399" s="896"/>
      <c r="AF399" s="896"/>
    </row>
    <row r="400" spans="1:32" x14ac:dyDescent="0.15">
      <c r="A400" s="895" t="s">
        <v>3681</v>
      </c>
      <c r="B400" s="896" t="s">
        <v>123</v>
      </c>
      <c r="C400" s="896" t="s">
        <v>714</v>
      </c>
      <c r="D400" s="896"/>
      <c r="E400" s="896"/>
      <c r="F400" s="896"/>
      <c r="G400" s="896"/>
      <c r="H400" s="896"/>
      <c r="I400" s="896"/>
      <c r="J400" s="896"/>
      <c r="K400" s="896"/>
      <c r="L400" s="896"/>
      <c r="M400" s="896"/>
      <c r="N400" s="896"/>
      <c r="O400" s="896"/>
      <c r="P400" s="896"/>
      <c r="Q400" s="896"/>
      <c r="R400" s="896"/>
      <c r="S400" s="896"/>
      <c r="T400" s="896"/>
      <c r="U400" s="896"/>
      <c r="V400" s="896"/>
      <c r="W400" s="896"/>
      <c r="X400" s="896"/>
      <c r="Y400" s="896"/>
      <c r="Z400" s="896"/>
      <c r="AA400" s="896"/>
      <c r="AB400" s="896"/>
      <c r="AC400" s="896"/>
      <c r="AD400" s="896"/>
      <c r="AE400" s="896"/>
      <c r="AF400" s="896"/>
    </row>
    <row r="401" spans="1:32" x14ac:dyDescent="0.15">
      <c r="A401" s="895" t="s">
        <v>3683</v>
      </c>
      <c r="B401" s="896" t="s">
        <v>122</v>
      </c>
      <c r="C401" s="896" t="s">
        <v>742</v>
      </c>
      <c r="D401" s="896"/>
      <c r="E401" s="896"/>
      <c r="F401" s="896"/>
      <c r="G401" s="896"/>
      <c r="H401" s="896"/>
      <c r="I401" s="896"/>
      <c r="J401" s="896"/>
      <c r="K401" s="896"/>
      <c r="L401" s="896"/>
      <c r="M401" s="896"/>
      <c r="N401" s="896"/>
      <c r="O401" s="896"/>
      <c r="P401" s="896"/>
      <c r="Q401" s="896"/>
      <c r="R401" s="896"/>
      <c r="S401" s="896"/>
      <c r="T401" s="896"/>
      <c r="U401" s="896"/>
      <c r="V401" s="896"/>
      <c r="W401" s="896"/>
      <c r="X401" s="896"/>
      <c r="Y401" s="896"/>
      <c r="Z401" s="896"/>
      <c r="AA401" s="896"/>
      <c r="AB401" s="896"/>
      <c r="AC401" s="896"/>
      <c r="AD401" s="896"/>
      <c r="AE401" s="896"/>
      <c r="AF401" s="896"/>
    </row>
    <row r="402" spans="1:32" x14ac:dyDescent="0.15">
      <c r="A402" s="895" t="s">
        <v>3687</v>
      </c>
      <c r="B402" s="896" t="s">
        <v>456</v>
      </c>
      <c r="C402" s="896" t="s">
        <v>753</v>
      </c>
      <c r="D402" s="896" t="s">
        <v>742</v>
      </c>
      <c r="E402" s="896"/>
      <c r="F402" s="896"/>
      <c r="G402" s="896"/>
      <c r="H402" s="896"/>
      <c r="I402" s="896"/>
      <c r="J402" s="896"/>
      <c r="K402" s="896"/>
      <c r="L402" s="896"/>
      <c r="M402" s="896"/>
      <c r="N402" s="896"/>
      <c r="O402" s="896"/>
      <c r="P402" s="896"/>
      <c r="Q402" s="896"/>
      <c r="R402" s="896"/>
      <c r="S402" s="896"/>
      <c r="T402" s="896"/>
      <c r="U402" s="896"/>
      <c r="V402" s="896"/>
      <c r="W402" s="896"/>
      <c r="X402" s="896"/>
      <c r="Y402" s="896"/>
      <c r="Z402" s="896"/>
      <c r="AA402" s="896"/>
      <c r="AB402" s="896"/>
      <c r="AC402" s="896"/>
      <c r="AD402" s="896"/>
      <c r="AE402" s="896"/>
      <c r="AF402" s="896"/>
    </row>
    <row r="403" spans="1:32" x14ac:dyDescent="0.15">
      <c r="A403" s="895" t="s">
        <v>3689</v>
      </c>
      <c r="B403" s="896" t="s">
        <v>2749</v>
      </c>
      <c r="C403" s="896" t="s">
        <v>711</v>
      </c>
      <c r="D403" s="896" t="s">
        <v>753</v>
      </c>
      <c r="E403" s="896" t="s">
        <v>2380</v>
      </c>
      <c r="F403" s="896"/>
      <c r="G403" s="896"/>
      <c r="H403" s="896"/>
      <c r="I403" s="896"/>
      <c r="J403" s="896"/>
      <c r="K403" s="896"/>
      <c r="L403" s="896"/>
      <c r="M403" s="896"/>
      <c r="N403" s="896"/>
      <c r="O403" s="896"/>
      <c r="P403" s="896"/>
      <c r="Q403" s="896"/>
      <c r="R403" s="896"/>
      <c r="S403" s="896"/>
      <c r="T403" s="896"/>
      <c r="U403" s="896"/>
      <c r="V403" s="896"/>
      <c r="W403" s="896"/>
      <c r="X403" s="896"/>
      <c r="Y403" s="896"/>
      <c r="Z403" s="896"/>
      <c r="AA403" s="896"/>
      <c r="AB403" s="896"/>
      <c r="AC403" s="896"/>
      <c r="AD403" s="896"/>
      <c r="AE403" s="896"/>
      <c r="AF403" s="896"/>
    </row>
    <row r="404" spans="1:32" x14ac:dyDescent="0.15">
      <c r="A404" s="895" t="s">
        <v>3691</v>
      </c>
      <c r="B404" s="896" t="s">
        <v>454</v>
      </c>
      <c r="C404" s="896" t="s">
        <v>861</v>
      </c>
      <c r="D404" s="896" t="s">
        <v>1036</v>
      </c>
      <c r="E404" s="896"/>
      <c r="F404" s="896"/>
      <c r="G404" s="896"/>
      <c r="H404" s="896"/>
      <c r="I404" s="896"/>
      <c r="J404" s="896"/>
      <c r="K404" s="896"/>
      <c r="L404" s="896"/>
      <c r="M404" s="896"/>
      <c r="N404" s="896"/>
      <c r="O404" s="896"/>
      <c r="P404" s="896"/>
      <c r="Q404" s="896"/>
      <c r="R404" s="896"/>
      <c r="S404" s="896"/>
      <c r="T404" s="896"/>
      <c r="U404" s="896"/>
      <c r="V404" s="896"/>
      <c r="W404" s="896"/>
      <c r="X404" s="896"/>
      <c r="Y404" s="896"/>
      <c r="Z404" s="896"/>
      <c r="AA404" s="896"/>
      <c r="AB404" s="896"/>
      <c r="AC404" s="896"/>
      <c r="AD404" s="896"/>
      <c r="AE404" s="896"/>
      <c r="AF404" s="896"/>
    </row>
    <row r="405" spans="1:32" x14ac:dyDescent="0.15">
      <c r="A405" s="895" t="s">
        <v>3693</v>
      </c>
      <c r="B405" s="896" t="s">
        <v>452</v>
      </c>
      <c r="C405" s="896" t="s">
        <v>713</v>
      </c>
      <c r="D405" s="896" t="s">
        <v>753</v>
      </c>
      <c r="E405" s="896" t="s">
        <v>710</v>
      </c>
      <c r="F405" s="896" t="s">
        <v>2182</v>
      </c>
      <c r="G405" s="896"/>
      <c r="H405" s="896"/>
      <c r="I405" s="896"/>
      <c r="J405" s="896"/>
      <c r="K405" s="896"/>
      <c r="L405" s="896"/>
      <c r="M405" s="896"/>
      <c r="N405" s="896"/>
      <c r="O405" s="896"/>
      <c r="P405" s="896"/>
      <c r="Q405" s="896"/>
      <c r="R405" s="896"/>
      <c r="S405" s="896"/>
      <c r="T405" s="896"/>
      <c r="U405" s="896"/>
      <c r="V405" s="896"/>
      <c r="W405" s="896"/>
      <c r="X405" s="896"/>
      <c r="Y405" s="896"/>
      <c r="Z405" s="896"/>
      <c r="AA405" s="896"/>
      <c r="AB405" s="896"/>
      <c r="AC405" s="896"/>
      <c r="AD405" s="896"/>
      <c r="AE405" s="896"/>
      <c r="AF405" s="896"/>
    </row>
    <row r="406" spans="1:32" x14ac:dyDescent="0.15">
      <c r="A406" s="895" t="s">
        <v>3695</v>
      </c>
      <c r="B406" s="896" t="s">
        <v>455</v>
      </c>
      <c r="C406" s="896" t="s">
        <v>709</v>
      </c>
      <c r="D406" s="896" t="s">
        <v>771</v>
      </c>
      <c r="E406" s="896" t="s">
        <v>835</v>
      </c>
      <c r="F406" s="896" t="s">
        <v>2102</v>
      </c>
      <c r="G406" s="896"/>
      <c r="H406" s="896"/>
      <c r="I406" s="896"/>
      <c r="J406" s="896"/>
      <c r="K406" s="896"/>
      <c r="L406" s="896"/>
      <c r="M406" s="896"/>
      <c r="N406" s="896"/>
      <c r="O406" s="896"/>
      <c r="P406" s="896"/>
      <c r="Q406" s="896"/>
      <c r="R406" s="896"/>
      <c r="S406" s="896"/>
      <c r="T406" s="896"/>
      <c r="U406" s="896"/>
      <c r="V406" s="896"/>
      <c r="W406" s="896"/>
      <c r="X406" s="896"/>
      <c r="Y406" s="896"/>
      <c r="Z406" s="896"/>
      <c r="AA406" s="896"/>
      <c r="AB406" s="896"/>
      <c r="AC406" s="896"/>
      <c r="AD406" s="896"/>
      <c r="AE406" s="896"/>
      <c r="AF406" s="896"/>
    </row>
    <row r="407" spans="1:32" x14ac:dyDescent="0.15">
      <c r="A407" s="895" t="s">
        <v>3697</v>
      </c>
      <c r="B407" s="896" t="s">
        <v>458</v>
      </c>
      <c r="C407" s="896" t="s">
        <v>807</v>
      </c>
      <c r="D407" s="896" t="s">
        <v>930</v>
      </c>
      <c r="E407" s="896"/>
      <c r="F407" s="896"/>
      <c r="G407" s="896"/>
      <c r="H407" s="896"/>
      <c r="I407" s="896"/>
      <c r="J407" s="896"/>
      <c r="K407" s="896"/>
      <c r="L407" s="896"/>
      <c r="M407" s="896"/>
      <c r="N407" s="896"/>
      <c r="O407" s="896"/>
      <c r="P407" s="896"/>
      <c r="Q407" s="896"/>
      <c r="R407" s="896"/>
      <c r="S407" s="896"/>
      <c r="T407" s="896"/>
      <c r="U407" s="896"/>
      <c r="V407" s="896"/>
      <c r="W407" s="896"/>
      <c r="X407" s="896"/>
      <c r="Y407" s="896"/>
      <c r="Z407" s="896"/>
      <c r="AA407" s="896"/>
      <c r="AB407" s="896"/>
      <c r="AC407" s="896"/>
      <c r="AD407" s="896"/>
      <c r="AE407" s="896"/>
      <c r="AF407" s="896"/>
    </row>
    <row r="408" spans="1:32" x14ac:dyDescent="0.15">
      <c r="A408" s="895" t="s">
        <v>3699</v>
      </c>
      <c r="B408" s="896" t="s">
        <v>457</v>
      </c>
      <c r="C408" s="896" t="s">
        <v>816</v>
      </c>
      <c r="D408" s="896" t="s">
        <v>2105</v>
      </c>
      <c r="E408" s="896" t="s">
        <v>2194</v>
      </c>
      <c r="F408" s="896" t="s">
        <v>2504</v>
      </c>
      <c r="G408" s="896" t="s">
        <v>2195</v>
      </c>
      <c r="H408" s="896"/>
      <c r="I408" s="896"/>
      <c r="J408" s="896"/>
      <c r="K408" s="896"/>
      <c r="L408" s="896"/>
      <c r="M408" s="896"/>
      <c r="N408" s="896"/>
      <c r="O408" s="896"/>
      <c r="P408" s="896"/>
      <c r="Q408" s="896"/>
      <c r="R408" s="896"/>
      <c r="S408" s="896"/>
      <c r="T408" s="896"/>
      <c r="U408" s="896"/>
      <c r="V408" s="896"/>
      <c r="W408" s="896"/>
      <c r="X408" s="896"/>
      <c r="Y408" s="896"/>
      <c r="Z408" s="896"/>
      <c r="AA408" s="896"/>
      <c r="AB408" s="896"/>
      <c r="AC408" s="896"/>
      <c r="AD408" s="896"/>
      <c r="AE408" s="896"/>
      <c r="AF408" s="896"/>
    </row>
    <row r="409" spans="1:32" x14ac:dyDescent="0.15">
      <c r="A409" s="895" t="s">
        <v>3701</v>
      </c>
      <c r="B409" s="896" t="s">
        <v>453</v>
      </c>
      <c r="C409" s="896" t="s">
        <v>738</v>
      </c>
      <c r="D409" s="896" t="s">
        <v>2473</v>
      </c>
      <c r="E409" s="896" t="s">
        <v>2600</v>
      </c>
      <c r="F409" s="896"/>
      <c r="G409" s="896"/>
      <c r="H409" s="896"/>
      <c r="I409" s="896"/>
      <c r="J409" s="896"/>
      <c r="K409" s="896"/>
      <c r="N409" s="896"/>
      <c r="O409" s="896"/>
      <c r="P409" s="896"/>
      <c r="Q409" s="896"/>
      <c r="R409" s="896"/>
      <c r="S409" s="896"/>
      <c r="T409" s="896"/>
      <c r="U409" s="896"/>
      <c r="V409" s="896"/>
      <c r="W409" s="896"/>
      <c r="X409" s="896"/>
      <c r="Y409" s="896"/>
      <c r="Z409" s="896"/>
      <c r="AA409" s="896"/>
      <c r="AB409" s="896"/>
      <c r="AC409" s="896"/>
      <c r="AD409" s="896"/>
      <c r="AE409" s="896"/>
      <c r="AF409" s="896"/>
    </row>
    <row r="410" spans="1:32" x14ac:dyDescent="0.15">
      <c r="A410" s="895" t="s">
        <v>3703</v>
      </c>
      <c r="B410" s="896" t="s">
        <v>2750</v>
      </c>
      <c r="C410" s="896" t="s">
        <v>2102</v>
      </c>
      <c r="D410" s="896" t="s">
        <v>2805</v>
      </c>
      <c r="E410" s="896"/>
      <c r="F410" s="896"/>
      <c r="G410" s="896"/>
      <c r="H410" s="896"/>
      <c r="I410" s="896"/>
      <c r="J410" s="896"/>
      <c r="K410" s="896"/>
      <c r="L410" s="896"/>
      <c r="M410" s="896"/>
      <c r="N410" s="896"/>
      <c r="O410" s="896"/>
      <c r="P410" s="896"/>
      <c r="Q410" s="896"/>
      <c r="R410" s="896"/>
      <c r="S410" s="896"/>
      <c r="T410" s="896"/>
      <c r="U410" s="896"/>
      <c r="V410" s="896"/>
      <c r="W410" s="896"/>
      <c r="X410" s="896"/>
      <c r="Y410" s="896"/>
      <c r="Z410" s="896"/>
      <c r="AA410" s="896"/>
      <c r="AB410" s="896"/>
      <c r="AC410" s="896"/>
      <c r="AD410" s="896"/>
      <c r="AE410" s="896"/>
      <c r="AF410" s="896"/>
    </row>
    <row r="411" spans="1:32" x14ac:dyDescent="0.15">
      <c r="A411" s="895" t="s">
        <v>3705</v>
      </c>
      <c r="B411" s="896" t="s">
        <v>44</v>
      </c>
      <c r="C411" s="896" t="s">
        <v>2094</v>
      </c>
      <c r="D411" s="896" t="s">
        <v>709</v>
      </c>
      <c r="E411" s="896" t="s">
        <v>764</v>
      </c>
      <c r="F411" s="896" t="s">
        <v>712</v>
      </c>
      <c r="G411" s="896" t="s">
        <v>715</v>
      </c>
      <c r="H411" s="896" t="s">
        <v>716</v>
      </c>
      <c r="I411" s="896"/>
      <c r="J411" s="896"/>
      <c r="K411" s="896"/>
      <c r="L411" s="896"/>
      <c r="M411" s="896"/>
      <c r="N411" s="896"/>
      <c r="O411" s="896"/>
      <c r="P411" s="896"/>
      <c r="Q411" s="896"/>
      <c r="R411" s="896"/>
      <c r="S411" s="896"/>
      <c r="T411" s="896"/>
      <c r="U411" s="896"/>
      <c r="V411" s="896"/>
      <c r="W411" s="896"/>
      <c r="X411" s="896"/>
      <c r="Y411" s="896"/>
      <c r="Z411" s="896"/>
      <c r="AA411" s="896"/>
      <c r="AB411" s="896"/>
      <c r="AC411" s="896"/>
      <c r="AD411" s="896"/>
      <c r="AE411" s="896"/>
      <c r="AF411" s="896"/>
    </row>
    <row r="412" spans="1:32" x14ac:dyDescent="0.15">
      <c r="A412" s="895" t="s">
        <v>3707</v>
      </c>
      <c r="B412" s="896" t="s">
        <v>45</v>
      </c>
      <c r="C412" s="896" t="s">
        <v>707</v>
      </c>
      <c r="D412" s="896"/>
      <c r="E412" s="896"/>
      <c r="F412" s="896"/>
      <c r="G412" s="896"/>
      <c r="H412" s="896"/>
      <c r="I412" s="896"/>
      <c r="J412" s="896"/>
      <c r="K412" s="896"/>
      <c r="L412" s="896"/>
      <c r="M412" s="896"/>
      <c r="N412" s="896"/>
      <c r="O412" s="896"/>
      <c r="P412" s="896"/>
      <c r="Q412" s="896"/>
      <c r="R412" s="896"/>
      <c r="S412" s="896"/>
      <c r="T412" s="896"/>
      <c r="U412" s="896"/>
      <c r="V412" s="896"/>
      <c r="W412" s="896"/>
      <c r="X412" s="896"/>
      <c r="Y412" s="896"/>
      <c r="Z412" s="896"/>
      <c r="AA412" s="896"/>
      <c r="AB412" s="896"/>
      <c r="AC412" s="896"/>
      <c r="AD412" s="896"/>
      <c r="AE412" s="896"/>
      <c r="AF412" s="896"/>
    </row>
    <row r="413" spans="1:32" x14ac:dyDescent="0.15">
      <c r="A413" s="895" t="s">
        <v>3709</v>
      </c>
      <c r="B413" s="896" t="s">
        <v>125</v>
      </c>
      <c r="C413" s="896" t="s">
        <v>714</v>
      </c>
      <c r="D413" s="896" t="s">
        <v>817</v>
      </c>
      <c r="E413" s="896" t="s">
        <v>818</v>
      </c>
      <c r="F413" s="896" t="s">
        <v>819</v>
      </c>
      <c r="G413" s="896" t="s">
        <v>742</v>
      </c>
      <c r="H413" s="896"/>
      <c r="I413" s="896"/>
      <c r="J413" s="896"/>
      <c r="K413" s="896"/>
      <c r="L413" s="896"/>
      <c r="M413" s="896"/>
      <c r="N413" s="896"/>
      <c r="O413" s="896"/>
      <c r="P413" s="896"/>
      <c r="Q413" s="896"/>
      <c r="R413" s="896"/>
      <c r="S413" s="896"/>
      <c r="T413" s="896"/>
      <c r="U413" s="896"/>
      <c r="V413" s="896"/>
      <c r="W413" s="896"/>
      <c r="X413" s="896"/>
      <c r="Y413" s="896"/>
      <c r="Z413" s="896"/>
      <c r="AA413" s="896"/>
      <c r="AB413" s="896"/>
      <c r="AC413" s="896"/>
      <c r="AD413" s="896"/>
      <c r="AE413" s="896"/>
      <c r="AF413" s="896"/>
    </row>
    <row r="414" spans="1:32" x14ac:dyDescent="0.15">
      <c r="A414" s="895" t="s">
        <v>3711</v>
      </c>
      <c r="B414" s="896" t="s">
        <v>126</v>
      </c>
      <c r="C414" s="896" t="s">
        <v>820</v>
      </c>
      <c r="D414" s="896" t="s">
        <v>790</v>
      </c>
      <c r="E414" s="896"/>
      <c r="F414" s="896"/>
      <c r="G414" s="896"/>
      <c r="H414" s="896"/>
      <c r="I414" s="896"/>
      <c r="J414" s="896"/>
      <c r="K414" s="896"/>
      <c r="L414" s="896"/>
      <c r="M414" s="896"/>
      <c r="N414" s="896"/>
      <c r="O414" s="896"/>
      <c r="P414" s="896"/>
      <c r="Q414" s="896"/>
      <c r="R414" s="896"/>
      <c r="S414" s="896"/>
      <c r="T414" s="896"/>
      <c r="U414" s="896"/>
      <c r="V414" s="896"/>
      <c r="W414" s="896"/>
      <c r="X414" s="896"/>
      <c r="Y414" s="896"/>
      <c r="Z414" s="896"/>
      <c r="AA414" s="896"/>
      <c r="AB414" s="896"/>
      <c r="AC414" s="896"/>
      <c r="AD414" s="896"/>
      <c r="AE414" s="896"/>
      <c r="AF414" s="896"/>
    </row>
    <row r="415" spans="1:32" x14ac:dyDescent="0.15">
      <c r="A415" s="895" t="s">
        <v>3718</v>
      </c>
      <c r="B415" s="896" t="s">
        <v>461</v>
      </c>
      <c r="C415" s="896" t="s">
        <v>795</v>
      </c>
      <c r="D415" s="896" t="s">
        <v>2158</v>
      </c>
      <c r="E415" s="896"/>
      <c r="F415" s="896"/>
      <c r="G415" s="896"/>
      <c r="H415" s="896"/>
      <c r="I415" s="896"/>
      <c r="J415" s="896"/>
      <c r="K415" s="896"/>
      <c r="L415" s="896"/>
      <c r="M415" s="896"/>
      <c r="N415" s="896"/>
      <c r="O415" s="896"/>
      <c r="P415" s="896"/>
      <c r="Q415" s="896"/>
      <c r="R415" s="896"/>
      <c r="S415" s="896"/>
      <c r="T415" s="896"/>
      <c r="U415" s="896"/>
      <c r="V415" s="896"/>
      <c r="W415" s="896"/>
      <c r="X415" s="896"/>
      <c r="Y415" s="896"/>
      <c r="Z415" s="896"/>
      <c r="AA415" s="896"/>
      <c r="AB415" s="896"/>
      <c r="AC415" s="896"/>
      <c r="AD415" s="896"/>
      <c r="AE415" s="896"/>
      <c r="AF415" s="896"/>
    </row>
    <row r="416" spans="1:32" x14ac:dyDescent="0.15">
      <c r="A416" s="895" t="s">
        <v>3720</v>
      </c>
      <c r="B416" s="896" t="s">
        <v>465</v>
      </c>
      <c r="C416" s="896" t="s">
        <v>1040</v>
      </c>
      <c r="D416" s="896"/>
      <c r="E416" s="896"/>
      <c r="F416" s="896"/>
      <c r="G416" s="896"/>
      <c r="H416" s="896"/>
      <c r="I416" s="896"/>
      <c r="J416" s="896"/>
      <c r="K416" s="896"/>
      <c r="L416" s="896"/>
      <c r="M416" s="896"/>
      <c r="N416" s="896"/>
      <c r="O416" s="896"/>
      <c r="P416" s="896"/>
      <c r="Q416" s="896"/>
      <c r="R416" s="896"/>
      <c r="S416" s="896"/>
      <c r="T416" s="896"/>
      <c r="U416" s="896"/>
      <c r="V416" s="896"/>
      <c r="W416" s="896"/>
      <c r="X416" s="896"/>
      <c r="Y416" s="896"/>
      <c r="Z416" s="896"/>
      <c r="AA416" s="896"/>
      <c r="AB416" s="896"/>
      <c r="AC416" s="896"/>
      <c r="AD416" s="896"/>
      <c r="AE416" s="896"/>
      <c r="AF416" s="896"/>
    </row>
    <row r="417" spans="1:32" x14ac:dyDescent="0.15">
      <c r="A417" s="895" t="s">
        <v>3722</v>
      </c>
      <c r="B417" s="896" t="s">
        <v>459</v>
      </c>
      <c r="C417" s="896" t="s">
        <v>844</v>
      </c>
      <c r="D417" s="896"/>
      <c r="E417" s="896"/>
      <c r="F417" s="896"/>
      <c r="G417" s="896"/>
      <c r="H417" s="896"/>
      <c r="I417" s="896"/>
      <c r="J417" s="896"/>
      <c r="K417" s="896"/>
      <c r="L417" s="896"/>
      <c r="M417" s="896"/>
      <c r="N417" s="896"/>
      <c r="O417" s="896"/>
      <c r="P417" s="896"/>
      <c r="Q417" s="896"/>
      <c r="R417" s="896"/>
      <c r="S417" s="896"/>
      <c r="T417" s="896"/>
      <c r="U417" s="896"/>
      <c r="V417" s="896"/>
      <c r="W417" s="896"/>
      <c r="X417" s="896"/>
      <c r="Y417" s="896"/>
      <c r="Z417" s="896"/>
      <c r="AA417" s="896"/>
      <c r="AB417" s="896"/>
      <c r="AC417" s="896"/>
      <c r="AD417" s="896"/>
      <c r="AE417" s="896"/>
      <c r="AF417" s="896"/>
    </row>
    <row r="418" spans="1:32" x14ac:dyDescent="0.15">
      <c r="A418" s="895" t="s">
        <v>3724</v>
      </c>
      <c r="B418" s="896" t="s">
        <v>464</v>
      </c>
      <c r="C418" s="896" t="s">
        <v>709</v>
      </c>
      <c r="D418" s="896" t="s">
        <v>771</v>
      </c>
      <c r="E418" s="896" t="s">
        <v>808</v>
      </c>
      <c r="F418" s="896" t="s">
        <v>710</v>
      </c>
      <c r="G418" s="896" t="s">
        <v>792</v>
      </c>
      <c r="H418" s="896" t="s">
        <v>753</v>
      </c>
      <c r="I418" s="896" t="s">
        <v>2196</v>
      </c>
      <c r="J418" s="896" t="s">
        <v>789</v>
      </c>
      <c r="K418" s="896" t="s">
        <v>1038</v>
      </c>
      <c r="L418" s="896" t="s">
        <v>1039</v>
      </c>
      <c r="M418" s="896"/>
      <c r="N418" s="896"/>
      <c r="O418" s="896"/>
      <c r="P418" s="896"/>
      <c r="Q418" s="896"/>
      <c r="R418" s="896"/>
      <c r="S418" s="896"/>
      <c r="T418" s="896"/>
      <c r="U418" s="896"/>
      <c r="V418" s="896"/>
      <c r="W418" s="896"/>
      <c r="X418" s="896"/>
      <c r="Y418" s="896"/>
      <c r="Z418" s="896"/>
      <c r="AA418" s="896"/>
      <c r="AB418" s="896"/>
      <c r="AC418" s="896"/>
      <c r="AD418" s="896"/>
      <c r="AE418" s="896"/>
      <c r="AF418" s="896"/>
    </row>
    <row r="419" spans="1:32" x14ac:dyDescent="0.15">
      <c r="A419" s="895" t="s">
        <v>3726</v>
      </c>
      <c r="B419" s="896" t="s">
        <v>462</v>
      </c>
      <c r="C419" s="896" t="s">
        <v>722</v>
      </c>
      <c r="D419" s="896" t="s">
        <v>923</v>
      </c>
      <c r="E419" s="896"/>
      <c r="F419" s="896"/>
      <c r="G419" s="896"/>
      <c r="H419" s="896"/>
      <c r="I419" s="896"/>
      <c r="J419" s="896"/>
      <c r="K419" s="896"/>
      <c r="L419" s="896"/>
      <c r="M419" s="896"/>
      <c r="N419" s="896"/>
      <c r="O419" s="896"/>
      <c r="P419" s="896"/>
      <c r="Q419" s="896"/>
      <c r="R419" s="896"/>
      <c r="S419" s="896"/>
      <c r="T419" s="896"/>
      <c r="U419" s="896"/>
      <c r="V419" s="896"/>
      <c r="W419" s="896"/>
      <c r="X419" s="896"/>
      <c r="Y419" s="896"/>
      <c r="Z419" s="896"/>
      <c r="AA419" s="896"/>
      <c r="AB419" s="896"/>
      <c r="AC419" s="896"/>
      <c r="AD419" s="896"/>
      <c r="AE419" s="896"/>
      <c r="AF419" s="896"/>
    </row>
    <row r="420" spans="1:32" x14ac:dyDescent="0.15">
      <c r="A420" s="895" t="s">
        <v>3728</v>
      </c>
      <c r="B420" s="896" t="s">
        <v>463</v>
      </c>
      <c r="C420" s="896" t="s">
        <v>742</v>
      </c>
      <c r="D420" s="896" t="s">
        <v>795</v>
      </c>
      <c r="E420" s="896" t="s">
        <v>882</v>
      </c>
      <c r="F420" s="896"/>
      <c r="G420" s="896"/>
      <c r="H420" s="896"/>
      <c r="I420" s="896"/>
      <c r="J420" s="896"/>
      <c r="K420" s="896"/>
      <c r="L420" s="896"/>
      <c r="M420" s="896"/>
      <c r="N420" s="896"/>
      <c r="O420" s="896"/>
      <c r="P420" s="896"/>
      <c r="Q420" s="896"/>
      <c r="R420" s="896"/>
      <c r="S420" s="896"/>
      <c r="T420" s="896"/>
      <c r="U420" s="896"/>
      <c r="V420" s="896"/>
      <c r="W420" s="896"/>
      <c r="X420" s="896"/>
      <c r="Y420" s="896"/>
      <c r="Z420" s="896"/>
      <c r="AA420" s="896"/>
      <c r="AB420" s="896"/>
      <c r="AC420" s="896"/>
      <c r="AD420" s="896"/>
      <c r="AE420" s="896"/>
      <c r="AF420" s="896"/>
    </row>
    <row r="421" spans="1:32" x14ac:dyDescent="0.15">
      <c r="A421" s="895" t="s">
        <v>3730</v>
      </c>
      <c r="B421" s="896" t="s">
        <v>460</v>
      </c>
      <c r="C421" s="896" t="s">
        <v>753</v>
      </c>
      <c r="D421" s="896" t="s">
        <v>2377</v>
      </c>
      <c r="E421" s="896"/>
      <c r="F421" s="896"/>
      <c r="G421" s="896"/>
      <c r="H421" s="896"/>
      <c r="I421" s="896"/>
      <c r="J421" s="896"/>
      <c r="K421" s="896"/>
      <c r="L421" s="896"/>
      <c r="M421" s="896"/>
      <c r="N421" s="896"/>
      <c r="O421" s="896"/>
      <c r="P421" s="896"/>
      <c r="Q421" s="896"/>
      <c r="R421" s="896"/>
      <c r="S421" s="896"/>
      <c r="T421" s="896"/>
      <c r="U421" s="896"/>
      <c r="V421" s="896"/>
      <c r="W421" s="896"/>
      <c r="X421" s="896"/>
      <c r="Y421" s="896"/>
      <c r="Z421" s="896"/>
      <c r="AA421" s="896"/>
      <c r="AB421" s="896"/>
      <c r="AC421" s="896"/>
      <c r="AD421" s="896"/>
      <c r="AE421" s="896"/>
      <c r="AF421" s="896"/>
    </row>
    <row r="422" spans="1:32" x14ac:dyDescent="0.15">
      <c r="A422" s="895" t="s">
        <v>3732</v>
      </c>
      <c r="B422" s="896" t="s">
        <v>46</v>
      </c>
      <c r="C422" s="896" t="s">
        <v>708</v>
      </c>
      <c r="D422" s="896" t="s">
        <v>709</v>
      </c>
      <c r="E422" s="896" t="s">
        <v>710</v>
      </c>
      <c r="F422" s="896" t="s">
        <v>711</v>
      </c>
      <c r="G422" s="896" t="s">
        <v>2552</v>
      </c>
      <c r="H422" s="896" t="s">
        <v>712</v>
      </c>
      <c r="I422" s="896" t="s">
        <v>707</v>
      </c>
      <c r="J422" s="896" t="s">
        <v>715</v>
      </c>
      <c r="K422" s="896" t="s">
        <v>716</v>
      </c>
      <c r="L422" s="896"/>
      <c r="M422" s="896"/>
      <c r="N422" s="896"/>
      <c r="O422" s="896"/>
      <c r="P422" s="896"/>
      <c r="Q422" s="896"/>
      <c r="R422" s="896"/>
      <c r="S422" s="896"/>
      <c r="T422" s="896"/>
      <c r="U422" s="896"/>
      <c r="V422" s="896"/>
      <c r="W422" s="896"/>
      <c r="X422" s="896"/>
      <c r="Y422" s="896"/>
      <c r="Z422" s="896"/>
      <c r="AA422" s="896"/>
      <c r="AB422" s="896"/>
      <c r="AC422" s="896"/>
      <c r="AD422" s="896"/>
      <c r="AE422" s="896"/>
      <c r="AF422" s="896"/>
    </row>
    <row r="423" spans="1:32" x14ac:dyDescent="0.15">
      <c r="A423" s="895" t="s">
        <v>3734</v>
      </c>
      <c r="B423" s="896" t="s">
        <v>48</v>
      </c>
      <c r="C423" s="896" t="s">
        <v>765</v>
      </c>
      <c r="D423" s="896" t="s">
        <v>766</v>
      </c>
      <c r="E423" s="896"/>
      <c r="F423" s="896"/>
      <c r="G423" s="896"/>
      <c r="H423" s="896"/>
      <c r="I423" s="896"/>
      <c r="J423" s="896"/>
      <c r="K423" s="896"/>
      <c r="L423" s="896"/>
      <c r="M423" s="896"/>
      <c r="N423" s="896"/>
      <c r="O423" s="896"/>
      <c r="P423" s="896"/>
      <c r="Q423" s="896"/>
      <c r="R423" s="896"/>
      <c r="S423" s="896"/>
      <c r="T423" s="896"/>
      <c r="U423" s="896"/>
      <c r="V423" s="896"/>
      <c r="W423" s="896"/>
      <c r="X423" s="896"/>
      <c r="Y423" s="896"/>
      <c r="Z423" s="896"/>
      <c r="AA423" s="896"/>
      <c r="AB423" s="896"/>
      <c r="AC423" s="896"/>
      <c r="AD423" s="896"/>
      <c r="AE423" s="896"/>
      <c r="AF423" s="896"/>
    </row>
    <row r="424" spans="1:32" x14ac:dyDescent="0.15">
      <c r="A424" s="895" t="s">
        <v>3736</v>
      </c>
      <c r="B424" s="896" t="s">
        <v>47</v>
      </c>
      <c r="C424" s="896" t="s">
        <v>709</v>
      </c>
      <c r="D424" s="896"/>
      <c r="E424" s="896"/>
      <c r="F424" s="896"/>
      <c r="G424" s="896"/>
      <c r="H424" s="896"/>
      <c r="I424" s="896"/>
      <c r="J424" s="896"/>
      <c r="K424" s="896"/>
      <c r="L424" s="896"/>
      <c r="M424" s="896"/>
      <c r="N424" s="896"/>
      <c r="O424" s="896"/>
      <c r="P424" s="896"/>
      <c r="Q424" s="896"/>
      <c r="R424" s="896"/>
      <c r="S424" s="896"/>
      <c r="T424" s="896"/>
      <c r="U424" s="896"/>
      <c r="V424" s="896"/>
      <c r="W424" s="896"/>
      <c r="X424" s="896"/>
      <c r="Y424" s="896"/>
      <c r="Z424" s="896"/>
      <c r="AA424" s="896"/>
      <c r="AB424" s="896"/>
      <c r="AC424" s="896"/>
      <c r="AD424" s="896"/>
      <c r="AE424" s="896"/>
      <c r="AF424" s="896"/>
    </row>
    <row r="425" spans="1:32" x14ac:dyDescent="0.15">
      <c r="A425" s="895" t="s">
        <v>3738</v>
      </c>
      <c r="B425" s="896" t="s">
        <v>49</v>
      </c>
      <c r="C425" s="896" t="s">
        <v>715</v>
      </c>
      <c r="D425" s="896"/>
      <c r="E425" s="896"/>
      <c r="F425" s="896"/>
      <c r="G425" s="896"/>
      <c r="H425" s="896"/>
      <c r="I425" s="896"/>
      <c r="J425" s="896"/>
      <c r="K425" s="896"/>
      <c r="L425" s="896"/>
      <c r="M425" s="896"/>
      <c r="N425" s="896"/>
      <c r="O425" s="896"/>
      <c r="P425" s="896"/>
      <c r="Q425" s="896"/>
      <c r="R425" s="896"/>
      <c r="S425" s="896"/>
      <c r="T425" s="896"/>
      <c r="U425" s="896"/>
      <c r="V425" s="896"/>
      <c r="W425" s="896"/>
      <c r="X425" s="896"/>
      <c r="Y425" s="896"/>
      <c r="Z425" s="896"/>
      <c r="AA425" s="896"/>
      <c r="AB425" s="896"/>
      <c r="AC425" s="896"/>
      <c r="AD425" s="896"/>
      <c r="AE425" s="896"/>
      <c r="AF425" s="896"/>
    </row>
    <row r="426" spans="1:32" x14ac:dyDescent="0.15">
      <c r="A426" s="895" t="s">
        <v>3740</v>
      </c>
      <c r="B426" s="896" t="s">
        <v>129</v>
      </c>
      <c r="C426" s="896" t="s">
        <v>707</v>
      </c>
      <c r="D426" s="896" t="s">
        <v>714</v>
      </c>
      <c r="E426" s="896" t="s">
        <v>711</v>
      </c>
      <c r="F426" s="896" t="s">
        <v>824</v>
      </c>
      <c r="G426" s="896" t="s">
        <v>784</v>
      </c>
      <c r="H426" s="896" t="s">
        <v>742</v>
      </c>
      <c r="I426" s="896" t="s">
        <v>2598</v>
      </c>
      <c r="J426" s="896"/>
      <c r="K426" s="896"/>
      <c r="L426" s="896"/>
      <c r="M426" s="896"/>
      <c r="N426" s="896"/>
      <c r="O426" s="896"/>
      <c r="P426" s="896"/>
      <c r="Q426" s="896"/>
      <c r="R426" s="896"/>
      <c r="S426" s="896"/>
      <c r="T426" s="896"/>
      <c r="U426" s="896"/>
      <c r="V426" s="896"/>
      <c r="W426" s="896"/>
      <c r="X426" s="896"/>
      <c r="Y426" s="896"/>
      <c r="Z426" s="896"/>
      <c r="AA426" s="896"/>
      <c r="AB426" s="896"/>
      <c r="AC426" s="896"/>
      <c r="AD426" s="896"/>
      <c r="AE426" s="896"/>
      <c r="AF426" s="896"/>
    </row>
    <row r="427" spans="1:32" x14ac:dyDescent="0.15">
      <c r="A427" s="895" t="s">
        <v>3742</v>
      </c>
      <c r="B427" s="896" t="s">
        <v>128</v>
      </c>
      <c r="C427" s="896" t="s">
        <v>746</v>
      </c>
      <c r="D427" s="896" t="s">
        <v>745</v>
      </c>
      <c r="E427" s="896"/>
      <c r="F427" s="896"/>
      <c r="G427" s="896"/>
      <c r="H427" s="896"/>
      <c r="I427" s="896"/>
      <c r="J427" s="896"/>
      <c r="K427" s="896"/>
      <c r="L427" s="896"/>
      <c r="M427" s="896"/>
      <c r="N427" s="896"/>
      <c r="O427" s="896"/>
      <c r="P427" s="896"/>
      <c r="Q427" s="896"/>
      <c r="R427" s="896"/>
      <c r="S427" s="896"/>
      <c r="T427" s="896"/>
      <c r="U427" s="896"/>
      <c r="V427" s="896"/>
      <c r="W427" s="896"/>
      <c r="X427" s="896"/>
      <c r="Y427" s="896"/>
      <c r="Z427" s="896"/>
      <c r="AA427" s="896"/>
      <c r="AB427" s="896"/>
      <c r="AC427" s="896"/>
      <c r="AD427" s="896"/>
      <c r="AE427" s="896"/>
      <c r="AF427" s="896"/>
    </row>
    <row r="428" spans="1:32" x14ac:dyDescent="0.15">
      <c r="A428" s="895" t="s">
        <v>3744</v>
      </c>
      <c r="B428" s="896" t="s">
        <v>127</v>
      </c>
      <c r="C428" s="896" t="s">
        <v>771</v>
      </c>
      <c r="D428" s="896" t="s">
        <v>821</v>
      </c>
      <c r="E428" s="896" t="s">
        <v>822</v>
      </c>
      <c r="F428" s="896" t="s">
        <v>742</v>
      </c>
      <c r="G428" s="896" t="s">
        <v>823</v>
      </c>
      <c r="H428" s="896"/>
      <c r="I428" s="896"/>
      <c r="J428" s="896"/>
      <c r="K428" s="896"/>
      <c r="L428" s="896"/>
      <c r="M428" s="896"/>
      <c r="N428" s="896"/>
      <c r="O428" s="896"/>
      <c r="P428" s="896"/>
      <c r="Q428" s="896"/>
      <c r="R428" s="896"/>
      <c r="S428" s="896"/>
      <c r="T428" s="896"/>
      <c r="U428" s="896"/>
      <c r="V428" s="896"/>
      <c r="W428" s="896"/>
      <c r="X428" s="896"/>
      <c r="Y428" s="896"/>
      <c r="Z428" s="896"/>
      <c r="AA428" s="896"/>
      <c r="AB428" s="896"/>
      <c r="AC428" s="896"/>
      <c r="AD428" s="896"/>
      <c r="AE428" s="896"/>
      <c r="AF428" s="896"/>
    </row>
    <row r="429" spans="1:32" x14ac:dyDescent="0.15">
      <c r="A429" s="895" t="s">
        <v>3746</v>
      </c>
      <c r="B429" s="896" t="s">
        <v>471</v>
      </c>
      <c r="C429" s="896" t="s">
        <v>715</v>
      </c>
      <c r="D429" s="896"/>
      <c r="E429" s="896"/>
      <c r="F429" s="896"/>
      <c r="G429" s="896"/>
      <c r="H429" s="896"/>
      <c r="I429" s="896"/>
      <c r="J429" s="896"/>
      <c r="K429" s="896"/>
      <c r="L429" s="896"/>
      <c r="M429" s="896"/>
      <c r="N429" s="896"/>
      <c r="O429" s="896"/>
      <c r="P429" s="896"/>
      <c r="Q429" s="896"/>
      <c r="R429" s="896"/>
      <c r="S429" s="896"/>
      <c r="T429" s="896"/>
      <c r="U429" s="896"/>
      <c r="V429" s="896"/>
      <c r="W429" s="896"/>
      <c r="X429" s="896"/>
      <c r="Y429" s="896"/>
      <c r="Z429" s="896"/>
      <c r="AA429" s="896"/>
      <c r="AB429" s="896"/>
      <c r="AC429" s="896"/>
      <c r="AD429" s="896"/>
      <c r="AE429" s="896"/>
      <c r="AF429" s="896"/>
    </row>
    <row r="430" spans="1:32" x14ac:dyDescent="0.15">
      <c r="A430" s="895" t="s">
        <v>3748</v>
      </c>
      <c r="B430" s="896" t="s">
        <v>497</v>
      </c>
      <c r="C430" s="896" t="s">
        <v>2520</v>
      </c>
      <c r="D430" s="896"/>
      <c r="E430" s="896"/>
      <c r="F430" s="896"/>
      <c r="G430" s="896"/>
      <c r="H430" s="896"/>
      <c r="I430" s="896"/>
      <c r="J430" s="896"/>
      <c r="K430" s="896"/>
      <c r="L430" s="896"/>
      <c r="M430" s="896"/>
      <c r="N430" s="896"/>
      <c r="O430" s="896"/>
      <c r="P430" s="896"/>
      <c r="Q430" s="896"/>
      <c r="R430" s="896"/>
      <c r="S430" s="896"/>
      <c r="T430" s="896"/>
      <c r="U430" s="896"/>
      <c r="V430" s="896"/>
      <c r="W430" s="896"/>
      <c r="X430" s="896"/>
      <c r="Y430" s="896"/>
      <c r="Z430" s="896"/>
      <c r="AA430" s="896"/>
      <c r="AB430" s="896"/>
      <c r="AC430" s="896"/>
      <c r="AD430" s="896"/>
      <c r="AE430" s="896"/>
      <c r="AF430" s="896"/>
    </row>
    <row r="431" spans="1:32" x14ac:dyDescent="0.15">
      <c r="A431" s="895" t="s">
        <v>3750</v>
      </c>
      <c r="B431" s="929" t="s">
        <v>505</v>
      </c>
      <c r="C431" s="585" t="s">
        <v>2601</v>
      </c>
      <c r="D431" s="929" t="s">
        <v>4827</v>
      </c>
      <c r="E431" s="896" t="s">
        <v>742</v>
      </c>
      <c r="F431" s="896" t="s">
        <v>2508</v>
      </c>
      <c r="G431" s="929" t="s">
        <v>4828</v>
      </c>
      <c r="H431" s="896"/>
      <c r="I431" s="896"/>
      <c r="J431" s="896"/>
      <c r="K431" s="896"/>
      <c r="L431" s="896"/>
      <c r="M431" s="896"/>
      <c r="N431" s="896"/>
      <c r="O431" s="896"/>
      <c r="P431" s="896"/>
      <c r="Q431" s="896"/>
      <c r="R431" s="896"/>
      <c r="S431" s="896"/>
      <c r="T431" s="896"/>
      <c r="U431" s="896"/>
      <c r="V431" s="896"/>
      <c r="W431" s="896"/>
      <c r="X431" s="896"/>
      <c r="Y431" s="896"/>
      <c r="Z431" s="896"/>
      <c r="AA431" s="896"/>
      <c r="AB431" s="896"/>
      <c r="AC431" s="896"/>
      <c r="AD431" s="896"/>
      <c r="AE431" s="896"/>
      <c r="AF431" s="896"/>
    </row>
    <row r="432" spans="1:32" x14ac:dyDescent="0.15">
      <c r="A432" s="895" t="s">
        <v>3752</v>
      </c>
      <c r="B432" s="896" t="s">
        <v>501</v>
      </c>
      <c r="C432" s="896" t="s">
        <v>2203</v>
      </c>
      <c r="D432" s="896" t="s">
        <v>1056</v>
      </c>
      <c r="E432" s="896"/>
      <c r="F432" s="896"/>
      <c r="G432" s="896"/>
      <c r="H432" s="896"/>
      <c r="I432" s="896"/>
      <c r="J432" s="896"/>
      <c r="K432" s="896"/>
      <c r="L432" s="896"/>
      <c r="M432" s="896"/>
      <c r="N432" s="896"/>
      <c r="O432" s="896"/>
      <c r="P432" s="896"/>
      <c r="Q432" s="896"/>
      <c r="R432" s="896"/>
      <c r="S432" s="896"/>
      <c r="T432" s="896"/>
      <c r="U432" s="896"/>
      <c r="V432" s="896"/>
      <c r="W432" s="896"/>
      <c r="X432" s="896"/>
      <c r="Y432" s="896"/>
      <c r="Z432" s="896"/>
      <c r="AA432" s="896"/>
      <c r="AB432" s="896"/>
      <c r="AC432" s="896"/>
      <c r="AD432" s="896"/>
      <c r="AE432" s="896"/>
      <c r="AF432" s="896"/>
    </row>
    <row r="433" spans="1:32" x14ac:dyDescent="0.15">
      <c r="A433" s="895" t="s">
        <v>3754</v>
      </c>
      <c r="B433" s="896" t="s">
        <v>477</v>
      </c>
      <c r="C433" s="896" t="s">
        <v>770</v>
      </c>
      <c r="D433" s="896"/>
      <c r="E433" s="896"/>
      <c r="F433" s="896"/>
      <c r="G433" s="896"/>
      <c r="H433" s="896"/>
      <c r="I433" s="896"/>
      <c r="J433" s="896"/>
      <c r="K433" s="896"/>
      <c r="L433" s="896"/>
      <c r="M433" s="896"/>
      <c r="N433" s="896"/>
      <c r="O433" s="896"/>
      <c r="P433" s="896"/>
      <c r="Q433" s="896"/>
      <c r="R433" s="896"/>
      <c r="S433" s="896"/>
      <c r="T433" s="896"/>
      <c r="U433" s="896"/>
      <c r="V433" s="896"/>
      <c r="W433" s="896"/>
      <c r="X433" s="896"/>
      <c r="Y433" s="896"/>
      <c r="Z433" s="896"/>
      <c r="AA433" s="896"/>
      <c r="AB433" s="896"/>
      <c r="AC433" s="896"/>
      <c r="AD433" s="896"/>
      <c r="AE433" s="896"/>
      <c r="AF433" s="896"/>
    </row>
    <row r="434" spans="1:32" x14ac:dyDescent="0.15">
      <c r="A434" s="895" t="s">
        <v>3756</v>
      </c>
      <c r="B434" s="929" t="s">
        <v>469</v>
      </c>
      <c r="C434" s="896" t="s">
        <v>708</v>
      </c>
      <c r="D434" s="929" t="s">
        <v>2611</v>
      </c>
      <c r="E434" s="896" t="s">
        <v>1042</v>
      </c>
      <c r="F434" s="896" t="s">
        <v>719</v>
      </c>
      <c r="G434" s="896" t="s">
        <v>753</v>
      </c>
      <c r="H434" s="896" t="s">
        <v>2198</v>
      </c>
      <c r="I434" s="896" t="s">
        <v>710</v>
      </c>
      <c r="J434" s="896" t="s">
        <v>796</v>
      </c>
      <c r="K434" s="896" t="s">
        <v>714</v>
      </c>
      <c r="L434" s="896" t="s">
        <v>713</v>
      </c>
      <c r="M434" s="896"/>
      <c r="N434" s="896"/>
      <c r="O434" s="896"/>
      <c r="P434" s="896"/>
      <c r="Q434" s="896"/>
      <c r="R434" s="896"/>
      <c r="S434" s="896"/>
      <c r="T434" s="896"/>
      <c r="U434" s="896"/>
      <c r="V434" s="896"/>
      <c r="W434" s="896"/>
      <c r="X434" s="896"/>
      <c r="Y434" s="896"/>
      <c r="Z434" s="896"/>
      <c r="AA434" s="896"/>
      <c r="AB434" s="896"/>
      <c r="AC434" s="896"/>
      <c r="AD434" s="896"/>
      <c r="AE434" s="896"/>
      <c r="AF434" s="896"/>
    </row>
    <row r="435" spans="1:32" x14ac:dyDescent="0.15">
      <c r="A435" s="895" t="s">
        <v>3758</v>
      </c>
      <c r="B435" s="896" t="s">
        <v>472</v>
      </c>
      <c r="C435" s="896" t="s">
        <v>715</v>
      </c>
      <c r="D435" s="896" t="s">
        <v>753</v>
      </c>
      <c r="E435" s="896" t="s">
        <v>823</v>
      </c>
      <c r="F435" s="896"/>
      <c r="G435" s="896"/>
      <c r="H435" s="896"/>
      <c r="I435" s="896"/>
      <c r="J435" s="896"/>
      <c r="K435" s="896"/>
      <c r="L435" s="896"/>
      <c r="M435" s="896"/>
      <c r="N435" s="896"/>
      <c r="O435" s="896"/>
      <c r="P435" s="896"/>
      <c r="Q435" s="896"/>
      <c r="R435" s="896"/>
      <c r="S435" s="896"/>
      <c r="T435" s="896"/>
      <c r="U435" s="896"/>
      <c r="V435" s="896"/>
      <c r="W435" s="896"/>
      <c r="X435" s="896"/>
      <c r="Y435" s="896"/>
      <c r="Z435" s="896"/>
      <c r="AA435" s="896"/>
      <c r="AB435" s="896"/>
      <c r="AC435" s="896"/>
      <c r="AD435" s="896"/>
      <c r="AE435" s="896"/>
      <c r="AF435" s="896"/>
    </row>
    <row r="436" spans="1:32" x14ac:dyDescent="0.15">
      <c r="A436" s="895" t="s">
        <v>3760</v>
      </c>
      <c r="B436" s="929" t="s">
        <v>479</v>
      </c>
      <c r="C436" s="896" t="s">
        <v>708</v>
      </c>
      <c r="D436" s="700" t="s">
        <v>775</v>
      </c>
      <c r="E436" s="896" t="s">
        <v>2200</v>
      </c>
      <c r="F436" s="896" t="s">
        <v>770</v>
      </c>
      <c r="G436" s="896" t="s">
        <v>714</v>
      </c>
      <c r="H436" s="929" t="s">
        <v>742</v>
      </c>
      <c r="I436" s="896"/>
      <c r="J436" s="896"/>
      <c r="K436" s="896"/>
      <c r="L436" s="896"/>
      <c r="M436" s="896"/>
      <c r="N436" s="896"/>
      <c r="O436" s="896"/>
      <c r="P436" s="896"/>
      <c r="Q436" s="896"/>
      <c r="R436" s="896"/>
      <c r="S436" s="896"/>
      <c r="T436" s="896"/>
      <c r="U436" s="896"/>
      <c r="V436" s="896"/>
      <c r="W436" s="896"/>
      <c r="X436" s="896"/>
      <c r="Y436" s="896"/>
      <c r="Z436" s="896"/>
      <c r="AA436" s="896"/>
      <c r="AB436" s="896"/>
      <c r="AC436" s="896"/>
      <c r="AD436" s="896"/>
      <c r="AE436" s="896"/>
      <c r="AF436" s="896"/>
    </row>
    <row r="437" spans="1:32" x14ac:dyDescent="0.15">
      <c r="A437" s="895" t="s">
        <v>3762</v>
      </c>
      <c r="B437" s="896" t="s">
        <v>482</v>
      </c>
      <c r="C437" s="896" t="s">
        <v>748</v>
      </c>
      <c r="D437" s="896" t="s">
        <v>802</v>
      </c>
      <c r="E437" s="896" t="s">
        <v>930</v>
      </c>
      <c r="F437" s="896" t="s">
        <v>1049</v>
      </c>
      <c r="G437" s="896" t="s">
        <v>1043</v>
      </c>
      <c r="H437" s="896" t="s">
        <v>709</v>
      </c>
      <c r="I437" s="896" t="s">
        <v>742</v>
      </c>
      <c r="J437" s="896"/>
      <c r="K437" s="896"/>
      <c r="L437" s="896"/>
      <c r="M437" s="896"/>
      <c r="N437" s="896"/>
      <c r="O437" s="896"/>
      <c r="P437" s="896"/>
      <c r="Q437" s="896"/>
      <c r="R437" s="896"/>
      <c r="S437" s="896"/>
      <c r="T437" s="896"/>
      <c r="U437" s="896"/>
      <c r="V437" s="896"/>
      <c r="W437" s="896"/>
      <c r="X437" s="896"/>
      <c r="Y437" s="896"/>
      <c r="Z437" s="896"/>
      <c r="AA437" s="896"/>
      <c r="AB437" s="896"/>
      <c r="AC437" s="896"/>
      <c r="AD437" s="896"/>
      <c r="AE437" s="896"/>
      <c r="AF437" s="896"/>
    </row>
    <row r="438" spans="1:32" x14ac:dyDescent="0.15">
      <c r="A438" s="895" t="s">
        <v>3764</v>
      </c>
      <c r="B438" s="896" t="s">
        <v>484</v>
      </c>
      <c r="C438" s="896" t="s">
        <v>715</v>
      </c>
      <c r="D438" s="896" t="s">
        <v>764</v>
      </c>
      <c r="E438" s="896"/>
      <c r="F438" s="896"/>
      <c r="G438" s="896"/>
      <c r="H438" s="896"/>
      <c r="I438" s="896"/>
      <c r="J438" s="896"/>
      <c r="K438" s="896"/>
      <c r="L438" s="896"/>
      <c r="M438" s="896"/>
      <c r="N438" s="896"/>
      <c r="O438" s="896"/>
      <c r="P438" s="896"/>
      <c r="Q438" s="896"/>
      <c r="R438" s="896"/>
      <c r="S438" s="896"/>
      <c r="T438" s="896"/>
      <c r="U438" s="896"/>
      <c r="V438" s="896"/>
      <c r="W438" s="896"/>
      <c r="X438" s="896"/>
      <c r="Y438" s="896"/>
      <c r="Z438" s="896"/>
      <c r="AA438" s="896"/>
      <c r="AB438" s="896"/>
      <c r="AC438" s="896"/>
      <c r="AD438" s="896"/>
      <c r="AE438" s="896"/>
      <c r="AF438" s="896"/>
    </row>
    <row r="439" spans="1:32" x14ac:dyDescent="0.15">
      <c r="A439" s="895" t="s">
        <v>3766</v>
      </c>
      <c r="B439" s="896" t="s">
        <v>485</v>
      </c>
      <c r="C439" s="896" t="s">
        <v>708</v>
      </c>
      <c r="D439" s="896" t="s">
        <v>2487</v>
      </c>
      <c r="E439" s="896" t="s">
        <v>885</v>
      </c>
      <c r="F439" s="896" t="s">
        <v>1026</v>
      </c>
      <c r="G439" s="896" t="s">
        <v>710</v>
      </c>
      <c r="H439" s="896" t="s">
        <v>796</v>
      </c>
      <c r="I439" s="896" t="s">
        <v>711</v>
      </c>
      <c r="J439" s="896" t="s">
        <v>753</v>
      </c>
      <c r="K439" s="896" t="s">
        <v>715</v>
      </c>
      <c r="L439" s="896" t="s">
        <v>1009</v>
      </c>
      <c r="M439" s="896"/>
      <c r="N439" s="896"/>
      <c r="O439" s="896"/>
      <c r="P439" s="896"/>
      <c r="Q439" s="896"/>
      <c r="R439" s="896"/>
      <c r="S439" s="896"/>
      <c r="T439" s="896"/>
      <c r="U439" s="896"/>
      <c r="V439" s="896"/>
      <c r="W439" s="896"/>
      <c r="X439" s="896"/>
      <c r="Y439" s="896"/>
      <c r="Z439" s="896"/>
      <c r="AA439" s="896"/>
      <c r="AB439" s="896"/>
      <c r="AC439" s="896"/>
      <c r="AD439" s="896"/>
      <c r="AE439" s="896"/>
      <c r="AF439" s="896"/>
    </row>
    <row r="440" spans="1:32" x14ac:dyDescent="0.15">
      <c r="A440" s="895" t="s">
        <v>3768</v>
      </c>
      <c r="B440" s="896" t="s">
        <v>488</v>
      </c>
      <c r="C440" s="896" t="s">
        <v>708</v>
      </c>
      <c r="D440" s="896" t="s">
        <v>795</v>
      </c>
      <c r="E440" s="896"/>
      <c r="F440" s="896"/>
      <c r="G440" s="896"/>
      <c r="H440" s="896"/>
      <c r="I440" s="896"/>
      <c r="J440" s="896"/>
      <c r="K440" s="896"/>
      <c r="L440" s="896"/>
      <c r="M440" s="896"/>
      <c r="N440" s="896"/>
      <c r="O440" s="896"/>
      <c r="P440" s="896"/>
      <c r="Q440" s="896"/>
      <c r="R440" s="896"/>
      <c r="S440" s="896"/>
      <c r="T440" s="896"/>
      <c r="U440" s="896"/>
      <c r="V440" s="896"/>
      <c r="W440" s="896"/>
      <c r="X440" s="896"/>
      <c r="Y440" s="896"/>
      <c r="Z440" s="896"/>
      <c r="AA440" s="896"/>
      <c r="AB440" s="896"/>
      <c r="AC440" s="896"/>
      <c r="AD440" s="896"/>
      <c r="AE440" s="896"/>
      <c r="AF440" s="896"/>
    </row>
    <row r="441" spans="1:32" x14ac:dyDescent="0.15">
      <c r="A441" s="895" t="s">
        <v>3770</v>
      </c>
      <c r="B441" s="896" t="s">
        <v>493</v>
      </c>
      <c r="C441" s="896" t="s">
        <v>711</v>
      </c>
      <c r="D441" s="896" t="s">
        <v>1026</v>
      </c>
      <c r="E441" s="896" t="s">
        <v>719</v>
      </c>
      <c r="F441" s="896" t="s">
        <v>710</v>
      </c>
      <c r="G441" s="896" t="s">
        <v>771</v>
      </c>
      <c r="H441" s="896" t="s">
        <v>2177</v>
      </c>
      <c r="I441" s="896" t="s">
        <v>1000</v>
      </c>
      <c r="J441" s="896" t="s">
        <v>882</v>
      </c>
      <c r="K441" s="896"/>
      <c r="L441" s="896"/>
      <c r="M441" s="896"/>
      <c r="N441" s="896"/>
      <c r="O441" s="896"/>
      <c r="P441" s="896"/>
      <c r="Q441" s="896"/>
      <c r="R441" s="896"/>
      <c r="S441" s="896"/>
      <c r="T441" s="896"/>
      <c r="U441" s="896"/>
      <c r="V441" s="896"/>
      <c r="W441" s="896"/>
      <c r="X441" s="896"/>
      <c r="Y441" s="896"/>
      <c r="Z441" s="896"/>
      <c r="AA441" s="896"/>
      <c r="AB441" s="896"/>
      <c r="AC441" s="896"/>
      <c r="AD441" s="896"/>
      <c r="AE441" s="896"/>
      <c r="AF441" s="896"/>
    </row>
    <row r="442" spans="1:32" x14ac:dyDescent="0.15">
      <c r="A442" s="895" t="s">
        <v>3772</v>
      </c>
      <c r="B442" s="896" t="s">
        <v>498</v>
      </c>
      <c r="C442" s="896" t="s">
        <v>753</v>
      </c>
      <c r="D442" s="896" t="s">
        <v>711</v>
      </c>
      <c r="E442" s="896" t="s">
        <v>719</v>
      </c>
      <c r="F442" s="896" t="s">
        <v>4721</v>
      </c>
      <c r="G442" s="896"/>
      <c r="H442" s="896"/>
      <c r="I442" s="896"/>
      <c r="J442" s="896"/>
      <c r="K442" s="896"/>
      <c r="L442" s="896"/>
      <c r="M442" s="896"/>
      <c r="N442" s="896"/>
      <c r="O442" s="896"/>
      <c r="P442" s="896"/>
      <c r="Q442" s="896"/>
      <c r="R442" s="896"/>
      <c r="S442" s="896"/>
      <c r="T442" s="896"/>
      <c r="U442" s="896"/>
      <c r="V442" s="896"/>
      <c r="W442" s="896"/>
      <c r="X442" s="896"/>
      <c r="Y442" s="896"/>
      <c r="Z442" s="896"/>
      <c r="AA442" s="896"/>
      <c r="AB442" s="896"/>
      <c r="AC442" s="896"/>
      <c r="AD442" s="896"/>
      <c r="AE442" s="896"/>
      <c r="AF442" s="896"/>
    </row>
    <row r="443" spans="1:32" x14ac:dyDescent="0.15">
      <c r="A443" s="895" t="s">
        <v>3774</v>
      </c>
      <c r="B443" s="929" t="s">
        <v>499</v>
      </c>
      <c r="C443" s="896" t="s">
        <v>861</v>
      </c>
      <c r="D443" s="896" t="s">
        <v>708</v>
      </c>
      <c r="E443" s="896" t="s">
        <v>2490</v>
      </c>
      <c r="F443" s="929" t="s">
        <v>959</v>
      </c>
      <c r="G443" s="896"/>
      <c r="H443" s="896"/>
      <c r="I443" s="896"/>
      <c r="J443" s="896"/>
      <c r="K443" s="896"/>
      <c r="L443" s="896"/>
      <c r="M443" s="896"/>
      <c r="N443" s="896"/>
      <c r="O443" s="896"/>
      <c r="P443" s="896"/>
      <c r="Q443" s="896"/>
      <c r="R443" s="896"/>
      <c r="S443" s="896"/>
      <c r="T443" s="896"/>
      <c r="U443" s="896"/>
      <c r="V443" s="896"/>
      <c r="W443" s="896"/>
      <c r="X443" s="896"/>
      <c r="Y443" s="896"/>
      <c r="Z443" s="896"/>
      <c r="AA443" s="896"/>
      <c r="AB443" s="896"/>
      <c r="AC443" s="896"/>
      <c r="AD443" s="896"/>
      <c r="AE443" s="896"/>
      <c r="AF443" s="896"/>
    </row>
    <row r="444" spans="1:32" x14ac:dyDescent="0.15">
      <c r="A444" s="895" t="s">
        <v>3776</v>
      </c>
      <c r="B444" s="896" t="s">
        <v>502</v>
      </c>
      <c r="C444" s="896" t="s">
        <v>721</v>
      </c>
      <c r="D444" s="896" t="s">
        <v>771</v>
      </c>
      <c r="E444" s="896" t="s">
        <v>711</v>
      </c>
      <c r="F444" s="896" t="s">
        <v>753</v>
      </c>
      <c r="G444" s="896" t="s">
        <v>710</v>
      </c>
      <c r="H444" s="896" t="s">
        <v>796</v>
      </c>
      <c r="I444" s="896" t="s">
        <v>722</v>
      </c>
      <c r="J444" s="896" t="s">
        <v>2484</v>
      </c>
      <c r="K444" s="896"/>
      <c r="L444" s="896"/>
      <c r="M444" s="896"/>
      <c r="N444" s="896"/>
      <c r="O444" s="896"/>
      <c r="P444" s="896"/>
      <c r="Q444" s="896"/>
      <c r="R444" s="896"/>
      <c r="S444" s="896"/>
      <c r="T444" s="896"/>
      <c r="U444" s="896"/>
      <c r="V444" s="896"/>
      <c r="W444" s="896"/>
      <c r="X444" s="896"/>
      <c r="Y444" s="896"/>
      <c r="Z444" s="896"/>
      <c r="AA444" s="896"/>
      <c r="AB444" s="896"/>
      <c r="AC444" s="896"/>
      <c r="AD444" s="896"/>
      <c r="AE444" s="896"/>
      <c r="AF444" s="896"/>
    </row>
    <row r="445" spans="1:32" x14ac:dyDescent="0.15">
      <c r="A445" s="895" t="s">
        <v>3778</v>
      </c>
      <c r="B445" s="896" t="s">
        <v>504</v>
      </c>
      <c r="C445" s="896" t="s">
        <v>795</v>
      </c>
      <c r="D445" s="896" t="s">
        <v>711</v>
      </c>
      <c r="E445" s="896" t="s">
        <v>792</v>
      </c>
      <c r="F445" s="896" t="s">
        <v>4458</v>
      </c>
      <c r="G445" s="896" t="s">
        <v>1057</v>
      </c>
      <c r="H445" s="896" t="s">
        <v>742</v>
      </c>
      <c r="I445" s="896" t="s">
        <v>2377</v>
      </c>
      <c r="J445" s="896" t="s">
        <v>2204</v>
      </c>
      <c r="K445" s="896"/>
      <c r="L445" s="896"/>
      <c r="M445" s="896"/>
      <c r="N445" s="896"/>
      <c r="O445" s="896"/>
      <c r="P445" s="896"/>
      <c r="Q445" s="896"/>
      <c r="R445" s="896"/>
      <c r="S445" s="896"/>
      <c r="T445" s="896"/>
      <c r="U445" s="896"/>
      <c r="V445" s="896"/>
      <c r="W445" s="896"/>
      <c r="X445" s="896"/>
      <c r="Y445" s="896"/>
      <c r="Z445" s="896"/>
      <c r="AA445" s="896"/>
      <c r="AB445" s="896"/>
      <c r="AC445" s="896"/>
      <c r="AD445" s="896"/>
      <c r="AE445" s="896"/>
      <c r="AF445" s="896"/>
    </row>
    <row r="446" spans="1:32" x14ac:dyDescent="0.15">
      <c r="A446" s="895" t="s">
        <v>3780</v>
      </c>
      <c r="B446" s="929" t="s">
        <v>4829</v>
      </c>
      <c r="C446" s="896" t="s">
        <v>710</v>
      </c>
      <c r="D446" s="896" t="s">
        <v>753</v>
      </c>
      <c r="E446" s="896" t="s">
        <v>711</v>
      </c>
      <c r="F446" s="896" t="s">
        <v>771</v>
      </c>
      <c r="G446" s="896" t="s">
        <v>866</v>
      </c>
      <c r="H446" s="896" t="s">
        <v>1058</v>
      </c>
      <c r="I446" s="929" t="s">
        <v>785</v>
      </c>
      <c r="J446" s="896" t="s">
        <v>722</v>
      </c>
      <c r="K446" s="896" t="s">
        <v>716</v>
      </c>
      <c r="L446" s="896" t="s">
        <v>714</v>
      </c>
      <c r="M446" s="896"/>
      <c r="N446" s="896"/>
      <c r="O446" s="896"/>
      <c r="P446" s="896"/>
      <c r="Q446" s="896"/>
      <c r="R446" s="896"/>
      <c r="S446" s="896"/>
      <c r="T446" s="896"/>
      <c r="U446" s="896"/>
      <c r="V446" s="896"/>
      <c r="W446" s="896"/>
      <c r="X446" s="896"/>
      <c r="Y446" s="896"/>
      <c r="Z446" s="896"/>
      <c r="AA446" s="896"/>
      <c r="AB446" s="896"/>
      <c r="AC446" s="896"/>
      <c r="AD446" s="896"/>
      <c r="AE446" s="896"/>
      <c r="AF446" s="896"/>
    </row>
    <row r="447" spans="1:32" x14ac:dyDescent="0.15">
      <c r="A447" s="895" t="s">
        <v>3782</v>
      </c>
      <c r="B447" s="896" t="s">
        <v>491</v>
      </c>
      <c r="C447" s="896" t="s">
        <v>745</v>
      </c>
      <c r="D447" s="896"/>
      <c r="E447" s="896"/>
      <c r="F447" s="896"/>
      <c r="G447" s="896"/>
      <c r="H447" s="896"/>
      <c r="I447" s="896"/>
      <c r="J447" s="896"/>
      <c r="K447" s="896"/>
      <c r="L447" s="896"/>
      <c r="M447" s="896"/>
      <c r="N447" s="896"/>
      <c r="O447" s="896"/>
      <c r="P447" s="896"/>
      <c r="Q447" s="896"/>
      <c r="R447" s="896"/>
      <c r="S447" s="896"/>
      <c r="T447" s="896"/>
      <c r="U447" s="896"/>
      <c r="V447" s="896"/>
      <c r="W447" s="896"/>
      <c r="X447" s="896"/>
      <c r="Y447" s="896"/>
      <c r="Z447" s="896"/>
      <c r="AA447" s="896"/>
      <c r="AB447" s="896"/>
      <c r="AC447" s="896"/>
      <c r="AD447" s="896"/>
      <c r="AE447" s="896"/>
      <c r="AF447" s="896"/>
    </row>
    <row r="448" spans="1:32" x14ac:dyDescent="0.15">
      <c r="A448" s="895" t="s">
        <v>3783</v>
      </c>
      <c r="B448" s="896" t="s">
        <v>489</v>
      </c>
      <c r="C448" s="896" t="s">
        <v>715</v>
      </c>
      <c r="D448" s="896"/>
      <c r="E448" s="896"/>
      <c r="F448" s="896"/>
      <c r="G448" s="896"/>
      <c r="H448" s="896"/>
      <c r="I448" s="896"/>
      <c r="J448" s="896"/>
      <c r="K448" s="896"/>
      <c r="L448" s="896"/>
      <c r="M448" s="896"/>
      <c r="N448" s="896"/>
      <c r="O448" s="896"/>
      <c r="P448" s="896"/>
      <c r="Q448" s="896"/>
      <c r="R448" s="896"/>
      <c r="S448" s="896"/>
      <c r="T448" s="896"/>
      <c r="U448" s="896"/>
      <c r="V448" s="896"/>
      <c r="W448" s="896"/>
      <c r="X448" s="896"/>
      <c r="Y448" s="896"/>
      <c r="Z448" s="896"/>
      <c r="AA448" s="896"/>
      <c r="AB448" s="896"/>
      <c r="AC448" s="896"/>
      <c r="AD448" s="896"/>
      <c r="AE448" s="896"/>
      <c r="AF448" s="896"/>
    </row>
    <row r="449" spans="1:32" x14ac:dyDescent="0.15">
      <c r="A449" s="895" t="s">
        <v>3785</v>
      </c>
      <c r="B449" s="896" t="s">
        <v>492</v>
      </c>
      <c r="C449" s="896" t="s">
        <v>771</v>
      </c>
      <c r="D449" s="896" t="s">
        <v>1052</v>
      </c>
      <c r="E449" s="896" t="s">
        <v>2507</v>
      </c>
      <c r="F449" s="896" t="s">
        <v>2820</v>
      </c>
      <c r="G449" s="896"/>
      <c r="H449" s="896"/>
      <c r="I449" s="896"/>
      <c r="J449" s="896"/>
      <c r="K449" s="896"/>
      <c r="L449" s="896"/>
      <c r="M449" s="896"/>
      <c r="N449" s="896"/>
      <c r="O449" s="896"/>
      <c r="P449" s="896"/>
      <c r="Q449" s="896"/>
      <c r="R449" s="896"/>
      <c r="S449" s="896"/>
      <c r="T449" s="896"/>
      <c r="U449" s="896"/>
      <c r="V449" s="896"/>
      <c r="W449" s="896"/>
      <c r="X449" s="896"/>
      <c r="Y449" s="896"/>
      <c r="Z449" s="896"/>
      <c r="AA449" s="896"/>
      <c r="AB449" s="896"/>
      <c r="AC449" s="896"/>
      <c r="AD449" s="896"/>
      <c r="AE449" s="896"/>
      <c r="AF449" s="896"/>
    </row>
    <row r="450" spans="1:32" x14ac:dyDescent="0.15">
      <c r="A450" s="895" t="s">
        <v>3787</v>
      </c>
      <c r="B450" s="896" t="s">
        <v>500</v>
      </c>
      <c r="C450" s="896" t="s">
        <v>808</v>
      </c>
      <c r="D450" s="896"/>
      <c r="E450" s="896"/>
      <c r="F450" s="896"/>
      <c r="G450" s="896"/>
      <c r="H450" s="896"/>
      <c r="I450" s="896"/>
      <c r="J450" s="896"/>
      <c r="K450" s="896"/>
      <c r="L450" s="896"/>
      <c r="M450" s="896"/>
      <c r="N450" s="896"/>
      <c r="O450" s="896"/>
      <c r="P450" s="896"/>
      <c r="Q450" s="896"/>
      <c r="R450" s="896"/>
      <c r="S450" s="896"/>
      <c r="T450" s="896"/>
      <c r="U450" s="896"/>
      <c r="V450" s="896"/>
      <c r="W450" s="896"/>
      <c r="X450" s="896"/>
      <c r="Y450" s="896"/>
      <c r="Z450" s="896"/>
      <c r="AA450" s="896"/>
      <c r="AB450" s="896"/>
      <c r="AC450" s="896"/>
      <c r="AD450" s="896"/>
      <c r="AE450" s="896"/>
      <c r="AF450" s="896"/>
    </row>
    <row r="451" spans="1:32" x14ac:dyDescent="0.15">
      <c r="A451" s="895" t="s">
        <v>3789</v>
      </c>
      <c r="B451" s="896" t="s">
        <v>473</v>
      </c>
      <c r="C451" s="896" t="s">
        <v>808</v>
      </c>
      <c r="D451" s="896" t="s">
        <v>753</v>
      </c>
      <c r="E451" s="896" t="s">
        <v>2175</v>
      </c>
      <c r="F451" s="896"/>
      <c r="G451" s="896"/>
      <c r="H451" s="896"/>
      <c r="I451" s="896"/>
      <c r="J451" s="896"/>
      <c r="K451" s="896"/>
      <c r="L451" s="896"/>
      <c r="M451" s="896"/>
      <c r="N451" s="896"/>
      <c r="O451" s="896"/>
      <c r="P451" s="896"/>
      <c r="Q451" s="896"/>
      <c r="R451" s="896"/>
      <c r="S451" s="896"/>
      <c r="T451" s="896"/>
      <c r="U451" s="896"/>
      <c r="V451" s="896"/>
      <c r="W451" s="896"/>
      <c r="X451" s="896"/>
      <c r="Y451" s="896"/>
      <c r="Z451" s="896"/>
      <c r="AA451" s="896"/>
      <c r="AB451" s="896"/>
      <c r="AC451" s="896"/>
      <c r="AD451" s="896"/>
      <c r="AE451" s="896"/>
      <c r="AF451" s="896"/>
    </row>
    <row r="452" spans="1:32" x14ac:dyDescent="0.15">
      <c r="A452" s="895" t="s">
        <v>3791</v>
      </c>
      <c r="B452" s="896" t="s">
        <v>487</v>
      </c>
      <c r="C452" s="896" t="s">
        <v>753</v>
      </c>
      <c r="D452" s="896" t="s">
        <v>721</v>
      </c>
      <c r="E452" s="896" t="s">
        <v>2105</v>
      </c>
      <c r="F452" s="896" t="s">
        <v>2201</v>
      </c>
      <c r="G452" s="896" t="s">
        <v>2202</v>
      </c>
      <c r="H452" s="896" t="s">
        <v>2611</v>
      </c>
      <c r="I452" s="896"/>
      <c r="J452" s="896"/>
      <c r="K452" s="896"/>
      <c r="L452" s="896"/>
      <c r="M452" s="896"/>
      <c r="N452" s="896"/>
      <c r="O452" s="896"/>
      <c r="P452" s="896"/>
      <c r="Q452" s="896"/>
      <c r="R452" s="896"/>
      <c r="S452" s="896"/>
      <c r="T452" s="896"/>
      <c r="U452" s="896"/>
      <c r="V452" s="896"/>
      <c r="W452" s="896"/>
      <c r="X452" s="896"/>
      <c r="Y452" s="896"/>
      <c r="Z452" s="896"/>
      <c r="AA452" s="896"/>
      <c r="AB452" s="896"/>
      <c r="AC452" s="896"/>
      <c r="AD452" s="896"/>
      <c r="AE452" s="896"/>
      <c r="AF452" s="896"/>
    </row>
    <row r="453" spans="1:32" x14ac:dyDescent="0.15">
      <c r="A453" s="895" t="s">
        <v>3793</v>
      </c>
      <c r="B453" s="896" t="s">
        <v>490</v>
      </c>
      <c r="C453" s="896" t="s">
        <v>2104</v>
      </c>
      <c r="D453" s="896" t="s">
        <v>789</v>
      </c>
      <c r="E453" s="896"/>
      <c r="F453" s="896"/>
      <c r="G453" s="896"/>
      <c r="H453" s="896"/>
      <c r="I453" s="896"/>
      <c r="J453" s="896"/>
      <c r="K453" s="896"/>
      <c r="L453" s="896"/>
      <c r="M453" s="896"/>
      <c r="N453" s="896"/>
      <c r="O453" s="896"/>
      <c r="P453" s="896"/>
      <c r="Q453" s="896"/>
      <c r="R453" s="896"/>
      <c r="S453" s="896"/>
      <c r="T453" s="896"/>
      <c r="U453" s="896"/>
      <c r="V453" s="896"/>
      <c r="W453" s="896"/>
      <c r="X453" s="896"/>
      <c r="Y453" s="896"/>
      <c r="Z453" s="896"/>
      <c r="AA453" s="896"/>
      <c r="AB453" s="896"/>
      <c r="AC453" s="896"/>
      <c r="AD453" s="896"/>
      <c r="AE453" s="896"/>
      <c r="AF453" s="896"/>
    </row>
    <row r="454" spans="1:32" x14ac:dyDescent="0.15">
      <c r="A454" s="895" t="s">
        <v>3795</v>
      </c>
      <c r="B454" s="896" t="s">
        <v>475</v>
      </c>
      <c r="C454" s="896" t="s">
        <v>753</v>
      </c>
      <c r="D454" s="896" t="s">
        <v>2506</v>
      </c>
      <c r="E454" s="896" t="s">
        <v>2123</v>
      </c>
      <c r="F454" s="896"/>
      <c r="G454" s="896"/>
      <c r="H454" s="896"/>
      <c r="I454" s="896"/>
      <c r="J454" s="896"/>
      <c r="K454" s="896"/>
      <c r="L454" s="896"/>
      <c r="M454" s="896"/>
      <c r="N454" s="896"/>
      <c r="O454" s="896"/>
      <c r="P454" s="896"/>
      <c r="Q454" s="896"/>
      <c r="R454" s="896"/>
      <c r="S454" s="896"/>
      <c r="T454" s="896"/>
      <c r="U454" s="896"/>
      <c r="V454" s="896"/>
      <c r="W454" s="896"/>
      <c r="X454" s="896"/>
      <c r="Y454" s="896"/>
      <c r="Z454" s="896"/>
      <c r="AA454" s="896"/>
      <c r="AB454" s="896"/>
      <c r="AC454" s="896"/>
      <c r="AD454" s="896"/>
      <c r="AE454" s="896"/>
      <c r="AF454" s="896"/>
    </row>
    <row r="455" spans="1:32" x14ac:dyDescent="0.15">
      <c r="A455" s="895" t="s">
        <v>3797</v>
      </c>
      <c r="B455" s="896" t="s">
        <v>483</v>
      </c>
      <c r="C455" s="896" t="s">
        <v>753</v>
      </c>
      <c r="D455" s="896" t="s">
        <v>882</v>
      </c>
      <c r="E455" s="896"/>
      <c r="F455" s="896"/>
      <c r="G455" s="896"/>
      <c r="H455" s="896"/>
      <c r="I455" s="896"/>
      <c r="J455" s="896"/>
      <c r="K455" s="896"/>
      <c r="L455" s="896"/>
      <c r="M455" s="896"/>
      <c r="N455" s="896"/>
      <c r="O455" s="896"/>
      <c r="P455" s="896"/>
      <c r="Q455" s="896"/>
      <c r="R455" s="896"/>
      <c r="S455" s="896"/>
      <c r="T455" s="896"/>
      <c r="U455" s="896"/>
      <c r="V455" s="896"/>
      <c r="W455" s="896"/>
      <c r="X455" s="896"/>
      <c r="Y455" s="896"/>
      <c r="Z455" s="896"/>
      <c r="AA455" s="896"/>
      <c r="AB455" s="896"/>
      <c r="AC455" s="896"/>
      <c r="AD455" s="896"/>
      <c r="AE455" s="896"/>
      <c r="AF455" s="896"/>
    </row>
    <row r="456" spans="1:32" x14ac:dyDescent="0.15">
      <c r="A456" s="895" t="s">
        <v>3799</v>
      </c>
      <c r="B456" s="896" t="s">
        <v>476</v>
      </c>
      <c r="C456" s="896" t="s">
        <v>721</v>
      </c>
      <c r="D456" s="896"/>
      <c r="E456" s="896"/>
      <c r="F456" s="896"/>
      <c r="G456" s="896"/>
      <c r="H456" s="896"/>
      <c r="I456" s="896"/>
      <c r="J456" s="896"/>
      <c r="K456" s="896"/>
      <c r="L456" s="896"/>
      <c r="M456" s="896"/>
      <c r="N456" s="896"/>
      <c r="O456" s="896"/>
      <c r="P456" s="896"/>
      <c r="Q456" s="896"/>
      <c r="R456" s="896"/>
      <c r="S456" s="896"/>
      <c r="T456" s="896"/>
      <c r="U456" s="896"/>
      <c r="V456" s="896"/>
      <c r="W456" s="896"/>
      <c r="X456" s="896"/>
      <c r="Y456" s="896"/>
      <c r="Z456" s="896"/>
      <c r="AA456" s="896"/>
      <c r="AB456" s="896"/>
      <c r="AC456" s="896"/>
      <c r="AD456" s="896"/>
      <c r="AE456" s="896"/>
      <c r="AF456" s="896"/>
    </row>
    <row r="457" spans="1:32" x14ac:dyDescent="0.15">
      <c r="A457" s="895" t="s">
        <v>3801</v>
      </c>
      <c r="B457" s="896" t="s">
        <v>478</v>
      </c>
      <c r="C457" s="896" t="s">
        <v>1039</v>
      </c>
      <c r="D457" s="896" t="s">
        <v>872</v>
      </c>
      <c r="E457" s="896"/>
      <c r="F457" s="896"/>
      <c r="G457" s="896"/>
      <c r="H457" s="896"/>
      <c r="I457" s="896"/>
      <c r="J457" s="896"/>
      <c r="K457" s="896"/>
      <c r="L457" s="896"/>
      <c r="M457" s="896"/>
      <c r="N457" s="896"/>
      <c r="O457" s="896"/>
      <c r="P457" s="896"/>
      <c r="Q457" s="896"/>
      <c r="R457" s="896"/>
      <c r="S457" s="896"/>
      <c r="T457" s="896"/>
      <c r="U457" s="896"/>
      <c r="V457" s="896"/>
      <c r="W457" s="896"/>
      <c r="X457" s="896"/>
      <c r="Y457" s="896"/>
      <c r="Z457" s="896"/>
      <c r="AA457" s="896"/>
      <c r="AB457" s="896"/>
      <c r="AC457" s="896"/>
      <c r="AD457" s="896"/>
      <c r="AE457" s="896"/>
      <c r="AF457" s="896"/>
    </row>
    <row r="458" spans="1:32" x14ac:dyDescent="0.15">
      <c r="A458" s="895" t="s">
        <v>3803</v>
      </c>
      <c r="B458" s="896" t="s">
        <v>467</v>
      </c>
      <c r="C458" s="896" t="s">
        <v>708</v>
      </c>
      <c r="D458" s="896" t="s">
        <v>711</v>
      </c>
      <c r="E458" s="896" t="s">
        <v>802</v>
      </c>
      <c r="F458" s="896" t="s">
        <v>710</v>
      </c>
      <c r="G458" s="896" t="s">
        <v>753</v>
      </c>
      <c r="H458" s="896" t="s">
        <v>1041</v>
      </c>
      <c r="I458" s="896" t="s">
        <v>2197</v>
      </c>
      <c r="J458" s="896"/>
      <c r="K458" s="896"/>
      <c r="L458" s="896"/>
      <c r="M458" s="896"/>
      <c r="N458" s="896"/>
      <c r="O458" s="896"/>
      <c r="P458" s="896"/>
      <c r="Q458" s="896"/>
      <c r="R458" s="896"/>
      <c r="S458" s="896"/>
      <c r="T458" s="896"/>
      <c r="U458" s="896"/>
      <c r="V458" s="896"/>
      <c r="W458" s="896"/>
      <c r="X458" s="896"/>
      <c r="Y458" s="896"/>
      <c r="Z458" s="896"/>
      <c r="AA458" s="896"/>
      <c r="AB458" s="896"/>
      <c r="AC458" s="896"/>
      <c r="AD458" s="896"/>
      <c r="AE458" s="896"/>
      <c r="AF458" s="896"/>
    </row>
    <row r="459" spans="1:32" x14ac:dyDescent="0.15">
      <c r="A459" s="895" t="s">
        <v>3805</v>
      </c>
      <c r="B459" s="896" t="s">
        <v>470</v>
      </c>
      <c r="C459" s="896" t="s">
        <v>861</v>
      </c>
      <c r="D459" s="896"/>
      <c r="E459" s="896"/>
      <c r="F459" s="896"/>
      <c r="G459" s="896"/>
      <c r="H459" s="896"/>
      <c r="I459" s="896"/>
      <c r="J459" s="896"/>
      <c r="K459" s="896"/>
      <c r="L459" s="896"/>
      <c r="M459" s="896"/>
      <c r="N459" s="896"/>
      <c r="O459" s="896"/>
      <c r="P459" s="896"/>
      <c r="Q459" s="896"/>
      <c r="R459" s="896"/>
      <c r="S459" s="896"/>
      <c r="T459" s="896"/>
      <c r="U459" s="896"/>
      <c r="V459" s="896"/>
      <c r="W459" s="896"/>
      <c r="X459" s="896"/>
      <c r="Y459" s="896"/>
      <c r="Z459" s="896"/>
      <c r="AA459" s="896"/>
      <c r="AB459" s="896"/>
      <c r="AC459" s="896"/>
      <c r="AD459" s="896"/>
      <c r="AE459" s="896"/>
      <c r="AF459" s="896"/>
    </row>
    <row r="460" spans="1:32" x14ac:dyDescent="0.15">
      <c r="A460" s="895" t="s">
        <v>3807</v>
      </c>
      <c r="B460" s="896" t="s">
        <v>480</v>
      </c>
      <c r="C460" s="896" t="s">
        <v>792</v>
      </c>
      <c r="D460" s="896"/>
      <c r="E460" s="896"/>
      <c r="F460" s="896"/>
      <c r="G460" s="896"/>
      <c r="H460" s="896"/>
      <c r="I460" s="896"/>
      <c r="J460" s="896"/>
      <c r="K460" s="896"/>
      <c r="L460" s="896"/>
      <c r="M460" s="896"/>
      <c r="N460" s="896"/>
      <c r="O460" s="896"/>
      <c r="P460" s="896"/>
      <c r="Q460" s="896"/>
      <c r="R460" s="896"/>
      <c r="S460" s="896"/>
      <c r="T460" s="896"/>
      <c r="U460" s="896"/>
      <c r="V460" s="896"/>
      <c r="W460" s="896"/>
      <c r="X460" s="896"/>
      <c r="Y460" s="896"/>
      <c r="Z460" s="896"/>
      <c r="AA460" s="896"/>
      <c r="AB460" s="896"/>
      <c r="AC460" s="896"/>
      <c r="AD460" s="896"/>
      <c r="AE460" s="896"/>
      <c r="AF460" s="896"/>
    </row>
    <row r="461" spans="1:32" x14ac:dyDescent="0.15">
      <c r="A461" s="895" t="s">
        <v>3809</v>
      </c>
      <c r="B461" s="896" t="s">
        <v>486</v>
      </c>
      <c r="C461" s="896" t="s">
        <v>715</v>
      </c>
      <c r="D461" s="896" t="s">
        <v>819</v>
      </c>
      <c r="E461" s="896" t="s">
        <v>818</v>
      </c>
      <c r="F461" s="896" t="s">
        <v>721</v>
      </c>
      <c r="G461" s="896" t="s">
        <v>967</v>
      </c>
      <c r="H461" s="896" t="s">
        <v>1050</v>
      </c>
      <c r="I461" s="896" t="s">
        <v>1051</v>
      </c>
      <c r="J461" s="896"/>
      <c r="K461" s="896"/>
      <c r="L461" s="896"/>
      <c r="M461" s="896"/>
      <c r="N461" s="896"/>
      <c r="O461" s="896"/>
      <c r="P461" s="896"/>
      <c r="Q461" s="896"/>
      <c r="R461" s="896"/>
      <c r="S461" s="896"/>
      <c r="T461" s="896"/>
      <c r="U461" s="896"/>
      <c r="V461" s="896"/>
      <c r="W461" s="896"/>
      <c r="X461" s="896"/>
      <c r="Y461" s="896"/>
      <c r="Z461" s="896"/>
      <c r="AA461" s="896"/>
      <c r="AB461" s="896"/>
      <c r="AC461" s="896"/>
      <c r="AD461" s="896"/>
      <c r="AE461" s="896"/>
      <c r="AF461" s="896"/>
    </row>
    <row r="462" spans="1:32" x14ac:dyDescent="0.15">
      <c r="A462" s="895" t="s">
        <v>3811</v>
      </c>
      <c r="B462" s="896" t="s">
        <v>2753</v>
      </c>
      <c r="C462" s="896" t="s">
        <v>707</v>
      </c>
      <c r="D462" s="896" t="s">
        <v>959</v>
      </c>
      <c r="E462" s="896" t="s">
        <v>1060</v>
      </c>
      <c r="F462" s="896"/>
      <c r="G462" s="896"/>
      <c r="H462" s="896"/>
      <c r="I462" s="896"/>
      <c r="J462" s="896"/>
      <c r="K462" s="896"/>
      <c r="L462" s="896"/>
      <c r="M462" s="896"/>
      <c r="N462" s="896"/>
      <c r="O462" s="896"/>
      <c r="P462" s="896"/>
      <c r="Q462" s="896"/>
      <c r="R462" s="896"/>
      <c r="S462" s="896"/>
      <c r="T462" s="896"/>
      <c r="U462" s="896"/>
      <c r="V462" s="896"/>
      <c r="W462" s="896"/>
      <c r="X462" s="896"/>
      <c r="Y462" s="896"/>
      <c r="Z462" s="896"/>
      <c r="AA462" s="896"/>
      <c r="AB462" s="896"/>
      <c r="AC462" s="896"/>
      <c r="AD462" s="896"/>
      <c r="AE462" s="896"/>
      <c r="AF462" s="896"/>
    </row>
    <row r="463" spans="1:32" x14ac:dyDescent="0.15">
      <c r="A463" s="895" t="s">
        <v>3813</v>
      </c>
      <c r="B463" s="585" t="s">
        <v>496</v>
      </c>
      <c r="C463" s="896" t="s">
        <v>2677</v>
      </c>
      <c r="D463" s="585" t="s">
        <v>709</v>
      </c>
      <c r="E463" s="896"/>
      <c r="F463" s="896"/>
      <c r="G463" s="896"/>
      <c r="H463" s="896"/>
      <c r="I463" s="896"/>
      <c r="J463" s="896"/>
      <c r="K463" s="896"/>
      <c r="L463" s="896"/>
      <c r="M463" s="896"/>
      <c r="N463" s="896"/>
      <c r="O463" s="896"/>
      <c r="P463" s="896"/>
      <c r="Q463" s="896"/>
      <c r="R463" s="896"/>
      <c r="S463" s="896"/>
      <c r="T463" s="896"/>
      <c r="U463" s="896"/>
      <c r="V463" s="896"/>
      <c r="W463" s="896"/>
      <c r="X463" s="896"/>
      <c r="Y463" s="896"/>
      <c r="Z463" s="896"/>
      <c r="AA463" s="896"/>
      <c r="AB463" s="896"/>
      <c r="AC463" s="896"/>
      <c r="AD463" s="896"/>
      <c r="AE463" s="896"/>
      <c r="AF463" s="896"/>
    </row>
    <row r="464" spans="1:32" x14ac:dyDescent="0.15">
      <c r="A464" s="895" t="s">
        <v>3815</v>
      </c>
      <c r="B464" s="896" t="s">
        <v>468</v>
      </c>
      <c r="C464" s="896" t="s">
        <v>707</v>
      </c>
      <c r="D464" s="896" t="s">
        <v>742</v>
      </c>
      <c r="E464" s="896"/>
      <c r="F464" s="896"/>
      <c r="G464" s="896"/>
      <c r="H464" s="896"/>
      <c r="I464" s="896"/>
      <c r="J464" s="896"/>
      <c r="K464" s="896"/>
      <c r="L464" s="896"/>
      <c r="M464" s="896"/>
      <c r="N464" s="896"/>
      <c r="O464" s="896"/>
      <c r="P464" s="896"/>
      <c r="Q464" s="896"/>
      <c r="R464" s="896"/>
      <c r="S464" s="896"/>
      <c r="T464" s="896"/>
      <c r="U464" s="896"/>
      <c r="V464" s="896"/>
      <c r="W464" s="896"/>
      <c r="X464" s="896"/>
      <c r="Y464" s="896"/>
      <c r="Z464" s="896"/>
      <c r="AA464" s="896"/>
      <c r="AB464" s="896"/>
      <c r="AC464" s="896"/>
      <c r="AD464" s="896"/>
      <c r="AE464" s="896"/>
      <c r="AF464" s="896"/>
    </row>
    <row r="465" spans="1:32" x14ac:dyDescent="0.15">
      <c r="A465" s="895" t="s">
        <v>3817</v>
      </c>
      <c r="B465" s="896" t="s">
        <v>474</v>
      </c>
      <c r="C465" s="896" t="s">
        <v>708</v>
      </c>
      <c r="D465" s="896" t="s">
        <v>1044</v>
      </c>
      <c r="E465" s="896" t="s">
        <v>885</v>
      </c>
      <c r="F465" s="896" t="s">
        <v>2505</v>
      </c>
      <c r="G465" s="896" t="s">
        <v>1045</v>
      </c>
      <c r="H465" s="896" t="s">
        <v>1046</v>
      </c>
      <c r="I465" s="896" t="s">
        <v>1047</v>
      </c>
      <c r="J465" s="896" t="s">
        <v>862</v>
      </c>
      <c r="K465" s="896" t="s">
        <v>2381</v>
      </c>
      <c r="L465" s="896"/>
      <c r="M465" s="896"/>
      <c r="N465" s="896"/>
      <c r="O465" s="896"/>
      <c r="P465" s="896"/>
      <c r="Q465" s="896"/>
      <c r="R465" s="896"/>
      <c r="S465" s="896"/>
      <c r="T465" s="896"/>
      <c r="U465" s="896"/>
      <c r="V465" s="896"/>
      <c r="W465" s="896"/>
      <c r="X465" s="896"/>
      <c r="Y465" s="896"/>
      <c r="Z465" s="896"/>
      <c r="AA465" s="896"/>
      <c r="AB465" s="896"/>
      <c r="AC465" s="896"/>
      <c r="AD465" s="896"/>
      <c r="AE465" s="896"/>
      <c r="AF465" s="896"/>
    </row>
    <row r="466" spans="1:32" x14ac:dyDescent="0.15">
      <c r="A466" s="895" t="s">
        <v>3819</v>
      </c>
      <c r="B466" s="896" t="s">
        <v>495</v>
      </c>
      <c r="C466" s="896" t="s">
        <v>753</v>
      </c>
      <c r="D466" s="896" t="s">
        <v>711</v>
      </c>
      <c r="E466" s="700" t="s">
        <v>710</v>
      </c>
      <c r="F466" s="896" t="s">
        <v>1055</v>
      </c>
      <c r="G466" s="896"/>
      <c r="H466" s="896"/>
      <c r="I466" s="896"/>
      <c r="J466" s="896"/>
      <c r="K466" s="896"/>
      <c r="L466" s="896"/>
      <c r="M466" s="896"/>
      <c r="N466" s="896"/>
      <c r="O466" s="896"/>
      <c r="P466" s="896"/>
      <c r="Q466" s="896"/>
      <c r="R466" s="896"/>
      <c r="S466" s="896"/>
      <c r="T466" s="896"/>
      <c r="U466" s="896"/>
      <c r="V466" s="896"/>
      <c r="W466" s="896"/>
      <c r="X466" s="896"/>
      <c r="Y466" s="896"/>
      <c r="Z466" s="896"/>
      <c r="AA466" s="896"/>
      <c r="AB466" s="896"/>
      <c r="AC466" s="896"/>
      <c r="AD466" s="896"/>
      <c r="AE466" s="896"/>
      <c r="AF466" s="896"/>
    </row>
    <row r="467" spans="1:32" x14ac:dyDescent="0.15">
      <c r="A467" s="895" t="s">
        <v>3821</v>
      </c>
      <c r="B467" s="896" t="s">
        <v>494</v>
      </c>
      <c r="C467" s="896" t="s">
        <v>1053</v>
      </c>
      <c r="D467" s="896" t="s">
        <v>1054</v>
      </c>
      <c r="E467" s="896" t="s">
        <v>899</v>
      </c>
      <c r="F467" s="896" t="s">
        <v>2473</v>
      </c>
      <c r="G467" s="896"/>
      <c r="H467" s="896"/>
      <c r="I467" s="896"/>
      <c r="J467" s="896"/>
      <c r="K467" s="896"/>
      <c r="L467" s="896"/>
      <c r="M467" s="896"/>
      <c r="N467" s="896"/>
      <c r="O467" s="896"/>
      <c r="P467" s="896"/>
      <c r="Q467" s="896"/>
      <c r="R467" s="896"/>
      <c r="S467" s="896"/>
      <c r="T467" s="896"/>
      <c r="U467" s="896"/>
      <c r="V467" s="896"/>
      <c r="W467" s="896"/>
      <c r="X467" s="896"/>
      <c r="Y467" s="896"/>
      <c r="Z467" s="896"/>
      <c r="AA467" s="896"/>
      <c r="AB467" s="896"/>
      <c r="AC467" s="896"/>
      <c r="AD467" s="896"/>
      <c r="AE467" s="896"/>
      <c r="AF467" s="896"/>
    </row>
    <row r="468" spans="1:32" x14ac:dyDescent="0.15">
      <c r="A468" s="895" t="s">
        <v>3823</v>
      </c>
      <c r="B468" s="896" t="s">
        <v>503</v>
      </c>
      <c r="C468" s="896" t="s">
        <v>742</v>
      </c>
      <c r="D468" s="896"/>
      <c r="E468" s="896"/>
      <c r="F468" s="896"/>
      <c r="G468" s="896"/>
      <c r="H468" s="896"/>
      <c r="I468" s="896"/>
      <c r="J468" s="896"/>
      <c r="K468" s="896"/>
      <c r="L468" s="896"/>
      <c r="M468" s="896"/>
      <c r="N468" s="896"/>
      <c r="O468" s="896"/>
      <c r="P468" s="896"/>
      <c r="Q468" s="896"/>
      <c r="R468" s="896"/>
      <c r="S468" s="896"/>
      <c r="T468" s="896"/>
      <c r="U468" s="896"/>
      <c r="V468" s="896"/>
      <c r="W468" s="896"/>
      <c r="X468" s="896"/>
      <c r="Y468" s="896"/>
      <c r="Z468" s="896"/>
      <c r="AA468" s="896"/>
      <c r="AB468" s="896"/>
      <c r="AC468" s="896"/>
      <c r="AD468" s="896"/>
      <c r="AE468" s="896"/>
      <c r="AF468" s="896"/>
    </row>
    <row r="469" spans="1:32" x14ac:dyDescent="0.15">
      <c r="A469" s="895" t="s">
        <v>3825</v>
      </c>
      <c r="B469" s="896" t="s">
        <v>481</v>
      </c>
      <c r="C469" s="896" t="s">
        <v>799</v>
      </c>
      <c r="D469" s="896" t="s">
        <v>2380</v>
      </c>
      <c r="E469" s="896" t="s">
        <v>4459</v>
      </c>
      <c r="F469" s="896"/>
      <c r="G469" s="896"/>
      <c r="H469" s="896"/>
      <c r="I469" s="896"/>
      <c r="J469" s="896"/>
      <c r="K469" s="896"/>
      <c r="L469" s="896"/>
      <c r="M469" s="896"/>
      <c r="N469" s="896"/>
      <c r="O469" s="896"/>
      <c r="P469" s="896"/>
      <c r="Q469" s="896"/>
      <c r="R469" s="896"/>
      <c r="S469" s="896"/>
      <c r="T469" s="896"/>
      <c r="U469" s="896"/>
      <c r="V469" s="896"/>
      <c r="W469" s="896"/>
      <c r="X469" s="896"/>
      <c r="Y469" s="896"/>
      <c r="Z469" s="896"/>
      <c r="AA469" s="896"/>
      <c r="AB469" s="896"/>
      <c r="AC469" s="896"/>
      <c r="AD469" s="896"/>
      <c r="AE469" s="896"/>
      <c r="AF469" s="896"/>
    </row>
    <row r="470" spans="1:32" x14ac:dyDescent="0.15">
      <c r="A470" s="895" t="s">
        <v>3827</v>
      </c>
      <c r="B470" s="896" t="s">
        <v>2752</v>
      </c>
      <c r="C470" s="896" t="s">
        <v>2199</v>
      </c>
      <c r="D470" s="896"/>
      <c r="E470" s="896"/>
      <c r="F470" s="896"/>
      <c r="G470" s="896"/>
      <c r="H470" s="896"/>
      <c r="I470" s="896"/>
      <c r="J470" s="896"/>
      <c r="K470" s="896"/>
      <c r="L470" s="896"/>
      <c r="M470" s="896"/>
      <c r="N470" s="896"/>
      <c r="O470" s="896"/>
      <c r="P470" s="896"/>
      <c r="Q470" s="896"/>
      <c r="R470" s="896"/>
      <c r="S470" s="896"/>
      <c r="T470" s="896"/>
      <c r="U470" s="896"/>
      <c r="V470" s="896"/>
      <c r="W470" s="896"/>
      <c r="X470" s="896"/>
      <c r="Y470" s="896"/>
      <c r="Z470" s="896"/>
      <c r="AA470" s="896"/>
      <c r="AB470" s="896"/>
      <c r="AC470" s="896"/>
      <c r="AD470" s="896"/>
      <c r="AE470" s="896"/>
      <c r="AF470" s="896"/>
    </row>
    <row r="471" spans="1:32" x14ac:dyDescent="0.15">
      <c r="A471" s="895" t="s">
        <v>3829</v>
      </c>
      <c r="B471" s="896" t="s">
        <v>2751</v>
      </c>
      <c r="C471" s="896" t="s">
        <v>2473</v>
      </c>
      <c r="D471" s="896"/>
      <c r="E471" s="896"/>
      <c r="F471" s="896"/>
      <c r="G471" s="896"/>
      <c r="H471" s="896"/>
      <c r="I471" s="896"/>
      <c r="J471" s="896"/>
      <c r="K471" s="896"/>
      <c r="L471" s="896"/>
      <c r="M471" s="896"/>
      <c r="N471" s="896"/>
      <c r="O471" s="896"/>
      <c r="P471" s="896"/>
      <c r="Q471" s="896"/>
      <c r="R471" s="896"/>
      <c r="S471" s="896"/>
      <c r="T471" s="896"/>
      <c r="U471" s="896"/>
      <c r="V471" s="896"/>
      <c r="W471" s="896"/>
      <c r="X471" s="896"/>
      <c r="Y471" s="896"/>
      <c r="Z471" s="896"/>
      <c r="AA471" s="896"/>
      <c r="AB471" s="896"/>
      <c r="AC471" s="896"/>
      <c r="AD471" s="896"/>
      <c r="AE471" s="896"/>
      <c r="AF471" s="896"/>
    </row>
    <row r="472" spans="1:32" x14ac:dyDescent="0.15">
      <c r="A472" s="895" t="s">
        <v>3831</v>
      </c>
      <c r="B472" s="896" t="s">
        <v>4773</v>
      </c>
      <c r="C472" s="896" t="s">
        <v>4460</v>
      </c>
      <c r="D472" s="896"/>
      <c r="E472" s="896"/>
      <c r="F472" s="896"/>
      <c r="G472" s="896"/>
      <c r="H472" s="896"/>
      <c r="I472" s="896"/>
      <c r="J472" s="896"/>
      <c r="K472" s="896"/>
      <c r="L472" s="896"/>
      <c r="M472" s="896"/>
      <c r="N472" s="896"/>
      <c r="O472" s="896"/>
      <c r="P472" s="896"/>
      <c r="Q472" s="896"/>
      <c r="R472" s="896"/>
      <c r="S472" s="896"/>
      <c r="T472" s="896"/>
      <c r="U472" s="896"/>
      <c r="V472" s="896"/>
      <c r="W472" s="896"/>
      <c r="X472" s="896"/>
      <c r="Y472" s="896"/>
      <c r="Z472" s="896"/>
      <c r="AA472" s="896"/>
      <c r="AB472" s="896"/>
      <c r="AC472" s="896"/>
      <c r="AD472" s="896"/>
      <c r="AE472" s="896"/>
      <c r="AF472" s="896"/>
    </row>
    <row r="473" spans="1:32" x14ac:dyDescent="0.15">
      <c r="A473" s="895" t="s">
        <v>3834</v>
      </c>
      <c r="B473" s="896" t="s">
        <v>50</v>
      </c>
      <c r="C473" s="896" t="s">
        <v>721</v>
      </c>
      <c r="D473" s="896" t="s">
        <v>709</v>
      </c>
      <c r="E473" s="896" t="s">
        <v>707</v>
      </c>
      <c r="F473" s="896" t="s">
        <v>715</v>
      </c>
      <c r="G473" s="896" t="s">
        <v>767</v>
      </c>
      <c r="H473" s="896"/>
      <c r="I473" s="896"/>
      <c r="J473" s="896"/>
      <c r="K473" s="896"/>
      <c r="L473" s="896"/>
      <c r="M473" s="896"/>
      <c r="N473" s="896"/>
      <c r="O473" s="896"/>
      <c r="P473" s="896"/>
      <c r="Q473" s="896"/>
      <c r="R473" s="896"/>
      <c r="S473" s="896"/>
      <c r="T473" s="896"/>
      <c r="U473" s="896"/>
      <c r="V473" s="896"/>
      <c r="W473" s="896"/>
      <c r="X473" s="896"/>
      <c r="Y473" s="896"/>
      <c r="Z473" s="896"/>
      <c r="AA473" s="896"/>
      <c r="AB473" s="896"/>
      <c r="AC473" s="896"/>
      <c r="AD473" s="896"/>
      <c r="AE473" s="896"/>
      <c r="AF473" s="896"/>
    </row>
    <row r="474" spans="1:32" x14ac:dyDescent="0.15">
      <c r="A474" s="895" t="s">
        <v>3836</v>
      </c>
      <c r="B474" s="896" t="s">
        <v>130</v>
      </c>
      <c r="C474" s="896" t="s">
        <v>742</v>
      </c>
      <c r="D474" s="896"/>
      <c r="E474" s="896"/>
      <c r="F474" s="896"/>
      <c r="G474" s="896"/>
      <c r="H474" s="896"/>
      <c r="I474" s="896"/>
      <c r="J474" s="896"/>
      <c r="K474" s="896"/>
      <c r="L474" s="896"/>
      <c r="M474" s="896"/>
      <c r="N474" s="896"/>
      <c r="O474" s="896"/>
      <c r="P474" s="896"/>
      <c r="Q474" s="896"/>
      <c r="R474" s="896"/>
      <c r="S474" s="896"/>
      <c r="T474" s="896"/>
      <c r="U474" s="896"/>
      <c r="V474" s="896"/>
      <c r="W474" s="896"/>
      <c r="X474" s="896"/>
      <c r="Y474" s="896"/>
      <c r="Z474" s="896"/>
      <c r="AA474" s="896"/>
      <c r="AB474" s="896"/>
      <c r="AC474" s="896"/>
      <c r="AD474" s="896"/>
      <c r="AE474" s="896"/>
      <c r="AF474" s="896"/>
    </row>
    <row r="475" spans="1:32" x14ac:dyDescent="0.15">
      <c r="A475" s="895" t="s">
        <v>3838</v>
      </c>
      <c r="B475" s="896" t="s">
        <v>509</v>
      </c>
      <c r="C475" s="896" t="s">
        <v>936</v>
      </c>
      <c r="D475" s="896" t="s">
        <v>796</v>
      </c>
      <c r="E475" s="896"/>
      <c r="F475" s="896"/>
      <c r="G475" s="896"/>
      <c r="H475" s="896"/>
      <c r="I475" s="896"/>
      <c r="J475" s="896"/>
      <c r="K475" s="896"/>
      <c r="L475" s="896"/>
      <c r="M475" s="896"/>
      <c r="N475" s="896"/>
      <c r="O475" s="896"/>
      <c r="P475" s="896"/>
      <c r="Q475" s="896"/>
      <c r="R475" s="896"/>
      <c r="S475" s="896"/>
      <c r="T475" s="896"/>
      <c r="U475" s="896"/>
      <c r="V475" s="896"/>
      <c r="W475" s="896"/>
      <c r="X475" s="896"/>
      <c r="Y475" s="896"/>
      <c r="Z475" s="896"/>
      <c r="AA475" s="896"/>
      <c r="AB475" s="896"/>
      <c r="AC475" s="896"/>
      <c r="AD475" s="896"/>
      <c r="AE475" s="896"/>
      <c r="AF475" s="896"/>
    </row>
    <row r="476" spans="1:32" x14ac:dyDescent="0.15">
      <c r="A476" s="895" t="s">
        <v>3840</v>
      </c>
      <c r="B476" s="896" t="s">
        <v>507</v>
      </c>
      <c r="C476" s="896" t="s">
        <v>708</v>
      </c>
      <c r="D476" s="896" t="s">
        <v>709</v>
      </c>
      <c r="E476" s="896" t="s">
        <v>1059</v>
      </c>
      <c r="F476" s="896"/>
      <c r="G476" s="896"/>
      <c r="H476" s="896"/>
      <c r="I476" s="896"/>
      <c r="J476" s="896"/>
      <c r="K476" s="896"/>
      <c r="L476" s="896"/>
      <c r="M476" s="896"/>
      <c r="N476" s="896"/>
      <c r="O476" s="896"/>
      <c r="P476" s="896"/>
      <c r="Q476" s="896"/>
      <c r="R476" s="896"/>
      <c r="S476" s="896"/>
      <c r="T476" s="896"/>
      <c r="U476" s="896"/>
      <c r="V476" s="896"/>
      <c r="W476" s="896"/>
      <c r="X476" s="896"/>
      <c r="Y476" s="896"/>
      <c r="Z476" s="896"/>
      <c r="AA476" s="896"/>
      <c r="AB476" s="896"/>
      <c r="AC476" s="896"/>
      <c r="AD476" s="896"/>
      <c r="AE476" s="896"/>
      <c r="AF476" s="896"/>
    </row>
    <row r="477" spans="1:32" x14ac:dyDescent="0.15">
      <c r="A477" s="895" t="s">
        <v>3842</v>
      </c>
      <c r="B477" s="896" t="s">
        <v>508</v>
      </c>
      <c r="C477" s="896" t="s">
        <v>1060</v>
      </c>
      <c r="D477" s="896" t="s">
        <v>1022</v>
      </c>
      <c r="E477" s="896" t="s">
        <v>714</v>
      </c>
      <c r="F477" s="896" t="s">
        <v>2122</v>
      </c>
      <c r="G477" s="896"/>
      <c r="H477" s="896"/>
      <c r="I477" s="896"/>
      <c r="J477" s="896"/>
      <c r="K477" s="896"/>
      <c r="L477" s="896"/>
      <c r="M477" s="896"/>
      <c r="N477" s="896"/>
      <c r="O477" s="896"/>
      <c r="P477" s="896"/>
      <c r="Q477" s="896"/>
      <c r="R477" s="896"/>
      <c r="S477" s="896"/>
      <c r="T477" s="896"/>
      <c r="U477" s="896"/>
      <c r="V477" s="896"/>
      <c r="W477" s="896"/>
      <c r="X477" s="896"/>
      <c r="Y477" s="896"/>
      <c r="Z477" s="896"/>
      <c r="AA477" s="896"/>
      <c r="AB477" s="896"/>
      <c r="AC477" s="896"/>
      <c r="AD477" s="896"/>
      <c r="AE477" s="896"/>
      <c r="AF477" s="896"/>
    </row>
    <row r="478" spans="1:32" x14ac:dyDescent="0.15">
      <c r="A478" s="895" t="s">
        <v>3844</v>
      </c>
      <c r="B478" s="896" t="s">
        <v>2205</v>
      </c>
      <c r="C478" s="896" t="s">
        <v>809</v>
      </c>
      <c r="D478" s="896" t="s">
        <v>2509</v>
      </c>
      <c r="E478" s="896"/>
      <c r="F478" s="896"/>
      <c r="G478" s="896"/>
      <c r="H478" s="896"/>
      <c r="I478" s="896"/>
      <c r="J478" s="896"/>
      <c r="K478" s="896"/>
      <c r="L478" s="896"/>
      <c r="M478" s="896"/>
      <c r="N478" s="896"/>
      <c r="O478" s="896"/>
      <c r="P478" s="896"/>
      <c r="Q478" s="896"/>
      <c r="R478" s="896"/>
      <c r="S478" s="896"/>
      <c r="T478" s="896"/>
      <c r="U478" s="896"/>
      <c r="V478" s="896"/>
      <c r="W478" s="896"/>
      <c r="X478" s="896"/>
      <c r="Y478" s="896"/>
      <c r="Z478" s="896"/>
      <c r="AA478" s="896"/>
      <c r="AB478" s="896"/>
      <c r="AC478" s="896"/>
      <c r="AD478" s="896"/>
      <c r="AE478" s="896"/>
      <c r="AF478" s="896"/>
    </row>
    <row r="479" spans="1:32" x14ac:dyDescent="0.15">
      <c r="A479" s="895" t="s">
        <v>3846</v>
      </c>
      <c r="B479" s="896" t="s">
        <v>510</v>
      </c>
      <c r="C479" s="896" t="s">
        <v>2807</v>
      </c>
      <c r="D479" s="896"/>
      <c r="E479" s="896"/>
      <c r="F479" s="896"/>
      <c r="G479" s="896"/>
      <c r="H479" s="896"/>
      <c r="I479" s="896"/>
      <c r="J479" s="896"/>
      <c r="K479" s="896"/>
      <c r="L479" s="896"/>
      <c r="M479" s="896"/>
      <c r="N479" s="896"/>
      <c r="O479" s="896"/>
      <c r="P479" s="896"/>
      <c r="Q479" s="896"/>
      <c r="R479" s="896"/>
      <c r="S479" s="896"/>
      <c r="T479" s="896"/>
      <c r="U479" s="896"/>
      <c r="V479" s="896"/>
      <c r="W479" s="896"/>
      <c r="X479" s="896"/>
      <c r="Y479" s="896"/>
      <c r="Z479" s="896"/>
      <c r="AA479" s="896"/>
      <c r="AB479" s="896"/>
      <c r="AC479" s="896"/>
      <c r="AD479" s="896"/>
      <c r="AE479" s="896"/>
      <c r="AF479" s="896"/>
    </row>
    <row r="480" spans="1:32" x14ac:dyDescent="0.15">
      <c r="A480" s="895" t="s">
        <v>3848</v>
      </c>
      <c r="B480" s="896" t="s">
        <v>51</v>
      </c>
      <c r="C480" s="896" t="s">
        <v>709</v>
      </c>
      <c r="D480" s="896" t="s">
        <v>711</v>
      </c>
      <c r="E480" s="896" t="s">
        <v>2558</v>
      </c>
      <c r="F480" s="896"/>
      <c r="G480" s="896"/>
      <c r="H480" s="896"/>
      <c r="I480" s="896"/>
      <c r="J480" s="896"/>
      <c r="K480" s="896"/>
      <c r="L480" s="896"/>
      <c r="M480" s="896"/>
      <c r="N480" s="896"/>
      <c r="O480" s="896"/>
      <c r="P480" s="896"/>
      <c r="Q480" s="896"/>
      <c r="R480" s="896"/>
      <c r="S480" s="896"/>
      <c r="T480" s="896"/>
      <c r="U480" s="896"/>
      <c r="V480" s="896"/>
      <c r="W480" s="896"/>
      <c r="X480" s="896"/>
      <c r="Y480" s="896"/>
      <c r="Z480" s="896"/>
      <c r="AA480" s="896"/>
      <c r="AB480" s="896"/>
      <c r="AC480" s="896"/>
      <c r="AD480" s="896"/>
      <c r="AE480" s="896"/>
      <c r="AF480" s="896"/>
    </row>
    <row r="481" spans="1:32" x14ac:dyDescent="0.15">
      <c r="A481" s="895" t="s">
        <v>3850</v>
      </c>
      <c r="B481" s="896" t="s">
        <v>52</v>
      </c>
      <c r="C481" s="896" t="s">
        <v>707</v>
      </c>
      <c r="D481" s="896"/>
      <c r="E481" s="896"/>
      <c r="F481" s="896"/>
      <c r="G481" s="896"/>
      <c r="H481" s="896"/>
      <c r="I481" s="896"/>
      <c r="J481" s="896"/>
      <c r="K481" s="896"/>
      <c r="L481" s="896"/>
      <c r="M481" s="896"/>
      <c r="N481" s="896"/>
      <c r="O481" s="896"/>
      <c r="P481" s="896"/>
      <c r="Q481" s="896"/>
      <c r="R481" s="896"/>
      <c r="S481" s="896"/>
      <c r="T481" s="896"/>
      <c r="U481" s="896"/>
      <c r="V481" s="896"/>
      <c r="W481" s="896"/>
      <c r="X481" s="896"/>
      <c r="Y481" s="896"/>
      <c r="Z481" s="896"/>
      <c r="AA481" s="896"/>
      <c r="AB481" s="896"/>
      <c r="AC481" s="896"/>
      <c r="AD481" s="896"/>
      <c r="AE481" s="896"/>
      <c r="AF481" s="896"/>
    </row>
    <row r="482" spans="1:32" x14ac:dyDescent="0.15">
      <c r="A482" s="895" t="s">
        <v>3852</v>
      </c>
      <c r="B482" s="896" t="s">
        <v>131</v>
      </c>
      <c r="C482" s="896" t="s">
        <v>786</v>
      </c>
      <c r="D482" s="896" t="s">
        <v>715</v>
      </c>
      <c r="E482" s="896" t="s">
        <v>825</v>
      </c>
      <c r="F482" s="896" t="s">
        <v>826</v>
      </c>
      <c r="G482" s="896"/>
      <c r="H482" s="896"/>
      <c r="I482" s="896"/>
      <c r="J482" s="896"/>
      <c r="K482" s="896"/>
      <c r="L482" s="896"/>
      <c r="M482" s="896"/>
      <c r="N482" s="896"/>
      <c r="O482" s="896"/>
      <c r="P482" s="896"/>
      <c r="Q482" s="896"/>
      <c r="R482" s="896"/>
      <c r="S482" s="896"/>
      <c r="T482" s="896"/>
      <c r="U482" s="896"/>
      <c r="V482" s="896"/>
      <c r="W482" s="896"/>
      <c r="X482" s="896"/>
      <c r="Y482" s="896"/>
      <c r="Z482" s="896"/>
      <c r="AA482" s="896"/>
      <c r="AB482" s="896"/>
      <c r="AC482" s="896"/>
      <c r="AD482" s="896"/>
      <c r="AE482" s="896"/>
      <c r="AF482" s="896"/>
    </row>
    <row r="483" spans="1:32" x14ac:dyDescent="0.15">
      <c r="A483" s="895" t="s">
        <v>3854</v>
      </c>
      <c r="B483" s="896" t="s">
        <v>511</v>
      </c>
      <c r="C483" s="896" t="s">
        <v>836</v>
      </c>
      <c r="D483" s="896"/>
      <c r="E483" s="896"/>
      <c r="F483" s="896"/>
      <c r="G483" s="896"/>
      <c r="H483" s="896"/>
      <c r="I483" s="896"/>
      <c r="J483" s="896"/>
      <c r="K483" s="896"/>
      <c r="L483" s="896"/>
      <c r="M483" s="896"/>
      <c r="N483" s="896"/>
      <c r="O483" s="896"/>
      <c r="P483" s="896"/>
      <c r="Q483" s="896"/>
      <c r="R483" s="896"/>
      <c r="S483" s="896"/>
      <c r="T483" s="896"/>
      <c r="U483" s="896"/>
      <c r="V483" s="896"/>
      <c r="W483" s="896"/>
      <c r="X483" s="896"/>
      <c r="Y483" s="896"/>
      <c r="Z483" s="896"/>
      <c r="AA483" s="896"/>
      <c r="AB483" s="896"/>
      <c r="AC483" s="896"/>
      <c r="AD483" s="896"/>
      <c r="AE483" s="896"/>
      <c r="AF483" s="896"/>
    </row>
    <row r="484" spans="1:32" x14ac:dyDescent="0.15">
      <c r="A484" s="895" t="s">
        <v>3856</v>
      </c>
      <c r="B484" s="896" t="s">
        <v>512</v>
      </c>
      <c r="C484" s="896" t="s">
        <v>742</v>
      </c>
      <c r="D484" s="896" t="s">
        <v>866</v>
      </c>
      <c r="E484" s="896"/>
      <c r="F484" s="896"/>
      <c r="G484" s="896"/>
      <c r="H484" s="896"/>
      <c r="I484" s="896"/>
      <c r="J484" s="896"/>
      <c r="K484" s="896"/>
      <c r="L484" s="896"/>
      <c r="M484" s="896"/>
      <c r="N484" s="896"/>
      <c r="O484" s="896"/>
      <c r="P484" s="896"/>
      <c r="Q484" s="896"/>
      <c r="R484" s="896"/>
      <c r="S484" s="896"/>
      <c r="T484" s="896"/>
      <c r="U484" s="896"/>
      <c r="V484" s="896"/>
      <c r="W484" s="896"/>
      <c r="X484" s="896"/>
      <c r="Y484" s="896"/>
      <c r="Z484" s="896"/>
      <c r="AA484" s="896"/>
      <c r="AB484" s="896"/>
      <c r="AC484" s="896"/>
      <c r="AD484" s="896"/>
      <c r="AE484" s="896"/>
      <c r="AF484" s="896"/>
    </row>
    <row r="485" spans="1:32" x14ac:dyDescent="0.15">
      <c r="A485" s="895" t="s">
        <v>3858</v>
      </c>
      <c r="B485" s="896" t="s">
        <v>513</v>
      </c>
      <c r="C485" s="896" t="s">
        <v>1061</v>
      </c>
      <c r="D485" s="896"/>
      <c r="E485" s="896"/>
      <c r="F485" s="896"/>
      <c r="G485" s="896"/>
      <c r="H485" s="896"/>
      <c r="I485" s="896"/>
      <c r="J485" s="896"/>
      <c r="K485" s="896"/>
      <c r="L485" s="896"/>
      <c r="M485" s="896"/>
      <c r="N485" s="896"/>
      <c r="O485" s="896"/>
      <c r="P485" s="896"/>
      <c r="Q485" s="896"/>
      <c r="R485" s="896"/>
      <c r="S485" s="896"/>
      <c r="T485" s="896"/>
      <c r="U485" s="896"/>
      <c r="V485" s="896"/>
      <c r="W485" s="896"/>
      <c r="X485" s="896"/>
      <c r="Y485" s="896"/>
      <c r="Z485" s="896"/>
      <c r="AA485" s="896"/>
      <c r="AB485" s="896"/>
      <c r="AC485" s="896"/>
      <c r="AD485" s="896"/>
      <c r="AE485" s="896"/>
      <c r="AF485" s="896"/>
    </row>
    <row r="486" spans="1:32" x14ac:dyDescent="0.15">
      <c r="A486" s="895" t="s">
        <v>3860</v>
      </c>
      <c r="B486" s="896" t="s">
        <v>515</v>
      </c>
      <c r="C486" s="896" t="s">
        <v>1062</v>
      </c>
      <c r="D486" s="896"/>
      <c r="E486" s="896"/>
      <c r="F486" s="896"/>
      <c r="G486" s="896"/>
      <c r="H486" s="896"/>
      <c r="I486" s="896"/>
      <c r="J486" s="896"/>
      <c r="K486" s="896"/>
      <c r="L486" s="896"/>
      <c r="M486" s="896"/>
      <c r="N486" s="896"/>
      <c r="O486" s="896"/>
      <c r="P486" s="896"/>
      <c r="Q486" s="896"/>
      <c r="R486" s="896"/>
      <c r="S486" s="896"/>
      <c r="T486" s="896"/>
      <c r="U486" s="896"/>
      <c r="V486" s="896"/>
      <c r="W486" s="896"/>
      <c r="X486" s="896"/>
      <c r="Y486" s="896"/>
      <c r="Z486" s="896"/>
      <c r="AA486" s="896"/>
      <c r="AB486" s="896"/>
      <c r="AC486" s="896"/>
      <c r="AD486" s="896"/>
      <c r="AE486" s="896"/>
      <c r="AF486" s="896"/>
    </row>
    <row r="487" spans="1:32" x14ac:dyDescent="0.15">
      <c r="A487" s="895" t="s">
        <v>3862</v>
      </c>
      <c r="B487" s="896" t="s">
        <v>514</v>
      </c>
      <c r="C487" s="896" t="s">
        <v>822</v>
      </c>
      <c r="D487" s="896"/>
      <c r="E487" s="896"/>
      <c r="F487" s="896"/>
      <c r="G487" s="896"/>
      <c r="H487" s="896"/>
      <c r="I487" s="896"/>
      <c r="J487" s="896"/>
      <c r="K487" s="896"/>
      <c r="L487" s="896"/>
      <c r="M487" s="896"/>
      <c r="N487" s="896"/>
      <c r="O487" s="896"/>
      <c r="P487" s="896"/>
      <c r="Q487" s="896"/>
      <c r="R487" s="896"/>
      <c r="S487" s="896"/>
      <c r="T487" s="896"/>
      <c r="U487" s="896"/>
      <c r="V487" s="896"/>
      <c r="W487" s="896"/>
      <c r="X487" s="896"/>
      <c r="Y487" s="896"/>
      <c r="Z487" s="896"/>
      <c r="AA487" s="896"/>
      <c r="AB487" s="896"/>
      <c r="AC487" s="896"/>
      <c r="AD487" s="896"/>
      <c r="AE487" s="896"/>
      <c r="AF487" s="896"/>
    </row>
    <row r="488" spans="1:32" x14ac:dyDescent="0.15">
      <c r="A488" s="895" t="s">
        <v>3864</v>
      </c>
      <c r="B488" s="896" t="s">
        <v>53</v>
      </c>
      <c r="C488" s="896" t="s">
        <v>768</v>
      </c>
      <c r="D488" s="896" t="s">
        <v>708</v>
      </c>
      <c r="E488" s="896" t="s">
        <v>709</v>
      </c>
      <c r="F488" s="896" t="s">
        <v>710</v>
      </c>
      <c r="G488" s="896" t="s">
        <v>711</v>
      </c>
      <c r="H488" s="896" t="s">
        <v>712</v>
      </c>
      <c r="I488" s="896" t="s">
        <v>707</v>
      </c>
      <c r="J488" s="896" t="s">
        <v>714</v>
      </c>
      <c r="K488" s="896" t="s">
        <v>715</v>
      </c>
      <c r="L488" s="896" t="s">
        <v>716</v>
      </c>
      <c r="M488" s="896"/>
      <c r="N488" s="896"/>
      <c r="O488" s="896"/>
      <c r="P488" s="896"/>
      <c r="Q488" s="896"/>
      <c r="R488" s="896"/>
      <c r="S488" s="896"/>
      <c r="T488" s="896"/>
      <c r="U488" s="896"/>
      <c r="V488" s="896"/>
      <c r="W488" s="896"/>
      <c r="X488" s="896"/>
      <c r="Y488" s="896"/>
      <c r="Z488" s="896"/>
      <c r="AA488" s="896"/>
      <c r="AB488" s="896"/>
      <c r="AC488" s="896"/>
      <c r="AD488" s="896"/>
      <c r="AE488" s="896"/>
      <c r="AF488" s="896"/>
    </row>
    <row r="489" spans="1:32" x14ac:dyDescent="0.15">
      <c r="A489" s="895" t="s">
        <v>3866</v>
      </c>
      <c r="B489" s="896" t="s">
        <v>54</v>
      </c>
      <c r="C489" s="896" t="s">
        <v>709</v>
      </c>
      <c r="D489" s="896"/>
      <c r="E489" s="896"/>
      <c r="F489" s="896"/>
      <c r="G489" s="896"/>
      <c r="H489" s="896"/>
      <c r="I489" s="896"/>
      <c r="J489" s="896"/>
      <c r="K489" s="896"/>
      <c r="L489" s="896"/>
      <c r="M489" s="896"/>
      <c r="N489" s="896"/>
      <c r="O489" s="896"/>
      <c r="P489" s="896"/>
      <c r="Q489" s="896"/>
      <c r="R489" s="896"/>
      <c r="S489" s="896"/>
      <c r="T489" s="896"/>
      <c r="U489" s="896"/>
      <c r="V489" s="896"/>
      <c r="W489" s="896"/>
      <c r="X489" s="896"/>
      <c r="Y489" s="896"/>
      <c r="Z489" s="896"/>
      <c r="AA489" s="896"/>
      <c r="AB489" s="896"/>
      <c r="AC489" s="896"/>
      <c r="AD489" s="896"/>
      <c r="AE489" s="896"/>
      <c r="AF489" s="896"/>
    </row>
    <row r="490" spans="1:32" x14ac:dyDescent="0.15">
      <c r="A490" s="895" t="s">
        <v>3868</v>
      </c>
      <c r="B490" s="896" t="s">
        <v>55</v>
      </c>
      <c r="C490" s="896" t="s">
        <v>769</v>
      </c>
      <c r="D490" s="896"/>
      <c r="E490" s="896"/>
      <c r="F490" s="896"/>
      <c r="G490" s="896"/>
      <c r="H490" s="896"/>
      <c r="I490" s="896"/>
      <c r="J490" s="896"/>
      <c r="K490" s="896"/>
      <c r="L490" s="896"/>
      <c r="M490" s="896"/>
      <c r="N490" s="896"/>
      <c r="O490" s="896"/>
      <c r="P490" s="896"/>
      <c r="Q490" s="896"/>
      <c r="R490" s="896"/>
      <c r="S490" s="896"/>
      <c r="T490" s="896"/>
      <c r="U490" s="896"/>
      <c r="V490" s="896"/>
      <c r="W490" s="896"/>
      <c r="X490" s="896"/>
      <c r="Y490" s="896"/>
      <c r="Z490" s="896"/>
      <c r="AA490" s="896"/>
      <c r="AB490" s="896"/>
      <c r="AC490" s="896"/>
      <c r="AD490" s="896"/>
      <c r="AE490" s="896"/>
      <c r="AF490" s="896"/>
    </row>
    <row r="491" spans="1:32" x14ac:dyDescent="0.15">
      <c r="A491" s="895" t="s">
        <v>3870</v>
      </c>
      <c r="B491" s="896" t="s">
        <v>132</v>
      </c>
      <c r="C491" s="896" t="s">
        <v>746</v>
      </c>
      <c r="D491" s="896" t="s">
        <v>745</v>
      </c>
      <c r="E491" s="896"/>
      <c r="F491" s="896"/>
      <c r="G491" s="896"/>
      <c r="H491" s="896"/>
      <c r="I491" s="896"/>
      <c r="J491" s="896"/>
      <c r="K491" s="896"/>
      <c r="L491" s="896"/>
      <c r="M491" s="896"/>
      <c r="N491" s="896"/>
      <c r="O491" s="896"/>
      <c r="P491" s="896"/>
      <c r="Q491" s="896"/>
      <c r="R491" s="896"/>
      <c r="S491" s="896"/>
      <c r="T491" s="896"/>
      <c r="U491" s="896"/>
      <c r="V491" s="896"/>
      <c r="W491" s="896"/>
      <c r="X491" s="896"/>
      <c r="Y491" s="896"/>
      <c r="Z491" s="896"/>
      <c r="AA491" s="896"/>
      <c r="AB491" s="896"/>
      <c r="AC491" s="896"/>
      <c r="AD491" s="896"/>
      <c r="AE491" s="896"/>
      <c r="AF491" s="896"/>
    </row>
    <row r="492" spans="1:32" x14ac:dyDescent="0.15">
      <c r="A492" s="895" t="s">
        <v>3872</v>
      </c>
      <c r="B492" s="896" t="s">
        <v>133</v>
      </c>
      <c r="C492" s="896" t="s">
        <v>708</v>
      </c>
      <c r="D492" s="896" t="s">
        <v>827</v>
      </c>
      <c r="E492" s="896" t="s">
        <v>760</v>
      </c>
      <c r="F492" s="896"/>
      <c r="G492" s="896"/>
      <c r="H492" s="896"/>
      <c r="I492" s="896"/>
      <c r="J492" s="896"/>
      <c r="K492" s="896"/>
      <c r="L492" s="896"/>
      <c r="M492" s="896"/>
      <c r="N492" s="896"/>
      <c r="O492" s="896"/>
      <c r="P492" s="896"/>
      <c r="Q492" s="896"/>
      <c r="R492" s="896"/>
      <c r="S492" s="896"/>
      <c r="T492" s="896"/>
      <c r="U492" s="896"/>
      <c r="V492" s="896"/>
      <c r="W492" s="896"/>
      <c r="X492" s="896"/>
      <c r="Y492" s="896"/>
      <c r="Z492" s="896"/>
      <c r="AA492" s="896"/>
      <c r="AB492" s="896"/>
      <c r="AC492" s="896"/>
      <c r="AD492" s="896"/>
      <c r="AE492" s="896"/>
      <c r="AF492" s="896"/>
    </row>
    <row r="493" spans="1:32" x14ac:dyDescent="0.15">
      <c r="A493" s="895" t="s">
        <v>3874</v>
      </c>
      <c r="B493" s="896" t="s">
        <v>134</v>
      </c>
      <c r="C493" s="896" t="s">
        <v>707</v>
      </c>
      <c r="D493" s="896"/>
      <c r="E493" s="896"/>
      <c r="F493" s="896"/>
      <c r="G493" s="896"/>
      <c r="H493" s="896"/>
      <c r="I493" s="896"/>
      <c r="J493" s="896"/>
      <c r="K493" s="896"/>
      <c r="L493" s="896"/>
      <c r="M493" s="896"/>
      <c r="N493" s="896"/>
      <c r="O493" s="896"/>
      <c r="P493" s="896"/>
      <c r="Q493" s="896"/>
      <c r="R493" s="896"/>
      <c r="S493" s="896"/>
      <c r="T493" s="896"/>
      <c r="U493" s="896"/>
      <c r="V493" s="896"/>
      <c r="W493" s="896"/>
      <c r="X493" s="896"/>
      <c r="Y493" s="896"/>
      <c r="Z493" s="896"/>
      <c r="AA493" s="896"/>
      <c r="AB493" s="896"/>
      <c r="AC493" s="896"/>
      <c r="AD493" s="896"/>
      <c r="AE493" s="896"/>
      <c r="AF493" s="896"/>
    </row>
    <row r="494" spans="1:32" x14ac:dyDescent="0.15">
      <c r="A494" s="895" t="s">
        <v>3876</v>
      </c>
      <c r="B494" s="896" t="s">
        <v>2345</v>
      </c>
      <c r="C494" s="896" t="s">
        <v>2359</v>
      </c>
      <c r="D494" s="896" t="s">
        <v>2552</v>
      </c>
      <c r="E494" s="896"/>
      <c r="F494" s="896"/>
      <c r="G494" s="896"/>
      <c r="H494" s="896"/>
      <c r="I494" s="896"/>
      <c r="J494" s="896"/>
      <c r="K494" s="896"/>
      <c r="L494" s="896"/>
      <c r="M494" s="896"/>
      <c r="N494" s="896"/>
      <c r="O494" s="896"/>
      <c r="P494" s="896"/>
      <c r="Q494" s="896"/>
      <c r="R494" s="896"/>
      <c r="S494" s="896"/>
      <c r="T494" s="896"/>
      <c r="U494" s="896"/>
      <c r="V494" s="896"/>
      <c r="W494" s="896"/>
      <c r="X494" s="896"/>
      <c r="Y494" s="896"/>
      <c r="Z494" s="896"/>
      <c r="AA494" s="896"/>
      <c r="AB494" s="896"/>
      <c r="AC494" s="896"/>
      <c r="AD494" s="896"/>
      <c r="AE494" s="896"/>
      <c r="AF494" s="896"/>
    </row>
    <row r="495" spans="1:32" x14ac:dyDescent="0.15">
      <c r="A495" s="895" t="s">
        <v>3878</v>
      </c>
      <c r="B495" s="896" t="s">
        <v>533</v>
      </c>
      <c r="C495" s="896" t="s">
        <v>1073</v>
      </c>
      <c r="D495" s="896" t="s">
        <v>2216</v>
      </c>
      <c r="E495" s="896"/>
      <c r="F495" s="896"/>
      <c r="G495" s="896"/>
      <c r="H495" s="896"/>
      <c r="I495" s="896"/>
      <c r="J495" s="896"/>
      <c r="K495" s="896"/>
      <c r="L495" s="896"/>
      <c r="M495" s="896"/>
      <c r="N495" s="896"/>
      <c r="O495" s="896"/>
      <c r="P495" s="896"/>
      <c r="Q495" s="896"/>
      <c r="R495" s="896"/>
      <c r="S495" s="896"/>
      <c r="T495" s="896"/>
      <c r="U495" s="896"/>
      <c r="V495" s="896"/>
      <c r="W495" s="896"/>
      <c r="X495" s="896"/>
      <c r="Y495" s="896"/>
      <c r="Z495" s="896"/>
      <c r="AA495" s="896"/>
      <c r="AB495" s="896"/>
      <c r="AC495" s="896"/>
      <c r="AD495" s="896"/>
      <c r="AE495" s="896"/>
      <c r="AF495" s="896"/>
    </row>
    <row r="496" spans="1:32" x14ac:dyDescent="0.15">
      <c r="A496" s="895" t="s">
        <v>3880</v>
      </c>
      <c r="B496" s="896" t="s">
        <v>516</v>
      </c>
      <c r="C496" s="896" t="s">
        <v>708</v>
      </c>
      <c r="D496" s="896" t="s">
        <v>2357</v>
      </c>
      <c r="E496" s="896" t="s">
        <v>2622</v>
      </c>
      <c r="F496" s="896" t="s">
        <v>2487</v>
      </c>
      <c r="G496" s="896"/>
      <c r="H496" s="896"/>
      <c r="I496" s="896"/>
      <c r="J496" s="896"/>
      <c r="K496" s="896"/>
      <c r="L496" s="896"/>
      <c r="M496" s="896"/>
      <c r="N496" s="896"/>
      <c r="O496" s="896"/>
      <c r="P496" s="896"/>
      <c r="Q496" s="896"/>
      <c r="R496" s="896"/>
      <c r="S496" s="896"/>
      <c r="T496" s="896"/>
      <c r="U496" s="896"/>
      <c r="V496" s="896"/>
      <c r="W496" s="896"/>
      <c r="X496" s="896"/>
      <c r="Y496" s="896"/>
      <c r="Z496" s="896"/>
      <c r="AA496" s="896"/>
      <c r="AB496" s="896"/>
      <c r="AC496" s="896"/>
      <c r="AD496" s="896"/>
      <c r="AE496" s="896"/>
      <c r="AF496" s="896"/>
    </row>
    <row r="497" spans="1:32" x14ac:dyDescent="0.15">
      <c r="A497" s="895" t="s">
        <v>3882</v>
      </c>
      <c r="B497" s="896" t="s">
        <v>518</v>
      </c>
      <c r="C497" s="896" t="s">
        <v>771</v>
      </c>
      <c r="D497" s="896" t="s">
        <v>2623</v>
      </c>
      <c r="E497" s="896"/>
      <c r="F497" s="896"/>
      <c r="G497" s="896"/>
      <c r="H497" s="896"/>
      <c r="I497" s="896"/>
      <c r="J497" s="896"/>
      <c r="K497" s="896"/>
      <c r="L497" s="896"/>
      <c r="M497" s="896"/>
      <c r="N497" s="896"/>
      <c r="O497" s="896"/>
      <c r="P497" s="896"/>
      <c r="Q497" s="896"/>
      <c r="R497" s="896"/>
      <c r="S497" s="896"/>
      <c r="T497" s="896"/>
      <c r="U497" s="896"/>
      <c r="V497" s="896"/>
      <c r="W497" s="896"/>
      <c r="X497" s="896"/>
      <c r="Y497" s="896"/>
      <c r="Z497" s="896"/>
      <c r="AA497" s="896"/>
      <c r="AB497" s="896"/>
      <c r="AC497" s="896"/>
      <c r="AD497" s="896"/>
      <c r="AE497" s="896"/>
      <c r="AF497" s="896"/>
    </row>
    <row r="498" spans="1:32" x14ac:dyDescent="0.15">
      <c r="A498" s="895" t="s">
        <v>3884</v>
      </c>
      <c r="B498" s="896" t="s">
        <v>520</v>
      </c>
      <c r="C498" s="896" t="s">
        <v>711</v>
      </c>
      <c r="D498" s="896" t="s">
        <v>753</v>
      </c>
      <c r="E498" s="896" t="s">
        <v>710</v>
      </c>
      <c r="F498" s="896" t="s">
        <v>2510</v>
      </c>
      <c r="G498" s="896" t="s">
        <v>2811</v>
      </c>
      <c r="H498" s="896" t="s">
        <v>771</v>
      </c>
      <c r="I498" s="896" t="s">
        <v>838</v>
      </c>
      <c r="J498" s="896" t="s">
        <v>712</v>
      </c>
      <c r="K498" s="896" t="s">
        <v>2624</v>
      </c>
      <c r="L498" s="896" t="s">
        <v>2812</v>
      </c>
      <c r="M498" s="896"/>
      <c r="N498" s="896"/>
      <c r="O498" s="896"/>
      <c r="P498" s="896"/>
      <c r="Q498" s="896"/>
      <c r="R498" s="896"/>
      <c r="S498" s="896"/>
      <c r="T498" s="896"/>
      <c r="U498" s="896"/>
      <c r="V498" s="896"/>
      <c r="W498" s="896"/>
      <c r="X498" s="896"/>
      <c r="Y498" s="896"/>
      <c r="Z498" s="896"/>
      <c r="AA498" s="896"/>
      <c r="AB498" s="896"/>
      <c r="AC498" s="896"/>
      <c r="AD498" s="896"/>
      <c r="AE498" s="896"/>
      <c r="AF498" s="896"/>
    </row>
    <row r="499" spans="1:32" x14ac:dyDescent="0.15">
      <c r="A499" s="895" t="s">
        <v>3886</v>
      </c>
      <c r="B499" s="896" t="s">
        <v>522</v>
      </c>
      <c r="C499" s="896" t="s">
        <v>708</v>
      </c>
      <c r="D499" s="896" t="s">
        <v>903</v>
      </c>
      <c r="E499" s="896" t="s">
        <v>861</v>
      </c>
      <c r="F499" s="896" t="s">
        <v>1026</v>
      </c>
      <c r="G499" s="896" t="s">
        <v>710</v>
      </c>
      <c r="H499" s="896"/>
      <c r="I499" s="896"/>
      <c r="J499" s="896"/>
      <c r="K499" s="896"/>
      <c r="L499" s="896"/>
      <c r="M499" s="896"/>
      <c r="N499" s="896"/>
      <c r="O499" s="896"/>
      <c r="P499" s="896"/>
      <c r="Q499" s="896"/>
      <c r="R499" s="896"/>
      <c r="S499" s="896"/>
      <c r="T499" s="896"/>
      <c r="U499" s="896"/>
      <c r="V499" s="896"/>
      <c r="W499" s="896"/>
      <c r="X499" s="896"/>
      <c r="Y499" s="896"/>
      <c r="Z499" s="896"/>
      <c r="AA499" s="896"/>
      <c r="AB499" s="896"/>
      <c r="AC499" s="896"/>
      <c r="AD499" s="896"/>
      <c r="AE499" s="896"/>
      <c r="AF499" s="896"/>
    </row>
    <row r="500" spans="1:32" x14ac:dyDescent="0.15">
      <c r="A500" s="895" t="s">
        <v>3888</v>
      </c>
      <c r="B500" s="896" t="s">
        <v>527</v>
      </c>
      <c r="C500" s="896" t="s">
        <v>714</v>
      </c>
      <c r="D500" s="896"/>
      <c r="E500" s="896"/>
      <c r="F500" s="896"/>
      <c r="G500" s="896"/>
      <c r="H500" s="896"/>
      <c r="I500" s="896"/>
      <c r="J500" s="896"/>
      <c r="K500" s="896"/>
      <c r="L500" s="896"/>
      <c r="M500" s="896"/>
      <c r="N500" s="896"/>
      <c r="O500" s="896"/>
      <c r="P500" s="896"/>
      <c r="Q500" s="896"/>
      <c r="R500" s="896"/>
      <c r="S500" s="896"/>
      <c r="T500" s="896"/>
      <c r="U500" s="896"/>
      <c r="V500" s="896"/>
      <c r="W500" s="896"/>
      <c r="X500" s="896"/>
      <c r="Y500" s="896"/>
      <c r="Z500" s="896"/>
      <c r="AA500" s="896"/>
      <c r="AB500" s="896"/>
      <c r="AC500" s="896"/>
      <c r="AD500" s="896"/>
      <c r="AE500" s="896"/>
      <c r="AF500" s="896"/>
    </row>
    <row r="501" spans="1:32" x14ac:dyDescent="0.15">
      <c r="A501" s="895" t="s">
        <v>3890</v>
      </c>
      <c r="B501" s="929" t="s">
        <v>519</v>
      </c>
      <c r="C501" s="896" t="s">
        <v>2210</v>
      </c>
      <c r="D501" s="896" t="s">
        <v>2311</v>
      </c>
      <c r="E501" s="896" t="s">
        <v>2187</v>
      </c>
      <c r="F501" s="929" t="s">
        <v>4830</v>
      </c>
      <c r="G501" s="896"/>
      <c r="H501" s="896"/>
      <c r="I501" s="896"/>
      <c r="J501" s="896"/>
      <c r="K501" s="896"/>
      <c r="L501" s="896"/>
      <c r="M501" s="896"/>
      <c r="N501" s="896"/>
      <c r="O501" s="896"/>
      <c r="P501" s="896"/>
      <c r="Q501" s="896"/>
      <c r="R501" s="896"/>
      <c r="S501" s="896"/>
      <c r="T501" s="896"/>
      <c r="U501" s="896"/>
      <c r="V501" s="896"/>
      <c r="W501" s="896"/>
      <c r="X501" s="896"/>
      <c r="Y501" s="896"/>
      <c r="Z501" s="896"/>
      <c r="AA501" s="896"/>
      <c r="AB501" s="896"/>
      <c r="AC501" s="896"/>
      <c r="AD501" s="896"/>
      <c r="AE501" s="896"/>
      <c r="AF501" s="896"/>
    </row>
    <row r="502" spans="1:32" x14ac:dyDescent="0.15">
      <c r="A502" s="895" t="s">
        <v>3892</v>
      </c>
      <c r="B502" s="896" t="s">
        <v>528</v>
      </c>
      <c r="C502" s="896" t="s">
        <v>721</v>
      </c>
      <c r="D502" s="896"/>
      <c r="E502" s="896"/>
      <c r="F502" s="896"/>
      <c r="G502" s="896"/>
      <c r="H502" s="896"/>
      <c r="I502" s="896"/>
      <c r="J502" s="896"/>
      <c r="K502" s="896"/>
      <c r="L502" s="896"/>
      <c r="M502" s="896"/>
      <c r="N502" s="896"/>
      <c r="O502" s="896"/>
      <c r="P502" s="896"/>
      <c r="Q502" s="896"/>
      <c r="R502" s="896"/>
      <c r="S502" s="896"/>
      <c r="T502" s="896"/>
      <c r="U502" s="896"/>
      <c r="V502" s="896"/>
      <c r="W502" s="896"/>
      <c r="X502" s="896"/>
      <c r="Y502" s="896"/>
      <c r="Z502" s="896"/>
      <c r="AA502" s="896"/>
      <c r="AB502" s="896"/>
      <c r="AC502" s="896"/>
      <c r="AD502" s="896"/>
      <c r="AE502" s="896"/>
      <c r="AF502" s="896"/>
    </row>
    <row r="503" spans="1:32" x14ac:dyDescent="0.15">
      <c r="A503" s="895" t="s">
        <v>3894</v>
      </c>
      <c r="B503" s="896" t="s">
        <v>524</v>
      </c>
      <c r="C503" s="896" t="s">
        <v>708</v>
      </c>
      <c r="D503" s="896" t="s">
        <v>884</v>
      </c>
      <c r="E503" s="896" t="s">
        <v>1033</v>
      </c>
      <c r="F503" s="896" t="s">
        <v>742</v>
      </c>
      <c r="G503" s="896" t="s">
        <v>2210</v>
      </c>
      <c r="H503" s="896" t="s">
        <v>2511</v>
      </c>
      <c r="I503" s="896" t="s">
        <v>2512</v>
      </c>
      <c r="J503" s="896" t="s">
        <v>2211</v>
      </c>
      <c r="K503" s="896" t="s">
        <v>2375</v>
      </c>
      <c r="L503" s="896" t="s">
        <v>2793</v>
      </c>
      <c r="M503" s="896" t="s">
        <v>2313</v>
      </c>
      <c r="N503" s="896"/>
      <c r="O503" s="896"/>
      <c r="P503" s="896"/>
      <c r="Q503" s="896"/>
      <c r="R503" s="896"/>
      <c r="S503" s="896"/>
      <c r="T503" s="896"/>
      <c r="U503" s="896"/>
      <c r="V503" s="896"/>
      <c r="W503" s="896"/>
      <c r="X503" s="896"/>
      <c r="Y503" s="896"/>
      <c r="Z503" s="896"/>
      <c r="AA503" s="896"/>
      <c r="AB503" s="896"/>
      <c r="AC503" s="896"/>
      <c r="AD503" s="896"/>
      <c r="AE503" s="896"/>
      <c r="AF503" s="896"/>
    </row>
    <row r="504" spans="1:32" x14ac:dyDescent="0.15">
      <c r="A504" s="895" t="s">
        <v>3896</v>
      </c>
      <c r="B504" s="896" t="s">
        <v>529</v>
      </c>
      <c r="C504" s="896" t="s">
        <v>922</v>
      </c>
      <c r="D504" s="896" t="s">
        <v>708</v>
      </c>
      <c r="E504" s="896" t="s">
        <v>751</v>
      </c>
      <c r="F504" s="896" t="s">
        <v>710</v>
      </c>
      <c r="G504" s="896" t="s">
        <v>711</v>
      </c>
      <c r="H504" s="896" t="s">
        <v>719</v>
      </c>
      <c r="I504" s="896" t="s">
        <v>1067</v>
      </c>
      <c r="J504" s="896" t="s">
        <v>1049</v>
      </c>
      <c r="K504" s="896" t="s">
        <v>722</v>
      </c>
      <c r="L504" s="896" t="s">
        <v>1068</v>
      </c>
      <c r="M504" s="896" t="s">
        <v>878</v>
      </c>
      <c r="N504" s="896" t="s">
        <v>885</v>
      </c>
      <c r="O504" s="896" t="s">
        <v>2166</v>
      </c>
      <c r="P504" s="896" t="s">
        <v>2214</v>
      </c>
      <c r="Q504" s="896" t="s">
        <v>2569</v>
      </c>
      <c r="R504" s="896"/>
      <c r="S504" s="896"/>
      <c r="T504" s="896"/>
      <c r="U504" s="896"/>
      <c r="V504" s="896"/>
      <c r="W504" s="896"/>
      <c r="X504" s="896"/>
      <c r="Y504" s="896"/>
      <c r="Z504" s="896"/>
      <c r="AA504" s="896"/>
      <c r="AB504" s="896"/>
      <c r="AC504" s="896"/>
      <c r="AD504" s="896"/>
      <c r="AE504" s="896"/>
      <c r="AF504" s="896"/>
    </row>
    <row r="505" spans="1:32" x14ac:dyDescent="0.15">
      <c r="A505" s="895" t="s">
        <v>3898</v>
      </c>
      <c r="B505" s="896" t="s">
        <v>530</v>
      </c>
      <c r="C505" s="896" t="s">
        <v>872</v>
      </c>
      <c r="D505" s="896" t="s">
        <v>1026</v>
      </c>
      <c r="E505" s="896" t="s">
        <v>714</v>
      </c>
      <c r="F505" s="896" t="s">
        <v>742</v>
      </c>
      <c r="G505" s="896" t="s">
        <v>1069</v>
      </c>
      <c r="H505" s="896" t="s">
        <v>748</v>
      </c>
      <c r="I505" s="896"/>
      <c r="J505" s="896"/>
      <c r="K505" s="896"/>
      <c r="L505" s="896"/>
      <c r="M505" s="896"/>
      <c r="N505" s="896"/>
      <c r="O505" s="896"/>
      <c r="P505" s="896"/>
      <c r="Q505" s="896"/>
      <c r="R505" s="896"/>
      <c r="S505" s="896"/>
      <c r="T505" s="896"/>
      <c r="U505" s="896"/>
      <c r="V505" s="896"/>
      <c r="W505" s="896"/>
      <c r="X505" s="896"/>
      <c r="Y505" s="896"/>
      <c r="Z505" s="896"/>
      <c r="AA505" s="896"/>
      <c r="AB505" s="896"/>
      <c r="AC505" s="896"/>
      <c r="AD505" s="896"/>
      <c r="AE505" s="896"/>
      <c r="AF505" s="896"/>
    </row>
    <row r="506" spans="1:32" x14ac:dyDescent="0.15">
      <c r="A506" s="895" t="s">
        <v>3900</v>
      </c>
      <c r="B506" s="896" t="s">
        <v>525</v>
      </c>
      <c r="C506" s="896" t="s">
        <v>2721</v>
      </c>
      <c r="D506" s="896" t="s">
        <v>2513</v>
      </c>
      <c r="E506" s="896"/>
      <c r="F506" s="896"/>
      <c r="G506" s="896"/>
      <c r="H506" s="896"/>
      <c r="I506" s="896"/>
      <c r="J506" s="896"/>
      <c r="K506" s="896"/>
      <c r="L506" s="896"/>
      <c r="M506" s="896"/>
      <c r="N506" s="896"/>
      <c r="O506" s="896"/>
      <c r="P506" s="896"/>
      <c r="Q506" s="896"/>
      <c r="R506" s="896"/>
      <c r="S506" s="896"/>
      <c r="T506" s="896"/>
      <c r="U506" s="896"/>
      <c r="V506" s="896"/>
      <c r="W506" s="896"/>
      <c r="X506" s="896"/>
      <c r="Y506" s="896"/>
      <c r="Z506" s="896"/>
      <c r="AA506" s="896"/>
      <c r="AB506" s="896"/>
      <c r="AC506" s="896"/>
      <c r="AD506" s="896"/>
      <c r="AE506" s="896"/>
      <c r="AF506" s="896"/>
    </row>
    <row r="507" spans="1:32" x14ac:dyDescent="0.15">
      <c r="A507" s="895" t="s">
        <v>3902</v>
      </c>
      <c r="B507" s="896" t="s">
        <v>531</v>
      </c>
      <c r="C507" s="896" t="s">
        <v>708</v>
      </c>
      <c r="D507" s="896" t="s">
        <v>795</v>
      </c>
      <c r="E507" s="896"/>
      <c r="F507" s="896"/>
      <c r="G507" s="896"/>
      <c r="H507" s="896"/>
      <c r="I507" s="896"/>
      <c r="J507" s="896"/>
      <c r="K507" s="896"/>
      <c r="L507" s="896"/>
      <c r="M507" s="896"/>
      <c r="N507" s="896"/>
      <c r="O507" s="896"/>
      <c r="P507" s="896"/>
      <c r="Q507" s="896"/>
      <c r="R507" s="896"/>
      <c r="S507" s="896"/>
      <c r="T507" s="896"/>
      <c r="U507" s="896"/>
      <c r="V507" s="896"/>
      <c r="W507" s="896"/>
      <c r="X507" s="896"/>
      <c r="Y507" s="896"/>
      <c r="Z507" s="896"/>
      <c r="AA507" s="896"/>
      <c r="AB507" s="896"/>
      <c r="AC507" s="896"/>
      <c r="AD507" s="896"/>
      <c r="AE507" s="896"/>
      <c r="AF507" s="896"/>
    </row>
    <row r="508" spans="1:32" x14ac:dyDescent="0.15">
      <c r="A508" s="895" t="s">
        <v>3904</v>
      </c>
      <c r="B508" s="896" t="s">
        <v>532</v>
      </c>
      <c r="C508" s="896" t="s">
        <v>946</v>
      </c>
      <c r="D508" s="896" t="s">
        <v>708</v>
      </c>
      <c r="E508" s="896" t="s">
        <v>1070</v>
      </c>
      <c r="F508" s="896" t="s">
        <v>709</v>
      </c>
      <c r="G508" s="896" t="s">
        <v>751</v>
      </c>
      <c r="H508" s="896" t="s">
        <v>795</v>
      </c>
      <c r="I508" s="896" t="s">
        <v>995</v>
      </c>
      <c r="J508" s="896" t="s">
        <v>2215</v>
      </c>
      <c r="K508" s="896" t="s">
        <v>916</v>
      </c>
      <c r="L508" s="896" t="s">
        <v>1071</v>
      </c>
      <c r="M508" s="896" t="s">
        <v>887</v>
      </c>
      <c r="N508" s="896" t="s">
        <v>1072</v>
      </c>
      <c r="O508" s="896" t="s">
        <v>886</v>
      </c>
      <c r="P508" s="896"/>
      <c r="Q508" s="896"/>
      <c r="R508" s="896"/>
      <c r="S508" s="896"/>
      <c r="T508" s="896"/>
      <c r="U508" s="896"/>
      <c r="V508" s="896"/>
      <c r="W508" s="896"/>
      <c r="X508" s="896"/>
      <c r="Y508" s="896"/>
      <c r="Z508" s="896"/>
      <c r="AA508" s="896"/>
      <c r="AB508" s="896"/>
      <c r="AC508" s="896"/>
      <c r="AD508" s="896"/>
      <c r="AE508" s="896"/>
      <c r="AF508" s="896"/>
    </row>
    <row r="509" spans="1:32" x14ac:dyDescent="0.15">
      <c r="A509" s="895" t="s">
        <v>3906</v>
      </c>
      <c r="B509" s="896" t="s">
        <v>535</v>
      </c>
      <c r="C509" s="896" t="s">
        <v>710</v>
      </c>
      <c r="D509" s="896" t="s">
        <v>877</v>
      </c>
      <c r="E509" s="896" t="s">
        <v>818</v>
      </c>
      <c r="F509" s="896" t="s">
        <v>708</v>
      </c>
      <c r="G509" s="896" t="s">
        <v>1076</v>
      </c>
      <c r="H509" s="896" t="s">
        <v>711</v>
      </c>
      <c r="I509" s="896" t="s">
        <v>878</v>
      </c>
      <c r="J509" s="896" t="s">
        <v>2625</v>
      </c>
      <c r="K509" s="896" t="s">
        <v>722</v>
      </c>
      <c r="L509" s="896" t="s">
        <v>750</v>
      </c>
      <c r="M509" s="896" t="s">
        <v>976</v>
      </c>
      <c r="N509" s="896" t="s">
        <v>714</v>
      </c>
      <c r="O509" s="896" t="s">
        <v>753</v>
      </c>
      <c r="P509" s="896" t="s">
        <v>1075</v>
      </c>
      <c r="Q509" s="896" t="s">
        <v>2382</v>
      </c>
      <c r="R509" s="896" t="s">
        <v>4543</v>
      </c>
      <c r="S509" s="896"/>
      <c r="T509" s="896"/>
      <c r="U509" s="896"/>
      <c r="V509" s="896"/>
      <c r="W509" s="896"/>
      <c r="X509" s="896"/>
      <c r="Y509" s="896"/>
      <c r="Z509" s="896"/>
      <c r="AA509" s="896"/>
      <c r="AB509" s="896"/>
      <c r="AC509" s="896"/>
      <c r="AD509" s="896"/>
      <c r="AE509" s="896"/>
      <c r="AF509" s="896"/>
    </row>
    <row r="510" spans="1:32" x14ac:dyDescent="0.15">
      <c r="A510" s="895" t="s">
        <v>3908</v>
      </c>
      <c r="B510" s="896" t="s">
        <v>536</v>
      </c>
      <c r="C510" s="896" t="s">
        <v>708</v>
      </c>
      <c r="D510" s="896" t="s">
        <v>711</v>
      </c>
      <c r="E510" s="896" t="s">
        <v>753</v>
      </c>
      <c r="F510" s="896" t="s">
        <v>710</v>
      </c>
      <c r="G510" s="896" t="s">
        <v>4539</v>
      </c>
      <c r="H510" s="896" t="s">
        <v>751</v>
      </c>
      <c r="I510" s="896" t="s">
        <v>2217</v>
      </c>
      <c r="J510" s="896" t="s">
        <v>739</v>
      </c>
      <c r="K510" s="896" t="s">
        <v>2218</v>
      </c>
      <c r="L510" s="896"/>
      <c r="M510" s="896"/>
      <c r="N510" s="896"/>
      <c r="O510" s="896"/>
      <c r="P510" s="896"/>
      <c r="Q510" s="896"/>
      <c r="R510" s="896"/>
      <c r="S510" s="896"/>
      <c r="T510" s="896"/>
      <c r="U510" s="896"/>
      <c r="V510" s="896"/>
      <c r="W510" s="896"/>
      <c r="X510" s="896"/>
      <c r="Y510" s="896"/>
      <c r="Z510" s="896"/>
      <c r="AA510" s="896"/>
      <c r="AB510" s="896"/>
      <c r="AC510" s="896"/>
      <c r="AD510" s="896"/>
      <c r="AE510" s="896"/>
      <c r="AF510" s="896"/>
    </row>
    <row r="511" spans="1:32" x14ac:dyDescent="0.15">
      <c r="A511" s="895" t="s">
        <v>3910</v>
      </c>
      <c r="B511" s="896" t="s">
        <v>2754</v>
      </c>
      <c r="C511" s="896" t="s">
        <v>2135</v>
      </c>
      <c r="D511" s="896" t="s">
        <v>2206</v>
      </c>
      <c r="E511" s="896" t="s">
        <v>1063</v>
      </c>
      <c r="F511" s="896" t="s">
        <v>2207</v>
      </c>
      <c r="G511" s="896" t="s">
        <v>2313</v>
      </c>
      <c r="H511" s="896"/>
      <c r="I511" s="896"/>
      <c r="J511" s="896"/>
      <c r="K511" s="896"/>
      <c r="L511" s="896"/>
      <c r="M511" s="896"/>
      <c r="N511" s="896"/>
      <c r="O511" s="896"/>
      <c r="P511" s="896"/>
      <c r="Q511" s="896"/>
      <c r="R511" s="896"/>
      <c r="S511" s="896"/>
      <c r="T511" s="896"/>
      <c r="U511" s="896"/>
      <c r="V511" s="896"/>
      <c r="W511" s="896"/>
      <c r="X511" s="896"/>
      <c r="Y511" s="896"/>
      <c r="Z511" s="896"/>
      <c r="AA511" s="896"/>
      <c r="AB511" s="896"/>
      <c r="AC511" s="896"/>
      <c r="AD511" s="896"/>
      <c r="AE511" s="896"/>
      <c r="AF511" s="896"/>
    </row>
    <row r="512" spans="1:32" x14ac:dyDescent="0.15">
      <c r="A512" s="895" t="s">
        <v>3912</v>
      </c>
      <c r="B512" s="896" t="s">
        <v>523</v>
      </c>
      <c r="C512" s="896" t="s">
        <v>836</v>
      </c>
      <c r="D512" s="896" t="s">
        <v>790</v>
      </c>
      <c r="E512" s="896" t="s">
        <v>1064</v>
      </c>
      <c r="F512" s="896" t="s">
        <v>721</v>
      </c>
      <c r="G512" s="896" t="s">
        <v>2208</v>
      </c>
      <c r="H512" s="896" t="s">
        <v>4646</v>
      </c>
      <c r="I512" s="896" t="s">
        <v>4453</v>
      </c>
      <c r="J512" s="896"/>
      <c r="K512" s="896"/>
      <c r="L512" s="896"/>
      <c r="M512" s="896"/>
      <c r="N512" s="896"/>
      <c r="O512" s="896"/>
      <c r="P512" s="896"/>
      <c r="Q512" s="896"/>
      <c r="R512" s="896"/>
      <c r="S512" s="896"/>
      <c r="T512" s="896"/>
      <c r="U512" s="896"/>
      <c r="V512" s="896"/>
      <c r="W512" s="896"/>
      <c r="X512" s="896"/>
      <c r="Y512" s="896"/>
      <c r="Z512" s="896"/>
      <c r="AA512" s="896"/>
      <c r="AB512" s="896"/>
      <c r="AC512" s="896"/>
      <c r="AD512" s="896"/>
      <c r="AE512" s="896"/>
      <c r="AF512" s="896"/>
    </row>
    <row r="513" spans="1:32" x14ac:dyDescent="0.15">
      <c r="A513" s="895" t="s">
        <v>3914</v>
      </c>
      <c r="B513" s="896" t="s">
        <v>534</v>
      </c>
      <c r="C513" s="896" t="s">
        <v>1074</v>
      </c>
      <c r="D513" s="896" t="s">
        <v>789</v>
      </c>
      <c r="E513" s="896" t="s">
        <v>742</v>
      </c>
      <c r="F513" s="896"/>
      <c r="G513" s="896"/>
      <c r="H513" s="896"/>
      <c r="I513" s="896"/>
      <c r="J513" s="896"/>
      <c r="K513" s="896"/>
      <c r="L513" s="896"/>
      <c r="M513" s="896"/>
      <c r="N513" s="896"/>
      <c r="O513" s="896"/>
      <c r="P513" s="896"/>
      <c r="Q513" s="896"/>
      <c r="R513" s="896"/>
      <c r="S513" s="896"/>
      <c r="T513" s="896"/>
      <c r="U513" s="896"/>
      <c r="V513" s="896"/>
      <c r="W513" s="896"/>
      <c r="X513" s="896"/>
      <c r="Y513" s="896"/>
      <c r="Z513" s="896"/>
      <c r="AA513" s="896"/>
      <c r="AB513" s="896"/>
      <c r="AC513" s="896"/>
      <c r="AD513" s="896"/>
      <c r="AE513" s="896"/>
      <c r="AF513" s="896"/>
    </row>
    <row r="514" spans="1:32" x14ac:dyDescent="0.15">
      <c r="A514" s="895" t="s">
        <v>3916</v>
      </c>
      <c r="B514" s="896" t="s">
        <v>3917</v>
      </c>
      <c r="C514" s="896" t="s">
        <v>836</v>
      </c>
      <c r="D514" s="896" t="s">
        <v>2209</v>
      </c>
      <c r="E514" s="896"/>
      <c r="F514" s="896"/>
      <c r="G514" s="896"/>
      <c r="H514" s="896"/>
      <c r="I514" s="896"/>
      <c r="J514" s="896"/>
      <c r="K514" s="896"/>
      <c r="L514" s="896"/>
      <c r="M514" s="896"/>
      <c r="N514" s="896"/>
      <c r="O514" s="896"/>
      <c r="P514" s="896"/>
      <c r="Q514" s="896"/>
      <c r="R514" s="896"/>
      <c r="S514" s="896"/>
      <c r="T514" s="896"/>
      <c r="U514" s="896"/>
      <c r="V514" s="896"/>
      <c r="W514" s="896"/>
      <c r="X514" s="896"/>
      <c r="Y514" s="896"/>
      <c r="Z514" s="896"/>
      <c r="AA514" s="896"/>
      <c r="AB514" s="896"/>
      <c r="AC514" s="896"/>
      <c r="AD514" s="896"/>
      <c r="AE514" s="896"/>
      <c r="AF514" s="896"/>
    </row>
    <row r="515" spans="1:32" x14ac:dyDescent="0.15">
      <c r="A515" s="895" t="s">
        <v>3919</v>
      </c>
      <c r="B515" s="896" t="s">
        <v>526</v>
      </c>
      <c r="C515" s="896" t="s">
        <v>2213</v>
      </c>
      <c r="D515" s="896" t="s">
        <v>1066</v>
      </c>
      <c r="E515" s="896" t="s">
        <v>944</v>
      </c>
      <c r="F515" s="896"/>
      <c r="G515" s="896"/>
      <c r="H515" s="896"/>
      <c r="I515" s="896"/>
      <c r="J515" s="896"/>
      <c r="K515" s="896"/>
      <c r="L515" s="896"/>
      <c r="M515" s="896"/>
      <c r="N515" s="896"/>
      <c r="O515" s="896"/>
      <c r="P515" s="896"/>
      <c r="Q515" s="896"/>
      <c r="R515" s="896"/>
      <c r="S515" s="896"/>
      <c r="T515" s="896"/>
      <c r="U515" s="896"/>
      <c r="V515" s="896"/>
      <c r="W515" s="896"/>
      <c r="X515" s="896"/>
      <c r="Y515" s="896"/>
      <c r="Z515" s="896"/>
      <c r="AA515" s="896"/>
      <c r="AB515" s="896"/>
      <c r="AC515" s="896"/>
      <c r="AD515" s="896"/>
      <c r="AE515" s="896"/>
      <c r="AF515" s="896"/>
    </row>
    <row r="516" spans="1:32" x14ac:dyDescent="0.15">
      <c r="A516" s="895" t="s">
        <v>3921</v>
      </c>
      <c r="B516" s="896" t="s">
        <v>2758</v>
      </c>
      <c r="C516" s="896" t="s">
        <v>836</v>
      </c>
      <c r="D516" s="896"/>
      <c r="E516" s="896"/>
      <c r="F516" s="896"/>
      <c r="G516" s="896"/>
      <c r="H516" s="896"/>
      <c r="I516" s="896"/>
      <c r="J516" s="896"/>
      <c r="K516" s="896"/>
      <c r="L516" s="896"/>
      <c r="M516" s="896"/>
      <c r="N516" s="896"/>
      <c r="O516" s="896"/>
      <c r="P516" s="896"/>
      <c r="Q516" s="896"/>
      <c r="R516" s="896"/>
      <c r="S516" s="896"/>
      <c r="T516" s="896"/>
      <c r="U516" s="896"/>
      <c r="V516" s="896"/>
      <c r="W516" s="896"/>
      <c r="X516" s="896"/>
      <c r="Y516" s="896"/>
      <c r="Z516" s="896"/>
      <c r="AA516" s="896"/>
      <c r="AB516" s="896"/>
      <c r="AC516" s="896"/>
      <c r="AD516" s="896"/>
      <c r="AE516" s="896"/>
      <c r="AF516" s="896"/>
    </row>
    <row r="517" spans="1:32" x14ac:dyDescent="0.15">
      <c r="A517" s="895" t="s">
        <v>3925</v>
      </c>
      <c r="B517" s="896" t="s">
        <v>517</v>
      </c>
      <c r="C517" s="896" t="s">
        <v>959</v>
      </c>
      <c r="D517" s="896"/>
      <c r="E517" s="896"/>
      <c r="F517" s="896"/>
      <c r="G517" s="896"/>
      <c r="H517" s="896"/>
      <c r="I517" s="896"/>
      <c r="J517" s="896"/>
      <c r="K517" s="896"/>
      <c r="L517" s="896"/>
      <c r="M517" s="896"/>
      <c r="N517" s="896"/>
      <c r="O517" s="896"/>
      <c r="P517" s="896"/>
      <c r="Q517" s="896"/>
      <c r="R517" s="896"/>
      <c r="S517" s="896"/>
      <c r="T517" s="896"/>
      <c r="U517" s="896"/>
      <c r="V517" s="896"/>
      <c r="W517" s="896"/>
      <c r="X517" s="896"/>
      <c r="Y517" s="896"/>
      <c r="Z517" s="896"/>
      <c r="AA517" s="896"/>
      <c r="AB517" s="896"/>
      <c r="AC517" s="896"/>
      <c r="AD517" s="896"/>
      <c r="AE517" s="896"/>
      <c r="AF517" s="896"/>
    </row>
    <row r="518" spans="1:32" x14ac:dyDescent="0.15">
      <c r="A518" s="895" t="s">
        <v>3927</v>
      </c>
      <c r="B518" s="896" t="s">
        <v>2755</v>
      </c>
      <c r="C518" s="896" t="s">
        <v>2415</v>
      </c>
      <c r="D518" s="896"/>
      <c r="E518" s="896"/>
      <c r="F518" s="896"/>
      <c r="G518" s="896"/>
      <c r="H518" s="896"/>
      <c r="I518" s="896"/>
      <c r="J518" s="896"/>
      <c r="K518" s="896"/>
      <c r="L518" s="896"/>
      <c r="M518" s="896"/>
      <c r="N518" s="896"/>
      <c r="O518" s="896"/>
      <c r="P518" s="896"/>
      <c r="Q518" s="896"/>
      <c r="R518" s="896"/>
      <c r="S518" s="896"/>
      <c r="T518" s="896"/>
      <c r="U518" s="896"/>
      <c r="V518" s="896"/>
      <c r="W518" s="896"/>
      <c r="X518" s="896"/>
      <c r="Y518" s="896"/>
      <c r="Z518" s="896"/>
      <c r="AA518" s="896"/>
      <c r="AB518" s="896"/>
      <c r="AC518" s="896"/>
      <c r="AD518" s="896"/>
      <c r="AE518" s="896"/>
      <c r="AF518" s="896"/>
    </row>
    <row r="519" spans="1:32" x14ac:dyDescent="0.15">
      <c r="A519" s="895" t="s">
        <v>3929</v>
      </c>
      <c r="B519" s="929" t="s">
        <v>2757</v>
      </c>
      <c r="C519" s="896" t="s">
        <v>2212</v>
      </c>
      <c r="D519" s="929" t="s">
        <v>4510</v>
      </c>
      <c r="E519" s="896"/>
      <c r="F519" s="896"/>
      <c r="G519" s="896"/>
      <c r="H519" s="896"/>
      <c r="I519" s="896"/>
      <c r="J519" s="896"/>
      <c r="K519" s="896"/>
      <c r="L519" s="896"/>
      <c r="M519" s="896"/>
      <c r="N519" s="896"/>
      <c r="O519" s="896"/>
      <c r="P519" s="896"/>
      <c r="Q519" s="896"/>
      <c r="R519" s="896"/>
      <c r="S519" s="896"/>
      <c r="T519" s="896"/>
      <c r="U519" s="896"/>
      <c r="V519" s="896"/>
      <c r="W519" s="896"/>
      <c r="X519" s="896"/>
      <c r="Y519" s="896"/>
      <c r="Z519" s="896"/>
      <c r="AA519" s="896"/>
      <c r="AB519" s="896"/>
      <c r="AC519" s="896"/>
      <c r="AD519" s="896"/>
      <c r="AE519" s="896"/>
      <c r="AF519" s="896"/>
    </row>
    <row r="520" spans="1:32" x14ac:dyDescent="0.15">
      <c r="A520" s="895" t="s">
        <v>3931</v>
      </c>
      <c r="B520" s="896" t="s">
        <v>2756</v>
      </c>
      <c r="C520" s="896" t="s">
        <v>2417</v>
      </c>
      <c r="D520" s="896"/>
      <c r="E520" s="896"/>
      <c r="F520" s="896"/>
      <c r="G520" s="896"/>
      <c r="H520" s="896"/>
      <c r="I520" s="896"/>
      <c r="J520" s="896"/>
      <c r="K520" s="896"/>
      <c r="L520" s="896"/>
      <c r="M520" s="896"/>
      <c r="N520" s="896"/>
      <c r="O520" s="896"/>
      <c r="P520" s="896"/>
      <c r="Q520" s="896"/>
      <c r="R520" s="896"/>
      <c r="S520" s="896"/>
      <c r="T520" s="896"/>
      <c r="U520" s="896"/>
      <c r="V520" s="896"/>
      <c r="W520" s="896"/>
      <c r="X520" s="896"/>
      <c r="Y520" s="896"/>
      <c r="Z520" s="896"/>
      <c r="AA520" s="896"/>
      <c r="AB520" s="896"/>
      <c r="AC520" s="896"/>
      <c r="AD520" s="896"/>
      <c r="AE520" s="896"/>
      <c r="AF520" s="896"/>
    </row>
    <row r="521" spans="1:32" x14ac:dyDescent="0.15">
      <c r="A521" s="895" t="s">
        <v>3933</v>
      </c>
      <c r="B521" s="896" t="s">
        <v>56</v>
      </c>
      <c r="C521" s="896" t="s">
        <v>708</v>
      </c>
      <c r="D521" s="896" t="s">
        <v>770</v>
      </c>
      <c r="E521" s="896" t="s">
        <v>771</v>
      </c>
      <c r="F521" s="896" t="s">
        <v>710</v>
      </c>
      <c r="G521" s="896" t="s">
        <v>711</v>
      </c>
      <c r="H521" s="896" t="s">
        <v>712</v>
      </c>
      <c r="I521" s="896" t="s">
        <v>707</v>
      </c>
      <c r="J521" s="896" t="s">
        <v>713</v>
      </c>
      <c r="K521" s="896" t="s">
        <v>714</v>
      </c>
      <c r="L521" s="896" t="s">
        <v>715</v>
      </c>
      <c r="M521" s="896" t="s">
        <v>772</v>
      </c>
      <c r="N521" s="896"/>
      <c r="O521" s="896"/>
      <c r="P521" s="896"/>
      <c r="Q521" s="896"/>
      <c r="R521" s="896"/>
      <c r="S521" s="896"/>
      <c r="T521" s="896"/>
      <c r="U521" s="896"/>
      <c r="V521" s="896"/>
      <c r="W521" s="896"/>
      <c r="X521" s="896"/>
      <c r="Y521" s="896"/>
      <c r="Z521" s="896"/>
      <c r="AA521" s="896"/>
      <c r="AB521" s="896"/>
      <c r="AC521" s="896"/>
      <c r="AD521" s="896"/>
      <c r="AE521" s="896"/>
      <c r="AF521" s="896"/>
    </row>
    <row r="522" spans="1:32" x14ac:dyDescent="0.15">
      <c r="A522" s="895" t="s">
        <v>3935</v>
      </c>
      <c r="B522" s="896" t="s">
        <v>57</v>
      </c>
      <c r="C522" s="896" t="s">
        <v>2469</v>
      </c>
      <c r="D522" s="896"/>
      <c r="E522" s="896"/>
      <c r="F522" s="896"/>
      <c r="G522" s="896"/>
      <c r="H522" s="896"/>
      <c r="I522" s="896"/>
      <c r="J522" s="896"/>
      <c r="K522" s="896"/>
      <c r="L522" s="896"/>
      <c r="M522" s="896"/>
      <c r="N522" s="896"/>
      <c r="O522" s="896"/>
      <c r="P522" s="896"/>
      <c r="Q522" s="896"/>
      <c r="R522" s="896"/>
      <c r="S522" s="896"/>
      <c r="T522" s="896"/>
      <c r="U522" s="896"/>
      <c r="V522" s="896"/>
      <c r="W522" s="896"/>
      <c r="X522" s="896"/>
      <c r="Y522" s="896"/>
      <c r="Z522" s="896"/>
      <c r="AA522" s="896"/>
      <c r="AB522" s="896"/>
      <c r="AC522" s="896"/>
      <c r="AD522" s="896"/>
      <c r="AE522" s="896"/>
      <c r="AF522" s="896"/>
    </row>
    <row r="523" spans="1:32" x14ac:dyDescent="0.15">
      <c r="A523" s="901" t="s">
        <v>4780</v>
      </c>
      <c r="B523" s="929" t="s">
        <v>4781</v>
      </c>
      <c r="C523" s="929" t="s">
        <v>4831</v>
      </c>
      <c r="D523" s="929" t="s">
        <v>708</v>
      </c>
      <c r="E523" s="929" t="s">
        <v>710</v>
      </c>
      <c r="F523" s="929" t="s">
        <v>711</v>
      </c>
      <c r="G523" s="929" t="s">
        <v>719</v>
      </c>
      <c r="H523" s="929" t="s">
        <v>712</v>
      </c>
      <c r="I523" s="929" t="s">
        <v>715</v>
      </c>
      <c r="J523" s="929" t="s">
        <v>716</v>
      </c>
      <c r="K523" s="929" t="s">
        <v>717</v>
      </c>
      <c r="L523" s="929" t="s">
        <v>2363</v>
      </c>
      <c r="M523" s="929" t="s">
        <v>742</v>
      </c>
      <c r="N523" s="929" t="s">
        <v>748</v>
      </c>
      <c r="O523" s="896"/>
      <c r="P523" s="896"/>
      <c r="Q523" s="896"/>
      <c r="R523" s="896"/>
      <c r="S523" s="896"/>
      <c r="T523" s="896"/>
      <c r="U523" s="896"/>
      <c r="V523" s="896"/>
      <c r="W523" s="896"/>
      <c r="X523" s="896"/>
      <c r="Y523" s="896"/>
      <c r="Z523" s="896"/>
      <c r="AA523" s="896"/>
      <c r="AB523" s="896"/>
      <c r="AC523" s="896"/>
      <c r="AD523" s="896"/>
      <c r="AE523" s="896"/>
      <c r="AF523" s="896"/>
    </row>
    <row r="524" spans="1:32" x14ac:dyDescent="0.15">
      <c r="A524" s="895" t="s">
        <v>3941</v>
      </c>
      <c r="B524" s="896" t="s">
        <v>544</v>
      </c>
      <c r="C524" s="896" t="s">
        <v>711</v>
      </c>
      <c r="D524" s="896" t="s">
        <v>982</v>
      </c>
      <c r="E524" s="896" t="s">
        <v>983</v>
      </c>
      <c r="F524" s="896" t="s">
        <v>2223</v>
      </c>
      <c r="G524" s="896" t="s">
        <v>770</v>
      </c>
      <c r="H524" s="896"/>
      <c r="I524" s="896"/>
      <c r="J524" s="896"/>
      <c r="K524" s="896"/>
      <c r="L524" s="896"/>
      <c r="M524" s="896"/>
      <c r="N524" s="896"/>
      <c r="O524" s="896"/>
      <c r="P524" s="896"/>
      <c r="Q524" s="896"/>
      <c r="R524" s="896"/>
      <c r="S524" s="896"/>
      <c r="T524" s="896"/>
      <c r="U524" s="896"/>
      <c r="V524" s="896"/>
      <c r="W524" s="896"/>
      <c r="X524" s="896"/>
      <c r="Y524" s="896"/>
      <c r="Z524" s="896"/>
      <c r="AA524" s="896"/>
      <c r="AB524" s="896"/>
      <c r="AC524" s="896"/>
      <c r="AD524" s="896"/>
      <c r="AE524" s="896"/>
      <c r="AF524" s="896"/>
    </row>
    <row r="525" spans="1:32" x14ac:dyDescent="0.15">
      <c r="A525" s="895" t="s">
        <v>3943</v>
      </c>
      <c r="B525" s="896" t="s">
        <v>547</v>
      </c>
      <c r="C525" s="896" t="s">
        <v>715</v>
      </c>
      <c r="D525" s="896" t="s">
        <v>2514</v>
      </c>
      <c r="E525" s="896" t="s">
        <v>823</v>
      </c>
      <c r="F525" s="896" t="s">
        <v>1077</v>
      </c>
      <c r="G525" s="896"/>
      <c r="H525" s="896"/>
      <c r="I525" s="896"/>
      <c r="J525" s="896"/>
      <c r="K525" s="896"/>
      <c r="L525" s="896"/>
      <c r="M525" s="896"/>
      <c r="N525" s="896"/>
      <c r="O525" s="896"/>
      <c r="P525" s="896"/>
      <c r="Q525" s="896"/>
      <c r="R525" s="896"/>
      <c r="S525" s="896"/>
      <c r="T525" s="896"/>
      <c r="U525" s="896"/>
      <c r="V525" s="896"/>
      <c r="W525" s="896"/>
      <c r="X525" s="896"/>
      <c r="Y525" s="896"/>
      <c r="Z525" s="896"/>
      <c r="AA525" s="896"/>
      <c r="AB525" s="896"/>
      <c r="AC525" s="896"/>
      <c r="AD525" s="896"/>
      <c r="AE525" s="896"/>
      <c r="AF525" s="896"/>
    </row>
    <row r="526" spans="1:32" x14ac:dyDescent="0.15">
      <c r="A526" s="895" t="s">
        <v>3945</v>
      </c>
      <c r="B526" s="896" t="s">
        <v>550</v>
      </c>
      <c r="C526" s="896" t="s">
        <v>713</v>
      </c>
      <c r="D526" s="896" t="s">
        <v>2502</v>
      </c>
      <c r="E526" s="896"/>
      <c r="F526" s="896"/>
      <c r="H526" s="896"/>
      <c r="I526" s="896"/>
      <c r="J526" s="896"/>
      <c r="K526" s="896"/>
      <c r="L526" s="896"/>
      <c r="M526" s="896"/>
      <c r="N526" s="896"/>
      <c r="O526" s="896"/>
      <c r="P526" s="896"/>
      <c r="Q526" s="896"/>
      <c r="R526" s="896"/>
      <c r="S526" s="896"/>
      <c r="T526" s="896"/>
      <c r="U526" s="896"/>
      <c r="V526" s="896"/>
      <c r="W526" s="896"/>
      <c r="X526" s="896"/>
      <c r="Y526" s="896"/>
      <c r="Z526" s="896"/>
      <c r="AA526" s="896"/>
      <c r="AB526" s="896"/>
      <c r="AC526" s="896"/>
      <c r="AD526" s="896"/>
      <c r="AE526" s="896"/>
      <c r="AF526" s="896"/>
    </row>
    <row r="527" spans="1:32" x14ac:dyDescent="0.15">
      <c r="A527" s="895" t="s">
        <v>3947</v>
      </c>
      <c r="B527" s="896" t="s">
        <v>570</v>
      </c>
      <c r="C527" s="896" t="s">
        <v>745</v>
      </c>
      <c r="D527" s="896" t="s">
        <v>721</v>
      </c>
      <c r="E527" s="896" t="s">
        <v>884</v>
      </c>
      <c r="F527" s="896"/>
      <c r="G527" s="896"/>
      <c r="H527" s="896"/>
      <c r="I527" s="896"/>
      <c r="J527" s="896"/>
      <c r="K527" s="896"/>
      <c r="L527" s="896"/>
      <c r="M527" s="896"/>
      <c r="N527" s="896"/>
      <c r="O527" s="896"/>
      <c r="P527" s="896"/>
      <c r="Q527" s="896"/>
      <c r="R527" s="896"/>
      <c r="S527" s="896"/>
      <c r="T527" s="896"/>
      <c r="U527" s="896"/>
      <c r="V527" s="896"/>
      <c r="W527" s="896"/>
      <c r="X527" s="896"/>
      <c r="Y527" s="896"/>
      <c r="Z527" s="896"/>
      <c r="AA527" s="896"/>
      <c r="AB527" s="896"/>
      <c r="AC527" s="896"/>
      <c r="AD527" s="896"/>
      <c r="AE527" s="896"/>
      <c r="AF527" s="896"/>
    </row>
    <row r="528" spans="1:32" x14ac:dyDescent="0.15">
      <c r="A528" s="895" t="s">
        <v>3949</v>
      </c>
      <c r="B528" s="896" t="s">
        <v>578</v>
      </c>
      <c r="C528" s="896" t="s">
        <v>798</v>
      </c>
      <c r="D528" s="896" t="s">
        <v>751</v>
      </c>
      <c r="E528" s="896" t="s">
        <v>710</v>
      </c>
      <c r="F528" s="896" t="s">
        <v>711</v>
      </c>
      <c r="G528" s="896" t="s">
        <v>753</v>
      </c>
      <c r="H528" s="896" t="s">
        <v>4652</v>
      </c>
      <c r="I528" s="896"/>
      <c r="J528" s="896"/>
      <c r="K528" s="896"/>
      <c r="L528" s="896"/>
      <c r="M528" s="896"/>
      <c r="N528" s="896"/>
      <c r="O528" s="896"/>
      <c r="P528" s="896"/>
      <c r="Q528" s="896"/>
      <c r="R528" s="896"/>
      <c r="S528" s="896"/>
      <c r="T528" s="896"/>
      <c r="U528" s="896"/>
      <c r="V528" s="896"/>
      <c r="W528" s="896"/>
      <c r="X528" s="896"/>
      <c r="Y528" s="896"/>
      <c r="Z528" s="896"/>
      <c r="AA528" s="896"/>
      <c r="AB528" s="896"/>
      <c r="AC528" s="896"/>
      <c r="AD528" s="896"/>
      <c r="AE528" s="896"/>
      <c r="AF528" s="896"/>
    </row>
    <row r="529" spans="1:32" x14ac:dyDescent="0.15">
      <c r="A529" s="895" t="s">
        <v>3951</v>
      </c>
      <c r="B529" s="929" t="s">
        <v>568</v>
      </c>
      <c r="C529" s="896" t="s">
        <v>710</v>
      </c>
      <c r="D529" s="929" t="s">
        <v>739</v>
      </c>
      <c r="E529" s="896" t="s">
        <v>711</v>
      </c>
      <c r="F529" s="896" t="s">
        <v>753</v>
      </c>
      <c r="G529" s="896" t="s">
        <v>2521</v>
      </c>
      <c r="H529" s="896" t="s">
        <v>4832</v>
      </c>
      <c r="I529" s="896" t="s">
        <v>4618</v>
      </c>
      <c r="J529" s="896" t="s">
        <v>4833</v>
      </c>
      <c r="K529" s="896"/>
      <c r="L529" s="896"/>
      <c r="M529" s="896"/>
      <c r="N529" s="896"/>
      <c r="O529" s="896"/>
      <c r="P529" s="896"/>
      <c r="Q529" s="896"/>
      <c r="R529" s="896"/>
      <c r="S529" s="896"/>
      <c r="T529" s="896"/>
      <c r="U529" s="896"/>
      <c r="V529" s="896"/>
      <c r="W529" s="896"/>
      <c r="X529" s="896"/>
      <c r="Y529" s="896"/>
      <c r="Z529" s="896"/>
      <c r="AA529" s="896"/>
      <c r="AB529" s="896"/>
      <c r="AC529" s="896"/>
      <c r="AD529" s="896"/>
      <c r="AE529" s="896"/>
      <c r="AF529" s="896"/>
    </row>
    <row r="530" spans="1:32" x14ac:dyDescent="0.15">
      <c r="A530" s="895" t="s">
        <v>3953</v>
      </c>
      <c r="B530" s="896" t="s">
        <v>2761</v>
      </c>
      <c r="C530" s="896" t="s">
        <v>4461</v>
      </c>
      <c r="D530" s="896"/>
      <c r="E530" s="896"/>
      <c r="F530" s="896"/>
      <c r="G530" s="896"/>
      <c r="H530" s="896"/>
      <c r="I530" s="896"/>
      <c r="J530" s="896"/>
      <c r="K530" s="896"/>
      <c r="L530" s="896"/>
      <c r="M530" s="896"/>
      <c r="N530" s="896"/>
      <c r="O530" s="896"/>
      <c r="P530" s="896"/>
      <c r="Q530" s="896"/>
      <c r="R530" s="896"/>
      <c r="S530" s="896"/>
      <c r="T530" s="896"/>
      <c r="U530" s="896"/>
      <c r="V530" s="896"/>
      <c r="W530" s="896"/>
      <c r="X530" s="896"/>
      <c r="Y530" s="896"/>
      <c r="Z530" s="896"/>
      <c r="AA530" s="896"/>
      <c r="AB530" s="896"/>
      <c r="AC530" s="896"/>
      <c r="AD530" s="896"/>
      <c r="AE530" s="896"/>
      <c r="AF530" s="896"/>
    </row>
    <row r="531" spans="1:32" x14ac:dyDescent="0.15">
      <c r="A531" s="895" t="s">
        <v>3955</v>
      </c>
      <c r="B531" s="896" t="s">
        <v>4834</v>
      </c>
      <c r="C531" s="896" t="s">
        <v>707</v>
      </c>
      <c r="D531" s="896" t="s">
        <v>714</v>
      </c>
      <c r="E531" s="896" t="s">
        <v>742</v>
      </c>
      <c r="F531" s="896"/>
      <c r="G531" s="896"/>
      <c r="H531" s="896"/>
      <c r="I531" s="896"/>
      <c r="J531" s="896"/>
      <c r="K531" s="896"/>
      <c r="L531" s="896"/>
      <c r="M531" s="896"/>
      <c r="N531" s="896"/>
      <c r="O531" s="896"/>
      <c r="P531" s="896"/>
      <c r="Q531" s="896"/>
      <c r="R531" s="896"/>
      <c r="S531" s="896"/>
      <c r="T531" s="896"/>
      <c r="U531" s="896"/>
      <c r="V531" s="896"/>
      <c r="W531" s="896"/>
      <c r="X531" s="896"/>
      <c r="Y531" s="896"/>
      <c r="Z531" s="896"/>
      <c r="AA531" s="896"/>
      <c r="AB531" s="896"/>
      <c r="AC531" s="896"/>
      <c r="AD531" s="896"/>
      <c r="AE531" s="896"/>
      <c r="AF531" s="896"/>
    </row>
    <row r="532" spans="1:32" x14ac:dyDescent="0.15">
      <c r="A532" s="895" t="s">
        <v>3957</v>
      </c>
      <c r="B532" s="896" t="s">
        <v>541</v>
      </c>
      <c r="C532" s="896" t="s">
        <v>745</v>
      </c>
      <c r="D532" s="896"/>
      <c r="E532" s="896"/>
      <c r="F532" s="896"/>
      <c r="G532" s="896"/>
      <c r="H532" s="896"/>
      <c r="I532" s="896"/>
      <c r="J532" s="896"/>
      <c r="K532" s="896"/>
      <c r="L532" s="896"/>
      <c r="M532" s="896"/>
      <c r="N532" s="896"/>
      <c r="O532" s="896"/>
      <c r="P532" s="896"/>
      <c r="Q532" s="896"/>
      <c r="R532" s="896"/>
      <c r="S532" s="896"/>
      <c r="T532" s="896"/>
      <c r="U532" s="896"/>
      <c r="V532" s="896"/>
      <c r="W532" s="896"/>
      <c r="X532" s="896"/>
      <c r="Y532" s="896"/>
      <c r="Z532" s="896"/>
      <c r="AA532" s="896"/>
      <c r="AB532" s="896"/>
      <c r="AC532" s="896"/>
      <c r="AD532" s="896"/>
      <c r="AE532" s="896"/>
      <c r="AF532" s="896"/>
    </row>
    <row r="533" spans="1:32" x14ac:dyDescent="0.15">
      <c r="A533" s="895" t="s">
        <v>3959</v>
      </c>
      <c r="B533" s="896" t="s">
        <v>542</v>
      </c>
      <c r="C533" s="896" t="s">
        <v>2220</v>
      </c>
      <c r="D533" s="896" t="s">
        <v>753</v>
      </c>
      <c r="E533" s="896" t="s">
        <v>711</v>
      </c>
      <c r="F533" s="896" t="s">
        <v>710</v>
      </c>
      <c r="G533" s="896" t="s">
        <v>771</v>
      </c>
      <c r="H533" s="896" t="s">
        <v>739</v>
      </c>
      <c r="I533" s="896" t="s">
        <v>764</v>
      </c>
      <c r="J533" s="896" t="s">
        <v>2221</v>
      </c>
      <c r="K533" s="896"/>
      <c r="L533" s="896"/>
      <c r="M533" s="896"/>
      <c r="N533" s="896"/>
      <c r="O533" s="896"/>
      <c r="P533" s="896"/>
      <c r="Q533" s="896"/>
      <c r="R533" s="896"/>
      <c r="S533" s="896"/>
      <c r="T533" s="896"/>
      <c r="U533" s="896"/>
      <c r="V533" s="896"/>
      <c r="W533" s="896"/>
      <c r="X533" s="896"/>
      <c r="Y533" s="896"/>
      <c r="Z533" s="896"/>
      <c r="AA533" s="896"/>
      <c r="AB533" s="896"/>
      <c r="AC533" s="896"/>
      <c r="AD533" s="896"/>
      <c r="AE533" s="896"/>
      <c r="AF533" s="896"/>
    </row>
    <row r="534" spans="1:32" x14ac:dyDescent="0.15">
      <c r="A534" s="895" t="s">
        <v>3961</v>
      </c>
      <c r="B534" s="896" t="s">
        <v>546</v>
      </c>
      <c r="C534" s="896" t="s">
        <v>836</v>
      </c>
      <c r="D534" s="896" t="s">
        <v>2209</v>
      </c>
      <c r="E534" s="896"/>
      <c r="F534" s="896"/>
      <c r="G534" s="896"/>
      <c r="H534" s="896"/>
      <c r="I534" s="896"/>
      <c r="J534" s="896"/>
      <c r="K534" s="896"/>
      <c r="L534" s="896"/>
      <c r="M534" s="896"/>
      <c r="N534" s="896"/>
      <c r="O534" s="896"/>
      <c r="P534" s="896"/>
      <c r="Q534" s="896"/>
      <c r="R534" s="896"/>
      <c r="S534" s="896"/>
      <c r="T534" s="896"/>
      <c r="U534" s="896"/>
      <c r="V534" s="896"/>
      <c r="W534" s="896"/>
      <c r="X534" s="896"/>
      <c r="Y534" s="896"/>
      <c r="Z534" s="896"/>
      <c r="AA534" s="896"/>
      <c r="AB534" s="896"/>
      <c r="AC534" s="896"/>
      <c r="AD534" s="896"/>
      <c r="AE534" s="896"/>
      <c r="AF534" s="896"/>
    </row>
    <row r="535" spans="1:32" x14ac:dyDescent="0.15">
      <c r="A535" s="895" t="s">
        <v>3963</v>
      </c>
      <c r="B535" s="896" t="s">
        <v>549</v>
      </c>
      <c r="C535" s="896" t="s">
        <v>753</v>
      </c>
      <c r="D535" s="896" t="s">
        <v>711</v>
      </c>
      <c r="E535" s="896" t="s">
        <v>715</v>
      </c>
      <c r="F535" s="896" t="s">
        <v>2225</v>
      </c>
      <c r="G535" s="896" t="s">
        <v>2515</v>
      </c>
      <c r="H535" s="896" t="s">
        <v>2492</v>
      </c>
      <c r="I535" s="896"/>
      <c r="J535" s="896"/>
      <c r="K535" s="896"/>
      <c r="L535" s="896"/>
      <c r="M535" s="896"/>
      <c r="N535" s="896"/>
      <c r="O535" s="896"/>
      <c r="P535" s="896"/>
      <c r="Q535" s="896"/>
      <c r="R535" s="896"/>
      <c r="S535" s="896"/>
      <c r="T535" s="896"/>
      <c r="U535" s="896"/>
      <c r="V535" s="896"/>
      <c r="W535" s="896"/>
      <c r="X535" s="896"/>
      <c r="Y535" s="896"/>
      <c r="Z535" s="896"/>
      <c r="AA535" s="896"/>
      <c r="AB535" s="896"/>
      <c r="AC535" s="896"/>
      <c r="AD535" s="896"/>
      <c r="AE535" s="896"/>
      <c r="AF535" s="896"/>
    </row>
    <row r="536" spans="1:32" x14ac:dyDescent="0.15">
      <c r="A536" s="895" t="s">
        <v>3965</v>
      </c>
      <c r="B536" s="896" t="s">
        <v>551</v>
      </c>
      <c r="C536" s="896" t="s">
        <v>872</v>
      </c>
      <c r="D536" s="896" t="s">
        <v>2689</v>
      </c>
      <c r="E536" s="896" t="s">
        <v>2100</v>
      </c>
      <c r="F536" s="896"/>
      <c r="G536" s="896"/>
      <c r="I536" s="896"/>
      <c r="J536" s="896"/>
      <c r="K536" s="896"/>
      <c r="L536" s="896"/>
      <c r="M536" s="896"/>
      <c r="N536" s="896"/>
      <c r="O536" s="896"/>
      <c r="P536" s="896"/>
      <c r="Q536" s="896"/>
      <c r="R536" s="896"/>
      <c r="S536" s="896"/>
      <c r="T536" s="896"/>
      <c r="U536" s="896"/>
      <c r="V536" s="896"/>
      <c r="W536" s="896"/>
      <c r="X536" s="896"/>
      <c r="Y536" s="896"/>
      <c r="Z536" s="896"/>
      <c r="AA536" s="896"/>
      <c r="AB536" s="896"/>
      <c r="AC536" s="896"/>
      <c r="AD536" s="896"/>
      <c r="AE536" s="896"/>
      <c r="AF536" s="896"/>
    </row>
    <row r="537" spans="1:32" x14ac:dyDescent="0.15">
      <c r="A537" s="895" t="s">
        <v>3967</v>
      </c>
      <c r="B537" s="896" t="s">
        <v>552</v>
      </c>
      <c r="C537" s="896" t="s">
        <v>711</v>
      </c>
      <c r="D537" s="896" t="s">
        <v>906</v>
      </c>
      <c r="E537" s="896" t="s">
        <v>2627</v>
      </c>
      <c r="F537" s="896"/>
      <c r="G537" s="896"/>
      <c r="H537" s="896"/>
      <c r="I537" s="896"/>
      <c r="J537" s="896"/>
      <c r="K537" s="896"/>
      <c r="L537" s="896"/>
      <c r="M537" s="896"/>
      <c r="N537" s="896"/>
      <c r="O537" s="896"/>
      <c r="P537" s="896"/>
      <c r="Q537" s="896"/>
      <c r="R537" s="896"/>
      <c r="S537" s="896"/>
      <c r="T537" s="896"/>
      <c r="U537" s="896"/>
      <c r="V537" s="896"/>
      <c r="W537" s="896"/>
      <c r="X537" s="896"/>
      <c r="Y537" s="896"/>
      <c r="Z537" s="896"/>
      <c r="AA537" s="896"/>
      <c r="AB537" s="896"/>
      <c r="AC537" s="896"/>
      <c r="AD537" s="896"/>
      <c r="AE537" s="896"/>
      <c r="AF537" s="896"/>
    </row>
    <row r="538" spans="1:32" x14ac:dyDescent="0.15">
      <c r="A538" s="895" t="s">
        <v>3969</v>
      </c>
      <c r="B538" s="896" t="s">
        <v>556</v>
      </c>
      <c r="C538" s="896" t="s">
        <v>787</v>
      </c>
      <c r="D538" s="896" t="s">
        <v>709</v>
      </c>
      <c r="E538" s="896"/>
      <c r="F538" s="896"/>
      <c r="G538" s="896"/>
      <c r="H538" s="896"/>
      <c r="I538" s="896"/>
      <c r="J538" s="896"/>
      <c r="K538" s="896"/>
      <c r="L538" s="896"/>
      <c r="M538" s="896"/>
      <c r="N538" s="896"/>
      <c r="O538" s="896"/>
      <c r="P538" s="896"/>
      <c r="Q538" s="896"/>
      <c r="R538" s="896"/>
      <c r="S538" s="896"/>
      <c r="T538" s="896"/>
      <c r="U538" s="896"/>
      <c r="V538" s="896"/>
      <c r="W538" s="896"/>
      <c r="X538" s="896"/>
      <c r="Y538" s="896"/>
      <c r="Z538" s="896"/>
      <c r="AA538" s="896"/>
      <c r="AB538" s="896"/>
      <c r="AC538" s="896"/>
      <c r="AD538" s="896"/>
      <c r="AE538" s="896"/>
      <c r="AF538" s="896"/>
    </row>
    <row r="539" spans="1:32" x14ac:dyDescent="0.15">
      <c r="A539" s="895" t="s">
        <v>3971</v>
      </c>
      <c r="B539" s="896" t="s">
        <v>557</v>
      </c>
      <c r="C539" s="896" t="s">
        <v>715</v>
      </c>
      <c r="D539" s="896" t="s">
        <v>4462</v>
      </c>
      <c r="E539" s="896" t="s">
        <v>1080</v>
      </c>
      <c r="F539" s="896" t="s">
        <v>923</v>
      </c>
      <c r="G539" s="896"/>
      <c r="H539" s="896"/>
      <c r="I539" s="896"/>
      <c r="J539" s="896"/>
      <c r="K539" s="896"/>
      <c r="L539" s="896"/>
      <c r="M539" s="896"/>
      <c r="N539" s="896"/>
      <c r="O539" s="896"/>
      <c r="P539" s="896"/>
      <c r="Q539" s="896"/>
      <c r="R539" s="896"/>
      <c r="S539" s="896"/>
      <c r="T539" s="896"/>
      <c r="U539" s="896"/>
      <c r="V539" s="896"/>
      <c r="W539" s="896"/>
      <c r="X539" s="896"/>
      <c r="Y539" s="896"/>
      <c r="Z539" s="896"/>
      <c r="AA539" s="896"/>
      <c r="AB539" s="896"/>
      <c r="AC539" s="896"/>
      <c r="AD539" s="896"/>
      <c r="AE539" s="896"/>
      <c r="AF539" s="896"/>
    </row>
    <row r="540" spans="1:32" x14ac:dyDescent="0.15">
      <c r="A540" s="895" t="s">
        <v>3975</v>
      </c>
      <c r="B540" s="896" t="s">
        <v>540</v>
      </c>
      <c r="C540" s="896" t="s">
        <v>708</v>
      </c>
      <c r="D540" s="896" t="s">
        <v>709</v>
      </c>
      <c r="E540" s="896" t="s">
        <v>844</v>
      </c>
      <c r="F540" s="896" t="s">
        <v>714</v>
      </c>
      <c r="G540" s="896"/>
      <c r="H540" s="896"/>
      <c r="I540" s="896"/>
      <c r="J540" s="896"/>
      <c r="K540" s="896"/>
      <c r="L540" s="896"/>
      <c r="M540" s="896"/>
      <c r="N540" s="896"/>
      <c r="O540" s="896"/>
      <c r="P540" s="896"/>
      <c r="Q540" s="896"/>
      <c r="R540" s="896"/>
      <c r="S540" s="896"/>
      <c r="T540" s="896"/>
      <c r="U540" s="896"/>
      <c r="V540" s="896"/>
      <c r="W540" s="896"/>
      <c r="X540" s="896"/>
      <c r="Y540" s="896"/>
      <c r="Z540" s="896"/>
      <c r="AA540" s="896"/>
      <c r="AB540" s="896"/>
      <c r="AC540" s="896"/>
      <c r="AD540" s="896"/>
      <c r="AE540" s="896"/>
      <c r="AF540" s="896"/>
    </row>
    <row r="541" spans="1:32" x14ac:dyDescent="0.15">
      <c r="A541" s="895" t="s">
        <v>3977</v>
      </c>
      <c r="B541" s="929" t="s">
        <v>538</v>
      </c>
      <c r="C541" s="896" t="s">
        <v>4718</v>
      </c>
      <c r="D541" s="929" t="s">
        <v>4719</v>
      </c>
      <c r="E541" s="896" t="s">
        <v>885</v>
      </c>
      <c r="F541" s="896" t="s">
        <v>751</v>
      </c>
      <c r="G541" s="896" t="s">
        <v>711</v>
      </c>
      <c r="H541" s="896" t="s">
        <v>753</v>
      </c>
      <c r="I541" s="896" t="s">
        <v>2219</v>
      </c>
      <c r="J541" s="896"/>
      <c r="K541" s="896"/>
      <c r="L541" s="896"/>
      <c r="M541" s="896"/>
      <c r="N541" s="896"/>
      <c r="O541" s="896"/>
      <c r="P541" s="896"/>
      <c r="Q541" s="896"/>
      <c r="R541" s="896"/>
      <c r="S541" s="896"/>
      <c r="T541" s="896"/>
      <c r="U541" s="896"/>
      <c r="V541" s="896"/>
      <c r="W541" s="896"/>
      <c r="X541" s="896"/>
      <c r="Y541" s="896"/>
      <c r="Z541" s="896"/>
      <c r="AA541" s="896"/>
      <c r="AB541" s="896"/>
      <c r="AC541" s="896"/>
      <c r="AD541" s="896"/>
      <c r="AE541" s="896"/>
      <c r="AF541" s="896"/>
    </row>
    <row r="542" spans="1:32" x14ac:dyDescent="0.15">
      <c r="A542" s="895" t="s">
        <v>3979</v>
      </c>
      <c r="B542" s="896" t="s">
        <v>560</v>
      </c>
      <c r="C542" s="896" t="s">
        <v>710</v>
      </c>
      <c r="D542" s="896" t="s">
        <v>708</v>
      </c>
      <c r="E542" s="896" t="s">
        <v>711</v>
      </c>
      <c r="F542" s="896" t="s">
        <v>719</v>
      </c>
      <c r="G542" s="896" t="s">
        <v>751</v>
      </c>
      <c r="H542" s="896" t="s">
        <v>1081</v>
      </c>
      <c r="I542" s="896" t="s">
        <v>771</v>
      </c>
      <c r="J542" s="896" t="s">
        <v>848</v>
      </c>
      <c r="K542" s="896" t="s">
        <v>923</v>
      </c>
      <c r="L542" s="896" t="s">
        <v>1082</v>
      </c>
      <c r="M542" s="896" t="s">
        <v>948</v>
      </c>
      <c r="N542" s="896" t="s">
        <v>1083</v>
      </c>
      <c r="O542" s="896" t="s">
        <v>1084</v>
      </c>
      <c r="P542" s="896"/>
      <c r="Q542" s="896"/>
      <c r="R542" s="896"/>
      <c r="S542" s="896"/>
      <c r="T542" s="896"/>
      <c r="U542" s="896"/>
      <c r="V542" s="896"/>
      <c r="W542" s="896"/>
      <c r="X542" s="896"/>
      <c r="Y542" s="896"/>
      <c r="Z542" s="896"/>
      <c r="AA542" s="896"/>
      <c r="AB542" s="896"/>
      <c r="AC542" s="896"/>
      <c r="AD542" s="896"/>
      <c r="AE542" s="896"/>
      <c r="AF542" s="896"/>
    </row>
    <row r="543" spans="1:32" x14ac:dyDescent="0.15">
      <c r="A543" s="895" t="s">
        <v>3981</v>
      </c>
      <c r="B543" s="896" t="s">
        <v>561</v>
      </c>
      <c r="C543" s="896" t="s">
        <v>707</v>
      </c>
      <c r="D543" s="896" t="s">
        <v>2473</v>
      </c>
      <c r="E543" s="896" t="s">
        <v>2805</v>
      </c>
      <c r="F543" s="896"/>
      <c r="G543" s="896"/>
      <c r="H543" s="896"/>
      <c r="I543" s="896"/>
      <c r="J543" s="896"/>
      <c r="K543" s="896"/>
      <c r="L543" s="896"/>
      <c r="M543" s="896"/>
      <c r="N543" s="896"/>
      <c r="O543" s="896"/>
      <c r="P543" s="896"/>
      <c r="Q543" s="896"/>
      <c r="R543" s="896"/>
      <c r="S543" s="896"/>
      <c r="T543" s="896"/>
      <c r="U543" s="896"/>
      <c r="V543" s="896"/>
      <c r="W543" s="896"/>
      <c r="X543" s="896"/>
      <c r="Y543" s="896"/>
      <c r="Z543" s="896"/>
      <c r="AA543" s="896"/>
      <c r="AB543" s="896"/>
      <c r="AC543" s="896"/>
      <c r="AD543" s="896"/>
      <c r="AE543" s="896"/>
      <c r="AF543" s="896"/>
    </row>
    <row r="544" spans="1:32" x14ac:dyDescent="0.15">
      <c r="A544" s="895" t="s">
        <v>3983</v>
      </c>
      <c r="B544" s="896" t="s">
        <v>563</v>
      </c>
      <c r="C544" s="896" t="s">
        <v>2227</v>
      </c>
      <c r="D544" s="896" t="s">
        <v>771</v>
      </c>
      <c r="E544" s="896" t="s">
        <v>2228</v>
      </c>
      <c r="F544" s="896"/>
      <c r="G544" s="896"/>
      <c r="H544" s="896"/>
      <c r="I544" s="896"/>
      <c r="J544" s="896"/>
      <c r="K544" s="896"/>
      <c r="L544" s="896"/>
      <c r="M544" s="896"/>
      <c r="N544" s="896"/>
      <c r="O544" s="896"/>
      <c r="P544" s="896"/>
      <c r="Q544" s="896"/>
      <c r="R544" s="896"/>
      <c r="S544" s="896"/>
      <c r="T544" s="896"/>
      <c r="U544" s="896"/>
      <c r="V544" s="896"/>
      <c r="W544" s="896"/>
      <c r="X544" s="896"/>
      <c r="Y544" s="896"/>
      <c r="Z544" s="896"/>
      <c r="AA544" s="896"/>
      <c r="AB544" s="896"/>
      <c r="AC544" s="896"/>
      <c r="AD544" s="896"/>
      <c r="AE544" s="896"/>
      <c r="AF544" s="896"/>
    </row>
    <row r="545" spans="1:32" x14ac:dyDescent="0.15">
      <c r="A545" s="895" t="s">
        <v>3985</v>
      </c>
      <c r="B545" s="929" t="s">
        <v>565</v>
      </c>
      <c r="C545" s="896" t="s">
        <v>710</v>
      </c>
      <c r="D545" s="896" t="s">
        <v>711</v>
      </c>
      <c r="E545" s="896" t="s">
        <v>753</v>
      </c>
      <c r="F545" s="896" t="s">
        <v>722</v>
      </c>
      <c r="G545" s="896" t="s">
        <v>4510</v>
      </c>
      <c r="H545" s="896" t="s">
        <v>714</v>
      </c>
      <c r="I545" s="896" t="s">
        <v>935</v>
      </c>
      <c r="J545" s="896" t="s">
        <v>1065</v>
      </c>
      <c r="K545" s="896" t="s">
        <v>739</v>
      </c>
      <c r="L545" s="929" t="s">
        <v>764</v>
      </c>
      <c r="M545" s="896" t="s">
        <v>716</v>
      </c>
      <c r="N545" s="896" t="s">
        <v>707</v>
      </c>
      <c r="O545" s="896" t="s">
        <v>1085</v>
      </c>
      <c r="P545" s="896" t="s">
        <v>715</v>
      </c>
      <c r="Q545" s="896" t="s">
        <v>1086</v>
      </c>
      <c r="R545" s="896" t="s">
        <v>939</v>
      </c>
      <c r="S545" s="896"/>
      <c r="T545" s="896"/>
      <c r="U545" s="896"/>
      <c r="V545" s="896"/>
      <c r="W545" s="896"/>
      <c r="X545" s="896"/>
      <c r="Y545" s="896"/>
      <c r="Z545" s="896"/>
      <c r="AA545" s="896"/>
      <c r="AB545" s="896"/>
      <c r="AC545" s="896"/>
      <c r="AD545" s="896"/>
      <c r="AE545" s="896"/>
      <c r="AF545" s="896"/>
    </row>
    <row r="546" spans="1:32" x14ac:dyDescent="0.15">
      <c r="A546" s="895" t="s">
        <v>3987</v>
      </c>
      <c r="B546" s="896" t="s">
        <v>567</v>
      </c>
      <c r="C546" s="896" t="s">
        <v>824</v>
      </c>
      <c r="D546" s="896" t="s">
        <v>709</v>
      </c>
      <c r="E546" s="896" t="s">
        <v>753</v>
      </c>
      <c r="F546" s="896" t="s">
        <v>2102</v>
      </c>
      <c r="G546" s="896"/>
      <c r="H546" s="896"/>
      <c r="I546" s="896"/>
      <c r="J546" s="896"/>
      <c r="K546" s="896"/>
      <c r="L546" s="896"/>
      <c r="M546" s="896"/>
      <c r="N546" s="896"/>
      <c r="O546" s="896"/>
      <c r="P546" s="896"/>
      <c r="Q546" s="896"/>
      <c r="R546" s="896"/>
      <c r="S546" s="896"/>
      <c r="T546" s="896"/>
      <c r="U546" s="896"/>
      <c r="V546" s="896"/>
      <c r="W546" s="896"/>
      <c r="X546" s="896"/>
      <c r="Y546" s="896"/>
      <c r="Z546" s="896"/>
      <c r="AA546" s="896"/>
      <c r="AB546" s="896"/>
      <c r="AC546" s="896"/>
      <c r="AD546" s="896"/>
      <c r="AE546" s="896"/>
      <c r="AF546" s="896"/>
    </row>
    <row r="547" spans="1:32" x14ac:dyDescent="0.15">
      <c r="A547" s="895" t="s">
        <v>3989</v>
      </c>
      <c r="B547" s="896" t="s">
        <v>572</v>
      </c>
      <c r="C547" s="896" t="s">
        <v>924</v>
      </c>
      <c r="D547" s="896" t="s">
        <v>770</v>
      </c>
      <c r="E547" s="896"/>
      <c r="F547" s="896"/>
      <c r="G547" s="896"/>
      <c r="H547" s="896"/>
      <c r="I547" s="896"/>
      <c r="J547" s="896"/>
      <c r="K547" s="896"/>
      <c r="L547" s="896"/>
      <c r="M547" s="896"/>
      <c r="N547" s="896"/>
      <c r="O547" s="896"/>
      <c r="P547" s="896"/>
      <c r="Q547" s="896"/>
      <c r="R547" s="896"/>
      <c r="S547" s="896"/>
      <c r="T547" s="896"/>
      <c r="U547" s="896"/>
      <c r="V547" s="896"/>
      <c r="W547" s="896"/>
      <c r="X547" s="896"/>
      <c r="Y547" s="896"/>
      <c r="Z547" s="896"/>
      <c r="AA547" s="896"/>
      <c r="AB547" s="896"/>
      <c r="AC547" s="896"/>
      <c r="AD547" s="896"/>
      <c r="AE547" s="896"/>
      <c r="AF547" s="896"/>
    </row>
    <row r="548" spans="1:32" x14ac:dyDescent="0.15">
      <c r="A548" s="895" t="s">
        <v>3991</v>
      </c>
      <c r="B548" s="896" t="s">
        <v>574</v>
      </c>
      <c r="C548" s="896" t="s">
        <v>1087</v>
      </c>
      <c r="D548" s="896" t="s">
        <v>1088</v>
      </c>
      <c r="E548" s="896" t="s">
        <v>2230</v>
      </c>
      <c r="F548" s="896" t="s">
        <v>2231</v>
      </c>
      <c r="G548" s="896"/>
      <c r="H548" s="896"/>
      <c r="I548" s="896"/>
      <c r="J548" s="896"/>
      <c r="K548" s="896"/>
      <c r="L548" s="896"/>
      <c r="M548" s="896"/>
      <c r="N548" s="896"/>
      <c r="O548" s="896"/>
      <c r="P548" s="896"/>
      <c r="Q548" s="896"/>
      <c r="R548" s="896"/>
      <c r="S548" s="896"/>
      <c r="T548" s="896"/>
      <c r="U548" s="896"/>
      <c r="V548" s="896"/>
      <c r="W548" s="896"/>
      <c r="X548" s="896"/>
      <c r="Y548" s="896"/>
      <c r="Z548" s="896"/>
      <c r="AA548" s="896"/>
      <c r="AB548" s="896"/>
      <c r="AC548" s="896"/>
      <c r="AD548" s="896"/>
      <c r="AE548" s="896"/>
      <c r="AF548" s="896"/>
    </row>
    <row r="549" spans="1:32" x14ac:dyDescent="0.15">
      <c r="A549" s="895" t="s">
        <v>3993</v>
      </c>
      <c r="B549" s="896" t="s">
        <v>576</v>
      </c>
      <c r="C549" s="896" t="s">
        <v>1090</v>
      </c>
      <c r="D549" s="896" t="s">
        <v>711</v>
      </c>
      <c r="E549" s="896" t="s">
        <v>819</v>
      </c>
      <c r="F549" s="896" t="s">
        <v>802</v>
      </c>
      <c r="G549" s="896" t="s">
        <v>1073</v>
      </c>
      <c r="H549" s="896"/>
      <c r="I549" s="896"/>
      <c r="J549" s="896"/>
      <c r="K549" s="896"/>
      <c r="L549" s="896"/>
      <c r="M549" s="896"/>
      <c r="N549" s="896"/>
      <c r="O549" s="896"/>
      <c r="P549" s="896"/>
      <c r="Q549" s="896"/>
      <c r="R549" s="896"/>
      <c r="S549" s="896"/>
      <c r="T549" s="896"/>
      <c r="U549" s="896"/>
      <c r="V549" s="896"/>
      <c r="W549" s="896"/>
      <c r="X549" s="896"/>
      <c r="Y549" s="896"/>
      <c r="Z549" s="896"/>
      <c r="AA549" s="896"/>
      <c r="AB549" s="896"/>
      <c r="AC549" s="896"/>
      <c r="AD549" s="896"/>
      <c r="AE549" s="896"/>
      <c r="AF549" s="896"/>
    </row>
    <row r="550" spans="1:32" x14ac:dyDescent="0.15">
      <c r="A550" s="895" t="s">
        <v>3995</v>
      </c>
      <c r="B550" s="896" t="s">
        <v>545</v>
      </c>
      <c r="C550" s="896" t="s">
        <v>711</v>
      </c>
      <c r="D550" s="896" t="s">
        <v>710</v>
      </c>
      <c r="E550" s="896" t="s">
        <v>739</v>
      </c>
      <c r="F550" s="896" t="s">
        <v>2793</v>
      </c>
      <c r="G550" s="896"/>
      <c r="H550" s="896"/>
      <c r="I550" s="896"/>
      <c r="J550" s="896"/>
      <c r="K550" s="896"/>
      <c r="L550" s="896"/>
      <c r="M550" s="896"/>
      <c r="N550" s="896"/>
      <c r="O550" s="896"/>
      <c r="P550" s="896"/>
      <c r="Q550" s="896"/>
      <c r="R550" s="896"/>
      <c r="S550" s="896"/>
      <c r="T550" s="896"/>
      <c r="U550" s="896"/>
      <c r="V550" s="896"/>
      <c r="W550" s="896"/>
      <c r="X550" s="896"/>
      <c r="Y550" s="896"/>
      <c r="Z550" s="896"/>
      <c r="AA550" s="896"/>
      <c r="AB550" s="896"/>
      <c r="AC550" s="896"/>
      <c r="AD550" s="896"/>
      <c r="AE550" s="896"/>
      <c r="AF550" s="896"/>
    </row>
    <row r="551" spans="1:32" x14ac:dyDescent="0.15">
      <c r="A551" s="895" t="s">
        <v>3997</v>
      </c>
      <c r="B551" s="896" t="s">
        <v>548</v>
      </c>
      <c r="C551" s="896" t="s">
        <v>2626</v>
      </c>
      <c r="D551" s="896" t="s">
        <v>770</v>
      </c>
      <c r="E551" s="896" t="s">
        <v>2224</v>
      </c>
      <c r="F551" s="896"/>
      <c r="G551" s="896"/>
      <c r="H551" s="896"/>
      <c r="I551" s="896"/>
      <c r="J551" s="896"/>
      <c r="K551" s="896"/>
      <c r="L551" s="896"/>
      <c r="M551" s="896"/>
      <c r="N551" s="896"/>
      <c r="O551" s="896"/>
      <c r="P551" s="896"/>
      <c r="Q551" s="896"/>
      <c r="R551" s="896"/>
      <c r="S551" s="896"/>
      <c r="T551" s="896"/>
      <c r="U551" s="896"/>
      <c r="V551" s="896"/>
      <c r="W551" s="896"/>
      <c r="X551" s="896"/>
      <c r="Y551" s="896"/>
      <c r="Z551" s="896"/>
      <c r="AA551" s="896"/>
      <c r="AB551" s="896"/>
      <c r="AC551" s="896"/>
      <c r="AD551" s="896"/>
      <c r="AE551" s="896"/>
      <c r="AF551" s="896"/>
    </row>
    <row r="552" spans="1:32" x14ac:dyDescent="0.15">
      <c r="A552" s="895" t="s">
        <v>3999</v>
      </c>
      <c r="B552" s="896" t="s">
        <v>564</v>
      </c>
      <c r="C552" s="896" t="s">
        <v>795</v>
      </c>
      <c r="D552" s="896" t="s">
        <v>807</v>
      </c>
      <c r="E552" s="896" t="s">
        <v>2182</v>
      </c>
      <c r="F552" s="896" t="s">
        <v>857</v>
      </c>
      <c r="G552" s="896" t="s">
        <v>709</v>
      </c>
      <c r="H552" s="896"/>
      <c r="I552" s="896"/>
      <c r="J552" s="896"/>
      <c r="K552" s="896"/>
      <c r="L552" s="896"/>
      <c r="M552" s="896"/>
      <c r="N552" s="896"/>
      <c r="O552" s="896"/>
      <c r="P552" s="896"/>
      <c r="Q552" s="896"/>
      <c r="R552" s="896"/>
      <c r="S552" s="896"/>
      <c r="T552" s="896"/>
      <c r="U552" s="896"/>
      <c r="V552" s="896"/>
      <c r="W552" s="896"/>
      <c r="X552" s="896"/>
      <c r="Y552" s="896"/>
      <c r="Z552" s="896"/>
      <c r="AA552" s="896"/>
      <c r="AB552" s="896"/>
      <c r="AC552" s="896"/>
      <c r="AD552" s="896"/>
      <c r="AE552" s="896"/>
      <c r="AF552" s="896"/>
    </row>
    <row r="553" spans="1:32" x14ac:dyDescent="0.15">
      <c r="A553" s="895" t="s">
        <v>4001</v>
      </c>
      <c r="B553" s="896" t="s">
        <v>571</v>
      </c>
      <c r="C553" s="896" t="s">
        <v>753</v>
      </c>
      <c r="D553" s="896" t="s">
        <v>866</v>
      </c>
      <c r="E553" s="896" t="s">
        <v>742</v>
      </c>
      <c r="F553" s="896"/>
      <c r="G553" s="896"/>
      <c r="H553" s="896"/>
      <c r="I553" s="896"/>
      <c r="J553" s="896"/>
      <c r="K553" s="896"/>
      <c r="L553" s="896"/>
      <c r="M553" s="896"/>
      <c r="N553" s="896"/>
      <c r="O553" s="896"/>
      <c r="P553" s="896"/>
      <c r="Q553" s="896"/>
      <c r="R553" s="896"/>
      <c r="S553" s="896"/>
      <c r="T553" s="896"/>
      <c r="U553" s="896"/>
      <c r="V553" s="896"/>
      <c r="W553" s="896"/>
      <c r="X553" s="896"/>
      <c r="Y553" s="896"/>
      <c r="Z553" s="896"/>
      <c r="AA553" s="896"/>
      <c r="AB553" s="896"/>
      <c r="AC553" s="896"/>
      <c r="AD553" s="896"/>
      <c r="AE553" s="896"/>
      <c r="AF553" s="896"/>
    </row>
    <row r="554" spans="1:32" x14ac:dyDescent="0.15">
      <c r="A554" s="895" t="s">
        <v>4003</v>
      </c>
      <c r="B554" s="896" t="s">
        <v>573</v>
      </c>
      <c r="C554" s="896" t="s">
        <v>2229</v>
      </c>
      <c r="D554" s="896"/>
      <c r="E554" s="896"/>
      <c r="F554" s="896"/>
      <c r="H554" s="896"/>
      <c r="I554" s="896"/>
      <c r="J554" s="896"/>
      <c r="K554" s="896"/>
      <c r="O554" s="896"/>
      <c r="P554" s="896"/>
      <c r="Q554" s="896"/>
      <c r="R554" s="896"/>
      <c r="S554" s="896"/>
      <c r="T554" s="896"/>
      <c r="U554" s="896"/>
      <c r="V554" s="896"/>
      <c r="W554" s="896"/>
      <c r="X554" s="896"/>
      <c r="Y554" s="896"/>
      <c r="Z554" s="896"/>
      <c r="AA554" s="896"/>
      <c r="AB554" s="896"/>
      <c r="AC554" s="896"/>
      <c r="AD554" s="896"/>
      <c r="AE554" s="896"/>
      <c r="AF554" s="896"/>
    </row>
    <row r="555" spans="1:32" x14ac:dyDescent="0.15">
      <c r="A555" s="895" t="s">
        <v>4005</v>
      </c>
      <c r="B555" s="896" t="s">
        <v>543</v>
      </c>
      <c r="C555" s="896" t="s">
        <v>777</v>
      </c>
      <c r="D555" s="896" t="s">
        <v>2222</v>
      </c>
      <c r="E555" s="896"/>
      <c r="F555" s="896"/>
      <c r="G555" s="896"/>
      <c r="H555" s="896"/>
      <c r="I555" s="896"/>
      <c r="J555" s="896"/>
      <c r="K555" s="896"/>
      <c r="L555" s="896"/>
      <c r="M555" s="896"/>
      <c r="N555" s="896"/>
      <c r="O555" s="896"/>
      <c r="P555" s="896"/>
      <c r="Q555" s="896"/>
      <c r="R555" s="896"/>
      <c r="S555" s="896"/>
      <c r="T555" s="896"/>
      <c r="U555" s="896"/>
      <c r="V555" s="896"/>
      <c r="W555" s="896"/>
      <c r="X555" s="896"/>
      <c r="Y555" s="896"/>
      <c r="Z555" s="896"/>
      <c r="AA555" s="896"/>
      <c r="AB555" s="896"/>
      <c r="AC555" s="896"/>
      <c r="AD555" s="896"/>
      <c r="AE555" s="896"/>
      <c r="AF555" s="896"/>
    </row>
    <row r="556" spans="1:32" x14ac:dyDescent="0.15">
      <c r="A556" s="895" t="s">
        <v>4007</v>
      </c>
      <c r="B556" s="896" t="s">
        <v>558</v>
      </c>
      <c r="C556" s="896" t="s">
        <v>770</v>
      </c>
      <c r="D556" s="896" t="s">
        <v>885</v>
      </c>
      <c r="E556" s="896" t="s">
        <v>789</v>
      </c>
      <c r="F556" s="896"/>
      <c r="G556" s="896"/>
      <c r="H556" s="896"/>
      <c r="I556" s="896"/>
      <c r="J556" s="896"/>
      <c r="K556" s="896"/>
      <c r="L556" s="896"/>
      <c r="M556" s="896"/>
      <c r="N556" s="896"/>
      <c r="O556" s="896"/>
      <c r="P556" s="896"/>
      <c r="Q556" s="896"/>
      <c r="R556" s="896"/>
      <c r="S556" s="896"/>
      <c r="T556" s="896"/>
      <c r="U556" s="896"/>
      <c r="V556" s="896"/>
      <c r="W556" s="896"/>
      <c r="X556" s="896"/>
      <c r="Y556" s="896"/>
      <c r="Z556" s="896"/>
      <c r="AA556" s="896"/>
      <c r="AB556" s="896"/>
      <c r="AC556" s="896"/>
      <c r="AD556" s="896"/>
      <c r="AE556" s="896"/>
      <c r="AF556" s="896"/>
    </row>
    <row r="557" spans="1:32" x14ac:dyDescent="0.15">
      <c r="A557" s="895" t="s">
        <v>4009</v>
      </c>
      <c r="B557" s="896" t="s">
        <v>575</v>
      </c>
      <c r="C557" s="896" t="s">
        <v>2232</v>
      </c>
      <c r="D557" s="896" t="s">
        <v>810</v>
      </c>
      <c r="E557" s="896"/>
      <c r="F557" s="896"/>
      <c r="G557" s="896"/>
      <c r="H557" s="896"/>
      <c r="I557" s="896"/>
      <c r="J557" s="896"/>
      <c r="K557" s="896"/>
      <c r="L557" s="896"/>
      <c r="M557" s="896"/>
      <c r="N557" s="896"/>
      <c r="O557" s="896"/>
      <c r="P557" s="896"/>
      <c r="Q557" s="896"/>
      <c r="R557" s="896"/>
      <c r="S557" s="896"/>
      <c r="T557" s="896"/>
      <c r="U557" s="896"/>
      <c r="V557" s="896"/>
      <c r="W557" s="896"/>
      <c r="X557" s="896"/>
      <c r="Y557" s="896"/>
      <c r="Z557" s="896"/>
      <c r="AA557" s="896"/>
      <c r="AB557" s="896"/>
      <c r="AC557" s="896"/>
      <c r="AD557" s="896"/>
      <c r="AE557" s="896"/>
      <c r="AF557" s="896"/>
    </row>
    <row r="558" spans="1:32" x14ac:dyDescent="0.15">
      <c r="A558" s="895" t="s">
        <v>4011</v>
      </c>
      <c r="B558" s="929" t="s">
        <v>554</v>
      </c>
      <c r="C558" s="896" t="s">
        <v>2793</v>
      </c>
      <c r="D558" s="929" t="s">
        <v>1073</v>
      </c>
      <c r="E558" s="896" t="s">
        <v>2123</v>
      </c>
      <c r="F558" s="896" t="s">
        <v>836</v>
      </c>
      <c r="G558" s="896"/>
      <c r="H558" s="896"/>
      <c r="I558" s="896"/>
      <c r="J558" s="896"/>
      <c r="K558" s="896"/>
      <c r="L558" s="896"/>
      <c r="M558" s="896"/>
      <c r="N558" s="896"/>
      <c r="O558" s="896"/>
      <c r="P558" s="896"/>
      <c r="Q558" s="896"/>
      <c r="R558" s="896"/>
      <c r="S558" s="896"/>
      <c r="T558" s="896"/>
      <c r="U558" s="896"/>
      <c r="V558" s="896"/>
      <c r="W558" s="896"/>
      <c r="X558" s="896"/>
      <c r="Y558" s="896"/>
      <c r="Z558" s="896"/>
      <c r="AA558" s="896"/>
      <c r="AB558" s="896"/>
      <c r="AC558" s="896"/>
      <c r="AD558" s="896"/>
      <c r="AE558" s="896"/>
      <c r="AF558" s="896"/>
    </row>
    <row r="559" spans="1:32" x14ac:dyDescent="0.15">
      <c r="A559" s="895" t="s">
        <v>4013</v>
      </c>
      <c r="B559" s="896" t="s">
        <v>562</v>
      </c>
      <c r="C559" s="896" t="s">
        <v>789</v>
      </c>
      <c r="D559" s="896" t="s">
        <v>833</v>
      </c>
      <c r="E559" s="896"/>
      <c r="G559" s="896"/>
      <c r="H559" s="896"/>
      <c r="I559" s="896"/>
      <c r="J559" s="896"/>
      <c r="K559" s="896"/>
      <c r="L559" s="896"/>
      <c r="M559" s="896"/>
      <c r="N559" s="896"/>
      <c r="O559" s="896"/>
      <c r="P559" s="896"/>
      <c r="Q559" s="896"/>
      <c r="R559" s="896"/>
      <c r="S559" s="896"/>
      <c r="T559" s="896"/>
      <c r="U559" s="896"/>
      <c r="V559" s="896"/>
      <c r="W559" s="896"/>
      <c r="X559" s="896"/>
      <c r="Y559" s="896"/>
      <c r="Z559" s="896"/>
      <c r="AA559" s="896"/>
      <c r="AB559" s="896"/>
      <c r="AC559" s="896"/>
      <c r="AD559" s="896"/>
      <c r="AE559" s="896"/>
      <c r="AF559" s="896"/>
    </row>
    <row r="560" spans="1:32" x14ac:dyDescent="0.15">
      <c r="A560" s="895" t="s">
        <v>4015</v>
      </c>
      <c r="B560" s="896" t="s">
        <v>569</v>
      </c>
      <c r="C560" s="896" t="s">
        <v>748</v>
      </c>
      <c r="D560" s="896" t="s">
        <v>2380</v>
      </c>
      <c r="E560" s="896"/>
      <c r="F560" s="896"/>
      <c r="G560" s="896"/>
      <c r="H560" s="896"/>
      <c r="I560" s="896"/>
      <c r="J560" s="896"/>
      <c r="K560" s="896"/>
      <c r="L560" s="896"/>
      <c r="M560" s="896"/>
      <c r="N560" s="896"/>
      <c r="O560" s="896"/>
      <c r="P560" s="896"/>
      <c r="Q560" s="896"/>
      <c r="R560" s="896"/>
      <c r="S560" s="896"/>
      <c r="T560" s="896"/>
      <c r="U560" s="896"/>
      <c r="V560" s="896"/>
      <c r="W560" s="896"/>
      <c r="X560" s="896"/>
      <c r="Y560" s="896"/>
      <c r="Z560" s="896"/>
      <c r="AA560" s="896"/>
      <c r="AB560" s="896"/>
      <c r="AC560" s="896"/>
      <c r="AD560" s="896"/>
      <c r="AE560" s="896"/>
      <c r="AF560" s="896"/>
    </row>
    <row r="561" spans="1:32" x14ac:dyDescent="0.15">
      <c r="A561" s="895" t="s">
        <v>4017</v>
      </c>
      <c r="B561" s="896" t="s">
        <v>577</v>
      </c>
      <c r="C561" s="896" t="s">
        <v>888</v>
      </c>
      <c r="D561" s="896"/>
      <c r="E561" s="896"/>
      <c r="F561" s="896"/>
      <c r="G561" s="896"/>
      <c r="H561" s="896"/>
      <c r="I561" s="896"/>
      <c r="J561" s="896"/>
      <c r="K561" s="896"/>
      <c r="L561" s="896"/>
      <c r="M561" s="896"/>
      <c r="N561" s="896"/>
      <c r="O561" s="896"/>
      <c r="P561" s="896"/>
      <c r="Q561" s="896"/>
      <c r="R561" s="896"/>
      <c r="S561" s="896"/>
      <c r="T561" s="896"/>
      <c r="U561" s="896"/>
      <c r="V561" s="896"/>
      <c r="W561" s="896"/>
      <c r="X561" s="896"/>
      <c r="Y561" s="896"/>
      <c r="Z561" s="896"/>
      <c r="AA561" s="896"/>
      <c r="AB561" s="896"/>
      <c r="AC561" s="896"/>
      <c r="AD561" s="896"/>
      <c r="AE561" s="896"/>
      <c r="AF561" s="896"/>
    </row>
    <row r="562" spans="1:32" x14ac:dyDescent="0.15">
      <c r="A562" s="895" t="s">
        <v>4019</v>
      </c>
      <c r="B562" s="896" t="s">
        <v>553</v>
      </c>
      <c r="C562" s="896" t="s">
        <v>1078</v>
      </c>
      <c r="D562" s="896"/>
      <c r="E562" s="896"/>
      <c r="F562" s="896"/>
      <c r="G562" s="896"/>
      <c r="H562" s="896"/>
      <c r="I562" s="896"/>
      <c r="J562" s="896"/>
      <c r="K562" s="896"/>
      <c r="L562" s="896"/>
      <c r="M562" s="896"/>
      <c r="N562" s="896"/>
      <c r="O562" s="896"/>
      <c r="P562" s="896"/>
      <c r="Q562" s="896"/>
      <c r="R562" s="896"/>
      <c r="S562" s="896"/>
      <c r="T562" s="896"/>
      <c r="U562" s="896"/>
      <c r="V562" s="896"/>
      <c r="W562" s="896"/>
      <c r="X562" s="896"/>
      <c r="Y562" s="896"/>
      <c r="Z562" s="896"/>
      <c r="AA562" s="896"/>
      <c r="AB562" s="896"/>
      <c r="AC562" s="896"/>
      <c r="AD562" s="896"/>
      <c r="AE562" s="896"/>
      <c r="AF562" s="896"/>
    </row>
    <row r="563" spans="1:32" x14ac:dyDescent="0.15">
      <c r="A563" s="895" t="s">
        <v>4021</v>
      </c>
      <c r="B563" s="896" t="s">
        <v>537</v>
      </c>
      <c r="C563" s="896" t="s">
        <v>876</v>
      </c>
      <c r="D563" s="896"/>
      <c r="E563" s="896"/>
      <c r="F563" s="896"/>
      <c r="G563" s="896"/>
      <c r="H563" s="896"/>
      <c r="I563" s="896"/>
      <c r="J563" s="896"/>
      <c r="K563" s="896"/>
      <c r="L563" s="896"/>
      <c r="M563" s="896"/>
      <c r="N563" s="896"/>
      <c r="O563" s="896"/>
      <c r="P563" s="896"/>
      <c r="Q563" s="896"/>
      <c r="R563" s="896"/>
      <c r="S563" s="896"/>
      <c r="T563" s="896"/>
      <c r="U563" s="896"/>
      <c r="V563" s="896"/>
      <c r="W563" s="896"/>
      <c r="X563" s="896"/>
      <c r="Y563" s="896"/>
      <c r="Z563" s="896"/>
      <c r="AA563" s="896"/>
      <c r="AB563" s="896"/>
      <c r="AC563" s="896"/>
      <c r="AD563" s="896"/>
      <c r="AE563" s="896"/>
      <c r="AF563" s="896"/>
    </row>
    <row r="564" spans="1:32" x14ac:dyDescent="0.15">
      <c r="A564" s="895" t="s">
        <v>4023</v>
      </c>
      <c r="B564" s="929" t="s">
        <v>539</v>
      </c>
      <c r="C564" s="896" t="s">
        <v>792</v>
      </c>
      <c r="D564" s="929" t="s">
        <v>4717</v>
      </c>
      <c r="E564" s="896"/>
      <c r="F564" s="896"/>
      <c r="G564" s="896"/>
      <c r="H564" s="896"/>
      <c r="I564" s="896"/>
      <c r="J564" s="896"/>
      <c r="K564" s="896"/>
      <c r="L564" s="896"/>
      <c r="M564" s="896"/>
      <c r="N564" s="896"/>
      <c r="O564" s="896"/>
      <c r="P564" s="896"/>
      <c r="Q564" s="896"/>
      <c r="R564" s="896"/>
      <c r="S564" s="896"/>
      <c r="T564" s="896"/>
      <c r="U564" s="896"/>
      <c r="V564" s="896"/>
      <c r="W564" s="896"/>
      <c r="X564" s="896"/>
      <c r="Y564" s="896"/>
      <c r="Z564" s="896"/>
      <c r="AA564" s="896"/>
      <c r="AB564" s="896"/>
      <c r="AC564" s="896"/>
      <c r="AD564" s="896"/>
      <c r="AE564" s="896"/>
      <c r="AF564" s="896"/>
    </row>
    <row r="565" spans="1:32" x14ac:dyDescent="0.15">
      <c r="A565" s="895" t="s">
        <v>4025</v>
      </c>
      <c r="B565" s="896" t="s">
        <v>566</v>
      </c>
      <c r="C565" s="896" t="s">
        <v>882</v>
      </c>
      <c r="D565" s="896" t="s">
        <v>2102</v>
      </c>
      <c r="E565" s="896"/>
      <c r="F565" s="896"/>
      <c r="G565" s="896"/>
      <c r="H565" s="896"/>
      <c r="I565" s="896"/>
      <c r="J565" s="896"/>
      <c r="K565" s="896"/>
      <c r="L565" s="896"/>
      <c r="M565" s="896"/>
      <c r="N565" s="896"/>
      <c r="O565" s="896"/>
      <c r="P565" s="896"/>
      <c r="Q565" s="896"/>
      <c r="R565" s="896"/>
      <c r="S565" s="896"/>
      <c r="T565" s="896"/>
      <c r="U565" s="896"/>
      <c r="V565" s="896"/>
      <c r="W565" s="896"/>
      <c r="X565" s="896"/>
      <c r="Y565" s="896"/>
      <c r="Z565" s="896"/>
      <c r="AA565" s="896"/>
      <c r="AB565" s="896"/>
      <c r="AC565" s="896"/>
      <c r="AD565" s="896"/>
      <c r="AE565" s="896"/>
      <c r="AF565" s="896"/>
    </row>
    <row r="566" spans="1:32" x14ac:dyDescent="0.15">
      <c r="A566" s="895" t="s">
        <v>4027</v>
      </c>
      <c r="B566" s="896" t="s">
        <v>4784</v>
      </c>
      <c r="C566" s="896" t="s">
        <v>882</v>
      </c>
      <c r="D566" s="896"/>
      <c r="E566" s="896"/>
      <c r="F566" s="896"/>
      <c r="G566" s="896"/>
      <c r="H566" s="896"/>
      <c r="I566" s="896"/>
      <c r="J566" s="896"/>
      <c r="K566" s="896"/>
      <c r="L566" s="896"/>
      <c r="M566" s="896"/>
      <c r="N566" s="896"/>
      <c r="O566" s="896"/>
      <c r="P566" s="896"/>
      <c r="Q566" s="896"/>
      <c r="R566" s="896"/>
      <c r="S566" s="896"/>
      <c r="T566" s="896"/>
      <c r="U566" s="896"/>
      <c r="V566" s="896"/>
      <c r="W566" s="896"/>
      <c r="X566" s="896"/>
      <c r="Y566" s="896"/>
      <c r="Z566" s="896"/>
      <c r="AA566" s="896"/>
      <c r="AB566" s="896"/>
      <c r="AC566" s="896"/>
      <c r="AD566" s="896"/>
      <c r="AE566" s="896"/>
      <c r="AF566" s="896"/>
    </row>
    <row r="567" spans="1:32" x14ac:dyDescent="0.15">
      <c r="A567" s="895" t="s">
        <v>4030</v>
      </c>
      <c r="B567" s="896" t="s">
        <v>555</v>
      </c>
      <c r="C567" s="896" t="s">
        <v>1079</v>
      </c>
      <c r="D567" s="896"/>
      <c r="E567" s="896"/>
      <c r="F567" s="896"/>
      <c r="G567" s="896"/>
      <c r="H567" s="896"/>
      <c r="I567" s="896"/>
      <c r="J567" s="896"/>
      <c r="K567" s="896"/>
      <c r="L567" s="896"/>
      <c r="M567" s="896"/>
      <c r="N567" s="896"/>
      <c r="O567" s="896"/>
      <c r="P567" s="896"/>
      <c r="Q567" s="896"/>
      <c r="R567" s="896"/>
      <c r="S567" s="896"/>
      <c r="T567" s="896"/>
      <c r="U567" s="896"/>
      <c r="V567" s="896"/>
      <c r="W567" s="896"/>
      <c r="X567" s="896"/>
      <c r="Y567" s="896"/>
      <c r="Z567" s="896"/>
      <c r="AA567" s="896"/>
      <c r="AB567" s="896"/>
      <c r="AC567" s="896"/>
      <c r="AD567" s="896"/>
      <c r="AE567" s="896"/>
      <c r="AF567" s="896"/>
    </row>
    <row r="568" spans="1:32" x14ac:dyDescent="0.15">
      <c r="A568" s="895" t="s">
        <v>4032</v>
      </c>
      <c r="B568" s="929" t="s">
        <v>579</v>
      </c>
      <c r="C568" s="929" t="s">
        <v>742</v>
      </c>
      <c r="D568" s="929" t="s">
        <v>1097</v>
      </c>
      <c r="E568" s="585" t="s">
        <v>957</v>
      </c>
      <c r="F568" s="896"/>
      <c r="G568" s="896"/>
      <c r="H568" s="896"/>
      <c r="I568" s="896"/>
      <c r="J568" s="896"/>
      <c r="K568" s="896"/>
      <c r="L568" s="896"/>
      <c r="M568" s="896"/>
      <c r="N568" s="896"/>
      <c r="O568" s="896"/>
      <c r="P568" s="896"/>
      <c r="Q568" s="896"/>
      <c r="R568" s="896"/>
      <c r="S568" s="896"/>
      <c r="T568" s="896"/>
      <c r="U568" s="896"/>
      <c r="V568" s="896"/>
      <c r="W568" s="896"/>
      <c r="X568" s="896"/>
      <c r="Y568" s="896"/>
      <c r="Z568" s="896"/>
      <c r="AA568" s="896"/>
      <c r="AB568" s="896"/>
      <c r="AC568" s="896"/>
      <c r="AD568" s="896"/>
      <c r="AE568" s="896"/>
      <c r="AF568" s="896"/>
    </row>
    <row r="569" spans="1:32" x14ac:dyDescent="0.15">
      <c r="A569" s="895" t="s">
        <v>4034</v>
      </c>
      <c r="B569" s="896" t="s">
        <v>559</v>
      </c>
      <c r="C569" s="896" t="s">
        <v>789</v>
      </c>
      <c r="D569" s="896"/>
      <c r="E569" s="896"/>
      <c r="F569" s="896"/>
      <c r="G569" s="896"/>
      <c r="H569" s="896"/>
      <c r="I569" s="896"/>
      <c r="J569" s="896"/>
      <c r="K569" s="896"/>
      <c r="L569" s="896"/>
      <c r="M569" s="896"/>
      <c r="N569" s="896"/>
      <c r="O569" s="896"/>
      <c r="P569" s="896"/>
      <c r="Q569" s="896"/>
      <c r="R569" s="896"/>
      <c r="S569" s="896"/>
      <c r="T569" s="896"/>
      <c r="U569" s="896"/>
      <c r="V569" s="896"/>
      <c r="W569" s="896"/>
      <c r="X569" s="896"/>
      <c r="Y569" s="896"/>
      <c r="Z569" s="896"/>
      <c r="AA569" s="896"/>
      <c r="AB569" s="896"/>
      <c r="AC569" s="896"/>
      <c r="AD569" s="896"/>
      <c r="AE569" s="896"/>
      <c r="AF569" s="896"/>
    </row>
    <row r="570" spans="1:32" x14ac:dyDescent="0.15">
      <c r="A570" s="895" t="s">
        <v>4036</v>
      </c>
      <c r="B570" s="896" t="s">
        <v>2759</v>
      </c>
      <c r="C570" s="896" t="s">
        <v>2114</v>
      </c>
      <c r="D570" s="896"/>
      <c r="E570" s="896"/>
      <c r="F570" s="896"/>
      <c r="G570" s="896"/>
      <c r="H570" s="896"/>
      <c r="I570" s="896"/>
      <c r="J570" s="896"/>
      <c r="K570" s="896"/>
      <c r="L570" s="896"/>
      <c r="M570" s="896"/>
      <c r="N570" s="896"/>
      <c r="O570" s="896"/>
      <c r="P570" s="896"/>
      <c r="Q570" s="896"/>
      <c r="R570" s="896"/>
      <c r="S570" s="896"/>
      <c r="T570" s="896"/>
      <c r="U570" s="896"/>
      <c r="V570" s="896"/>
      <c r="W570" s="896"/>
      <c r="X570" s="896"/>
      <c r="Y570" s="896"/>
      <c r="Z570" s="896"/>
      <c r="AA570" s="896"/>
      <c r="AB570" s="896"/>
      <c r="AC570" s="896"/>
      <c r="AD570" s="896"/>
      <c r="AE570" s="896"/>
      <c r="AF570" s="896"/>
    </row>
    <row r="571" spans="1:32" x14ac:dyDescent="0.15">
      <c r="A571" s="895" t="s">
        <v>4038</v>
      </c>
      <c r="B571" s="896" t="s">
        <v>4786</v>
      </c>
      <c r="C571" s="896" t="s">
        <v>4459</v>
      </c>
      <c r="D571" s="896"/>
      <c r="E571" s="896"/>
      <c r="F571" s="896"/>
      <c r="G571" s="896"/>
      <c r="H571" s="896"/>
      <c r="I571" s="896"/>
      <c r="J571" s="896"/>
      <c r="K571" s="896"/>
      <c r="L571" s="896"/>
      <c r="M571" s="896"/>
      <c r="N571" s="896"/>
      <c r="O571" s="896"/>
      <c r="P571" s="896"/>
      <c r="Q571" s="896"/>
      <c r="R571" s="896"/>
      <c r="S571" s="896"/>
      <c r="T571" s="896"/>
      <c r="U571" s="896"/>
      <c r="V571" s="896"/>
      <c r="W571" s="896"/>
      <c r="X571" s="896"/>
      <c r="Y571" s="896"/>
      <c r="Z571" s="896"/>
      <c r="AA571" s="896"/>
      <c r="AB571" s="896"/>
      <c r="AC571" s="896"/>
      <c r="AD571" s="896"/>
      <c r="AE571" s="896"/>
      <c r="AF571" s="896"/>
    </row>
    <row r="572" spans="1:32" x14ac:dyDescent="0.15">
      <c r="A572" s="895" t="s">
        <v>4040</v>
      </c>
      <c r="B572" s="896" t="s">
        <v>2760</v>
      </c>
      <c r="C572" s="896" t="s">
        <v>2226</v>
      </c>
      <c r="D572" s="896"/>
      <c r="E572" s="896"/>
      <c r="F572" s="896"/>
      <c r="G572" s="896"/>
      <c r="H572" s="896"/>
      <c r="I572" s="896"/>
      <c r="J572" s="896"/>
      <c r="K572" s="896"/>
      <c r="L572" s="896"/>
      <c r="N572" s="896"/>
      <c r="O572" s="896"/>
      <c r="P572" s="896"/>
      <c r="Q572" s="896"/>
      <c r="R572" s="896"/>
      <c r="S572" s="896"/>
      <c r="T572" s="896"/>
      <c r="U572" s="896"/>
      <c r="V572" s="896"/>
      <c r="W572" s="896"/>
      <c r="X572" s="896"/>
      <c r="Y572" s="896"/>
      <c r="Z572" s="896"/>
      <c r="AA572" s="896"/>
      <c r="AB572" s="896"/>
      <c r="AC572" s="896"/>
      <c r="AD572" s="896"/>
      <c r="AE572" s="896"/>
      <c r="AF572" s="896"/>
    </row>
    <row r="573" spans="1:32" x14ac:dyDescent="0.15">
      <c r="A573" s="895" t="s">
        <v>4042</v>
      </c>
      <c r="B573" s="896" t="s">
        <v>2762</v>
      </c>
      <c r="C573" s="896" t="s">
        <v>4463</v>
      </c>
      <c r="D573" s="896" t="s">
        <v>2383</v>
      </c>
      <c r="E573" s="896" t="s">
        <v>4451</v>
      </c>
      <c r="F573" s="896" t="s">
        <v>2105</v>
      </c>
      <c r="G573" s="896" t="s">
        <v>2182</v>
      </c>
      <c r="H573" s="896"/>
      <c r="I573" s="896"/>
      <c r="J573" s="896"/>
      <c r="K573" s="896"/>
      <c r="L573" s="896"/>
      <c r="M573" s="896"/>
      <c r="N573" s="896"/>
      <c r="O573" s="896"/>
      <c r="P573" s="896"/>
      <c r="Q573" s="896"/>
      <c r="R573" s="896"/>
      <c r="S573" s="896"/>
      <c r="T573" s="896"/>
      <c r="U573" s="896"/>
      <c r="V573" s="896"/>
      <c r="W573" s="896"/>
      <c r="X573" s="896"/>
      <c r="Y573" s="896"/>
      <c r="Z573" s="896"/>
      <c r="AA573" s="896"/>
      <c r="AB573" s="896"/>
      <c r="AC573" s="896"/>
      <c r="AD573" s="896"/>
      <c r="AE573" s="896"/>
      <c r="AF573" s="896"/>
    </row>
    <row r="574" spans="1:32" x14ac:dyDescent="0.15">
      <c r="A574" s="895" t="s">
        <v>4044</v>
      </c>
      <c r="B574" s="896" t="s">
        <v>601</v>
      </c>
      <c r="C574" s="896" t="s">
        <v>742</v>
      </c>
      <c r="D574" s="896" t="s">
        <v>2237</v>
      </c>
      <c r="E574" s="896"/>
      <c r="F574" s="896"/>
      <c r="G574" s="896"/>
      <c r="H574" s="896"/>
      <c r="I574" s="896"/>
      <c r="J574" s="896"/>
      <c r="K574" s="896"/>
      <c r="L574" s="896"/>
      <c r="M574" s="896"/>
      <c r="N574" s="896"/>
      <c r="O574" s="896"/>
      <c r="P574" s="896"/>
      <c r="Q574" s="896"/>
      <c r="R574" s="896"/>
      <c r="S574" s="896"/>
      <c r="T574" s="896"/>
      <c r="U574" s="896"/>
      <c r="V574" s="896"/>
      <c r="W574" s="896"/>
      <c r="X574" s="896"/>
      <c r="Y574" s="896"/>
      <c r="Z574" s="896"/>
      <c r="AA574" s="896"/>
      <c r="AB574" s="896"/>
      <c r="AC574" s="896"/>
      <c r="AD574" s="896"/>
      <c r="AE574" s="896"/>
      <c r="AF574" s="896"/>
    </row>
    <row r="575" spans="1:32" x14ac:dyDescent="0.15">
      <c r="A575" s="901" t="s">
        <v>4789</v>
      </c>
      <c r="B575" s="929" t="s">
        <v>4790</v>
      </c>
      <c r="C575" s="929" t="s">
        <v>2357</v>
      </c>
      <c r="D575" s="929" t="s">
        <v>2473</v>
      </c>
      <c r="E575" s="896"/>
      <c r="F575" s="896"/>
      <c r="G575" s="896"/>
      <c r="H575" s="896"/>
      <c r="I575" s="896"/>
      <c r="J575" s="896"/>
      <c r="K575" s="896"/>
      <c r="L575" s="896"/>
      <c r="M575" s="896"/>
      <c r="N575" s="896"/>
      <c r="O575" s="896"/>
      <c r="P575" s="896"/>
      <c r="Q575" s="896"/>
      <c r="R575" s="896"/>
      <c r="S575" s="896"/>
      <c r="T575" s="896"/>
      <c r="U575" s="896"/>
      <c r="V575" s="896"/>
      <c r="W575" s="896"/>
      <c r="X575" s="896"/>
      <c r="Y575" s="896"/>
      <c r="Z575" s="896"/>
      <c r="AA575" s="896"/>
      <c r="AB575" s="896"/>
      <c r="AC575" s="896"/>
      <c r="AD575" s="896"/>
      <c r="AE575" s="896"/>
      <c r="AF575" s="896"/>
    </row>
    <row r="576" spans="1:32" x14ac:dyDescent="0.15">
      <c r="A576" s="895" t="s">
        <v>4046</v>
      </c>
      <c r="B576" s="896" t="s">
        <v>59</v>
      </c>
      <c r="C576" s="896" t="s">
        <v>708</v>
      </c>
      <c r="D576" s="896" t="s">
        <v>710</v>
      </c>
      <c r="E576" s="896" t="s">
        <v>711</v>
      </c>
      <c r="F576" s="896" t="s">
        <v>753</v>
      </c>
      <c r="G576" s="896" t="s">
        <v>712</v>
      </c>
      <c r="H576" s="896" t="s">
        <v>707</v>
      </c>
      <c r="I576" s="896" t="s">
        <v>715</v>
      </c>
      <c r="J576" s="896" t="s">
        <v>716</v>
      </c>
      <c r="K576" s="896" t="s">
        <v>4694</v>
      </c>
      <c r="L576" s="896" t="s">
        <v>2556</v>
      </c>
      <c r="M576" s="896"/>
      <c r="N576" s="896"/>
      <c r="O576" s="896"/>
      <c r="P576" s="896"/>
      <c r="Q576" s="896"/>
      <c r="R576" s="896"/>
      <c r="S576" s="896"/>
      <c r="T576" s="896"/>
      <c r="U576" s="896"/>
      <c r="V576" s="896"/>
      <c r="W576" s="896"/>
      <c r="X576" s="896"/>
      <c r="Y576" s="896"/>
      <c r="Z576" s="896"/>
      <c r="AA576" s="896"/>
      <c r="AB576" s="896"/>
      <c r="AC576" s="896"/>
      <c r="AD576" s="896"/>
      <c r="AE576" s="896"/>
      <c r="AF576" s="896"/>
    </row>
    <row r="577" spans="1:32" x14ac:dyDescent="0.15">
      <c r="A577" s="895" t="s">
        <v>4048</v>
      </c>
      <c r="B577" s="896" t="s">
        <v>58</v>
      </c>
      <c r="C577" s="896" t="s">
        <v>754</v>
      </c>
      <c r="D577" s="896"/>
      <c r="E577" s="896"/>
      <c r="F577" s="896"/>
      <c r="G577" s="896"/>
      <c r="H577" s="896"/>
      <c r="I577" s="896"/>
      <c r="J577" s="896"/>
      <c r="K577" s="896"/>
      <c r="L577" s="896"/>
      <c r="M577" s="896"/>
      <c r="N577" s="896"/>
      <c r="O577" s="896"/>
      <c r="P577" s="896"/>
      <c r="Q577" s="896"/>
      <c r="R577" s="896"/>
      <c r="S577" s="896"/>
      <c r="T577" s="896"/>
      <c r="U577" s="896"/>
      <c r="V577" s="896"/>
      <c r="W577" s="896"/>
      <c r="X577" s="896"/>
      <c r="Y577" s="896"/>
      <c r="Z577" s="896"/>
      <c r="AA577" s="896"/>
      <c r="AB577" s="896"/>
      <c r="AC577" s="896"/>
      <c r="AD577" s="896"/>
      <c r="AE577" s="896"/>
      <c r="AF577" s="896"/>
    </row>
    <row r="578" spans="1:32" x14ac:dyDescent="0.15">
      <c r="A578" s="895" t="s">
        <v>4050</v>
      </c>
      <c r="B578" s="896" t="s">
        <v>137</v>
      </c>
      <c r="C578" s="896" t="s">
        <v>771</v>
      </c>
      <c r="D578" s="896" t="s">
        <v>830</v>
      </c>
      <c r="E578" s="896"/>
      <c r="F578" s="896"/>
      <c r="G578" s="896"/>
      <c r="H578" s="896"/>
      <c r="I578" s="896"/>
      <c r="J578" s="896"/>
      <c r="K578" s="896"/>
      <c r="L578" s="896"/>
      <c r="M578" s="896"/>
      <c r="N578" s="896"/>
      <c r="O578" s="896"/>
      <c r="P578" s="896"/>
      <c r="Q578" s="896"/>
      <c r="R578" s="896"/>
      <c r="S578" s="896"/>
      <c r="T578" s="896"/>
      <c r="U578" s="896"/>
      <c r="V578" s="896"/>
      <c r="W578" s="896"/>
      <c r="X578" s="896"/>
      <c r="Y578" s="896"/>
      <c r="Z578" s="896"/>
      <c r="AA578" s="896"/>
      <c r="AB578" s="896"/>
      <c r="AC578" s="896"/>
      <c r="AD578" s="896"/>
      <c r="AE578" s="896"/>
      <c r="AF578" s="896"/>
    </row>
    <row r="579" spans="1:32" x14ac:dyDescent="0.15">
      <c r="A579" s="895" t="s">
        <v>4052</v>
      </c>
      <c r="B579" s="896" t="s">
        <v>138</v>
      </c>
      <c r="C579" s="896" t="s">
        <v>742</v>
      </c>
      <c r="D579" s="896"/>
      <c r="E579" s="896"/>
      <c r="F579" s="896"/>
      <c r="G579" s="896"/>
      <c r="H579" s="896"/>
      <c r="I579" s="896"/>
      <c r="J579" s="896"/>
      <c r="K579" s="896"/>
      <c r="L579" s="896"/>
      <c r="M579" s="896"/>
      <c r="N579" s="896"/>
      <c r="O579" s="896"/>
      <c r="P579" s="896"/>
      <c r="Q579" s="896"/>
      <c r="R579" s="896"/>
      <c r="S579" s="896"/>
      <c r="T579" s="896"/>
      <c r="U579" s="896"/>
      <c r="V579" s="896"/>
      <c r="W579" s="896"/>
      <c r="X579" s="896"/>
      <c r="Y579" s="896"/>
      <c r="Z579" s="896"/>
      <c r="AA579" s="896"/>
      <c r="AB579" s="896"/>
      <c r="AC579" s="896"/>
      <c r="AD579" s="896"/>
      <c r="AE579" s="896"/>
      <c r="AF579" s="896"/>
    </row>
    <row r="580" spans="1:32" x14ac:dyDescent="0.15">
      <c r="A580" s="895" t="s">
        <v>4599</v>
      </c>
      <c r="B580" s="896" t="s">
        <v>139</v>
      </c>
      <c r="C580" s="896" t="s">
        <v>4835</v>
      </c>
      <c r="D580" s="896" t="s">
        <v>4836</v>
      </c>
      <c r="E580" s="896" t="s">
        <v>715</v>
      </c>
      <c r="F580" s="896" t="s">
        <v>712</v>
      </c>
      <c r="G580" s="896" t="s">
        <v>831</v>
      </c>
      <c r="H580" s="896" t="s">
        <v>742</v>
      </c>
      <c r="I580" s="896"/>
      <c r="J580" s="896"/>
      <c r="K580" s="896"/>
      <c r="L580" s="896"/>
      <c r="M580" s="896"/>
      <c r="N580" s="896"/>
      <c r="O580" s="896"/>
      <c r="P580" s="896"/>
      <c r="Q580" s="896"/>
      <c r="R580" s="896"/>
      <c r="S580" s="896"/>
      <c r="T580" s="896"/>
      <c r="U580" s="896"/>
      <c r="V580" s="896"/>
      <c r="W580" s="896"/>
      <c r="X580" s="896"/>
      <c r="Y580" s="896"/>
      <c r="Z580" s="896"/>
      <c r="AA580" s="896"/>
      <c r="AB580" s="896"/>
      <c r="AC580" s="896"/>
      <c r="AD580" s="896"/>
      <c r="AE580" s="896"/>
      <c r="AF580" s="896"/>
    </row>
    <row r="581" spans="1:32" x14ac:dyDescent="0.15">
      <c r="A581" s="895" t="s">
        <v>4056</v>
      </c>
      <c r="B581" s="896" t="s">
        <v>587</v>
      </c>
      <c r="C581" s="896" t="s">
        <v>708</v>
      </c>
      <c r="D581" s="896" t="s">
        <v>722</v>
      </c>
      <c r="E581" s="896" t="s">
        <v>711</v>
      </c>
      <c r="F581" s="896" t="s">
        <v>710</v>
      </c>
      <c r="G581" s="896" t="s">
        <v>753</v>
      </c>
      <c r="H581" s="896" t="s">
        <v>1095</v>
      </c>
      <c r="I581" s="896" t="s">
        <v>1096</v>
      </c>
      <c r="J581" s="896" t="s">
        <v>1094</v>
      </c>
      <c r="K581" s="896"/>
      <c r="L581" s="896"/>
      <c r="M581" s="896"/>
      <c r="N581" s="896"/>
      <c r="O581" s="896"/>
      <c r="P581" s="896"/>
      <c r="Q581" s="896"/>
      <c r="R581" s="896"/>
      <c r="S581" s="896"/>
      <c r="T581" s="896"/>
      <c r="U581" s="896"/>
      <c r="V581" s="896"/>
      <c r="W581" s="896"/>
      <c r="X581" s="896"/>
      <c r="Y581" s="896"/>
      <c r="Z581" s="896"/>
      <c r="AA581" s="896"/>
      <c r="AB581" s="896"/>
      <c r="AC581" s="896"/>
      <c r="AD581" s="896"/>
      <c r="AE581" s="896"/>
      <c r="AF581" s="896"/>
    </row>
    <row r="582" spans="1:32" x14ac:dyDescent="0.15">
      <c r="A582" s="895" t="s">
        <v>4058</v>
      </c>
      <c r="B582" s="896" t="s">
        <v>588</v>
      </c>
      <c r="C582" s="896" t="s">
        <v>708</v>
      </c>
      <c r="D582" s="896" t="s">
        <v>770</v>
      </c>
      <c r="E582" s="896" t="s">
        <v>1037</v>
      </c>
      <c r="F582" s="896" t="s">
        <v>2628</v>
      </c>
      <c r="G582" s="896" t="s">
        <v>739</v>
      </c>
      <c r="H582" s="896"/>
      <c r="I582" s="896"/>
      <c r="J582" s="896"/>
      <c r="K582" s="896"/>
      <c r="L582" s="896"/>
      <c r="M582" s="896"/>
      <c r="N582" s="896"/>
      <c r="O582" s="896"/>
      <c r="P582" s="896"/>
      <c r="Q582" s="896"/>
      <c r="R582" s="896"/>
      <c r="S582" s="896"/>
      <c r="T582" s="896"/>
      <c r="U582" s="896"/>
      <c r="V582" s="896"/>
      <c r="W582" s="896"/>
      <c r="X582" s="896"/>
      <c r="Y582" s="896"/>
      <c r="Z582" s="896"/>
      <c r="AA582" s="896"/>
      <c r="AB582" s="896"/>
      <c r="AC582" s="896"/>
      <c r="AD582" s="896"/>
      <c r="AE582" s="896"/>
      <c r="AF582" s="896"/>
    </row>
    <row r="583" spans="1:32" x14ac:dyDescent="0.15">
      <c r="A583" s="895" t="s">
        <v>4060</v>
      </c>
      <c r="B583" s="896" t="s">
        <v>589</v>
      </c>
      <c r="C583" s="896" t="s">
        <v>1008</v>
      </c>
      <c r="D583" s="896"/>
      <c r="E583" s="896"/>
      <c r="F583" s="896"/>
      <c r="G583" s="896"/>
      <c r="H583" s="896"/>
      <c r="I583" s="896"/>
      <c r="J583" s="896"/>
      <c r="K583" s="896"/>
      <c r="L583" s="896"/>
      <c r="M583" s="896"/>
      <c r="N583" s="896"/>
      <c r="O583" s="896"/>
      <c r="P583" s="896"/>
      <c r="Q583" s="896"/>
      <c r="R583" s="896"/>
      <c r="S583" s="896"/>
      <c r="T583" s="896"/>
      <c r="U583" s="896"/>
      <c r="V583" s="896"/>
      <c r="W583" s="896"/>
      <c r="X583" s="896"/>
      <c r="Y583" s="896"/>
      <c r="Z583" s="896"/>
      <c r="AA583" s="896"/>
      <c r="AB583" s="896"/>
      <c r="AC583" s="896"/>
      <c r="AD583" s="896"/>
      <c r="AE583" s="896"/>
      <c r="AF583" s="896"/>
    </row>
    <row r="584" spans="1:32" x14ac:dyDescent="0.15">
      <c r="A584" s="895" t="s">
        <v>4062</v>
      </c>
      <c r="B584" s="896" t="s">
        <v>590</v>
      </c>
      <c r="C584" s="896" t="s">
        <v>710</v>
      </c>
      <c r="D584" s="896" t="s">
        <v>711</v>
      </c>
      <c r="E584" s="896" t="s">
        <v>753</v>
      </c>
      <c r="F584" s="896" t="s">
        <v>721</v>
      </c>
      <c r="G584" s="896" t="s">
        <v>2235</v>
      </c>
      <c r="H584" s="896" t="s">
        <v>2166</v>
      </c>
      <c r="I584" s="896" t="s">
        <v>1097</v>
      </c>
      <c r="J584" s="896" t="s">
        <v>893</v>
      </c>
      <c r="K584" s="896" t="s">
        <v>714</v>
      </c>
      <c r="L584" s="896" t="s">
        <v>2611</v>
      </c>
      <c r="M584" s="896"/>
      <c r="N584" s="896"/>
      <c r="O584" s="896"/>
      <c r="P584" s="896"/>
      <c r="Q584" s="896"/>
      <c r="R584" s="896"/>
      <c r="S584" s="896"/>
      <c r="T584" s="896"/>
      <c r="U584" s="896"/>
      <c r="V584" s="896"/>
      <c r="W584" s="896"/>
      <c r="X584" s="896"/>
      <c r="Y584" s="896"/>
      <c r="Z584" s="896"/>
      <c r="AA584" s="896"/>
      <c r="AB584" s="896"/>
      <c r="AC584" s="896"/>
      <c r="AD584" s="896"/>
      <c r="AE584" s="896"/>
      <c r="AF584" s="896"/>
    </row>
    <row r="585" spans="1:32" x14ac:dyDescent="0.15">
      <c r="A585" s="895" t="s">
        <v>4064</v>
      </c>
      <c r="B585" s="929" t="s">
        <v>596</v>
      </c>
      <c r="C585" s="896" t="s">
        <v>708</v>
      </c>
      <c r="D585" s="896" t="s">
        <v>861</v>
      </c>
      <c r="E585" s="896" t="s">
        <v>807</v>
      </c>
      <c r="F585" s="896" t="s">
        <v>742</v>
      </c>
      <c r="G585" s="929" t="s">
        <v>4837</v>
      </c>
      <c r="H585" s="896"/>
      <c r="I585" s="896"/>
      <c r="J585" s="896"/>
      <c r="K585" s="896"/>
      <c r="L585" s="896"/>
      <c r="M585" s="896"/>
      <c r="N585" s="896"/>
      <c r="O585" s="896"/>
      <c r="P585" s="896"/>
      <c r="Q585" s="896"/>
      <c r="R585" s="896"/>
      <c r="S585" s="896"/>
      <c r="T585" s="896"/>
      <c r="U585" s="896"/>
      <c r="V585" s="896"/>
      <c r="W585" s="896"/>
      <c r="X585" s="896"/>
      <c r="Y585" s="896"/>
      <c r="Z585" s="896"/>
      <c r="AA585" s="896"/>
      <c r="AB585" s="896"/>
      <c r="AC585" s="896"/>
      <c r="AD585" s="896"/>
      <c r="AE585" s="896"/>
      <c r="AF585" s="896"/>
    </row>
    <row r="586" spans="1:32" x14ac:dyDescent="0.15">
      <c r="A586" s="895" t="s">
        <v>4066</v>
      </c>
      <c r="B586" s="896" t="s">
        <v>599</v>
      </c>
      <c r="C586" s="896" t="s">
        <v>714</v>
      </c>
      <c r="D586" s="896"/>
      <c r="E586" s="896"/>
      <c r="G586" s="896"/>
      <c r="H586" s="896"/>
      <c r="I586" s="896"/>
      <c r="J586" s="896"/>
      <c r="K586" s="896"/>
      <c r="L586" s="896"/>
      <c r="M586" s="896"/>
      <c r="N586" s="896"/>
      <c r="O586" s="896"/>
      <c r="P586" s="896"/>
      <c r="Q586" s="896"/>
      <c r="R586" s="896"/>
      <c r="S586" s="896"/>
      <c r="T586" s="896"/>
      <c r="U586" s="896"/>
      <c r="V586" s="896"/>
      <c r="W586" s="896"/>
      <c r="X586" s="896"/>
      <c r="Y586" s="896"/>
      <c r="Z586" s="896"/>
      <c r="AA586" s="896"/>
      <c r="AB586" s="896"/>
      <c r="AC586" s="896"/>
      <c r="AD586" s="896"/>
      <c r="AE586" s="896"/>
      <c r="AF586" s="896"/>
    </row>
    <row r="587" spans="1:32" x14ac:dyDescent="0.15">
      <c r="A587" s="895" t="s">
        <v>4068</v>
      </c>
      <c r="B587" s="896" t="s">
        <v>593</v>
      </c>
      <c r="C587" s="896" t="s">
        <v>708</v>
      </c>
      <c r="D587" s="896" t="s">
        <v>770</v>
      </c>
      <c r="E587" s="896" t="s">
        <v>2357</v>
      </c>
      <c r="F587" s="896"/>
      <c r="G587" s="896"/>
      <c r="H587" s="896"/>
      <c r="I587" s="896"/>
      <c r="J587" s="896"/>
      <c r="K587" s="896"/>
      <c r="L587" s="896"/>
      <c r="M587" s="896"/>
      <c r="N587" s="896"/>
      <c r="O587" s="896"/>
      <c r="P587" s="896"/>
      <c r="Q587" s="896"/>
      <c r="R587" s="896"/>
      <c r="S587" s="896"/>
      <c r="T587" s="896"/>
      <c r="U587" s="896"/>
      <c r="V587" s="896"/>
      <c r="W587" s="896"/>
      <c r="X587" s="896"/>
      <c r="Y587" s="896"/>
      <c r="Z587" s="896"/>
      <c r="AA587" s="896"/>
      <c r="AB587" s="896"/>
      <c r="AC587" s="896"/>
      <c r="AD587" s="896"/>
      <c r="AE587" s="896"/>
      <c r="AF587" s="896"/>
    </row>
    <row r="588" spans="1:32" x14ac:dyDescent="0.15">
      <c r="A588" s="895" t="s">
        <v>4070</v>
      </c>
      <c r="B588" s="585" t="s">
        <v>4838</v>
      </c>
      <c r="C588" s="896" t="s">
        <v>708</v>
      </c>
      <c r="D588" s="585" t="s">
        <v>2469</v>
      </c>
      <c r="E588" s="585" t="s">
        <v>2132</v>
      </c>
      <c r="F588" s="896"/>
      <c r="G588" s="896"/>
      <c r="H588" s="896"/>
      <c r="I588" s="896"/>
      <c r="J588" s="896"/>
      <c r="K588" s="896"/>
      <c r="L588" s="896"/>
      <c r="M588" s="896"/>
      <c r="N588" s="896"/>
      <c r="O588" s="896"/>
      <c r="P588" s="896"/>
      <c r="Q588" s="896"/>
      <c r="R588" s="896"/>
      <c r="S588" s="896"/>
      <c r="T588" s="896"/>
      <c r="U588" s="896"/>
      <c r="V588" s="896"/>
      <c r="W588" s="896"/>
      <c r="X588" s="896"/>
      <c r="Y588" s="896"/>
      <c r="Z588" s="896"/>
      <c r="AA588" s="896"/>
      <c r="AB588" s="896"/>
      <c r="AC588" s="896"/>
      <c r="AD588" s="896"/>
      <c r="AE588" s="896"/>
      <c r="AF588" s="896"/>
    </row>
    <row r="589" spans="1:32" x14ac:dyDescent="0.15">
      <c r="A589" s="895" t="s">
        <v>4072</v>
      </c>
      <c r="B589" s="896" t="s">
        <v>592</v>
      </c>
      <c r="C589" s="896" t="s">
        <v>711</v>
      </c>
      <c r="D589" s="896" t="s">
        <v>882</v>
      </c>
      <c r="E589" s="896"/>
      <c r="F589" s="896"/>
      <c r="G589" s="896"/>
      <c r="H589" s="896"/>
      <c r="I589" s="896"/>
      <c r="J589" s="896"/>
      <c r="K589" s="896"/>
      <c r="L589" s="896"/>
      <c r="M589" s="896"/>
      <c r="N589" s="896"/>
      <c r="O589" s="896"/>
      <c r="P589" s="896"/>
      <c r="Q589" s="896"/>
      <c r="R589" s="896"/>
      <c r="S589" s="896"/>
      <c r="T589" s="896"/>
      <c r="U589" s="896"/>
      <c r="V589" s="896"/>
      <c r="W589" s="896"/>
      <c r="X589" s="896"/>
      <c r="Y589" s="896"/>
      <c r="Z589" s="896"/>
      <c r="AA589" s="896"/>
      <c r="AB589" s="896"/>
      <c r="AC589" s="896"/>
      <c r="AD589" s="896"/>
      <c r="AE589" s="896"/>
      <c r="AF589" s="896"/>
    </row>
    <row r="590" spans="1:32" x14ac:dyDescent="0.15">
      <c r="A590" s="895" t="s">
        <v>4074</v>
      </c>
      <c r="B590" s="896" t="s">
        <v>603</v>
      </c>
      <c r="C590" s="896" t="s">
        <v>2516</v>
      </c>
      <c r="D590" s="896" t="s">
        <v>792</v>
      </c>
      <c r="E590" s="896" t="s">
        <v>1099</v>
      </c>
      <c r="F590" s="896" t="s">
        <v>2517</v>
      </c>
      <c r="G590" s="896" t="s">
        <v>2473</v>
      </c>
      <c r="H590" s="896"/>
      <c r="I590" s="896"/>
      <c r="J590" s="896"/>
      <c r="K590" s="896"/>
      <c r="L590" s="896"/>
      <c r="M590" s="896"/>
      <c r="N590" s="896"/>
      <c r="O590" s="896"/>
      <c r="P590" s="896"/>
      <c r="Q590" s="896"/>
      <c r="R590" s="896"/>
      <c r="S590" s="896"/>
      <c r="T590" s="896"/>
      <c r="U590" s="896"/>
      <c r="V590" s="896"/>
      <c r="W590" s="896"/>
      <c r="X590" s="896"/>
      <c r="Y590" s="896"/>
      <c r="Z590" s="896"/>
      <c r="AA590" s="896"/>
      <c r="AB590" s="896"/>
      <c r="AC590" s="896"/>
      <c r="AD590" s="896"/>
      <c r="AE590" s="896"/>
      <c r="AF590" s="896"/>
    </row>
    <row r="591" spans="1:32" x14ac:dyDescent="0.15">
      <c r="A591" s="895" t="s">
        <v>4076</v>
      </c>
      <c r="B591" s="896" t="s">
        <v>598</v>
      </c>
      <c r="C591" s="896" t="s">
        <v>738</v>
      </c>
      <c r="D591" s="896" t="s">
        <v>2105</v>
      </c>
      <c r="E591" s="896"/>
      <c r="F591" s="896"/>
      <c r="G591" s="896"/>
      <c r="H591" s="896"/>
      <c r="I591" s="896"/>
      <c r="J591" s="896"/>
      <c r="K591" s="896"/>
      <c r="L591" s="896"/>
      <c r="M591" s="896"/>
      <c r="N591" s="896"/>
      <c r="O591" s="896"/>
      <c r="P591" s="896"/>
      <c r="Q591" s="896"/>
      <c r="R591" s="896"/>
      <c r="S591" s="896"/>
      <c r="T591" s="896"/>
      <c r="U591" s="896"/>
      <c r="V591" s="896"/>
      <c r="W591" s="896"/>
      <c r="X591" s="896"/>
      <c r="Y591" s="896"/>
      <c r="Z591" s="896"/>
      <c r="AA591" s="896"/>
      <c r="AB591" s="896"/>
      <c r="AC591" s="896"/>
      <c r="AD591" s="896"/>
      <c r="AE591" s="896"/>
      <c r="AF591" s="896"/>
    </row>
    <row r="592" spans="1:32" x14ac:dyDescent="0.15">
      <c r="A592" s="895" t="s">
        <v>4078</v>
      </c>
      <c r="B592" s="929" t="s">
        <v>2764</v>
      </c>
      <c r="C592" s="896" t="s">
        <v>2114</v>
      </c>
      <c r="D592" s="929" t="s">
        <v>4522</v>
      </c>
      <c r="E592" s="896"/>
      <c r="F592" s="896"/>
      <c r="G592" s="896"/>
      <c r="H592" s="896"/>
      <c r="I592" s="896"/>
      <c r="J592" s="896"/>
      <c r="K592" s="896"/>
      <c r="L592" s="896"/>
      <c r="M592" s="896"/>
      <c r="N592" s="896"/>
      <c r="O592" s="896"/>
      <c r="P592" s="896"/>
      <c r="Q592" s="896"/>
      <c r="R592" s="896"/>
      <c r="S592" s="896"/>
      <c r="T592" s="896"/>
      <c r="U592" s="896"/>
      <c r="V592" s="896"/>
      <c r="W592" s="896"/>
      <c r="X592" s="896"/>
      <c r="Y592" s="896"/>
      <c r="Z592" s="896"/>
      <c r="AA592" s="896"/>
      <c r="AB592" s="896"/>
      <c r="AC592" s="896"/>
      <c r="AD592" s="896"/>
      <c r="AE592" s="896"/>
      <c r="AF592" s="896"/>
    </row>
    <row r="593" spans="1:32" x14ac:dyDescent="0.15">
      <c r="A593" s="895" t="s">
        <v>4080</v>
      </c>
      <c r="B593" s="896" t="s">
        <v>580</v>
      </c>
      <c r="C593" s="896" t="s">
        <v>1092</v>
      </c>
      <c r="D593" s="896" t="s">
        <v>1091</v>
      </c>
      <c r="E593" s="896"/>
      <c r="F593" s="896"/>
      <c r="G593" s="896"/>
      <c r="H593" s="896"/>
      <c r="I593" s="896"/>
      <c r="K593" s="896"/>
      <c r="L593" s="896"/>
      <c r="M593" s="896"/>
      <c r="N593" s="896"/>
      <c r="O593" s="896"/>
      <c r="P593" s="896"/>
      <c r="Q593" s="896"/>
      <c r="R593" s="896"/>
      <c r="S593" s="896"/>
      <c r="T593" s="896"/>
      <c r="U593" s="896"/>
      <c r="V593" s="896"/>
      <c r="W593" s="896"/>
      <c r="X593" s="896"/>
      <c r="Y593" s="896"/>
      <c r="Z593" s="896"/>
      <c r="AA593" s="896"/>
      <c r="AB593" s="896"/>
      <c r="AC593" s="896"/>
      <c r="AD593" s="896"/>
      <c r="AE593" s="896"/>
      <c r="AF593" s="896"/>
    </row>
    <row r="594" spans="1:32" x14ac:dyDescent="0.15">
      <c r="A594" s="895" t="s">
        <v>4082</v>
      </c>
      <c r="B594" s="585" t="s">
        <v>581</v>
      </c>
      <c r="C594" s="585" t="s">
        <v>1002</v>
      </c>
      <c r="D594" s="896" t="s">
        <v>4612</v>
      </c>
      <c r="E594" s="896" t="s">
        <v>1026</v>
      </c>
      <c r="F594" s="896" t="s">
        <v>799</v>
      </c>
      <c r="G594" s="896" t="s">
        <v>2709</v>
      </c>
      <c r="H594" s="896" t="s">
        <v>2233</v>
      </c>
      <c r="I594" s="896"/>
      <c r="J594" s="896"/>
      <c r="K594" s="896"/>
      <c r="L594" s="896"/>
      <c r="M594" s="896"/>
      <c r="N594" s="896"/>
      <c r="O594" s="896"/>
      <c r="P594" s="896"/>
      <c r="Q594" s="896"/>
      <c r="R594" s="896"/>
      <c r="S594" s="896"/>
      <c r="T594" s="896"/>
      <c r="U594" s="896"/>
      <c r="V594" s="896"/>
      <c r="W594" s="896"/>
      <c r="X594" s="896"/>
      <c r="Y594" s="896"/>
      <c r="Z594" s="896"/>
      <c r="AA594" s="896"/>
      <c r="AB594" s="896"/>
      <c r="AC594" s="896"/>
      <c r="AD594" s="896"/>
      <c r="AE594" s="896"/>
      <c r="AF594" s="896"/>
    </row>
    <row r="595" spans="1:32" x14ac:dyDescent="0.15">
      <c r="A595" s="895" t="s">
        <v>4084</v>
      </c>
      <c r="B595" s="896" t="s">
        <v>585</v>
      </c>
      <c r="C595" s="896" t="s">
        <v>922</v>
      </c>
      <c r="D595" s="896" t="s">
        <v>708</v>
      </c>
      <c r="E595" s="896" t="s">
        <v>751</v>
      </c>
      <c r="F595" s="896" t="s">
        <v>710</v>
      </c>
      <c r="G595" s="896" t="s">
        <v>711</v>
      </c>
      <c r="H595" s="896" t="s">
        <v>719</v>
      </c>
      <c r="I595" s="896" t="s">
        <v>816</v>
      </c>
      <c r="J595" s="896" t="s">
        <v>796</v>
      </c>
      <c r="K595" s="896" t="s">
        <v>709</v>
      </c>
      <c r="L595" s="896" t="s">
        <v>739</v>
      </c>
      <c r="M595" s="896" t="s">
        <v>2803</v>
      </c>
      <c r="N595" s="896" t="s">
        <v>2313</v>
      </c>
      <c r="O595" s="896" t="s">
        <v>4647</v>
      </c>
      <c r="P595" s="896" t="s">
        <v>4540</v>
      </c>
      <c r="Q595" s="896"/>
      <c r="R595" s="896"/>
      <c r="S595" s="896"/>
      <c r="T595" s="896"/>
      <c r="U595" s="896"/>
      <c r="V595" s="896"/>
      <c r="W595" s="896"/>
      <c r="X595" s="896"/>
      <c r="Y595" s="896"/>
      <c r="Z595" s="896"/>
      <c r="AA595" s="896"/>
      <c r="AB595" s="896"/>
      <c r="AC595" s="896"/>
      <c r="AD595" s="896"/>
      <c r="AE595" s="896"/>
      <c r="AF595" s="896"/>
    </row>
    <row r="596" spans="1:32" x14ac:dyDescent="0.15">
      <c r="A596" s="895" t="s">
        <v>4086</v>
      </c>
      <c r="B596" s="896" t="s">
        <v>586</v>
      </c>
      <c r="C596" s="896" t="s">
        <v>893</v>
      </c>
      <c r="D596" s="896" t="s">
        <v>2234</v>
      </c>
      <c r="E596" s="896"/>
      <c r="F596" s="896"/>
      <c r="G596" s="896"/>
      <c r="H596" s="896"/>
      <c r="I596" s="896"/>
      <c r="J596" s="896"/>
      <c r="K596" s="896"/>
      <c r="L596" s="896"/>
      <c r="M596" s="896"/>
      <c r="N596" s="896"/>
      <c r="O596" s="896"/>
      <c r="P596" s="896"/>
      <c r="Q596" s="896"/>
      <c r="R596" s="896"/>
      <c r="S596" s="896"/>
      <c r="T596" s="896"/>
      <c r="U596" s="896"/>
      <c r="V596" s="896"/>
      <c r="W596" s="896"/>
      <c r="X596" s="896"/>
      <c r="Y596" s="896"/>
      <c r="Z596" s="896"/>
      <c r="AA596" s="896"/>
      <c r="AB596" s="896"/>
      <c r="AC596" s="896"/>
      <c r="AD596" s="896"/>
      <c r="AE596" s="896"/>
      <c r="AF596" s="896"/>
    </row>
    <row r="597" spans="1:32" x14ac:dyDescent="0.15">
      <c r="A597" s="895" t="s">
        <v>4088</v>
      </c>
      <c r="B597" s="896" t="s">
        <v>595</v>
      </c>
      <c r="C597" s="896" t="s">
        <v>708</v>
      </c>
      <c r="D597" s="896" t="s">
        <v>745</v>
      </c>
      <c r="E597" s="896" t="s">
        <v>770</v>
      </c>
      <c r="F597" s="896"/>
      <c r="G597" s="896"/>
      <c r="H597" s="896"/>
      <c r="I597" s="896"/>
      <c r="J597" s="896"/>
      <c r="K597" s="896"/>
      <c r="L597" s="896"/>
      <c r="M597" s="896"/>
      <c r="N597" s="896"/>
      <c r="O597" s="896"/>
      <c r="P597" s="896"/>
      <c r="Q597" s="896"/>
      <c r="R597" s="896"/>
      <c r="S597" s="896"/>
      <c r="T597" s="896"/>
      <c r="U597" s="896"/>
      <c r="V597" s="896"/>
      <c r="W597" s="896"/>
      <c r="X597" s="896"/>
      <c r="Y597" s="896"/>
      <c r="Z597" s="896"/>
      <c r="AA597" s="896"/>
      <c r="AB597" s="896"/>
      <c r="AC597" s="896"/>
      <c r="AD597" s="896"/>
      <c r="AE597" s="896"/>
      <c r="AF597" s="896"/>
    </row>
    <row r="598" spans="1:32" x14ac:dyDescent="0.15">
      <c r="A598" s="895" t="s">
        <v>4090</v>
      </c>
      <c r="B598" s="896" t="s">
        <v>600</v>
      </c>
      <c r="C598" s="896" t="s">
        <v>848</v>
      </c>
      <c r="D598" s="896" t="s">
        <v>1098</v>
      </c>
      <c r="E598" s="896" t="s">
        <v>4464</v>
      </c>
      <c r="F598" s="896"/>
      <c r="G598" s="896"/>
      <c r="H598" s="896"/>
      <c r="I598" s="896"/>
      <c r="J598" s="896"/>
      <c r="K598" s="896"/>
      <c r="L598" s="896"/>
      <c r="M598" s="896"/>
      <c r="N598" s="896"/>
      <c r="O598" s="896"/>
      <c r="P598" s="896"/>
      <c r="Q598" s="896"/>
      <c r="R598" s="896"/>
      <c r="S598" s="896"/>
      <c r="T598" s="896"/>
      <c r="U598" s="896"/>
      <c r="V598" s="896"/>
      <c r="W598" s="896"/>
      <c r="X598" s="896"/>
      <c r="Y598" s="896"/>
      <c r="Z598" s="896"/>
      <c r="AA598" s="896"/>
      <c r="AB598" s="896"/>
      <c r="AC598" s="896"/>
      <c r="AD598" s="896"/>
      <c r="AE598" s="896"/>
      <c r="AF598" s="896"/>
    </row>
    <row r="599" spans="1:32" x14ac:dyDescent="0.15">
      <c r="A599" s="895" t="s">
        <v>4092</v>
      </c>
      <c r="B599" s="896" t="s">
        <v>606</v>
      </c>
      <c r="C599" s="896" t="s">
        <v>708</v>
      </c>
      <c r="D599" s="896" t="s">
        <v>2238</v>
      </c>
      <c r="E599" s="896" t="s">
        <v>775</v>
      </c>
      <c r="F599" s="896" t="s">
        <v>745</v>
      </c>
      <c r="G599" s="896" t="s">
        <v>714</v>
      </c>
      <c r="H599" s="896" t="s">
        <v>742</v>
      </c>
      <c r="I599" s="896" t="s">
        <v>2469</v>
      </c>
      <c r="J599" s="896" t="s">
        <v>4541</v>
      </c>
      <c r="K599" s="896" t="s">
        <v>4540</v>
      </c>
      <c r="L599" s="896" t="s">
        <v>2793</v>
      </c>
      <c r="M599" s="896"/>
      <c r="N599" s="896"/>
      <c r="O599" s="896"/>
      <c r="P599" s="896"/>
      <c r="Q599" s="896"/>
      <c r="R599" s="896"/>
      <c r="S599" s="896"/>
      <c r="T599" s="896"/>
      <c r="U599" s="896"/>
      <c r="V599" s="896"/>
      <c r="W599" s="896"/>
      <c r="X599" s="896"/>
      <c r="Y599" s="896"/>
      <c r="Z599" s="896"/>
      <c r="AA599" s="896"/>
      <c r="AB599" s="896"/>
      <c r="AC599" s="896"/>
      <c r="AD599" s="896"/>
      <c r="AE599" s="896"/>
      <c r="AF599" s="896"/>
    </row>
    <row r="600" spans="1:32" x14ac:dyDescent="0.15">
      <c r="A600" s="895" t="s">
        <v>4094</v>
      </c>
      <c r="B600" s="929" t="s">
        <v>604</v>
      </c>
      <c r="C600" s="896" t="s">
        <v>707</v>
      </c>
      <c r="D600" s="929" t="s">
        <v>2600</v>
      </c>
      <c r="E600" s="929" t="s">
        <v>2380</v>
      </c>
      <c r="F600" s="929" t="s">
        <v>4839</v>
      </c>
      <c r="G600" s="896"/>
      <c r="H600" s="896"/>
      <c r="I600" s="896"/>
      <c r="J600" s="896"/>
      <c r="K600" s="896"/>
      <c r="L600" s="896"/>
      <c r="M600" s="896"/>
      <c r="N600" s="896"/>
      <c r="O600" s="896"/>
      <c r="P600" s="896"/>
      <c r="Q600" s="896"/>
      <c r="R600" s="896"/>
      <c r="S600" s="896"/>
      <c r="T600" s="896"/>
      <c r="U600" s="896"/>
      <c r="V600" s="896"/>
      <c r="W600" s="896"/>
      <c r="X600" s="896"/>
      <c r="Y600" s="896"/>
      <c r="Z600" s="896"/>
      <c r="AA600" s="896"/>
      <c r="AB600" s="896"/>
      <c r="AC600" s="896"/>
      <c r="AD600" s="896"/>
      <c r="AE600" s="896"/>
      <c r="AF600" s="896"/>
    </row>
    <row r="601" spans="1:32" x14ac:dyDescent="0.15">
      <c r="A601" s="895" t="s">
        <v>4098</v>
      </c>
      <c r="B601" s="896" t="s">
        <v>602</v>
      </c>
      <c r="C601" s="896" t="s">
        <v>2384</v>
      </c>
      <c r="D601" s="896" t="s">
        <v>742</v>
      </c>
      <c r="E601" s="896" t="s">
        <v>876</v>
      </c>
      <c r="F601" s="896" t="s">
        <v>714</v>
      </c>
      <c r="G601" s="896"/>
      <c r="H601" s="896"/>
      <c r="I601" s="896"/>
      <c r="J601" s="896"/>
      <c r="K601" s="896"/>
      <c r="L601" s="896"/>
      <c r="M601" s="896"/>
      <c r="N601" s="896"/>
      <c r="O601" s="896"/>
      <c r="P601" s="896"/>
      <c r="Q601" s="896"/>
      <c r="R601" s="896"/>
      <c r="S601" s="896"/>
      <c r="T601" s="896"/>
      <c r="U601" s="896"/>
      <c r="V601" s="896"/>
      <c r="W601" s="896"/>
      <c r="X601" s="896"/>
      <c r="Y601" s="896"/>
      <c r="Z601" s="896"/>
      <c r="AA601" s="896"/>
      <c r="AB601" s="896"/>
      <c r="AC601" s="896"/>
      <c r="AD601" s="896"/>
      <c r="AE601" s="896"/>
      <c r="AF601" s="896"/>
    </row>
    <row r="602" spans="1:32" x14ac:dyDescent="0.15">
      <c r="A602" s="895" t="s">
        <v>4100</v>
      </c>
      <c r="B602" s="896" t="s">
        <v>607</v>
      </c>
      <c r="C602" s="896" t="s">
        <v>719</v>
      </c>
      <c r="D602" s="896" t="s">
        <v>711</v>
      </c>
      <c r="E602" s="896" t="s">
        <v>2143</v>
      </c>
      <c r="F602" s="896"/>
      <c r="G602" s="896"/>
      <c r="H602" s="896"/>
      <c r="I602" s="896"/>
      <c r="J602" s="896"/>
      <c r="K602" s="896"/>
      <c r="L602" s="896"/>
      <c r="M602" s="896"/>
      <c r="N602" s="896"/>
      <c r="O602" s="896"/>
      <c r="P602" s="896"/>
      <c r="Q602" s="896"/>
      <c r="R602" s="896"/>
      <c r="S602" s="896"/>
      <c r="T602" s="896"/>
      <c r="U602" s="896"/>
      <c r="V602" s="896"/>
      <c r="W602" s="896"/>
      <c r="X602" s="896"/>
      <c r="Y602" s="896"/>
      <c r="Z602" s="896"/>
      <c r="AA602" s="896"/>
      <c r="AB602" s="896"/>
      <c r="AC602" s="896"/>
      <c r="AD602" s="896"/>
      <c r="AE602" s="896"/>
      <c r="AF602" s="896"/>
    </row>
    <row r="603" spans="1:32" x14ac:dyDescent="0.15">
      <c r="A603" s="895" t="s">
        <v>4102</v>
      </c>
      <c r="B603" s="896" t="s">
        <v>591</v>
      </c>
      <c r="C603" s="896" t="s">
        <v>2236</v>
      </c>
      <c r="D603" s="896"/>
      <c r="E603" s="896"/>
      <c r="F603" s="896"/>
      <c r="G603" s="896"/>
      <c r="H603" s="896"/>
      <c r="I603" s="896"/>
      <c r="J603" s="896"/>
      <c r="K603" s="896"/>
      <c r="L603" s="896"/>
      <c r="M603" s="896"/>
      <c r="N603" s="896"/>
      <c r="O603" s="896"/>
      <c r="P603" s="896"/>
      <c r="Q603" s="896"/>
      <c r="R603" s="896"/>
      <c r="S603" s="896"/>
      <c r="T603" s="896"/>
      <c r="U603" s="896"/>
      <c r="V603" s="896"/>
      <c r="W603" s="896"/>
      <c r="X603" s="896"/>
      <c r="Y603" s="896"/>
      <c r="Z603" s="896"/>
      <c r="AA603" s="896"/>
      <c r="AB603" s="896"/>
      <c r="AC603" s="896"/>
      <c r="AD603" s="896"/>
      <c r="AE603" s="896"/>
      <c r="AF603" s="896"/>
    </row>
    <row r="604" spans="1:32" x14ac:dyDescent="0.15">
      <c r="A604" s="895" t="s">
        <v>4104</v>
      </c>
      <c r="B604" s="896" t="s">
        <v>584</v>
      </c>
      <c r="C604" s="896" t="s">
        <v>795</v>
      </c>
      <c r="D604" s="896" t="s">
        <v>742</v>
      </c>
      <c r="E604" s="896" t="s">
        <v>2123</v>
      </c>
      <c r="F604" s="896"/>
      <c r="G604" s="896"/>
      <c r="H604" s="896"/>
      <c r="I604" s="896"/>
      <c r="J604" s="896"/>
      <c r="K604" s="896"/>
      <c r="L604" s="896"/>
      <c r="M604" s="896"/>
      <c r="N604" s="896"/>
      <c r="O604" s="896"/>
      <c r="P604" s="896"/>
      <c r="Q604" s="896"/>
      <c r="R604" s="896"/>
      <c r="S604" s="896"/>
      <c r="T604" s="896"/>
      <c r="U604" s="896"/>
      <c r="V604" s="896"/>
      <c r="W604" s="896"/>
      <c r="X604" s="896"/>
      <c r="Y604" s="896"/>
      <c r="Z604" s="896"/>
      <c r="AA604" s="896"/>
      <c r="AB604" s="896"/>
      <c r="AC604" s="896"/>
      <c r="AD604" s="896"/>
      <c r="AE604" s="896"/>
      <c r="AF604" s="896"/>
    </row>
    <row r="605" spans="1:32" x14ac:dyDescent="0.15">
      <c r="A605" s="895" t="s">
        <v>4106</v>
      </c>
      <c r="B605" s="896" t="s">
        <v>583</v>
      </c>
      <c r="C605" s="896" t="s">
        <v>2601</v>
      </c>
      <c r="D605" s="896" t="s">
        <v>709</v>
      </c>
      <c r="E605" s="896" t="s">
        <v>2114</v>
      </c>
      <c r="F605" s="896" t="s">
        <v>2501</v>
      </c>
      <c r="G605" s="896" t="s">
        <v>4464</v>
      </c>
      <c r="H605" s="896" t="s">
        <v>4451</v>
      </c>
      <c r="I605" s="896"/>
      <c r="J605" s="896"/>
      <c r="K605" s="896"/>
      <c r="L605" s="896"/>
      <c r="M605" s="896"/>
      <c r="N605" s="896"/>
      <c r="O605" s="896"/>
      <c r="P605" s="896"/>
      <c r="Q605" s="896"/>
      <c r="R605" s="896"/>
      <c r="S605" s="896"/>
      <c r="T605" s="896"/>
      <c r="U605" s="896"/>
      <c r="V605" s="896"/>
      <c r="W605" s="896"/>
      <c r="X605" s="896"/>
      <c r="Y605" s="896"/>
      <c r="Z605" s="896"/>
      <c r="AA605" s="896"/>
      <c r="AB605" s="896"/>
      <c r="AC605" s="896"/>
      <c r="AD605" s="896"/>
      <c r="AE605" s="896"/>
      <c r="AF605" s="896"/>
    </row>
    <row r="606" spans="1:32" x14ac:dyDescent="0.15">
      <c r="A606" s="895" t="s">
        <v>4108</v>
      </c>
      <c r="B606" s="896" t="s">
        <v>4840</v>
      </c>
      <c r="C606" s="896" t="s">
        <v>4639</v>
      </c>
      <c r="D606" s="896"/>
      <c r="E606" s="896"/>
      <c r="F606" s="896"/>
      <c r="G606" s="896"/>
      <c r="H606" s="896"/>
      <c r="I606" s="896"/>
      <c r="J606" s="896"/>
      <c r="K606" s="896"/>
      <c r="L606" s="896"/>
      <c r="M606" s="896"/>
      <c r="N606" s="896"/>
      <c r="O606" s="896"/>
      <c r="P606" s="896"/>
      <c r="Q606" s="896"/>
      <c r="R606" s="896"/>
      <c r="S606" s="896"/>
      <c r="T606" s="896"/>
      <c r="U606" s="896"/>
      <c r="V606" s="896"/>
      <c r="W606" s="896"/>
      <c r="X606" s="896"/>
      <c r="Y606" s="896"/>
      <c r="Z606" s="896"/>
      <c r="AA606" s="896"/>
      <c r="AB606" s="896"/>
      <c r="AC606" s="896"/>
      <c r="AD606" s="896"/>
      <c r="AE606" s="896"/>
      <c r="AF606" s="896"/>
    </row>
    <row r="607" spans="1:32" x14ac:dyDescent="0.15">
      <c r="A607" s="895" t="s">
        <v>4112</v>
      </c>
      <c r="B607" s="896" t="s">
        <v>582</v>
      </c>
      <c r="C607" s="896" t="s">
        <v>742</v>
      </c>
      <c r="D607" s="896"/>
      <c r="E607" s="896"/>
      <c r="F607" s="896"/>
      <c r="G607" s="896"/>
      <c r="H607" s="896"/>
      <c r="I607" s="896"/>
      <c r="J607" s="896"/>
      <c r="K607" s="896"/>
      <c r="L607" s="896"/>
      <c r="M607" s="896"/>
      <c r="N607" s="896"/>
      <c r="O607" s="896"/>
      <c r="P607" s="896"/>
      <c r="Q607" s="896"/>
      <c r="R607" s="896"/>
      <c r="S607" s="896"/>
      <c r="T607" s="896"/>
      <c r="U607" s="896"/>
      <c r="V607" s="896"/>
      <c r="W607" s="896"/>
      <c r="X607" s="896"/>
      <c r="Y607" s="896"/>
      <c r="Z607" s="896"/>
      <c r="AA607" s="896"/>
      <c r="AB607" s="896"/>
      <c r="AC607" s="896"/>
      <c r="AD607" s="896"/>
      <c r="AE607" s="896"/>
      <c r="AF607" s="896"/>
    </row>
    <row r="608" spans="1:32" x14ac:dyDescent="0.15">
      <c r="A608" s="895" t="s">
        <v>4116</v>
      </c>
      <c r="B608" s="896" t="s">
        <v>2465</v>
      </c>
      <c r="C608" s="896" t="s">
        <v>742</v>
      </c>
      <c r="D608" s="896" t="s">
        <v>709</v>
      </c>
      <c r="E608" s="896" t="s">
        <v>887</v>
      </c>
      <c r="F608" s="896"/>
      <c r="G608" s="896"/>
      <c r="H608" s="896"/>
      <c r="I608" s="896"/>
      <c r="J608" s="896"/>
      <c r="K608" s="896"/>
      <c r="L608" s="896"/>
      <c r="M608" s="896"/>
      <c r="N608" s="896"/>
      <c r="O608" s="896"/>
      <c r="P608" s="896"/>
      <c r="Q608" s="896"/>
      <c r="R608" s="896"/>
      <c r="S608" s="896"/>
      <c r="T608" s="896"/>
      <c r="U608" s="896"/>
      <c r="V608" s="896"/>
      <c r="W608" s="896"/>
      <c r="X608" s="896"/>
      <c r="Y608" s="896"/>
      <c r="Z608" s="896"/>
      <c r="AA608" s="896"/>
      <c r="AB608" s="896"/>
      <c r="AC608" s="896"/>
      <c r="AD608" s="896"/>
      <c r="AE608" s="896"/>
      <c r="AF608" s="896"/>
    </row>
    <row r="609" spans="1:32" x14ac:dyDescent="0.15">
      <c r="A609" s="895" t="s">
        <v>4118</v>
      </c>
      <c r="B609" s="896" t="s">
        <v>60</v>
      </c>
      <c r="C609" s="896" t="s">
        <v>709</v>
      </c>
      <c r="D609" s="896"/>
      <c r="E609" s="896"/>
      <c r="F609" s="896"/>
      <c r="G609" s="896"/>
      <c r="H609" s="896"/>
      <c r="I609" s="896"/>
      <c r="J609" s="896"/>
      <c r="K609" s="896"/>
      <c r="L609" s="896"/>
      <c r="M609" s="896"/>
      <c r="N609" s="896"/>
      <c r="O609" s="896"/>
      <c r="P609" s="896"/>
      <c r="Q609" s="896"/>
      <c r="R609" s="896"/>
      <c r="S609" s="896"/>
      <c r="T609" s="896"/>
      <c r="U609" s="896"/>
      <c r="V609" s="896"/>
      <c r="W609" s="896"/>
      <c r="X609" s="896"/>
      <c r="Y609" s="896"/>
      <c r="Z609" s="896"/>
      <c r="AA609" s="896"/>
      <c r="AB609" s="896"/>
      <c r="AC609" s="896"/>
      <c r="AD609" s="896"/>
      <c r="AE609" s="896"/>
      <c r="AF609" s="896"/>
    </row>
    <row r="610" spans="1:32" x14ac:dyDescent="0.15">
      <c r="A610" s="895" t="s">
        <v>4120</v>
      </c>
      <c r="B610" s="929" t="s">
        <v>61</v>
      </c>
      <c r="C610" s="896" t="s">
        <v>708</v>
      </c>
      <c r="D610" s="896" t="s">
        <v>712</v>
      </c>
      <c r="E610" s="896" t="s">
        <v>775</v>
      </c>
      <c r="F610" s="929" t="s">
        <v>715</v>
      </c>
      <c r="G610" s="896"/>
      <c r="H610" s="896"/>
      <c r="I610" s="896"/>
      <c r="J610" s="896"/>
      <c r="K610" s="896"/>
      <c r="L610" s="896"/>
      <c r="M610" s="896"/>
      <c r="N610" s="896"/>
      <c r="O610" s="896"/>
      <c r="P610" s="896"/>
      <c r="Q610" s="896"/>
      <c r="R610" s="896"/>
      <c r="S610" s="896"/>
      <c r="T610" s="896"/>
      <c r="U610" s="896"/>
      <c r="V610" s="896"/>
      <c r="W610" s="896"/>
      <c r="X610" s="896"/>
      <c r="Y610" s="896"/>
      <c r="Z610" s="896"/>
      <c r="AA610" s="896"/>
      <c r="AB610" s="896"/>
      <c r="AC610" s="896"/>
      <c r="AD610" s="896"/>
      <c r="AE610" s="896"/>
      <c r="AF610" s="896"/>
    </row>
    <row r="611" spans="1:32" x14ac:dyDescent="0.15">
      <c r="A611" s="895" t="s">
        <v>4124</v>
      </c>
      <c r="B611" s="896" t="s">
        <v>141</v>
      </c>
      <c r="C611" s="896" t="s">
        <v>707</v>
      </c>
      <c r="D611" s="896"/>
      <c r="E611" s="896"/>
      <c r="F611" s="896"/>
      <c r="G611" s="896"/>
      <c r="H611" s="896"/>
      <c r="I611" s="896"/>
      <c r="J611" s="896"/>
      <c r="K611" s="896"/>
      <c r="L611" s="896"/>
      <c r="M611" s="896"/>
      <c r="N611" s="896"/>
      <c r="O611" s="896"/>
      <c r="P611" s="896"/>
      <c r="Q611" s="896"/>
      <c r="R611" s="896"/>
      <c r="S611" s="896"/>
      <c r="T611" s="896"/>
      <c r="U611" s="896"/>
      <c r="V611" s="896"/>
      <c r="W611" s="896"/>
      <c r="X611" s="896"/>
      <c r="Y611" s="896"/>
      <c r="Z611" s="896"/>
      <c r="AA611" s="896"/>
      <c r="AB611" s="896"/>
      <c r="AC611" s="896"/>
      <c r="AD611" s="896"/>
      <c r="AE611" s="896"/>
      <c r="AF611" s="896"/>
    </row>
    <row r="612" spans="1:32" x14ac:dyDescent="0.15">
      <c r="A612" s="895" t="s">
        <v>4126</v>
      </c>
      <c r="B612" s="896" t="s">
        <v>140</v>
      </c>
      <c r="C612" s="896" t="s">
        <v>832</v>
      </c>
      <c r="D612" s="896"/>
      <c r="E612" s="896"/>
      <c r="F612" s="896"/>
      <c r="G612" s="896"/>
      <c r="H612" s="896"/>
      <c r="I612" s="896"/>
      <c r="J612" s="896"/>
      <c r="K612" s="896"/>
      <c r="L612" s="896"/>
      <c r="M612" s="896"/>
      <c r="N612" s="896"/>
      <c r="O612" s="896"/>
      <c r="P612" s="896"/>
      <c r="Q612" s="896"/>
      <c r="R612" s="896"/>
      <c r="S612" s="896"/>
      <c r="T612" s="896"/>
      <c r="U612" s="896"/>
      <c r="V612" s="896"/>
      <c r="W612" s="896"/>
      <c r="X612" s="896"/>
      <c r="Y612" s="896"/>
      <c r="Z612" s="896"/>
      <c r="AA612" s="896"/>
      <c r="AB612" s="896"/>
      <c r="AC612" s="896"/>
      <c r="AD612" s="896"/>
      <c r="AE612" s="896"/>
      <c r="AF612" s="896"/>
    </row>
    <row r="613" spans="1:32" x14ac:dyDescent="0.15">
      <c r="A613" s="895" t="s">
        <v>4128</v>
      </c>
      <c r="B613" s="896" t="s">
        <v>2765</v>
      </c>
      <c r="C613" s="896" t="s">
        <v>708</v>
      </c>
      <c r="D613" s="896" t="s">
        <v>710</v>
      </c>
      <c r="E613" s="896" t="s">
        <v>885</v>
      </c>
      <c r="F613" s="896" t="s">
        <v>963</v>
      </c>
      <c r="G613" s="896" t="s">
        <v>2592</v>
      </c>
      <c r="H613" s="896" t="s">
        <v>2469</v>
      </c>
      <c r="I613" s="896"/>
      <c r="J613" s="896"/>
      <c r="K613" s="896"/>
      <c r="L613" s="896"/>
      <c r="M613" s="896"/>
      <c r="N613" s="896"/>
      <c r="O613" s="896"/>
      <c r="P613" s="896"/>
      <c r="Q613" s="896"/>
      <c r="R613" s="896"/>
      <c r="S613" s="896"/>
      <c r="T613" s="896"/>
      <c r="U613" s="896"/>
      <c r="V613" s="896"/>
      <c r="W613" s="896"/>
      <c r="X613" s="896"/>
      <c r="Y613" s="896"/>
      <c r="Z613" s="896"/>
      <c r="AA613" s="896"/>
      <c r="AB613" s="896"/>
      <c r="AC613" s="896"/>
      <c r="AD613" s="896"/>
      <c r="AE613" s="896"/>
      <c r="AF613" s="896"/>
    </row>
    <row r="614" spans="1:32" x14ac:dyDescent="0.15">
      <c r="A614" s="895" t="s">
        <v>4130</v>
      </c>
      <c r="B614" s="896" t="s">
        <v>609</v>
      </c>
      <c r="C614" s="896" t="s">
        <v>866</v>
      </c>
      <c r="D614" s="896" t="s">
        <v>708</v>
      </c>
      <c r="E614" s="896" t="s">
        <v>739</v>
      </c>
      <c r="F614" s="896" t="s">
        <v>787</v>
      </c>
      <c r="G614" s="896"/>
      <c r="H614" s="896"/>
      <c r="I614" s="896"/>
      <c r="J614" s="896"/>
      <c r="K614" s="896"/>
      <c r="L614" s="896"/>
      <c r="M614" s="896"/>
      <c r="N614" s="896"/>
      <c r="O614" s="896"/>
      <c r="P614" s="896"/>
      <c r="Q614" s="896"/>
      <c r="R614" s="896"/>
      <c r="S614" s="896"/>
      <c r="T614" s="896"/>
      <c r="U614" s="896"/>
      <c r="V614" s="896"/>
      <c r="W614" s="896"/>
      <c r="X614" s="896"/>
      <c r="Y614" s="896"/>
      <c r="Z614" s="896"/>
      <c r="AA614" s="896"/>
      <c r="AB614" s="896"/>
      <c r="AC614" s="896"/>
      <c r="AD614" s="896"/>
      <c r="AE614" s="896"/>
      <c r="AF614" s="896"/>
    </row>
    <row r="615" spans="1:32" x14ac:dyDescent="0.15">
      <c r="A615" s="895" t="s">
        <v>4132</v>
      </c>
      <c r="B615" s="896" t="s">
        <v>610</v>
      </c>
      <c r="C615" s="896" t="s">
        <v>708</v>
      </c>
      <c r="D615" s="896" t="s">
        <v>751</v>
      </c>
      <c r="E615" s="896" t="s">
        <v>2148</v>
      </c>
      <c r="F615" s="896"/>
      <c r="G615" s="896"/>
      <c r="H615" s="896"/>
      <c r="I615" s="896"/>
      <c r="J615" s="896"/>
      <c r="K615" s="896"/>
      <c r="L615" s="896"/>
      <c r="M615" s="896"/>
      <c r="N615" s="896"/>
      <c r="O615" s="896"/>
      <c r="P615" s="896"/>
      <c r="Q615" s="896"/>
      <c r="R615" s="896"/>
      <c r="S615" s="896"/>
      <c r="T615" s="896"/>
      <c r="U615" s="896"/>
      <c r="V615" s="896"/>
      <c r="W615" s="896"/>
      <c r="X615" s="896"/>
      <c r="Y615" s="896"/>
      <c r="Z615" s="896"/>
      <c r="AA615" s="896"/>
      <c r="AB615" s="896"/>
      <c r="AC615" s="896"/>
      <c r="AD615" s="896"/>
      <c r="AE615" s="896"/>
      <c r="AF615" s="896"/>
    </row>
    <row r="616" spans="1:32" x14ac:dyDescent="0.15">
      <c r="A616" s="895" t="s">
        <v>4134</v>
      </c>
      <c r="B616" s="896" t="s">
        <v>2767</v>
      </c>
      <c r="C616" s="896" t="s">
        <v>2239</v>
      </c>
      <c r="D616" s="896" t="s">
        <v>2182</v>
      </c>
      <c r="E616" s="896"/>
      <c r="F616" s="896"/>
      <c r="G616" s="896"/>
      <c r="H616" s="896"/>
      <c r="I616" s="896"/>
      <c r="J616" s="896"/>
      <c r="K616" s="896"/>
      <c r="L616" s="896"/>
      <c r="M616" s="896"/>
      <c r="N616" s="896"/>
      <c r="O616" s="896"/>
      <c r="P616" s="896"/>
      <c r="Q616" s="896"/>
      <c r="R616" s="896"/>
      <c r="S616" s="896"/>
      <c r="T616" s="896"/>
      <c r="U616" s="896"/>
      <c r="V616" s="896"/>
      <c r="W616" s="896"/>
      <c r="X616" s="896"/>
      <c r="Y616" s="896"/>
      <c r="Z616" s="896"/>
      <c r="AA616" s="896"/>
      <c r="AB616" s="896"/>
      <c r="AC616" s="896"/>
      <c r="AD616" s="896"/>
      <c r="AE616" s="896"/>
      <c r="AF616" s="896"/>
    </row>
    <row r="617" spans="1:32" x14ac:dyDescent="0.15">
      <c r="A617" s="895" t="s">
        <v>4136</v>
      </c>
      <c r="B617" s="896" t="s">
        <v>608</v>
      </c>
      <c r="C617" s="896" t="s">
        <v>792</v>
      </c>
      <c r="D617" s="896" t="s">
        <v>709</v>
      </c>
      <c r="E617" s="896"/>
      <c r="F617" s="896"/>
      <c r="G617" s="896"/>
      <c r="H617" s="896"/>
      <c r="I617" s="896"/>
      <c r="J617" s="896"/>
      <c r="K617" s="896"/>
      <c r="L617" s="896"/>
      <c r="M617" s="896"/>
      <c r="N617" s="896"/>
      <c r="O617" s="896"/>
      <c r="P617" s="896"/>
      <c r="Q617" s="896"/>
      <c r="R617" s="896"/>
      <c r="S617" s="896"/>
      <c r="T617" s="896"/>
      <c r="U617" s="896"/>
      <c r="V617" s="896"/>
      <c r="W617" s="896"/>
      <c r="X617" s="896"/>
      <c r="Y617" s="896"/>
      <c r="Z617" s="896"/>
      <c r="AA617" s="896"/>
      <c r="AB617" s="896"/>
      <c r="AC617" s="896"/>
      <c r="AD617" s="896"/>
      <c r="AE617" s="896"/>
      <c r="AF617" s="896"/>
    </row>
    <row r="618" spans="1:32" x14ac:dyDescent="0.15">
      <c r="A618" s="895" t="s">
        <v>4138</v>
      </c>
      <c r="B618" s="896" t="s">
        <v>2766</v>
      </c>
      <c r="C618" s="896" t="s">
        <v>2226</v>
      </c>
      <c r="D618" s="896"/>
      <c r="E618" s="896"/>
      <c r="F618" s="896"/>
      <c r="G618" s="896"/>
      <c r="H618" s="896"/>
      <c r="I618" s="896"/>
      <c r="J618" s="896"/>
      <c r="K618" s="896"/>
      <c r="L618" s="896"/>
      <c r="M618" s="896"/>
      <c r="N618" s="896"/>
      <c r="O618" s="896"/>
      <c r="P618" s="896"/>
      <c r="Q618" s="896"/>
      <c r="R618" s="896"/>
      <c r="S618" s="896"/>
      <c r="T618" s="896"/>
      <c r="U618" s="896"/>
      <c r="V618" s="896"/>
      <c r="W618" s="896"/>
      <c r="X618" s="896"/>
      <c r="Y618" s="896"/>
      <c r="Z618" s="896"/>
      <c r="AA618" s="896"/>
      <c r="AB618" s="896"/>
      <c r="AC618" s="896"/>
      <c r="AD618" s="896"/>
      <c r="AE618" s="896"/>
      <c r="AF618" s="896"/>
    </row>
    <row r="619" spans="1:32" x14ac:dyDescent="0.15">
      <c r="A619" s="895" t="s">
        <v>4140</v>
      </c>
      <c r="B619" s="896" t="s">
        <v>62</v>
      </c>
      <c r="C619" s="896" t="s">
        <v>709</v>
      </c>
      <c r="D619" s="896" t="s">
        <v>711</v>
      </c>
      <c r="E619" s="896" t="s">
        <v>776</v>
      </c>
      <c r="F619" s="896" t="s">
        <v>777</v>
      </c>
      <c r="G619" s="896"/>
      <c r="H619" s="896"/>
      <c r="I619" s="896"/>
      <c r="J619" s="896"/>
      <c r="K619" s="896"/>
      <c r="L619" s="896"/>
      <c r="M619" s="896"/>
      <c r="N619" s="896"/>
      <c r="O619" s="896"/>
      <c r="P619" s="896"/>
      <c r="Q619" s="896"/>
      <c r="R619" s="896"/>
      <c r="S619" s="896"/>
      <c r="T619" s="896"/>
      <c r="U619" s="896"/>
      <c r="V619" s="896"/>
      <c r="W619" s="896"/>
      <c r="X619" s="896"/>
      <c r="Y619" s="896"/>
      <c r="Z619" s="896"/>
      <c r="AA619" s="896"/>
      <c r="AB619" s="896"/>
      <c r="AC619" s="896"/>
      <c r="AD619" s="896"/>
      <c r="AE619" s="896"/>
      <c r="AF619" s="896"/>
    </row>
    <row r="620" spans="1:32" x14ac:dyDescent="0.15">
      <c r="A620" s="895" t="s">
        <v>4142</v>
      </c>
      <c r="B620" s="896" t="s">
        <v>142</v>
      </c>
      <c r="C620" s="896" t="s">
        <v>707</v>
      </c>
      <c r="D620" s="896" t="s">
        <v>833</v>
      </c>
      <c r="E620" s="896" t="s">
        <v>2600</v>
      </c>
      <c r="F620" s="896"/>
      <c r="G620" s="896"/>
      <c r="H620" s="896"/>
      <c r="I620" s="896"/>
      <c r="J620" s="896"/>
      <c r="K620" s="896"/>
      <c r="L620" s="896"/>
      <c r="M620" s="896"/>
      <c r="N620" s="896"/>
      <c r="O620" s="896"/>
      <c r="P620" s="896"/>
      <c r="Q620" s="896"/>
      <c r="R620" s="896"/>
      <c r="S620" s="896"/>
      <c r="T620" s="896"/>
      <c r="U620" s="896"/>
      <c r="V620" s="896"/>
      <c r="W620" s="896"/>
      <c r="X620" s="896"/>
      <c r="Y620" s="896"/>
      <c r="Z620" s="896"/>
      <c r="AA620" s="896"/>
      <c r="AB620" s="896"/>
      <c r="AC620" s="896"/>
      <c r="AD620" s="896"/>
      <c r="AE620" s="896"/>
      <c r="AF620" s="896"/>
    </row>
    <row r="621" spans="1:32" x14ac:dyDescent="0.15">
      <c r="A621" s="895" t="s">
        <v>4144</v>
      </c>
      <c r="B621" s="896" t="s">
        <v>611</v>
      </c>
      <c r="C621" s="896" t="s">
        <v>708</v>
      </c>
      <c r="D621" s="896"/>
      <c r="E621" s="896"/>
      <c r="F621" s="896"/>
      <c r="G621" s="896"/>
      <c r="H621" s="896"/>
      <c r="I621" s="896"/>
      <c r="J621" s="896"/>
      <c r="K621" s="896"/>
      <c r="L621" s="896"/>
      <c r="M621" s="896"/>
      <c r="N621" s="896"/>
      <c r="O621" s="896"/>
      <c r="P621" s="896"/>
      <c r="Q621" s="896"/>
      <c r="R621" s="896"/>
      <c r="S621" s="896"/>
      <c r="T621" s="896"/>
      <c r="U621" s="896"/>
      <c r="V621" s="896"/>
      <c r="W621" s="896"/>
      <c r="X621" s="896"/>
      <c r="Y621" s="896"/>
      <c r="Z621" s="896"/>
      <c r="AA621" s="896"/>
      <c r="AB621" s="896"/>
      <c r="AC621" s="896"/>
      <c r="AD621" s="896"/>
      <c r="AE621" s="896"/>
      <c r="AF621" s="896"/>
    </row>
    <row r="622" spans="1:32" x14ac:dyDescent="0.15">
      <c r="A622" s="895" t="s">
        <v>4146</v>
      </c>
      <c r="B622" s="896" t="s">
        <v>2703</v>
      </c>
      <c r="C622" s="896" t="s">
        <v>2357</v>
      </c>
      <c r="D622" s="896"/>
      <c r="E622" s="896"/>
      <c r="F622" s="896"/>
      <c r="G622" s="896"/>
      <c r="H622" s="896"/>
      <c r="I622" s="896"/>
      <c r="J622" s="896"/>
      <c r="K622" s="896"/>
      <c r="L622" s="896"/>
      <c r="M622" s="896"/>
      <c r="N622" s="896"/>
      <c r="O622" s="896"/>
      <c r="P622" s="896"/>
      <c r="Q622" s="896"/>
      <c r="R622" s="896"/>
      <c r="S622" s="896"/>
      <c r="T622" s="896"/>
      <c r="U622" s="896"/>
      <c r="V622" s="896"/>
      <c r="W622" s="896"/>
      <c r="X622" s="896"/>
      <c r="Y622" s="896"/>
      <c r="Z622" s="896"/>
      <c r="AA622" s="896"/>
      <c r="AB622" s="896"/>
      <c r="AC622" s="896"/>
      <c r="AD622" s="896"/>
      <c r="AE622" s="896"/>
      <c r="AF622" s="896"/>
    </row>
    <row r="623" spans="1:32" x14ac:dyDescent="0.15">
      <c r="A623" s="895" t="s">
        <v>4148</v>
      </c>
      <c r="B623" s="896" t="s">
        <v>63</v>
      </c>
      <c r="C623" s="896" t="s">
        <v>778</v>
      </c>
      <c r="D623" s="896" t="s">
        <v>707</v>
      </c>
      <c r="E623" s="896" t="s">
        <v>715</v>
      </c>
      <c r="F623" s="896" t="s">
        <v>716</v>
      </c>
      <c r="G623" s="896"/>
      <c r="H623" s="896"/>
      <c r="I623" s="896"/>
      <c r="J623" s="896"/>
      <c r="K623" s="896"/>
      <c r="L623" s="896"/>
      <c r="M623" s="896"/>
      <c r="N623" s="896"/>
      <c r="O623" s="896"/>
      <c r="P623" s="896"/>
      <c r="Q623" s="896"/>
      <c r="R623" s="896"/>
      <c r="S623" s="896"/>
      <c r="T623" s="896"/>
      <c r="U623" s="896"/>
      <c r="V623" s="896"/>
      <c r="W623" s="896"/>
      <c r="X623" s="896"/>
      <c r="Y623" s="896"/>
      <c r="Z623" s="896"/>
      <c r="AA623" s="896"/>
      <c r="AB623" s="896"/>
      <c r="AC623" s="896"/>
      <c r="AD623" s="896"/>
      <c r="AE623" s="896"/>
      <c r="AF623" s="896"/>
    </row>
    <row r="624" spans="1:32" x14ac:dyDescent="0.15">
      <c r="A624" s="895" t="s">
        <v>4150</v>
      </c>
      <c r="B624" s="896" t="s">
        <v>2260</v>
      </c>
      <c r="C624" s="896" t="s">
        <v>2103</v>
      </c>
      <c r="D624" s="896" t="s">
        <v>2104</v>
      </c>
      <c r="E624" s="896"/>
      <c r="F624" s="896"/>
      <c r="G624" s="896"/>
      <c r="H624" s="896"/>
      <c r="I624" s="896"/>
      <c r="J624" s="896"/>
      <c r="K624" s="896"/>
      <c r="L624" s="896"/>
      <c r="M624" s="896"/>
      <c r="N624" s="896"/>
      <c r="O624" s="896"/>
      <c r="P624" s="896"/>
      <c r="Q624" s="896"/>
      <c r="R624" s="896"/>
      <c r="S624" s="896"/>
      <c r="T624" s="896"/>
      <c r="U624" s="896"/>
      <c r="V624" s="896"/>
      <c r="W624" s="896"/>
      <c r="X624" s="896"/>
      <c r="Y624" s="896"/>
      <c r="Z624" s="896"/>
      <c r="AA624" s="896"/>
      <c r="AB624" s="896"/>
      <c r="AC624" s="896"/>
      <c r="AD624" s="896"/>
      <c r="AE624" s="896"/>
      <c r="AF624" s="896"/>
    </row>
    <row r="625" spans="1:32" x14ac:dyDescent="0.15">
      <c r="A625" s="895" t="s">
        <v>4152</v>
      </c>
      <c r="B625" s="896" t="s">
        <v>2768</v>
      </c>
      <c r="C625" s="896" t="s">
        <v>742</v>
      </c>
      <c r="D625" s="896"/>
      <c r="E625" s="896"/>
      <c r="F625" s="896"/>
      <c r="G625" s="896"/>
      <c r="H625" s="896"/>
      <c r="I625" s="896"/>
      <c r="J625" s="896"/>
      <c r="K625" s="896"/>
      <c r="L625" s="896"/>
      <c r="M625" s="896"/>
      <c r="N625" s="896"/>
      <c r="O625" s="896"/>
      <c r="P625" s="896"/>
      <c r="Q625" s="896"/>
      <c r="R625" s="896"/>
      <c r="S625" s="896"/>
      <c r="T625" s="896"/>
      <c r="U625" s="896"/>
      <c r="V625" s="896"/>
      <c r="W625" s="896"/>
      <c r="X625" s="896"/>
      <c r="Y625" s="896"/>
      <c r="Z625" s="896"/>
      <c r="AA625" s="896"/>
      <c r="AB625" s="896"/>
      <c r="AC625" s="896"/>
      <c r="AD625" s="896"/>
      <c r="AE625" s="896"/>
      <c r="AF625" s="896"/>
    </row>
    <row r="626" spans="1:32" x14ac:dyDescent="0.15">
      <c r="A626" s="895" t="s">
        <v>4154</v>
      </c>
      <c r="B626" s="896" t="s">
        <v>64</v>
      </c>
      <c r="C626" s="896" t="s">
        <v>779</v>
      </c>
      <c r="D626" s="896" t="s">
        <v>709</v>
      </c>
      <c r="E626" s="896" t="s">
        <v>707</v>
      </c>
      <c r="F626" s="896" t="s">
        <v>780</v>
      </c>
      <c r="G626" s="896" t="s">
        <v>781</v>
      </c>
      <c r="H626" s="896" t="s">
        <v>770</v>
      </c>
      <c r="I626" s="896"/>
      <c r="J626" s="896"/>
      <c r="K626" s="896"/>
      <c r="L626" s="896"/>
      <c r="M626" s="896"/>
      <c r="N626" s="896"/>
      <c r="O626" s="896"/>
      <c r="P626" s="896"/>
      <c r="Q626" s="896"/>
      <c r="R626" s="896"/>
      <c r="S626" s="896"/>
      <c r="T626" s="896"/>
      <c r="U626" s="896"/>
      <c r="V626" s="896"/>
      <c r="W626" s="896"/>
      <c r="X626" s="896"/>
      <c r="Y626" s="896"/>
      <c r="Z626" s="896"/>
      <c r="AA626" s="896"/>
      <c r="AB626" s="896"/>
      <c r="AC626" s="896"/>
      <c r="AD626" s="896"/>
      <c r="AE626" s="896"/>
      <c r="AF626" s="896"/>
    </row>
    <row r="627" spans="1:32" x14ac:dyDescent="0.15">
      <c r="A627" s="895" t="s">
        <v>4156</v>
      </c>
      <c r="B627" s="896" t="s">
        <v>143</v>
      </c>
      <c r="C627" s="896" t="s">
        <v>796</v>
      </c>
      <c r="D627" s="896" t="s">
        <v>4609</v>
      </c>
      <c r="E627" s="896" t="s">
        <v>2599</v>
      </c>
      <c r="F627" s="896" t="s">
        <v>2811</v>
      </c>
      <c r="G627" s="896" t="s">
        <v>4643</v>
      </c>
      <c r="H627" s="896"/>
      <c r="I627" s="896"/>
      <c r="J627" s="896"/>
      <c r="K627" s="896"/>
      <c r="L627" s="896"/>
      <c r="M627" s="896"/>
      <c r="N627" s="896"/>
      <c r="O627" s="896"/>
      <c r="P627" s="896"/>
      <c r="Q627" s="896"/>
      <c r="R627" s="896"/>
      <c r="S627" s="896"/>
      <c r="T627" s="896"/>
      <c r="U627" s="896"/>
      <c r="V627" s="896"/>
      <c r="W627" s="896"/>
      <c r="X627" s="896"/>
      <c r="Y627" s="896"/>
      <c r="Z627" s="896"/>
      <c r="AA627" s="896"/>
      <c r="AB627" s="896"/>
      <c r="AC627" s="896"/>
      <c r="AD627" s="896"/>
      <c r="AE627" s="896"/>
      <c r="AF627" s="896"/>
    </row>
    <row r="628" spans="1:32" x14ac:dyDescent="0.15">
      <c r="A628" s="895" t="s">
        <v>4158</v>
      </c>
      <c r="B628" s="896" t="s">
        <v>65</v>
      </c>
      <c r="C628" s="896" t="s">
        <v>708</v>
      </c>
      <c r="D628" s="896" t="s">
        <v>709</v>
      </c>
      <c r="E628" s="896" t="s">
        <v>710</v>
      </c>
      <c r="F628" s="896" t="s">
        <v>711</v>
      </c>
      <c r="G628" s="896" t="s">
        <v>712</v>
      </c>
      <c r="H628" s="896" t="s">
        <v>707</v>
      </c>
      <c r="I628" s="896" t="s">
        <v>713</v>
      </c>
      <c r="J628" s="896" t="s">
        <v>714</v>
      </c>
      <c r="K628" s="896" t="s">
        <v>715</v>
      </c>
      <c r="L628" s="896" t="s">
        <v>716</v>
      </c>
      <c r="M628" s="896"/>
      <c r="N628" s="896"/>
      <c r="O628" s="896"/>
      <c r="P628" s="896"/>
      <c r="Q628" s="896"/>
      <c r="R628" s="896"/>
      <c r="S628" s="896"/>
      <c r="T628" s="896"/>
      <c r="U628" s="896"/>
      <c r="V628" s="896"/>
      <c r="W628" s="896"/>
      <c r="X628" s="896"/>
      <c r="Y628" s="896"/>
      <c r="Z628" s="896"/>
      <c r="AA628" s="896"/>
      <c r="AB628" s="896"/>
      <c r="AC628" s="896"/>
      <c r="AD628" s="896"/>
      <c r="AE628" s="896"/>
      <c r="AF628" s="896"/>
    </row>
    <row r="629" spans="1:32" x14ac:dyDescent="0.15">
      <c r="A629" s="895" t="s">
        <v>4160</v>
      </c>
      <c r="B629" s="896" t="s">
        <v>144</v>
      </c>
      <c r="C629" s="896" t="s">
        <v>791</v>
      </c>
      <c r="D629" s="896" t="s">
        <v>785</v>
      </c>
      <c r="E629" s="896" t="s">
        <v>790</v>
      </c>
      <c r="F629" s="896"/>
      <c r="G629" s="896"/>
      <c r="H629" s="896"/>
      <c r="I629" s="896"/>
      <c r="J629" s="896"/>
      <c r="K629" s="896"/>
      <c r="L629" s="896"/>
      <c r="M629" s="896"/>
      <c r="N629" s="896"/>
      <c r="O629" s="896"/>
      <c r="P629" s="896"/>
      <c r="Q629" s="896"/>
      <c r="R629" s="896"/>
      <c r="S629" s="896"/>
      <c r="T629" s="896"/>
      <c r="U629" s="896"/>
      <c r="V629" s="896"/>
      <c r="W629" s="896"/>
      <c r="X629" s="896"/>
      <c r="Y629" s="896"/>
      <c r="Z629" s="896"/>
      <c r="AA629" s="896"/>
      <c r="AB629" s="896"/>
      <c r="AC629" s="896"/>
      <c r="AD629" s="896"/>
      <c r="AE629" s="896"/>
      <c r="AF629" s="896"/>
    </row>
    <row r="630" spans="1:32" x14ac:dyDescent="0.15">
      <c r="A630" s="895" t="s">
        <v>4162</v>
      </c>
      <c r="B630" s="896" t="s">
        <v>145</v>
      </c>
      <c r="C630" s="896" t="s">
        <v>2818</v>
      </c>
      <c r="D630" s="896"/>
      <c r="E630" s="896"/>
      <c r="F630" s="896"/>
      <c r="G630" s="896"/>
      <c r="H630" s="896"/>
      <c r="I630" s="896"/>
      <c r="J630" s="896"/>
      <c r="K630" s="896"/>
      <c r="L630" s="896"/>
      <c r="M630" s="896"/>
      <c r="N630" s="896"/>
      <c r="O630" s="896"/>
      <c r="P630" s="896"/>
      <c r="Q630" s="896"/>
      <c r="R630" s="896"/>
      <c r="S630" s="896"/>
      <c r="T630" s="896"/>
      <c r="U630" s="896"/>
      <c r="V630" s="896"/>
      <c r="W630" s="896"/>
      <c r="X630" s="896"/>
      <c r="Y630" s="896"/>
      <c r="Z630" s="896"/>
      <c r="AA630" s="896"/>
      <c r="AB630" s="896"/>
      <c r="AC630" s="896"/>
      <c r="AD630" s="896"/>
      <c r="AE630" s="896"/>
      <c r="AF630" s="896"/>
    </row>
    <row r="631" spans="1:32" x14ac:dyDescent="0.15">
      <c r="A631" s="895" t="s">
        <v>4164</v>
      </c>
      <c r="B631" s="896" t="s">
        <v>618</v>
      </c>
      <c r="C631" s="896" t="s">
        <v>2242</v>
      </c>
      <c r="D631" s="896" t="s">
        <v>2243</v>
      </c>
      <c r="E631" s="896" t="s">
        <v>885</v>
      </c>
      <c r="F631" s="896" t="s">
        <v>2245</v>
      </c>
      <c r="G631" s="896" t="s">
        <v>2720</v>
      </c>
      <c r="H631" s="896" t="s">
        <v>2244</v>
      </c>
      <c r="I631" s="896"/>
      <c r="J631" s="896"/>
      <c r="K631" s="896"/>
      <c r="L631" s="896"/>
      <c r="M631" s="896"/>
      <c r="N631" s="896"/>
      <c r="O631" s="896"/>
      <c r="P631" s="896"/>
      <c r="Q631" s="896"/>
      <c r="R631" s="896"/>
      <c r="S631" s="896"/>
      <c r="T631" s="896"/>
      <c r="U631" s="896"/>
      <c r="V631" s="896"/>
      <c r="W631" s="896"/>
      <c r="X631" s="896"/>
      <c r="Y631" s="896"/>
      <c r="Z631" s="896"/>
      <c r="AA631" s="896"/>
      <c r="AB631" s="896"/>
      <c r="AC631" s="896"/>
      <c r="AD631" s="896"/>
      <c r="AE631" s="896"/>
      <c r="AF631" s="896"/>
    </row>
    <row r="632" spans="1:32" x14ac:dyDescent="0.15">
      <c r="A632" s="895" t="s">
        <v>4166</v>
      </c>
      <c r="B632" s="896" t="s">
        <v>613</v>
      </c>
      <c r="C632" s="896" t="s">
        <v>710</v>
      </c>
      <c r="D632" s="896" t="s">
        <v>711</v>
      </c>
      <c r="E632" s="896" t="s">
        <v>753</v>
      </c>
      <c r="F632" s="896"/>
      <c r="G632" s="896"/>
      <c r="H632" s="896"/>
      <c r="I632" s="896"/>
      <c r="J632" s="896"/>
      <c r="K632" s="896"/>
      <c r="L632" s="896"/>
      <c r="M632" s="896"/>
      <c r="N632" s="896"/>
      <c r="O632" s="896"/>
      <c r="P632" s="896"/>
      <c r="Q632" s="896"/>
      <c r="R632" s="896"/>
      <c r="S632" s="896"/>
      <c r="T632" s="896"/>
      <c r="U632" s="896"/>
      <c r="V632" s="896"/>
      <c r="W632" s="896"/>
      <c r="X632" s="896"/>
      <c r="Y632" s="896"/>
      <c r="Z632" s="896"/>
      <c r="AA632" s="896"/>
      <c r="AB632" s="896"/>
      <c r="AC632" s="896"/>
      <c r="AD632" s="896"/>
      <c r="AE632" s="896"/>
      <c r="AF632" s="896"/>
    </row>
    <row r="633" spans="1:32" x14ac:dyDescent="0.15">
      <c r="A633" s="895" t="s">
        <v>4168</v>
      </c>
      <c r="B633" s="929" t="s">
        <v>614</v>
      </c>
      <c r="C633" s="896" t="s">
        <v>712</v>
      </c>
      <c r="D633" s="896" t="s">
        <v>715</v>
      </c>
      <c r="E633" s="929" t="s">
        <v>750</v>
      </c>
      <c r="F633" s="929" t="s">
        <v>976</v>
      </c>
      <c r="G633" s="896" t="s">
        <v>2240</v>
      </c>
      <c r="H633" s="896" t="s">
        <v>2385</v>
      </c>
      <c r="I633" s="896" t="s">
        <v>2498</v>
      </c>
      <c r="J633" s="896" t="s">
        <v>2629</v>
      </c>
      <c r="K633" s="896"/>
      <c r="L633" s="896"/>
      <c r="M633" s="896"/>
      <c r="N633" s="896"/>
      <c r="O633" s="896"/>
      <c r="P633" s="896"/>
      <c r="Q633" s="896"/>
      <c r="R633" s="896"/>
      <c r="S633" s="896"/>
      <c r="T633" s="896"/>
      <c r="U633" s="896"/>
      <c r="V633" s="896"/>
      <c r="W633" s="896"/>
      <c r="X633" s="896"/>
      <c r="Y633" s="896"/>
      <c r="Z633" s="896"/>
      <c r="AA633" s="896"/>
      <c r="AB633" s="896"/>
      <c r="AC633" s="896"/>
      <c r="AD633" s="896"/>
      <c r="AE633" s="896"/>
      <c r="AF633" s="896"/>
    </row>
    <row r="634" spans="1:32" x14ac:dyDescent="0.15">
      <c r="A634" s="895" t="s">
        <v>4170</v>
      </c>
      <c r="B634" s="896" t="s">
        <v>620</v>
      </c>
      <c r="C634" s="896" t="s">
        <v>745</v>
      </c>
      <c r="D634" s="896" t="s">
        <v>1089</v>
      </c>
      <c r="E634" s="896" t="s">
        <v>1048</v>
      </c>
      <c r="F634" s="896"/>
      <c r="G634" s="896"/>
      <c r="H634" s="896"/>
      <c r="I634" s="896"/>
      <c r="J634" s="896"/>
      <c r="K634" s="896"/>
      <c r="L634" s="896"/>
      <c r="M634" s="896"/>
      <c r="N634" s="896"/>
      <c r="O634" s="896"/>
      <c r="P634" s="896"/>
      <c r="Q634" s="896"/>
      <c r="R634" s="896"/>
      <c r="S634" s="896"/>
      <c r="T634" s="896"/>
      <c r="U634" s="896"/>
      <c r="V634" s="896"/>
      <c r="W634" s="896"/>
      <c r="X634" s="896"/>
      <c r="Y634" s="896"/>
      <c r="Z634" s="896"/>
      <c r="AA634" s="896"/>
      <c r="AB634" s="896"/>
      <c r="AC634" s="896"/>
      <c r="AD634" s="896"/>
      <c r="AE634" s="896"/>
      <c r="AF634" s="896"/>
    </row>
    <row r="635" spans="1:32" x14ac:dyDescent="0.15">
      <c r="A635" s="895" t="s">
        <v>4172</v>
      </c>
      <c r="B635" s="896" t="s">
        <v>624</v>
      </c>
      <c r="C635" s="896" t="s">
        <v>708</v>
      </c>
      <c r="D635" s="896" t="s">
        <v>810</v>
      </c>
      <c r="E635" s="896"/>
      <c r="F635" s="896"/>
      <c r="G635" s="896"/>
      <c r="H635" s="896"/>
      <c r="I635" s="896"/>
      <c r="J635" s="896"/>
      <c r="K635" s="896"/>
      <c r="L635" s="896"/>
      <c r="M635" s="896"/>
      <c r="N635" s="896"/>
      <c r="O635" s="896"/>
      <c r="P635" s="896"/>
      <c r="Q635" s="896"/>
      <c r="R635" s="896"/>
      <c r="S635" s="896"/>
      <c r="T635" s="896"/>
      <c r="U635" s="896"/>
      <c r="V635" s="896"/>
      <c r="W635" s="896"/>
      <c r="X635" s="896"/>
      <c r="Y635" s="896"/>
      <c r="Z635" s="896"/>
      <c r="AA635" s="896"/>
      <c r="AB635" s="896"/>
      <c r="AC635" s="896"/>
      <c r="AD635" s="896"/>
      <c r="AE635" s="896"/>
      <c r="AF635" s="896"/>
    </row>
    <row r="636" spans="1:32" x14ac:dyDescent="0.15">
      <c r="A636" s="895" t="s">
        <v>4174</v>
      </c>
      <c r="B636" s="896" t="s">
        <v>615</v>
      </c>
      <c r="C636" s="896" t="s">
        <v>707</v>
      </c>
      <c r="D636" s="896"/>
      <c r="E636" s="896"/>
      <c r="F636" s="896"/>
      <c r="G636" s="896"/>
      <c r="H636" s="896"/>
      <c r="I636" s="896"/>
      <c r="J636" s="896"/>
      <c r="K636" s="896"/>
      <c r="L636" s="896"/>
      <c r="M636" s="896"/>
      <c r="N636" s="896"/>
      <c r="O636" s="896"/>
      <c r="P636" s="896"/>
      <c r="Q636" s="896"/>
      <c r="R636" s="896"/>
      <c r="S636" s="896"/>
      <c r="T636" s="896"/>
      <c r="U636" s="896"/>
      <c r="V636" s="896"/>
      <c r="W636" s="896"/>
      <c r="X636" s="896"/>
      <c r="Y636" s="896"/>
      <c r="Z636" s="896"/>
      <c r="AA636" s="896"/>
      <c r="AB636" s="896"/>
      <c r="AC636" s="896"/>
      <c r="AD636" s="896"/>
      <c r="AE636" s="896"/>
      <c r="AF636" s="896"/>
    </row>
    <row r="637" spans="1:32" x14ac:dyDescent="0.15">
      <c r="A637" s="895" t="s">
        <v>4176</v>
      </c>
      <c r="B637" s="896" t="s">
        <v>622</v>
      </c>
      <c r="C637" s="896" t="s">
        <v>1102</v>
      </c>
      <c r="D637" s="896" t="s">
        <v>709</v>
      </c>
      <c r="E637" s="896" t="s">
        <v>714</v>
      </c>
      <c r="F637" s="896" t="s">
        <v>2136</v>
      </c>
      <c r="G637" s="896"/>
      <c r="H637" s="896"/>
      <c r="I637" s="896"/>
      <c r="J637" s="896"/>
      <c r="K637" s="896"/>
      <c r="L637" s="896"/>
      <c r="M637" s="896"/>
      <c r="N637" s="896"/>
      <c r="O637" s="896"/>
      <c r="P637" s="896"/>
      <c r="Q637" s="896"/>
      <c r="R637" s="896"/>
      <c r="S637" s="896"/>
      <c r="T637" s="896"/>
      <c r="U637" s="896"/>
      <c r="V637" s="896"/>
      <c r="W637" s="896"/>
      <c r="X637" s="896"/>
      <c r="Y637" s="896"/>
      <c r="Z637" s="896"/>
      <c r="AA637" s="896"/>
      <c r="AB637" s="896"/>
      <c r="AC637" s="896"/>
      <c r="AD637" s="896"/>
      <c r="AE637" s="896"/>
      <c r="AF637" s="896"/>
    </row>
    <row r="638" spans="1:32" x14ac:dyDescent="0.15">
      <c r="A638" s="895" t="s">
        <v>4178</v>
      </c>
      <c r="B638" s="896" t="s">
        <v>616</v>
      </c>
      <c r="C638" s="896" t="s">
        <v>871</v>
      </c>
      <c r="D638" s="896" t="s">
        <v>2804</v>
      </c>
      <c r="E638" s="896" t="s">
        <v>2805</v>
      </c>
      <c r="F638" s="896" t="s">
        <v>957</v>
      </c>
      <c r="G638" s="896" t="s">
        <v>1100</v>
      </c>
      <c r="H638" s="896"/>
      <c r="I638" s="896"/>
      <c r="J638" s="896"/>
      <c r="K638" s="896"/>
      <c r="L638" s="896"/>
      <c r="M638" s="896"/>
      <c r="N638" s="896"/>
      <c r="O638" s="896"/>
      <c r="P638" s="896"/>
      <c r="Q638" s="896"/>
      <c r="R638" s="896"/>
      <c r="S638" s="896"/>
      <c r="T638" s="896"/>
      <c r="U638" s="896"/>
      <c r="V638" s="896"/>
      <c r="W638" s="896"/>
      <c r="X638" s="896"/>
      <c r="Y638" s="896"/>
      <c r="Z638" s="896"/>
      <c r="AA638" s="896"/>
      <c r="AB638" s="896"/>
      <c r="AC638" s="896"/>
      <c r="AD638" s="896"/>
      <c r="AE638" s="896"/>
      <c r="AF638" s="896"/>
    </row>
    <row r="639" spans="1:32" x14ac:dyDescent="0.15">
      <c r="A639" s="895" t="s">
        <v>4180</v>
      </c>
      <c r="B639" s="896" t="s">
        <v>621</v>
      </c>
      <c r="C639" s="896" t="s">
        <v>742</v>
      </c>
      <c r="D639" s="896" t="s">
        <v>768</v>
      </c>
      <c r="E639" s="896" t="s">
        <v>2630</v>
      </c>
      <c r="F639" s="896"/>
      <c r="G639" s="896"/>
      <c r="H639" s="896"/>
      <c r="I639" s="896"/>
      <c r="J639" s="896"/>
      <c r="K639" s="896"/>
      <c r="L639" s="896"/>
      <c r="M639" s="896"/>
      <c r="N639" s="896"/>
      <c r="O639" s="896"/>
      <c r="P639" s="896"/>
      <c r="Q639" s="896"/>
      <c r="R639" s="896"/>
      <c r="S639" s="896"/>
      <c r="T639" s="896"/>
      <c r="U639" s="896"/>
      <c r="V639" s="896"/>
      <c r="W639" s="896"/>
      <c r="X639" s="896"/>
      <c r="Y639" s="896"/>
      <c r="Z639" s="896"/>
      <c r="AA639" s="896"/>
      <c r="AB639" s="896"/>
      <c r="AC639" s="896"/>
      <c r="AD639" s="896"/>
      <c r="AE639" s="896"/>
      <c r="AF639" s="896"/>
    </row>
    <row r="640" spans="1:32" x14ac:dyDescent="0.15">
      <c r="A640" s="895" t="s">
        <v>4182</v>
      </c>
      <c r="B640" s="896" t="s">
        <v>619</v>
      </c>
      <c r="C640" s="896" t="s">
        <v>836</v>
      </c>
      <c r="D640" s="896" t="s">
        <v>976</v>
      </c>
      <c r="E640" s="896" t="s">
        <v>2376</v>
      </c>
      <c r="F640" s="896"/>
      <c r="G640" s="896"/>
      <c r="H640" s="896"/>
      <c r="I640" s="896"/>
      <c r="J640" s="896"/>
      <c r="K640" s="896"/>
      <c r="L640" s="896"/>
      <c r="M640" s="896"/>
      <c r="N640" s="896"/>
      <c r="O640" s="896"/>
      <c r="P640" s="896"/>
      <c r="Q640" s="896"/>
      <c r="R640" s="896"/>
      <c r="S640" s="896"/>
      <c r="T640" s="896"/>
      <c r="U640" s="896"/>
      <c r="V640" s="896"/>
      <c r="W640" s="896"/>
      <c r="X640" s="896"/>
      <c r="Y640" s="896"/>
      <c r="Z640" s="896"/>
      <c r="AA640" s="896"/>
      <c r="AB640" s="896"/>
      <c r="AC640" s="896"/>
      <c r="AD640" s="896"/>
      <c r="AE640" s="896"/>
      <c r="AF640" s="896"/>
    </row>
    <row r="641" spans="1:32" x14ac:dyDescent="0.15">
      <c r="A641" s="895" t="s">
        <v>4184</v>
      </c>
      <c r="B641" s="896" t="s">
        <v>612</v>
      </c>
      <c r="C641" s="896" t="s">
        <v>810</v>
      </c>
      <c r="D641" s="896"/>
      <c r="E641" s="896"/>
      <c r="F641" s="896"/>
      <c r="G641" s="896"/>
      <c r="H641" s="896"/>
      <c r="I641" s="896"/>
      <c r="J641" s="896"/>
      <c r="K641" s="896"/>
      <c r="L641" s="896"/>
      <c r="M641" s="896"/>
      <c r="N641" s="896"/>
      <c r="O641" s="896"/>
      <c r="P641" s="896"/>
      <c r="Q641" s="896"/>
      <c r="R641" s="896"/>
      <c r="S641" s="896"/>
      <c r="T641" s="896"/>
      <c r="U641" s="896"/>
      <c r="V641" s="896"/>
      <c r="W641" s="896"/>
      <c r="X641" s="896"/>
      <c r="Y641" s="896"/>
      <c r="Z641" s="896"/>
      <c r="AA641" s="896"/>
      <c r="AB641" s="896"/>
      <c r="AC641" s="896"/>
      <c r="AD641" s="896"/>
      <c r="AE641" s="896"/>
      <c r="AF641" s="896"/>
    </row>
    <row r="642" spans="1:32" x14ac:dyDescent="0.15">
      <c r="A642" s="895" t="s">
        <v>4186</v>
      </c>
      <c r="B642" s="896" t="s">
        <v>623</v>
      </c>
      <c r="C642" s="896" t="s">
        <v>963</v>
      </c>
      <c r="D642" s="896" t="s">
        <v>950</v>
      </c>
      <c r="E642" s="896" t="s">
        <v>2152</v>
      </c>
      <c r="F642" s="896"/>
      <c r="G642" s="896"/>
      <c r="H642" s="896"/>
      <c r="I642" s="896"/>
      <c r="J642" s="896"/>
      <c r="K642" s="896"/>
      <c r="L642" s="896"/>
      <c r="M642" s="896"/>
      <c r="N642" s="896"/>
      <c r="O642" s="896"/>
      <c r="P642" s="896"/>
      <c r="Q642" s="896"/>
      <c r="R642" s="896"/>
      <c r="S642" s="896"/>
      <c r="T642" s="896"/>
      <c r="U642" s="896"/>
      <c r="V642" s="896"/>
      <c r="W642" s="896"/>
      <c r="X642" s="896"/>
      <c r="Y642" s="896"/>
      <c r="Z642" s="896"/>
      <c r="AA642" s="896"/>
      <c r="AB642" s="896"/>
      <c r="AC642" s="896"/>
      <c r="AD642" s="896"/>
      <c r="AE642" s="896"/>
      <c r="AF642" s="896"/>
    </row>
    <row r="643" spans="1:32" x14ac:dyDescent="0.15">
      <c r="A643" s="895" t="s">
        <v>4188</v>
      </c>
      <c r="B643" s="585" t="s">
        <v>617</v>
      </c>
      <c r="C643" s="896" t="s">
        <v>787</v>
      </c>
      <c r="D643" s="896" t="s">
        <v>1101</v>
      </c>
      <c r="E643" s="585" t="s">
        <v>2500</v>
      </c>
      <c r="F643" s="896" t="s">
        <v>2241</v>
      </c>
      <c r="G643" s="896"/>
      <c r="H643" s="896"/>
      <c r="I643" s="896"/>
      <c r="J643" s="896"/>
      <c r="K643" s="896"/>
      <c r="L643" s="896"/>
      <c r="M643" s="896"/>
      <c r="N643" s="896"/>
      <c r="O643" s="896"/>
      <c r="P643" s="896"/>
      <c r="Q643" s="896"/>
      <c r="R643" s="896"/>
      <c r="S643" s="896"/>
      <c r="T643" s="896"/>
      <c r="U643" s="896"/>
      <c r="V643" s="896"/>
      <c r="W643" s="896"/>
      <c r="X643" s="896"/>
      <c r="Y643" s="896"/>
      <c r="Z643" s="896"/>
      <c r="AA643" s="896"/>
      <c r="AB643" s="896"/>
      <c r="AC643" s="896"/>
      <c r="AD643" s="896"/>
      <c r="AE643" s="896"/>
      <c r="AF643" s="896"/>
    </row>
    <row r="644" spans="1:32" x14ac:dyDescent="0.15">
      <c r="A644" s="895" t="s">
        <v>4190</v>
      </c>
      <c r="B644" s="896" t="s">
        <v>625</v>
      </c>
      <c r="C644" s="896" t="s">
        <v>748</v>
      </c>
      <c r="D644" s="896"/>
      <c r="E644" s="896"/>
      <c r="F644" s="896"/>
      <c r="G644" s="896"/>
      <c r="H644" s="896"/>
      <c r="I644" s="896"/>
      <c r="J644" s="896"/>
      <c r="K644" s="896"/>
      <c r="L644" s="896"/>
      <c r="M644" s="896"/>
      <c r="N644" s="896"/>
      <c r="O644" s="896"/>
      <c r="P644" s="896"/>
      <c r="Q644" s="896"/>
      <c r="R644" s="896"/>
      <c r="S644" s="896"/>
      <c r="T644" s="896"/>
      <c r="U644" s="896"/>
      <c r="V644" s="896"/>
      <c r="W644" s="896"/>
      <c r="X644" s="896"/>
      <c r="Y644" s="896"/>
      <c r="Z644" s="896"/>
      <c r="AA644" s="896"/>
      <c r="AB644" s="896"/>
      <c r="AC644" s="896"/>
      <c r="AD644" s="896"/>
      <c r="AE644" s="896"/>
      <c r="AF644" s="896"/>
    </row>
    <row r="645" spans="1:32" x14ac:dyDescent="0.15">
      <c r="A645" s="895" t="s">
        <v>4192</v>
      </c>
      <c r="B645" s="896" t="s">
        <v>66</v>
      </c>
      <c r="C645" s="896" t="s">
        <v>782</v>
      </c>
      <c r="D645" s="896" t="s">
        <v>708</v>
      </c>
      <c r="E645" s="896" t="s">
        <v>709</v>
      </c>
      <c r="F645" s="896" t="s">
        <v>710</v>
      </c>
      <c r="G645" s="896" t="s">
        <v>711</v>
      </c>
      <c r="H645" s="896" t="s">
        <v>712</v>
      </c>
      <c r="I645" s="896" t="s">
        <v>707</v>
      </c>
      <c r="J645" s="896" t="s">
        <v>713</v>
      </c>
      <c r="K645" s="896" t="s">
        <v>714</v>
      </c>
      <c r="L645" s="896" t="s">
        <v>715</v>
      </c>
      <c r="M645" s="896" t="s">
        <v>783</v>
      </c>
      <c r="N645" s="896" t="s">
        <v>2680</v>
      </c>
      <c r="O645" s="896"/>
      <c r="P645" s="896"/>
      <c r="Q645" s="896"/>
      <c r="R645" s="896"/>
      <c r="S645" s="896"/>
      <c r="T645" s="896"/>
      <c r="U645" s="896"/>
      <c r="V645" s="896"/>
      <c r="W645" s="896"/>
      <c r="X645" s="896"/>
      <c r="Y645" s="896"/>
      <c r="Z645" s="896"/>
      <c r="AA645" s="896"/>
      <c r="AB645" s="896"/>
      <c r="AC645" s="896"/>
      <c r="AD645" s="896"/>
      <c r="AE645" s="896"/>
      <c r="AF645" s="896"/>
    </row>
    <row r="646" spans="1:32" x14ac:dyDescent="0.15">
      <c r="A646" s="895" t="s">
        <v>4194</v>
      </c>
      <c r="B646" s="896" t="s">
        <v>147</v>
      </c>
      <c r="C646" s="896" t="s">
        <v>2374</v>
      </c>
      <c r="D646" s="896" t="s">
        <v>781</v>
      </c>
      <c r="E646" s="896" t="s">
        <v>791</v>
      </c>
      <c r="F646" s="896"/>
      <c r="G646" s="896"/>
      <c r="H646" s="896"/>
      <c r="I646" s="896"/>
      <c r="J646" s="896"/>
      <c r="K646" s="896"/>
      <c r="L646" s="896"/>
      <c r="M646" s="896"/>
      <c r="N646" s="896"/>
      <c r="O646" s="896"/>
      <c r="P646" s="896"/>
      <c r="Q646" s="896"/>
      <c r="R646" s="896"/>
      <c r="S646" s="896"/>
      <c r="T646" s="896"/>
      <c r="U646" s="896"/>
      <c r="V646" s="896"/>
      <c r="W646" s="896"/>
      <c r="X646" s="896"/>
      <c r="Y646" s="896"/>
      <c r="Z646" s="896"/>
      <c r="AA646" s="896"/>
      <c r="AB646" s="896"/>
      <c r="AC646" s="896"/>
      <c r="AD646" s="896"/>
      <c r="AE646" s="896"/>
      <c r="AF646" s="896"/>
    </row>
    <row r="647" spans="1:32" x14ac:dyDescent="0.15">
      <c r="A647" s="895" t="s">
        <v>4196</v>
      </c>
      <c r="B647" s="896" t="s">
        <v>146</v>
      </c>
      <c r="C647" s="700" t="s">
        <v>835</v>
      </c>
      <c r="D647" s="896" t="s">
        <v>756</v>
      </c>
      <c r="E647" s="896"/>
      <c r="F647" s="896"/>
      <c r="G647" s="896"/>
      <c r="H647" s="896"/>
      <c r="J647" s="896"/>
      <c r="K647" s="896"/>
      <c r="L647" s="896"/>
      <c r="M647" s="896"/>
      <c r="N647" s="896"/>
      <c r="O647" s="896"/>
      <c r="P647" s="896"/>
      <c r="Q647" s="896"/>
      <c r="R647" s="896"/>
      <c r="S647" s="896"/>
      <c r="T647" s="896"/>
      <c r="U647" s="896"/>
      <c r="V647" s="896"/>
      <c r="W647" s="896"/>
      <c r="X647" s="896"/>
      <c r="Y647" s="896"/>
      <c r="Z647" s="896"/>
      <c r="AA647" s="896"/>
      <c r="AB647" s="896"/>
      <c r="AC647" s="896"/>
      <c r="AD647" s="896"/>
      <c r="AE647" s="896"/>
      <c r="AF647" s="896"/>
    </row>
    <row r="648" spans="1:32" x14ac:dyDescent="0.15">
      <c r="A648" s="895" t="s">
        <v>4198</v>
      </c>
      <c r="B648" s="896" t="s">
        <v>148</v>
      </c>
      <c r="C648" s="896" t="s">
        <v>739</v>
      </c>
      <c r="D648" s="896" t="s">
        <v>823</v>
      </c>
      <c r="E648" s="896" t="s">
        <v>836</v>
      </c>
      <c r="F648" s="896"/>
      <c r="G648" s="896"/>
      <c r="H648" s="896"/>
      <c r="I648" s="896"/>
      <c r="J648" s="896"/>
      <c r="K648" s="896"/>
      <c r="L648" s="896"/>
      <c r="M648" s="896"/>
      <c r="N648" s="896"/>
      <c r="O648" s="896"/>
      <c r="P648" s="896"/>
      <c r="Q648" s="896"/>
      <c r="R648" s="896"/>
      <c r="S648" s="896"/>
      <c r="T648" s="896"/>
      <c r="U648" s="896"/>
      <c r="V648" s="896"/>
      <c r="W648" s="896"/>
      <c r="X648" s="896"/>
      <c r="Y648" s="896"/>
      <c r="Z648" s="896"/>
      <c r="AA648" s="896"/>
      <c r="AB648" s="896"/>
      <c r="AC648" s="896"/>
      <c r="AD648" s="896"/>
      <c r="AE648" s="896"/>
      <c r="AF648" s="896"/>
    </row>
    <row r="649" spans="1:32" x14ac:dyDescent="0.15">
      <c r="A649" s="895" t="s">
        <v>4200</v>
      </c>
      <c r="B649" s="896" t="s">
        <v>149</v>
      </c>
      <c r="C649" s="896" t="s">
        <v>2105</v>
      </c>
      <c r="D649" s="896" t="s">
        <v>2106</v>
      </c>
      <c r="E649" s="896"/>
      <c r="F649" s="896"/>
      <c r="G649" s="896"/>
      <c r="H649" s="896"/>
      <c r="I649" s="896"/>
      <c r="J649" s="896"/>
      <c r="K649" s="896"/>
      <c r="L649" s="896"/>
      <c r="M649" s="896"/>
      <c r="N649" s="896"/>
      <c r="O649" s="896"/>
      <c r="P649" s="896"/>
      <c r="Q649" s="896"/>
      <c r="R649" s="896"/>
      <c r="S649" s="896"/>
      <c r="T649" s="896"/>
      <c r="U649" s="896"/>
      <c r="V649" s="896"/>
      <c r="W649" s="896"/>
      <c r="X649" s="896"/>
      <c r="Y649" s="896"/>
      <c r="Z649" s="896"/>
      <c r="AA649" s="896"/>
      <c r="AB649" s="896"/>
      <c r="AC649" s="896"/>
      <c r="AD649" s="896"/>
      <c r="AE649" s="896"/>
      <c r="AF649" s="896"/>
    </row>
    <row r="650" spans="1:32" x14ac:dyDescent="0.15">
      <c r="A650" s="895" t="s">
        <v>4202</v>
      </c>
      <c r="B650" s="896" t="s">
        <v>4203</v>
      </c>
      <c r="C650" s="896" t="s">
        <v>4622</v>
      </c>
      <c r="D650" s="896"/>
      <c r="E650" s="896"/>
      <c r="F650" s="896"/>
      <c r="G650" s="896"/>
      <c r="H650" s="896"/>
      <c r="I650" s="896"/>
      <c r="J650" s="896"/>
      <c r="K650" s="896"/>
      <c r="L650" s="896"/>
      <c r="M650" s="896"/>
      <c r="N650" s="896"/>
      <c r="O650" s="896"/>
      <c r="P650" s="896"/>
      <c r="Q650" s="896"/>
      <c r="R650" s="896"/>
      <c r="S650" s="896"/>
      <c r="T650" s="896"/>
      <c r="U650" s="896"/>
      <c r="V650" s="896"/>
      <c r="W650" s="896"/>
      <c r="X650" s="896"/>
      <c r="Y650" s="896"/>
      <c r="Z650" s="896"/>
      <c r="AA650" s="896"/>
      <c r="AB650" s="896"/>
      <c r="AC650" s="896"/>
      <c r="AD650" s="896"/>
      <c r="AE650" s="896"/>
      <c r="AF650" s="896"/>
    </row>
    <row r="651" spans="1:32" x14ac:dyDescent="0.15">
      <c r="A651" s="895" t="s">
        <v>4205</v>
      </c>
      <c r="B651" s="896" t="s">
        <v>626</v>
      </c>
      <c r="C651" s="896" t="s">
        <v>745</v>
      </c>
      <c r="D651" s="896"/>
      <c r="E651" s="896"/>
      <c r="F651" s="896"/>
      <c r="G651" s="896"/>
      <c r="H651" s="896"/>
      <c r="I651" s="896"/>
      <c r="J651" s="896"/>
      <c r="K651" s="896"/>
      <c r="L651" s="896"/>
      <c r="M651" s="896"/>
      <c r="N651" s="896"/>
      <c r="O651" s="896"/>
      <c r="P651" s="896"/>
      <c r="Q651" s="896"/>
      <c r="R651" s="896"/>
      <c r="S651" s="896"/>
      <c r="T651" s="896"/>
      <c r="U651" s="896"/>
      <c r="V651" s="896"/>
      <c r="W651" s="896"/>
      <c r="X651" s="896"/>
      <c r="Y651" s="896"/>
      <c r="Z651" s="896"/>
      <c r="AA651" s="896"/>
      <c r="AB651" s="896"/>
      <c r="AC651" s="896"/>
      <c r="AD651" s="896"/>
      <c r="AE651" s="896"/>
      <c r="AF651" s="896"/>
    </row>
    <row r="652" spans="1:32" x14ac:dyDescent="0.15">
      <c r="A652" s="895" t="s">
        <v>4207</v>
      </c>
      <c r="B652" s="896" t="s">
        <v>629</v>
      </c>
      <c r="C652" s="896" t="s">
        <v>711</v>
      </c>
      <c r="D652" s="896" t="s">
        <v>2793</v>
      </c>
      <c r="E652" s="896" t="s">
        <v>2794</v>
      </c>
      <c r="F652" s="896"/>
      <c r="G652" s="896"/>
      <c r="H652" s="896"/>
      <c r="I652" s="896"/>
      <c r="J652" s="896"/>
      <c r="K652" s="896"/>
      <c r="L652" s="896"/>
      <c r="M652" s="896"/>
      <c r="N652" s="896"/>
      <c r="O652" s="896"/>
      <c r="P652" s="896"/>
      <c r="Q652" s="896"/>
      <c r="R652" s="896"/>
      <c r="S652" s="896"/>
      <c r="T652" s="896"/>
      <c r="U652" s="896"/>
      <c r="V652" s="896"/>
      <c r="W652" s="896"/>
      <c r="X652" s="896"/>
      <c r="Y652" s="896"/>
      <c r="Z652" s="896"/>
      <c r="AA652" s="896"/>
      <c r="AB652" s="896"/>
      <c r="AC652" s="896"/>
      <c r="AD652" s="896"/>
      <c r="AE652" s="896"/>
      <c r="AF652" s="896"/>
    </row>
    <row r="653" spans="1:32" x14ac:dyDescent="0.15">
      <c r="A653" s="895" t="s">
        <v>4209</v>
      </c>
      <c r="B653" s="896" t="s">
        <v>630</v>
      </c>
      <c r="C653" s="896" t="s">
        <v>715</v>
      </c>
      <c r="D653" s="896" t="s">
        <v>764</v>
      </c>
      <c r="E653" s="896" t="s">
        <v>834</v>
      </c>
      <c r="F653" s="896" t="s">
        <v>2246</v>
      </c>
      <c r="G653" s="896"/>
      <c r="H653" s="896"/>
      <c r="I653" s="896"/>
      <c r="J653" s="896"/>
      <c r="K653" s="896"/>
      <c r="L653" s="896"/>
      <c r="M653" s="896"/>
      <c r="N653" s="896"/>
      <c r="O653" s="896"/>
      <c r="P653" s="896"/>
      <c r="Q653" s="896"/>
      <c r="R653" s="896"/>
      <c r="S653" s="896"/>
      <c r="T653" s="896"/>
      <c r="U653" s="896"/>
      <c r="V653" s="896"/>
      <c r="W653" s="896"/>
      <c r="X653" s="896"/>
      <c r="Y653" s="896"/>
      <c r="Z653" s="896"/>
      <c r="AA653" s="896"/>
      <c r="AB653" s="896"/>
      <c r="AC653" s="896"/>
      <c r="AD653" s="896"/>
      <c r="AE653" s="896"/>
      <c r="AF653" s="896"/>
    </row>
    <row r="654" spans="1:32" x14ac:dyDescent="0.15">
      <c r="A654" s="895" t="s">
        <v>4211</v>
      </c>
      <c r="B654" s="896" t="s">
        <v>633</v>
      </c>
      <c r="C654" s="896" t="s">
        <v>719</v>
      </c>
      <c r="D654" s="896" t="s">
        <v>1103</v>
      </c>
      <c r="E654" s="896" t="s">
        <v>721</v>
      </c>
      <c r="F654" s="896" t="s">
        <v>710</v>
      </c>
      <c r="G654" s="896" t="s">
        <v>997</v>
      </c>
      <c r="H654" s="896" t="s">
        <v>2560</v>
      </c>
      <c r="I654" s="896" t="s">
        <v>2631</v>
      </c>
      <c r="J654" s="896"/>
      <c r="K654" s="896"/>
      <c r="L654" s="896"/>
      <c r="M654" s="896"/>
      <c r="N654" s="896"/>
      <c r="O654" s="896"/>
      <c r="P654" s="896"/>
      <c r="Q654" s="896"/>
      <c r="R654" s="896"/>
      <c r="S654" s="896"/>
      <c r="T654" s="896"/>
      <c r="U654" s="896"/>
      <c r="V654" s="896"/>
      <c r="W654" s="896"/>
      <c r="X654" s="896"/>
      <c r="Y654" s="896"/>
      <c r="Z654" s="896"/>
      <c r="AA654" s="896"/>
      <c r="AB654" s="896"/>
      <c r="AC654" s="896"/>
      <c r="AD654" s="896"/>
      <c r="AE654" s="896"/>
      <c r="AF654" s="896"/>
    </row>
    <row r="655" spans="1:32" x14ac:dyDescent="0.15">
      <c r="A655" s="895" t="s">
        <v>4213</v>
      </c>
      <c r="B655" s="896" t="s">
        <v>634</v>
      </c>
      <c r="C655" s="896" t="s">
        <v>2248</v>
      </c>
      <c r="D655" s="896" t="s">
        <v>2312</v>
      </c>
      <c r="E655" s="896"/>
      <c r="F655" s="896"/>
      <c r="G655" s="896"/>
      <c r="H655" s="896"/>
      <c r="J655" s="896"/>
      <c r="L655" s="896"/>
      <c r="M655" s="896"/>
      <c r="N655" s="896"/>
      <c r="O655" s="896"/>
      <c r="P655" s="896"/>
      <c r="Q655" s="896"/>
      <c r="R655" s="896"/>
      <c r="S655" s="896"/>
      <c r="T655" s="896"/>
      <c r="U655" s="896"/>
      <c r="V655" s="896"/>
      <c r="W655" s="896"/>
      <c r="X655" s="896"/>
      <c r="Y655" s="896"/>
      <c r="Z655" s="896"/>
      <c r="AA655" s="896"/>
      <c r="AB655" s="896"/>
      <c r="AC655" s="896"/>
      <c r="AD655" s="896"/>
      <c r="AE655" s="896"/>
      <c r="AF655" s="896"/>
    </row>
    <row r="656" spans="1:32" x14ac:dyDescent="0.15">
      <c r="A656" s="895" t="s">
        <v>4217</v>
      </c>
      <c r="B656" s="896" t="s">
        <v>2769</v>
      </c>
      <c r="C656" s="896" t="s">
        <v>709</v>
      </c>
      <c r="D656" s="896" t="s">
        <v>770</v>
      </c>
      <c r="E656" s="896"/>
      <c r="F656" s="896"/>
      <c r="G656" s="896"/>
      <c r="H656" s="896"/>
      <c r="I656" s="896"/>
      <c r="J656" s="896"/>
      <c r="K656" s="896"/>
      <c r="L656" s="896"/>
      <c r="M656" s="896"/>
      <c r="N656" s="896"/>
      <c r="O656" s="896"/>
      <c r="P656" s="896"/>
      <c r="Q656" s="896"/>
      <c r="R656" s="896"/>
      <c r="S656" s="896"/>
      <c r="T656" s="896"/>
      <c r="U656" s="896"/>
      <c r="V656" s="896"/>
      <c r="W656" s="896"/>
      <c r="X656" s="896"/>
      <c r="Y656" s="896"/>
      <c r="Z656" s="896"/>
      <c r="AA656" s="896"/>
      <c r="AB656" s="896"/>
      <c r="AC656" s="896"/>
      <c r="AD656" s="896"/>
      <c r="AE656" s="896"/>
      <c r="AF656" s="896"/>
    </row>
    <row r="657" spans="1:32" x14ac:dyDescent="0.15">
      <c r="A657" s="895" t="s">
        <v>4219</v>
      </c>
      <c r="B657" s="896" t="s">
        <v>639</v>
      </c>
      <c r="C657" s="896" t="s">
        <v>708</v>
      </c>
      <c r="D657" s="896" t="s">
        <v>2105</v>
      </c>
      <c r="E657" s="896" t="s">
        <v>2234</v>
      </c>
      <c r="F657" s="896" t="s">
        <v>1033</v>
      </c>
      <c r="G657" s="896" t="s">
        <v>861</v>
      </c>
      <c r="H657" s="896" t="s">
        <v>714</v>
      </c>
      <c r="I657" s="896" t="s">
        <v>2122</v>
      </c>
      <c r="J657" s="896"/>
      <c r="K657" s="896"/>
      <c r="L657" s="896"/>
      <c r="M657" s="896"/>
      <c r="N657" s="896"/>
      <c r="O657" s="896"/>
      <c r="P657" s="896"/>
      <c r="Q657" s="896"/>
      <c r="R657" s="896"/>
      <c r="S657" s="896"/>
      <c r="T657" s="896"/>
      <c r="U657" s="896"/>
      <c r="V657" s="896"/>
      <c r="W657" s="896"/>
      <c r="X657" s="896"/>
      <c r="Y657" s="896"/>
      <c r="Z657" s="896"/>
      <c r="AA657" s="896"/>
      <c r="AB657" s="896"/>
      <c r="AC657" s="896"/>
      <c r="AD657" s="896"/>
      <c r="AE657" s="896"/>
      <c r="AF657" s="896"/>
    </row>
    <row r="658" spans="1:32" x14ac:dyDescent="0.15">
      <c r="A658" s="895" t="s">
        <v>4221</v>
      </c>
      <c r="B658" s="896" t="s">
        <v>637</v>
      </c>
      <c r="C658" s="896" t="s">
        <v>711</v>
      </c>
      <c r="D658" s="896" t="s">
        <v>825</v>
      </c>
      <c r="E658" s="896" t="s">
        <v>715</v>
      </c>
      <c r="F658" s="896" t="s">
        <v>1104</v>
      </c>
      <c r="G658" s="896" t="s">
        <v>714</v>
      </c>
      <c r="H658" s="896"/>
      <c r="I658" s="896"/>
      <c r="J658" s="896"/>
      <c r="K658" s="896"/>
      <c r="L658" s="896"/>
      <c r="M658" s="896"/>
      <c r="N658" s="896"/>
      <c r="O658" s="896"/>
      <c r="P658" s="896"/>
      <c r="Q658" s="896"/>
      <c r="R658" s="896"/>
      <c r="S658" s="896"/>
      <c r="T658" s="896"/>
      <c r="U658" s="896"/>
      <c r="V658" s="896"/>
      <c r="W658" s="896"/>
      <c r="X658" s="896"/>
      <c r="Y658" s="896"/>
      <c r="Z658" s="896"/>
      <c r="AA658" s="896"/>
      <c r="AB658" s="896"/>
      <c r="AC658" s="896"/>
      <c r="AD658" s="896"/>
      <c r="AE658" s="896"/>
      <c r="AF658" s="896"/>
    </row>
    <row r="659" spans="1:32" x14ac:dyDescent="0.15">
      <c r="A659" s="895" t="s">
        <v>4223</v>
      </c>
      <c r="B659" s="896" t="s">
        <v>628</v>
      </c>
      <c r="C659" s="896" t="s">
        <v>895</v>
      </c>
      <c r="D659" s="896" t="s">
        <v>2202</v>
      </c>
      <c r="E659" s="896"/>
      <c r="F659" s="896"/>
      <c r="G659" s="896"/>
      <c r="H659" s="896"/>
      <c r="I659" s="896"/>
      <c r="J659" s="896"/>
      <c r="K659" s="896"/>
      <c r="L659" s="896"/>
      <c r="M659" s="896"/>
      <c r="N659" s="896"/>
      <c r="O659" s="896"/>
      <c r="P659" s="896"/>
      <c r="Q659" s="896"/>
      <c r="R659" s="896"/>
      <c r="S659" s="896"/>
      <c r="T659" s="896"/>
      <c r="U659" s="896"/>
      <c r="V659" s="896"/>
      <c r="W659" s="896"/>
      <c r="X659" s="896"/>
      <c r="Y659" s="896"/>
      <c r="Z659" s="896"/>
      <c r="AA659" s="896"/>
      <c r="AB659" s="896"/>
      <c r="AC659" s="896"/>
      <c r="AD659" s="896"/>
      <c r="AE659" s="896"/>
      <c r="AF659" s="896"/>
    </row>
    <row r="660" spans="1:32" x14ac:dyDescent="0.15">
      <c r="A660" s="895" t="s">
        <v>4225</v>
      </c>
      <c r="B660" s="896" t="s">
        <v>638</v>
      </c>
      <c r="C660" s="896" t="s">
        <v>753</v>
      </c>
      <c r="D660" s="896" t="s">
        <v>1105</v>
      </c>
      <c r="E660" s="896" t="s">
        <v>742</v>
      </c>
      <c r="F660" s="896"/>
      <c r="G660" s="896"/>
      <c r="H660" s="896"/>
      <c r="I660" s="896"/>
      <c r="J660" s="896"/>
      <c r="K660" s="896"/>
      <c r="L660" s="896"/>
      <c r="M660" s="896"/>
      <c r="N660" s="896"/>
      <c r="O660" s="896"/>
      <c r="P660" s="896"/>
      <c r="Q660" s="896"/>
      <c r="R660" s="896"/>
      <c r="S660" s="896"/>
      <c r="T660" s="896"/>
      <c r="U660" s="896"/>
      <c r="V660" s="896"/>
      <c r="W660" s="896"/>
      <c r="X660" s="896"/>
      <c r="Y660" s="896"/>
      <c r="Z660" s="896"/>
      <c r="AA660" s="896"/>
      <c r="AB660" s="896"/>
      <c r="AC660" s="896"/>
      <c r="AD660" s="896"/>
      <c r="AE660" s="896"/>
      <c r="AF660" s="896"/>
    </row>
    <row r="661" spans="1:32" x14ac:dyDescent="0.15">
      <c r="A661" s="895" t="s">
        <v>4227</v>
      </c>
      <c r="B661" s="896" t="s">
        <v>636</v>
      </c>
      <c r="C661" s="896" t="s">
        <v>742</v>
      </c>
      <c r="D661" s="896" t="s">
        <v>872</v>
      </c>
      <c r="E661" s="896" t="s">
        <v>2524</v>
      </c>
      <c r="F661" s="896"/>
      <c r="G661" s="896"/>
      <c r="H661" s="896"/>
      <c r="I661" s="896"/>
      <c r="J661" s="896"/>
      <c r="K661" s="896"/>
      <c r="L661" s="896"/>
      <c r="M661" s="896"/>
      <c r="N661" s="896"/>
      <c r="O661" s="896"/>
      <c r="P661" s="896"/>
      <c r="Q661" s="896"/>
      <c r="R661" s="896"/>
      <c r="S661" s="896"/>
      <c r="T661" s="896"/>
      <c r="U661" s="896"/>
      <c r="V661" s="896"/>
      <c r="W661" s="896"/>
      <c r="X661" s="896"/>
      <c r="Y661" s="896"/>
      <c r="Z661" s="896"/>
      <c r="AA661" s="896"/>
      <c r="AB661" s="896"/>
      <c r="AC661" s="896"/>
      <c r="AD661" s="896"/>
      <c r="AE661" s="896"/>
      <c r="AF661" s="896"/>
    </row>
    <row r="662" spans="1:32" x14ac:dyDescent="0.15">
      <c r="A662" s="895" t="s">
        <v>4229</v>
      </c>
      <c r="B662" s="896" t="s">
        <v>631</v>
      </c>
      <c r="C662" s="896" t="s">
        <v>789</v>
      </c>
      <c r="D662" s="896" t="s">
        <v>2247</v>
      </c>
      <c r="E662" s="896" t="s">
        <v>4465</v>
      </c>
      <c r="F662" s="896" t="s">
        <v>4523</v>
      </c>
      <c r="G662" s="896" t="s">
        <v>742</v>
      </c>
      <c r="H662" s="896" t="s">
        <v>714</v>
      </c>
      <c r="I662" s="896"/>
      <c r="J662" s="896"/>
      <c r="K662" s="896"/>
      <c r="L662" s="896"/>
      <c r="M662" s="896"/>
      <c r="N662" s="896"/>
      <c r="O662" s="896"/>
      <c r="P662" s="896"/>
      <c r="Q662" s="896"/>
      <c r="R662" s="896"/>
      <c r="S662" s="896"/>
      <c r="T662" s="896"/>
      <c r="U662" s="896"/>
      <c r="V662" s="896"/>
      <c r="W662" s="896"/>
      <c r="X662" s="896"/>
      <c r="Y662" s="896"/>
      <c r="Z662" s="896"/>
      <c r="AA662" s="896"/>
      <c r="AB662" s="896"/>
      <c r="AC662" s="896"/>
      <c r="AD662" s="896"/>
      <c r="AE662" s="896"/>
      <c r="AF662" s="896"/>
    </row>
    <row r="663" spans="1:32" x14ac:dyDescent="0.15">
      <c r="A663" s="895" t="s">
        <v>4231</v>
      </c>
      <c r="B663" s="896" t="s">
        <v>627</v>
      </c>
      <c r="C663" s="896" t="s">
        <v>742</v>
      </c>
      <c r="D663" s="896"/>
      <c r="E663" s="896"/>
      <c r="F663" s="896"/>
      <c r="G663" s="896"/>
      <c r="H663" s="896"/>
      <c r="I663" s="896"/>
      <c r="J663" s="896"/>
      <c r="K663" s="896"/>
      <c r="L663" s="896"/>
      <c r="M663" s="896"/>
      <c r="N663" s="896"/>
      <c r="O663" s="896"/>
      <c r="P663" s="896"/>
      <c r="Q663" s="896"/>
      <c r="R663" s="896"/>
      <c r="S663" s="896"/>
      <c r="T663" s="896"/>
      <c r="U663" s="896"/>
      <c r="V663" s="896"/>
      <c r="W663" s="896"/>
      <c r="X663" s="896"/>
      <c r="Y663" s="896"/>
      <c r="Z663" s="896"/>
      <c r="AA663" s="896"/>
      <c r="AB663" s="896"/>
      <c r="AC663" s="896"/>
      <c r="AD663" s="896"/>
      <c r="AE663" s="896"/>
      <c r="AF663" s="896"/>
    </row>
    <row r="664" spans="1:32" x14ac:dyDescent="0.15">
      <c r="A664" s="895" t="s">
        <v>4233</v>
      </c>
      <c r="B664" s="896" t="s">
        <v>635</v>
      </c>
      <c r="C664" s="896" t="s">
        <v>792</v>
      </c>
      <c r="D664" s="896" t="s">
        <v>2249</v>
      </c>
      <c r="E664" s="896"/>
      <c r="F664" s="896"/>
      <c r="G664" s="896"/>
      <c r="H664" s="896"/>
      <c r="K664" s="896"/>
      <c r="L664" s="896"/>
      <c r="M664" s="896"/>
      <c r="N664" s="896"/>
      <c r="O664" s="896"/>
      <c r="P664" s="896"/>
      <c r="Q664" s="896"/>
      <c r="R664" s="896"/>
      <c r="S664" s="896"/>
      <c r="T664" s="896"/>
      <c r="U664" s="896"/>
      <c r="V664" s="896"/>
      <c r="W664" s="896"/>
      <c r="X664" s="896"/>
      <c r="Y664" s="896"/>
      <c r="Z664" s="896"/>
      <c r="AA664" s="896"/>
      <c r="AB664" s="896"/>
      <c r="AC664" s="896"/>
      <c r="AD664" s="896"/>
      <c r="AE664" s="896"/>
      <c r="AF664" s="896"/>
    </row>
    <row r="665" spans="1:32" x14ac:dyDescent="0.15">
      <c r="A665" s="895" t="s">
        <v>4235</v>
      </c>
      <c r="B665" s="896" t="s">
        <v>67</v>
      </c>
      <c r="C665" s="896" t="s">
        <v>721</v>
      </c>
      <c r="D665" s="896" t="s">
        <v>709</v>
      </c>
      <c r="E665" s="896" t="s">
        <v>711</v>
      </c>
      <c r="F665" s="896" t="s">
        <v>712</v>
      </c>
      <c r="G665" s="896" t="s">
        <v>707</v>
      </c>
      <c r="H665" s="896" t="s">
        <v>715</v>
      </c>
      <c r="I665" s="896" t="s">
        <v>716</v>
      </c>
      <c r="J665" s="896" t="s">
        <v>2095</v>
      </c>
      <c r="K665" s="896" t="s">
        <v>2096</v>
      </c>
      <c r="L665" s="896"/>
      <c r="M665" s="896"/>
      <c r="N665" s="896"/>
      <c r="O665" s="896"/>
      <c r="P665" s="896"/>
      <c r="Q665" s="896"/>
      <c r="R665" s="896"/>
      <c r="S665" s="896"/>
      <c r="T665" s="896"/>
      <c r="U665" s="896"/>
      <c r="V665" s="896"/>
      <c r="W665" s="896"/>
      <c r="X665" s="896"/>
      <c r="Y665" s="896"/>
      <c r="Z665" s="896"/>
      <c r="AA665" s="896"/>
      <c r="AB665" s="896"/>
      <c r="AC665" s="896"/>
      <c r="AD665" s="896"/>
      <c r="AE665" s="896"/>
      <c r="AF665" s="896"/>
    </row>
    <row r="666" spans="1:32" x14ac:dyDescent="0.15">
      <c r="A666" s="895" t="s">
        <v>4237</v>
      </c>
      <c r="B666" s="896" t="s">
        <v>150</v>
      </c>
      <c r="C666" s="896" t="s">
        <v>711</v>
      </c>
      <c r="D666" s="896"/>
      <c r="E666" s="896"/>
      <c r="F666" s="896"/>
      <c r="G666" s="896"/>
      <c r="H666" s="896"/>
      <c r="I666" s="896"/>
      <c r="K666" s="896"/>
      <c r="L666" s="896"/>
      <c r="M666" s="896"/>
      <c r="N666" s="896"/>
      <c r="O666" s="896"/>
      <c r="P666" s="896"/>
      <c r="Q666" s="896"/>
      <c r="R666" s="896"/>
      <c r="S666" s="896"/>
      <c r="T666" s="896"/>
      <c r="U666" s="896"/>
      <c r="V666" s="896"/>
      <c r="W666" s="896"/>
      <c r="X666" s="896"/>
      <c r="Y666" s="896"/>
      <c r="Z666" s="896"/>
      <c r="AA666" s="896"/>
      <c r="AB666" s="896"/>
      <c r="AC666" s="896"/>
      <c r="AD666" s="896"/>
      <c r="AE666" s="896"/>
      <c r="AF666" s="896"/>
    </row>
    <row r="667" spans="1:32" x14ac:dyDescent="0.15">
      <c r="A667" s="895" t="s">
        <v>4239</v>
      </c>
      <c r="B667" s="896" t="s">
        <v>151</v>
      </c>
      <c r="C667" s="896" t="s">
        <v>773</v>
      </c>
      <c r="D667" s="896" t="s">
        <v>795</v>
      </c>
      <c r="E667" s="896" t="s">
        <v>837</v>
      </c>
      <c r="F667" s="896"/>
      <c r="G667" s="896"/>
      <c r="H667" s="896"/>
      <c r="I667" s="896"/>
      <c r="J667" s="896"/>
      <c r="K667" s="896"/>
      <c r="L667" s="896"/>
      <c r="M667" s="896"/>
      <c r="N667" s="896"/>
      <c r="O667" s="896"/>
      <c r="P667" s="896"/>
      <c r="Q667" s="896"/>
      <c r="R667" s="896"/>
      <c r="S667" s="896"/>
      <c r="T667" s="896"/>
      <c r="U667" s="896"/>
      <c r="V667" s="896"/>
      <c r="W667" s="896"/>
      <c r="X667" s="896"/>
      <c r="Y667" s="896"/>
      <c r="Z667" s="896"/>
      <c r="AA667" s="896"/>
      <c r="AB667" s="896"/>
      <c r="AC667" s="896"/>
      <c r="AD667" s="896"/>
      <c r="AE667" s="896"/>
      <c r="AF667" s="896"/>
    </row>
    <row r="668" spans="1:32" x14ac:dyDescent="0.15">
      <c r="A668" s="895" t="s">
        <v>4241</v>
      </c>
      <c r="B668" s="896" t="s">
        <v>2346</v>
      </c>
      <c r="C668" s="896" t="s">
        <v>2313</v>
      </c>
      <c r="D668" s="896" t="s">
        <v>2600</v>
      </c>
      <c r="E668" s="896"/>
      <c r="F668" s="896"/>
      <c r="G668" s="896"/>
      <c r="H668" s="896"/>
      <c r="I668" s="896"/>
      <c r="J668" s="896"/>
      <c r="K668" s="896"/>
      <c r="L668" s="896"/>
      <c r="M668" s="896"/>
      <c r="N668" s="896"/>
      <c r="O668" s="896"/>
      <c r="P668" s="896"/>
      <c r="Q668" s="896"/>
      <c r="R668" s="896"/>
      <c r="S668" s="896"/>
      <c r="T668" s="896"/>
      <c r="U668" s="896"/>
      <c r="V668" s="896"/>
      <c r="W668" s="896"/>
      <c r="X668" s="896"/>
      <c r="Y668" s="896"/>
      <c r="Z668" s="896"/>
      <c r="AA668" s="896"/>
      <c r="AB668" s="896"/>
      <c r="AC668" s="896"/>
      <c r="AD668" s="896"/>
      <c r="AE668" s="896"/>
      <c r="AF668" s="896"/>
    </row>
    <row r="669" spans="1:32" x14ac:dyDescent="0.15">
      <c r="A669" s="895" t="s">
        <v>4658</v>
      </c>
      <c r="B669" s="896" t="s">
        <v>4802</v>
      </c>
      <c r="C669" s="896" t="s">
        <v>711</v>
      </c>
      <c r="D669" s="896" t="s">
        <v>1106</v>
      </c>
      <c r="E669" s="896"/>
      <c r="F669" s="896"/>
      <c r="G669" s="896"/>
      <c r="H669" s="896"/>
      <c r="I669" s="896"/>
      <c r="J669" s="896"/>
      <c r="K669" s="896"/>
      <c r="L669" s="896"/>
      <c r="M669" s="896"/>
      <c r="N669" s="896"/>
      <c r="O669" s="896"/>
      <c r="P669" s="896"/>
      <c r="Q669" s="896"/>
      <c r="R669" s="896"/>
      <c r="S669" s="896"/>
      <c r="T669" s="896"/>
      <c r="U669" s="896"/>
      <c r="V669" s="896"/>
      <c r="W669" s="896"/>
      <c r="X669" s="896"/>
      <c r="Y669" s="896"/>
      <c r="Z669" s="896"/>
      <c r="AA669" s="896"/>
      <c r="AB669" s="896"/>
      <c r="AC669" s="896"/>
      <c r="AD669" s="896"/>
      <c r="AE669" s="896"/>
      <c r="AF669" s="896"/>
    </row>
    <row r="670" spans="1:32" x14ac:dyDescent="0.15">
      <c r="A670" s="895" t="s">
        <v>4243</v>
      </c>
      <c r="B670" s="896" t="s">
        <v>643</v>
      </c>
      <c r="C670" s="896" t="s">
        <v>708</v>
      </c>
      <c r="D670" s="896" t="s">
        <v>950</v>
      </c>
      <c r="E670" s="896"/>
      <c r="F670" s="896"/>
      <c r="G670" s="896"/>
      <c r="H670" s="896"/>
      <c r="I670" s="896"/>
      <c r="J670" s="896"/>
      <c r="K670" s="896"/>
      <c r="L670" s="896"/>
      <c r="M670" s="896"/>
      <c r="N670" s="896"/>
      <c r="O670" s="896"/>
      <c r="P670" s="896"/>
      <c r="Q670" s="896"/>
      <c r="R670" s="896"/>
      <c r="S670" s="896"/>
      <c r="T670" s="896"/>
      <c r="U670" s="896"/>
      <c r="V670" s="896"/>
      <c r="W670" s="896"/>
      <c r="X670" s="896"/>
      <c r="Y670" s="896"/>
      <c r="Z670" s="896"/>
      <c r="AA670" s="896"/>
      <c r="AB670" s="896"/>
      <c r="AC670" s="896"/>
      <c r="AD670" s="896"/>
      <c r="AE670" s="896"/>
      <c r="AF670" s="896"/>
    </row>
    <row r="671" spans="1:32" x14ac:dyDescent="0.15">
      <c r="A671" s="895" t="s">
        <v>4247</v>
      </c>
      <c r="B671" s="896" t="s">
        <v>641</v>
      </c>
      <c r="C671" s="896" t="s">
        <v>1025</v>
      </c>
      <c r="D671" s="896" t="s">
        <v>770</v>
      </c>
      <c r="E671" s="896" t="s">
        <v>2111</v>
      </c>
      <c r="F671" s="896"/>
      <c r="G671" s="896"/>
      <c r="H671" s="896"/>
      <c r="I671" s="896"/>
      <c r="J671" s="896"/>
      <c r="K671" s="896"/>
      <c r="L671" s="896"/>
      <c r="M671" s="896"/>
      <c r="N671" s="896"/>
      <c r="O671" s="896"/>
      <c r="P671" s="896"/>
      <c r="Q671" s="896"/>
      <c r="R671" s="896"/>
      <c r="S671" s="896"/>
      <c r="T671" s="896"/>
      <c r="U671" s="896"/>
      <c r="V671" s="896"/>
      <c r="W671" s="896"/>
      <c r="X671" s="896"/>
      <c r="Y671" s="896"/>
      <c r="Z671" s="896"/>
      <c r="AA671" s="896"/>
      <c r="AB671" s="896"/>
      <c r="AC671" s="896"/>
      <c r="AD671" s="896"/>
      <c r="AE671" s="896"/>
      <c r="AF671" s="896"/>
    </row>
    <row r="672" spans="1:32" x14ac:dyDescent="0.15">
      <c r="A672" s="895" t="s">
        <v>4249</v>
      </c>
      <c r="B672" s="896" t="s">
        <v>2770</v>
      </c>
      <c r="C672" s="896" t="s">
        <v>4616</v>
      </c>
      <c r="D672" s="896"/>
      <c r="E672" s="896"/>
      <c r="F672" s="896"/>
      <c r="G672" s="896"/>
      <c r="H672" s="896"/>
      <c r="I672" s="896"/>
      <c r="J672" s="896"/>
      <c r="K672" s="896"/>
      <c r="L672" s="896"/>
      <c r="M672" s="896"/>
      <c r="N672" s="896"/>
      <c r="O672" s="896"/>
      <c r="P672" s="896"/>
      <c r="Q672" s="896"/>
      <c r="R672" s="896"/>
      <c r="S672" s="896"/>
      <c r="T672" s="896"/>
      <c r="U672" s="896"/>
      <c r="V672" s="896"/>
      <c r="W672" s="896"/>
      <c r="X672" s="896"/>
      <c r="Y672" s="896"/>
      <c r="Z672" s="896"/>
      <c r="AA672" s="896"/>
      <c r="AB672" s="896"/>
      <c r="AC672" s="896"/>
      <c r="AD672" s="896"/>
      <c r="AE672" s="896"/>
      <c r="AF672" s="896"/>
    </row>
    <row r="673" spans="1:32" x14ac:dyDescent="0.15">
      <c r="A673" s="895" t="s">
        <v>4251</v>
      </c>
      <c r="B673" s="585" t="s">
        <v>640</v>
      </c>
      <c r="C673" s="585" t="s">
        <v>742</v>
      </c>
      <c r="D673" s="896" t="s">
        <v>4524</v>
      </c>
      <c r="E673" s="896"/>
      <c r="F673" s="896"/>
      <c r="G673" s="896"/>
      <c r="H673" s="896"/>
      <c r="I673" s="896"/>
      <c r="J673" s="896"/>
      <c r="K673" s="896"/>
      <c r="L673" s="896"/>
      <c r="M673" s="896"/>
      <c r="N673" s="896"/>
      <c r="O673" s="896"/>
      <c r="P673" s="896"/>
      <c r="Q673" s="896"/>
      <c r="R673" s="896"/>
      <c r="S673" s="896"/>
      <c r="T673" s="896"/>
      <c r="U673" s="896"/>
      <c r="V673" s="896"/>
      <c r="W673" s="896"/>
      <c r="X673" s="896"/>
      <c r="Y673" s="896"/>
      <c r="Z673" s="896"/>
      <c r="AA673" s="896"/>
      <c r="AB673" s="896"/>
      <c r="AC673" s="896"/>
      <c r="AD673" s="896"/>
      <c r="AE673" s="896"/>
      <c r="AF673" s="896"/>
    </row>
    <row r="674" spans="1:32" x14ac:dyDescent="0.15">
      <c r="A674" s="895" t="s">
        <v>4253</v>
      </c>
      <c r="B674" s="896" t="s">
        <v>644</v>
      </c>
      <c r="C674" s="896" t="s">
        <v>709</v>
      </c>
      <c r="D674" s="896"/>
      <c r="E674" s="896"/>
      <c r="F674" s="896"/>
      <c r="G674" s="896"/>
      <c r="H674" s="896"/>
      <c r="I674" s="896"/>
      <c r="J674" s="896"/>
      <c r="K674" s="896"/>
      <c r="L674" s="896"/>
      <c r="M674" s="896"/>
      <c r="N674" s="896"/>
      <c r="O674" s="896"/>
      <c r="P674" s="896"/>
      <c r="Q674" s="896"/>
      <c r="R674" s="896"/>
      <c r="S674" s="896"/>
      <c r="T674" s="896"/>
      <c r="U674" s="896"/>
      <c r="V674" s="896"/>
      <c r="W674" s="896"/>
      <c r="X674" s="896"/>
      <c r="Y674" s="896"/>
      <c r="Z674" s="896"/>
      <c r="AA674" s="896"/>
      <c r="AB674" s="896"/>
      <c r="AC674" s="896"/>
      <c r="AD674" s="896"/>
      <c r="AE674" s="896"/>
      <c r="AF674" s="896"/>
    </row>
    <row r="675" spans="1:32" x14ac:dyDescent="0.15">
      <c r="A675" s="895" t="s">
        <v>4255</v>
      </c>
      <c r="B675" s="896" t="s">
        <v>68</v>
      </c>
      <c r="C675" s="896" t="s">
        <v>782</v>
      </c>
      <c r="D675" s="896" t="s">
        <v>707</v>
      </c>
      <c r="E675" s="896" t="s">
        <v>713</v>
      </c>
      <c r="F675" s="896" t="s">
        <v>714</v>
      </c>
      <c r="G675" s="896" t="s">
        <v>2467</v>
      </c>
      <c r="H675" s="896" t="s">
        <v>2354</v>
      </c>
      <c r="I675" s="896"/>
      <c r="J675" s="896"/>
      <c r="K675" s="896"/>
      <c r="L675" s="896"/>
      <c r="M675" s="896"/>
      <c r="N675" s="896"/>
      <c r="O675" s="896"/>
      <c r="P675" s="896"/>
      <c r="Q675" s="896"/>
      <c r="R675" s="896"/>
      <c r="S675" s="896"/>
      <c r="T675" s="896"/>
      <c r="U675" s="896"/>
      <c r="V675" s="896"/>
      <c r="W675" s="896"/>
      <c r="X675" s="896"/>
      <c r="Y675" s="896"/>
      <c r="Z675" s="896"/>
      <c r="AA675" s="896"/>
      <c r="AB675" s="896"/>
      <c r="AC675" s="896"/>
      <c r="AD675" s="896"/>
      <c r="AE675" s="896"/>
      <c r="AF675" s="896"/>
    </row>
    <row r="676" spans="1:32" x14ac:dyDescent="0.15">
      <c r="A676" s="895" t="s">
        <v>4257</v>
      </c>
      <c r="B676" s="896" t="s">
        <v>69</v>
      </c>
      <c r="C676" s="896" t="s">
        <v>754</v>
      </c>
      <c r="D676" s="896"/>
      <c r="E676" s="896"/>
      <c r="F676" s="896"/>
      <c r="G676" s="896"/>
      <c r="H676" s="896"/>
      <c r="I676" s="896"/>
      <c r="J676" s="896"/>
      <c r="K676" s="896"/>
      <c r="L676" s="896"/>
      <c r="M676" s="896"/>
      <c r="N676" s="896"/>
      <c r="O676" s="896"/>
      <c r="P676" s="896"/>
      <c r="Q676" s="896"/>
      <c r="R676" s="896"/>
      <c r="S676" s="896"/>
      <c r="T676" s="896"/>
      <c r="U676" s="896"/>
      <c r="V676" s="896"/>
      <c r="W676" s="896"/>
      <c r="X676" s="896"/>
      <c r="Y676" s="896"/>
      <c r="Z676" s="896"/>
      <c r="AA676" s="896"/>
      <c r="AB676" s="896"/>
      <c r="AC676" s="896"/>
      <c r="AD676" s="896"/>
      <c r="AE676" s="896"/>
      <c r="AF676" s="896"/>
    </row>
    <row r="677" spans="1:32" x14ac:dyDescent="0.15">
      <c r="A677" s="895" t="s">
        <v>4259</v>
      </c>
      <c r="B677" s="896" t="s">
        <v>645</v>
      </c>
      <c r="C677" s="896" t="s">
        <v>708</v>
      </c>
      <c r="D677" s="896" t="s">
        <v>819</v>
      </c>
      <c r="E677" s="896" t="s">
        <v>748</v>
      </c>
      <c r="F677" s="896" t="s">
        <v>742</v>
      </c>
      <c r="G677" s="896"/>
      <c r="H677" s="896"/>
      <c r="I677" s="896"/>
      <c r="J677" s="896"/>
      <c r="K677" s="896"/>
      <c r="L677" s="896"/>
      <c r="M677" s="896"/>
      <c r="N677" s="896"/>
      <c r="O677" s="896"/>
      <c r="P677" s="896"/>
      <c r="Q677" s="896"/>
      <c r="R677" s="896"/>
      <c r="S677" s="896"/>
      <c r="T677" s="896"/>
      <c r="U677" s="896"/>
      <c r="V677" s="896"/>
      <c r="W677" s="896"/>
      <c r="X677" s="896"/>
      <c r="Y677" s="896"/>
      <c r="Z677" s="896"/>
      <c r="AA677" s="896"/>
      <c r="AB677" s="896"/>
      <c r="AC677" s="896"/>
      <c r="AD677" s="896"/>
      <c r="AE677" s="896"/>
      <c r="AF677" s="896"/>
    </row>
    <row r="678" spans="1:32" x14ac:dyDescent="0.15">
      <c r="A678" s="895" t="s">
        <v>4261</v>
      </c>
      <c r="B678" s="896" t="s">
        <v>646</v>
      </c>
      <c r="C678" s="896" t="s">
        <v>810</v>
      </c>
      <c r="D678" s="896" t="s">
        <v>745</v>
      </c>
      <c r="E678" s="896" t="s">
        <v>714</v>
      </c>
      <c r="F678" s="896" t="s">
        <v>796</v>
      </c>
      <c r="G678" s="896" t="s">
        <v>708</v>
      </c>
      <c r="H678" s="896" t="s">
        <v>722</v>
      </c>
      <c r="I678" s="896" t="s">
        <v>1107</v>
      </c>
      <c r="J678" s="896" t="s">
        <v>791</v>
      </c>
      <c r="K678" s="896"/>
      <c r="L678" s="896"/>
      <c r="M678" s="896"/>
      <c r="N678" s="896"/>
      <c r="O678" s="896"/>
      <c r="P678" s="896"/>
      <c r="Q678" s="896"/>
      <c r="R678" s="896"/>
      <c r="S678" s="896"/>
      <c r="T678" s="896"/>
      <c r="U678" s="896"/>
      <c r="V678" s="896"/>
      <c r="W678" s="896"/>
      <c r="X678" s="896"/>
      <c r="Y678" s="896"/>
      <c r="Z678" s="896"/>
      <c r="AA678" s="896"/>
      <c r="AB678" s="896"/>
      <c r="AC678" s="896"/>
      <c r="AD678" s="896"/>
      <c r="AE678" s="896"/>
      <c r="AF678" s="896"/>
    </row>
    <row r="679" spans="1:32" x14ac:dyDescent="0.15">
      <c r="A679" s="895" t="s">
        <v>4263</v>
      </c>
      <c r="B679" s="896" t="s">
        <v>70</v>
      </c>
      <c r="C679" s="896" t="s">
        <v>709</v>
      </c>
      <c r="D679" s="896" t="s">
        <v>710</v>
      </c>
      <c r="E679" s="896" t="s">
        <v>711</v>
      </c>
      <c r="F679" s="896" t="s">
        <v>707</v>
      </c>
      <c r="G679" s="896" t="s">
        <v>716</v>
      </c>
      <c r="H679" s="896" t="s">
        <v>2367</v>
      </c>
      <c r="I679" s="896"/>
      <c r="J679" s="896"/>
      <c r="K679" s="896"/>
      <c r="M679" s="896"/>
      <c r="N679" s="896"/>
      <c r="O679" s="896"/>
      <c r="P679" s="896"/>
      <c r="Q679" s="896"/>
      <c r="R679" s="896"/>
      <c r="S679" s="896"/>
      <c r="T679" s="896"/>
      <c r="U679" s="896"/>
      <c r="V679" s="896"/>
      <c r="W679" s="896"/>
      <c r="X679" s="896"/>
      <c r="Y679" s="896"/>
      <c r="Z679" s="896"/>
      <c r="AA679" s="896"/>
      <c r="AB679" s="896"/>
      <c r="AC679" s="896"/>
      <c r="AD679" s="896"/>
      <c r="AE679" s="896"/>
      <c r="AF679" s="896"/>
    </row>
    <row r="680" spans="1:32" x14ac:dyDescent="0.15">
      <c r="A680" s="895" t="s">
        <v>4265</v>
      </c>
      <c r="B680" s="896" t="s">
        <v>152</v>
      </c>
      <c r="C680" s="896" t="s">
        <v>789</v>
      </c>
      <c r="D680" s="896"/>
      <c r="E680" s="896"/>
      <c r="F680" s="896"/>
      <c r="G680" s="896"/>
      <c r="H680" s="896"/>
      <c r="I680" s="896"/>
      <c r="J680" s="896"/>
      <c r="K680" s="896"/>
      <c r="L680" s="896"/>
      <c r="M680" s="896"/>
      <c r="N680" s="896"/>
      <c r="O680" s="896"/>
      <c r="P680" s="896"/>
      <c r="Q680" s="896"/>
      <c r="R680" s="896"/>
      <c r="S680" s="896"/>
      <c r="T680" s="896"/>
      <c r="U680" s="896"/>
      <c r="V680" s="896"/>
      <c r="W680" s="896"/>
      <c r="X680" s="896"/>
      <c r="Y680" s="896"/>
      <c r="Z680" s="896"/>
      <c r="AA680" s="896"/>
      <c r="AB680" s="896"/>
      <c r="AC680" s="896"/>
      <c r="AD680" s="896"/>
      <c r="AE680" s="896"/>
      <c r="AF680" s="896"/>
    </row>
    <row r="681" spans="1:32" x14ac:dyDescent="0.15">
      <c r="A681" s="895" t="s">
        <v>4267</v>
      </c>
      <c r="B681" s="896" t="s">
        <v>647</v>
      </c>
      <c r="C681" s="896" t="s">
        <v>708</v>
      </c>
      <c r="D681" s="896" t="s">
        <v>751</v>
      </c>
      <c r="E681" s="896" t="s">
        <v>795</v>
      </c>
      <c r="F681" s="896"/>
      <c r="G681" s="896"/>
      <c r="H681" s="896"/>
      <c r="I681" s="896"/>
      <c r="J681" s="896"/>
      <c r="K681" s="896"/>
      <c r="L681" s="896"/>
      <c r="M681" s="896"/>
      <c r="N681" s="896"/>
      <c r="O681" s="896"/>
      <c r="P681" s="896"/>
      <c r="Q681" s="896"/>
      <c r="R681" s="896"/>
      <c r="S681" s="896"/>
      <c r="T681" s="896"/>
      <c r="U681" s="896"/>
      <c r="V681" s="896"/>
      <c r="W681" s="896"/>
      <c r="X681" s="896"/>
      <c r="Y681" s="896"/>
      <c r="Z681" s="896"/>
      <c r="AA681" s="896"/>
      <c r="AB681" s="896"/>
      <c r="AC681" s="896"/>
      <c r="AD681" s="896"/>
      <c r="AE681" s="896"/>
      <c r="AF681" s="896"/>
    </row>
    <row r="682" spans="1:32" x14ac:dyDescent="0.15">
      <c r="A682" s="895" t="s">
        <v>4269</v>
      </c>
      <c r="B682" s="896" t="s">
        <v>648</v>
      </c>
      <c r="C682" s="896" t="s">
        <v>753</v>
      </c>
      <c r="D682" s="896" t="s">
        <v>774</v>
      </c>
      <c r="E682" s="896"/>
      <c r="F682" s="896"/>
      <c r="G682" s="896"/>
      <c r="H682" s="896"/>
      <c r="I682" s="896"/>
      <c r="J682" s="896"/>
      <c r="K682" s="896"/>
      <c r="L682" s="896"/>
      <c r="M682" s="896"/>
      <c r="N682" s="896"/>
      <c r="O682" s="896"/>
      <c r="P682" s="896"/>
      <c r="Q682" s="896"/>
      <c r="R682" s="896"/>
      <c r="S682" s="896"/>
      <c r="T682" s="896"/>
      <c r="U682" s="896"/>
      <c r="V682" s="896"/>
      <c r="W682" s="896"/>
      <c r="X682" s="896"/>
      <c r="Y682" s="896"/>
      <c r="Z682" s="896"/>
      <c r="AA682" s="896"/>
      <c r="AB682" s="896"/>
      <c r="AC682" s="896"/>
      <c r="AD682" s="896"/>
      <c r="AE682" s="896"/>
      <c r="AF682" s="896"/>
    </row>
    <row r="683" spans="1:32" x14ac:dyDescent="0.15">
      <c r="A683" s="895" t="s">
        <v>4271</v>
      </c>
      <c r="B683" s="896" t="s">
        <v>71</v>
      </c>
      <c r="C683" s="896" t="s">
        <v>779</v>
      </c>
      <c r="D683" s="896" t="s">
        <v>709</v>
      </c>
      <c r="E683" s="896" t="s">
        <v>712</v>
      </c>
      <c r="F683" s="896" t="s">
        <v>707</v>
      </c>
      <c r="G683" s="896" t="s">
        <v>715</v>
      </c>
      <c r="H683" s="896" t="s">
        <v>716</v>
      </c>
      <c r="I683" s="896" t="s">
        <v>2355</v>
      </c>
      <c r="J683" s="896"/>
      <c r="K683" s="896"/>
      <c r="L683" s="896"/>
      <c r="M683" s="896"/>
      <c r="N683" s="896"/>
      <c r="O683" s="896"/>
      <c r="P683" s="896"/>
      <c r="Q683" s="896"/>
      <c r="R683" s="896"/>
      <c r="S683" s="896"/>
      <c r="T683" s="896"/>
      <c r="U683" s="896"/>
      <c r="V683" s="896"/>
      <c r="W683" s="896"/>
      <c r="X683" s="896"/>
      <c r="Y683" s="896"/>
      <c r="Z683" s="896"/>
      <c r="AA683" s="896"/>
      <c r="AB683" s="896"/>
      <c r="AC683" s="896"/>
      <c r="AD683" s="896"/>
      <c r="AE683" s="896"/>
      <c r="AF683" s="896"/>
    </row>
    <row r="684" spans="1:32" x14ac:dyDescent="0.15">
      <c r="A684" s="895" t="s">
        <v>4273</v>
      </c>
      <c r="B684" s="896" t="s">
        <v>153</v>
      </c>
      <c r="C684" s="896" t="s">
        <v>738</v>
      </c>
      <c r="D684" s="896"/>
      <c r="E684" s="896"/>
      <c r="F684" s="896"/>
      <c r="G684" s="896"/>
      <c r="H684" s="896"/>
      <c r="I684" s="896"/>
      <c r="J684" s="896"/>
      <c r="K684" s="896"/>
      <c r="L684" s="896"/>
      <c r="M684" s="896"/>
      <c r="N684" s="896"/>
      <c r="O684" s="896"/>
      <c r="P684" s="896"/>
      <c r="Q684" s="896"/>
      <c r="R684" s="896"/>
      <c r="S684" s="896"/>
      <c r="T684" s="896"/>
      <c r="U684" s="896"/>
      <c r="V684" s="896"/>
      <c r="W684" s="896"/>
      <c r="X684" s="896"/>
      <c r="Y684" s="896"/>
      <c r="Z684" s="896"/>
      <c r="AA684" s="896"/>
      <c r="AB684" s="896"/>
      <c r="AC684" s="896"/>
      <c r="AD684" s="896"/>
      <c r="AE684" s="896"/>
      <c r="AF684" s="896"/>
    </row>
    <row r="685" spans="1:32" x14ac:dyDescent="0.15">
      <c r="A685" s="895" t="s">
        <v>4275</v>
      </c>
      <c r="B685" s="896" t="s">
        <v>650</v>
      </c>
      <c r="C685" s="896" t="s">
        <v>711</v>
      </c>
      <c r="D685" s="896" t="s">
        <v>753</v>
      </c>
      <c r="E685" s="896" t="s">
        <v>721</v>
      </c>
      <c r="F685" s="896" t="s">
        <v>710</v>
      </c>
      <c r="G685" s="896" t="s">
        <v>714</v>
      </c>
      <c r="H685" s="896"/>
      <c r="I685" s="896"/>
      <c r="J685" s="896"/>
      <c r="K685" s="896"/>
      <c r="L685" s="896"/>
      <c r="M685" s="896"/>
      <c r="N685" s="896"/>
      <c r="O685" s="896"/>
      <c r="P685" s="896"/>
      <c r="Q685" s="896"/>
      <c r="R685" s="896"/>
      <c r="S685" s="896"/>
      <c r="T685" s="896"/>
      <c r="U685" s="896"/>
      <c r="V685" s="896"/>
      <c r="W685" s="896"/>
      <c r="X685" s="896"/>
      <c r="Y685" s="896"/>
      <c r="Z685" s="896"/>
      <c r="AA685" s="896"/>
      <c r="AB685" s="896"/>
      <c r="AC685" s="896"/>
      <c r="AD685" s="896"/>
      <c r="AE685" s="896"/>
      <c r="AF685" s="896"/>
    </row>
    <row r="686" spans="1:32" x14ac:dyDescent="0.15">
      <c r="A686" s="895" t="s">
        <v>4277</v>
      </c>
      <c r="B686" s="896" t="s">
        <v>649</v>
      </c>
      <c r="C686" s="896" t="s">
        <v>1108</v>
      </c>
      <c r="D686" s="896"/>
      <c r="E686" s="896"/>
      <c r="F686" s="896"/>
      <c r="G686" s="896"/>
      <c r="H686" s="896"/>
      <c r="I686" s="896"/>
      <c r="J686" s="896"/>
      <c r="K686" s="896"/>
      <c r="L686" s="896"/>
      <c r="M686" s="896"/>
      <c r="N686" s="896"/>
      <c r="O686" s="896"/>
      <c r="P686" s="896"/>
      <c r="Q686" s="896"/>
      <c r="R686" s="896"/>
      <c r="S686" s="896"/>
      <c r="T686" s="896"/>
      <c r="U686" s="896"/>
      <c r="V686" s="896"/>
      <c r="W686" s="896"/>
      <c r="X686" s="896"/>
      <c r="Y686" s="896"/>
      <c r="Z686" s="896"/>
      <c r="AA686" s="896"/>
      <c r="AB686" s="896"/>
      <c r="AC686" s="896"/>
      <c r="AD686" s="896"/>
      <c r="AE686" s="896"/>
      <c r="AF686" s="896"/>
    </row>
    <row r="687" spans="1:32" x14ac:dyDescent="0.15">
      <c r="A687" s="895" t="s">
        <v>4279</v>
      </c>
      <c r="B687" s="896" t="s">
        <v>651</v>
      </c>
      <c r="C687" s="896" t="s">
        <v>1102</v>
      </c>
      <c r="D687" s="896"/>
      <c r="E687" s="896"/>
      <c r="F687" s="896"/>
      <c r="G687" s="896"/>
      <c r="H687" s="896"/>
      <c r="I687" s="896"/>
      <c r="J687" s="896"/>
      <c r="K687" s="896"/>
      <c r="L687" s="896"/>
      <c r="M687" s="896"/>
      <c r="N687" s="896"/>
      <c r="O687" s="896"/>
      <c r="P687" s="896"/>
      <c r="Q687" s="896"/>
      <c r="R687" s="896"/>
      <c r="S687" s="896"/>
      <c r="T687" s="896"/>
      <c r="U687" s="896"/>
      <c r="V687" s="896"/>
      <c r="W687" s="896"/>
      <c r="X687" s="896"/>
      <c r="Y687" s="896"/>
      <c r="Z687" s="896"/>
      <c r="AA687" s="896"/>
      <c r="AB687" s="896"/>
      <c r="AC687" s="896"/>
      <c r="AD687" s="896"/>
      <c r="AE687" s="896"/>
      <c r="AF687" s="896"/>
    </row>
    <row r="688" spans="1:32" x14ac:dyDescent="0.15">
      <c r="A688" s="895" t="s">
        <v>4281</v>
      </c>
      <c r="B688" s="896" t="s">
        <v>72</v>
      </c>
      <c r="C688" s="896" t="s">
        <v>2471</v>
      </c>
      <c r="D688" s="896" t="s">
        <v>709</v>
      </c>
      <c r="E688" s="896" t="s">
        <v>2559</v>
      </c>
      <c r="F688" s="896" t="s">
        <v>707</v>
      </c>
      <c r="G688" s="896" t="s">
        <v>2472</v>
      </c>
      <c r="H688" s="896" t="s">
        <v>2097</v>
      </c>
      <c r="I688" s="896"/>
      <c r="J688" s="896"/>
      <c r="K688" s="896"/>
      <c r="L688" s="896"/>
      <c r="M688" s="896"/>
      <c r="N688" s="896"/>
      <c r="O688" s="896"/>
      <c r="P688" s="896"/>
      <c r="Q688" s="896"/>
      <c r="R688" s="896"/>
      <c r="S688" s="896"/>
      <c r="T688" s="896"/>
      <c r="U688" s="896"/>
      <c r="V688" s="896"/>
      <c r="W688" s="896"/>
      <c r="X688" s="896"/>
      <c r="Y688" s="896"/>
      <c r="Z688" s="896"/>
      <c r="AA688" s="896"/>
      <c r="AB688" s="896"/>
      <c r="AC688" s="896"/>
      <c r="AD688" s="896"/>
      <c r="AE688" s="896"/>
      <c r="AF688" s="896"/>
    </row>
    <row r="689" spans="1:32" x14ac:dyDescent="0.15">
      <c r="A689" s="895" t="s">
        <v>4283</v>
      </c>
      <c r="B689" s="896" t="s">
        <v>154</v>
      </c>
      <c r="C689" s="896" t="s">
        <v>838</v>
      </c>
      <c r="D689" s="896" t="s">
        <v>742</v>
      </c>
      <c r="E689" s="896" t="s">
        <v>795</v>
      </c>
      <c r="F689" s="896" t="s">
        <v>799</v>
      </c>
      <c r="G689" s="896"/>
      <c r="H689" s="896"/>
      <c r="I689" s="896"/>
      <c r="J689" s="896"/>
      <c r="K689" s="896"/>
      <c r="L689" s="896"/>
      <c r="M689" s="896"/>
      <c r="N689" s="896"/>
      <c r="O689" s="896"/>
      <c r="P689" s="896"/>
      <c r="Q689" s="896"/>
      <c r="R689" s="896"/>
      <c r="S689" s="896"/>
      <c r="T689" s="896"/>
      <c r="U689" s="896"/>
      <c r="V689" s="896"/>
      <c r="W689" s="896"/>
      <c r="X689" s="896"/>
      <c r="Y689" s="896"/>
      <c r="Z689" s="896"/>
      <c r="AA689" s="896"/>
      <c r="AB689" s="896"/>
      <c r="AC689" s="896"/>
      <c r="AD689" s="896"/>
      <c r="AE689" s="896"/>
      <c r="AF689" s="896"/>
    </row>
    <row r="690" spans="1:32" x14ac:dyDescent="0.15">
      <c r="A690" s="895" t="s">
        <v>4285</v>
      </c>
      <c r="B690" s="896" t="s">
        <v>155</v>
      </c>
      <c r="C690" s="896" t="s">
        <v>839</v>
      </c>
      <c r="D690" s="896" t="s">
        <v>840</v>
      </c>
      <c r="E690" s="896" t="s">
        <v>734</v>
      </c>
      <c r="F690" s="896" t="s">
        <v>2107</v>
      </c>
      <c r="G690" s="896"/>
      <c r="H690" s="896"/>
      <c r="I690" s="896"/>
      <c r="J690" s="896"/>
      <c r="K690" s="896"/>
      <c r="L690" s="896"/>
      <c r="M690" s="896"/>
      <c r="N690" s="896"/>
      <c r="O690" s="896"/>
      <c r="P690" s="896"/>
      <c r="Q690" s="896"/>
      <c r="R690" s="896"/>
      <c r="S690" s="896"/>
      <c r="T690" s="896"/>
      <c r="U690" s="896"/>
      <c r="V690" s="896"/>
      <c r="W690" s="896"/>
      <c r="X690" s="896"/>
      <c r="Y690" s="896"/>
      <c r="Z690" s="896"/>
      <c r="AA690" s="896"/>
      <c r="AB690" s="896"/>
      <c r="AC690" s="896"/>
      <c r="AD690" s="896"/>
      <c r="AE690" s="896"/>
      <c r="AF690" s="896"/>
    </row>
    <row r="691" spans="1:32" x14ac:dyDescent="0.15">
      <c r="A691" s="895" t="s">
        <v>4287</v>
      </c>
      <c r="B691" s="896" t="s">
        <v>4288</v>
      </c>
      <c r="C691" s="896" t="s">
        <v>4466</v>
      </c>
      <c r="D691" s="896"/>
      <c r="E691" s="896"/>
      <c r="F691" s="896"/>
      <c r="G691" s="896"/>
      <c r="H691" s="896"/>
      <c r="I691" s="896"/>
      <c r="J691" s="896"/>
      <c r="K691" s="896"/>
      <c r="L691" s="896"/>
      <c r="M691" s="896"/>
      <c r="N691" s="896"/>
      <c r="O691" s="896"/>
      <c r="P691" s="896"/>
      <c r="Q691" s="896"/>
      <c r="R691" s="896"/>
      <c r="S691" s="896"/>
      <c r="T691" s="896"/>
      <c r="U691" s="896"/>
      <c r="V691" s="896"/>
      <c r="W691" s="896"/>
      <c r="X691" s="896"/>
      <c r="Y691" s="896"/>
      <c r="Z691" s="896"/>
      <c r="AA691" s="896"/>
      <c r="AB691" s="896"/>
      <c r="AC691" s="896"/>
      <c r="AD691" s="896"/>
      <c r="AE691" s="896"/>
      <c r="AF691" s="896"/>
    </row>
    <row r="692" spans="1:32" x14ac:dyDescent="0.15">
      <c r="A692" s="895" t="s">
        <v>4290</v>
      </c>
      <c r="B692" s="896" t="s">
        <v>75</v>
      </c>
      <c r="C692" s="896" t="s">
        <v>715</v>
      </c>
      <c r="D692" s="896" t="s">
        <v>785</v>
      </c>
      <c r="E692" s="896"/>
      <c r="F692" s="896"/>
      <c r="G692" s="896"/>
      <c r="H692" s="896"/>
      <c r="I692" s="896"/>
      <c r="J692" s="896"/>
      <c r="K692" s="896"/>
      <c r="L692" s="896"/>
      <c r="M692" s="896"/>
      <c r="N692" s="896"/>
      <c r="O692" s="896"/>
      <c r="P692" s="896"/>
      <c r="Q692" s="896"/>
      <c r="R692" s="896"/>
      <c r="S692" s="896"/>
      <c r="T692" s="896"/>
      <c r="U692" s="896"/>
      <c r="V692" s="896"/>
      <c r="W692" s="896"/>
      <c r="X692" s="896"/>
      <c r="Y692" s="896"/>
      <c r="Z692" s="896"/>
      <c r="AA692" s="896"/>
      <c r="AB692" s="896"/>
      <c r="AC692" s="896"/>
      <c r="AD692" s="896"/>
      <c r="AE692" s="896"/>
      <c r="AF692" s="896"/>
    </row>
    <row r="693" spans="1:32" x14ac:dyDescent="0.15">
      <c r="A693" s="895" t="s">
        <v>4292</v>
      </c>
      <c r="B693" s="896" t="s">
        <v>73</v>
      </c>
      <c r="C693" s="896" t="s">
        <v>709</v>
      </c>
      <c r="D693" s="896"/>
      <c r="E693" s="896"/>
      <c r="G693" s="896"/>
      <c r="H693" s="896"/>
      <c r="I693" s="896"/>
      <c r="J693" s="896"/>
      <c r="K693" s="896"/>
      <c r="L693" s="896"/>
      <c r="M693" s="896"/>
      <c r="N693" s="896"/>
      <c r="O693" s="896"/>
      <c r="P693" s="896"/>
      <c r="Q693" s="896"/>
      <c r="R693" s="896"/>
      <c r="S693" s="896"/>
      <c r="T693" s="896"/>
      <c r="U693" s="896"/>
      <c r="V693" s="896"/>
      <c r="W693" s="896"/>
      <c r="X693" s="896"/>
      <c r="Y693" s="896"/>
      <c r="Z693" s="896"/>
      <c r="AA693" s="896"/>
      <c r="AB693" s="896"/>
      <c r="AC693" s="896"/>
      <c r="AD693" s="896"/>
      <c r="AE693" s="896"/>
      <c r="AF693" s="896"/>
    </row>
    <row r="694" spans="1:32" x14ac:dyDescent="0.15">
      <c r="A694" s="895" t="s">
        <v>4294</v>
      </c>
      <c r="B694" s="896" t="s">
        <v>74</v>
      </c>
      <c r="C694" s="896" t="s">
        <v>708</v>
      </c>
      <c r="D694" s="896" t="s">
        <v>709</v>
      </c>
      <c r="E694" s="896" t="s">
        <v>710</v>
      </c>
      <c r="F694" s="896" t="s">
        <v>711</v>
      </c>
      <c r="G694" s="896" t="s">
        <v>712</v>
      </c>
      <c r="H694" s="896" t="s">
        <v>707</v>
      </c>
      <c r="I694" s="896" t="s">
        <v>713</v>
      </c>
      <c r="J694" s="896" t="s">
        <v>714</v>
      </c>
      <c r="K694" s="896" t="s">
        <v>715</v>
      </c>
      <c r="L694" s="896" t="s">
        <v>784</v>
      </c>
      <c r="M694" s="896" t="s">
        <v>716</v>
      </c>
      <c r="N694" s="896" t="s">
        <v>2567</v>
      </c>
      <c r="O694" s="896" t="s">
        <v>2670</v>
      </c>
      <c r="P694" s="896"/>
      <c r="Q694" s="896"/>
      <c r="R694" s="896"/>
      <c r="S694" s="896"/>
      <c r="T694" s="896"/>
      <c r="U694" s="896"/>
      <c r="V694" s="896"/>
      <c r="W694" s="896"/>
      <c r="X694" s="896"/>
      <c r="Y694" s="896"/>
      <c r="Z694" s="896"/>
      <c r="AA694" s="896"/>
      <c r="AB694" s="896"/>
      <c r="AC694" s="896"/>
      <c r="AD694" s="896"/>
      <c r="AE694" s="896"/>
      <c r="AF694" s="896"/>
    </row>
    <row r="695" spans="1:32" x14ac:dyDescent="0.15">
      <c r="A695" s="895" t="s">
        <v>4296</v>
      </c>
      <c r="B695" s="896" t="s">
        <v>156</v>
      </c>
      <c r="C695" s="896" t="s">
        <v>771</v>
      </c>
      <c r="D695" s="896" t="s">
        <v>711</v>
      </c>
      <c r="E695" s="896" t="s">
        <v>708</v>
      </c>
      <c r="F695" s="896" t="s">
        <v>710</v>
      </c>
      <c r="G695" s="896" t="s">
        <v>842</v>
      </c>
      <c r="H695" s="896" t="s">
        <v>843</v>
      </c>
      <c r="I695" s="896"/>
      <c r="J695" s="896"/>
      <c r="K695" s="896"/>
      <c r="L695" s="896"/>
      <c r="M695" s="896"/>
      <c r="N695" s="896"/>
      <c r="O695" s="896"/>
      <c r="P695" s="896"/>
      <c r="Q695" s="896"/>
      <c r="R695" s="896"/>
      <c r="S695" s="896"/>
      <c r="T695" s="896"/>
      <c r="U695" s="896"/>
      <c r="V695" s="896"/>
      <c r="W695" s="896"/>
      <c r="X695" s="896"/>
      <c r="Y695" s="896"/>
      <c r="Z695" s="896"/>
      <c r="AA695" s="896"/>
      <c r="AB695" s="896"/>
      <c r="AC695" s="896"/>
      <c r="AD695" s="896"/>
      <c r="AE695" s="896"/>
      <c r="AF695" s="896"/>
    </row>
    <row r="696" spans="1:32" x14ac:dyDescent="0.15">
      <c r="A696" s="895" t="s">
        <v>4298</v>
      </c>
      <c r="B696" s="896" t="s">
        <v>157</v>
      </c>
      <c r="C696" s="896" t="s">
        <v>713</v>
      </c>
      <c r="D696" s="896"/>
      <c r="E696" s="896"/>
      <c r="F696" s="896"/>
      <c r="G696" s="896"/>
      <c r="H696" s="896"/>
      <c r="I696" s="896"/>
      <c r="J696" s="896"/>
      <c r="K696" s="896"/>
      <c r="L696" s="896"/>
      <c r="M696" s="896"/>
      <c r="N696" s="896"/>
      <c r="O696" s="896"/>
      <c r="P696" s="896"/>
      <c r="Q696" s="896"/>
      <c r="R696" s="896"/>
      <c r="S696" s="896"/>
      <c r="T696" s="896"/>
      <c r="U696" s="896"/>
      <c r="V696" s="896"/>
      <c r="W696" s="896"/>
      <c r="X696" s="896"/>
      <c r="Y696" s="896"/>
      <c r="Z696" s="896"/>
      <c r="AA696" s="896"/>
      <c r="AB696" s="896"/>
      <c r="AC696" s="896"/>
      <c r="AD696" s="896"/>
      <c r="AE696" s="896"/>
      <c r="AF696" s="896"/>
    </row>
    <row r="697" spans="1:32" x14ac:dyDescent="0.15">
      <c r="A697" s="895" t="s">
        <v>4300</v>
      </c>
      <c r="B697" s="896" t="s">
        <v>159</v>
      </c>
      <c r="C697" s="896" t="s">
        <v>2108</v>
      </c>
      <c r="D697" s="896"/>
      <c r="E697" s="896"/>
      <c r="F697" s="896"/>
      <c r="G697" s="896"/>
      <c r="H697" s="896"/>
      <c r="I697" s="896"/>
      <c r="J697" s="896"/>
      <c r="K697" s="896"/>
      <c r="L697" s="896"/>
      <c r="M697" s="896"/>
      <c r="N697" s="896"/>
      <c r="O697" s="896"/>
      <c r="P697" s="896"/>
      <c r="Q697" s="896"/>
      <c r="R697" s="896"/>
      <c r="S697" s="896"/>
      <c r="T697" s="896"/>
      <c r="U697" s="896"/>
      <c r="V697" s="896"/>
      <c r="W697" s="896"/>
      <c r="X697" s="896"/>
      <c r="Y697" s="896"/>
      <c r="Z697" s="896"/>
      <c r="AA697" s="896"/>
      <c r="AB697" s="896"/>
      <c r="AC697" s="896"/>
      <c r="AD697" s="896"/>
      <c r="AE697" s="896"/>
      <c r="AF697" s="896"/>
    </row>
    <row r="698" spans="1:32" x14ac:dyDescent="0.15">
      <c r="A698" s="895" t="s">
        <v>4302</v>
      </c>
      <c r="B698" s="896" t="s">
        <v>158</v>
      </c>
      <c r="C698" s="896" t="s">
        <v>844</v>
      </c>
      <c r="D698" s="896" t="s">
        <v>742</v>
      </c>
      <c r="E698" s="896"/>
      <c r="F698" s="896"/>
      <c r="G698" s="896"/>
      <c r="H698" s="896"/>
      <c r="I698" s="896"/>
      <c r="J698" s="896"/>
      <c r="K698" s="896"/>
      <c r="L698" s="896"/>
      <c r="M698" s="896"/>
      <c r="N698" s="896"/>
      <c r="O698" s="896"/>
      <c r="P698" s="896"/>
      <c r="Q698" s="896"/>
      <c r="R698" s="896"/>
      <c r="S698" s="896"/>
      <c r="T698" s="896"/>
      <c r="U698" s="896"/>
      <c r="V698" s="896"/>
      <c r="W698" s="896"/>
      <c r="X698" s="896"/>
      <c r="Y698" s="896"/>
      <c r="Z698" s="896"/>
      <c r="AA698" s="896"/>
      <c r="AB698" s="896"/>
      <c r="AC698" s="896"/>
      <c r="AD698" s="896"/>
      <c r="AE698" s="896"/>
      <c r="AF698" s="896"/>
    </row>
    <row r="699" spans="1:32" x14ac:dyDescent="0.15">
      <c r="A699" s="895" t="s">
        <v>4304</v>
      </c>
      <c r="B699" s="896" t="s">
        <v>653</v>
      </c>
      <c r="C699" s="896" t="s">
        <v>711</v>
      </c>
      <c r="D699" s="896" t="s">
        <v>1062</v>
      </c>
      <c r="E699" s="896"/>
      <c r="F699" s="896"/>
      <c r="G699" s="896"/>
      <c r="H699" s="896"/>
      <c r="I699" s="896"/>
      <c r="J699" s="896"/>
      <c r="K699" s="896"/>
      <c r="L699" s="896"/>
      <c r="M699" s="896"/>
      <c r="N699" s="896"/>
      <c r="O699" s="896"/>
      <c r="P699" s="896"/>
      <c r="Q699" s="896"/>
      <c r="R699" s="896"/>
      <c r="S699" s="896"/>
      <c r="T699" s="896"/>
      <c r="U699" s="896"/>
      <c r="V699" s="896"/>
      <c r="W699" s="896"/>
      <c r="X699" s="896"/>
      <c r="Y699" s="896"/>
      <c r="Z699" s="896"/>
      <c r="AA699" s="896"/>
      <c r="AB699" s="896"/>
      <c r="AC699" s="896"/>
      <c r="AD699" s="896"/>
      <c r="AE699" s="896"/>
      <c r="AF699" s="896"/>
    </row>
    <row r="700" spans="1:32" x14ac:dyDescent="0.15">
      <c r="A700" s="895" t="s">
        <v>4306</v>
      </c>
      <c r="B700" s="896" t="s">
        <v>657</v>
      </c>
      <c r="C700" s="896" t="s">
        <v>861</v>
      </c>
      <c r="D700" s="896" t="s">
        <v>770</v>
      </c>
      <c r="E700" s="896"/>
      <c r="F700" s="896"/>
      <c r="G700" s="896"/>
      <c r="H700" s="896"/>
      <c r="I700" s="896"/>
      <c r="J700" s="896"/>
      <c r="K700" s="896"/>
      <c r="L700" s="896"/>
      <c r="M700" s="896"/>
      <c r="N700" s="896"/>
      <c r="O700" s="896"/>
      <c r="P700" s="896"/>
      <c r="Q700" s="896"/>
      <c r="R700" s="896"/>
      <c r="S700" s="896"/>
      <c r="T700" s="896"/>
      <c r="U700" s="896"/>
      <c r="V700" s="896"/>
      <c r="W700" s="896"/>
      <c r="X700" s="896"/>
      <c r="Y700" s="896"/>
      <c r="Z700" s="896"/>
      <c r="AA700" s="896"/>
      <c r="AB700" s="896"/>
      <c r="AC700" s="896"/>
      <c r="AD700" s="896"/>
      <c r="AE700" s="896"/>
      <c r="AF700" s="896"/>
    </row>
    <row r="701" spans="1:32" x14ac:dyDescent="0.15">
      <c r="A701" s="895" t="s">
        <v>4308</v>
      </c>
      <c r="B701" s="896" t="s">
        <v>654</v>
      </c>
      <c r="C701" s="896" t="s">
        <v>710</v>
      </c>
      <c r="D701" s="896" t="s">
        <v>2518</v>
      </c>
      <c r="E701" s="896" t="s">
        <v>2519</v>
      </c>
      <c r="F701" s="896" t="s">
        <v>2520</v>
      </c>
      <c r="G701" s="896"/>
      <c r="H701" s="896"/>
      <c r="I701" s="896"/>
      <c r="J701" s="896"/>
      <c r="K701" s="896"/>
      <c r="L701" s="896"/>
      <c r="M701" s="896"/>
      <c r="N701" s="896"/>
      <c r="O701" s="896"/>
      <c r="P701" s="896"/>
      <c r="Q701" s="896"/>
      <c r="R701" s="896"/>
      <c r="S701" s="896"/>
      <c r="T701" s="896"/>
      <c r="U701" s="896"/>
      <c r="V701" s="896"/>
      <c r="W701" s="896"/>
      <c r="X701" s="896"/>
      <c r="Y701" s="896"/>
      <c r="Z701" s="896"/>
      <c r="AA701" s="896"/>
      <c r="AB701" s="896"/>
      <c r="AC701" s="896"/>
      <c r="AD701" s="896"/>
      <c r="AE701" s="896"/>
      <c r="AF701" s="896"/>
    </row>
    <row r="702" spans="1:32" x14ac:dyDescent="0.15">
      <c r="A702" s="895" t="s">
        <v>4310</v>
      </c>
      <c r="B702" s="896" t="s">
        <v>672</v>
      </c>
      <c r="C702" s="896" t="s">
        <v>2251</v>
      </c>
      <c r="D702" s="896"/>
      <c r="E702" s="896"/>
      <c r="F702" s="896"/>
      <c r="G702" s="896"/>
      <c r="H702" s="896"/>
      <c r="I702" s="896"/>
      <c r="J702" s="896"/>
      <c r="K702" s="896"/>
      <c r="L702" s="896"/>
      <c r="M702" s="896"/>
      <c r="N702" s="896"/>
      <c r="O702" s="896"/>
      <c r="P702" s="896"/>
      <c r="Q702" s="896"/>
      <c r="R702" s="896"/>
      <c r="S702" s="896"/>
      <c r="T702" s="896"/>
      <c r="U702" s="896"/>
      <c r="V702" s="896"/>
      <c r="W702" s="896"/>
      <c r="X702" s="896"/>
      <c r="Y702" s="896"/>
      <c r="Z702" s="896"/>
      <c r="AA702" s="896"/>
      <c r="AB702" s="896"/>
      <c r="AC702" s="896"/>
      <c r="AD702" s="896"/>
      <c r="AE702" s="896"/>
      <c r="AF702" s="896"/>
    </row>
    <row r="703" spans="1:32" x14ac:dyDescent="0.15">
      <c r="A703" s="895" t="s">
        <v>4312</v>
      </c>
      <c r="B703" s="896" t="s">
        <v>655</v>
      </c>
      <c r="C703" s="896" t="s">
        <v>773</v>
      </c>
      <c r="D703" s="896" t="s">
        <v>2173</v>
      </c>
      <c r="E703" s="896" t="s">
        <v>711</v>
      </c>
      <c r="F703" s="896" t="s">
        <v>2632</v>
      </c>
      <c r="G703" s="896" t="s">
        <v>2633</v>
      </c>
      <c r="H703" s="896" t="s">
        <v>2521</v>
      </c>
      <c r="I703" s="896" t="s">
        <v>2522</v>
      </c>
      <c r="J703" s="896" t="s">
        <v>2523</v>
      </c>
      <c r="K703" s="896" t="s">
        <v>836</v>
      </c>
      <c r="L703" s="896"/>
      <c r="M703" s="896"/>
      <c r="N703" s="896"/>
      <c r="O703" s="896"/>
      <c r="P703" s="896"/>
      <c r="Q703" s="896"/>
      <c r="R703" s="896"/>
      <c r="S703" s="896"/>
      <c r="T703" s="896"/>
      <c r="U703" s="896"/>
      <c r="V703" s="896"/>
      <c r="W703" s="896"/>
      <c r="X703" s="896"/>
      <c r="Y703" s="896"/>
      <c r="Z703" s="896"/>
      <c r="AA703" s="896"/>
      <c r="AB703" s="896"/>
      <c r="AC703" s="896"/>
      <c r="AD703" s="896"/>
      <c r="AE703" s="896"/>
      <c r="AF703" s="896"/>
    </row>
    <row r="704" spans="1:32" x14ac:dyDescent="0.15">
      <c r="A704" s="895" t="s">
        <v>4314</v>
      </c>
      <c r="B704" s="896" t="s">
        <v>658</v>
      </c>
      <c r="C704" s="896" t="s">
        <v>708</v>
      </c>
      <c r="D704" s="896" t="s">
        <v>710</v>
      </c>
      <c r="E704" s="896" t="s">
        <v>711</v>
      </c>
      <c r="F704" s="896" t="s">
        <v>719</v>
      </c>
      <c r="G704" s="896" t="s">
        <v>707</v>
      </c>
      <c r="H704" s="896" t="s">
        <v>2524</v>
      </c>
      <c r="I704" s="896"/>
      <c r="J704" s="896"/>
      <c r="K704" s="896"/>
      <c r="L704" s="896"/>
      <c r="M704" s="896"/>
      <c r="N704" s="896"/>
      <c r="O704" s="896"/>
      <c r="P704" s="896"/>
      <c r="Q704" s="896"/>
      <c r="R704" s="896"/>
      <c r="S704" s="896"/>
      <c r="T704" s="896"/>
      <c r="U704" s="896"/>
      <c r="V704" s="896"/>
      <c r="W704" s="896"/>
      <c r="X704" s="896"/>
      <c r="Y704" s="896"/>
      <c r="Z704" s="896"/>
      <c r="AA704" s="896"/>
      <c r="AB704" s="896"/>
      <c r="AC704" s="896"/>
      <c r="AD704" s="896"/>
      <c r="AE704" s="896"/>
      <c r="AF704" s="896"/>
    </row>
    <row r="705" spans="1:32" x14ac:dyDescent="0.15">
      <c r="A705" s="895" t="s">
        <v>4316</v>
      </c>
      <c r="B705" s="896" t="s">
        <v>661</v>
      </c>
      <c r="C705" s="896" t="s">
        <v>922</v>
      </c>
      <c r="D705" s="896" t="s">
        <v>4525</v>
      </c>
      <c r="E705" s="896" t="s">
        <v>719</v>
      </c>
      <c r="F705" s="896" t="s">
        <v>711</v>
      </c>
      <c r="G705" s="896" t="s">
        <v>710</v>
      </c>
      <c r="H705" s="896" t="s">
        <v>770</v>
      </c>
      <c r="I705" s="896" t="s">
        <v>773</v>
      </c>
      <c r="J705" s="896"/>
      <c r="K705" s="896"/>
      <c r="L705" s="896"/>
      <c r="M705" s="896"/>
      <c r="N705" s="896"/>
      <c r="O705" s="896"/>
      <c r="P705" s="896"/>
      <c r="Q705" s="896"/>
      <c r="R705" s="896"/>
      <c r="S705" s="896"/>
      <c r="T705" s="896"/>
      <c r="U705" s="896"/>
      <c r="V705" s="896"/>
      <c r="W705" s="896"/>
      <c r="X705" s="896"/>
      <c r="Y705" s="896"/>
      <c r="Z705" s="896"/>
      <c r="AA705" s="896"/>
      <c r="AB705" s="896"/>
      <c r="AC705" s="896"/>
      <c r="AD705" s="896"/>
      <c r="AE705" s="896"/>
      <c r="AF705" s="896"/>
    </row>
    <row r="706" spans="1:32" x14ac:dyDescent="0.15">
      <c r="A706" s="895" t="s">
        <v>4318</v>
      </c>
      <c r="B706" s="896" t="s">
        <v>664</v>
      </c>
      <c r="C706" s="896" t="s">
        <v>714</v>
      </c>
      <c r="D706" s="896" t="s">
        <v>2380</v>
      </c>
      <c r="E706" s="896"/>
      <c r="F706" s="896"/>
      <c r="G706" s="896"/>
      <c r="H706" s="896"/>
      <c r="I706" s="896"/>
      <c r="J706" s="896"/>
      <c r="K706" s="896"/>
      <c r="L706" s="896"/>
      <c r="M706" s="896"/>
      <c r="N706" s="896"/>
      <c r="O706" s="896"/>
      <c r="P706" s="896"/>
      <c r="Q706" s="896"/>
      <c r="R706" s="896"/>
      <c r="S706" s="896"/>
      <c r="T706" s="896"/>
      <c r="U706" s="896"/>
      <c r="V706" s="896"/>
      <c r="W706" s="896"/>
      <c r="X706" s="896"/>
      <c r="Y706" s="896"/>
      <c r="Z706" s="896"/>
      <c r="AA706" s="896"/>
      <c r="AB706" s="896"/>
      <c r="AC706" s="896"/>
      <c r="AD706" s="896"/>
      <c r="AE706" s="896"/>
      <c r="AF706" s="896"/>
    </row>
    <row r="707" spans="1:32" x14ac:dyDescent="0.15">
      <c r="A707" s="895" t="s">
        <v>4320</v>
      </c>
      <c r="B707" s="896" t="s">
        <v>666</v>
      </c>
      <c r="C707" s="896" t="s">
        <v>865</v>
      </c>
      <c r="D707" s="896" t="s">
        <v>709</v>
      </c>
      <c r="E707" s="896" t="s">
        <v>1112</v>
      </c>
      <c r="F707" s="896"/>
      <c r="G707" s="896"/>
      <c r="H707" s="896"/>
      <c r="I707" s="896"/>
      <c r="J707" s="896"/>
      <c r="K707" s="896"/>
      <c r="L707" s="896"/>
      <c r="M707" s="896"/>
      <c r="N707" s="896"/>
      <c r="O707" s="896"/>
      <c r="P707" s="896"/>
      <c r="Q707" s="896"/>
      <c r="R707" s="896"/>
      <c r="S707" s="896"/>
      <c r="T707" s="896"/>
      <c r="U707" s="896"/>
      <c r="V707" s="896"/>
      <c r="W707" s="896"/>
      <c r="X707" s="896"/>
      <c r="Y707" s="896"/>
      <c r="Z707" s="896"/>
      <c r="AA707" s="896"/>
      <c r="AB707" s="896"/>
      <c r="AC707" s="896"/>
      <c r="AD707" s="896"/>
      <c r="AE707" s="896"/>
      <c r="AF707" s="896"/>
    </row>
    <row r="708" spans="1:32" x14ac:dyDescent="0.15">
      <c r="A708" s="895" t="s">
        <v>4322</v>
      </c>
      <c r="B708" s="896" t="s">
        <v>667</v>
      </c>
      <c r="C708" s="896" t="s">
        <v>715</v>
      </c>
      <c r="D708" s="896" t="s">
        <v>790</v>
      </c>
      <c r="E708" s="896"/>
      <c r="F708" s="896"/>
      <c r="G708" s="896"/>
      <c r="H708" s="896"/>
      <c r="I708" s="896"/>
      <c r="J708" s="896"/>
      <c r="K708" s="896"/>
      <c r="L708" s="896"/>
      <c r="M708" s="896"/>
      <c r="N708" s="896"/>
      <c r="O708" s="896"/>
      <c r="P708" s="896"/>
      <c r="Q708" s="896"/>
      <c r="R708" s="896"/>
      <c r="S708" s="896"/>
      <c r="T708" s="896"/>
      <c r="U708" s="896"/>
      <c r="V708" s="896"/>
      <c r="W708" s="896"/>
      <c r="X708" s="896"/>
      <c r="Y708" s="896"/>
      <c r="Z708" s="896"/>
      <c r="AA708" s="896"/>
      <c r="AB708" s="896"/>
      <c r="AC708" s="896"/>
      <c r="AD708" s="896"/>
      <c r="AE708" s="896"/>
      <c r="AF708" s="896"/>
    </row>
    <row r="709" spans="1:32" x14ac:dyDescent="0.15">
      <c r="A709" s="895" t="s">
        <v>4324</v>
      </c>
      <c r="B709" s="896" t="s">
        <v>670</v>
      </c>
      <c r="C709" s="896" t="s">
        <v>721</v>
      </c>
      <c r="D709" s="896" t="s">
        <v>710</v>
      </c>
      <c r="E709" s="896" t="s">
        <v>711</v>
      </c>
      <c r="F709" s="896" t="s">
        <v>719</v>
      </c>
      <c r="G709" s="896" t="s">
        <v>1110</v>
      </c>
      <c r="H709" s="896" t="s">
        <v>712</v>
      </c>
      <c r="I709" s="896" t="s">
        <v>715</v>
      </c>
      <c r="J709" s="896" t="s">
        <v>707</v>
      </c>
      <c r="K709" s="896" t="s">
        <v>714</v>
      </c>
      <c r="L709" s="896" t="s">
        <v>1009</v>
      </c>
      <c r="M709" s="896"/>
      <c r="N709" s="896"/>
      <c r="O709" s="896"/>
      <c r="P709" s="896"/>
      <c r="Q709" s="896"/>
      <c r="R709" s="896"/>
      <c r="S709" s="896"/>
      <c r="T709" s="896"/>
      <c r="U709" s="896"/>
      <c r="V709" s="896"/>
      <c r="W709" s="896"/>
      <c r="X709" s="896"/>
      <c r="Y709" s="896"/>
      <c r="Z709" s="896"/>
      <c r="AA709" s="896"/>
      <c r="AB709" s="896"/>
      <c r="AC709" s="896"/>
      <c r="AD709" s="896"/>
      <c r="AE709" s="896"/>
      <c r="AF709" s="896"/>
    </row>
    <row r="710" spans="1:32" x14ac:dyDescent="0.15">
      <c r="A710" s="895" t="s">
        <v>4326</v>
      </c>
      <c r="B710" s="896" t="s">
        <v>671</v>
      </c>
      <c r="C710" s="896" t="s">
        <v>715</v>
      </c>
      <c r="D710" s="896" t="s">
        <v>785</v>
      </c>
      <c r="E710" s="896" t="s">
        <v>1038</v>
      </c>
      <c r="F710" s="896"/>
      <c r="G710" s="896"/>
      <c r="H710" s="896"/>
      <c r="I710" s="896"/>
      <c r="J710" s="896"/>
      <c r="K710" s="896"/>
      <c r="L710" s="896"/>
      <c r="M710" s="896"/>
      <c r="N710" s="896"/>
      <c r="O710" s="896"/>
      <c r="P710" s="896"/>
      <c r="Q710" s="896"/>
      <c r="R710" s="896"/>
      <c r="S710" s="896"/>
      <c r="T710" s="896"/>
      <c r="U710" s="896"/>
      <c r="V710" s="896"/>
      <c r="W710" s="896"/>
      <c r="X710" s="896"/>
      <c r="Y710" s="896"/>
      <c r="Z710" s="896"/>
      <c r="AA710" s="896"/>
      <c r="AB710" s="896"/>
      <c r="AC710" s="896"/>
      <c r="AD710" s="896"/>
      <c r="AE710" s="896"/>
      <c r="AF710" s="896"/>
    </row>
    <row r="711" spans="1:32" x14ac:dyDescent="0.15">
      <c r="A711" s="895" t="s">
        <v>4328</v>
      </c>
      <c r="B711" s="896" t="s">
        <v>668</v>
      </c>
      <c r="C711" s="896" t="s">
        <v>711</v>
      </c>
      <c r="D711" s="896" t="s">
        <v>2136</v>
      </c>
      <c r="E711" s="896"/>
      <c r="F711" s="896"/>
      <c r="G711" s="896"/>
      <c r="H711" s="896"/>
      <c r="I711" s="896"/>
      <c r="J711" s="896"/>
      <c r="K711" s="896"/>
      <c r="L711" s="896"/>
      <c r="M711" s="896"/>
      <c r="N711" s="896"/>
      <c r="O711" s="896"/>
      <c r="P711" s="896"/>
      <c r="Q711" s="896"/>
      <c r="R711" s="896"/>
      <c r="S711" s="896"/>
      <c r="T711" s="896"/>
      <c r="U711" s="896"/>
      <c r="V711" s="896"/>
      <c r="W711" s="896"/>
      <c r="X711" s="896"/>
      <c r="Y711" s="896"/>
      <c r="Z711" s="896"/>
      <c r="AA711" s="896"/>
      <c r="AB711" s="896"/>
      <c r="AC711" s="896"/>
      <c r="AD711" s="896"/>
      <c r="AE711" s="896"/>
      <c r="AF711" s="896"/>
    </row>
    <row r="712" spans="1:32" x14ac:dyDescent="0.15">
      <c r="A712" s="895" t="s">
        <v>4330</v>
      </c>
      <c r="B712" s="896" t="s">
        <v>659</v>
      </c>
      <c r="C712" s="896" t="s">
        <v>715</v>
      </c>
      <c r="D712" s="896"/>
      <c r="E712" s="896"/>
      <c r="F712" s="896"/>
      <c r="G712" s="896"/>
      <c r="H712" s="896"/>
      <c r="I712" s="896"/>
      <c r="J712" s="896"/>
      <c r="K712" s="896"/>
      <c r="L712" s="896"/>
      <c r="M712" s="896"/>
      <c r="N712" s="896"/>
      <c r="O712" s="896"/>
      <c r="P712" s="896"/>
      <c r="Q712" s="896"/>
      <c r="R712" s="896"/>
      <c r="S712" s="896"/>
      <c r="T712" s="896"/>
      <c r="U712" s="896"/>
      <c r="V712" s="896"/>
      <c r="W712" s="896"/>
      <c r="X712" s="896"/>
      <c r="Y712" s="896"/>
      <c r="Z712" s="896"/>
      <c r="AA712" s="896"/>
      <c r="AB712" s="896"/>
      <c r="AC712" s="896"/>
      <c r="AD712" s="896"/>
      <c r="AE712" s="896"/>
      <c r="AF712" s="896"/>
    </row>
    <row r="713" spans="1:32" x14ac:dyDescent="0.15">
      <c r="A713" s="895" t="s">
        <v>4332</v>
      </c>
      <c r="B713" s="896" t="s">
        <v>660</v>
      </c>
      <c r="C713" s="896" t="s">
        <v>707</v>
      </c>
      <c r="D713" s="896" t="s">
        <v>1111</v>
      </c>
      <c r="E713" s="896"/>
      <c r="F713" s="896"/>
      <c r="G713" s="896"/>
      <c r="H713" s="896"/>
      <c r="I713" s="896"/>
      <c r="J713" s="896"/>
      <c r="K713" s="896"/>
      <c r="L713" s="896"/>
      <c r="M713" s="896"/>
      <c r="N713" s="896"/>
      <c r="O713" s="896"/>
      <c r="P713" s="896"/>
      <c r="Q713" s="896"/>
      <c r="R713" s="896"/>
      <c r="S713" s="896"/>
      <c r="T713" s="896"/>
      <c r="U713" s="896"/>
      <c r="V713" s="896"/>
      <c r="W713" s="896"/>
      <c r="X713" s="896"/>
      <c r="Y713" s="896"/>
      <c r="Z713" s="896"/>
      <c r="AA713" s="896"/>
      <c r="AB713" s="896"/>
      <c r="AC713" s="896"/>
      <c r="AD713" s="896"/>
      <c r="AE713" s="896"/>
      <c r="AF713" s="896"/>
    </row>
    <row r="714" spans="1:32" x14ac:dyDescent="0.15">
      <c r="A714" s="895" t="s">
        <v>4334</v>
      </c>
      <c r="B714" s="896" t="s">
        <v>665</v>
      </c>
      <c r="C714" s="896" t="s">
        <v>708</v>
      </c>
      <c r="D714" s="896" t="s">
        <v>2250</v>
      </c>
      <c r="E714" s="896" t="s">
        <v>1026</v>
      </c>
      <c r="F714" s="896"/>
      <c r="G714" s="896"/>
      <c r="H714" s="896"/>
      <c r="I714" s="896"/>
      <c r="J714" s="896"/>
      <c r="K714" s="896"/>
      <c r="L714" s="896"/>
      <c r="M714" s="896"/>
      <c r="N714" s="896"/>
      <c r="O714" s="896"/>
      <c r="P714" s="896"/>
      <c r="Q714" s="896"/>
      <c r="R714" s="896"/>
      <c r="S714" s="896"/>
      <c r="T714" s="896"/>
      <c r="U714" s="896"/>
      <c r="V714" s="896"/>
      <c r="W714" s="896"/>
      <c r="X714" s="896"/>
      <c r="Y714" s="896"/>
      <c r="Z714" s="896"/>
      <c r="AA714" s="896"/>
      <c r="AB714" s="896"/>
      <c r="AC714" s="896"/>
      <c r="AD714" s="896"/>
      <c r="AE714" s="896"/>
      <c r="AF714" s="896"/>
    </row>
    <row r="715" spans="1:32" x14ac:dyDescent="0.15">
      <c r="A715" s="895" t="s">
        <v>4336</v>
      </c>
      <c r="B715" s="896" t="s">
        <v>673</v>
      </c>
      <c r="C715" s="896" t="s">
        <v>721</v>
      </c>
      <c r="D715" s="896" t="s">
        <v>930</v>
      </c>
      <c r="E715" s="896" t="s">
        <v>2252</v>
      </c>
      <c r="F715" s="896"/>
      <c r="G715" s="896"/>
      <c r="H715" s="896"/>
      <c r="I715" s="896"/>
      <c r="J715" s="896"/>
      <c r="K715" s="896"/>
      <c r="L715" s="896"/>
      <c r="M715" s="896"/>
      <c r="N715" s="896"/>
      <c r="O715" s="896"/>
      <c r="P715" s="896"/>
      <c r="Q715" s="896"/>
      <c r="R715" s="896"/>
      <c r="S715" s="896"/>
      <c r="T715" s="896"/>
      <c r="U715" s="896"/>
      <c r="V715" s="896"/>
      <c r="W715" s="896"/>
      <c r="X715" s="896"/>
      <c r="Y715" s="896"/>
      <c r="Z715" s="896"/>
      <c r="AA715" s="896"/>
      <c r="AB715" s="896"/>
      <c r="AC715" s="896"/>
      <c r="AD715" s="896"/>
      <c r="AE715" s="896"/>
      <c r="AF715" s="896"/>
    </row>
    <row r="716" spans="1:32" x14ac:dyDescent="0.15">
      <c r="A716" s="895" t="s">
        <v>4338</v>
      </c>
      <c r="B716" s="896" t="s">
        <v>662</v>
      </c>
      <c r="C716" s="896" t="s">
        <v>791</v>
      </c>
      <c r="D716" s="896" t="s">
        <v>721</v>
      </c>
      <c r="E716" s="896"/>
      <c r="F716" s="896"/>
      <c r="G716" s="896"/>
      <c r="H716" s="896"/>
      <c r="I716" s="896"/>
      <c r="J716" s="896"/>
      <c r="K716" s="896"/>
      <c r="L716" s="896"/>
      <c r="M716" s="896"/>
      <c r="N716" s="896"/>
      <c r="O716" s="896"/>
      <c r="P716" s="896"/>
      <c r="Q716" s="896"/>
      <c r="R716" s="896"/>
      <c r="S716" s="896"/>
      <c r="T716" s="896"/>
      <c r="U716" s="896"/>
      <c r="V716" s="896"/>
      <c r="W716" s="896"/>
      <c r="X716" s="896"/>
      <c r="Y716" s="896"/>
      <c r="Z716" s="896"/>
      <c r="AA716" s="896"/>
      <c r="AB716" s="896"/>
      <c r="AC716" s="896"/>
      <c r="AD716" s="896"/>
      <c r="AE716" s="896"/>
      <c r="AF716" s="896"/>
    </row>
    <row r="717" spans="1:32" x14ac:dyDescent="0.15">
      <c r="A717" s="895" t="s">
        <v>4340</v>
      </c>
      <c r="B717" s="896" t="s">
        <v>656</v>
      </c>
      <c r="C717" s="896" t="s">
        <v>819</v>
      </c>
      <c r="D717" s="896"/>
      <c r="E717" s="896"/>
      <c r="F717" s="896"/>
      <c r="G717" s="896"/>
      <c r="H717" s="896"/>
      <c r="I717" s="896"/>
      <c r="J717" s="896"/>
      <c r="K717" s="896"/>
      <c r="L717" s="896"/>
      <c r="M717" s="896"/>
      <c r="N717" s="896"/>
      <c r="O717" s="896"/>
      <c r="P717" s="896"/>
      <c r="Q717" s="896"/>
      <c r="R717" s="896"/>
      <c r="S717" s="896"/>
      <c r="T717" s="896"/>
      <c r="U717" s="896"/>
      <c r="V717" s="896"/>
      <c r="W717" s="896"/>
      <c r="X717" s="896"/>
      <c r="Y717" s="896"/>
      <c r="Z717" s="896"/>
      <c r="AA717" s="896"/>
      <c r="AB717" s="896"/>
      <c r="AC717" s="896"/>
      <c r="AD717" s="896"/>
      <c r="AE717" s="896"/>
      <c r="AF717" s="896"/>
    </row>
    <row r="718" spans="1:32" x14ac:dyDescent="0.15">
      <c r="A718" s="895" t="s">
        <v>4342</v>
      </c>
      <c r="B718" s="896" t="s">
        <v>652</v>
      </c>
      <c r="C718" s="896" t="s">
        <v>1109</v>
      </c>
      <c r="D718" s="896" t="s">
        <v>882</v>
      </c>
      <c r="E718" s="896"/>
      <c r="F718" s="896"/>
      <c r="G718" s="896"/>
      <c r="H718" s="896"/>
      <c r="I718" s="896"/>
      <c r="J718" s="896"/>
      <c r="K718" s="896"/>
      <c r="L718" s="896"/>
      <c r="M718" s="896"/>
      <c r="N718" s="896"/>
      <c r="O718" s="896"/>
      <c r="P718" s="896"/>
      <c r="Q718" s="896"/>
      <c r="R718" s="896"/>
      <c r="S718" s="896"/>
      <c r="T718" s="896"/>
      <c r="U718" s="896"/>
      <c r="V718" s="896"/>
      <c r="W718" s="896"/>
      <c r="X718" s="896"/>
      <c r="Y718" s="896"/>
      <c r="Z718" s="896"/>
      <c r="AA718" s="896"/>
      <c r="AB718" s="896"/>
      <c r="AC718" s="896"/>
      <c r="AD718" s="896"/>
      <c r="AE718" s="896"/>
      <c r="AF718" s="896"/>
    </row>
    <row r="719" spans="1:32" x14ac:dyDescent="0.15">
      <c r="A719" s="895" t="s">
        <v>4344</v>
      </c>
      <c r="B719" s="896" t="s">
        <v>669</v>
      </c>
      <c r="C719" s="896" t="s">
        <v>742</v>
      </c>
      <c r="D719" s="896"/>
      <c r="E719" s="896"/>
      <c r="F719" s="896"/>
      <c r="G719" s="896"/>
      <c r="H719" s="896"/>
      <c r="I719" s="896"/>
      <c r="J719" s="896"/>
      <c r="K719" s="896"/>
      <c r="L719" s="896"/>
      <c r="M719" s="896"/>
      <c r="N719" s="896"/>
      <c r="O719" s="896"/>
      <c r="P719" s="896"/>
      <c r="Q719" s="896"/>
      <c r="R719" s="896"/>
      <c r="S719" s="896"/>
      <c r="T719" s="896"/>
      <c r="U719" s="896"/>
      <c r="V719" s="896"/>
      <c r="W719" s="896"/>
      <c r="X719" s="896"/>
      <c r="Y719" s="896"/>
      <c r="Z719" s="896"/>
      <c r="AA719" s="896"/>
      <c r="AB719" s="896"/>
      <c r="AC719" s="896"/>
      <c r="AD719" s="896"/>
      <c r="AE719" s="896"/>
      <c r="AF719" s="896"/>
    </row>
    <row r="720" spans="1:32" x14ac:dyDescent="0.15">
      <c r="A720" s="895" t="s">
        <v>4346</v>
      </c>
      <c r="B720" s="896" t="s">
        <v>663</v>
      </c>
      <c r="C720" s="896" t="s">
        <v>742</v>
      </c>
      <c r="D720" s="896"/>
      <c r="E720" s="896"/>
      <c r="F720" s="896"/>
      <c r="G720" s="896"/>
      <c r="H720" s="896"/>
      <c r="I720" s="896"/>
      <c r="J720" s="896"/>
      <c r="K720" s="896"/>
      <c r="L720" s="896"/>
      <c r="M720" s="896"/>
      <c r="N720" s="896"/>
      <c r="O720" s="896"/>
      <c r="P720" s="896"/>
      <c r="Q720" s="896"/>
      <c r="R720" s="896"/>
      <c r="S720" s="896"/>
      <c r="T720" s="896"/>
      <c r="U720" s="896"/>
      <c r="V720" s="896"/>
      <c r="W720" s="896"/>
      <c r="X720" s="896"/>
      <c r="Y720" s="896"/>
      <c r="Z720" s="896"/>
      <c r="AA720" s="896"/>
      <c r="AB720" s="896"/>
      <c r="AC720" s="896"/>
      <c r="AD720" s="896"/>
      <c r="AE720" s="896"/>
      <c r="AF720" s="896"/>
    </row>
    <row r="721" spans="1:32" x14ac:dyDescent="0.15">
      <c r="A721" s="895" t="s">
        <v>4348</v>
      </c>
      <c r="B721" s="896" t="s">
        <v>706</v>
      </c>
      <c r="C721" s="896" t="s">
        <v>1124</v>
      </c>
      <c r="D721" s="896"/>
      <c r="E721" s="896"/>
      <c r="F721" s="896"/>
      <c r="G721" s="896"/>
      <c r="H721" s="896"/>
      <c r="I721" s="896"/>
      <c r="J721" s="896"/>
      <c r="K721" s="896"/>
      <c r="L721" s="896"/>
      <c r="M721" s="896"/>
      <c r="Q721" s="896"/>
      <c r="R721" s="896"/>
      <c r="S721" s="896"/>
      <c r="T721" s="896"/>
      <c r="U721" s="896"/>
      <c r="V721" s="896"/>
      <c r="W721" s="896"/>
      <c r="X721" s="896"/>
      <c r="Y721" s="896"/>
      <c r="Z721" s="896"/>
      <c r="AA721" s="896"/>
      <c r="AB721" s="896"/>
      <c r="AC721" s="896"/>
      <c r="AD721" s="896"/>
      <c r="AE721" s="896"/>
      <c r="AF721" s="896"/>
    </row>
    <row r="722" spans="1:32" x14ac:dyDescent="0.15">
      <c r="A722" s="895" t="s">
        <v>4350</v>
      </c>
      <c r="B722" s="896" t="s">
        <v>674</v>
      </c>
      <c r="C722" s="896" t="s">
        <v>742</v>
      </c>
      <c r="D722" s="896"/>
      <c r="E722" s="896"/>
      <c r="F722" s="896"/>
      <c r="G722" s="896"/>
      <c r="H722" s="896"/>
      <c r="I722" s="896"/>
      <c r="J722" s="896"/>
      <c r="K722" s="896"/>
      <c r="L722" s="896"/>
      <c r="M722" s="896"/>
      <c r="N722" s="896"/>
      <c r="O722" s="896"/>
      <c r="P722" s="896"/>
      <c r="Q722" s="896"/>
      <c r="R722" s="896"/>
      <c r="S722" s="896"/>
      <c r="T722" s="896"/>
      <c r="U722" s="896"/>
      <c r="V722" s="896"/>
      <c r="W722" s="896"/>
      <c r="X722" s="896"/>
      <c r="Y722" s="896"/>
      <c r="Z722" s="896"/>
      <c r="AA722" s="896"/>
      <c r="AB722" s="896"/>
      <c r="AC722" s="896"/>
      <c r="AD722" s="896"/>
      <c r="AE722" s="896"/>
      <c r="AF722" s="896"/>
    </row>
    <row r="723" spans="1:32" x14ac:dyDescent="0.15">
      <c r="A723" s="895" t="s">
        <v>4354</v>
      </c>
      <c r="B723" s="896" t="s">
        <v>2771</v>
      </c>
      <c r="C723" s="896" t="s">
        <v>2114</v>
      </c>
      <c r="D723" s="896"/>
      <c r="E723" s="896"/>
      <c r="F723" s="896"/>
      <c r="G723" s="896"/>
      <c r="H723" s="896"/>
      <c r="I723" s="896"/>
      <c r="J723" s="896"/>
      <c r="K723" s="896"/>
      <c r="L723" s="896"/>
      <c r="M723" s="896"/>
      <c r="N723" s="896"/>
      <c r="O723" s="896"/>
      <c r="P723" s="896"/>
      <c r="Q723" s="896"/>
      <c r="R723" s="896"/>
      <c r="S723" s="896"/>
      <c r="T723" s="896"/>
      <c r="U723" s="896"/>
      <c r="V723" s="896"/>
      <c r="W723" s="896"/>
      <c r="X723" s="896"/>
      <c r="Y723" s="896"/>
      <c r="Z723" s="896"/>
      <c r="AA723" s="896"/>
      <c r="AB723" s="896"/>
      <c r="AC723" s="896"/>
      <c r="AD723" s="896"/>
      <c r="AE723" s="896"/>
      <c r="AF723" s="896"/>
    </row>
    <row r="724" spans="1:32" x14ac:dyDescent="0.15">
      <c r="A724" s="895" t="s">
        <v>4356</v>
      </c>
      <c r="B724" s="896" t="s">
        <v>2772</v>
      </c>
      <c r="C724" s="896" t="s">
        <v>2473</v>
      </c>
      <c r="D724" s="896"/>
      <c r="E724" s="896"/>
      <c r="F724" s="896"/>
      <c r="G724" s="896"/>
      <c r="H724" s="896"/>
      <c r="I724" s="896"/>
      <c r="J724" s="896"/>
      <c r="K724" s="896"/>
      <c r="L724" s="896"/>
      <c r="M724" s="896"/>
      <c r="N724" s="896"/>
      <c r="O724" s="896"/>
      <c r="P724" s="896"/>
      <c r="Q724" s="896"/>
      <c r="R724" s="896"/>
      <c r="S724" s="896"/>
      <c r="T724" s="896"/>
      <c r="U724" s="896"/>
      <c r="V724" s="896"/>
      <c r="W724" s="896"/>
      <c r="X724" s="896"/>
      <c r="Y724" s="896"/>
      <c r="Z724" s="896"/>
      <c r="AA724" s="896"/>
      <c r="AB724" s="896"/>
      <c r="AC724" s="896"/>
      <c r="AD724" s="896"/>
      <c r="AE724" s="896"/>
      <c r="AF724" s="896"/>
    </row>
    <row r="725" spans="1:32" x14ac:dyDescent="0.15">
      <c r="A725" s="895" t="s">
        <v>4357</v>
      </c>
      <c r="B725" s="896" t="s">
        <v>2704</v>
      </c>
      <c r="C725" s="896" t="s">
        <v>2705</v>
      </c>
      <c r="D725" s="896" t="s">
        <v>4618</v>
      </c>
      <c r="E725" s="896"/>
      <c r="F725" s="896"/>
      <c r="G725" s="896"/>
      <c r="H725" s="896"/>
      <c r="I725" s="896"/>
      <c r="J725" s="896"/>
      <c r="K725" s="896"/>
      <c r="L725" s="896"/>
      <c r="M725" s="896"/>
      <c r="N725" s="896"/>
      <c r="O725" s="896"/>
      <c r="P725" s="896"/>
      <c r="Q725" s="896"/>
      <c r="R725" s="896"/>
      <c r="S725" s="896"/>
      <c r="T725" s="896"/>
      <c r="U725" s="896"/>
      <c r="V725" s="896"/>
      <c r="W725" s="896"/>
      <c r="X725" s="896"/>
      <c r="Y725" s="896"/>
      <c r="Z725" s="896"/>
      <c r="AA725" s="896"/>
      <c r="AB725" s="896"/>
      <c r="AC725" s="896"/>
      <c r="AD725" s="896"/>
      <c r="AE725" s="896"/>
      <c r="AF725" s="896"/>
    </row>
    <row r="726" spans="1:32" x14ac:dyDescent="0.15">
      <c r="A726" s="901" t="s">
        <v>4807</v>
      </c>
      <c r="B726" s="929" t="s">
        <v>4808</v>
      </c>
      <c r="C726" s="929" t="s">
        <v>742</v>
      </c>
      <c r="D726" s="929" t="s">
        <v>882</v>
      </c>
      <c r="E726" s="896"/>
      <c r="F726" s="896"/>
      <c r="G726" s="896"/>
      <c r="H726" s="896"/>
      <c r="I726" s="896"/>
      <c r="J726" s="896"/>
      <c r="K726" s="896"/>
      <c r="L726" s="896"/>
      <c r="M726" s="896"/>
      <c r="N726" s="896"/>
      <c r="O726" s="896"/>
      <c r="P726" s="896"/>
      <c r="Q726" s="896"/>
      <c r="R726" s="896"/>
      <c r="S726" s="896"/>
      <c r="T726" s="896"/>
      <c r="U726" s="896"/>
      <c r="V726" s="896"/>
      <c r="W726" s="896"/>
      <c r="X726" s="896"/>
      <c r="Y726" s="896"/>
      <c r="Z726" s="896"/>
      <c r="AA726" s="896"/>
      <c r="AB726" s="896"/>
      <c r="AC726" s="896"/>
      <c r="AD726" s="896"/>
      <c r="AE726" s="896"/>
      <c r="AF726" s="896"/>
    </row>
    <row r="727" spans="1:32" x14ac:dyDescent="0.15">
      <c r="A727" s="895" t="s">
        <v>4359</v>
      </c>
      <c r="B727" s="896" t="s">
        <v>76</v>
      </c>
      <c r="C727" s="896" t="s">
        <v>2469</v>
      </c>
      <c r="D727" s="896" t="s">
        <v>2356</v>
      </c>
      <c r="E727" s="896" t="s">
        <v>711</v>
      </c>
      <c r="F727" s="896" t="s">
        <v>707</v>
      </c>
      <c r="G727" s="896" t="s">
        <v>722</v>
      </c>
      <c r="H727" s="896" t="s">
        <v>716</v>
      </c>
      <c r="I727" s="896"/>
      <c r="J727" s="896"/>
      <c r="K727" s="896"/>
      <c r="L727" s="896"/>
      <c r="M727" s="896"/>
      <c r="N727" s="896"/>
      <c r="O727" s="896"/>
      <c r="P727" s="896"/>
      <c r="Q727" s="896"/>
      <c r="R727" s="896"/>
      <c r="S727" s="896"/>
      <c r="T727" s="896"/>
      <c r="U727" s="896"/>
      <c r="V727" s="896"/>
      <c r="W727" s="896"/>
      <c r="X727" s="896"/>
      <c r="Y727" s="896"/>
      <c r="Z727" s="896"/>
      <c r="AA727" s="896"/>
      <c r="AB727" s="896"/>
      <c r="AC727" s="896"/>
      <c r="AD727" s="896"/>
      <c r="AE727" s="896"/>
      <c r="AF727" s="896"/>
    </row>
    <row r="728" spans="1:32" x14ac:dyDescent="0.15">
      <c r="A728" s="895" t="s">
        <v>4361</v>
      </c>
      <c r="B728" s="896" t="s">
        <v>676</v>
      </c>
      <c r="C728" s="896" t="s">
        <v>2253</v>
      </c>
      <c r="D728" s="896" t="s">
        <v>807</v>
      </c>
      <c r="E728" s="896" t="s">
        <v>882</v>
      </c>
      <c r="F728" s="896" t="s">
        <v>950</v>
      </c>
      <c r="G728" s="896" t="s">
        <v>2473</v>
      </c>
      <c r="H728" s="896"/>
      <c r="I728" s="896"/>
      <c r="J728" s="896"/>
      <c r="K728" s="896"/>
      <c r="L728" s="896"/>
      <c r="M728" s="896"/>
      <c r="N728" s="896"/>
      <c r="O728" s="896"/>
      <c r="P728" s="896"/>
      <c r="Q728" s="896"/>
      <c r="R728" s="896"/>
      <c r="S728" s="896"/>
      <c r="T728" s="896"/>
      <c r="U728" s="896"/>
      <c r="V728" s="896"/>
      <c r="W728" s="896"/>
      <c r="X728" s="896"/>
      <c r="Y728" s="896"/>
      <c r="Z728" s="896"/>
      <c r="AA728" s="896"/>
      <c r="AB728" s="896"/>
      <c r="AC728" s="896"/>
      <c r="AD728" s="896"/>
      <c r="AE728" s="896"/>
      <c r="AF728" s="896"/>
    </row>
    <row r="729" spans="1:32" x14ac:dyDescent="0.15">
      <c r="A729" s="895" t="s">
        <v>4363</v>
      </c>
      <c r="B729" s="896" t="s">
        <v>77</v>
      </c>
      <c r="C729" s="896" t="s">
        <v>2098</v>
      </c>
      <c r="D729" s="896" t="s">
        <v>709</v>
      </c>
      <c r="E729" s="896" t="s">
        <v>711</v>
      </c>
      <c r="F729" s="896" t="s">
        <v>707</v>
      </c>
      <c r="G729" s="896" t="s">
        <v>713</v>
      </c>
      <c r="H729" s="896" t="s">
        <v>714</v>
      </c>
      <c r="I729" s="896" t="s">
        <v>4596</v>
      </c>
      <c r="J729" s="896" t="s">
        <v>715</v>
      </c>
      <c r="K729" s="896" t="s">
        <v>786</v>
      </c>
      <c r="L729" s="896" t="s">
        <v>718</v>
      </c>
      <c r="M729" s="896"/>
      <c r="N729" s="896"/>
      <c r="O729" s="896"/>
      <c r="P729" s="896"/>
      <c r="Q729" s="896"/>
      <c r="R729" s="896"/>
      <c r="S729" s="896"/>
      <c r="T729" s="896"/>
      <c r="U729" s="896"/>
      <c r="V729" s="896"/>
      <c r="W729" s="896"/>
      <c r="X729" s="896"/>
      <c r="Y729" s="896"/>
      <c r="Z729" s="896"/>
      <c r="AA729" s="896"/>
      <c r="AB729" s="896"/>
      <c r="AC729" s="896"/>
      <c r="AD729" s="896"/>
      <c r="AE729" s="896"/>
      <c r="AF729" s="896"/>
    </row>
    <row r="730" spans="1:32" x14ac:dyDescent="0.15">
      <c r="A730" s="895" t="s">
        <v>4365</v>
      </c>
      <c r="B730" s="896" t="s">
        <v>160</v>
      </c>
      <c r="C730" s="896" t="s">
        <v>2360</v>
      </c>
      <c r="D730" s="896" t="s">
        <v>2361</v>
      </c>
      <c r="E730" s="896" t="s">
        <v>2348</v>
      </c>
      <c r="F730" s="896" t="s">
        <v>2362</v>
      </c>
      <c r="G730" s="896" t="s">
        <v>837</v>
      </c>
      <c r="H730" s="896"/>
      <c r="I730" s="896"/>
      <c r="J730" s="896"/>
      <c r="K730" s="896"/>
      <c r="L730" s="896"/>
      <c r="M730" s="896"/>
      <c r="N730" s="896"/>
      <c r="O730" s="896"/>
      <c r="P730" s="896"/>
      <c r="Q730" s="896"/>
      <c r="R730" s="896"/>
      <c r="S730" s="896"/>
      <c r="T730" s="896"/>
      <c r="U730" s="896"/>
      <c r="V730" s="896"/>
      <c r="W730" s="896"/>
      <c r="X730" s="896"/>
      <c r="Y730" s="896"/>
      <c r="Z730" s="896"/>
      <c r="AA730" s="896"/>
      <c r="AB730" s="896"/>
      <c r="AC730" s="896"/>
      <c r="AD730" s="896"/>
      <c r="AE730" s="896"/>
      <c r="AF730" s="896"/>
    </row>
    <row r="731" spans="1:32" x14ac:dyDescent="0.15">
      <c r="A731" s="895" t="s">
        <v>4367</v>
      </c>
      <c r="B731" s="896" t="s">
        <v>681</v>
      </c>
      <c r="C731" s="896" t="s">
        <v>715</v>
      </c>
      <c r="D731" s="896" t="s">
        <v>2254</v>
      </c>
      <c r="E731" s="896"/>
      <c r="F731" s="896"/>
      <c r="G731" s="896"/>
      <c r="H731" s="896"/>
      <c r="I731" s="896"/>
      <c r="J731" s="896"/>
      <c r="K731" s="896"/>
      <c r="L731" s="896"/>
      <c r="M731" s="896"/>
      <c r="N731" s="896"/>
      <c r="O731" s="896"/>
      <c r="P731" s="896"/>
      <c r="Q731" s="896"/>
      <c r="R731" s="896"/>
      <c r="S731" s="896"/>
      <c r="T731" s="896"/>
      <c r="U731" s="896"/>
      <c r="V731" s="896"/>
      <c r="W731" s="896"/>
      <c r="X731" s="896"/>
      <c r="Y731" s="896"/>
      <c r="Z731" s="896"/>
      <c r="AA731" s="896"/>
      <c r="AB731" s="896"/>
      <c r="AC731" s="896"/>
      <c r="AD731" s="896"/>
      <c r="AE731" s="896"/>
      <c r="AF731" s="896"/>
    </row>
    <row r="732" spans="1:32" x14ac:dyDescent="0.15">
      <c r="A732" s="895" t="s">
        <v>4369</v>
      </c>
      <c r="B732" s="896" t="s">
        <v>677</v>
      </c>
      <c r="C732" s="896" t="s">
        <v>708</v>
      </c>
      <c r="D732" s="896" t="s">
        <v>745</v>
      </c>
      <c r="E732" s="896" t="s">
        <v>1056</v>
      </c>
      <c r="F732" s="896" t="s">
        <v>742</v>
      </c>
      <c r="G732" s="896"/>
      <c r="H732" s="896"/>
      <c r="I732" s="896"/>
      <c r="J732" s="896"/>
      <c r="K732" s="896"/>
      <c r="L732" s="896"/>
      <c r="M732" s="896"/>
      <c r="N732" s="896"/>
      <c r="O732" s="896"/>
      <c r="P732" s="896"/>
      <c r="Q732" s="896"/>
      <c r="R732" s="896"/>
      <c r="S732" s="896"/>
      <c r="T732" s="896"/>
      <c r="U732" s="896"/>
      <c r="V732" s="896"/>
      <c r="W732" s="896"/>
      <c r="X732" s="896"/>
      <c r="Y732" s="896"/>
      <c r="Z732" s="896"/>
      <c r="AA732" s="896"/>
      <c r="AB732" s="896"/>
      <c r="AC732" s="896"/>
      <c r="AD732" s="896"/>
      <c r="AE732" s="896"/>
      <c r="AF732" s="896"/>
    </row>
    <row r="733" spans="1:32" x14ac:dyDescent="0.15">
      <c r="A733" s="895" t="s">
        <v>4371</v>
      </c>
      <c r="B733" s="896" t="s">
        <v>680</v>
      </c>
      <c r="C733" s="896" t="s">
        <v>721</v>
      </c>
      <c r="D733" s="896"/>
      <c r="E733" s="896"/>
      <c r="F733" s="896"/>
      <c r="G733" s="896"/>
      <c r="H733" s="896"/>
      <c r="I733" s="896"/>
      <c r="J733" s="896"/>
      <c r="K733" s="896"/>
      <c r="L733" s="896"/>
      <c r="M733" s="896"/>
      <c r="N733" s="896"/>
      <c r="O733" s="896"/>
      <c r="P733" s="896"/>
      <c r="Q733" s="896"/>
      <c r="R733" s="896"/>
      <c r="S733" s="896"/>
      <c r="T733" s="896"/>
      <c r="U733" s="896"/>
      <c r="V733" s="896"/>
      <c r="W733" s="896"/>
      <c r="X733" s="896"/>
      <c r="Y733" s="896"/>
      <c r="Z733" s="896"/>
      <c r="AA733" s="896"/>
      <c r="AB733" s="896"/>
      <c r="AC733" s="896"/>
      <c r="AD733" s="896"/>
      <c r="AE733" s="896"/>
      <c r="AF733" s="896"/>
    </row>
    <row r="734" spans="1:32" x14ac:dyDescent="0.15">
      <c r="A734" s="895" t="s">
        <v>4373</v>
      </c>
      <c r="B734" s="896" t="s">
        <v>679</v>
      </c>
      <c r="C734" s="896" t="s">
        <v>844</v>
      </c>
      <c r="D734" s="896" t="s">
        <v>1113</v>
      </c>
      <c r="E734" s="896" t="s">
        <v>714</v>
      </c>
      <c r="F734" s="896"/>
      <c r="G734" s="896"/>
      <c r="H734" s="896"/>
      <c r="I734" s="896"/>
      <c r="J734" s="896"/>
      <c r="K734" s="896"/>
      <c r="L734" s="896"/>
      <c r="M734" s="896"/>
      <c r="N734" s="896"/>
      <c r="O734" s="896"/>
      <c r="P734" s="896"/>
      <c r="Q734" s="896"/>
      <c r="R734" s="896"/>
      <c r="S734" s="896"/>
      <c r="T734" s="896"/>
      <c r="U734" s="896"/>
      <c r="V734" s="896"/>
      <c r="W734" s="896"/>
      <c r="X734" s="896"/>
      <c r="Y734" s="896"/>
      <c r="Z734" s="896"/>
      <c r="AA734" s="896"/>
      <c r="AB734" s="896"/>
      <c r="AC734" s="896"/>
      <c r="AD734" s="896"/>
      <c r="AE734" s="896"/>
      <c r="AF734" s="896"/>
    </row>
    <row r="735" spans="1:32" x14ac:dyDescent="0.15">
      <c r="A735" s="895" t="s">
        <v>4375</v>
      </c>
      <c r="B735" s="896" t="s">
        <v>678</v>
      </c>
      <c r="C735" s="896" t="s">
        <v>771</v>
      </c>
      <c r="D735" s="896"/>
      <c r="E735" s="896"/>
      <c r="F735" s="896"/>
      <c r="G735" s="896"/>
      <c r="H735" s="896"/>
      <c r="I735" s="896"/>
      <c r="J735" s="896"/>
      <c r="K735" s="896"/>
      <c r="L735" s="896"/>
      <c r="M735" s="896"/>
      <c r="N735" s="896"/>
      <c r="O735" s="896"/>
      <c r="P735" s="896"/>
      <c r="Q735" s="896"/>
      <c r="R735" s="896"/>
      <c r="S735" s="896"/>
      <c r="T735" s="896"/>
      <c r="U735" s="896"/>
      <c r="V735" s="896"/>
      <c r="W735" s="896"/>
      <c r="X735" s="896"/>
      <c r="Y735" s="896"/>
      <c r="Z735" s="896"/>
      <c r="AA735" s="896"/>
      <c r="AB735" s="896"/>
      <c r="AC735" s="896"/>
      <c r="AD735" s="896"/>
      <c r="AE735" s="896"/>
      <c r="AF735" s="896"/>
    </row>
    <row r="736" spans="1:32" x14ac:dyDescent="0.15">
      <c r="A736" s="895" t="s">
        <v>4377</v>
      </c>
      <c r="B736" s="896" t="s">
        <v>4809</v>
      </c>
      <c r="C736" s="896" t="s">
        <v>1026</v>
      </c>
      <c r="D736" s="896"/>
      <c r="E736" s="896"/>
      <c r="F736" s="896"/>
      <c r="G736" s="896"/>
      <c r="H736" s="896"/>
      <c r="I736" s="896"/>
      <c r="J736" s="896"/>
      <c r="K736" s="896"/>
      <c r="L736" s="896"/>
      <c r="M736" s="896"/>
      <c r="N736" s="896"/>
      <c r="O736" s="896"/>
      <c r="P736" s="896"/>
      <c r="Q736" s="896"/>
      <c r="R736" s="896"/>
      <c r="S736" s="896"/>
      <c r="T736" s="896"/>
      <c r="U736" s="896"/>
      <c r="V736" s="896"/>
      <c r="W736" s="896"/>
      <c r="X736" s="896"/>
      <c r="Y736" s="896"/>
      <c r="Z736" s="896"/>
      <c r="AA736" s="896"/>
      <c r="AB736" s="896"/>
      <c r="AC736" s="896"/>
      <c r="AD736" s="896"/>
      <c r="AE736" s="896"/>
      <c r="AF736" s="896"/>
    </row>
    <row r="737" spans="1:32" x14ac:dyDescent="0.15">
      <c r="A737" s="895" t="s">
        <v>4379</v>
      </c>
      <c r="B737" s="896" t="s">
        <v>78</v>
      </c>
      <c r="C737" s="896" t="s">
        <v>708</v>
      </c>
      <c r="D737" s="896" t="s">
        <v>709</v>
      </c>
      <c r="E737" s="896" t="s">
        <v>710</v>
      </c>
      <c r="F737" s="896" t="s">
        <v>712</v>
      </c>
      <c r="G737" s="896" t="s">
        <v>707</v>
      </c>
      <c r="H737" s="896" t="s">
        <v>714</v>
      </c>
      <c r="I737" s="896" t="s">
        <v>715</v>
      </c>
      <c r="J737" s="896"/>
      <c r="K737" s="896"/>
      <c r="L737" s="896"/>
      <c r="M737" s="896"/>
      <c r="N737" s="896"/>
      <c r="O737" s="896"/>
      <c r="P737" s="896"/>
      <c r="Q737" s="896"/>
      <c r="R737" s="896"/>
      <c r="S737" s="896"/>
      <c r="T737" s="896"/>
      <c r="U737" s="896"/>
      <c r="V737" s="896"/>
      <c r="W737" s="896"/>
      <c r="X737" s="896"/>
      <c r="Y737" s="896"/>
      <c r="Z737" s="896"/>
      <c r="AA737" s="896"/>
      <c r="AB737" s="896"/>
      <c r="AC737" s="896"/>
      <c r="AD737" s="896"/>
      <c r="AE737" s="896"/>
      <c r="AF737" s="896"/>
    </row>
    <row r="738" spans="1:32" x14ac:dyDescent="0.15">
      <c r="A738" s="895" t="s">
        <v>4381</v>
      </c>
      <c r="B738" s="896" t="s">
        <v>161</v>
      </c>
      <c r="C738" s="896" t="s">
        <v>708</v>
      </c>
      <c r="D738" s="896" t="s">
        <v>846</v>
      </c>
      <c r="E738" s="896" t="s">
        <v>845</v>
      </c>
      <c r="F738" s="896"/>
      <c r="G738" s="896"/>
      <c r="H738" s="896"/>
      <c r="I738" s="896"/>
      <c r="J738" s="896"/>
      <c r="K738" s="896"/>
      <c r="L738" s="896"/>
      <c r="M738" s="896"/>
      <c r="N738" s="896"/>
      <c r="O738" s="896"/>
      <c r="P738" s="896"/>
      <c r="Q738" s="896"/>
      <c r="R738" s="896"/>
      <c r="S738" s="896"/>
      <c r="T738" s="896"/>
      <c r="U738" s="896"/>
      <c r="V738" s="896"/>
      <c r="W738" s="896"/>
      <c r="X738" s="896"/>
      <c r="Y738" s="896"/>
      <c r="Z738" s="896"/>
      <c r="AA738" s="896"/>
      <c r="AB738" s="896"/>
      <c r="AC738" s="896"/>
      <c r="AD738" s="896"/>
      <c r="AE738" s="896"/>
      <c r="AF738" s="896"/>
    </row>
    <row r="739" spans="1:32" x14ac:dyDescent="0.15">
      <c r="A739" s="895" t="s">
        <v>4383</v>
      </c>
      <c r="B739" s="896" t="s">
        <v>687</v>
      </c>
      <c r="C739" s="896" t="s">
        <v>715</v>
      </c>
      <c r="D739" s="896" t="s">
        <v>836</v>
      </c>
      <c r="E739" s="896" t="s">
        <v>764</v>
      </c>
      <c r="F739" s="896" t="s">
        <v>1116</v>
      </c>
      <c r="G739" s="896" t="s">
        <v>714</v>
      </c>
      <c r="H739" s="896"/>
      <c r="I739" s="896"/>
      <c r="J739" s="896"/>
      <c r="K739" s="896"/>
      <c r="L739" s="896"/>
      <c r="M739" s="896"/>
      <c r="N739" s="896"/>
      <c r="O739" s="896"/>
      <c r="P739" s="896"/>
      <c r="Q739" s="896"/>
      <c r="R739" s="896"/>
      <c r="S739" s="896"/>
      <c r="T739" s="896"/>
      <c r="U739" s="896"/>
      <c r="V739" s="896"/>
      <c r="W739" s="896"/>
      <c r="X739" s="896"/>
      <c r="Y739" s="896"/>
      <c r="Z739" s="896"/>
      <c r="AA739" s="896"/>
      <c r="AB739" s="896"/>
      <c r="AC739" s="896"/>
      <c r="AD739" s="896"/>
      <c r="AE739" s="896"/>
      <c r="AF739" s="896"/>
    </row>
    <row r="740" spans="1:32" x14ac:dyDescent="0.15">
      <c r="A740" s="895" t="s">
        <v>4385</v>
      </c>
      <c r="B740" s="896" t="s">
        <v>684</v>
      </c>
      <c r="C740" s="896" t="s">
        <v>719</v>
      </c>
      <c r="D740" s="896" t="s">
        <v>711</v>
      </c>
      <c r="E740" s="896" t="s">
        <v>771</v>
      </c>
      <c r="F740" s="896" t="s">
        <v>1114</v>
      </c>
      <c r="G740" s="896" t="s">
        <v>1115</v>
      </c>
      <c r="H740" s="896"/>
      <c r="I740" s="896"/>
      <c r="J740" s="896"/>
      <c r="K740" s="896"/>
      <c r="L740" s="896"/>
      <c r="M740" s="896"/>
      <c r="N740" s="896"/>
      <c r="O740" s="896"/>
      <c r="P740" s="896"/>
      <c r="Q740" s="896"/>
      <c r="R740" s="896"/>
      <c r="S740" s="896"/>
      <c r="T740" s="896"/>
      <c r="U740" s="896"/>
      <c r="V740" s="896"/>
      <c r="W740" s="896"/>
      <c r="X740" s="896"/>
      <c r="Y740" s="896"/>
      <c r="Z740" s="896"/>
      <c r="AA740" s="896"/>
      <c r="AB740" s="896"/>
      <c r="AC740" s="896"/>
      <c r="AD740" s="896"/>
      <c r="AE740" s="896"/>
      <c r="AF740" s="896"/>
    </row>
    <row r="741" spans="1:32" x14ac:dyDescent="0.15">
      <c r="A741" s="895" t="s">
        <v>4387</v>
      </c>
      <c r="B741" s="896" t="s">
        <v>686</v>
      </c>
      <c r="C741" s="896" t="s">
        <v>748</v>
      </c>
      <c r="D741" s="896" t="s">
        <v>2634</v>
      </c>
      <c r="E741" s="896"/>
      <c r="F741" s="896"/>
      <c r="G741" s="896"/>
      <c r="H741" s="896"/>
      <c r="I741" s="896"/>
      <c r="J741" s="896"/>
      <c r="K741" s="896"/>
      <c r="L741" s="896"/>
      <c r="M741" s="896"/>
      <c r="N741" s="896"/>
      <c r="O741" s="896"/>
      <c r="P741" s="896"/>
      <c r="Q741" s="896"/>
      <c r="R741" s="896"/>
      <c r="S741" s="896"/>
      <c r="T741" s="896"/>
      <c r="U741" s="896"/>
      <c r="V741" s="896"/>
      <c r="W741" s="896"/>
      <c r="X741" s="896"/>
      <c r="Y741" s="896"/>
      <c r="Z741" s="896"/>
      <c r="AA741" s="896"/>
      <c r="AB741" s="896"/>
      <c r="AC741" s="896"/>
      <c r="AD741" s="896"/>
      <c r="AE741" s="896"/>
      <c r="AF741" s="896"/>
    </row>
    <row r="742" spans="1:32" x14ac:dyDescent="0.15">
      <c r="A742" s="895" t="s">
        <v>4389</v>
      </c>
      <c r="B742" s="896" t="s">
        <v>683</v>
      </c>
      <c r="C742" s="896" t="s">
        <v>721</v>
      </c>
      <c r="D742" s="896"/>
      <c r="E742" s="896"/>
      <c r="F742" s="896"/>
      <c r="G742" s="896"/>
      <c r="H742" s="896"/>
      <c r="I742" s="896"/>
      <c r="J742" s="896"/>
      <c r="K742" s="896"/>
      <c r="L742" s="896"/>
      <c r="M742" s="896"/>
      <c r="N742" s="896"/>
      <c r="O742" s="896"/>
      <c r="P742" s="896"/>
      <c r="Q742" s="896"/>
      <c r="R742" s="896"/>
      <c r="S742" s="896"/>
      <c r="T742" s="896"/>
      <c r="U742" s="896"/>
      <c r="V742" s="896"/>
      <c r="W742" s="896"/>
      <c r="X742" s="896"/>
      <c r="Y742" s="896"/>
      <c r="Z742" s="896"/>
      <c r="AA742" s="896"/>
      <c r="AB742" s="896"/>
      <c r="AC742" s="896"/>
      <c r="AD742" s="896"/>
      <c r="AE742" s="896"/>
      <c r="AF742" s="896"/>
    </row>
    <row r="743" spans="1:32" x14ac:dyDescent="0.15">
      <c r="A743" s="895" t="s">
        <v>4391</v>
      </c>
      <c r="B743" s="896" t="s">
        <v>682</v>
      </c>
      <c r="C743" s="896" t="s">
        <v>814</v>
      </c>
      <c r="D743" s="896"/>
      <c r="E743" s="896"/>
      <c r="F743" s="896"/>
      <c r="G743" s="896"/>
      <c r="H743" s="896"/>
      <c r="I743" s="896"/>
      <c r="J743" s="896"/>
      <c r="K743" s="896"/>
      <c r="L743" s="896"/>
      <c r="M743" s="896"/>
      <c r="N743" s="896"/>
      <c r="O743" s="896"/>
      <c r="P743" s="896"/>
      <c r="Q743" s="896"/>
      <c r="R743" s="896"/>
      <c r="S743" s="896"/>
      <c r="T743" s="896"/>
      <c r="U743" s="896"/>
      <c r="V743" s="896"/>
      <c r="W743" s="896"/>
      <c r="X743" s="896"/>
      <c r="Y743" s="896"/>
      <c r="Z743" s="896"/>
      <c r="AA743" s="896"/>
      <c r="AB743" s="896"/>
      <c r="AC743" s="896"/>
      <c r="AD743" s="896"/>
      <c r="AE743" s="896"/>
      <c r="AF743" s="896"/>
    </row>
    <row r="744" spans="1:32" x14ac:dyDescent="0.15">
      <c r="A744" s="895" t="s">
        <v>4393</v>
      </c>
      <c r="B744" s="896" t="s">
        <v>688</v>
      </c>
      <c r="C744" s="896" t="s">
        <v>745</v>
      </c>
      <c r="D744" s="896"/>
      <c r="E744" s="896"/>
      <c r="F744" s="896"/>
      <c r="G744" s="896"/>
      <c r="H744" s="896"/>
      <c r="I744" s="896"/>
      <c r="J744" s="896"/>
      <c r="K744" s="896"/>
      <c r="L744" s="896"/>
      <c r="M744" s="896"/>
      <c r="N744" s="896"/>
      <c r="O744" s="896"/>
      <c r="P744" s="896"/>
      <c r="Q744" s="896"/>
      <c r="R744" s="896"/>
      <c r="S744" s="896"/>
      <c r="T744" s="896"/>
      <c r="U744" s="896"/>
      <c r="V744" s="896"/>
      <c r="W744" s="896"/>
      <c r="X744" s="896"/>
      <c r="Y744" s="896"/>
      <c r="Z744" s="896"/>
      <c r="AA744" s="896"/>
      <c r="AB744" s="896"/>
      <c r="AC744" s="896"/>
      <c r="AD744" s="896"/>
      <c r="AE744" s="896"/>
      <c r="AF744" s="896"/>
    </row>
    <row r="745" spans="1:32" x14ac:dyDescent="0.15">
      <c r="A745" s="895" t="s">
        <v>4395</v>
      </c>
      <c r="B745" s="896" t="s">
        <v>685</v>
      </c>
      <c r="C745" s="896" t="s">
        <v>738</v>
      </c>
      <c r="D745" s="896"/>
      <c r="E745" s="896"/>
      <c r="F745" s="896"/>
      <c r="G745" s="896"/>
      <c r="H745" s="896"/>
      <c r="I745" s="896"/>
      <c r="J745" s="896"/>
      <c r="K745" s="896"/>
      <c r="L745" s="896"/>
      <c r="M745" s="896"/>
      <c r="N745" s="896"/>
      <c r="O745" s="896"/>
      <c r="P745" s="896"/>
      <c r="Q745" s="896"/>
      <c r="R745" s="896"/>
      <c r="S745" s="896"/>
      <c r="T745" s="896"/>
      <c r="U745" s="896"/>
      <c r="V745" s="896"/>
      <c r="W745" s="896"/>
      <c r="X745" s="896"/>
      <c r="Y745" s="896"/>
      <c r="Z745" s="896"/>
      <c r="AA745" s="896"/>
      <c r="AB745" s="896"/>
      <c r="AC745" s="896"/>
      <c r="AD745" s="896"/>
      <c r="AE745" s="896"/>
      <c r="AF745" s="896"/>
    </row>
    <row r="746" spans="1:32" x14ac:dyDescent="0.15">
      <c r="A746" s="895" t="s">
        <v>4397</v>
      </c>
      <c r="B746" s="896" t="s">
        <v>79</v>
      </c>
      <c r="C746" s="896" t="s">
        <v>2416</v>
      </c>
      <c r="D746" s="896" t="s">
        <v>711</v>
      </c>
      <c r="E746" s="896" t="s">
        <v>707</v>
      </c>
      <c r="F746" s="896" t="s">
        <v>2467</v>
      </c>
      <c r="G746" s="896" t="s">
        <v>2105</v>
      </c>
      <c r="H746" s="896"/>
      <c r="I746" s="896"/>
      <c r="J746" s="896"/>
      <c r="K746" s="896"/>
      <c r="L746" s="896"/>
      <c r="M746" s="896"/>
      <c r="N746" s="896"/>
      <c r="O746" s="896"/>
      <c r="P746" s="896"/>
      <c r="Q746" s="896"/>
      <c r="R746" s="896"/>
      <c r="S746" s="896"/>
      <c r="T746" s="896"/>
      <c r="U746" s="896"/>
      <c r="V746" s="896"/>
      <c r="W746" s="896"/>
      <c r="X746" s="896"/>
      <c r="Y746" s="896"/>
      <c r="Z746" s="896"/>
      <c r="AA746" s="896"/>
      <c r="AB746" s="896"/>
      <c r="AC746" s="896"/>
      <c r="AD746" s="896"/>
      <c r="AE746" s="896"/>
      <c r="AF746" s="896"/>
    </row>
    <row r="747" spans="1:32" x14ac:dyDescent="0.15">
      <c r="A747" s="895" t="s">
        <v>4399</v>
      </c>
      <c r="B747" s="896" t="s">
        <v>162</v>
      </c>
      <c r="C747" s="896" t="s">
        <v>742</v>
      </c>
      <c r="D747" s="896"/>
      <c r="E747" s="896"/>
      <c r="F747" s="896"/>
      <c r="G747" s="896"/>
      <c r="H747" s="896"/>
      <c r="I747" s="896"/>
      <c r="J747" s="896"/>
      <c r="K747" s="896"/>
      <c r="L747" s="896"/>
      <c r="M747" s="896"/>
      <c r="N747" s="896"/>
      <c r="O747" s="896"/>
      <c r="P747" s="896"/>
      <c r="Q747" s="896"/>
      <c r="R747" s="896"/>
      <c r="S747" s="896"/>
      <c r="T747" s="896"/>
      <c r="U747" s="896"/>
      <c r="V747" s="896"/>
      <c r="W747" s="896"/>
      <c r="X747" s="896"/>
      <c r="Y747" s="896"/>
      <c r="Z747" s="896"/>
      <c r="AA747" s="896"/>
      <c r="AB747" s="896"/>
      <c r="AC747" s="896"/>
      <c r="AD747" s="896"/>
      <c r="AE747" s="896"/>
      <c r="AF747" s="896"/>
    </row>
    <row r="748" spans="1:32" x14ac:dyDescent="0.15">
      <c r="A748" s="895" t="s">
        <v>4401</v>
      </c>
      <c r="B748" s="896" t="s">
        <v>689</v>
      </c>
      <c r="C748" s="896" t="s">
        <v>715</v>
      </c>
      <c r="D748" s="896" t="s">
        <v>793</v>
      </c>
      <c r="E748" s="896"/>
      <c r="F748" s="896"/>
      <c r="G748" s="896"/>
      <c r="H748" s="896"/>
      <c r="I748" s="896"/>
      <c r="J748" s="896"/>
      <c r="K748" s="896"/>
      <c r="L748" s="896"/>
      <c r="M748" s="896"/>
      <c r="N748" s="896"/>
      <c r="O748" s="896"/>
      <c r="P748" s="896"/>
      <c r="Q748" s="896"/>
      <c r="R748" s="896"/>
      <c r="S748" s="896"/>
      <c r="T748" s="896"/>
      <c r="U748" s="896"/>
      <c r="V748" s="896"/>
      <c r="W748" s="896"/>
      <c r="X748" s="896"/>
      <c r="Y748" s="896"/>
      <c r="Z748" s="896"/>
      <c r="AA748" s="896"/>
      <c r="AB748" s="896"/>
      <c r="AC748" s="896"/>
      <c r="AD748" s="896"/>
      <c r="AE748" s="896"/>
      <c r="AF748" s="896"/>
    </row>
    <row r="749" spans="1:32" x14ac:dyDescent="0.15">
      <c r="A749" s="895" t="s">
        <v>4403</v>
      </c>
      <c r="B749" s="896" t="s">
        <v>690</v>
      </c>
      <c r="C749" s="896" t="s">
        <v>708</v>
      </c>
      <c r="D749" s="896" t="s">
        <v>1117</v>
      </c>
      <c r="E749" s="896" t="s">
        <v>889</v>
      </c>
      <c r="F749" s="896"/>
      <c r="G749" s="896"/>
      <c r="H749" s="896"/>
      <c r="I749" s="896"/>
      <c r="J749" s="896"/>
      <c r="K749" s="896"/>
      <c r="L749" s="896"/>
      <c r="M749" s="896"/>
      <c r="N749" s="896"/>
      <c r="O749" s="896"/>
      <c r="P749" s="896"/>
      <c r="Q749" s="896"/>
      <c r="R749" s="896"/>
      <c r="S749" s="896"/>
      <c r="T749" s="896"/>
      <c r="U749" s="896"/>
      <c r="V749" s="896"/>
      <c r="W749" s="896"/>
      <c r="X749" s="896"/>
      <c r="Y749" s="896"/>
      <c r="Z749" s="896"/>
      <c r="AA749" s="896"/>
      <c r="AB749" s="896"/>
      <c r="AC749" s="896"/>
      <c r="AD749" s="896"/>
      <c r="AE749" s="896"/>
      <c r="AF749" s="896"/>
    </row>
    <row r="750" spans="1:32" x14ac:dyDescent="0.15">
      <c r="A750" s="895" t="s">
        <v>4405</v>
      </c>
      <c r="B750" s="896" t="s">
        <v>691</v>
      </c>
      <c r="C750" s="896" t="s">
        <v>1118</v>
      </c>
      <c r="D750" s="896" t="s">
        <v>889</v>
      </c>
      <c r="E750" s="896"/>
      <c r="F750" s="896"/>
      <c r="G750" s="896"/>
      <c r="H750" s="896"/>
      <c r="I750" s="896"/>
      <c r="J750" s="896"/>
      <c r="K750" s="896"/>
      <c r="L750" s="896"/>
      <c r="M750" s="896"/>
      <c r="N750" s="896"/>
      <c r="O750" s="896"/>
      <c r="P750" s="896"/>
      <c r="Q750" s="896"/>
      <c r="R750" s="896"/>
      <c r="S750" s="896"/>
      <c r="T750" s="896"/>
      <c r="U750" s="896"/>
      <c r="V750" s="896"/>
      <c r="W750" s="896"/>
      <c r="X750" s="896"/>
      <c r="Y750" s="896"/>
      <c r="Z750" s="896"/>
      <c r="AA750" s="896"/>
      <c r="AB750" s="896"/>
      <c r="AC750" s="896"/>
      <c r="AD750" s="896"/>
      <c r="AE750" s="896"/>
      <c r="AF750" s="896"/>
    </row>
    <row r="751" spans="1:32" x14ac:dyDescent="0.15">
      <c r="A751" s="895" t="s">
        <v>4407</v>
      </c>
      <c r="B751" s="896" t="s">
        <v>80</v>
      </c>
      <c r="C751" s="896" t="s">
        <v>2469</v>
      </c>
      <c r="D751" s="896" t="s">
        <v>707</v>
      </c>
      <c r="E751" s="896" t="s">
        <v>715</v>
      </c>
      <c r="F751" s="896" t="s">
        <v>716</v>
      </c>
      <c r="G751" s="896" t="s">
        <v>2358</v>
      </c>
      <c r="H751" s="896"/>
      <c r="I751" s="896"/>
      <c r="J751" s="896"/>
      <c r="K751" s="896"/>
      <c r="L751" s="896"/>
      <c r="M751" s="896"/>
      <c r="N751" s="896"/>
      <c r="O751" s="896"/>
      <c r="P751" s="896"/>
      <c r="Q751" s="896"/>
      <c r="R751" s="896"/>
      <c r="S751" s="896"/>
      <c r="T751" s="896"/>
      <c r="U751" s="896"/>
      <c r="V751" s="896"/>
      <c r="W751" s="896"/>
      <c r="X751" s="896"/>
      <c r="Y751" s="896"/>
      <c r="Z751" s="896"/>
      <c r="AA751" s="896"/>
      <c r="AB751" s="896"/>
      <c r="AC751" s="896"/>
      <c r="AD751" s="896"/>
      <c r="AE751" s="896"/>
      <c r="AF751" s="896"/>
    </row>
    <row r="752" spans="1:32" x14ac:dyDescent="0.15">
      <c r="A752" s="895" t="s">
        <v>4409</v>
      </c>
      <c r="B752" s="896" t="s">
        <v>164</v>
      </c>
      <c r="C752" s="896" t="s">
        <v>721</v>
      </c>
      <c r="D752" s="896"/>
      <c r="E752" s="896"/>
      <c r="F752" s="896"/>
      <c r="G752" s="896"/>
      <c r="H752" s="896"/>
      <c r="I752" s="896"/>
      <c r="J752" s="896"/>
      <c r="K752" s="896"/>
      <c r="L752" s="896"/>
      <c r="M752" s="896"/>
      <c r="N752" s="896"/>
      <c r="O752" s="896"/>
      <c r="P752" s="896"/>
      <c r="Q752" s="896"/>
      <c r="R752" s="896"/>
      <c r="S752" s="896"/>
      <c r="T752" s="896"/>
      <c r="U752" s="896"/>
      <c r="V752" s="896"/>
      <c r="W752" s="896"/>
      <c r="X752" s="896"/>
      <c r="Y752" s="896"/>
      <c r="Z752" s="896"/>
      <c r="AA752" s="896"/>
      <c r="AB752" s="896"/>
      <c r="AC752" s="896"/>
      <c r="AD752" s="896"/>
      <c r="AE752" s="896"/>
      <c r="AF752" s="896"/>
    </row>
    <row r="753" spans="1:32" x14ac:dyDescent="0.15">
      <c r="A753" s="895" t="s">
        <v>4411</v>
      </c>
      <c r="B753" s="896" t="s">
        <v>163</v>
      </c>
      <c r="C753" s="896" t="s">
        <v>742</v>
      </c>
      <c r="D753" s="896"/>
      <c r="E753" s="896"/>
      <c r="F753" s="896"/>
      <c r="G753" s="896"/>
      <c r="H753" s="896"/>
      <c r="I753" s="896"/>
      <c r="J753" s="896"/>
      <c r="K753" s="896"/>
      <c r="L753" s="896"/>
      <c r="M753" s="896"/>
      <c r="N753" s="896"/>
      <c r="O753" s="896"/>
      <c r="P753" s="896"/>
      <c r="Q753" s="896"/>
      <c r="R753" s="896"/>
      <c r="S753" s="896"/>
      <c r="T753" s="896"/>
      <c r="U753" s="896"/>
      <c r="V753" s="896"/>
      <c r="W753" s="896"/>
      <c r="X753" s="896"/>
      <c r="Y753" s="896"/>
      <c r="Z753" s="896"/>
      <c r="AA753" s="896"/>
      <c r="AB753" s="896"/>
      <c r="AC753" s="896"/>
      <c r="AD753" s="896"/>
      <c r="AE753" s="896"/>
      <c r="AF753" s="896"/>
    </row>
    <row r="754" spans="1:32" x14ac:dyDescent="0.15">
      <c r="A754" s="895" t="s">
        <v>4413</v>
      </c>
      <c r="B754" s="896" t="s">
        <v>693</v>
      </c>
      <c r="C754" s="896" t="s">
        <v>1119</v>
      </c>
      <c r="D754" s="896" t="s">
        <v>799</v>
      </c>
      <c r="E754" s="896" t="s">
        <v>884</v>
      </c>
      <c r="F754" s="896"/>
      <c r="G754" s="896"/>
      <c r="H754" s="896"/>
      <c r="I754" s="896"/>
      <c r="J754" s="896"/>
      <c r="K754" s="896"/>
      <c r="L754" s="896"/>
      <c r="M754" s="896"/>
      <c r="N754" s="896"/>
      <c r="O754" s="896"/>
      <c r="P754" s="896"/>
      <c r="Q754" s="896"/>
      <c r="R754" s="896"/>
      <c r="S754" s="896"/>
      <c r="T754" s="896"/>
      <c r="U754" s="896"/>
      <c r="V754" s="896"/>
      <c r="W754" s="896"/>
      <c r="X754" s="896"/>
      <c r="Y754" s="896"/>
      <c r="Z754" s="896"/>
      <c r="AA754" s="896"/>
      <c r="AB754" s="896"/>
      <c r="AC754" s="896"/>
      <c r="AD754" s="896"/>
      <c r="AE754" s="896"/>
      <c r="AF754" s="896"/>
    </row>
    <row r="755" spans="1:32" x14ac:dyDescent="0.15">
      <c r="A755" s="895" t="s">
        <v>4415</v>
      </c>
      <c r="B755" s="896" t="s">
        <v>695</v>
      </c>
      <c r="C755" s="896" t="s">
        <v>710</v>
      </c>
      <c r="D755" s="896" t="s">
        <v>753</v>
      </c>
      <c r="E755" s="896"/>
      <c r="F755" s="896"/>
      <c r="G755" s="896"/>
      <c r="H755" s="896"/>
      <c r="I755" s="896"/>
      <c r="J755" s="896"/>
      <c r="K755" s="896"/>
      <c r="L755" s="896"/>
      <c r="M755" s="896"/>
      <c r="N755" s="896"/>
      <c r="O755" s="896"/>
      <c r="P755" s="896"/>
      <c r="Q755" s="896"/>
      <c r="R755" s="896"/>
      <c r="S755" s="896"/>
      <c r="T755" s="896"/>
      <c r="U755" s="896"/>
      <c r="V755" s="896"/>
      <c r="W755" s="896"/>
      <c r="X755" s="896"/>
      <c r="Y755" s="896"/>
      <c r="Z755" s="896"/>
      <c r="AA755" s="896"/>
      <c r="AB755" s="896"/>
      <c r="AC755" s="896"/>
      <c r="AD755" s="896"/>
      <c r="AE755" s="896"/>
      <c r="AF755" s="896"/>
    </row>
    <row r="756" spans="1:32" x14ac:dyDescent="0.15">
      <c r="A756" s="895" t="s">
        <v>4417</v>
      </c>
      <c r="B756" s="896" t="s">
        <v>694</v>
      </c>
      <c r="C756" s="896" t="s">
        <v>798</v>
      </c>
      <c r="D756" s="896" t="s">
        <v>2123</v>
      </c>
      <c r="E756" s="896"/>
      <c r="F756" s="896"/>
      <c r="G756" s="896"/>
      <c r="H756" s="896"/>
      <c r="I756" s="896"/>
      <c r="J756" s="896"/>
      <c r="K756" s="896"/>
      <c r="L756" s="896"/>
      <c r="M756" s="896"/>
      <c r="N756" s="896"/>
      <c r="O756" s="896"/>
      <c r="P756" s="896"/>
      <c r="Q756" s="896"/>
      <c r="R756" s="896"/>
      <c r="S756" s="896"/>
      <c r="T756" s="896"/>
      <c r="U756" s="896"/>
      <c r="V756" s="896"/>
      <c r="W756" s="896"/>
      <c r="X756" s="896"/>
      <c r="Y756" s="896"/>
      <c r="Z756" s="896"/>
      <c r="AA756" s="896"/>
      <c r="AB756" s="896"/>
      <c r="AC756" s="896"/>
      <c r="AD756" s="896"/>
      <c r="AE756" s="896"/>
      <c r="AF756" s="896"/>
    </row>
    <row r="757" spans="1:32" x14ac:dyDescent="0.15">
      <c r="A757" s="895" t="s">
        <v>4419</v>
      </c>
      <c r="B757" s="896" t="s">
        <v>692</v>
      </c>
      <c r="C757" s="896" t="s">
        <v>795</v>
      </c>
      <c r="D757" s="896" t="s">
        <v>1066</v>
      </c>
      <c r="E757" s="896" t="s">
        <v>714</v>
      </c>
      <c r="F757" s="896" t="s">
        <v>2255</v>
      </c>
      <c r="G757" s="896" t="s">
        <v>886</v>
      </c>
      <c r="H757" s="896"/>
      <c r="I757" s="896"/>
      <c r="J757" s="896"/>
      <c r="K757" s="896"/>
      <c r="L757" s="896"/>
      <c r="M757" s="896"/>
      <c r="N757" s="896"/>
      <c r="O757" s="896"/>
      <c r="P757" s="896"/>
      <c r="Q757" s="896"/>
      <c r="R757" s="896"/>
      <c r="S757" s="896"/>
      <c r="T757" s="896"/>
      <c r="U757" s="896"/>
      <c r="V757" s="896"/>
      <c r="W757" s="896"/>
      <c r="X757" s="896"/>
      <c r="Y757" s="896"/>
      <c r="Z757" s="896"/>
      <c r="AA757" s="896"/>
      <c r="AB757" s="896"/>
      <c r="AC757" s="896"/>
      <c r="AD757" s="896"/>
      <c r="AE757" s="896"/>
      <c r="AF757" s="896"/>
    </row>
    <row r="758" spans="1:32" x14ac:dyDescent="0.15">
      <c r="A758" s="895" t="s">
        <v>4421</v>
      </c>
      <c r="B758" s="896" t="s">
        <v>81</v>
      </c>
      <c r="C758" s="896" t="s">
        <v>779</v>
      </c>
      <c r="D758" s="896" t="s">
        <v>709</v>
      </c>
      <c r="E758" s="896" t="s">
        <v>712</v>
      </c>
      <c r="F758" s="896" t="s">
        <v>707</v>
      </c>
      <c r="G758" s="896" t="s">
        <v>713</v>
      </c>
      <c r="H758" s="896" t="s">
        <v>715</v>
      </c>
      <c r="I758" s="896" t="s">
        <v>716</v>
      </c>
      <c r="J758" s="896" t="s">
        <v>718</v>
      </c>
      <c r="K758" s="896" t="s">
        <v>2096</v>
      </c>
      <c r="L758" s="896"/>
      <c r="M758" s="896"/>
      <c r="N758" s="896"/>
      <c r="O758" s="896"/>
      <c r="P758" s="896"/>
      <c r="Q758" s="896"/>
      <c r="R758" s="896"/>
      <c r="S758" s="896"/>
      <c r="T758" s="896"/>
      <c r="U758" s="896"/>
      <c r="V758" s="896"/>
      <c r="W758" s="896"/>
      <c r="X758" s="896"/>
      <c r="Y758" s="896"/>
      <c r="Z758" s="896"/>
      <c r="AA758" s="896"/>
      <c r="AB758" s="896"/>
      <c r="AC758" s="896"/>
      <c r="AD758" s="896"/>
      <c r="AE758" s="896"/>
      <c r="AF758" s="896"/>
    </row>
    <row r="759" spans="1:32" x14ac:dyDescent="0.15">
      <c r="A759" s="895" t="s">
        <v>4423</v>
      </c>
      <c r="B759" s="896" t="s">
        <v>82</v>
      </c>
      <c r="C759" s="896" t="s">
        <v>787</v>
      </c>
      <c r="D759" s="896"/>
      <c r="E759" s="896"/>
      <c r="F759" s="896"/>
      <c r="G759" s="896"/>
      <c r="H759" s="896"/>
      <c r="I759" s="896"/>
      <c r="J759" s="896"/>
      <c r="K759" s="896"/>
      <c r="L759" s="896"/>
      <c r="M759" s="896"/>
      <c r="N759" s="896"/>
      <c r="O759" s="896"/>
      <c r="P759" s="896"/>
      <c r="Q759" s="896"/>
      <c r="R759" s="896"/>
      <c r="S759" s="896"/>
      <c r="T759" s="896"/>
      <c r="U759" s="896"/>
      <c r="V759" s="896"/>
      <c r="W759" s="896"/>
      <c r="X759" s="896"/>
      <c r="Y759" s="896"/>
      <c r="Z759" s="896"/>
      <c r="AA759" s="896"/>
      <c r="AB759" s="896"/>
      <c r="AC759" s="896"/>
      <c r="AD759" s="896"/>
      <c r="AE759" s="896"/>
      <c r="AF759" s="896"/>
    </row>
    <row r="760" spans="1:32" x14ac:dyDescent="0.15">
      <c r="A760" s="895" t="s">
        <v>4425</v>
      </c>
      <c r="B760" s="896" t="s">
        <v>696</v>
      </c>
      <c r="C760" s="896" t="s">
        <v>711</v>
      </c>
      <c r="D760" s="896" t="s">
        <v>1120</v>
      </c>
      <c r="E760" s="896" t="s">
        <v>773</v>
      </c>
      <c r="F760" s="896"/>
      <c r="G760" s="896"/>
      <c r="H760" s="896"/>
      <c r="I760" s="896"/>
      <c r="J760" s="896"/>
      <c r="K760" s="896"/>
      <c r="L760" s="896"/>
      <c r="M760" s="896"/>
      <c r="N760" s="896"/>
      <c r="O760" s="896"/>
      <c r="P760" s="896"/>
      <c r="Q760" s="896"/>
      <c r="R760" s="896"/>
      <c r="S760" s="896"/>
      <c r="T760" s="896"/>
      <c r="U760" s="896"/>
      <c r="V760" s="896"/>
      <c r="W760" s="896"/>
      <c r="X760" s="896"/>
      <c r="Y760" s="896"/>
      <c r="Z760" s="896"/>
      <c r="AA760" s="896"/>
      <c r="AB760" s="896"/>
      <c r="AC760" s="896"/>
      <c r="AD760" s="896"/>
      <c r="AE760" s="896"/>
      <c r="AF760" s="896"/>
    </row>
    <row r="761" spans="1:32" x14ac:dyDescent="0.15">
      <c r="A761" s="895" t="s">
        <v>4427</v>
      </c>
      <c r="B761" s="896" t="s">
        <v>4810</v>
      </c>
      <c r="C761" s="896" t="s">
        <v>715</v>
      </c>
      <c r="D761" s="896" t="s">
        <v>2795</v>
      </c>
      <c r="E761" s="896"/>
      <c r="F761" s="896"/>
      <c r="G761" s="896"/>
      <c r="H761" s="896"/>
      <c r="I761" s="896"/>
      <c r="J761" s="896"/>
      <c r="K761" s="896"/>
      <c r="L761" s="896"/>
      <c r="M761" s="896"/>
      <c r="N761" s="896"/>
      <c r="O761" s="896"/>
      <c r="P761" s="896"/>
      <c r="Q761" s="896"/>
      <c r="R761" s="896"/>
      <c r="S761" s="896"/>
      <c r="T761" s="896"/>
      <c r="U761" s="896"/>
      <c r="V761" s="896"/>
      <c r="W761" s="896"/>
      <c r="X761" s="896"/>
      <c r="Y761" s="896"/>
      <c r="Z761" s="896"/>
      <c r="AA761" s="896"/>
      <c r="AB761" s="896"/>
      <c r="AC761" s="896"/>
      <c r="AD761" s="896"/>
      <c r="AE761" s="896"/>
      <c r="AF761" s="896"/>
    </row>
    <row r="762" spans="1:32" x14ac:dyDescent="0.15">
      <c r="A762" s="895" t="s">
        <v>4429</v>
      </c>
      <c r="B762" s="896" t="s">
        <v>698</v>
      </c>
      <c r="C762" s="896" t="s">
        <v>930</v>
      </c>
      <c r="D762" s="896" t="s">
        <v>710</v>
      </c>
      <c r="E762" s="896"/>
      <c r="F762" s="896"/>
      <c r="G762" s="896"/>
      <c r="H762" s="896"/>
      <c r="I762" s="896"/>
      <c r="J762" s="896"/>
      <c r="K762" s="896"/>
      <c r="L762" s="896"/>
      <c r="M762" s="896"/>
      <c r="N762" s="896"/>
      <c r="O762" s="896"/>
      <c r="P762" s="896"/>
      <c r="Q762" s="896"/>
      <c r="R762" s="896"/>
      <c r="S762" s="896"/>
      <c r="T762" s="896"/>
      <c r="U762" s="896"/>
      <c r="V762" s="896"/>
      <c r="W762" s="896"/>
      <c r="X762" s="896"/>
      <c r="Y762" s="896"/>
      <c r="Z762" s="896"/>
      <c r="AA762" s="896"/>
      <c r="AB762" s="896"/>
      <c r="AC762" s="896"/>
      <c r="AD762" s="896"/>
      <c r="AE762" s="896"/>
      <c r="AF762" s="896"/>
    </row>
    <row r="763" spans="1:32" x14ac:dyDescent="0.15">
      <c r="A763" s="895" t="s">
        <v>4431</v>
      </c>
      <c r="B763" s="585" t="s">
        <v>4811</v>
      </c>
      <c r="C763" s="896" t="s">
        <v>1098</v>
      </c>
      <c r="D763" s="896" t="s">
        <v>837</v>
      </c>
      <c r="E763" s="896"/>
      <c r="F763" s="896"/>
      <c r="G763" s="896"/>
      <c r="H763" s="896"/>
      <c r="I763" s="896"/>
      <c r="J763" s="896"/>
      <c r="K763" s="896"/>
      <c r="L763" s="896"/>
      <c r="M763" s="896"/>
      <c r="N763" s="896"/>
      <c r="O763" s="896"/>
      <c r="P763" s="896"/>
      <c r="Q763" s="896"/>
      <c r="R763" s="896"/>
      <c r="S763" s="896"/>
      <c r="T763" s="896"/>
      <c r="U763" s="896"/>
      <c r="V763" s="896"/>
      <c r="W763" s="896"/>
      <c r="X763" s="896"/>
      <c r="Y763" s="896"/>
      <c r="Z763" s="900"/>
      <c r="AA763" s="896"/>
      <c r="AB763" s="896"/>
      <c r="AC763" s="896"/>
      <c r="AD763" s="896"/>
      <c r="AE763" s="896"/>
      <c r="AF763" s="896"/>
    </row>
    <row r="764" spans="1:32" x14ac:dyDescent="0.15">
      <c r="A764" s="895" t="s">
        <v>4433</v>
      </c>
      <c r="B764" s="896" t="s">
        <v>83</v>
      </c>
      <c r="C764" s="896" t="s">
        <v>2678</v>
      </c>
      <c r="D764" s="896" t="s">
        <v>2679</v>
      </c>
      <c r="E764" s="896" t="s">
        <v>709</v>
      </c>
      <c r="F764" s="896" t="s">
        <v>712</v>
      </c>
      <c r="G764" s="896" t="s">
        <v>707</v>
      </c>
      <c r="H764" s="896" t="s">
        <v>715</v>
      </c>
      <c r="I764" s="896" t="s">
        <v>716</v>
      </c>
      <c r="J764" s="896"/>
      <c r="K764" s="896"/>
      <c r="L764" s="896"/>
      <c r="M764" s="896"/>
      <c r="N764" s="896"/>
      <c r="O764" s="896"/>
      <c r="P764" s="896"/>
      <c r="Q764" s="896"/>
      <c r="R764" s="896"/>
      <c r="S764" s="896"/>
      <c r="T764" s="896"/>
      <c r="U764" s="896"/>
      <c r="V764" s="896"/>
      <c r="W764" s="896"/>
      <c r="X764" s="896"/>
      <c r="Y764" s="896"/>
      <c r="Z764" s="900"/>
      <c r="AA764" s="896"/>
      <c r="AB764" s="896"/>
      <c r="AC764" s="896"/>
      <c r="AD764" s="896"/>
      <c r="AE764" s="896"/>
      <c r="AF764" s="896"/>
    </row>
    <row r="765" spans="1:32" x14ac:dyDescent="0.15">
      <c r="A765" s="895" t="s">
        <v>4435</v>
      </c>
      <c r="B765" s="896" t="s">
        <v>167</v>
      </c>
      <c r="C765" s="896" t="s">
        <v>847</v>
      </c>
      <c r="D765" s="896" t="s">
        <v>848</v>
      </c>
      <c r="E765" s="896"/>
      <c r="F765" s="896"/>
      <c r="G765" s="896"/>
      <c r="H765" s="896"/>
      <c r="I765" s="896"/>
      <c r="J765" s="896"/>
      <c r="K765" s="896"/>
      <c r="L765" s="896"/>
      <c r="M765" s="896"/>
      <c r="N765" s="896"/>
      <c r="O765" s="896"/>
      <c r="P765" s="896"/>
      <c r="Q765" s="896"/>
      <c r="R765" s="896"/>
      <c r="S765" s="896"/>
      <c r="T765" s="896"/>
      <c r="U765" s="896"/>
      <c r="V765" s="896"/>
      <c r="W765" s="896"/>
      <c r="X765" s="896"/>
      <c r="Y765" s="896"/>
      <c r="Z765" s="900"/>
      <c r="AA765" s="896"/>
      <c r="AB765" s="896"/>
      <c r="AC765" s="896"/>
      <c r="AD765" s="896"/>
      <c r="AE765" s="896"/>
      <c r="AF765" s="896"/>
    </row>
    <row r="766" spans="1:32" x14ac:dyDescent="0.15">
      <c r="A766" s="895" t="s">
        <v>4437</v>
      </c>
      <c r="B766" s="896" t="s">
        <v>166</v>
      </c>
      <c r="C766" s="896" t="s">
        <v>812</v>
      </c>
      <c r="D766" s="896" t="s">
        <v>745</v>
      </c>
      <c r="E766" s="896"/>
      <c r="F766" s="896"/>
      <c r="G766" s="896"/>
      <c r="H766" s="896"/>
      <c r="I766" s="896"/>
      <c r="J766" s="896"/>
      <c r="K766" s="896"/>
      <c r="L766" s="896"/>
      <c r="M766" s="896"/>
      <c r="N766" s="896"/>
      <c r="O766" s="896"/>
      <c r="P766" s="896"/>
      <c r="Q766" s="896"/>
      <c r="R766" s="896"/>
      <c r="S766" s="896"/>
      <c r="T766" s="896"/>
      <c r="U766" s="896"/>
      <c r="V766" s="896"/>
      <c r="W766" s="896"/>
      <c r="X766" s="896"/>
      <c r="Y766" s="896"/>
      <c r="Z766" s="900"/>
      <c r="AA766" s="896"/>
      <c r="AB766" s="896"/>
      <c r="AC766" s="896"/>
      <c r="AD766" s="896"/>
      <c r="AE766" s="896"/>
      <c r="AF766" s="896"/>
    </row>
    <row r="767" spans="1:32" x14ac:dyDescent="0.15">
      <c r="A767" s="895" t="s">
        <v>4439</v>
      </c>
      <c r="B767" s="896" t="s">
        <v>165</v>
      </c>
      <c r="C767" s="896" t="s">
        <v>742</v>
      </c>
      <c r="D767" s="896"/>
      <c r="E767" s="896"/>
      <c r="F767" s="896"/>
      <c r="G767" s="896"/>
      <c r="H767" s="896"/>
      <c r="I767" s="896"/>
      <c r="J767" s="896"/>
      <c r="K767" s="896"/>
      <c r="L767" s="896"/>
      <c r="M767" s="896"/>
      <c r="N767" s="896"/>
      <c r="O767" s="896"/>
      <c r="P767" s="896"/>
      <c r="Q767" s="896"/>
      <c r="R767" s="896"/>
      <c r="S767" s="896"/>
      <c r="T767" s="896"/>
      <c r="U767" s="896"/>
      <c r="V767" s="896"/>
      <c r="W767" s="896"/>
      <c r="X767" s="896"/>
      <c r="Y767" s="896"/>
      <c r="Z767" s="900"/>
      <c r="AA767" s="896"/>
      <c r="AB767" s="896"/>
      <c r="AC767" s="896"/>
      <c r="AD767" s="896"/>
      <c r="AE767" s="896"/>
      <c r="AF767" s="896"/>
    </row>
    <row r="768" spans="1:32" x14ac:dyDescent="0.15">
      <c r="A768" s="895" t="s">
        <v>4443</v>
      </c>
      <c r="B768" s="896" t="s">
        <v>702</v>
      </c>
      <c r="C768" s="896" t="s">
        <v>710</v>
      </c>
      <c r="D768" s="896" t="s">
        <v>1093</v>
      </c>
      <c r="E768" s="896" t="s">
        <v>711</v>
      </c>
      <c r="F768" s="896" t="s">
        <v>1121</v>
      </c>
      <c r="G768" s="896"/>
      <c r="H768" s="896"/>
      <c r="I768" s="896"/>
      <c r="J768" s="896"/>
      <c r="K768" s="896"/>
      <c r="L768" s="896"/>
      <c r="M768" s="896"/>
      <c r="N768" s="896"/>
      <c r="O768" s="896"/>
      <c r="P768" s="896"/>
      <c r="Q768" s="896"/>
      <c r="R768" s="896"/>
      <c r="S768" s="896"/>
      <c r="T768" s="896"/>
      <c r="U768" s="896"/>
      <c r="V768" s="896"/>
      <c r="W768" s="896"/>
      <c r="X768" s="896"/>
      <c r="Y768" s="896"/>
      <c r="Z768" s="900"/>
      <c r="AA768" s="896"/>
      <c r="AB768" s="896"/>
      <c r="AC768" s="896"/>
      <c r="AD768" s="896"/>
      <c r="AE768" s="896"/>
      <c r="AF768" s="896"/>
    </row>
    <row r="769" spans="1:32" x14ac:dyDescent="0.15">
      <c r="A769" s="895" t="s">
        <v>4445</v>
      </c>
      <c r="B769" s="896" t="s">
        <v>699</v>
      </c>
      <c r="C769" s="896" t="s">
        <v>4467</v>
      </c>
      <c r="D769" s="896" t="s">
        <v>721</v>
      </c>
      <c r="E769" s="896" t="s">
        <v>2710</v>
      </c>
      <c r="F769" s="896"/>
      <c r="G769" s="896"/>
      <c r="H769" s="896"/>
      <c r="I769" s="896"/>
      <c r="J769" s="896"/>
      <c r="K769" s="896"/>
      <c r="L769" s="896"/>
      <c r="M769" s="896"/>
      <c r="N769" s="896"/>
      <c r="O769" s="896"/>
      <c r="P769" s="896"/>
      <c r="Q769" s="896"/>
      <c r="R769" s="896"/>
      <c r="S769" s="896"/>
      <c r="T769" s="896"/>
      <c r="U769" s="896"/>
      <c r="V769" s="896"/>
      <c r="W769" s="896"/>
      <c r="X769" s="896"/>
      <c r="Y769" s="896"/>
      <c r="Z769" s="900"/>
      <c r="AA769" s="896"/>
      <c r="AB769" s="896"/>
      <c r="AC769" s="896"/>
      <c r="AD769" s="896"/>
      <c r="AE769" s="896"/>
      <c r="AF769" s="896"/>
    </row>
    <row r="770" spans="1:32" x14ac:dyDescent="0.15">
      <c r="A770" s="895" t="s">
        <v>4447</v>
      </c>
      <c r="B770" s="896" t="s">
        <v>701</v>
      </c>
      <c r="C770" s="896" t="s">
        <v>721</v>
      </c>
      <c r="D770" s="896"/>
      <c r="E770" s="896"/>
      <c r="F770" s="896"/>
      <c r="G770" s="896"/>
      <c r="H770" s="896"/>
      <c r="I770" s="896"/>
      <c r="J770" s="896"/>
      <c r="K770" s="896"/>
      <c r="L770" s="896"/>
      <c r="M770" s="896"/>
      <c r="N770" s="896"/>
      <c r="O770" s="896"/>
      <c r="P770" s="896"/>
      <c r="Q770" s="896"/>
      <c r="R770" s="896"/>
      <c r="S770" s="896"/>
      <c r="T770" s="896"/>
      <c r="U770" s="896"/>
      <c r="V770" s="896"/>
      <c r="W770" s="896"/>
      <c r="X770" s="896"/>
      <c r="Y770" s="896"/>
      <c r="Z770" s="900"/>
      <c r="AA770" s="896"/>
      <c r="AB770" s="896"/>
      <c r="AC770" s="896"/>
      <c r="AD770" s="896"/>
      <c r="AE770" s="896"/>
      <c r="AF770" s="896"/>
    </row>
    <row r="771" spans="1:32" x14ac:dyDescent="0.15">
      <c r="C771" s="700">
        <v>1</v>
      </c>
      <c r="D771" s="700">
        <v>2</v>
      </c>
      <c r="E771" s="700">
        <v>3</v>
      </c>
      <c r="F771" s="700">
        <v>4</v>
      </c>
      <c r="G771" s="700">
        <v>5</v>
      </c>
      <c r="H771" s="700">
        <v>6</v>
      </c>
      <c r="I771" s="700">
        <v>7</v>
      </c>
      <c r="J771" s="700">
        <v>8</v>
      </c>
      <c r="K771" s="700">
        <v>9</v>
      </c>
      <c r="L771" s="700">
        <v>10</v>
      </c>
      <c r="M771" s="700">
        <v>11</v>
      </c>
      <c r="N771" s="700">
        <v>12</v>
      </c>
      <c r="O771" s="700">
        <v>13</v>
      </c>
      <c r="P771" s="700">
        <v>14</v>
      </c>
      <c r="Q771" s="700">
        <v>15</v>
      </c>
      <c r="R771" s="700">
        <v>16</v>
      </c>
      <c r="S771" s="700">
        <v>17</v>
      </c>
      <c r="T771" s="700">
        <v>18</v>
      </c>
      <c r="U771" s="700">
        <v>19</v>
      </c>
      <c r="V771" s="700">
        <v>20</v>
      </c>
      <c r="W771" s="700">
        <v>21</v>
      </c>
      <c r="X771" s="700">
        <v>22</v>
      </c>
      <c r="Y771" s="700">
        <v>23</v>
      </c>
      <c r="Z771" s="700">
        <v>24</v>
      </c>
      <c r="AA771" s="700">
        <v>25</v>
      </c>
      <c r="AB771" s="700">
        <v>26</v>
      </c>
      <c r="AC771" s="700">
        <v>27</v>
      </c>
      <c r="AD771" s="700">
        <v>28</v>
      </c>
      <c r="AE771" s="700">
        <v>29</v>
      </c>
      <c r="AF771" s="700">
        <v>30</v>
      </c>
    </row>
  </sheetData>
  <autoFilter ref="A1:AH772" xr:uid="{7F9DD6D5-7697-4AA4-B4E7-69C7FBB3EA41}"/>
  <phoneticPr fontId="2"/>
  <conditionalFormatting sqref="C1:AF1048576">
    <cfRule type="containsText" dxfId="432" priority="1" operator="containsText" text="（通信）">
      <formula>NOT(ISERROR(SEARCH("（通信）",C1)))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Z32"/>
  <sheetViews>
    <sheetView showGridLines="0" zoomScale="85" zoomScaleNormal="85" workbookViewId="0">
      <pane xSplit="4" ySplit="32" topLeftCell="E33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1.875" style="37" customWidth="1"/>
    <col min="6" max="18" width="4" style="37" customWidth="1"/>
    <col min="19" max="19" width="11.875" style="37" customWidth="1"/>
    <col min="20" max="34" width="4" style="37" customWidth="1"/>
    <col min="35" max="35" width="13.75" style="37" customWidth="1"/>
    <col min="36" max="36" width="10.625" style="37" customWidth="1"/>
    <col min="37" max="37" width="2.5" style="364"/>
    <col min="38" max="38" width="2.5" style="364" customWidth="1"/>
    <col min="39" max="42" width="2.5" style="38" customWidth="1"/>
    <col min="43" max="43" width="2.5" style="38"/>
    <col min="44" max="45" width="2.5" style="379"/>
    <col min="46" max="52" width="2.5" style="364"/>
    <col min="53" max="16384" width="2.5" style="37"/>
  </cols>
  <sheetData>
    <row r="1" spans="1:43" ht="13.5" customHeight="1" x14ac:dyDescent="0.15">
      <c r="D1" s="36" t="s">
        <v>1963</v>
      </c>
    </row>
    <row r="2" spans="1:43" ht="13.5" customHeight="1" thickBot="1" x14ac:dyDescent="0.2">
      <c r="D2" s="37" t="s">
        <v>1966</v>
      </c>
    </row>
    <row r="3" spans="1:43" ht="13.5" customHeight="1" x14ac:dyDescent="0.15">
      <c r="A3" s="45"/>
      <c r="B3" s="46"/>
      <c r="C3" s="149"/>
      <c r="D3" s="520"/>
      <c r="E3" s="341" t="str">
        <f>IF(AM6=1,"↓未入力あり","")</f>
        <v/>
      </c>
      <c r="F3" s="1028" t="str">
        <f>IF(AN6=1,"↓未入力あり","")</f>
        <v/>
      </c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261" t="str">
        <f>IF(AO6=1,"↓未入力あり","")</f>
        <v/>
      </c>
      <c r="T3" s="1028" t="str">
        <f>IF(AP6=1,"↓未入力あり","")</f>
        <v/>
      </c>
      <c r="U3" s="1028"/>
      <c r="V3" s="1028"/>
      <c r="W3" s="1028"/>
      <c r="X3" s="1028"/>
      <c r="Y3" s="1028"/>
      <c r="Z3" s="1028"/>
      <c r="AA3" s="1028"/>
      <c r="AB3" s="1028"/>
      <c r="AC3" s="1028"/>
      <c r="AD3" s="1028"/>
      <c r="AE3" s="1028"/>
      <c r="AF3" s="1028"/>
      <c r="AG3" s="1028"/>
      <c r="AH3" s="1028"/>
      <c r="AI3" s="322" t="str">
        <f>IF(AQ6=1,"↓未入力あり","")</f>
        <v/>
      </c>
    </row>
    <row r="4" spans="1:43" ht="13.5" customHeight="1" x14ac:dyDescent="0.15">
      <c r="A4" s="47"/>
      <c r="B4" s="48"/>
      <c r="C4" s="52"/>
      <c r="D4" s="214"/>
      <c r="E4" s="569" t="s">
        <v>2459</v>
      </c>
      <c r="F4" s="622"/>
      <c r="G4" s="622"/>
      <c r="H4" s="622"/>
      <c r="I4" s="622"/>
      <c r="J4" s="622"/>
      <c r="K4" s="622"/>
      <c r="L4" s="622"/>
      <c r="M4" s="622"/>
      <c r="N4" s="622"/>
      <c r="O4" s="622"/>
      <c r="P4" s="622"/>
      <c r="Q4" s="622"/>
      <c r="R4" s="622"/>
      <c r="S4" s="578"/>
      <c r="T4" s="622"/>
      <c r="U4" s="622"/>
      <c r="V4" s="622"/>
      <c r="W4" s="622"/>
      <c r="X4" s="622"/>
      <c r="Y4" s="622"/>
      <c r="Z4" s="622"/>
      <c r="AA4" s="622"/>
      <c r="AB4" s="622"/>
      <c r="AC4" s="622"/>
      <c r="AD4" s="622"/>
      <c r="AE4" s="622"/>
      <c r="AF4" s="622"/>
      <c r="AG4" s="622"/>
      <c r="AH4" s="622"/>
      <c r="AI4" s="574"/>
    </row>
    <row r="5" spans="1:43" ht="13.5" customHeight="1" x14ac:dyDescent="0.15">
      <c r="A5" s="47"/>
      <c r="B5" s="48"/>
      <c r="C5" s="52"/>
      <c r="D5" s="752"/>
      <c r="E5" s="151" t="s">
        <v>2447</v>
      </c>
      <c r="F5" s="82" t="s">
        <v>2342</v>
      </c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48" t="s">
        <v>2448</v>
      </c>
      <c r="T5" s="52" t="s">
        <v>2344</v>
      </c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82"/>
      <c r="AH5" s="60"/>
      <c r="AI5" s="126" t="s">
        <v>1968</v>
      </c>
    </row>
    <row r="6" spans="1:43" ht="13.5" customHeight="1" thickBot="1" x14ac:dyDescent="0.2">
      <c r="A6" s="729" t="s">
        <v>4450</v>
      </c>
      <c r="B6" s="730" t="s">
        <v>1937</v>
      </c>
      <c r="C6" s="732" t="s">
        <v>1938</v>
      </c>
      <c r="D6" s="521" t="s">
        <v>1939</v>
      </c>
      <c r="E6" s="474" t="s">
        <v>1964</v>
      </c>
      <c r="F6" s="89" t="s">
        <v>1949</v>
      </c>
      <c r="G6" s="90" t="s">
        <v>1950</v>
      </c>
      <c r="H6" s="90" t="s">
        <v>1951</v>
      </c>
      <c r="I6" s="90" t="s">
        <v>1952</v>
      </c>
      <c r="J6" s="90" t="s">
        <v>1953</v>
      </c>
      <c r="K6" s="90" t="s">
        <v>1954</v>
      </c>
      <c r="L6" s="90" t="s">
        <v>1955</v>
      </c>
      <c r="M6" s="90" t="s">
        <v>1956</v>
      </c>
      <c r="N6" s="90" t="s">
        <v>1957</v>
      </c>
      <c r="O6" s="90" t="s">
        <v>2062</v>
      </c>
      <c r="P6" s="90" t="s">
        <v>2040</v>
      </c>
      <c r="Q6" s="90" t="s">
        <v>2041</v>
      </c>
      <c r="R6" s="342" t="s">
        <v>2063</v>
      </c>
      <c r="S6" s="89" t="s">
        <v>1967</v>
      </c>
      <c r="T6" s="89" t="s">
        <v>1949</v>
      </c>
      <c r="U6" s="90" t="s">
        <v>1950</v>
      </c>
      <c r="V6" s="90" t="s">
        <v>1951</v>
      </c>
      <c r="W6" s="90" t="s">
        <v>1952</v>
      </c>
      <c r="X6" s="90" t="s">
        <v>1953</v>
      </c>
      <c r="Y6" s="90" t="s">
        <v>1954</v>
      </c>
      <c r="Z6" s="90" t="s">
        <v>1955</v>
      </c>
      <c r="AA6" s="90" t="s">
        <v>1956</v>
      </c>
      <c r="AB6" s="90" t="s">
        <v>1957</v>
      </c>
      <c r="AC6" s="90" t="s">
        <v>1958</v>
      </c>
      <c r="AD6" s="90" t="s">
        <v>1965</v>
      </c>
      <c r="AE6" s="90" t="s">
        <v>2041</v>
      </c>
      <c r="AF6" s="90" t="s">
        <v>2063</v>
      </c>
      <c r="AG6" s="90" t="s">
        <v>2064</v>
      </c>
      <c r="AH6" s="342" t="s">
        <v>2314</v>
      </c>
      <c r="AI6" s="448" t="s">
        <v>1969</v>
      </c>
      <c r="AM6" s="38">
        <f>IF(SUM(AM7:AM32)&lt;&gt;0,1,0)</f>
        <v>0</v>
      </c>
      <c r="AN6" s="38">
        <f t="shared" ref="AN6:AP6" si="0">IF(SUM(AN7:AN32)&lt;&gt;0,1,0)</f>
        <v>0</v>
      </c>
      <c r="AO6" s="38">
        <f t="shared" si="0"/>
        <v>0</v>
      </c>
      <c r="AP6" s="38">
        <f t="shared" si="0"/>
        <v>0</v>
      </c>
      <c r="AQ6" s="38">
        <f>AQ7</f>
        <v>0</v>
      </c>
    </row>
    <row r="7" spans="1:43" ht="15" customHeight="1" thickBot="1" x14ac:dyDescent="0.2">
      <c r="A7" s="176" t="str">
        <f>IF(設定!$C$4&lt;&gt;"",設定!$C$4&amp;"00","")</f>
        <v/>
      </c>
      <c r="B7" s="177" t="str">
        <f>設定!$D$4</f>
        <v>※シート【学校コード】より、学校コードを入力してください。</v>
      </c>
      <c r="C7" s="746" t="s">
        <v>1944</v>
      </c>
      <c r="D7" s="645" t="s">
        <v>1945</v>
      </c>
      <c r="E7" s="819" t="s">
        <v>1947</v>
      </c>
      <c r="F7" s="826" t="s">
        <v>1947</v>
      </c>
      <c r="G7" s="827" t="s">
        <v>1946</v>
      </c>
      <c r="H7" s="827" t="s">
        <v>1946</v>
      </c>
      <c r="I7" s="827" t="s">
        <v>1946</v>
      </c>
      <c r="J7" s="827" t="s">
        <v>1946</v>
      </c>
      <c r="K7" s="827" t="s">
        <v>1946</v>
      </c>
      <c r="L7" s="827" t="s">
        <v>1946</v>
      </c>
      <c r="M7" s="827" t="s">
        <v>1946</v>
      </c>
      <c r="N7" s="827" t="s">
        <v>1946</v>
      </c>
      <c r="O7" s="827" t="s">
        <v>1946</v>
      </c>
      <c r="P7" s="827" t="s">
        <v>1946</v>
      </c>
      <c r="Q7" s="827" t="s">
        <v>1946</v>
      </c>
      <c r="R7" s="828" t="s">
        <v>1946</v>
      </c>
      <c r="S7" s="820" t="s">
        <v>1947</v>
      </c>
      <c r="T7" s="826" t="s">
        <v>1947</v>
      </c>
      <c r="U7" s="827" t="s">
        <v>1946</v>
      </c>
      <c r="V7" s="827" t="s">
        <v>1946</v>
      </c>
      <c r="W7" s="827" t="s">
        <v>1946</v>
      </c>
      <c r="X7" s="827" t="s">
        <v>1946</v>
      </c>
      <c r="Y7" s="827" t="s">
        <v>1946</v>
      </c>
      <c r="Z7" s="827" t="s">
        <v>1946</v>
      </c>
      <c r="AA7" s="827" t="s">
        <v>1946</v>
      </c>
      <c r="AB7" s="827" t="s">
        <v>1946</v>
      </c>
      <c r="AC7" s="827" t="s">
        <v>1946</v>
      </c>
      <c r="AD7" s="827" t="s">
        <v>1946</v>
      </c>
      <c r="AE7" s="827" t="s">
        <v>1946</v>
      </c>
      <c r="AF7" s="827" t="s">
        <v>1946</v>
      </c>
      <c r="AG7" s="827" t="s">
        <v>1946</v>
      </c>
      <c r="AH7" s="828" t="s">
        <v>1946</v>
      </c>
      <c r="AI7" s="514"/>
      <c r="AJ7" s="105" t="str">
        <f>IF(SUM(AM7:AQ7)&gt;0,"←未入力あり","")</f>
        <v/>
      </c>
      <c r="AM7" s="38">
        <v>0</v>
      </c>
      <c r="AN7" s="38">
        <v>0</v>
      </c>
      <c r="AO7" s="38">
        <v>0</v>
      </c>
      <c r="AP7" s="38">
        <v>0</v>
      </c>
      <c r="AQ7" s="38">
        <f>IF(設定!C4&lt;&gt;"",IF(AI7="",1,0),0)</f>
        <v>0</v>
      </c>
    </row>
    <row r="8" spans="1:43" ht="15" customHeight="1" x14ac:dyDescent="0.15">
      <c r="A8" s="122" t="str">
        <f>IF(C8&lt;&gt;"",設定!$C$4&amp;TEXT(ROW(A8)-7,"00"),"")</f>
        <v/>
      </c>
      <c r="B8" s="123" t="str">
        <f>IF(C8&lt;&gt;"",設定!$D$4,"")</f>
        <v/>
      </c>
      <c r="C8" s="750" t="str">
        <f>IF(D8&lt;&gt;"","学部","")</f>
        <v/>
      </c>
      <c r="D8" s="524" t="str">
        <f>IF(設定!B8&lt;&gt;0,設定!B8,"")</f>
        <v/>
      </c>
      <c r="E8" s="154"/>
      <c r="F8" s="66"/>
      <c r="G8" s="101"/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2"/>
      <c r="S8" s="61"/>
      <c r="T8" s="66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2"/>
      <c r="AI8" s="825" t="s">
        <v>1946</v>
      </c>
      <c r="AJ8" s="105" t="str">
        <f>IF(SUM(AM8:AP8)&gt;0,"←未入力あり","")</f>
        <v/>
      </c>
      <c r="AM8" s="38">
        <f t="shared" ref="AM8:AM26" si="1">IF($D8&lt;&gt;"",IF(E8="",1,0),0)</f>
        <v>0</v>
      </c>
      <c r="AN8" s="38">
        <f t="shared" ref="AN8:AN26" si="2">IF($D8&lt;&gt;"",IF(AND(OR(E8="1：全部で実施",E8="2：一部で実施"),COUNTIF(F8:R8,"○")=0),1,0),0)</f>
        <v>0</v>
      </c>
      <c r="AO8" s="38">
        <f t="shared" ref="AO8" si="3">IF($D8&lt;&gt;"",IF(S8="",1,0),0)</f>
        <v>0</v>
      </c>
      <c r="AP8" s="38">
        <f>IF($D8&lt;&gt;"",IF(AND(OR(S8="1：全部で実施",S8="2：一部で実施"),COUNTIF(T8:AH8,"○")=0),1,0),0)</f>
        <v>0</v>
      </c>
    </row>
    <row r="9" spans="1:43" ht="15" customHeight="1" x14ac:dyDescent="0.15">
      <c r="A9" s="43" t="str">
        <f>IF(C9&lt;&gt;"",設定!$C$4&amp;TEXT(ROW(A9)-7,"00"),"")</f>
        <v/>
      </c>
      <c r="B9" s="44" t="str">
        <f>IF(C9&lt;&gt;"",設定!$D$4,"")</f>
        <v/>
      </c>
      <c r="C9" s="522" t="str">
        <f t="shared" ref="C9:C32" si="4">IF(D9&lt;&gt;"","学部","")</f>
        <v/>
      </c>
      <c r="D9" s="525" t="str">
        <f>IF(設定!B9&lt;&gt;0,設定!B9,"")</f>
        <v/>
      </c>
      <c r="E9" s="155"/>
      <c r="F9" s="62"/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4"/>
      <c r="S9" s="62"/>
      <c r="T9" s="62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4"/>
      <c r="AI9" s="84" t="s">
        <v>1946</v>
      </c>
      <c r="AJ9" s="105" t="str">
        <f t="shared" ref="AJ9:AJ26" si="5">IF(SUM(AM9:AP9)&gt;0,"←未入力あり","")</f>
        <v/>
      </c>
      <c r="AM9" s="38">
        <f t="shared" si="1"/>
        <v>0</v>
      </c>
      <c r="AN9" s="38">
        <f t="shared" si="2"/>
        <v>0</v>
      </c>
      <c r="AO9" s="38">
        <f t="shared" ref="AO9:AO26" si="6">IF($D9&lt;&gt;"",IF(S9="",1,0),0)</f>
        <v>0</v>
      </c>
      <c r="AP9" s="38">
        <f t="shared" ref="AP9:AP26" si="7">IF($D9&lt;&gt;"",IF(AND(OR(S9="1：全部で実施",S9="2：一部で実施"),COUNTIF(T9:AH9,"○")=0),1,0),0)</f>
        <v>0</v>
      </c>
    </row>
    <row r="10" spans="1:43" ht="15" customHeight="1" x14ac:dyDescent="0.15">
      <c r="A10" s="43" t="str">
        <f>IF(C10&lt;&gt;"",設定!$C$4&amp;TEXT(ROW(A10)-7,"00"),"")</f>
        <v/>
      </c>
      <c r="B10" s="44" t="str">
        <f>IF(C10&lt;&gt;"",設定!$D$4,"")</f>
        <v/>
      </c>
      <c r="C10" s="522" t="str">
        <f t="shared" si="4"/>
        <v/>
      </c>
      <c r="D10" s="525" t="str">
        <f>IF(設定!B10&lt;&gt;0,設定!B10,"")</f>
        <v/>
      </c>
      <c r="E10" s="155"/>
      <c r="F10" s="62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4"/>
      <c r="S10" s="62"/>
      <c r="T10" s="62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4"/>
      <c r="AI10" s="84" t="s">
        <v>1946</v>
      </c>
      <c r="AJ10" s="105" t="str">
        <f t="shared" si="5"/>
        <v/>
      </c>
      <c r="AM10" s="38">
        <f t="shared" si="1"/>
        <v>0</v>
      </c>
      <c r="AN10" s="38">
        <f t="shared" si="2"/>
        <v>0</v>
      </c>
      <c r="AO10" s="38">
        <f t="shared" si="6"/>
        <v>0</v>
      </c>
      <c r="AP10" s="38">
        <f t="shared" si="7"/>
        <v>0</v>
      </c>
    </row>
    <row r="11" spans="1:43" ht="15" customHeight="1" x14ac:dyDescent="0.15">
      <c r="A11" s="43" t="str">
        <f>IF(C11&lt;&gt;"",設定!$C$4&amp;TEXT(ROW(A11)-7,"00"),"")</f>
        <v/>
      </c>
      <c r="B11" s="44" t="str">
        <f>IF(C11&lt;&gt;"",設定!$D$4,"")</f>
        <v/>
      </c>
      <c r="C11" s="522" t="str">
        <f t="shared" si="4"/>
        <v/>
      </c>
      <c r="D11" s="525" t="str">
        <f>IF(設定!B11&lt;&gt;0,設定!B11,"")</f>
        <v/>
      </c>
      <c r="E11" s="155"/>
      <c r="F11" s="63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6"/>
      <c r="S11" s="62"/>
      <c r="T11" s="63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6"/>
      <c r="AI11" s="84" t="s">
        <v>1946</v>
      </c>
      <c r="AJ11" s="105" t="str">
        <f t="shared" si="5"/>
        <v/>
      </c>
      <c r="AM11" s="38">
        <f t="shared" si="1"/>
        <v>0</v>
      </c>
      <c r="AN11" s="38">
        <f t="shared" si="2"/>
        <v>0</v>
      </c>
      <c r="AO11" s="38">
        <f t="shared" si="6"/>
        <v>0</v>
      </c>
      <c r="AP11" s="38">
        <f t="shared" si="7"/>
        <v>0</v>
      </c>
    </row>
    <row r="12" spans="1:43" ht="15" customHeight="1" x14ac:dyDescent="0.15">
      <c r="A12" s="120" t="str">
        <f>IF(C12&lt;&gt;"",設定!$C$4&amp;TEXT(ROW(A12)-7,"00"),"")</f>
        <v/>
      </c>
      <c r="B12" s="121" t="str">
        <f>IF(C12&lt;&gt;"",設定!$D$4,"")</f>
        <v/>
      </c>
      <c r="C12" s="748" t="str">
        <f t="shared" si="4"/>
        <v/>
      </c>
      <c r="D12" s="526" t="str">
        <f>IF(設定!B12&lt;&gt;0,設定!B12,"")</f>
        <v/>
      </c>
      <c r="E12" s="156"/>
      <c r="F12" s="65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100"/>
      <c r="S12" s="63"/>
      <c r="T12" s="65"/>
      <c r="U12" s="99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100"/>
      <c r="AI12" s="85" t="s">
        <v>1946</v>
      </c>
      <c r="AJ12" s="105" t="str">
        <f t="shared" si="5"/>
        <v/>
      </c>
      <c r="AM12" s="38">
        <f t="shared" si="1"/>
        <v>0</v>
      </c>
      <c r="AN12" s="38">
        <f t="shared" si="2"/>
        <v>0</v>
      </c>
      <c r="AO12" s="38">
        <f t="shared" si="6"/>
        <v>0</v>
      </c>
      <c r="AP12" s="38">
        <f t="shared" si="7"/>
        <v>0</v>
      </c>
    </row>
    <row r="13" spans="1:43" ht="15" customHeight="1" x14ac:dyDescent="0.15">
      <c r="A13" s="118" t="str">
        <f>IF(C13&lt;&gt;"",設定!$C$4&amp;TEXT(ROW(A13)-7,"00"),"")</f>
        <v/>
      </c>
      <c r="B13" s="119" t="str">
        <f>IF(C13&lt;&gt;"",設定!$D$4,"")</f>
        <v/>
      </c>
      <c r="C13" s="747" t="str">
        <f t="shared" si="4"/>
        <v/>
      </c>
      <c r="D13" s="527" t="str">
        <f>IF(設定!B13&lt;&gt;0,設定!B13,"")</f>
        <v/>
      </c>
      <c r="E13" s="157"/>
      <c r="F13" s="66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2"/>
      <c r="S13" s="64"/>
      <c r="T13" s="66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2"/>
      <c r="AI13" s="86" t="s">
        <v>1946</v>
      </c>
      <c r="AJ13" s="105" t="str">
        <f t="shared" si="5"/>
        <v/>
      </c>
      <c r="AM13" s="38">
        <f t="shared" si="1"/>
        <v>0</v>
      </c>
      <c r="AN13" s="38">
        <f t="shared" si="2"/>
        <v>0</v>
      </c>
      <c r="AO13" s="38">
        <f t="shared" si="6"/>
        <v>0</v>
      </c>
      <c r="AP13" s="38">
        <f t="shared" si="7"/>
        <v>0</v>
      </c>
    </row>
    <row r="14" spans="1:43" ht="15" customHeight="1" x14ac:dyDescent="0.15">
      <c r="A14" s="43" t="str">
        <f>IF(C14&lt;&gt;"",設定!$C$4&amp;TEXT(ROW(A14)-7,"00"),"")</f>
        <v/>
      </c>
      <c r="B14" s="44" t="str">
        <f>IF(C14&lt;&gt;"",設定!$D$4,"")</f>
        <v/>
      </c>
      <c r="C14" s="522" t="str">
        <f t="shared" si="4"/>
        <v/>
      </c>
      <c r="D14" s="525" t="str">
        <f>IF(設定!B14&lt;&gt;0,設定!B14,"")</f>
        <v/>
      </c>
      <c r="E14" s="155"/>
      <c r="F14" s="62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4"/>
      <c r="S14" s="62"/>
      <c r="T14" s="62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4"/>
      <c r="AI14" s="84" t="s">
        <v>1946</v>
      </c>
      <c r="AJ14" s="105" t="str">
        <f t="shared" si="5"/>
        <v/>
      </c>
      <c r="AM14" s="38">
        <f t="shared" si="1"/>
        <v>0</v>
      </c>
      <c r="AN14" s="38">
        <f t="shared" si="2"/>
        <v>0</v>
      </c>
      <c r="AO14" s="38">
        <f t="shared" si="6"/>
        <v>0</v>
      </c>
      <c r="AP14" s="38">
        <f t="shared" si="7"/>
        <v>0</v>
      </c>
    </row>
    <row r="15" spans="1:43" ht="15" customHeight="1" x14ac:dyDescent="0.15">
      <c r="A15" s="43" t="str">
        <f>IF(C15&lt;&gt;"",設定!$C$4&amp;TEXT(ROW(A15)-7,"00"),"")</f>
        <v/>
      </c>
      <c r="B15" s="44" t="str">
        <f>IF(C15&lt;&gt;"",設定!$D$4,"")</f>
        <v/>
      </c>
      <c r="C15" s="522" t="str">
        <f t="shared" si="4"/>
        <v/>
      </c>
      <c r="D15" s="525" t="str">
        <f>IF(設定!B15&lt;&gt;0,設定!B15,"")</f>
        <v/>
      </c>
      <c r="E15" s="155"/>
      <c r="F15" s="62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4"/>
      <c r="S15" s="62"/>
      <c r="T15" s="62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4"/>
      <c r="AI15" s="84" t="s">
        <v>1946</v>
      </c>
      <c r="AJ15" s="105" t="str">
        <f t="shared" si="5"/>
        <v/>
      </c>
      <c r="AM15" s="38">
        <f t="shared" si="1"/>
        <v>0</v>
      </c>
      <c r="AN15" s="38">
        <f t="shared" si="2"/>
        <v>0</v>
      </c>
      <c r="AO15" s="38">
        <f t="shared" si="6"/>
        <v>0</v>
      </c>
      <c r="AP15" s="38">
        <f t="shared" si="7"/>
        <v>0</v>
      </c>
    </row>
    <row r="16" spans="1:43" ht="15" customHeight="1" x14ac:dyDescent="0.15">
      <c r="A16" s="43" t="str">
        <f>IF(C16&lt;&gt;"",設定!$C$4&amp;TEXT(ROW(A16)-7,"00"),"")</f>
        <v/>
      </c>
      <c r="B16" s="44" t="str">
        <f>IF(C16&lt;&gt;"",設定!$D$4,"")</f>
        <v/>
      </c>
      <c r="C16" s="522" t="str">
        <f t="shared" si="4"/>
        <v/>
      </c>
      <c r="D16" s="525" t="str">
        <f>IF(設定!B16&lt;&gt;0,設定!B16,"")</f>
        <v/>
      </c>
      <c r="E16" s="155"/>
      <c r="F16" s="63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6"/>
      <c r="S16" s="62"/>
      <c r="T16" s="63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6"/>
      <c r="AI16" s="84" t="s">
        <v>1946</v>
      </c>
      <c r="AJ16" s="105" t="str">
        <f t="shared" si="5"/>
        <v/>
      </c>
      <c r="AM16" s="38">
        <f t="shared" si="1"/>
        <v>0</v>
      </c>
      <c r="AN16" s="38">
        <f t="shared" si="2"/>
        <v>0</v>
      </c>
      <c r="AO16" s="38">
        <f t="shared" si="6"/>
        <v>0</v>
      </c>
      <c r="AP16" s="38">
        <f t="shared" si="7"/>
        <v>0</v>
      </c>
    </row>
    <row r="17" spans="1:42" ht="15" customHeight="1" x14ac:dyDescent="0.15">
      <c r="A17" s="124" t="str">
        <f>IF(C17&lt;&gt;"",設定!$C$4&amp;TEXT(ROW(A17)-7,"00"),"")</f>
        <v/>
      </c>
      <c r="B17" s="125" t="str">
        <f>IF(C17&lt;&gt;"",設定!$D$4,"")</f>
        <v/>
      </c>
      <c r="C17" s="749" t="str">
        <f t="shared" si="4"/>
        <v/>
      </c>
      <c r="D17" s="528" t="str">
        <f>IF(設定!B17&lt;&gt;0,設定!B17,"")</f>
        <v/>
      </c>
      <c r="E17" s="158"/>
      <c r="F17" s="65"/>
      <c r="G17" s="99"/>
      <c r="H17" s="99"/>
      <c r="I17" s="99"/>
      <c r="J17" s="99"/>
      <c r="K17" s="99"/>
      <c r="L17" s="99"/>
      <c r="M17" s="99"/>
      <c r="N17" s="99"/>
      <c r="O17" s="99"/>
      <c r="P17" s="99"/>
      <c r="Q17" s="99"/>
      <c r="R17" s="100"/>
      <c r="S17" s="65"/>
      <c r="T17" s="65"/>
      <c r="U17" s="99"/>
      <c r="V17" s="99"/>
      <c r="W17" s="99"/>
      <c r="X17" s="99"/>
      <c r="Y17" s="99"/>
      <c r="Z17" s="99"/>
      <c r="AA17" s="99"/>
      <c r="AB17" s="99"/>
      <c r="AC17" s="99"/>
      <c r="AD17" s="99"/>
      <c r="AE17" s="99"/>
      <c r="AF17" s="99"/>
      <c r="AG17" s="99"/>
      <c r="AH17" s="100"/>
      <c r="AI17" s="87" t="s">
        <v>1946</v>
      </c>
      <c r="AJ17" s="105" t="str">
        <f t="shared" si="5"/>
        <v/>
      </c>
      <c r="AM17" s="38">
        <f t="shared" si="1"/>
        <v>0</v>
      </c>
      <c r="AN17" s="38">
        <f t="shared" si="2"/>
        <v>0</v>
      </c>
      <c r="AO17" s="38">
        <f t="shared" si="6"/>
        <v>0</v>
      </c>
      <c r="AP17" s="38">
        <f t="shared" si="7"/>
        <v>0</v>
      </c>
    </row>
    <row r="18" spans="1:42" ht="15" customHeight="1" x14ac:dyDescent="0.15">
      <c r="A18" s="122" t="str">
        <f>IF(C18&lt;&gt;"",設定!$C$4&amp;TEXT(ROW(A18)-7,"00"),"")</f>
        <v/>
      </c>
      <c r="B18" s="123" t="str">
        <f>IF(C18&lt;&gt;"",設定!$D$4,"")</f>
        <v/>
      </c>
      <c r="C18" s="750" t="str">
        <f t="shared" si="4"/>
        <v/>
      </c>
      <c r="D18" s="529" t="str">
        <f>IF(設定!B18&lt;&gt;0,設定!B18,"")</f>
        <v/>
      </c>
      <c r="E18" s="159"/>
      <c r="F18" s="66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2"/>
      <c r="S18" s="66"/>
      <c r="T18" s="66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2"/>
      <c r="AI18" s="88" t="s">
        <v>1946</v>
      </c>
      <c r="AJ18" s="105" t="str">
        <f t="shared" si="5"/>
        <v/>
      </c>
      <c r="AM18" s="38">
        <f t="shared" si="1"/>
        <v>0</v>
      </c>
      <c r="AN18" s="38">
        <f t="shared" si="2"/>
        <v>0</v>
      </c>
      <c r="AO18" s="38">
        <f t="shared" si="6"/>
        <v>0</v>
      </c>
      <c r="AP18" s="38">
        <f t="shared" si="7"/>
        <v>0</v>
      </c>
    </row>
    <row r="19" spans="1:42" ht="15" customHeight="1" x14ac:dyDescent="0.15">
      <c r="A19" s="43" t="str">
        <f>IF(C19&lt;&gt;"",設定!$C$4&amp;TEXT(ROW(A19)-7,"00"),"")</f>
        <v/>
      </c>
      <c r="B19" s="44" t="str">
        <f>IF(C19&lt;&gt;"",設定!$D$4,"")</f>
        <v/>
      </c>
      <c r="C19" s="522" t="str">
        <f t="shared" si="4"/>
        <v/>
      </c>
      <c r="D19" s="525" t="str">
        <f>IF(設定!B19&lt;&gt;0,設定!B19,"")</f>
        <v/>
      </c>
      <c r="E19" s="155"/>
      <c r="F19" s="62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4"/>
      <c r="S19" s="62"/>
      <c r="T19" s="62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4"/>
      <c r="AI19" s="84" t="s">
        <v>1946</v>
      </c>
      <c r="AJ19" s="105" t="str">
        <f t="shared" si="5"/>
        <v/>
      </c>
      <c r="AM19" s="38">
        <f t="shared" si="1"/>
        <v>0</v>
      </c>
      <c r="AN19" s="38">
        <f t="shared" si="2"/>
        <v>0</v>
      </c>
      <c r="AO19" s="38">
        <f t="shared" si="6"/>
        <v>0</v>
      </c>
      <c r="AP19" s="38">
        <f t="shared" si="7"/>
        <v>0</v>
      </c>
    </row>
    <row r="20" spans="1:42" ht="15" customHeight="1" x14ac:dyDescent="0.15">
      <c r="A20" s="43" t="str">
        <f>IF(C20&lt;&gt;"",設定!$C$4&amp;TEXT(ROW(A20)-7,"00"),"")</f>
        <v/>
      </c>
      <c r="B20" s="44" t="str">
        <f>IF(C20&lt;&gt;"",設定!$D$4,"")</f>
        <v/>
      </c>
      <c r="C20" s="522" t="str">
        <f t="shared" si="4"/>
        <v/>
      </c>
      <c r="D20" s="525" t="str">
        <f>IF(設定!B20&lt;&gt;0,設定!B20,"")</f>
        <v/>
      </c>
      <c r="E20" s="155"/>
      <c r="F20" s="62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4"/>
      <c r="S20" s="62"/>
      <c r="T20" s="62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4"/>
      <c r="AI20" s="84" t="s">
        <v>1946</v>
      </c>
      <c r="AJ20" s="105" t="str">
        <f t="shared" si="5"/>
        <v/>
      </c>
      <c r="AM20" s="38">
        <f t="shared" si="1"/>
        <v>0</v>
      </c>
      <c r="AN20" s="38">
        <f t="shared" si="2"/>
        <v>0</v>
      </c>
      <c r="AO20" s="38">
        <f t="shared" si="6"/>
        <v>0</v>
      </c>
      <c r="AP20" s="38">
        <f t="shared" si="7"/>
        <v>0</v>
      </c>
    </row>
    <row r="21" spans="1:42" ht="15" customHeight="1" x14ac:dyDescent="0.15">
      <c r="A21" s="43" t="str">
        <f>IF(C21&lt;&gt;"",設定!$C$4&amp;TEXT(ROW(A21)-7,"00"),"")</f>
        <v/>
      </c>
      <c r="B21" s="44" t="str">
        <f>IF(C21&lt;&gt;"",設定!$D$4,"")</f>
        <v/>
      </c>
      <c r="C21" s="522" t="str">
        <f t="shared" si="4"/>
        <v/>
      </c>
      <c r="D21" s="525" t="str">
        <f>IF(設定!B21&lt;&gt;0,設定!B21,"")</f>
        <v/>
      </c>
      <c r="E21" s="155"/>
      <c r="F21" s="63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6"/>
      <c r="S21" s="62"/>
      <c r="T21" s="63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6"/>
      <c r="AI21" s="84" t="s">
        <v>1946</v>
      </c>
      <c r="AJ21" s="105" t="str">
        <f t="shared" si="5"/>
        <v/>
      </c>
      <c r="AM21" s="38">
        <f t="shared" si="1"/>
        <v>0</v>
      </c>
      <c r="AN21" s="38">
        <f t="shared" si="2"/>
        <v>0</v>
      </c>
      <c r="AO21" s="38">
        <f t="shared" si="6"/>
        <v>0</v>
      </c>
      <c r="AP21" s="38">
        <f t="shared" si="7"/>
        <v>0</v>
      </c>
    </row>
    <row r="22" spans="1:42" ht="15" customHeight="1" x14ac:dyDescent="0.15">
      <c r="A22" s="120" t="str">
        <f>IF(C22&lt;&gt;"",設定!$C$4&amp;TEXT(ROW(A22)-7,"00"),"")</f>
        <v/>
      </c>
      <c r="B22" s="121" t="str">
        <f>IF(C22&lt;&gt;"",設定!$D$4,"")</f>
        <v/>
      </c>
      <c r="C22" s="748" t="str">
        <f t="shared" si="4"/>
        <v/>
      </c>
      <c r="D22" s="526" t="str">
        <f>IF(設定!B22&lt;&gt;0,設定!B22,"")</f>
        <v/>
      </c>
      <c r="E22" s="156"/>
      <c r="F22" s="65"/>
      <c r="G22" s="99"/>
      <c r="H22" s="99"/>
      <c r="I22" s="99"/>
      <c r="J22" s="99"/>
      <c r="K22" s="99"/>
      <c r="L22" s="99"/>
      <c r="M22" s="99"/>
      <c r="N22" s="99"/>
      <c r="O22" s="99"/>
      <c r="P22" s="99"/>
      <c r="Q22" s="99"/>
      <c r="R22" s="100"/>
      <c r="S22" s="63"/>
      <c r="T22" s="65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100"/>
      <c r="AI22" s="85" t="s">
        <v>1946</v>
      </c>
      <c r="AJ22" s="105" t="str">
        <f t="shared" si="5"/>
        <v/>
      </c>
      <c r="AM22" s="38">
        <f t="shared" si="1"/>
        <v>0</v>
      </c>
      <c r="AN22" s="38">
        <f t="shared" si="2"/>
        <v>0</v>
      </c>
      <c r="AO22" s="38">
        <f t="shared" si="6"/>
        <v>0</v>
      </c>
      <c r="AP22" s="38">
        <f t="shared" si="7"/>
        <v>0</v>
      </c>
    </row>
    <row r="23" spans="1:42" ht="15" customHeight="1" x14ac:dyDescent="0.15">
      <c r="A23" s="118" t="str">
        <f>IF(C23&lt;&gt;"",設定!$C$4&amp;TEXT(ROW(A23)-7,"00"),"")</f>
        <v/>
      </c>
      <c r="B23" s="119" t="str">
        <f>IF(C23&lt;&gt;"",設定!$D$4,"")</f>
        <v/>
      </c>
      <c r="C23" s="747" t="str">
        <f t="shared" si="4"/>
        <v/>
      </c>
      <c r="D23" s="527" t="str">
        <f>IF(設定!B23&lt;&gt;0,設定!B23,"")</f>
        <v/>
      </c>
      <c r="E23" s="157"/>
      <c r="F23" s="66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2"/>
      <c r="S23" s="64"/>
      <c r="T23" s="66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2"/>
      <c r="AI23" s="86" t="s">
        <v>1946</v>
      </c>
      <c r="AJ23" s="105" t="str">
        <f t="shared" si="5"/>
        <v/>
      </c>
      <c r="AM23" s="38">
        <f t="shared" si="1"/>
        <v>0</v>
      </c>
      <c r="AN23" s="38">
        <f t="shared" si="2"/>
        <v>0</v>
      </c>
      <c r="AO23" s="38">
        <f t="shared" si="6"/>
        <v>0</v>
      </c>
      <c r="AP23" s="38">
        <f t="shared" si="7"/>
        <v>0</v>
      </c>
    </row>
    <row r="24" spans="1:42" ht="15" customHeight="1" x14ac:dyDescent="0.15">
      <c r="A24" s="43" t="str">
        <f>IF(C24&lt;&gt;"",設定!$C$4&amp;TEXT(ROW(A24)-7,"00"),"")</f>
        <v/>
      </c>
      <c r="B24" s="44" t="str">
        <f>IF(C24&lt;&gt;"",設定!$D$4,"")</f>
        <v/>
      </c>
      <c r="C24" s="522" t="str">
        <f t="shared" si="4"/>
        <v/>
      </c>
      <c r="D24" s="525" t="str">
        <f>IF(設定!B24&lt;&gt;0,設定!B24,"")</f>
        <v/>
      </c>
      <c r="E24" s="155"/>
      <c r="F24" s="62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4"/>
      <c r="S24" s="62"/>
      <c r="T24" s="62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4"/>
      <c r="AI24" s="84" t="s">
        <v>1946</v>
      </c>
      <c r="AJ24" s="105" t="str">
        <f t="shared" si="5"/>
        <v/>
      </c>
      <c r="AM24" s="38">
        <f t="shared" si="1"/>
        <v>0</v>
      </c>
      <c r="AN24" s="38">
        <f t="shared" si="2"/>
        <v>0</v>
      </c>
      <c r="AO24" s="38">
        <f t="shared" si="6"/>
        <v>0</v>
      </c>
      <c r="AP24" s="38">
        <f t="shared" si="7"/>
        <v>0</v>
      </c>
    </row>
    <row r="25" spans="1:42" ht="15" customHeight="1" x14ac:dyDescent="0.15">
      <c r="A25" s="43" t="str">
        <f>IF(C25&lt;&gt;"",設定!$C$4&amp;TEXT(ROW(A25)-7,"00"),"")</f>
        <v/>
      </c>
      <c r="B25" s="44" t="str">
        <f>IF(C25&lt;&gt;"",設定!$D$4,"")</f>
        <v/>
      </c>
      <c r="C25" s="522" t="str">
        <f t="shared" si="4"/>
        <v/>
      </c>
      <c r="D25" s="525" t="str">
        <f>IF(設定!B25&lt;&gt;0,設定!B25,"")</f>
        <v/>
      </c>
      <c r="E25" s="155"/>
      <c r="F25" s="62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4"/>
      <c r="S25" s="62"/>
      <c r="T25" s="62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4"/>
      <c r="AI25" s="84" t="s">
        <v>1946</v>
      </c>
      <c r="AJ25" s="105" t="str">
        <f t="shared" si="5"/>
        <v/>
      </c>
      <c r="AM25" s="38">
        <f t="shared" si="1"/>
        <v>0</v>
      </c>
      <c r="AN25" s="38">
        <f t="shared" si="2"/>
        <v>0</v>
      </c>
      <c r="AO25" s="38">
        <f t="shared" si="6"/>
        <v>0</v>
      </c>
      <c r="AP25" s="38">
        <f t="shared" si="7"/>
        <v>0</v>
      </c>
    </row>
    <row r="26" spans="1:42" ht="15" customHeight="1" x14ac:dyDescent="0.15">
      <c r="A26" s="43" t="str">
        <f>IF(C26&lt;&gt;"",設定!$C$4&amp;TEXT(ROW(A26)-7,"00"),"")</f>
        <v/>
      </c>
      <c r="B26" s="44" t="str">
        <f>IF(C26&lt;&gt;"",設定!$D$4,"")</f>
        <v/>
      </c>
      <c r="C26" s="522" t="str">
        <f t="shared" si="4"/>
        <v/>
      </c>
      <c r="D26" s="525" t="str">
        <f>IF(設定!B26&lt;&gt;0,設定!B26,"")</f>
        <v/>
      </c>
      <c r="E26" s="155"/>
      <c r="F26" s="63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6"/>
      <c r="S26" s="62"/>
      <c r="T26" s="63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6"/>
      <c r="AI26" s="84" t="s">
        <v>1946</v>
      </c>
      <c r="AJ26" s="105" t="str">
        <f t="shared" si="5"/>
        <v/>
      </c>
      <c r="AM26" s="38">
        <f t="shared" si="1"/>
        <v>0</v>
      </c>
      <c r="AN26" s="38">
        <f t="shared" si="2"/>
        <v>0</v>
      </c>
      <c r="AO26" s="38">
        <f t="shared" si="6"/>
        <v>0</v>
      </c>
      <c r="AP26" s="38">
        <f t="shared" si="7"/>
        <v>0</v>
      </c>
    </row>
    <row r="27" spans="1:42" ht="15" customHeight="1" x14ac:dyDescent="0.15">
      <c r="A27" s="120" t="str">
        <f>IF(C27&lt;&gt;"",設定!$C$4&amp;TEXT(ROW(A27)-7,"00"),"")</f>
        <v/>
      </c>
      <c r="B27" s="121" t="str">
        <f>IF(C27&lt;&gt;"",設定!$D$4,"")</f>
        <v/>
      </c>
      <c r="C27" s="748" t="str">
        <f t="shared" si="4"/>
        <v/>
      </c>
      <c r="D27" s="526" t="str">
        <f>IF(設定!B27&lt;&gt;0,設定!B27,"")</f>
        <v/>
      </c>
      <c r="E27" s="156"/>
      <c r="F27" s="65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100"/>
      <c r="S27" s="63"/>
      <c r="T27" s="65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100"/>
      <c r="AI27" s="85" t="s">
        <v>1946</v>
      </c>
      <c r="AJ27" s="105" t="str">
        <f t="shared" ref="AJ27:AJ32" si="8">IF(SUM(AM27:AP27)&gt;0,"←未入力あり","")</f>
        <v/>
      </c>
      <c r="AM27" s="38">
        <f t="shared" ref="AM27:AM32" si="9">IF($D27&lt;&gt;"",IF(E27="",1,0),0)</f>
        <v>0</v>
      </c>
      <c r="AN27" s="38">
        <f t="shared" ref="AN27:AN32" si="10">IF($D27&lt;&gt;"",IF(AND(OR(E27="1：全部で実施",E27="2：一部で実施"),COUNTIF(F27:R27,"○")=0),1,0),0)</f>
        <v>0</v>
      </c>
      <c r="AO27" s="38">
        <f t="shared" ref="AO27:AO32" si="11">IF($D27&lt;&gt;"",IF(S27="",1,0),0)</f>
        <v>0</v>
      </c>
      <c r="AP27" s="38">
        <f t="shared" ref="AP27:AP32" si="12">IF($D27&lt;&gt;"",IF(AND(OR(S27="1：全部で実施",S27="2：一部で実施"),COUNTIF(T27:AH27,"○")=0),1,0),0)</f>
        <v>0</v>
      </c>
    </row>
    <row r="28" spans="1:42" ht="15" customHeight="1" x14ac:dyDescent="0.15">
      <c r="A28" s="118" t="str">
        <f>IF(C28&lt;&gt;"",設定!$C$4&amp;TEXT(ROW(A28)-7,"00"),"")</f>
        <v/>
      </c>
      <c r="B28" s="119" t="str">
        <f>IF(C28&lt;&gt;"",設定!$D$4,"")</f>
        <v/>
      </c>
      <c r="C28" s="747" t="str">
        <f t="shared" si="4"/>
        <v/>
      </c>
      <c r="D28" s="527" t="str">
        <f>IF(設定!B28&lt;&gt;0,設定!B28,"")</f>
        <v/>
      </c>
      <c r="E28" s="157"/>
      <c r="F28" s="66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2"/>
      <c r="S28" s="64"/>
      <c r="T28" s="66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2"/>
      <c r="AI28" s="86" t="s">
        <v>1946</v>
      </c>
      <c r="AJ28" s="105" t="str">
        <f t="shared" si="8"/>
        <v/>
      </c>
      <c r="AM28" s="38">
        <f t="shared" si="9"/>
        <v>0</v>
      </c>
      <c r="AN28" s="38">
        <f t="shared" si="10"/>
        <v>0</v>
      </c>
      <c r="AO28" s="38">
        <f t="shared" si="11"/>
        <v>0</v>
      </c>
      <c r="AP28" s="38">
        <f t="shared" si="12"/>
        <v>0</v>
      </c>
    </row>
    <row r="29" spans="1:42" ht="15" customHeight="1" x14ac:dyDescent="0.15">
      <c r="A29" s="43" t="str">
        <f>IF(C29&lt;&gt;"",設定!$C$4&amp;TEXT(ROW(A29)-7,"00"),"")</f>
        <v/>
      </c>
      <c r="B29" s="44" t="str">
        <f>IF(C29&lt;&gt;"",設定!$D$4,"")</f>
        <v/>
      </c>
      <c r="C29" s="522" t="str">
        <f t="shared" si="4"/>
        <v/>
      </c>
      <c r="D29" s="525" t="str">
        <f>IF(設定!B29&lt;&gt;0,設定!B29,"")</f>
        <v/>
      </c>
      <c r="E29" s="155"/>
      <c r="F29" s="62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4"/>
      <c r="S29" s="62"/>
      <c r="T29" s="62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4"/>
      <c r="AI29" s="84" t="s">
        <v>1946</v>
      </c>
      <c r="AJ29" s="105" t="str">
        <f t="shared" si="8"/>
        <v/>
      </c>
      <c r="AM29" s="38">
        <f t="shared" si="9"/>
        <v>0</v>
      </c>
      <c r="AN29" s="38">
        <f t="shared" si="10"/>
        <v>0</v>
      </c>
      <c r="AO29" s="38">
        <f t="shared" si="11"/>
        <v>0</v>
      </c>
      <c r="AP29" s="38">
        <f t="shared" si="12"/>
        <v>0</v>
      </c>
    </row>
    <row r="30" spans="1:42" ht="15" customHeight="1" x14ac:dyDescent="0.15">
      <c r="A30" s="43" t="str">
        <f>IF(C30&lt;&gt;"",設定!$C$4&amp;TEXT(ROW(A30)-7,"00"),"")</f>
        <v/>
      </c>
      <c r="B30" s="44" t="str">
        <f>IF(C30&lt;&gt;"",設定!$D$4,"")</f>
        <v/>
      </c>
      <c r="C30" s="522" t="str">
        <f t="shared" si="4"/>
        <v/>
      </c>
      <c r="D30" s="525" t="str">
        <f>IF(設定!B30&lt;&gt;0,設定!B30,"")</f>
        <v/>
      </c>
      <c r="E30" s="155"/>
      <c r="F30" s="62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4"/>
      <c r="S30" s="62"/>
      <c r="T30" s="62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4"/>
      <c r="AI30" s="84" t="s">
        <v>1946</v>
      </c>
      <c r="AJ30" s="105" t="str">
        <f t="shared" si="8"/>
        <v/>
      </c>
      <c r="AM30" s="38">
        <f t="shared" si="9"/>
        <v>0</v>
      </c>
      <c r="AN30" s="38">
        <f t="shared" si="10"/>
        <v>0</v>
      </c>
      <c r="AO30" s="38">
        <f t="shared" si="11"/>
        <v>0</v>
      </c>
      <c r="AP30" s="38">
        <f t="shared" si="12"/>
        <v>0</v>
      </c>
    </row>
    <row r="31" spans="1:42" ht="15" customHeight="1" x14ac:dyDescent="0.15">
      <c r="A31" s="632" t="str">
        <f>IF(C31&lt;&gt;"",設定!$C$4&amp;TEXT(ROW(A31)-7,"00"),"")</f>
        <v/>
      </c>
      <c r="B31" s="633" t="str">
        <f>IF(C31&lt;&gt;"",設定!$D$4,"")</f>
        <v/>
      </c>
      <c r="C31" s="751" t="str">
        <f t="shared" si="4"/>
        <v/>
      </c>
      <c r="D31" s="753" t="str">
        <f>IF(設定!B31&lt;&gt;0,設定!B31,"")</f>
        <v/>
      </c>
      <c r="E31" s="634"/>
      <c r="F31" s="635"/>
      <c r="G31" s="636"/>
      <c r="H31" s="636"/>
      <c r="I31" s="636"/>
      <c r="J31" s="636"/>
      <c r="K31" s="636"/>
      <c r="L31" s="636"/>
      <c r="M31" s="636"/>
      <c r="N31" s="636"/>
      <c r="O31" s="636"/>
      <c r="P31" s="636"/>
      <c r="Q31" s="636"/>
      <c r="R31" s="637"/>
      <c r="S31" s="635"/>
      <c r="T31" s="635"/>
      <c r="U31" s="636"/>
      <c r="V31" s="636"/>
      <c r="W31" s="636"/>
      <c r="X31" s="636"/>
      <c r="Y31" s="636"/>
      <c r="Z31" s="636"/>
      <c r="AA31" s="636"/>
      <c r="AB31" s="636"/>
      <c r="AC31" s="636"/>
      <c r="AD31" s="636"/>
      <c r="AE31" s="636"/>
      <c r="AF31" s="636"/>
      <c r="AG31" s="636"/>
      <c r="AH31" s="637"/>
      <c r="AI31" s="638" t="s">
        <v>1946</v>
      </c>
      <c r="AJ31" s="105" t="str">
        <f t="shared" si="8"/>
        <v/>
      </c>
      <c r="AM31" s="38">
        <f t="shared" si="9"/>
        <v>0</v>
      </c>
      <c r="AN31" s="38">
        <f t="shared" si="10"/>
        <v>0</v>
      </c>
      <c r="AO31" s="38">
        <f t="shared" si="11"/>
        <v>0</v>
      </c>
      <c r="AP31" s="38">
        <f t="shared" si="12"/>
        <v>0</v>
      </c>
    </row>
    <row r="32" spans="1:42" ht="15" customHeight="1" thickBot="1" x14ac:dyDescent="0.2">
      <c r="A32" s="40" t="str">
        <f>IF(C32&lt;&gt;"",設定!$C$4&amp;TEXT(ROW(A32)-7,"00"),"")</f>
        <v/>
      </c>
      <c r="B32" s="42" t="str">
        <f>IF(C32&lt;&gt;"",設定!$D$4,"")</f>
        <v/>
      </c>
      <c r="C32" s="523" t="str">
        <f t="shared" si="4"/>
        <v/>
      </c>
      <c r="D32" s="534" t="str">
        <f>IF(設定!B32&lt;&gt;0,設定!B32,"")</f>
        <v/>
      </c>
      <c r="E32" s="161"/>
      <c r="F32" s="67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4"/>
      <c r="S32" s="67"/>
      <c r="T32" s="67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  <c r="AE32" s="103"/>
      <c r="AF32" s="103"/>
      <c r="AG32" s="103"/>
      <c r="AH32" s="104"/>
      <c r="AI32" s="631" t="s">
        <v>1946</v>
      </c>
      <c r="AJ32" s="105" t="str">
        <f t="shared" si="8"/>
        <v/>
      </c>
      <c r="AM32" s="38">
        <f t="shared" si="9"/>
        <v>0</v>
      </c>
      <c r="AN32" s="38">
        <f t="shared" si="10"/>
        <v>0</v>
      </c>
      <c r="AO32" s="38">
        <f t="shared" si="11"/>
        <v>0</v>
      </c>
      <c r="AP32" s="38">
        <f t="shared" si="12"/>
        <v>0</v>
      </c>
    </row>
  </sheetData>
  <sheetProtection algorithmName="SHA-512" hashValue="dT2qPv0Xe3+WVNuv7Fj1S8bS5gcvnnBj2rDCFxz0xBWaAupA9lcymlOw/gxOMCuFVGL75j/8Yr2CS0CXgZKeqA==" saltValue="SYNJY9mNwaKOjTSWSMZJSg==" spinCount="100000" sheet="1" objects="1" scenarios="1"/>
  <mergeCells count="2">
    <mergeCell ref="F3:R3"/>
    <mergeCell ref="T3:AH3"/>
  </mergeCells>
  <phoneticPr fontId="2"/>
  <conditionalFormatting sqref="D8:AH32">
    <cfRule type="expression" dxfId="398" priority="2">
      <formula>$C8=""</formula>
    </cfRule>
  </conditionalFormatting>
  <conditionalFormatting sqref="E3">
    <cfRule type="expression" dxfId="397" priority="30">
      <formula>$E$3&lt;&gt;""</formula>
    </cfRule>
  </conditionalFormatting>
  <conditionalFormatting sqref="F3">
    <cfRule type="expression" dxfId="396" priority="16">
      <formula>$F$3&lt;&gt;""</formula>
    </cfRule>
  </conditionalFormatting>
  <conditionalFormatting sqref="F8:R32">
    <cfRule type="expression" dxfId="395" priority="4">
      <formula>AND($C8&lt;&gt;"",$E8="")</formula>
    </cfRule>
    <cfRule type="expression" dxfId="394" priority="8">
      <formula>AND($C8&lt;&gt;"",$E8="3：未実施")</formula>
    </cfRule>
  </conditionalFormatting>
  <conditionalFormatting sqref="S3">
    <cfRule type="expression" dxfId="393" priority="7">
      <formula>$S$3&lt;&gt;""</formula>
    </cfRule>
  </conditionalFormatting>
  <conditionalFormatting sqref="T3">
    <cfRule type="expression" dxfId="392" priority="12">
      <formula>$T$3&lt;&gt;""</formula>
    </cfRule>
  </conditionalFormatting>
  <conditionalFormatting sqref="T8:AH32">
    <cfRule type="expression" dxfId="391" priority="3">
      <formula>AND($C8&lt;&gt;"",$S8="")</formula>
    </cfRule>
    <cfRule type="expression" dxfId="390" priority="5">
      <formula>$S8="3：未実施"</formula>
    </cfRule>
  </conditionalFormatting>
  <conditionalFormatting sqref="AI3">
    <cfRule type="expression" dxfId="389" priority="6">
      <formula>$AI$3&lt;&gt;""</formula>
    </cfRule>
  </conditionalFormatting>
  <conditionalFormatting sqref="AI7">
    <cfRule type="expression" dxfId="388" priority="1">
      <formula>$A$7=""</formula>
    </cfRule>
  </conditionalFormatting>
  <conditionalFormatting sqref="AJ7:AJ33">
    <cfRule type="containsText" dxfId="387" priority="27" operator="containsText" text="未入力">
      <formula>NOT(ISERROR(SEARCH("未入力",AJ7)))</formula>
    </cfRule>
  </conditionalFormatting>
  <dataValidations count="3">
    <dataValidation type="list" imeMode="disabled" allowBlank="1" showInputMessage="1" showErrorMessage="1" error="整数を入力してください。" sqref="AI7" xr:uid="{00000000-0002-0000-0500-000000000000}">
      <formula1>"1：全学組織,2：学部等組織,3：案件ごとに連携,4：なし"</formula1>
    </dataValidation>
    <dataValidation type="list" imeMode="disabled" allowBlank="1" showInputMessage="1" showErrorMessage="1" error="整数を入力してください。" sqref="E8:E33 S8:S33" xr:uid="{00000000-0002-0000-0500-000001000000}">
      <formula1>"1：全部で実施,2：一部で実施,3：未実施"</formula1>
    </dataValidation>
    <dataValidation type="list" imeMode="disabled" allowBlank="1" showInputMessage="1" showErrorMessage="1" error="整数を入力してください。" sqref="T8:AH33 F8:R33" xr:uid="{00000000-0002-0000-0500-000002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71E61-9CB2-4EC4-B909-4817E2379629}">
  <dimension ref="A1:AZ21"/>
  <sheetViews>
    <sheetView showGridLines="0" zoomScale="85" zoomScaleNormal="85" workbookViewId="0">
      <pane ySplit="7" topLeftCell="A8" activePane="bottomLeft" state="frozen"/>
      <selection activeCell="D1" sqref="D1"/>
      <selection pane="bottomLef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5.625" style="37" customWidth="1"/>
    <col min="6" max="10" width="3.625" style="37" customWidth="1"/>
    <col min="11" max="11" width="15.625" style="37" customWidth="1"/>
    <col min="12" max="20" width="3.625" style="37" customWidth="1"/>
    <col min="21" max="22" width="10.625" style="539" customWidth="1"/>
    <col min="23" max="23" width="2.5" style="539"/>
    <col min="24" max="24" width="2.5" style="517" customWidth="1"/>
    <col min="25" max="25" width="2.75" style="517" customWidth="1"/>
    <col min="26" max="27" width="2.5" style="517" customWidth="1"/>
    <col min="28" max="29" width="2.5" style="539" customWidth="1"/>
    <col min="30" max="38" width="2.5" style="539"/>
    <col min="39" max="42" width="2.5" style="107"/>
    <col min="43" max="52" width="2.5" style="364"/>
    <col min="53" max="16384" width="2.5" style="37"/>
  </cols>
  <sheetData>
    <row r="1" spans="1:27" ht="13.5" customHeight="1" x14ac:dyDescent="0.15">
      <c r="D1" s="36" t="s">
        <v>4661</v>
      </c>
      <c r="E1" s="36"/>
      <c r="K1" s="36"/>
    </row>
    <row r="2" spans="1:27" ht="13.5" customHeight="1" thickBot="1" x14ac:dyDescent="0.2">
      <c r="D2" s="37" t="s">
        <v>1982</v>
      </c>
    </row>
    <row r="3" spans="1:27" ht="13.5" customHeight="1" x14ac:dyDescent="0.15">
      <c r="A3" s="45"/>
      <c r="B3" s="46"/>
      <c r="C3" s="46"/>
      <c r="D3" s="520"/>
      <c r="E3" s="642" t="str">
        <f>IF(X6=1,"↓未入力あり","")</f>
        <v/>
      </c>
      <c r="F3" s="1037" t="str">
        <f>IF(Y6=1,"↓未入力あり","")</f>
        <v/>
      </c>
      <c r="G3" s="1037"/>
      <c r="H3" s="1037"/>
      <c r="I3" s="1037"/>
      <c r="J3" s="1037"/>
      <c r="K3" s="910" t="str">
        <f>IF(Z6=1,"↓未入力あり","")</f>
        <v/>
      </c>
      <c r="L3" s="1038" t="str">
        <f>IF(AA6=1,"↓未入力あり","")</f>
        <v/>
      </c>
      <c r="M3" s="1038"/>
      <c r="N3" s="1038"/>
      <c r="O3" s="1038"/>
      <c r="P3" s="1038"/>
      <c r="Q3" s="1038"/>
      <c r="R3" s="1038"/>
      <c r="S3" s="1038"/>
      <c r="T3" s="1038"/>
      <c r="U3" s="911"/>
    </row>
    <row r="4" spans="1:27" ht="13.5" customHeight="1" x14ac:dyDescent="0.15">
      <c r="A4" s="47"/>
      <c r="B4" s="48"/>
      <c r="C4" s="48"/>
      <c r="D4" s="214"/>
      <c r="E4" s="173" t="s">
        <v>4661</v>
      </c>
      <c r="F4" s="174"/>
      <c r="G4" s="174"/>
      <c r="H4" s="174"/>
      <c r="I4" s="174"/>
      <c r="J4" s="337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911"/>
    </row>
    <row r="5" spans="1:27" ht="13.5" customHeight="1" x14ac:dyDescent="0.15">
      <c r="A5" s="47"/>
      <c r="B5" s="48"/>
      <c r="C5" s="48"/>
      <c r="D5" s="214"/>
      <c r="E5" s="47" t="s">
        <v>4662</v>
      </c>
      <c r="F5" s="169" t="s">
        <v>4664</v>
      </c>
      <c r="G5" s="82"/>
      <c r="H5" s="82"/>
      <c r="I5" s="82"/>
      <c r="J5" s="643"/>
      <c r="K5" s="52" t="s">
        <v>4665</v>
      </c>
      <c r="L5" s="169" t="s">
        <v>4666</v>
      </c>
      <c r="M5" s="82"/>
      <c r="N5" s="82"/>
      <c r="O5" s="82"/>
      <c r="P5" s="82"/>
      <c r="Q5" s="82"/>
      <c r="R5" s="82"/>
      <c r="S5" s="82"/>
      <c r="T5" s="643"/>
      <c r="U5" s="911"/>
    </row>
    <row r="6" spans="1:27" ht="13.5" customHeight="1" thickBot="1" x14ac:dyDescent="0.2">
      <c r="A6" s="729" t="s">
        <v>4450</v>
      </c>
      <c r="B6" s="730" t="s">
        <v>1937</v>
      </c>
      <c r="C6" s="51" t="s">
        <v>1938</v>
      </c>
      <c r="D6" s="521" t="s">
        <v>1939</v>
      </c>
      <c r="E6" s="545" t="s">
        <v>4663</v>
      </c>
      <c r="F6" s="89" t="s">
        <v>1949</v>
      </c>
      <c r="G6" s="90" t="s">
        <v>1950</v>
      </c>
      <c r="H6" s="90" t="s">
        <v>1951</v>
      </c>
      <c r="I6" s="90" t="s">
        <v>1952</v>
      </c>
      <c r="J6" s="175" t="s">
        <v>1953</v>
      </c>
      <c r="K6" s="860" t="s">
        <v>4663</v>
      </c>
      <c r="L6" s="89" t="s">
        <v>1949</v>
      </c>
      <c r="M6" s="90" t="s">
        <v>1950</v>
      </c>
      <c r="N6" s="90" t="s">
        <v>1951</v>
      </c>
      <c r="O6" s="90" t="s">
        <v>1952</v>
      </c>
      <c r="P6" s="90" t="s">
        <v>1953</v>
      </c>
      <c r="Q6" s="90" t="s">
        <v>1954</v>
      </c>
      <c r="R6" s="90" t="s">
        <v>1955</v>
      </c>
      <c r="S6" s="90" t="s">
        <v>1956</v>
      </c>
      <c r="T6" s="175" t="s">
        <v>1957</v>
      </c>
      <c r="U6" s="911"/>
      <c r="X6" s="517">
        <f t="shared" ref="X6:AA6" si="0">X7</f>
        <v>0</v>
      </c>
      <c r="Y6" s="517">
        <f t="shared" si="0"/>
        <v>0</v>
      </c>
      <c r="Z6" s="517">
        <f t="shared" si="0"/>
        <v>0</v>
      </c>
      <c r="AA6" s="517">
        <f t="shared" si="0"/>
        <v>0</v>
      </c>
    </row>
    <row r="7" spans="1:27" ht="15" customHeight="1" thickBot="1" x14ac:dyDescent="0.2">
      <c r="A7" s="176" t="str">
        <f>IF(設定!$C$4&lt;&gt;"",設定!$C$4&amp;"00","")</f>
        <v/>
      </c>
      <c r="B7" s="177" t="str">
        <f>IF(C7&lt;&gt;"",設定!$D$4,"")</f>
        <v>※シート【学校コード】より、学校コードを入力してください。</v>
      </c>
      <c r="C7" s="177" t="s">
        <v>1944</v>
      </c>
      <c r="D7" s="645" t="s">
        <v>1945</v>
      </c>
      <c r="E7" s="641"/>
      <c r="F7" s="639"/>
      <c r="G7" s="595"/>
      <c r="H7" s="595"/>
      <c r="I7" s="595"/>
      <c r="J7" s="596"/>
      <c r="K7" s="909"/>
      <c r="L7" s="639"/>
      <c r="M7" s="595"/>
      <c r="N7" s="595"/>
      <c r="O7" s="595"/>
      <c r="P7" s="596"/>
      <c r="Q7" s="639"/>
      <c r="R7" s="595"/>
      <c r="S7" s="595"/>
      <c r="T7" s="595"/>
      <c r="U7" s="912" t="str">
        <f>IF(SUM(Y7:AB7)&gt;0,"←未入力あり","")</f>
        <v/>
      </c>
      <c r="V7" s="559" t="str">
        <f>IF(AD7&gt;0,"←入力エラー","")</f>
        <v/>
      </c>
      <c r="X7" s="517">
        <f>IF(AND(設定!C4&lt;&gt;"",E7=""),1,0)</f>
        <v>0</v>
      </c>
      <c r="Y7" s="517">
        <f>IF(OR(E7="５：行っていない",E7=""),0,IF(AND(E7&lt;&gt;"５：行っていない",COUNTA(F7:J7)=0),1,0))</f>
        <v>0</v>
      </c>
      <c r="Z7" s="517">
        <f>IF(AND(設定!C4&lt;&gt;"",K7=""),1,0)</f>
        <v>0</v>
      </c>
      <c r="AA7" s="517">
        <f>IF(OR(K7="２：行っていない",K7=""),0,IF(AND(E7&lt;&gt;"５：行っていない",COUNTA(L7:T7)=0),1,0))</f>
        <v>0</v>
      </c>
    </row>
    <row r="8" spans="1:27" x14ac:dyDescent="0.15">
      <c r="V8" s="559"/>
    </row>
    <row r="9" spans="1:27" x14ac:dyDescent="0.15">
      <c r="V9" s="559"/>
    </row>
    <row r="10" spans="1:27" x14ac:dyDescent="0.15">
      <c r="V10" s="559"/>
    </row>
    <row r="11" spans="1:27" x14ac:dyDescent="0.15">
      <c r="V11" s="559"/>
    </row>
    <row r="12" spans="1:27" x14ac:dyDescent="0.15">
      <c r="V12" s="559"/>
    </row>
    <row r="13" spans="1:27" x14ac:dyDescent="0.15">
      <c r="V13" s="559"/>
    </row>
    <row r="14" spans="1:27" x14ac:dyDescent="0.15">
      <c r="V14" s="559"/>
    </row>
    <row r="15" spans="1:27" x14ac:dyDescent="0.15">
      <c r="V15" s="559"/>
    </row>
    <row r="16" spans="1:27" x14ac:dyDescent="0.15">
      <c r="V16" s="559"/>
    </row>
    <row r="17" spans="22:22" x14ac:dyDescent="0.15">
      <c r="V17" s="559"/>
    </row>
    <row r="18" spans="22:22" x14ac:dyDescent="0.15">
      <c r="V18" s="559"/>
    </row>
    <row r="19" spans="22:22" x14ac:dyDescent="0.15">
      <c r="V19" s="559"/>
    </row>
    <row r="20" spans="22:22" x14ac:dyDescent="0.15">
      <c r="V20" s="559"/>
    </row>
    <row r="21" spans="22:22" x14ac:dyDescent="0.15">
      <c r="V21" s="559"/>
    </row>
  </sheetData>
  <sheetProtection algorithmName="SHA-512" hashValue="gyxLVPWnLP4+e1VOaqeMXTi9sFg8jlC2s2d35HEtyTBfLKmC4gObELJwcGoxdIWkZDvuQViM50bz+XXfjc54eg==" saltValue="9O9wAWcBupVnQtJmIY4wXQ==" spinCount="100000" sheet="1" objects="1" scenarios="1"/>
  <dataConsolidate/>
  <mergeCells count="2">
    <mergeCell ref="F3:J3"/>
    <mergeCell ref="L3:T3"/>
  </mergeCells>
  <phoneticPr fontId="2"/>
  <conditionalFormatting sqref="E3">
    <cfRule type="expression" dxfId="386" priority="8">
      <formula>$E$3&lt;&gt;""</formula>
    </cfRule>
  </conditionalFormatting>
  <conditionalFormatting sqref="F3 U7 U8:V8">
    <cfRule type="containsText" dxfId="385" priority="20" operator="containsText" text="未入力">
      <formula>NOT(ISERROR(SEARCH("未入力",F3)))</formula>
    </cfRule>
  </conditionalFormatting>
  <conditionalFormatting sqref="F3">
    <cfRule type="containsText" dxfId="384" priority="21" operator="containsText" text="未入力">
      <formula>NOT(ISERROR(SEARCH("未入力",#REF!)))</formula>
    </cfRule>
  </conditionalFormatting>
  <conditionalFormatting sqref="F7:J7">
    <cfRule type="expression" dxfId="383" priority="4">
      <formula>$E$7="５：行っていない"</formula>
    </cfRule>
    <cfRule type="expression" dxfId="382" priority="5">
      <formula>$E$7=""</formula>
    </cfRule>
  </conditionalFormatting>
  <conditionalFormatting sqref="K3">
    <cfRule type="expression" dxfId="381" priority="3">
      <formula>$K$3&lt;&gt;""</formula>
    </cfRule>
  </conditionalFormatting>
  <conditionalFormatting sqref="L3">
    <cfRule type="containsText" dxfId="380" priority="14" operator="containsText" text="未入力">
      <formula>NOT(ISERROR(SEARCH("未入力",L3)))</formula>
    </cfRule>
    <cfRule type="containsText" dxfId="379" priority="15" operator="containsText" text="未入力">
      <formula>NOT(ISERROR(SEARCH("未入力",L3)))</formula>
    </cfRule>
  </conditionalFormatting>
  <conditionalFormatting sqref="L7:T7">
    <cfRule type="expression" dxfId="378" priority="1">
      <formula>$K$7="２：行っていない"</formula>
    </cfRule>
    <cfRule type="expression" dxfId="377" priority="2">
      <formula>$K$7=""</formula>
    </cfRule>
  </conditionalFormatting>
  <conditionalFormatting sqref="V7">
    <cfRule type="containsText" dxfId="376" priority="18" operator="containsText" text="入力">
      <formula>NOT(ISERROR(SEARCH("入力",V7)))</formula>
    </cfRule>
  </conditionalFormatting>
  <conditionalFormatting sqref="V8:V21">
    <cfRule type="containsText" dxfId="375" priority="19" operator="containsText" text="入力">
      <formula>NOT(ISERROR(SEARCH("入力",#REF!)))</formula>
    </cfRule>
  </conditionalFormatting>
  <dataValidations count="3">
    <dataValidation type="list" allowBlank="1" showInputMessage="1" showErrorMessage="1" sqref="E7" xr:uid="{995AF0FE-83CE-41CF-8B8A-797CD164BF2E}">
      <formula1>"１：全学で必修,２：全学で実施,３：一部で必修,４：一部で実施,５：行っていない"</formula1>
    </dataValidation>
    <dataValidation type="list" imeMode="disabled" allowBlank="1" showInputMessage="1" showErrorMessage="1" sqref="L7:T7 F7:J7" xr:uid="{FDE6DC45-1982-4E7E-85C1-8CB3A34DFC0B}">
      <formula1>"○"</formula1>
    </dataValidation>
    <dataValidation type="list" allowBlank="1" showInputMessage="1" showErrorMessage="1" sqref="K7" xr:uid="{12A24B5F-B029-4B23-A52B-868A2D7E6C70}">
      <formula1>"１：行っている,２：行っていない"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51"/>
  <sheetViews>
    <sheetView showGridLines="0" zoomScale="85" zoomScaleNormal="85" workbookViewId="0">
      <pane xSplit="4" ySplit="6" topLeftCell="E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1.875" style="37" customWidth="1"/>
    <col min="6" max="11" width="3.625" style="37" customWidth="1"/>
    <col min="12" max="12" width="10.625" style="37" customWidth="1"/>
    <col min="13" max="13" width="10.625" style="364" customWidth="1"/>
    <col min="14" max="14" width="2.5" style="364"/>
    <col min="15" max="17" width="2.5" style="38" customWidth="1"/>
    <col min="18" max="18" width="2.5" style="379" customWidth="1"/>
    <col min="19" max="19" width="2.5" style="379"/>
    <col min="20" max="24" width="2.5" style="364"/>
    <col min="25" max="27" width="2.5" style="107"/>
    <col min="28" max="44" width="2.5" style="364"/>
    <col min="45" max="16384" width="2.5" style="37"/>
  </cols>
  <sheetData>
    <row r="1" spans="1:44" ht="13.5" customHeight="1" x14ac:dyDescent="0.15">
      <c r="D1" s="36" t="s">
        <v>4660</v>
      </c>
    </row>
    <row r="2" spans="1:44" ht="13.5" customHeight="1" thickBot="1" x14ac:dyDescent="0.2">
      <c r="D2" s="37" t="s">
        <v>2426</v>
      </c>
      <c r="F2" s="1046" t="str">
        <f>IF(R6=1,"「ｆ」選択時は複数選択不可↓","")</f>
        <v/>
      </c>
      <c r="G2" s="1046"/>
      <c r="H2" s="1046"/>
      <c r="I2" s="1046"/>
      <c r="J2" s="1046"/>
      <c r="K2" s="1046"/>
    </row>
    <row r="3" spans="1:44" ht="13.5" customHeight="1" x14ac:dyDescent="0.15">
      <c r="A3" s="45"/>
      <c r="B3" s="46"/>
      <c r="C3" s="149"/>
      <c r="D3" s="45"/>
      <c r="E3" s="816" t="str">
        <f ca="1">IF(O6=1,"↓未入力あり","")</f>
        <v/>
      </c>
      <c r="F3" s="1039" t="str">
        <f ca="1">IF(P6=1,"↓未入力あり","")</f>
        <v/>
      </c>
      <c r="G3" s="1039"/>
      <c r="H3" s="1039"/>
      <c r="I3" s="1039"/>
      <c r="J3" s="1039"/>
      <c r="K3" s="1040"/>
    </row>
    <row r="4" spans="1:44" ht="13.5" customHeight="1" x14ac:dyDescent="0.15">
      <c r="A4" s="47"/>
      <c r="B4" s="48"/>
      <c r="C4" s="52"/>
      <c r="D4" s="47"/>
      <c r="E4" s="1043" t="s">
        <v>4681</v>
      </c>
      <c r="F4" s="1044"/>
      <c r="G4" s="1044"/>
      <c r="H4" s="1044"/>
      <c r="I4" s="1044"/>
      <c r="J4" s="1044"/>
      <c r="K4" s="1045"/>
    </row>
    <row r="5" spans="1:44" ht="13.5" customHeight="1" x14ac:dyDescent="0.15">
      <c r="A5" s="47"/>
      <c r="B5" s="48"/>
      <c r="C5" s="52"/>
      <c r="D5" s="47"/>
      <c r="E5" s="625" t="s">
        <v>1940</v>
      </c>
      <c r="F5" s="169" t="s">
        <v>2343</v>
      </c>
      <c r="G5" s="83"/>
      <c r="H5" s="83"/>
      <c r="I5" s="83"/>
      <c r="J5" s="83"/>
      <c r="K5" s="480"/>
    </row>
    <row r="6" spans="1:44" ht="13.5" customHeight="1" thickBot="1" x14ac:dyDescent="0.2">
      <c r="A6" s="545" t="s">
        <v>2826</v>
      </c>
      <c r="B6" s="730" t="s">
        <v>1937</v>
      </c>
      <c r="C6" s="732" t="s">
        <v>1938</v>
      </c>
      <c r="D6" s="50" t="s">
        <v>1939</v>
      </c>
      <c r="E6" s="474" t="s">
        <v>4550</v>
      </c>
      <c r="F6" s="89" t="s">
        <v>1949</v>
      </c>
      <c r="G6" s="90" t="s">
        <v>1950</v>
      </c>
      <c r="H6" s="90" t="s">
        <v>1951</v>
      </c>
      <c r="I6" s="90" t="s">
        <v>1952</v>
      </c>
      <c r="J6" s="90" t="s">
        <v>1953</v>
      </c>
      <c r="K6" s="127" t="s">
        <v>1954</v>
      </c>
      <c r="L6" s="1041"/>
      <c r="M6" s="1042"/>
      <c r="O6" s="38">
        <f ca="1">IF(SUM(O7:O51)&lt;&gt;0,1,0)</f>
        <v>0</v>
      </c>
      <c r="P6" s="38">
        <f ca="1">IF(SUM(P7:P51)&lt;&gt;0,1,0)</f>
        <v>0</v>
      </c>
      <c r="R6" s="38"/>
    </row>
    <row r="7" spans="1:44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615" t="str">
        <f ca="1">IF(設定!AE8&lt;&gt;0,設定!AE8,"")</f>
        <v/>
      </c>
      <c r="E7" s="154"/>
      <c r="F7" s="64"/>
      <c r="G7" s="97"/>
      <c r="H7" s="97"/>
      <c r="I7" s="97"/>
      <c r="J7" s="97"/>
      <c r="K7" s="128"/>
      <c r="L7" s="105" t="str">
        <f t="shared" ref="L7:L25" ca="1" si="0">IF(SUM(O7:P7)&gt;0,"←未入力あり","")</f>
        <v/>
      </c>
      <c r="M7" s="105" t="str">
        <f>IF(SUM(R7:R7)&gt;0,"←入力エラー","")</f>
        <v/>
      </c>
      <c r="O7" s="38">
        <f ca="1">IF($D7&lt;&gt;"",IF(E7="",1,0),0)</f>
        <v>0</v>
      </c>
      <c r="P7" s="38">
        <f ca="1">IF($D7&lt;&gt;"",IF(AND(E7="1：実施",COUNTIF(F7:K7,"○")=0),1,0),0)</f>
        <v>0</v>
      </c>
    </row>
    <row r="8" spans="1:44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616" t="str">
        <f ca="1">IF(設定!AE9&lt;&gt;0,設定!AE9,"")</f>
        <v/>
      </c>
      <c r="E8" s="155"/>
      <c r="F8" s="62"/>
      <c r="G8" s="93"/>
      <c r="H8" s="93"/>
      <c r="I8" s="93"/>
      <c r="J8" s="93"/>
      <c r="K8" s="129"/>
      <c r="L8" s="105" t="str">
        <f t="shared" ca="1" si="0"/>
        <v/>
      </c>
      <c r="M8" s="105" t="str">
        <f t="shared" ref="M8:M51" si="1">IF(SUM(R8:R8)&gt;0,"←入力エラー","")</f>
        <v/>
      </c>
      <c r="O8" s="38">
        <f t="shared" ref="O8:O25" ca="1" si="2">IF($D8&lt;&gt;"",IF(E8="",1,0),0)</f>
        <v>0</v>
      </c>
      <c r="P8" s="38">
        <f t="shared" ref="P8:P25" ca="1" si="3">IF($D8&lt;&gt;"",IF(AND(E8="1：実施",COUNTIF(F8:K8,"○")=0),1,0),0)</f>
        <v>0</v>
      </c>
    </row>
    <row r="9" spans="1:44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616" t="str">
        <f ca="1">IF(設定!AE10&lt;&gt;0,設定!AE10,"")</f>
        <v/>
      </c>
      <c r="E9" s="155"/>
      <c r="F9" s="62"/>
      <c r="G9" s="93"/>
      <c r="H9" s="93"/>
      <c r="I9" s="93"/>
      <c r="J9" s="93"/>
      <c r="K9" s="129"/>
      <c r="L9" s="105" t="str">
        <f t="shared" ca="1" si="0"/>
        <v/>
      </c>
      <c r="M9" s="105" t="str">
        <f t="shared" si="1"/>
        <v/>
      </c>
      <c r="O9" s="38">
        <f t="shared" ca="1" si="2"/>
        <v>0</v>
      </c>
      <c r="P9" s="38">
        <f t="shared" ca="1" si="3"/>
        <v>0</v>
      </c>
    </row>
    <row r="10" spans="1:44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616" t="str">
        <f ca="1">IF(設定!AE11&lt;&gt;0,設定!AE11,"")</f>
        <v/>
      </c>
      <c r="E10" s="155"/>
      <c r="F10" s="63"/>
      <c r="G10" s="95"/>
      <c r="H10" s="95"/>
      <c r="I10" s="95"/>
      <c r="J10" s="95"/>
      <c r="K10" s="130"/>
      <c r="L10" s="105" t="str">
        <f t="shared" ca="1" si="0"/>
        <v/>
      </c>
      <c r="M10" s="105" t="str">
        <f t="shared" si="1"/>
        <v/>
      </c>
      <c r="O10" s="38">
        <f t="shared" ca="1" si="2"/>
        <v>0</v>
      </c>
      <c r="P10" s="38">
        <f t="shared" ca="1" si="3"/>
        <v>0</v>
      </c>
    </row>
    <row r="11" spans="1:44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77" t="str">
        <f>IF(設定!AF12&lt;&gt;0,設定!AF12,"")</f>
        <v/>
      </c>
      <c r="D11" s="617" t="str">
        <f ca="1">IF(設定!AE12&lt;&gt;0,設定!AE12,"")</f>
        <v/>
      </c>
      <c r="E11" s="156"/>
      <c r="F11" s="65"/>
      <c r="G11" s="99"/>
      <c r="H11" s="99"/>
      <c r="I11" s="99"/>
      <c r="J11" s="99"/>
      <c r="K11" s="131"/>
      <c r="L11" s="105" t="str">
        <f t="shared" ca="1" si="0"/>
        <v/>
      </c>
      <c r="M11" s="105" t="str">
        <f t="shared" si="1"/>
        <v/>
      </c>
      <c r="O11" s="38">
        <f t="shared" ca="1" si="2"/>
        <v>0</v>
      </c>
      <c r="P11" s="38">
        <f t="shared" ca="1" si="3"/>
        <v>0</v>
      </c>
    </row>
    <row r="12" spans="1:44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618" t="str">
        <f ca="1">IF(設定!AE13&lt;&gt;0,設定!AE13,"")</f>
        <v/>
      </c>
      <c r="E12" s="157"/>
      <c r="F12" s="66"/>
      <c r="G12" s="101"/>
      <c r="H12" s="101"/>
      <c r="I12" s="101"/>
      <c r="J12" s="101"/>
      <c r="K12" s="132"/>
      <c r="L12" s="105" t="str">
        <f t="shared" ca="1" si="0"/>
        <v/>
      </c>
      <c r="M12" s="105" t="str">
        <f t="shared" si="1"/>
        <v/>
      </c>
      <c r="O12" s="38">
        <f t="shared" ca="1" si="2"/>
        <v>0</v>
      </c>
      <c r="P12" s="38">
        <f t="shared" ca="1" si="3"/>
        <v>0</v>
      </c>
    </row>
    <row r="13" spans="1:44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616" t="str">
        <f ca="1">IF(設定!AE14&lt;&gt;0,設定!AE14,"")</f>
        <v/>
      </c>
      <c r="E13" s="155"/>
      <c r="F13" s="62"/>
      <c r="G13" s="93"/>
      <c r="H13" s="93"/>
      <c r="I13" s="93"/>
      <c r="J13" s="93"/>
      <c r="K13" s="129"/>
      <c r="L13" s="105" t="str">
        <f t="shared" ca="1" si="0"/>
        <v/>
      </c>
      <c r="M13" s="105" t="str">
        <f t="shared" si="1"/>
        <v/>
      </c>
      <c r="O13" s="38">
        <f t="shared" ca="1" si="2"/>
        <v>0</v>
      </c>
      <c r="P13" s="38">
        <f t="shared" ca="1" si="3"/>
        <v>0</v>
      </c>
    </row>
    <row r="14" spans="1:44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616" t="str">
        <f ca="1">IF(設定!AE15&lt;&gt;0,設定!AE15,"")</f>
        <v/>
      </c>
      <c r="E14" s="155"/>
      <c r="F14" s="62"/>
      <c r="G14" s="93"/>
      <c r="H14" s="93"/>
      <c r="I14" s="93"/>
      <c r="J14" s="93"/>
      <c r="K14" s="129"/>
      <c r="L14" s="105" t="str">
        <f t="shared" ca="1" si="0"/>
        <v/>
      </c>
      <c r="M14" s="105" t="str">
        <f t="shared" si="1"/>
        <v/>
      </c>
      <c r="O14" s="38">
        <f t="shared" ca="1" si="2"/>
        <v>0</v>
      </c>
      <c r="P14" s="38">
        <f t="shared" ca="1" si="3"/>
        <v>0</v>
      </c>
    </row>
    <row r="15" spans="1:44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616" t="str">
        <f ca="1">IF(設定!AE16&lt;&gt;0,設定!AE16,"")</f>
        <v/>
      </c>
      <c r="E15" s="155"/>
      <c r="F15" s="63"/>
      <c r="G15" s="95"/>
      <c r="H15" s="95"/>
      <c r="I15" s="95"/>
      <c r="J15" s="95"/>
      <c r="K15" s="130"/>
      <c r="L15" s="105" t="str">
        <f t="shared" ca="1" si="0"/>
        <v/>
      </c>
      <c r="M15" s="105" t="str">
        <f t="shared" si="1"/>
        <v/>
      </c>
      <c r="O15" s="38">
        <f t="shared" ca="1" si="2"/>
        <v>0</v>
      </c>
      <c r="P15" s="38">
        <f t="shared" ca="1" si="3"/>
        <v>0</v>
      </c>
    </row>
    <row r="16" spans="1:44" s="38" customFormat="1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77" t="str">
        <f>IF(設定!AF17&lt;&gt;0,設定!AF17,"")</f>
        <v/>
      </c>
      <c r="D16" s="619" t="str">
        <f ca="1">IF(設定!AE17&lt;&gt;0,設定!AE17,"")</f>
        <v/>
      </c>
      <c r="E16" s="158"/>
      <c r="F16" s="65"/>
      <c r="G16" s="99"/>
      <c r="H16" s="99"/>
      <c r="I16" s="99"/>
      <c r="J16" s="99"/>
      <c r="K16" s="131"/>
      <c r="L16" s="105" t="str">
        <f t="shared" ca="1" si="0"/>
        <v/>
      </c>
      <c r="M16" s="105" t="str">
        <f t="shared" si="1"/>
        <v/>
      </c>
      <c r="N16" s="364"/>
      <c r="O16" s="38">
        <f t="shared" ca="1" si="2"/>
        <v>0</v>
      </c>
      <c r="P16" s="38">
        <f t="shared" ca="1" si="3"/>
        <v>0</v>
      </c>
      <c r="R16" s="379"/>
      <c r="T16" s="378"/>
      <c r="U16" s="378"/>
      <c r="V16" s="378"/>
      <c r="W16" s="378"/>
      <c r="X16" s="378"/>
      <c r="Y16" s="106"/>
      <c r="Z16" s="106"/>
      <c r="AA16" s="106"/>
      <c r="AB16" s="378"/>
      <c r="AC16" s="378"/>
      <c r="AD16" s="378"/>
      <c r="AE16" s="378"/>
      <c r="AF16" s="378"/>
      <c r="AG16" s="378"/>
      <c r="AH16" s="378"/>
      <c r="AI16" s="378"/>
      <c r="AJ16" s="378"/>
      <c r="AK16" s="378"/>
      <c r="AL16" s="378"/>
      <c r="AM16" s="378"/>
      <c r="AN16" s="378"/>
      <c r="AO16" s="378"/>
      <c r="AP16" s="378"/>
      <c r="AQ16" s="378"/>
      <c r="AR16" s="378"/>
    </row>
    <row r="17" spans="1:44" s="38" customFormat="1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620" t="str">
        <f ca="1">IF(設定!AE18&lt;&gt;0,設定!AE18,"")</f>
        <v/>
      </c>
      <c r="E17" s="159"/>
      <c r="F17" s="66"/>
      <c r="G17" s="101"/>
      <c r="H17" s="101"/>
      <c r="I17" s="101"/>
      <c r="J17" s="101"/>
      <c r="K17" s="132"/>
      <c r="L17" s="105" t="str">
        <f t="shared" ca="1" si="0"/>
        <v/>
      </c>
      <c r="M17" s="105" t="str">
        <f t="shared" si="1"/>
        <v/>
      </c>
      <c r="N17" s="364"/>
      <c r="O17" s="38">
        <f t="shared" ca="1" si="2"/>
        <v>0</v>
      </c>
      <c r="P17" s="38">
        <f t="shared" ca="1" si="3"/>
        <v>0</v>
      </c>
      <c r="R17" s="379"/>
      <c r="T17" s="378"/>
      <c r="U17" s="378"/>
      <c r="V17" s="378"/>
      <c r="W17" s="378"/>
      <c r="X17" s="378"/>
      <c r="Y17" s="106"/>
      <c r="Z17" s="106"/>
      <c r="AA17" s="106"/>
      <c r="AB17" s="378"/>
      <c r="AC17" s="378"/>
      <c r="AD17" s="378"/>
      <c r="AE17" s="378"/>
      <c r="AF17" s="378"/>
      <c r="AG17" s="378"/>
      <c r="AH17" s="378"/>
      <c r="AI17" s="378"/>
      <c r="AJ17" s="378"/>
      <c r="AK17" s="378"/>
      <c r="AL17" s="378"/>
      <c r="AM17" s="378"/>
      <c r="AN17" s="378"/>
      <c r="AO17" s="378"/>
      <c r="AP17" s="378"/>
      <c r="AQ17" s="378"/>
      <c r="AR17" s="378"/>
    </row>
    <row r="18" spans="1:44" s="38" customFormat="1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616" t="str">
        <f ca="1">IF(設定!AE19&lt;&gt;0,設定!AE19,"")</f>
        <v/>
      </c>
      <c r="E18" s="155"/>
      <c r="F18" s="62"/>
      <c r="G18" s="93"/>
      <c r="H18" s="93"/>
      <c r="I18" s="93"/>
      <c r="J18" s="93"/>
      <c r="K18" s="129"/>
      <c r="L18" s="105" t="str">
        <f t="shared" ca="1" si="0"/>
        <v/>
      </c>
      <c r="M18" s="105" t="str">
        <f t="shared" si="1"/>
        <v/>
      </c>
      <c r="N18" s="364"/>
      <c r="O18" s="38">
        <f t="shared" ca="1" si="2"/>
        <v>0</v>
      </c>
      <c r="P18" s="38">
        <f t="shared" ca="1" si="3"/>
        <v>0</v>
      </c>
      <c r="R18" s="379"/>
      <c r="T18" s="378"/>
      <c r="U18" s="378"/>
      <c r="V18" s="378"/>
      <c r="W18" s="378"/>
      <c r="X18" s="378"/>
      <c r="Y18" s="106"/>
      <c r="Z18" s="106"/>
      <c r="AA18" s="106"/>
      <c r="AB18" s="378"/>
      <c r="AC18" s="378"/>
      <c r="AD18" s="378"/>
      <c r="AE18" s="378"/>
      <c r="AF18" s="378"/>
      <c r="AG18" s="378"/>
      <c r="AH18" s="378"/>
      <c r="AI18" s="378"/>
      <c r="AJ18" s="378"/>
      <c r="AK18" s="378"/>
      <c r="AL18" s="378"/>
      <c r="AM18" s="378"/>
      <c r="AN18" s="378"/>
      <c r="AO18" s="378"/>
      <c r="AP18" s="378"/>
      <c r="AQ18" s="378"/>
      <c r="AR18" s="378"/>
    </row>
    <row r="19" spans="1:44" s="38" customFormat="1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616" t="str">
        <f ca="1">IF(設定!AE20&lt;&gt;0,設定!AE20,"")</f>
        <v/>
      </c>
      <c r="E19" s="155"/>
      <c r="F19" s="62"/>
      <c r="G19" s="93"/>
      <c r="H19" s="93"/>
      <c r="I19" s="93"/>
      <c r="J19" s="93"/>
      <c r="K19" s="129"/>
      <c r="L19" s="105" t="str">
        <f t="shared" ca="1" si="0"/>
        <v/>
      </c>
      <c r="M19" s="105" t="str">
        <f t="shared" si="1"/>
        <v/>
      </c>
      <c r="N19" s="364"/>
      <c r="O19" s="38">
        <f t="shared" ca="1" si="2"/>
        <v>0</v>
      </c>
      <c r="P19" s="38">
        <f t="shared" ca="1" si="3"/>
        <v>0</v>
      </c>
      <c r="R19" s="379"/>
      <c r="T19" s="378"/>
      <c r="U19" s="378"/>
      <c r="V19" s="378"/>
      <c r="W19" s="378"/>
      <c r="X19" s="378"/>
      <c r="Y19" s="106"/>
      <c r="Z19" s="106"/>
      <c r="AA19" s="106"/>
      <c r="AB19" s="378"/>
      <c r="AC19" s="378"/>
      <c r="AD19" s="378"/>
      <c r="AE19" s="378"/>
      <c r="AF19" s="378"/>
      <c r="AG19" s="378"/>
      <c r="AH19" s="378"/>
      <c r="AI19" s="378"/>
      <c r="AJ19" s="378"/>
      <c r="AK19" s="378"/>
      <c r="AL19" s="378"/>
      <c r="AM19" s="378"/>
      <c r="AN19" s="378"/>
      <c r="AO19" s="378"/>
      <c r="AP19" s="378"/>
      <c r="AQ19" s="378"/>
      <c r="AR19" s="378"/>
    </row>
    <row r="20" spans="1:44" s="38" customFormat="1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616" t="str">
        <f ca="1">IF(設定!AE21&lt;&gt;0,設定!AE21,"")</f>
        <v/>
      </c>
      <c r="E20" s="155"/>
      <c r="F20" s="63"/>
      <c r="G20" s="95"/>
      <c r="H20" s="95"/>
      <c r="I20" s="95"/>
      <c r="J20" s="95"/>
      <c r="K20" s="130"/>
      <c r="L20" s="105" t="str">
        <f t="shared" ca="1" si="0"/>
        <v/>
      </c>
      <c r="M20" s="105" t="str">
        <f t="shared" si="1"/>
        <v/>
      </c>
      <c r="N20" s="364"/>
      <c r="O20" s="38">
        <f t="shared" ca="1" si="2"/>
        <v>0</v>
      </c>
      <c r="P20" s="38">
        <f t="shared" ca="1" si="3"/>
        <v>0</v>
      </c>
      <c r="R20" s="379"/>
      <c r="T20" s="378"/>
      <c r="U20" s="378"/>
      <c r="V20" s="378"/>
      <c r="W20" s="378"/>
      <c r="X20" s="378"/>
      <c r="Y20" s="106"/>
      <c r="Z20" s="106"/>
      <c r="AA20" s="106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</row>
    <row r="21" spans="1:44" s="38" customFormat="1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77" t="str">
        <f>IF(設定!AF22&lt;&gt;0,設定!AF22,"")</f>
        <v/>
      </c>
      <c r="D21" s="617" t="str">
        <f ca="1">IF(設定!AE22&lt;&gt;0,設定!AE22,"")</f>
        <v/>
      </c>
      <c r="E21" s="156"/>
      <c r="F21" s="65"/>
      <c r="G21" s="99"/>
      <c r="H21" s="99"/>
      <c r="I21" s="99"/>
      <c r="J21" s="99"/>
      <c r="K21" s="131"/>
      <c r="L21" s="105" t="str">
        <f t="shared" ca="1" si="0"/>
        <v/>
      </c>
      <c r="M21" s="105" t="str">
        <f t="shared" si="1"/>
        <v/>
      </c>
      <c r="N21" s="364"/>
      <c r="O21" s="38">
        <f t="shared" ca="1" si="2"/>
        <v>0</v>
      </c>
      <c r="P21" s="38">
        <f t="shared" ca="1" si="3"/>
        <v>0</v>
      </c>
      <c r="R21" s="379"/>
      <c r="T21" s="378"/>
      <c r="U21" s="378"/>
      <c r="V21" s="378"/>
      <c r="W21" s="378"/>
      <c r="X21" s="378"/>
      <c r="Y21" s="106"/>
      <c r="Z21" s="106"/>
      <c r="AA21" s="106"/>
      <c r="AB21" s="378"/>
      <c r="AC21" s="378"/>
      <c r="AD21" s="378"/>
      <c r="AE21" s="378"/>
      <c r="AF21" s="378"/>
      <c r="AG21" s="378"/>
      <c r="AH21" s="378"/>
      <c r="AI21" s="378"/>
      <c r="AJ21" s="378"/>
      <c r="AK21" s="378"/>
      <c r="AL21" s="378"/>
      <c r="AM21" s="378"/>
      <c r="AN21" s="378"/>
      <c r="AO21" s="378"/>
      <c r="AP21" s="378"/>
      <c r="AQ21" s="378"/>
      <c r="AR21" s="378"/>
    </row>
    <row r="22" spans="1:44" s="38" customFormat="1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618" t="str">
        <f ca="1">IF(設定!AE23&lt;&gt;0,設定!AE23,"")</f>
        <v/>
      </c>
      <c r="E22" s="157"/>
      <c r="F22" s="66"/>
      <c r="G22" s="101"/>
      <c r="H22" s="101"/>
      <c r="I22" s="101"/>
      <c r="J22" s="101"/>
      <c r="K22" s="132"/>
      <c r="L22" s="105" t="str">
        <f t="shared" ca="1" si="0"/>
        <v/>
      </c>
      <c r="M22" s="105" t="str">
        <f t="shared" si="1"/>
        <v/>
      </c>
      <c r="N22" s="364"/>
      <c r="O22" s="38">
        <f t="shared" ca="1" si="2"/>
        <v>0</v>
      </c>
      <c r="P22" s="38">
        <f t="shared" ca="1" si="3"/>
        <v>0</v>
      </c>
      <c r="R22" s="379"/>
      <c r="T22" s="378"/>
      <c r="U22" s="378"/>
      <c r="V22" s="378"/>
      <c r="W22" s="378"/>
      <c r="X22" s="378"/>
      <c r="Y22" s="106"/>
      <c r="Z22" s="106"/>
      <c r="AA22" s="106"/>
      <c r="AB22" s="378"/>
      <c r="AC22" s="378"/>
      <c r="AD22" s="378"/>
      <c r="AE22" s="378"/>
      <c r="AF22" s="378"/>
      <c r="AG22" s="378"/>
      <c r="AH22" s="378"/>
      <c r="AI22" s="378"/>
      <c r="AJ22" s="378"/>
      <c r="AK22" s="378"/>
      <c r="AL22" s="378"/>
      <c r="AM22" s="378"/>
      <c r="AN22" s="378"/>
      <c r="AO22" s="378"/>
      <c r="AP22" s="378"/>
      <c r="AQ22" s="378"/>
      <c r="AR22" s="378"/>
    </row>
    <row r="23" spans="1:44" s="38" customFormat="1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616" t="str">
        <f ca="1">IF(設定!AE24&lt;&gt;0,設定!AE24,"")</f>
        <v/>
      </c>
      <c r="E23" s="155"/>
      <c r="F23" s="62"/>
      <c r="G23" s="93"/>
      <c r="H23" s="93"/>
      <c r="I23" s="93"/>
      <c r="J23" s="93"/>
      <c r="K23" s="129"/>
      <c r="L23" s="105" t="str">
        <f t="shared" ca="1" si="0"/>
        <v/>
      </c>
      <c r="M23" s="105" t="str">
        <f t="shared" si="1"/>
        <v/>
      </c>
      <c r="N23" s="364"/>
      <c r="O23" s="38">
        <f t="shared" ca="1" si="2"/>
        <v>0</v>
      </c>
      <c r="P23" s="38">
        <f t="shared" ca="1" si="3"/>
        <v>0</v>
      </c>
      <c r="R23" s="379"/>
      <c r="T23" s="378"/>
      <c r="U23" s="378"/>
      <c r="V23" s="378"/>
      <c r="W23" s="378"/>
      <c r="X23" s="378"/>
      <c r="Y23" s="106"/>
      <c r="Z23" s="106"/>
      <c r="AA23" s="106"/>
      <c r="AB23" s="378"/>
      <c r="AC23" s="378"/>
      <c r="AD23" s="378"/>
      <c r="AE23" s="378"/>
      <c r="AF23" s="378"/>
      <c r="AG23" s="378"/>
      <c r="AH23" s="378"/>
      <c r="AI23" s="378"/>
      <c r="AJ23" s="378"/>
      <c r="AK23" s="378"/>
      <c r="AL23" s="378"/>
      <c r="AM23" s="378"/>
      <c r="AN23" s="378"/>
      <c r="AO23" s="378"/>
      <c r="AP23" s="378"/>
      <c r="AQ23" s="378"/>
      <c r="AR23" s="378"/>
    </row>
    <row r="24" spans="1:44" s="38" customFormat="1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616" t="str">
        <f ca="1">IF(設定!AE25&lt;&gt;0,設定!AE25,"")</f>
        <v/>
      </c>
      <c r="E24" s="155"/>
      <c r="F24" s="62"/>
      <c r="G24" s="93"/>
      <c r="H24" s="93"/>
      <c r="I24" s="93"/>
      <c r="J24" s="93"/>
      <c r="K24" s="129"/>
      <c r="L24" s="105" t="str">
        <f t="shared" ca="1" si="0"/>
        <v/>
      </c>
      <c r="M24" s="105" t="str">
        <f t="shared" si="1"/>
        <v/>
      </c>
      <c r="N24" s="364"/>
      <c r="O24" s="38">
        <f t="shared" ca="1" si="2"/>
        <v>0</v>
      </c>
      <c r="P24" s="38">
        <f t="shared" ca="1" si="3"/>
        <v>0</v>
      </c>
      <c r="R24" s="379"/>
      <c r="T24" s="378"/>
      <c r="U24" s="378"/>
      <c r="V24" s="378"/>
      <c r="W24" s="378"/>
      <c r="X24" s="378"/>
      <c r="Y24" s="106"/>
      <c r="Z24" s="106"/>
      <c r="AA24" s="106"/>
      <c r="AB24" s="378"/>
      <c r="AC24" s="378"/>
      <c r="AD24" s="378"/>
      <c r="AE24" s="378"/>
      <c r="AF24" s="378"/>
      <c r="AG24" s="378"/>
      <c r="AH24" s="378"/>
      <c r="AI24" s="378"/>
      <c r="AJ24" s="378"/>
      <c r="AK24" s="378"/>
      <c r="AL24" s="378"/>
      <c r="AM24" s="378"/>
      <c r="AN24" s="378"/>
      <c r="AO24" s="378"/>
      <c r="AP24" s="378"/>
      <c r="AQ24" s="378"/>
      <c r="AR24" s="378"/>
    </row>
    <row r="25" spans="1:44" s="38" customFormat="1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616" t="str">
        <f ca="1">IF(設定!AE26&lt;&gt;0,設定!AE26,"")</f>
        <v/>
      </c>
      <c r="E25" s="155"/>
      <c r="F25" s="63"/>
      <c r="G25" s="95"/>
      <c r="H25" s="95"/>
      <c r="I25" s="95"/>
      <c r="J25" s="95"/>
      <c r="K25" s="130"/>
      <c r="L25" s="105" t="str">
        <f t="shared" ca="1" si="0"/>
        <v/>
      </c>
      <c r="M25" s="105" t="str">
        <f t="shared" si="1"/>
        <v/>
      </c>
      <c r="N25" s="364"/>
      <c r="O25" s="38">
        <f t="shared" ca="1" si="2"/>
        <v>0</v>
      </c>
      <c r="P25" s="38">
        <f t="shared" ca="1" si="3"/>
        <v>0</v>
      </c>
      <c r="R25" s="379"/>
      <c r="T25" s="378"/>
      <c r="U25" s="378"/>
      <c r="V25" s="378"/>
      <c r="W25" s="378"/>
      <c r="X25" s="378"/>
      <c r="Y25" s="106"/>
      <c r="Z25" s="106"/>
      <c r="AA25" s="106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</row>
    <row r="26" spans="1:44" s="38" customFormat="1" ht="15" customHeight="1" x14ac:dyDescent="0.15">
      <c r="A26" s="124" t="str">
        <f>IF(C26&lt;&gt;"",設定!$C$4&amp;TEXT(ROW(A26)-6,"00"),"")</f>
        <v/>
      </c>
      <c r="B26" s="254" t="str">
        <f>IF(C26&lt;&gt;"",設定!$D$4,"")</f>
        <v/>
      </c>
      <c r="C26" s="777" t="str">
        <f>IF(設定!AF27&lt;&gt;0,設定!AF27,"")</f>
        <v/>
      </c>
      <c r="D26" s="617" t="str">
        <f ca="1">IF(設定!AE27&lt;&gt;0,設定!AE27,"")</f>
        <v/>
      </c>
      <c r="E26" s="156"/>
      <c r="F26" s="65"/>
      <c r="G26" s="99"/>
      <c r="H26" s="99"/>
      <c r="I26" s="99"/>
      <c r="J26" s="99"/>
      <c r="K26" s="131"/>
      <c r="L26" s="105" t="str">
        <f t="shared" ref="L26:L45" ca="1" si="4">IF(SUM(O26:P26)&gt;0,"←未入力あり","")</f>
        <v/>
      </c>
      <c r="M26" s="105" t="str">
        <f t="shared" si="1"/>
        <v/>
      </c>
      <c r="N26" s="364"/>
      <c r="O26" s="38">
        <f t="shared" ref="O26:O45" ca="1" si="5">IF($D26&lt;&gt;"",IF(E26="",1,0),0)</f>
        <v>0</v>
      </c>
      <c r="P26" s="38">
        <f t="shared" ref="P26:P45" ca="1" si="6">IF($D26&lt;&gt;"",IF(AND(E26="1：実施",COUNTIF(F26:K26,"○")=0),1,0),0)</f>
        <v>0</v>
      </c>
      <c r="R26" s="379"/>
      <c r="T26" s="378"/>
      <c r="U26" s="378"/>
      <c r="V26" s="378"/>
      <c r="W26" s="378"/>
      <c r="X26" s="378"/>
      <c r="Y26" s="106"/>
      <c r="Z26" s="106"/>
      <c r="AA26" s="106"/>
      <c r="AB26" s="378"/>
      <c r="AC26" s="378"/>
      <c r="AD26" s="378"/>
      <c r="AE26" s="378"/>
      <c r="AF26" s="378"/>
      <c r="AG26" s="378"/>
      <c r="AH26" s="378"/>
      <c r="AI26" s="378"/>
      <c r="AJ26" s="378"/>
      <c r="AK26" s="378"/>
      <c r="AL26" s="378"/>
      <c r="AM26" s="378"/>
      <c r="AN26" s="378"/>
      <c r="AO26" s="378"/>
      <c r="AP26" s="378"/>
      <c r="AQ26" s="378"/>
      <c r="AR26" s="378"/>
    </row>
    <row r="27" spans="1:44" s="38" customFormat="1" ht="15" customHeight="1" x14ac:dyDescent="0.15">
      <c r="A27" s="122" t="str">
        <f>IF(C27&lt;&gt;"",設定!$C$4&amp;TEXT(ROW(A27)-6,"00"),"")</f>
        <v/>
      </c>
      <c r="B27" s="776" t="str">
        <f>IF(C27&lt;&gt;"",設定!$D$4,"")</f>
        <v/>
      </c>
      <c r="C27" s="750" t="str">
        <f>IF(設定!AF28&lt;&gt;0,設定!AF28,"")</f>
        <v/>
      </c>
      <c r="D27" s="618" t="str">
        <f ca="1">IF(設定!AE28&lt;&gt;0,設定!AE28,"")</f>
        <v/>
      </c>
      <c r="E27" s="157"/>
      <c r="F27" s="66"/>
      <c r="G27" s="101"/>
      <c r="H27" s="101"/>
      <c r="I27" s="101"/>
      <c r="J27" s="101"/>
      <c r="K27" s="132"/>
      <c r="L27" s="105" t="str">
        <f t="shared" ca="1" si="4"/>
        <v/>
      </c>
      <c r="M27" s="105" t="str">
        <f t="shared" si="1"/>
        <v/>
      </c>
      <c r="N27" s="364"/>
      <c r="O27" s="38">
        <f t="shared" ca="1" si="5"/>
        <v>0</v>
      </c>
      <c r="P27" s="38">
        <f t="shared" ca="1" si="6"/>
        <v>0</v>
      </c>
      <c r="R27" s="379"/>
      <c r="T27" s="378"/>
      <c r="U27" s="378"/>
      <c r="V27" s="378"/>
      <c r="W27" s="378"/>
      <c r="X27" s="378"/>
      <c r="Y27" s="106"/>
      <c r="Z27" s="106"/>
      <c r="AA27" s="106"/>
      <c r="AB27" s="378"/>
      <c r="AC27" s="378"/>
      <c r="AD27" s="378"/>
      <c r="AE27" s="378"/>
      <c r="AF27" s="378"/>
      <c r="AG27" s="378"/>
      <c r="AH27" s="378"/>
      <c r="AI27" s="378"/>
      <c r="AJ27" s="378"/>
      <c r="AK27" s="378"/>
      <c r="AL27" s="378"/>
      <c r="AM27" s="378"/>
      <c r="AN27" s="378"/>
      <c r="AO27" s="378"/>
      <c r="AP27" s="378"/>
      <c r="AQ27" s="378"/>
      <c r="AR27" s="378"/>
    </row>
    <row r="28" spans="1:44" s="38" customFormat="1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616" t="str">
        <f ca="1">IF(設定!AE29&lt;&gt;0,設定!AE29,"")</f>
        <v/>
      </c>
      <c r="E28" s="155"/>
      <c r="F28" s="62"/>
      <c r="G28" s="93"/>
      <c r="H28" s="93"/>
      <c r="I28" s="93"/>
      <c r="J28" s="93"/>
      <c r="K28" s="129"/>
      <c r="L28" s="105" t="str">
        <f t="shared" ca="1" si="4"/>
        <v/>
      </c>
      <c r="M28" s="105" t="str">
        <f t="shared" si="1"/>
        <v/>
      </c>
      <c r="N28" s="364"/>
      <c r="O28" s="38">
        <f t="shared" ca="1" si="5"/>
        <v>0</v>
      </c>
      <c r="P28" s="38">
        <f t="shared" ca="1" si="6"/>
        <v>0</v>
      </c>
      <c r="R28" s="379"/>
      <c r="T28" s="378"/>
      <c r="U28" s="378"/>
      <c r="V28" s="378"/>
      <c r="W28" s="378"/>
      <c r="X28" s="378"/>
      <c r="Y28" s="106"/>
      <c r="Z28" s="106"/>
      <c r="AA28" s="106"/>
      <c r="AB28" s="378"/>
      <c r="AC28" s="378"/>
      <c r="AD28" s="378"/>
      <c r="AE28" s="378"/>
      <c r="AF28" s="378"/>
      <c r="AG28" s="378"/>
      <c r="AH28" s="378"/>
      <c r="AI28" s="378"/>
      <c r="AJ28" s="378"/>
      <c r="AK28" s="378"/>
      <c r="AL28" s="378"/>
      <c r="AM28" s="378"/>
      <c r="AN28" s="378"/>
      <c r="AO28" s="378"/>
      <c r="AP28" s="378"/>
      <c r="AQ28" s="378"/>
      <c r="AR28" s="378"/>
    </row>
    <row r="29" spans="1:44" s="38" customFormat="1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616" t="str">
        <f ca="1">IF(設定!AE30&lt;&gt;0,設定!AE30,"")</f>
        <v/>
      </c>
      <c r="E29" s="155"/>
      <c r="F29" s="62"/>
      <c r="G29" s="93"/>
      <c r="H29" s="93"/>
      <c r="I29" s="93"/>
      <c r="J29" s="93"/>
      <c r="K29" s="129"/>
      <c r="L29" s="105" t="str">
        <f t="shared" ca="1" si="4"/>
        <v/>
      </c>
      <c r="M29" s="105" t="str">
        <f t="shared" si="1"/>
        <v/>
      </c>
      <c r="N29" s="364"/>
      <c r="O29" s="38">
        <f t="shared" ca="1" si="5"/>
        <v>0</v>
      </c>
      <c r="P29" s="38">
        <f t="shared" ca="1" si="6"/>
        <v>0</v>
      </c>
      <c r="R29" s="379"/>
      <c r="T29" s="378"/>
      <c r="U29" s="378"/>
      <c r="V29" s="378"/>
      <c r="W29" s="378"/>
      <c r="X29" s="378"/>
      <c r="Y29" s="106"/>
      <c r="Z29" s="106"/>
      <c r="AA29" s="106"/>
      <c r="AB29" s="378"/>
      <c r="AC29" s="378"/>
      <c r="AD29" s="378"/>
      <c r="AE29" s="378"/>
      <c r="AF29" s="378"/>
      <c r="AG29" s="378"/>
      <c r="AH29" s="378"/>
      <c r="AI29" s="378"/>
      <c r="AJ29" s="378"/>
      <c r="AK29" s="378"/>
      <c r="AL29" s="378"/>
      <c r="AM29" s="378"/>
      <c r="AN29" s="378"/>
      <c r="AO29" s="378"/>
      <c r="AP29" s="378"/>
      <c r="AQ29" s="378"/>
      <c r="AR29" s="378"/>
    </row>
    <row r="30" spans="1:44" s="38" customFormat="1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616" t="str">
        <f ca="1">IF(設定!AE31&lt;&gt;0,設定!AE31,"")</f>
        <v/>
      </c>
      <c r="E30" s="155"/>
      <c r="F30" s="62"/>
      <c r="G30" s="93"/>
      <c r="H30" s="93"/>
      <c r="I30" s="93"/>
      <c r="J30" s="93"/>
      <c r="K30" s="129"/>
      <c r="L30" s="105" t="str">
        <f t="shared" ca="1" si="4"/>
        <v/>
      </c>
      <c r="M30" s="105" t="str">
        <f t="shared" si="1"/>
        <v/>
      </c>
      <c r="N30" s="364"/>
      <c r="O30" s="38">
        <f t="shared" ca="1" si="5"/>
        <v>0</v>
      </c>
      <c r="P30" s="38">
        <f t="shared" ca="1" si="6"/>
        <v>0</v>
      </c>
      <c r="R30" s="379"/>
      <c r="T30" s="378"/>
      <c r="U30" s="378"/>
      <c r="V30" s="378"/>
      <c r="W30" s="378"/>
      <c r="X30" s="378"/>
      <c r="Y30" s="106"/>
      <c r="Z30" s="106"/>
      <c r="AA30" s="106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</row>
    <row r="31" spans="1:44" s="38" customFormat="1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77" t="str">
        <f>IF(設定!AF32&lt;&gt;0,設定!AF32,"")</f>
        <v/>
      </c>
      <c r="D31" s="619" t="str">
        <f ca="1">IF(設定!AE32&lt;&gt;0,設定!AE32,"")</f>
        <v/>
      </c>
      <c r="E31" s="158"/>
      <c r="F31" s="65"/>
      <c r="G31" s="99"/>
      <c r="H31" s="99"/>
      <c r="I31" s="99"/>
      <c r="J31" s="99"/>
      <c r="K31" s="131"/>
      <c r="L31" s="105" t="str">
        <f t="shared" ca="1" si="4"/>
        <v/>
      </c>
      <c r="M31" s="105" t="str">
        <f t="shared" si="1"/>
        <v/>
      </c>
      <c r="N31" s="364"/>
      <c r="O31" s="38">
        <f t="shared" ca="1" si="5"/>
        <v>0</v>
      </c>
      <c r="P31" s="38">
        <f t="shared" ca="1" si="6"/>
        <v>0</v>
      </c>
      <c r="R31" s="379"/>
      <c r="T31" s="378"/>
      <c r="U31" s="378"/>
      <c r="V31" s="378"/>
      <c r="W31" s="378"/>
      <c r="X31" s="378"/>
      <c r="Y31" s="106"/>
      <c r="Z31" s="106"/>
      <c r="AA31" s="106"/>
      <c r="AB31" s="378"/>
      <c r="AC31" s="378"/>
      <c r="AD31" s="378"/>
      <c r="AE31" s="378"/>
      <c r="AF31" s="378"/>
      <c r="AG31" s="378"/>
      <c r="AH31" s="378"/>
      <c r="AI31" s="378"/>
      <c r="AJ31" s="378"/>
      <c r="AK31" s="378"/>
      <c r="AL31" s="378"/>
      <c r="AM31" s="378"/>
      <c r="AN31" s="378"/>
      <c r="AO31" s="378"/>
      <c r="AP31" s="378"/>
      <c r="AQ31" s="378"/>
      <c r="AR31" s="378"/>
    </row>
    <row r="32" spans="1:44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620" t="str">
        <f ca="1">IF(設定!AE33&lt;&gt;0,設定!AE33,"")</f>
        <v/>
      </c>
      <c r="E32" s="159"/>
      <c r="F32" s="66"/>
      <c r="G32" s="101"/>
      <c r="H32" s="101"/>
      <c r="I32" s="101"/>
      <c r="J32" s="101"/>
      <c r="K32" s="132"/>
      <c r="L32" s="105" t="str">
        <f t="shared" ca="1" si="4"/>
        <v/>
      </c>
      <c r="M32" s="105" t="str">
        <f t="shared" si="1"/>
        <v/>
      </c>
      <c r="O32" s="38">
        <f t="shared" ca="1" si="5"/>
        <v>0</v>
      </c>
      <c r="P32" s="38">
        <f t="shared" ca="1" si="6"/>
        <v>0</v>
      </c>
    </row>
    <row r="33" spans="1:44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616" t="str">
        <f ca="1">IF(設定!AE34&lt;&gt;0,設定!AE34,"")</f>
        <v/>
      </c>
      <c r="E33" s="155"/>
      <c r="F33" s="62"/>
      <c r="G33" s="93"/>
      <c r="H33" s="93"/>
      <c r="I33" s="93"/>
      <c r="J33" s="93"/>
      <c r="K33" s="129"/>
      <c r="L33" s="105" t="str">
        <f t="shared" ca="1" si="4"/>
        <v/>
      </c>
      <c r="M33" s="105" t="str">
        <f t="shared" si="1"/>
        <v/>
      </c>
      <c r="O33" s="38">
        <f t="shared" ca="1" si="5"/>
        <v>0</v>
      </c>
      <c r="P33" s="38">
        <f t="shared" ca="1" si="6"/>
        <v>0</v>
      </c>
    </row>
    <row r="34" spans="1:44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616" t="str">
        <f ca="1">IF(設定!AE35&lt;&gt;0,設定!AE35,"")</f>
        <v/>
      </c>
      <c r="E34" s="155"/>
      <c r="F34" s="62"/>
      <c r="G34" s="93"/>
      <c r="H34" s="93"/>
      <c r="I34" s="93"/>
      <c r="J34" s="93"/>
      <c r="K34" s="129"/>
      <c r="L34" s="105" t="str">
        <f t="shared" ca="1" si="4"/>
        <v/>
      </c>
      <c r="M34" s="105" t="str">
        <f t="shared" si="1"/>
        <v/>
      </c>
      <c r="O34" s="38">
        <f t="shared" ca="1" si="5"/>
        <v>0</v>
      </c>
      <c r="P34" s="38">
        <f t="shared" ca="1" si="6"/>
        <v>0</v>
      </c>
    </row>
    <row r="35" spans="1:44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616" t="str">
        <f ca="1">IF(設定!AE36&lt;&gt;0,設定!AE36,"")</f>
        <v/>
      </c>
      <c r="E35" s="155"/>
      <c r="F35" s="63"/>
      <c r="G35" s="95"/>
      <c r="H35" s="95"/>
      <c r="I35" s="95"/>
      <c r="J35" s="95"/>
      <c r="K35" s="130"/>
      <c r="L35" s="105" t="str">
        <f t="shared" ca="1" si="4"/>
        <v/>
      </c>
      <c r="M35" s="105" t="str">
        <f t="shared" si="1"/>
        <v/>
      </c>
      <c r="O35" s="38">
        <f t="shared" ca="1" si="5"/>
        <v>0</v>
      </c>
      <c r="P35" s="38">
        <f t="shared" ca="1" si="6"/>
        <v>0</v>
      </c>
    </row>
    <row r="36" spans="1:44" s="38" customFormat="1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77" t="str">
        <f>IF(設定!AF37&lt;&gt;0,設定!AF37,"")</f>
        <v/>
      </c>
      <c r="D36" s="619" t="str">
        <f ca="1">IF(設定!AE37&lt;&gt;0,設定!AE37,"")</f>
        <v/>
      </c>
      <c r="E36" s="158"/>
      <c r="F36" s="65"/>
      <c r="G36" s="99"/>
      <c r="H36" s="99"/>
      <c r="I36" s="99"/>
      <c r="J36" s="99"/>
      <c r="K36" s="131"/>
      <c r="L36" s="105" t="str">
        <f t="shared" ca="1" si="4"/>
        <v/>
      </c>
      <c r="M36" s="105" t="str">
        <f t="shared" si="1"/>
        <v/>
      </c>
      <c r="N36" s="364"/>
      <c r="O36" s="38">
        <f t="shared" ca="1" si="5"/>
        <v>0</v>
      </c>
      <c r="P36" s="38">
        <f t="shared" ca="1" si="6"/>
        <v>0</v>
      </c>
      <c r="R36" s="379"/>
      <c r="T36" s="378"/>
      <c r="U36" s="378"/>
      <c r="V36" s="378"/>
      <c r="W36" s="378"/>
      <c r="X36" s="378"/>
      <c r="Y36" s="106"/>
      <c r="Z36" s="106"/>
      <c r="AA36" s="106"/>
      <c r="AB36" s="378"/>
      <c r="AC36" s="378"/>
      <c r="AD36" s="378"/>
      <c r="AE36" s="378"/>
      <c r="AF36" s="378"/>
      <c r="AG36" s="378"/>
      <c r="AH36" s="378"/>
      <c r="AI36" s="378"/>
      <c r="AJ36" s="378"/>
      <c r="AK36" s="378"/>
      <c r="AL36" s="378"/>
      <c r="AM36" s="378"/>
      <c r="AN36" s="378"/>
      <c r="AO36" s="378"/>
      <c r="AP36" s="378"/>
      <c r="AQ36" s="378"/>
      <c r="AR36" s="378"/>
    </row>
    <row r="37" spans="1:44" s="38" customFormat="1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620" t="str">
        <f ca="1">IF(設定!AE38&lt;&gt;0,設定!AE38,"")</f>
        <v/>
      </c>
      <c r="E37" s="159"/>
      <c r="F37" s="66"/>
      <c r="G37" s="101"/>
      <c r="H37" s="101"/>
      <c r="I37" s="101"/>
      <c r="J37" s="101"/>
      <c r="K37" s="132"/>
      <c r="L37" s="105" t="str">
        <f t="shared" ca="1" si="4"/>
        <v/>
      </c>
      <c r="M37" s="105" t="str">
        <f t="shared" si="1"/>
        <v/>
      </c>
      <c r="N37" s="364"/>
      <c r="O37" s="38">
        <f t="shared" ca="1" si="5"/>
        <v>0</v>
      </c>
      <c r="P37" s="38">
        <f t="shared" ca="1" si="6"/>
        <v>0</v>
      </c>
      <c r="R37" s="379"/>
      <c r="T37" s="378"/>
      <c r="U37" s="378"/>
      <c r="V37" s="378"/>
      <c r="W37" s="378"/>
      <c r="X37" s="378"/>
      <c r="Y37" s="106"/>
      <c r="Z37" s="106"/>
      <c r="AA37" s="106"/>
      <c r="AB37" s="378"/>
      <c r="AC37" s="378"/>
      <c r="AD37" s="378"/>
      <c r="AE37" s="378"/>
      <c r="AF37" s="378"/>
      <c r="AG37" s="378"/>
      <c r="AH37" s="378"/>
      <c r="AI37" s="378"/>
      <c r="AJ37" s="378"/>
      <c r="AK37" s="378"/>
      <c r="AL37" s="378"/>
      <c r="AM37" s="378"/>
      <c r="AN37" s="378"/>
      <c r="AO37" s="378"/>
      <c r="AP37" s="378"/>
      <c r="AQ37" s="378"/>
      <c r="AR37" s="378"/>
    </row>
    <row r="38" spans="1:44" s="38" customFormat="1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616" t="str">
        <f ca="1">IF(設定!AE39&lt;&gt;0,設定!AE39,"")</f>
        <v/>
      </c>
      <c r="E38" s="155"/>
      <c r="F38" s="62"/>
      <c r="G38" s="93"/>
      <c r="H38" s="93"/>
      <c r="I38" s="93"/>
      <c r="J38" s="93"/>
      <c r="K38" s="129"/>
      <c r="L38" s="105" t="str">
        <f t="shared" ca="1" si="4"/>
        <v/>
      </c>
      <c r="M38" s="105" t="str">
        <f t="shared" si="1"/>
        <v/>
      </c>
      <c r="N38" s="364"/>
      <c r="O38" s="38">
        <f t="shared" ca="1" si="5"/>
        <v>0</v>
      </c>
      <c r="P38" s="38">
        <f t="shared" ca="1" si="6"/>
        <v>0</v>
      </c>
      <c r="R38" s="379"/>
      <c r="T38" s="378"/>
      <c r="U38" s="378"/>
      <c r="V38" s="378"/>
      <c r="W38" s="378"/>
      <c r="X38" s="378"/>
      <c r="Y38" s="106"/>
      <c r="Z38" s="106"/>
      <c r="AA38" s="106"/>
      <c r="AB38" s="378"/>
      <c r="AC38" s="378"/>
      <c r="AD38" s="378"/>
      <c r="AE38" s="378"/>
      <c r="AF38" s="378"/>
      <c r="AG38" s="378"/>
      <c r="AH38" s="378"/>
      <c r="AI38" s="378"/>
      <c r="AJ38" s="378"/>
      <c r="AK38" s="378"/>
      <c r="AL38" s="378"/>
      <c r="AM38" s="378"/>
      <c r="AN38" s="378"/>
      <c r="AO38" s="378"/>
      <c r="AP38" s="378"/>
      <c r="AQ38" s="378"/>
      <c r="AR38" s="378"/>
    </row>
    <row r="39" spans="1:44" s="38" customFormat="1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616" t="str">
        <f ca="1">IF(設定!AE40&lt;&gt;0,設定!AE40,"")</f>
        <v/>
      </c>
      <c r="E39" s="155"/>
      <c r="F39" s="62"/>
      <c r="G39" s="93"/>
      <c r="H39" s="93"/>
      <c r="I39" s="93"/>
      <c r="J39" s="93"/>
      <c r="K39" s="129"/>
      <c r="L39" s="105" t="str">
        <f t="shared" ca="1" si="4"/>
        <v/>
      </c>
      <c r="M39" s="105" t="str">
        <f t="shared" si="1"/>
        <v/>
      </c>
      <c r="N39" s="364"/>
      <c r="O39" s="38">
        <f t="shared" ca="1" si="5"/>
        <v>0</v>
      </c>
      <c r="P39" s="38">
        <f t="shared" ca="1" si="6"/>
        <v>0</v>
      </c>
      <c r="R39" s="379"/>
      <c r="T39" s="378"/>
      <c r="U39" s="378"/>
      <c r="V39" s="378"/>
      <c r="W39" s="378"/>
      <c r="X39" s="378"/>
      <c r="Y39" s="106"/>
      <c r="Z39" s="106"/>
      <c r="AA39" s="106"/>
      <c r="AB39" s="378"/>
      <c r="AC39" s="378"/>
      <c r="AD39" s="378"/>
      <c r="AE39" s="378"/>
      <c r="AF39" s="378"/>
      <c r="AG39" s="378"/>
      <c r="AH39" s="378"/>
      <c r="AI39" s="378"/>
      <c r="AJ39" s="378"/>
      <c r="AK39" s="378"/>
      <c r="AL39" s="378"/>
      <c r="AM39" s="378"/>
      <c r="AN39" s="378"/>
      <c r="AO39" s="378"/>
      <c r="AP39" s="378"/>
      <c r="AQ39" s="378"/>
      <c r="AR39" s="378"/>
    </row>
    <row r="40" spans="1:44" s="38" customFormat="1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616" t="str">
        <f ca="1">IF(設定!AE41&lt;&gt;0,設定!AE41,"")</f>
        <v/>
      </c>
      <c r="E40" s="155"/>
      <c r="F40" s="63"/>
      <c r="G40" s="95"/>
      <c r="H40" s="95"/>
      <c r="I40" s="95"/>
      <c r="J40" s="95"/>
      <c r="K40" s="130"/>
      <c r="L40" s="105" t="str">
        <f t="shared" ca="1" si="4"/>
        <v/>
      </c>
      <c r="M40" s="105" t="str">
        <f t="shared" si="1"/>
        <v/>
      </c>
      <c r="N40" s="364"/>
      <c r="O40" s="38">
        <f t="shared" ca="1" si="5"/>
        <v>0</v>
      </c>
      <c r="P40" s="38">
        <f t="shared" ca="1" si="6"/>
        <v>0</v>
      </c>
      <c r="R40" s="379"/>
      <c r="T40" s="378"/>
      <c r="U40" s="378"/>
      <c r="V40" s="378"/>
      <c r="W40" s="378"/>
      <c r="X40" s="378"/>
      <c r="Y40" s="106"/>
      <c r="Z40" s="106"/>
      <c r="AA40" s="106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</row>
    <row r="41" spans="1:44" s="38" customFormat="1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77" t="str">
        <f>IF(設定!AF42&lt;&gt;0,設定!AF42,"")</f>
        <v/>
      </c>
      <c r="D41" s="617" t="str">
        <f ca="1">IF(設定!AE42&lt;&gt;0,設定!AE42,"")</f>
        <v/>
      </c>
      <c r="E41" s="156"/>
      <c r="F41" s="65"/>
      <c r="G41" s="99"/>
      <c r="H41" s="99"/>
      <c r="I41" s="99"/>
      <c r="J41" s="99"/>
      <c r="K41" s="131"/>
      <c r="L41" s="105" t="str">
        <f t="shared" ca="1" si="4"/>
        <v/>
      </c>
      <c r="M41" s="105" t="str">
        <f t="shared" si="1"/>
        <v/>
      </c>
      <c r="N41" s="364"/>
      <c r="O41" s="38">
        <f t="shared" ca="1" si="5"/>
        <v>0</v>
      </c>
      <c r="P41" s="38">
        <f t="shared" ca="1" si="6"/>
        <v>0</v>
      </c>
      <c r="R41" s="379"/>
      <c r="T41" s="378"/>
      <c r="U41" s="378"/>
      <c r="V41" s="378"/>
      <c r="W41" s="378"/>
      <c r="X41" s="378"/>
      <c r="Y41" s="106"/>
      <c r="Z41" s="106"/>
      <c r="AA41" s="106"/>
      <c r="AB41" s="378"/>
      <c r="AC41" s="378"/>
      <c r="AD41" s="378"/>
      <c r="AE41" s="378"/>
      <c r="AF41" s="378"/>
      <c r="AG41" s="378"/>
      <c r="AH41" s="378"/>
      <c r="AI41" s="378"/>
      <c r="AJ41" s="378"/>
      <c r="AK41" s="378"/>
      <c r="AL41" s="378"/>
      <c r="AM41" s="378"/>
      <c r="AN41" s="378"/>
      <c r="AO41" s="378"/>
      <c r="AP41" s="378"/>
      <c r="AQ41" s="378"/>
      <c r="AR41" s="378"/>
    </row>
    <row r="42" spans="1:44" s="38" customFormat="1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618" t="str">
        <f ca="1">IF(設定!AE43&lt;&gt;0,設定!AE43,"")</f>
        <v/>
      </c>
      <c r="E42" s="157"/>
      <c r="F42" s="66"/>
      <c r="G42" s="101"/>
      <c r="H42" s="101"/>
      <c r="I42" s="101"/>
      <c r="J42" s="101"/>
      <c r="K42" s="132"/>
      <c r="L42" s="105" t="str">
        <f t="shared" ca="1" si="4"/>
        <v/>
      </c>
      <c r="M42" s="105" t="str">
        <f t="shared" si="1"/>
        <v/>
      </c>
      <c r="N42" s="364"/>
      <c r="O42" s="38">
        <f t="shared" ca="1" si="5"/>
        <v>0</v>
      </c>
      <c r="P42" s="38">
        <f t="shared" ca="1" si="6"/>
        <v>0</v>
      </c>
      <c r="R42" s="379"/>
      <c r="T42" s="378"/>
      <c r="U42" s="378"/>
      <c r="V42" s="378"/>
      <c r="W42" s="378"/>
      <c r="X42" s="378"/>
      <c r="Y42" s="106"/>
      <c r="Z42" s="106"/>
      <c r="AA42" s="106"/>
      <c r="AB42" s="378"/>
      <c r="AC42" s="378"/>
      <c r="AD42" s="378"/>
      <c r="AE42" s="378"/>
      <c r="AF42" s="378"/>
      <c r="AG42" s="378"/>
      <c r="AH42" s="378"/>
      <c r="AI42" s="378"/>
      <c r="AJ42" s="378"/>
      <c r="AK42" s="378"/>
      <c r="AL42" s="378"/>
      <c r="AM42" s="378"/>
      <c r="AN42" s="378"/>
      <c r="AO42" s="378"/>
      <c r="AP42" s="378"/>
      <c r="AQ42" s="378"/>
      <c r="AR42" s="378"/>
    </row>
    <row r="43" spans="1:44" s="38" customFormat="1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616" t="str">
        <f ca="1">IF(設定!AE44&lt;&gt;0,設定!AE44,"")</f>
        <v/>
      </c>
      <c r="E43" s="155"/>
      <c r="F43" s="62"/>
      <c r="G43" s="93"/>
      <c r="H43" s="93"/>
      <c r="I43" s="93"/>
      <c r="J43" s="93"/>
      <c r="K43" s="129"/>
      <c r="L43" s="105" t="str">
        <f t="shared" ca="1" si="4"/>
        <v/>
      </c>
      <c r="M43" s="105" t="str">
        <f t="shared" si="1"/>
        <v/>
      </c>
      <c r="N43" s="364"/>
      <c r="O43" s="38">
        <f t="shared" ca="1" si="5"/>
        <v>0</v>
      </c>
      <c r="P43" s="38">
        <f t="shared" ca="1" si="6"/>
        <v>0</v>
      </c>
      <c r="R43" s="379"/>
      <c r="T43" s="378"/>
      <c r="U43" s="378"/>
      <c r="V43" s="378"/>
      <c r="W43" s="378"/>
      <c r="X43" s="378"/>
      <c r="Y43" s="106"/>
      <c r="Z43" s="106"/>
      <c r="AA43" s="106"/>
      <c r="AB43" s="378"/>
      <c r="AC43" s="378"/>
      <c r="AD43" s="378"/>
      <c r="AE43" s="378"/>
      <c r="AF43" s="378"/>
      <c r="AG43" s="378"/>
      <c r="AH43" s="378"/>
      <c r="AI43" s="378"/>
      <c r="AJ43" s="378"/>
      <c r="AK43" s="378"/>
      <c r="AL43" s="378"/>
      <c r="AM43" s="378"/>
      <c r="AN43" s="378"/>
      <c r="AO43" s="378"/>
      <c r="AP43" s="378"/>
      <c r="AQ43" s="378"/>
      <c r="AR43" s="378"/>
    </row>
    <row r="44" spans="1:44" s="38" customFormat="1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616" t="str">
        <f ca="1">IF(設定!AE45&lt;&gt;0,設定!AE45,"")</f>
        <v/>
      </c>
      <c r="E44" s="155"/>
      <c r="F44" s="62"/>
      <c r="G44" s="93"/>
      <c r="H44" s="93"/>
      <c r="I44" s="93"/>
      <c r="J44" s="93"/>
      <c r="K44" s="129"/>
      <c r="L44" s="105" t="str">
        <f t="shared" ca="1" si="4"/>
        <v/>
      </c>
      <c r="M44" s="105" t="str">
        <f t="shared" si="1"/>
        <v/>
      </c>
      <c r="N44" s="364"/>
      <c r="O44" s="38">
        <f t="shared" ca="1" si="5"/>
        <v>0</v>
      </c>
      <c r="P44" s="38">
        <f t="shared" ca="1" si="6"/>
        <v>0</v>
      </c>
      <c r="R44" s="379"/>
      <c r="T44" s="378"/>
      <c r="U44" s="378"/>
      <c r="V44" s="378"/>
      <c r="W44" s="378"/>
      <c r="X44" s="378"/>
      <c r="Y44" s="106"/>
      <c r="Z44" s="106"/>
      <c r="AA44" s="106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  <c r="AN44" s="378"/>
      <c r="AO44" s="378"/>
      <c r="AP44" s="378"/>
      <c r="AQ44" s="378"/>
      <c r="AR44" s="378"/>
    </row>
    <row r="45" spans="1:44" s="38" customFormat="1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616" t="str">
        <f ca="1">IF(設定!AE46&lt;&gt;0,設定!AE46,"")</f>
        <v/>
      </c>
      <c r="E45" s="155"/>
      <c r="F45" s="63"/>
      <c r="G45" s="95"/>
      <c r="H45" s="95"/>
      <c r="I45" s="95"/>
      <c r="J45" s="95"/>
      <c r="K45" s="130"/>
      <c r="L45" s="105" t="str">
        <f t="shared" ca="1" si="4"/>
        <v/>
      </c>
      <c r="M45" s="105" t="str">
        <f t="shared" si="1"/>
        <v/>
      </c>
      <c r="N45" s="364"/>
      <c r="O45" s="38">
        <f t="shared" ca="1" si="5"/>
        <v>0</v>
      </c>
      <c r="P45" s="38">
        <f t="shared" ca="1" si="6"/>
        <v>0</v>
      </c>
      <c r="R45" s="379"/>
      <c r="T45" s="378"/>
      <c r="U45" s="378"/>
      <c r="V45" s="378"/>
      <c r="W45" s="378"/>
      <c r="X45" s="378"/>
      <c r="Y45" s="106"/>
      <c r="Z45" s="106"/>
      <c r="AA45" s="106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</row>
    <row r="46" spans="1:44" s="38" customFormat="1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77" t="str">
        <f>IF(設定!AF47&lt;&gt;0,設定!AF47,"")</f>
        <v/>
      </c>
      <c r="D46" s="617" t="str">
        <f ca="1">IF(設定!AE47&lt;&gt;0,設定!AE47,"")</f>
        <v/>
      </c>
      <c r="E46" s="156"/>
      <c r="F46" s="65"/>
      <c r="G46" s="99"/>
      <c r="H46" s="99"/>
      <c r="I46" s="99"/>
      <c r="J46" s="99"/>
      <c r="K46" s="131"/>
      <c r="L46" s="105" t="str">
        <f t="shared" ref="L46:L51" ca="1" si="7">IF(SUM(O46:P46)&gt;0,"←未入力あり","")</f>
        <v/>
      </c>
      <c r="M46" s="105" t="str">
        <f t="shared" si="1"/>
        <v/>
      </c>
      <c r="N46" s="364"/>
      <c r="O46" s="38">
        <f t="shared" ref="O46:O51" ca="1" si="8">IF($D46&lt;&gt;"",IF(E46="",1,0),0)</f>
        <v>0</v>
      </c>
      <c r="P46" s="38">
        <f t="shared" ref="P46:P51" ca="1" si="9">IF($D46&lt;&gt;"",IF(AND(E46="1：実施",COUNTIF(F46:K46,"○")=0),1,0),0)</f>
        <v>0</v>
      </c>
      <c r="R46" s="379"/>
      <c r="T46" s="378"/>
      <c r="U46" s="378"/>
      <c r="V46" s="378"/>
      <c r="W46" s="378"/>
      <c r="X46" s="378"/>
      <c r="Y46" s="106"/>
      <c r="Z46" s="106"/>
      <c r="AA46" s="106"/>
      <c r="AB46" s="378"/>
      <c r="AC46" s="378"/>
      <c r="AD46" s="378"/>
      <c r="AE46" s="378"/>
      <c r="AF46" s="378"/>
      <c r="AG46" s="378"/>
      <c r="AH46" s="378"/>
      <c r="AI46" s="378"/>
      <c r="AJ46" s="378"/>
      <c r="AK46" s="378"/>
      <c r="AL46" s="378"/>
      <c r="AM46" s="378"/>
      <c r="AN46" s="378"/>
      <c r="AO46" s="378"/>
      <c r="AP46" s="378"/>
      <c r="AQ46" s="378"/>
      <c r="AR46" s="378"/>
    </row>
    <row r="47" spans="1:44" s="38" customFormat="1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618" t="str">
        <f ca="1">IF(設定!AE48&lt;&gt;0,設定!AE48,"")</f>
        <v/>
      </c>
      <c r="E47" s="157"/>
      <c r="F47" s="66"/>
      <c r="G47" s="101"/>
      <c r="H47" s="101"/>
      <c r="I47" s="101"/>
      <c r="J47" s="101"/>
      <c r="K47" s="132"/>
      <c r="L47" s="105" t="str">
        <f t="shared" ca="1" si="7"/>
        <v/>
      </c>
      <c r="M47" s="105" t="str">
        <f t="shared" si="1"/>
        <v/>
      </c>
      <c r="N47" s="364"/>
      <c r="O47" s="38">
        <f t="shared" ca="1" si="8"/>
        <v>0</v>
      </c>
      <c r="P47" s="38">
        <f t="shared" ca="1" si="9"/>
        <v>0</v>
      </c>
      <c r="R47" s="379"/>
      <c r="T47" s="378"/>
      <c r="U47" s="378"/>
      <c r="V47" s="378"/>
      <c r="W47" s="378"/>
      <c r="X47" s="378"/>
      <c r="Y47" s="106"/>
      <c r="Z47" s="106"/>
      <c r="AA47" s="106"/>
      <c r="AB47" s="378"/>
      <c r="AC47" s="378"/>
      <c r="AD47" s="378"/>
      <c r="AE47" s="378"/>
      <c r="AF47" s="378"/>
      <c r="AG47" s="378"/>
      <c r="AH47" s="378"/>
      <c r="AI47" s="378"/>
      <c r="AJ47" s="378"/>
      <c r="AK47" s="378"/>
      <c r="AL47" s="378"/>
      <c r="AM47" s="378"/>
      <c r="AN47" s="378"/>
      <c r="AO47" s="378"/>
      <c r="AP47" s="378"/>
      <c r="AQ47" s="378"/>
      <c r="AR47" s="378"/>
    </row>
    <row r="48" spans="1:44" s="38" customFormat="1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616" t="str">
        <f ca="1">IF(設定!AE49&lt;&gt;0,設定!AE49,"")</f>
        <v/>
      </c>
      <c r="E48" s="155"/>
      <c r="F48" s="62"/>
      <c r="G48" s="93"/>
      <c r="H48" s="93"/>
      <c r="I48" s="93"/>
      <c r="J48" s="93"/>
      <c r="K48" s="129"/>
      <c r="L48" s="105" t="str">
        <f t="shared" ca="1" si="7"/>
        <v/>
      </c>
      <c r="M48" s="105" t="str">
        <f t="shared" si="1"/>
        <v/>
      </c>
      <c r="N48" s="364"/>
      <c r="O48" s="38">
        <f t="shared" ca="1" si="8"/>
        <v>0</v>
      </c>
      <c r="P48" s="38">
        <f t="shared" ca="1" si="9"/>
        <v>0</v>
      </c>
      <c r="R48" s="379"/>
      <c r="T48" s="378"/>
      <c r="U48" s="378"/>
      <c r="V48" s="378"/>
      <c r="W48" s="378"/>
      <c r="X48" s="378"/>
      <c r="Y48" s="106"/>
      <c r="Z48" s="106"/>
      <c r="AA48" s="106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8"/>
      <c r="AR48" s="378"/>
    </row>
    <row r="49" spans="1:44" s="38" customFormat="1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616" t="str">
        <f ca="1">IF(設定!AE50&lt;&gt;0,設定!AE50,"")</f>
        <v/>
      </c>
      <c r="E49" s="155"/>
      <c r="F49" s="62"/>
      <c r="G49" s="93"/>
      <c r="H49" s="93"/>
      <c r="I49" s="93"/>
      <c r="J49" s="93"/>
      <c r="K49" s="129"/>
      <c r="L49" s="105" t="str">
        <f t="shared" ca="1" si="7"/>
        <v/>
      </c>
      <c r="M49" s="105" t="str">
        <f t="shared" si="1"/>
        <v/>
      </c>
      <c r="N49" s="364"/>
      <c r="O49" s="38">
        <f t="shared" ca="1" si="8"/>
        <v>0</v>
      </c>
      <c r="P49" s="38">
        <f t="shared" ca="1" si="9"/>
        <v>0</v>
      </c>
      <c r="R49" s="379"/>
      <c r="T49" s="378"/>
      <c r="U49" s="378"/>
      <c r="V49" s="378"/>
      <c r="W49" s="378"/>
      <c r="X49" s="378"/>
      <c r="Y49" s="106"/>
      <c r="Z49" s="106"/>
      <c r="AA49" s="106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78"/>
      <c r="AM49" s="378"/>
      <c r="AN49" s="378"/>
      <c r="AO49" s="378"/>
      <c r="AP49" s="378"/>
      <c r="AQ49" s="378"/>
      <c r="AR49" s="378"/>
    </row>
    <row r="50" spans="1:44" s="38" customFormat="1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616" t="str">
        <f ca="1">IF(設定!AE51&lt;&gt;0,設定!AE51,"")</f>
        <v/>
      </c>
      <c r="E50" s="155"/>
      <c r="F50" s="62"/>
      <c r="G50" s="93"/>
      <c r="H50" s="93"/>
      <c r="I50" s="93"/>
      <c r="J50" s="93"/>
      <c r="K50" s="129"/>
      <c r="L50" s="105" t="str">
        <f t="shared" ca="1" si="7"/>
        <v/>
      </c>
      <c r="M50" s="105" t="str">
        <f t="shared" si="1"/>
        <v/>
      </c>
      <c r="N50" s="364"/>
      <c r="O50" s="38">
        <f t="shared" ca="1" si="8"/>
        <v>0</v>
      </c>
      <c r="P50" s="38">
        <f t="shared" ca="1" si="9"/>
        <v>0</v>
      </c>
      <c r="R50" s="379"/>
      <c r="T50" s="378"/>
      <c r="U50" s="378"/>
      <c r="V50" s="378"/>
      <c r="W50" s="378"/>
      <c r="X50" s="378"/>
      <c r="Y50" s="106"/>
      <c r="Z50" s="106"/>
      <c r="AA50" s="106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</row>
    <row r="51" spans="1:44" s="38" customFormat="1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621" t="str">
        <f ca="1">IF(設定!AE52&lt;&gt;0,設定!AE52,"")</f>
        <v/>
      </c>
      <c r="E51" s="161"/>
      <c r="F51" s="67"/>
      <c r="G51" s="103"/>
      <c r="H51" s="103"/>
      <c r="I51" s="103"/>
      <c r="J51" s="103"/>
      <c r="K51" s="160"/>
      <c r="L51" s="105" t="str">
        <f t="shared" ca="1" si="7"/>
        <v/>
      </c>
      <c r="M51" s="105" t="str">
        <f t="shared" si="1"/>
        <v/>
      </c>
      <c r="N51" s="364"/>
      <c r="O51" s="38">
        <f t="shared" ca="1" si="8"/>
        <v>0</v>
      </c>
      <c r="P51" s="38">
        <f t="shared" ca="1" si="9"/>
        <v>0</v>
      </c>
      <c r="R51" s="379"/>
      <c r="T51" s="378"/>
      <c r="U51" s="378"/>
      <c r="V51" s="378"/>
      <c r="W51" s="378"/>
      <c r="X51" s="378"/>
      <c r="Y51" s="106"/>
      <c r="Z51" s="106"/>
      <c r="AA51" s="106"/>
      <c r="AB51" s="378"/>
      <c r="AC51" s="378"/>
      <c r="AD51" s="378"/>
      <c r="AE51" s="378"/>
      <c r="AF51" s="378"/>
      <c r="AG51" s="378"/>
      <c r="AH51" s="378"/>
      <c r="AI51" s="378"/>
      <c r="AJ51" s="378"/>
      <c r="AK51" s="378"/>
      <c r="AL51" s="378"/>
      <c r="AM51" s="378"/>
      <c r="AN51" s="378"/>
      <c r="AO51" s="378"/>
      <c r="AP51" s="378"/>
      <c r="AQ51" s="378"/>
      <c r="AR51" s="378"/>
    </row>
  </sheetData>
  <sheetProtection algorithmName="SHA-512" hashValue="TbCajel6Asp1nzsbQdPPUFGssZwrJjLa0djABOz/EI9wbH+9KZYpGa7aDSTQ8YNykx9tl6dpY/IlRcmvuWjWkw==" saltValue="bpLUKvrbWbxeaDkInlSwkg==" spinCount="100000" sheet="1" objects="1" scenarios="1"/>
  <mergeCells count="4">
    <mergeCell ref="F3:K3"/>
    <mergeCell ref="L6:M6"/>
    <mergeCell ref="E4:K4"/>
    <mergeCell ref="F2:K2"/>
  </mergeCells>
  <phoneticPr fontId="2"/>
  <conditionalFormatting sqref="D7:K51">
    <cfRule type="expression" dxfId="374" priority="1">
      <formula>$C7=""</formula>
    </cfRule>
  </conditionalFormatting>
  <conditionalFormatting sqref="E3">
    <cfRule type="expression" dxfId="373" priority="4">
      <formula>$E$3&lt;&gt;""</formula>
    </cfRule>
  </conditionalFormatting>
  <conditionalFormatting sqref="F2:K2">
    <cfRule type="expression" dxfId="372" priority="5">
      <formula>$F$2&lt;&gt;""</formula>
    </cfRule>
  </conditionalFormatting>
  <conditionalFormatting sqref="F3:K3">
    <cfRule type="expression" dxfId="371" priority="6">
      <formula>$F$3&lt;&gt;""</formula>
    </cfRule>
  </conditionalFormatting>
  <conditionalFormatting sqref="F7:K51">
    <cfRule type="expression" dxfId="370" priority="2">
      <formula>AND($C7&lt;&gt;"",$E7="2：実施せず")</formula>
    </cfRule>
    <cfRule type="expression" dxfId="369" priority="3">
      <formula>AND($C7&lt;&gt;"",$E7="")</formula>
    </cfRule>
    <cfRule type="expression" dxfId="368" priority="7">
      <formula>$R7=1</formula>
    </cfRule>
  </conditionalFormatting>
  <conditionalFormatting sqref="L7:L51">
    <cfRule type="containsText" dxfId="367" priority="10" operator="containsText" text="未入力">
      <formula>NOT(ISERROR(SEARCH("未入力",L7)))</formula>
    </cfRule>
  </conditionalFormatting>
  <conditionalFormatting sqref="M7:M51">
    <cfRule type="containsText" dxfId="366" priority="12" operator="containsText" text="入力">
      <formula>NOT(ISERROR(SEARCH("入力",M7)))</formula>
    </cfRule>
  </conditionalFormatting>
  <dataValidations count="2">
    <dataValidation type="list" imeMode="disabled" allowBlank="1" showInputMessage="1" showErrorMessage="1" error="整数を入力してください。" sqref="E7:E51" xr:uid="{00000000-0002-0000-0600-000000000000}">
      <formula1>"1：実施,2：実施せず"</formula1>
    </dataValidation>
    <dataValidation type="list" imeMode="disabled" allowBlank="1" showInputMessage="1" showErrorMessage="1" error="整数を入力してください。" sqref="F7:K51" xr:uid="{00000000-0002-0000-0600-000001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31"/>
  <sheetViews>
    <sheetView showGridLines="0" zoomScale="85" zoomScaleNormal="85" workbookViewId="0">
      <pane ySplit="31" topLeftCell="A49" activePane="bottomLeft" state="frozen"/>
      <selection activeCell="D1" sqref="D1"/>
      <selection pane="bottomLef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6" width="12.625" style="37" customWidth="1"/>
    <col min="7" max="7" width="10.625" style="37" customWidth="1"/>
    <col min="8" max="8" width="2.5" style="539" customWidth="1"/>
    <col min="9" max="9" width="2.5" style="539"/>
    <col min="10" max="11" width="2.5" style="513" customWidth="1"/>
    <col min="12" max="16" width="2.5" style="540" customWidth="1"/>
    <col min="17" max="17" width="2.5" style="540"/>
    <col min="18" max="38" width="2.5" style="539"/>
    <col min="39" max="16384" width="2.5" style="37"/>
  </cols>
  <sheetData>
    <row r="1" spans="1:38" ht="13.5" customHeight="1" x14ac:dyDescent="0.15">
      <c r="D1" s="36" t="s">
        <v>4659</v>
      </c>
      <c r="E1" s="36"/>
    </row>
    <row r="2" spans="1:38" ht="13.5" customHeight="1" thickBot="1" x14ac:dyDescent="0.2">
      <c r="D2" s="37" t="s">
        <v>1970</v>
      </c>
    </row>
    <row r="3" spans="1:38" ht="13.5" customHeight="1" x14ac:dyDescent="0.15">
      <c r="A3" s="45"/>
      <c r="B3" s="46"/>
      <c r="C3" s="149"/>
      <c r="D3" s="520"/>
      <c r="E3" s="446" t="str">
        <f>IF(J6=1,"↓未入力あり","")</f>
        <v/>
      </c>
      <c r="F3" s="196" t="str">
        <f>IF(K6=1,"↓未入力あり","")</f>
        <v/>
      </c>
    </row>
    <row r="4" spans="1:38" s="475" customFormat="1" ht="22.5" customHeight="1" x14ac:dyDescent="0.15">
      <c r="A4" s="47"/>
      <c r="B4" s="48"/>
      <c r="C4" s="52"/>
      <c r="D4" s="755"/>
      <c r="E4" s="1047" t="s">
        <v>4937</v>
      </c>
      <c r="F4" s="1048"/>
      <c r="H4" s="560"/>
      <c r="I4" s="560"/>
      <c r="J4" s="861"/>
      <c r="K4" s="861"/>
      <c r="L4" s="582"/>
      <c r="M4" s="582"/>
      <c r="N4" s="582"/>
      <c r="O4" s="582"/>
      <c r="P4" s="582"/>
      <c r="Q4" s="582"/>
      <c r="R4" s="560"/>
      <c r="S4" s="560"/>
      <c r="T4" s="560"/>
      <c r="U4" s="560"/>
      <c r="V4" s="560"/>
      <c r="W4" s="560"/>
      <c r="X4" s="560"/>
      <c r="Y4" s="560"/>
      <c r="Z4" s="560"/>
      <c r="AA4" s="560"/>
      <c r="AB4" s="560"/>
      <c r="AC4" s="560"/>
      <c r="AD4" s="560"/>
      <c r="AE4" s="560"/>
      <c r="AF4" s="560"/>
      <c r="AG4" s="560"/>
      <c r="AH4" s="560"/>
      <c r="AI4" s="560"/>
      <c r="AJ4" s="560"/>
      <c r="AK4" s="560"/>
      <c r="AL4" s="560"/>
    </row>
    <row r="5" spans="1:38" ht="13.5" customHeight="1" x14ac:dyDescent="0.15">
      <c r="A5" s="47"/>
      <c r="B5" s="48"/>
      <c r="C5" s="52"/>
      <c r="D5" s="935" t="str">
        <f>IF(AND(設定!C4&lt;&gt;"",設定!B8=""),"研究科のみの大学は回答不要です。","")</f>
        <v/>
      </c>
      <c r="E5" s="47" t="s">
        <v>1940</v>
      </c>
      <c r="F5" s="544" t="s">
        <v>2429</v>
      </c>
    </row>
    <row r="6" spans="1:38" ht="13.5" customHeight="1" thickBot="1" x14ac:dyDescent="0.2">
      <c r="A6" s="729" t="s">
        <v>2826</v>
      </c>
      <c r="B6" s="730" t="s">
        <v>1937</v>
      </c>
      <c r="C6" s="732" t="s">
        <v>1938</v>
      </c>
      <c r="D6" s="521" t="s">
        <v>1939</v>
      </c>
      <c r="E6" s="545" t="s">
        <v>2428</v>
      </c>
      <c r="F6" s="532" t="s">
        <v>2427</v>
      </c>
      <c r="J6" s="513">
        <f>IF(SUM(J7:J31)&lt;&gt;0,1,0)</f>
        <v>0</v>
      </c>
      <c r="K6" s="513">
        <f>IF(SUM(K7:K31)&lt;&gt;0,1,0)</f>
        <v>0</v>
      </c>
    </row>
    <row r="7" spans="1:38" ht="15" customHeight="1" x14ac:dyDescent="0.15">
      <c r="A7" s="742" t="str">
        <f>IF(C7&lt;&gt;"",設定!$C$4&amp;TEXT(ROW(A7)-6,"00"),"")</f>
        <v/>
      </c>
      <c r="B7" s="743" t="str">
        <f>IF(C7&lt;&gt;"",設定!$D$4,"")</f>
        <v/>
      </c>
      <c r="C7" s="754" t="str">
        <f>IF(D7&lt;&gt;"","学部","")</f>
        <v/>
      </c>
      <c r="D7" s="756" t="str">
        <f>IF(設定!B8&lt;&gt;0,設定!B8,"")</f>
        <v/>
      </c>
      <c r="E7" s="551"/>
      <c r="F7" s="557"/>
      <c r="G7" s="105" t="str">
        <f>IF(SUM(J7:K7)&gt;0,"←未入力あり","")</f>
        <v/>
      </c>
      <c r="H7" s="105"/>
      <c r="J7" s="513">
        <f>IF($D7&lt;&gt;"",IF(E7="",1,0),0)</f>
        <v>0</v>
      </c>
      <c r="K7" s="513">
        <f>IF(AND($D7&lt;&gt;"",E7="1：設けている",F7=""),1,0)</f>
        <v>0</v>
      </c>
    </row>
    <row r="8" spans="1:38" ht="15" customHeight="1" x14ac:dyDescent="0.15">
      <c r="A8" s="122" t="str">
        <f>IF(C8&lt;&gt;"",設定!$C$4&amp;TEXT(ROW(A8)-6,"00"),"")</f>
        <v/>
      </c>
      <c r="B8" s="123" t="str">
        <f>IF(C8&lt;&gt;"",設定!$D$4,"")</f>
        <v/>
      </c>
      <c r="C8" s="750" t="str">
        <f t="shared" ref="C8:C31" si="0">IF(D8&lt;&gt;"","学部","")</f>
        <v/>
      </c>
      <c r="D8" s="529" t="str">
        <f>IF(設定!B9&lt;&gt;0,設定!B9,"")</f>
        <v/>
      </c>
      <c r="E8" s="552"/>
      <c r="F8" s="546"/>
      <c r="G8" s="105" t="str">
        <f t="shared" ref="G8:G31" si="1">IF(SUM(J8:K8)&gt;0,"←未入力あり","")</f>
        <v/>
      </c>
      <c r="H8" s="105"/>
      <c r="J8" s="513">
        <f t="shared" ref="J8:J31" si="2">IF($D8&lt;&gt;"",IF(E8="",1,0),0)</f>
        <v>0</v>
      </c>
      <c r="K8" s="513">
        <f t="shared" ref="K8:K31" si="3">IF(AND($D8&lt;&gt;"",E8="1：設けている",F8=""),1,0)</f>
        <v>0</v>
      </c>
    </row>
    <row r="9" spans="1:38" ht="15" customHeight="1" x14ac:dyDescent="0.15">
      <c r="A9" s="43" t="str">
        <f>IF(C9&lt;&gt;"",設定!$C$4&amp;TEXT(ROW(A9)-6,"00"),"")</f>
        <v/>
      </c>
      <c r="B9" s="44" t="str">
        <f>IF(C9&lt;&gt;"",設定!$D$4,"")</f>
        <v/>
      </c>
      <c r="C9" s="522" t="str">
        <f t="shared" si="0"/>
        <v/>
      </c>
      <c r="D9" s="525" t="str">
        <f>IF(設定!B10&lt;&gt;0,設定!B10,"")</f>
        <v/>
      </c>
      <c r="E9" s="552"/>
      <c r="F9" s="546"/>
      <c r="G9" s="105" t="str">
        <f t="shared" si="1"/>
        <v/>
      </c>
      <c r="H9" s="105"/>
      <c r="J9" s="513">
        <f t="shared" si="2"/>
        <v>0</v>
      </c>
      <c r="K9" s="513">
        <f t="shared" si="3"/>
        <v>0</v>
      </c>
    </row>
    <row r="10" spans="1:38" ht="15" customHeight="1" x14ac:dyDescent="0.15">
      <c r="A10" s="43" t="str">
        <f>IF(C10&lt;&gt;"",設定!$C$4&amp;TEXT(ROW(A10)-6,"00"),"")</f>
        <v/>
      </c>
      <c r="B10" s="44" t="str">
        <f>IF(C10&lt;&gt;"",設定!$D$4,"")</f>
        <v/>
      </c>
      <c r="C10" s="522" t="str">
        <f t="shared" si="0"/>
        <v/>
      </c>
      <c r="D10" s="525" t="str">
        <f>IF(設定!B11&lt;&gt;0,設定!B11,"")</f>
        <v/>
      </c>
      <c r="E10" s="553"/>
      <c r="F10" s="547"/>
      <c r="G10" s="105" t="str">
        <f t="shared" si="1"/>
        <v/>
      </c>
      <c r="H10" s="105"/>
      <c r="J10" s="513">
        <f t="shared" si="2"/>
        <v>0</v>
      </c>
      <c r="K10" s="513">
        <f t="shared" si="3"/>
        <v>0</v>
      </c>
    </row>
    <row r="11" spans="1:38" ht="15" customHeight="1" x14ac:dyDescent="0.15">
      <c r="A11" s="120" t="str">
        <f>IF(C11&lt;&gt;"",設定!$C$4&amp;TEXT(ROW(A11)-6,"00"),"")</f>
        <v/>
      </c>
      <c r="B11" s="121" t="str">
        <f>IF(C11&lt;&gt;"",設定!$D$4,"")</f>
        <v/>
      </c>
      <c r="C11" s="748" t="str">
        <f t="shared" si="0"/>
        <v/>
      </c>
      <c r="D11" s="526" t="str">
        <f>IF(設定!B12&lt;&gt;0,設定!B12,"")</f>
        <v/>
      </c>
      <c r="E11" s="554"/>
      <c r="F11" s="548"/>
      <c r="G11" s="105" t="str">
        <f t="shared" si="1"/>
        <v/>
      </c>
      <c r="H11" s="105"/>
      <c r="J11" s="513">
        <f t="shared" si="2"/>
        <v>0</v>
      </c>
      <c r="K11" s="513">
        <f t="shared" si="3"/>
        <v>0</v>
      </c>
    </row>
    <row r="12" spans="1:38" ht="15" customHeight="1" x14ac:dyDescent="0.15">
      <c r="A12" s="118" t="str">
        <f>IF(C12&lt;&gt;"",設定!$C$4&amp;TEXT(ROW(A12)-6,"00"),"")</f>
        <v/>
      </c>
      <c r="B12" s="119" t="str">
        <f>IF(C12&lt;&gt;"",設定!$D$4,"")</f>
        <v/>
      </c>
      <c r="C12" s="747" t="str">
        <f t="shared" si="0"/>
        <v/>
      </c>
      <c r="D12" s="527" t="str">
        <f>IF(設定!B13&lt;&gt;0,設定!B13,"")</f>
        <v/>
      </c>
      <c r="E12" s="555"/>
      <c r="F12" s="549"/>
      <c r="G12" s="105" t="str">
        <f t="shared" si="1"/>
        <v/>
      </c>
      <c r="H12" s="105"/>
      <c r="J12" s="513">
        <f t="shared" si="2"/>
        <v>0</v>
      </c>
      <c r="K12" s="513">
        <f t="shared" si="3"/>
        <v>0</v>
      </c>
    </row>
    <row r="13" spans="1:38" ht="15" customHeight="1" x14ac:dyDescent="0.15">
      <c r="A13" s="43" t="str">
        <f>IF(C13&lt;&gt;"",設定!$C$4&amp;TEXT(ROW(A13)-6,"00"),"")</f>
        <v/>
      </c>
      <c r="B13" s="44" t="str">
        <f>IF(C13&lt;&gt;"",設定!$D$4,"")</f>
        <v/>
      </c>
      <c r="C13" s="522" t="str">
        <f t="shared" si="0"/>
        <v/>
      </c>
      <c r="D13" s="525" t="str">
        <f>IF(設定!B14&lt;&gt;0,設定!B14,"")</f>
        <v/>
      </c>
      <c r="E13" s="552"/>
      <c r="F13" s="546"/>
      <c r="G13" s="105" t="str">
        <f t="shared" si="1"/>
        <v/>
      </c>
      <c r="H13" s="105"/>
      <c r="J13" s="513">
        <f t="shared" si="2"/>
        <v>0</v>
      </c>
      <c r="K13" s="513">
        <f t="shared" si="3"/>
        <v>0</v>
      </c>
    </row>
    <row r="14" spans="1:38" ht="15" customHeight="1" x14ac:dyDescent="0.15">
      <c r="A14" s="43" t="str">
        <f>IF(C14&lt;&gt;"",設定!$C$4&amp;TEXT(ROW(A14)-6,"00"),"")</f>
        <v/>
      </c>
      <c r="B14" s="44" t="str">
        <f>IF(C14&lt;&gt;"",設定!$D$4,"")</f>
        <v/>
      </c>
      <c r="C14" s="522" t="str">
        <f t="shared" si="0"/>
        <v/>
      </c>
      <c r="D14" s="525" t="str">
        <f>IF(設定!B15&lt;&gt;0,設定!B15,"")</f>
        <v/>
      </c>
      <c r="E14" s="552"/>
      <c r="F14" s="546"/>
      <c r="G14" s="105" t="str">
        <f t="shared" si="1"/>
        <v/>
      </c>
      <c r="H14" s="105"/>
      <c r="J14" s="513">
        <f t="shared" si="2"/>
        <v>0</v>
      </c>
      <c r="K14" s="513">
        <f t="shared" si="3"/>
        <v>0</v>
      </c>
    </row>
    <row r="15" spans="1:38" ht="15" customHeight="1" x14ac:dyDescent="0.15">
      <c r="A15" s="43" t="str">
        <f>IF(C15&lt;&gt;"",設定!$C$4&amp;TEXT(ROW(A15)-6,"00"),"")</f>
        <v/>
      </c>
      <c r="B15" s="44" t="str">
        <f>IF(C15&lt;&gt;"",設定!$D$4,"")</f>
        <v/>
      </c>
      <c r="C15" s="522" t="str">
        <f t="shared" si="0"/>
        <v/>
      </c>
      <c r="D15" s="525" t="str">
        <f>IF(設定!B16&lt;&gt;0,設定!B16,"")</f>
        <v/>
      </c>
      <c r="E15" s="553"/>
      <c r="F15" s="547"/>
      <c r="G15" s="105" t="str">
        <f t="shared" si="1"/>
        <v/>
      </c>
      <c r="H15" s="105"/>
      <c r="J15" s="513">
        <f t="shared" si="2"/>
        <v>0</v>
      </c>
      <c r="K15" s="513">
        <f t="shared" si="3"/>
        <v>0</v>
      </c>
    </row>
    <row r="16" spans="1:38" s="38" customFormat="1" ht="15" customHeight="1" x14ac:dyDescent="0.15">
      <c r="A16" s="124" t="str">
        <f>IF(C16&lt;&gt;"",設定!$C$4&amp;TEXT(ROW(A16)-6,"00"),"")</f>
        <v/>
      </c>
      <c r="B16" s="125" t="str">
        <f>IF(C16&lt;&gt;"",設定!$D$4,"")</f>
        <v/>
      </c>
      <c r="C16" s="749" t="str">
        <f t="shared" si="0"/>
        <v/>
      </c>
      <c r="D16" s="528" t="str">
        <f>IF(設定!B17&lt;&gt;0,設定!B17,"")</f>
        <v/>
      </c>
      <c r="E16" s="554"/>
      <c r="F16" s="548"/>
      <c r="G16" s="105" t="str">
        <f t="shared" si="1"/>
        <v/>
      </c>
      <c r="H16" s="105"/>
      <c r="I16" s="539"/>
      <c r="J16" s="513">
        <f t="shared" si="2"/>
        <v>0</v>
      </c>
      <c r="K16" s="513">
        <f t="shared" si="3"/>
        <v>0</v>
      </c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  <c r="AF16" s="540"/>
      <c r="AG16" s="540"/>
      <c r="AH16" s="540"/>
      <c r="AI16" s="540"/>
      <c r="AJ16" s="540"/>
      <c r="AK16" s="540"/>
      <c r="AL16" s="540"/>
    </row>
    <row r="17" spans="1:38" s="38" customFormat="1" ht="15" customHeight="1" x14ac:dyDescent="0.15">
      <c r="A17" s="122" t="str">
        <f>IF(C17&lt;&gt;"",設定!$C$4&amp;TEXT(ROW(A17)-6,"00"),"")</f>
        <v/>
      </c>
      <c r="B17" s="123" t="str">
        <f>IF(C17&lt;&gt;"",設定!$D$4,"")</f>
        <v/>
      </c>
      <c r="C17" s="750" t="str">
        <f t="shared" si="0"/>
        <v/>
      </c>
      <c r="D17" s="529" t="str">
        <f>IF(設定!B18&lt;&gt;0,設定!B18,"")</f>
        <v/>
      </c>
      <c r="E17" s="555"/>
      <c r="F17" s="549"/>
      <c r="G17" s="105" t="str">
        <f t="shared" si="1"/>
        <v/>
      </c>
      <c r="H17" s="105"/>
      <c r="I17" s="539"/>
      <c r="J17" s="513">
        <f t="shared" si="2"/>
        <v>0</v>
      </c>
      <c r="K17" s="513">
        <f t="shared" si="3"/>
        <v>0</v>
      </c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540"/>
      <c r="AA17" s="540"/>
      <c r="AB17" s="540"/>
      <c r="AC17" s="540"/>
      <c r="AD17" s="540"/>
      <c r="AE17" s="540"/>
      <c r="AF17" s="540"/>
      <c r="AG17" s="540"/>
      <c r="AH17" s="540"/>
      <c r="AI17" s="540"/>
      <c r="AJ17" s="540"/>
      <c r="AK17" s="540"/>
      <c r="AL17" s="540"/>
    </row>
    <row r="18" spans="1:38" s="38" customFormat="1" ht="15" customHeight="1" x14ac:dyDescent="0.15">
      <c r="A18" s="43" t="str">
        <f>IF(C18&lt;&gt;"",設定!$C$4&amp;TEXT(ROW(A18)-6,"00"),"")</f>
        <v/>
      </c>
      <c r="B18" s="44" t="str">
        <f>IF(C18&lt;&gt;"",設定!$D$4,"")</f>
        <v/>
      </c>
      <c r="C18" s="522" t="str">
        <f t="shared" si="0"/>
        <v/>
      </c>
      <c r="D18" s="525" t="str">
        <f>IF(設定!B19&lt;&gt;0,設定!B19,"")</f>
        <v/>
      </c>
      <c r="E18" s="552"/>
      <c r="F18" s="546"/>
      <c r="G18" s="105" t="str">
        <f t="shared" si="1"/>
        <v/>
      </c>
      <c r="H18" s="105"/>
      <c r="I18" s="539"/>
      <c r="J18" s="513">
        <f t="shared" si="2"/>
        <v>0</v>
      </c>
      <c r="K18" s="513">
        <f t="shared" si="3"/>
        <v>0</v>
      </c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  <c r="AF18" s="540"/>
      <c r="AG18" s="540"/>
      <c r="AH18" s="540"/>
      <c r="AI18" s="540"/>
      <c r="AJ18" s="540"/>
      <c r="AK18" s="540"/>
      <c r="AL18" s="540"/>
    </row>
    <row r="19" spans="1:38" s="38" customFormat="1" ht="15" customHeight="1" x14ac:dyDescent="0.15">
      <c r="A19" s="43" t="str">
        <f>IF(C19&lt;&gt;"",設定!$C$4&amp;TEXT(ROW(A19)-6,"00"),"")</f>
        <v/>
      </c>
      <c r="B19" s="44" t="str">
        <f>IF(C19&lt;&gt;"",設定!$D$4,"")</f>
        <v/>
      </c>
      <c r="C19" s="522" t="str">
        <f t="shared" si="0"/>
        <v/>
      </c>
      <c r="D19" s="525" t="str">
        <f>IF(設定!B20&lt;&gt;0,設定!B20,"")</f>
        <v/>
      </c>
      <c r="E19" s="552"/>
      <c r="F19" s="546"/>
      <c r="G19" s="105" t="str">
        <f t="shared" si="1"/>
        <v/>
      </c>
      <c r="H19" s="105"/>
      <c r="I19" s="539"/>
      <c r="J19" s="513">
        <f t="shared" si="2"/>
        <v>0</v>
      </c>
      <c r="K19" s="513">
        <f t="shared" si="3"/>
        <v>0</v>
      </c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  <c r="AF19" s="540"/>
      <c r="AG19" s="540"/>
      <c r="AH19" s="540"/>
      <c r="AI19" s="540"/>
      <c r="AJ19" s="540"/>
      <c r="AK19" s="540"/>
      <c r="AL19" s="540"/>
    </row>
    <row r="20" spans="1:38" s="38" customFormat="1" ht="15" customHeight="1" x14ac:dyDescent="0.15">
      <c r="A20" s="43" t="str">
        <f>IF(C20&lt;&gt;"",設定!$C$4&amp;TEXT(ROW(A20)-6,"00"),"")</f>
        <v/>
      </c>
      <c r="B20" s="44" t="str">
        <f>IF(C20&lt;&gt;"",設定!$D$4,"")</f>
        <v/>
      </c>
      <c r="C20" s="522" t="str">
        <f t="shared" si="0"/>
        <v/>
      </c>
      <c r="D20" s="525" t="str">
        <f>IF(設定!B21&lt;&gt;0,設定!B21,"")</f>
        <v/>
      </c>
      <c r="E20" s="553"/>
      <c r="F20" s="547"/>
      <c r="G20" s="105" t="str">
        <f t="shared" si="1"/>
        <v/>
      </c>
      <c r="H20" s="105"/>
      <c r="I20" s="539"/>
      <c r="J20" s="513">
        <f t="shared" si="2"/>
        <v>0</v>
      </c>
      <c r="K20" s="513">
        <f t="shared" si="3"/>
        <v>0</v>
      </c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540"/>
      <c r="AA20" s="540"/>
      <c r="AB20" s="540"/>
      <c r="AC20" s="540"/>
      <c r="AD20" s="540"/>
      <c r="AE20" s="540"/>
      <c r="AF20" s="540"/>
      <c r="AG20" s="540"/>
      <c r="AH20" s="540"/>
      <c r="AI20" s="540"/>
      <c r="AJ20" s="540"/>
      <c r="AK20" s="540"/>
      <c r="AL20" s="540"/>
    </row>
    <row r="21" spans="1:38" s="38" customFormat="1" ht="15" customHeight="1" x14ac:dyDescent="0.15">
      <c r="A21" s="120" t="str">
        <f>IF(C21&lt;&gt;"",設定!$C$4&amp;TEXT(ROW(A21)-6,"00"),"")</f>
        <v/>
      </c>
      <c r="B21" s="121" t="str">
        <f>IF(C21&lt;&gt;"",設定!$D$4,"")</f>
        <v/>
      </c>
      <c r="C21" s="748" t="str">
        <f t="shared" si="0"/>
        <v/>
      </c>
      <c r="D21" s="526" t="str">
        <f>IF(設定!B22&lt;&gt;0,設定!B22,"")</f>
        <v/>
      </c>
      <c r="E21" s="554"/>
      <c r="F21" s="548"/>
      <c r="G21" s="105" t="str">
        <f t="shared" si="1"/>
        <v/>
      </c>
      <c r="H21" s="105"/>
      <c r="I21" s="539"/>
      <c r="J21" s="513">
        <f t="shared" si="2"/>
        <v>0</v>
      </c>
      <c r="K21" s="513">
        <f t="shared" si="3"/>
        <v>0</v>
      </c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  <c r="AE21" s="540"/>
      <c r="AF21" s="540"/>
      <c r="AG21" s="540"/>
      <c r="AH21" s="540"/>
      <c r="AI21" s="540"/>
      <c r="AJ21" s="540"/>
      <c r="AK21" s="540"/>
      <c r="AL21" s="540"/>
    </row>
    <row r="22" spans="1:38" s="38" customFormat="1" ht="15" customHeight="1" x14ac:dyDescent="0.15">
      <c r="A22" s="118" t="str">
        <f>IF(C22&lt;&gt;"",設定!$C$4&amp;TEXT(ROW(A22)-6,"00"),"")</f>
        <v/>
      </c>
      <c r="B22" s="119" t="str">
        <f>IF(C22&lt;&gt;"",設定!$D$4,"")</f>
        <v/>
      </c>
      <c r="C22" s="747" t="str">
        <f t="shared" si="0"/>
        <v/>
      </c>
      <c r="D22" s="527" t="str">
        <f>IF(設定!B23&lt;&gt;0,設定!B23,"")</f>
        <v/>
      </c>
      <c r="E22" s="555"/>
      <c r="F22" s="549"/>
      <c r="G22" s="105" t="str">
        <f t="shared" si="1"/>
        <v/>
      </c>
      <c r="H22" s="105"/>
      <c r="I22" s="539"/>
      <c r="J22" s="513">
        <f t="shared" si="2"/>
        <v>0</v>
      </c>
      <c r="K22" s="513">
        <f t="shared" si="3"/>
        <v>0</v>
      </c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540"/>
      <c r="AA22" s="540"/>
      <c r="AB22" s="540"/>
      <c r="AC22" s="540"/>
      <c r="AD22" s="540"/>
      <c r="AE22" s="540"/>
      <c r="AF22" s="540"/>
      <c r="AG22" s="540"/>
      <c r="AH22" s="540"/>
      <c r="AI22" s="540"/>
      <c r="AJ22" s="540"/>
      <c r="AK22" s="540"/>
      <c r="AL22" s="540"/>
    </row>
    <row r="23" spans="1:38" s="38" customFormat="1" ht="15" customHeight="1" x14ac:dyDescent="0.15">
      <c r="A23" s="43" t="str">
        <f>IF(C23&lt;&gt;"",設定!$C$4&amp;TEXT(ROW(A23)-6,"00"),"")</f>
        <v/>
      </c>
      <c r="B23" s="44" t="str">
        <f>IF(C23&lt;&gt;"",設定!$D$4,"")</f>
        <v/>
      </c>
      <c r="C23" s="522" t="str">
        <f t="shared" si="0"/>
        <v/>
      </c>
      <c r="D23" s="525" t="str">
        <f>IF(設定!B24&lt;&gt;0,設定!B24,"")</f>
        <v/>
      </c>
      <c r="E23" s="552"/>
      <c r="F23" s="546"/>
      <c r="G23" s="105" t="str">
        <f t="shared" si="1"/>
        <v/>
      </c>
      <c r="H23" s="105"/>
      <c r="I23" s="539"/>
      <c r="J23" s="513">
        <f t="shared" si="2"/>
        <v>0</v>
      </c>
      <c r="K23" s="513">
        <f t="shared" si="3"/>
        <v>0</v>
      </c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540"/>
      <c r="AA23" s="540"/>
      <c r="AB23" s="540"/>
      <c r="AC23" s="540"/>
      <c r="AD23" s="540"/>
      <c r="AE23" s="540"/>
      <c r="AF23" s="540"/>
      <c r="AG23" s="540"/>
      <c r="AH23" s="540"/>
      <c r="AI23" s="540"/>
      <c r="AJ23" s="540"/>
      <c r="AK23" s="540"/>
      <c r="AL23" s="540"/>
    </row>
    <row r="24" spans="1:38" s="38" customFormat="1" ht="15" customHeight="1" x14ac:dyDescent="0.15">
      <c r="A24" s="43" t="str">
        <f>IF(C24&lt;&gt;"",設定!$C$4&amp;TEXT(ROW(A24)-6,"00"),"")</f>
        <v/>
      </c>
      <c r="B24" s="44" t="str">
        <f>IF(C24&lt;&gt;"",設定!$D$4,"")</f>
        <v/>
      </c>
      <c r="C24" s="522" t="str">
        <f t="shared" si="0"/>
        <v/>
      </c>
      <c r="D24" s="525" t="str">
        <f>IF(設定!B25&lt;&gt;0,設定!B25,"")</f>
        <v/>
      </c>
      <c r="E24" s="552"/>
      <c r="F24" s="546"/>
      <c r="G24" s="105" t="str">
        <f t="shared" si="1"/>
        <v/>
      </c>
      <c r="H24" s="105"/>
      <c r="I24" s="539"/>
      <c r="J24" s="513">
        <f t="shared" si="2"/>
        <v>0</v>
      </c>
      <c r="K24" s="513">
        <f t="shared" si="3"/>
        <v>0</v>
      </c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540"/>
      <c r="AA24" s="540"/>
      <c r="AB24" s="540"/>
      <c r="AC24" s="540"/>
      <c r="AD24" s="540"/>
      <c r="AE24" s="540"/>
      <c r="AF24" s="540"/>
      <c r="AG24" s="540"/>
      <c r="AH24" s="540"/>
      <c r="AI24" s="540"/>
      <c r="AJ24" s="540"/>
      <c r="AK24" s="540"/>
      <c r="AL24" s="540"/>
    </row>
    <row r="25" spans="1:38" s="38" customFormat="1" ht="15" customHeight="1" x14ac:dyDescent="0.15">
      <c r="A25" s="43" t="str">
        <f>IF(C25&lt;&gt;"",設定!$C$4&amp;TEXT(ROW(A25)-6,"00"),"")</f>
        <v/>
      </c>
      <c r="B25" s="44" t="str">
        <f>IF(C25&lt;&gt;"",設定!$D$4,"")</f>
        <v/>
      </c>
      <c r="C25" s="522" t="str">
        <f t="shared" si="0"/>
        <v/>
      </c>
      <c r="D25" s="525" t="str">
        <f>IF(設定!B26&lt;&gt;0,設定!B26,"")</f>
        <v/>
      </c>
      <c r="E25" s="552"/>
      <c r="F25" s="546"/>
      <c r="G25" s="105" t="str">
        <f t="shared" si="1"/>
        <v/>
      </c>
      <c r="H25" s="105"/>
      <c r="I25" s="539"/>
      <c r="J25" s="513">
        <f t="shared" si="2"/>
        <v>0</v>
      </c>
      <c r="K25" s="513">
        <f t="shared" si="3"/>
        <v>0</v>
      </c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540"/>
      <c r="AA25" s="540"/>
      <c r="AB25" s="540"/>
      <c r="AC25" s="540"/>
      <c r="AD25" s="540"/>
      <c r="AE25" s="540"/>
      <c r="AF25" s="540"/>
      <c r="AG25" s="540"/>
      <c r="AH25" s="540"/>
      <c r="AI25" s="540"/>
      <c r="AJ25" s="540"/>
      <c r="AK25" s="540"/>
      <c r="AL25" s="540"/>
    </row>
    <row r="26" spans="1:38" s="38" customFormat="1" ht="15" customHeight="1" x14ac:dyDescent="0.15">
      <c r="A26" s="120" t="str">
        <f>IF(C26&lt;&gt;"",設定!$C$4&amp;TEXT(ROW(A26)-6,"00"),"")</f>
        <v/>
      </c>
      <c r="B26" s="121" t="str">
        <f>IF(C26&lt;&gt;"",設定!$D$4,"")</f>
        <v/>
      </c>
      <c r="C26" s="748" t="str">
        <f t="shared" si="0"/>
        <v/>
      </c>
      <c r="D26" s="526" t="str">
        <f>IF(設定!B27&lt;&gt;0,設定!B27,"")</f>
        <v/>
      </c>
      <c r="E26" s="554"/>
      <c r="F26" s="548"/>
      <c r="G26" s="105" t="str">
        <f t="shared" si="1"/>
        <v/>
      </c>
      <c r="H26" s="105"/>
      <c r="I26" s="539"/>
      <c r="J26" s="513">
        <f t="shared" si="2"/>
        <v>0</v>
      </c>
      <c r="K26" s="513">
        <f t="shared" si="3"/>
        <v>0</v>
      </c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540"/>
      <c r="AA26" s="540"/>
      <c r="AB26" s="540"/>
      <c r="AC26" s="540"/>
      <c r="AD26" s="540"/>
      <c r="AE26" s="540"/>
      <c r="AF26" s="540"/>
      <c r="AG26" s="540"/>
      <c r="AH26" s="540"/>
      <c r="AI26" s="540"/>
      <c r="AJ26" s="540"/>
      <c r="AK26" s="540"/>
      <c r="AL26" s="540"/>
    </row>
    <row r="27" spans="1:38" s="38" customFormat="1" ht="15" customHeight="1" x14ac:dyDescent="0.15">
      <c r="A27" s="118" t="str">
        <f>IF(C27&lt;&gt;"",設定!$C$4&amp;TEXT(ROW(A27)-6,"00"),"")</f>
        <v/>
      </c>
      <c r="B27" s="119" t="str">
        <f>IF(C27&lt;&gt;"",設定!$D$4,"")</f>
        <v/>
      </c>
      <c r="C27" s="747" t="str">
        <f t="shared" si="0"/>
        <v/>
      </c>
      <c r="D27" s="527" t="str">
        <f>IF(設定!B28&lt;&gt;0,設定!B28,"")</f>
        <v/>
      </c>
      <c r="E27" s="555"/>
      <c r="F27" s="549"/>
      <c r="G27" s="105" t="str">
        <f t="shared" si="1"/>
        <v/>
      </c>
      <c r="H27" s="105"/>
      <c r="I27" s="539"/>
      <c r="J27" s="513">
        <f t="shared" si="2"/>
        <v>0</v>
      </c>
      <c r="K27" s="513">
        <f t="shared" si="3"/>
        <v>0</v>
      </c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540"/>
      <c r="AA27" s="540"/>
      <c r="AB27" s="540"/>
      <c r="AC27" s="540"/>
      <c r="AD27" s="540"/>
      <c r="AE27" s="540"/>
      <c r="AF27" s="540"/>
      <c r="AG27" s="540"/>
      <c r="AH27" s="540"/>
      <c r="AI27" s="540"/>
      <c r="AJ27" s="540"/>
      <c r="AK27" s="540"/>
      <c r="AL27" s="540"/>
    </row>
    <row r="28" spans="1:38" s="38" customFormat="1" ht="15" customHeight="1" x14ac:dyDescent="0.15">
      <c r="A28" s="43" t="str">
        <f>IF(C28&lt;&gt;"",設定!$C$4&amp;TEXT(ROW(A28)-6,"00"),"")</f>
        <v/>
      </c>
      <c r="B28" s="44" t="str">
        <f>IF(C28&lt;&gt;"",設定!$D$4,"")</f>
        <v/>
      </c>
      <c r="C28" s="522" t="str">
        <f t="shared" si="0"/>
        <v/>
      </c>
      <c r="D28" s="525" t="str">
        <f>IF(設定!B29&lt;&gt;0,設定!B29,"")</f>
        <v/>
      </c>
      <c r="E28" s="552"/>
      <c r="F28" s="546"/>
      <c r="G28" s="105" t="str">
        <f t="shared" si="1"/>
        <v/>
      </c>
      <c r="H28" s="105"/>
      <c r="I28" s="539"/>
      <c r="J28" s="513">
        <f t="shared" si="2"/>
        <v>0</v>
      </c>
      <c r="K28" s="513">
        <f t="shared" si="3"/>
        <v>0</v>
      </c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540"/>
      <c r="AA28" s="540"/>
      <c r="AB28" s="540"/>
      <c r="AC28" s="540"/>
      <c r="AD28" s="540"/>
      <c r="AE28" s="540"/>
      <c r="AF28" s="540"/>
      <c r="AG28" s="540"/>
      <c r="AH28" s="540"/>
      <c r="AI28" s="540"/>
      <c r="AJ28" s="540"/>
      <c r="AK28" s="540"/>
      <c r="AL28" s="540"/>
    </row>
    <row r="29" spans="1:38" s="38" customFormat="1" ht="15" customHeight="1" x14ac:dyDescent="0.15">
      <c r="A29" s="43" t="str">
        <f>IF(C29&lt;&gt;"",設定!$C$4&amp;TEXT(ROW(A29)-6,"00"),"")</f>
        <v/>
      </c>
      <c r="B29" s="44" t="str">
        <f>IF(C29&lt;&gt;"",設定!$D$4,"")</f>
        <v/>
      </c>
      <c r="C29" s="522" t="str">
        <f t="shared" si="0"/>
        <v/>
      </c>
      <c r="D29" s="525" t="str">
        <f>IF(設定!B30&lt;&gt;0,設定!B30,"")</f>
        <v/>
      </c>
      <c r="E29" s="552"/>
      <c r="F29" s="546"/>
      <c r="G29" s="105" t="str">
        <f t="shared" si="1"/>
        <v/>
      </c>
      <c r="H29" s="105"/>
      <c r="I29" s="539"/>
      <c r="J29" s="513">
        <f t="shared" si="2"/>
        <v>0</v>
      </c>
      <c r="K29" s="513">
        <f t="shared" si="3"/>
        <v>0</v>
      </c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</row>
    <row r="30" spans="1:38" s="38" customFormat="1" ht="15" customHeight="1" x14ac:dyDescent="0.15">
      <c r="A30" s="632" t="str">
        <f>IF(C30&lt;&gt;"",設定!$C$4&amp;TEXT(ROW(A30)-6,"00"),"")</f>
        <v/>
      </c>
      <c r="B30" s="44" t="str">
        <f>IF(C30&lt;&gt;"",設定!$D$4,"")</f>
        <v/>
      </c>
      <c r="C30" s="522" t="str">
        <f t="shared" ref="C30" si="4">IF(D30&lt;&gt;"","学部","")</f>
        <v/>
      </c>
      <c r="D30" s="525" t="str">
        <f>IF(設定!B31&lt;&gt;0,設定!B31,"")</f>
        <v/>
      </c>
      <c r="E30" s="552"/>
      <c r="F30" s="546"/>
      <c r="G30" s="105" t="str">
        <f t="shared" si="1"/>
        <v/>
      </c>
      <c r="H30" s="105"/>
      <c r="I30" s="539"/>
      <c r="J30" s="513">
        <f t="shared" ref="J30" si="5">IF($D30&lt;&gt;"",IF(E30="",1,0),0)</f>
        <v>0</v>
      </c>
      <c r="K30" s="513">
        <f t="shared" ref="K30" si="6">IF(AND($D30&lt;&gt;"",E30="1：設けている",F30=""),1,0)</f>
        <v>0</v>
      </c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  <c r="AF30" s="540"/>
      <c r="AG30" s="540"/>
      <c r="AH30" s="540"/>
      <c r="AI30" s="540"/>
      <c r="AJ30" s="540"/>
      <c r="AK30" s="540"/>
      <c r="AL30" s="540"/>
    </row>
    <row r="31" spans="1:38" s="38" customFormat="1" ht="15" customHeight="1" thickBot="1" x14ac:dyDescent="0.2">
      <c r="A31" s="40" t="str">
        <f>IF(C31&lt;&gt;"",設定!$C$4&amp;TEXT(ROW(A31)-6,"00"),"")</f>
        <v/>
      </c>
      <c r="B31" s="42" t="str">
        <f>IF(C31&lt;&gt;"",設定!$D$4,"")</f>
        <v/>
      </c>
      <c r="C31" s="523" t="str">
        <f t="shared" si="0"/>
        <v/>
      </c>
      <c r="D31" s="534" t="str">
        <f>IF(設定!B32&lt;&gt;0,設定!B32,"")</f>
        <v/>
      </c>
      <c r="E31" s="556"/>
      <c r="F31" s="550"/>
      <c r="G31" s="105" t="str">
        <f t="shared" si="1"/>
        <v/>
      </c>
      <c r="H31" s="105"/>
      <c r="I31" s="539"/>
      <c r="J31" s="513">
        <f t="shared" si="2"/>
        <v>0</v>
      </c>
      <c r="K31" s="513">
        <f t="shared" si="3"/>
        <v>0</v>
      </c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540"/>
      <c r="AA31" s="540"/>
      <c r="AB31" s="540"/>
      <c r="AC31" s="540"/>
      <c r="AD31" s="540"/>
      <c r="AE31" s="540"/>
      <c r="AF31" s="540"/>
      <c r="AG31" s="540"/>
      <c r="AH31" s="540"/>
      <c r="AI31" s="540"/>
      <c r="AJ31" s="540"/>
      <c r="AK31" s="540"/>
      <c r="AL31" s="540"/>
    </row>
  </sheetData>
  <sheetProtection algorithmName="SHA-512" hashValue="L6QHYnhj7rlngPJXR2TUjP5kMeGQQVFuVjwrIgO53+z/v9oDawuA0K1YZg6+Lv8inZdC9Osyl0Yr2xpKcQ/UVQ==" saltValue="Ubg1bRkZJWTadujSMBxPXw==" spinCount="100000" sheet="1" objects="1" scenarios="1"/>
  <mergeCells count="1">
    <mergeCell ref="E4:F4"/>
  </mergeCells>
  <phoneticPr fontId="2"/>
  <conditionalFormatting sqref="D7:F31">
    <cfRule type="expression" dxfId="365" priority="3">
      <formula>$C7=""</formula>
    </cfRule>
  </conditionalFormatting>
  <conditionalFormatting sqref="E3:E4">
    <cfRule type="containsText" dxfId="364" priority="5" operator="containsText" text="未入力">
      <formula>NOT(ISERROR(SEARCH("未入力",E3)))</formula>
    </cfRule>
  </conditionalFormatting>
  <conditionalFormatting sqref="E3:F3">
    <cfRule type="containsText" dxfId="363" priority="6" operator="containsText" text="入力">
      <formula>NOT(ISERROR(SEARCH("入力",E3)))</formula>
    </cfRule>
    <cfRule type="containsText" dxfId="362" priority="8" operator="containsText" text="未入力">
      <formula>NOT(ISERROR(SEARCH("未入力",#REF!)))</formula>
    </cfRule>
  </conditionalFormatting>
  <conditionalFormatting sqref="F3">
    <cfRule type="containsText" dxfId="361" priority="15" operator="containsText" text="未入力">
      <formula>NOT(ISERROR(SEARCH("未入力",F3)))</formula>
    </cfRule>
  </conditionalFormatting>
  <conditionalFormatting sqref="F7:F31">
    <cfRule type="expression" dxfId="360" priority="1">
      <formula>AND($C7&lt;&gt;"",$E7="2：設けていない")</formula>
    </cfRule>
    <cfRule type="expression" dxfId="359" priority="2">
      <formula>AND($C7&lt;&gt;"",$E7="")</formula>
    </cfRule>
  </conditionalFormatting>
  <conditionalFormatting sqref="G7:G31">
    <cfRule type="containsText" dxfId="358" priority="12" operator="containsText" text="未入力">
      <formula>NOT(ISERROR(SEARCH("未入力",G7)))</formula>
    </cfRule>
  </conditionalFormatting>
  <conditionalFormatting sqref="H7:H31">
    <cfRule type="containsText" dxfId="357" priority="11" operator="containsText" text="入力">
      <formula>NOT(ISERROR(SEARCH("入力",H7)))</formula>
    </cfRule>
  </conditionalFormatting>
  <dataValidations count="2">
    <dataValidation type="list" imeMode="disabled" allowBlank="1" showInputMessage="1" showErrorMessage="1" error="整数を入力してください。" sqref="E7:E31" xr:uid="{00000000-0002-0000-0700-000000000000}">
      <formula1>"1：設けている,2：設けていない"</formula1>
    </dataValidation>
    <dataValidation type="list" imeMode="disabled" allowBlank="1" showInputMessage="1" showErrorMessage="1" error="整数を入力してください。" sqref="F7:F31" xr:uid="{00000000-0002-0000-0700-000001000000}">
      <formula1>"1：全部で必修,2：一部で必修,３：必修でない"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5346E-9692-440B-91B3-61E5A5D1BC67}">
  <dimension ref="A1:BJ45"/>
  <sheetViews>
    <sheetView showGridLines="0" zoomScale="85" zoomScaleNormal="85" workbookViewId="0">
      <pane xSplit="4" ySplit="31" topLeftCell="E32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0.625" style="37" customWidth="1"/>
    <col min="6" max="11" width="4.25" style="37" customWidth="1"/>
    <col min="12" max="12" width="10.625" style="37" customWidth="1"/>
    <col min="13" max="24" width="3.75" style="37" customWidth="1"/>
    <col min="25" max="25" width="10.625" style="37" customWidth="1"/>
    <col min="26" max="26" width="10.625" style="539" customWidth="1"/>
    <col min="27" max="27" width="2.5" style="539"/>
    <col min="28" max="28" width="2.5" style="539" customWidth="1"/>
    <col min="29" max="35" width="2.5" style="513" customWidth="1"/>
    <col min="36" max="36" width="2.5" style="540" customWidth="1"/>
    <col min="37" max="39" width="2.5" style="539" customWidth="1"/>
    <col min="40" max="54" width="2.5" style="539"/>
    <col min="55" max="62" width="2.5" style="364"/>
    <col min="63" max="16384" width="2.5" style="37"/>
  </cols>
  <sheetData>
    <row r="1" spans="1:62" ht="13.5" x14ac:dyDescent="0.15">
      <c r="D1" s="36" t="s">
        <v>4875</v>
      </c>
    </row>
    <row r="2" spans="1:62" ht="14.25" customHeight="1" thickBot="1" x14ac:dyDescent="0.2">
      <c r="D2" s="37" t="s">
        <v>1970</v>
      </c>
      <c r="G2" s="1049" t="str">
        <f>IF(AH6=1,"「ｆ」選択時は複数選択不可↓","")</f>
        <v/>
      </c>
      <c r="H2" s="1049"/>
      <c r="I2" s="1049"/>
      <c r="J2" s="1049"/>
      <c r="K2" s="1049"/>
      <c r="S2" s="1046" t="str">
        <f>IF(AI6=1,"「ｌ」選択時は複数選択不可↓","")</f>
        <v/>
      </c>
      <c r="T2" s="1046"/>
      <c r="U2" s="1046"/>
      <c r="V2" s="1046"/>
      <c r="W2" s="1046"/>
      <c r="X2" s="1046"/>
    </row>
    <row r="3" spans="1:62" ht="13.5" customHeight="1" x14ac:dyDescent="0.15">
      <c r="A3" s="45"/>
      <c r="B3" s="46"/>
      <c r="C3" s="149"/>
      <c r="D3" s="520"/>
      <c r="E3" s="341" t="str">
        <f>IF(AC6=1,"↓未入力あり","")</f>
        <v/>
      </c>
      <c r="F3" s="1050" t="str">
        <f>IF(AD6=1,"↓未入力あり","")</f>
        <v/>
      </c>
      <c r="G3" s="1050"/>
      <c r="H3" s="1050"/>
      <c r="I3" s="1050"/>
      <c r="J3" s="1050"/>
      <c r="K3" s="1051"/>
      <c r="L3" s="341" t="str">
        <f>IF(AE6=1,"↓未入力あり","")</f>
        <v/>
      </c>
      <c r="M3" s="1028" t="str">
        <f>IF(AF6=1,"↓未入力あり","")</f>
        <v/>
      </c>
      <c r="N3" s="1028"/>
      <c r="O3" s="1028"/>
      <c r="P3" s="1028"/>
      <c r="Q3" s="1028"/>
      <c r="R3" s="1028"/>
      <c r="S3" s="1028"/>
      <c r="T3" s="1028"/>
      <c r="U3" s="1028"/>
      <c r="V3" s="1028"/>
      <c r="W3" s="1028"/>
      <c r="X3" s="1030"/>
    </row>
    <row r="4" spans="1:62" ht="13.5" customHeight="1" x14ac:dyDescent="0.15">
      <c r="A4" s="47"/>
      <c r="B4" s="48"/>
      <c r="C4" s="52"/>
      <c r="D4" s="755"/>
      <c r="E4" s="1052" t="s">
        <v>4876</v>
      </c>
      <c r="F4" s="1053"/>
      <c r="G4" s="1053"/>
      <c r="H4" s="1053"/>
      <c r="I4" s="1053"/>
      <c r="J4" s="1053"/>
      <c r="K4" s="505"/>
      <c r="L4" s="173" t="s">
        <v>4877</v>
      </c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505"/>
    </row>
    <row r="5" spans="1:62" ht="13.5" customHeight="1" x14ac:dyDescent="0.15">
      <c r="A5" s="47"/>
      <c r="B5" s="48"/>
      <c r="C5" s="52"/>
      <c r="D5" s="935" t="str">
        <f>IF(AND(設定!C4&lt;&gt;"",設定!B8=""),"研究科のみの大学は回答不要です。","")</f>
        <v/>
      </c>
      <c r="E5" s="47" t="s">
        <v>1940</v>
      </c>
      <c r="F5" s="52" t="s">
        <v>2342</v>
      </c>
      <c r="G5" s="82"/>
      <c r="H5" s="82"/>
      <c r="I5" s="82"/>
      <c r="J5" s="82"/>
      <c r="K5" s="49"/>
      <c r="L5" s="47" t="s">
        <v>1940</v>
      </c>
      <c r="M5" s="52" t="s">
        <v>2342</v>
      </c>
      <c r="N5" s="82"/>
      <c r="O5" s="82"/>
      <c r="P5" s="82"/>
      <c r="Q5" s="82"/>
      <c r="R5" s="82"/>
      <c r="S5" s="82"/>
      <c r="T5" s="930"/>
      <c r="U5" s="930"/>
      <c r="V5" s="930"/>
      <c r="W5" s="930"/>
      <c r="X5" s="930"/>
      <c r="Y5" s="39"/>
    </row>
    <row r="6" spans="1:62" ht="13.5" customHeight="1" thickBot="1" x14ac:dyDescent="0.2">
      <c r="A6" s="729" t="s">
        <v>2826</v>
      </c>
      <c r="B6" s="730" t="s">
        <v>1937</v>
      </c>
      <c r="C6" s="732" t="s">
        <v>1938</v>
      </c>
      <c r="D6" s="521" t="s">
        <v>1939</v>
      </c>
      <c r="E6" s="141" t="s">
        <v>4878</v>
      </c>
      <c r="F6" s="89" t="s">
        <v>1949</v>
      </c>
      <c r="G6" s="90" t="s">
        <v>1950</v>
      </c>
      <c r="H6" s="90" t="s">
        <v>1951</v>
      </c>
      <c r="I6" s="90" t="s">
        <v>1952</v>
      </c>
      <c r="J6" s="108" t="s">
        <v>1953</v>
      </c>
      <c r="K6" s="187" t="s">
        <v>2074</v>
      </c>
      <c r="L6" s="141" t="s">
        <v>1972</v>
      </c>
      <c r="M6" s="89" t="s">
        <v>1949</v>
      </c>
      <c r="N6" s="90" t="s">
        <v>1950</v>
      </c>
      <c r="O6" s="90" t="s">
        <v>1951</v>
      </c>
      <c r="P6" s="90" t="s">
        <v>1952</v>
      </c>
      <c r="Q6" s="90" t="s">
        <v>1953</v>
      </c>
      <c r="R6" s="90" t="s">
        <v>1954</v>
      </c>
      <c r="S6" s="108" t="s">
        <v>1955</v>
      </c>
      <c r="T6" s="90" t="s">
        <v>1956</v>
      </c>
      <c r="U6" s="90" t="s">
        <v>1957</v>
      </c>
      <c r="V6" s="90" t="s">
        <v>1958</v>
      </c>
      <c r="W6" s="108" t="s">
        <v>1959</v>
      </c>
      <c r="X6" s="187" t="s">
        <v>2041</v>
      </c>
      <c r="AC6" s="513">
        <f t="shared" ref="AC6:AD6" si="0">IF(SUM(AC7:AC31)&lt;&gt;0,1,0)</f>
        <v>0</v>
      </c>
      <c r="AD6" s="513">
        <f t="shared" si="0"/>
        <v>0</v>
      </c>
      <c r="AE6" s="513">
        <f t="shared" ref="AE6:AF6" si="1">IF(SUM(AE7:AE31)&lt;&gt;0,1,0)</f>
        <v>0</v>
      </c>
      <c r="AF6" s="513">
        <f t="shared" si="1"/>
        <v>0</v>
      </c>
      <c r="AK6" s="540"/>
      <c r="AL6" s="540"/>
    </row>
    <row r="7" spans="1:62" ht="15" customHeight="1" x14ac:dyDescent="0.15">
      <c r="A7" s="742" t="str">
        <f>IF(C7&lt;&gt;"",設定!$C$4&amp;TEXT(ROW(A7)-6,"00"),"")</f>
        <v/>
      </c>
      <c r="B7" s="743" t="str">
        <f>IF(C7&lt;&gt;"",設定!$D$4,"")</f>
        <v/>
      </c>
      <c r="C7" s="754" t="str">
        <f>IF(D7&lt;&gt;"","学部","")</f>
        <v/>
      </c>
      <c r="D7" s="524" t="str">
        <f>IF(設定!B8&lt;&gt;0,設定!B8,"")</f>
        <v/>
      </c>
      <c r="E7" s="145"/>
      <c r="F7" s="64"/>
      <c r="G7" s="97"/>
      <c r="H7" s="97"/>
      <c r="I7" s="97"/>
      <c r="J7" s="112"/>
      <c r="K7" s="78"/>
      <c r="L7" s="145"/>
      <c r="M7" s="64"/>
      <c r="N7" s="97"/>
      <c r="O7" s="97"/>
      <c r="P7" s="97"/>
      <c r="Q7" s="97"/>
      <c r="R7" s="97"/>
      <c r="S7" s="112"/>
      <c r="T7" s="97"/>
      <c r="U7" s="97"/>
      <c r="V7" s="97"/>
      <c r="W7" s="112"/>
      <c r="X7" s="78"/>
      <c r="Y7" s="516" t="str">
        <f>IF(SUM(AC7:AF7)&gt;0,"←未入力あり","")</f>
        <v/>
      </c>
      <c r="Z7" s="516" t="str">
        <f>IF(OR(AH7&gt;0,AI7&gt;0),"←入力エラー","")</f>
        <v/>
      </c>
      <c r="AC7" s="513">
        <f t="shared" ref="AC7:AC31" si="2">IF($D7&lt;&gt;"",IF(E7="",1,0),0)</f>
        <v>0</v>
      </c>
      <c r="AD7" s="513">
        <f>IF($D7&lt;&gt;"",IF(AND(OR(E7="1：全部",E7="2：一部"),COUNTIF(F7:K7,"○")=0),1,0),0)</f>
        <v>0</v>
      </c>
      <c r="AE7" s="513">
        <f t="shared" ref="AE7:AE31" si="3">IF($D7&lt;&gt;"",IF(L7="",1,0),0)</f>
        <v>0</v>
      </c>
      <c r="AF7" s="513">
        <f>IF($D7&lt;&gt;"",IF(AND(OR(L7="1：全部",L7="2：一部"),COUNTIF(M7:X7,"○")=0),1,0),0)</f>
        <v>0</v>
      </c>
    </row>
    <row r="8" spans="1:62" ht="15" customHeight="1" x14ac:dyDescent="0.15">
      <c r="A8" s="122" t="str">
        <f>IF(C8&lt;&gt;"",設定!$C$4&amp;TEXT(ROW(A8)-6,"00"),"")</f>
        <v/>
      </c>
      <c r="B8" s="123" t="str">
        <f>IF(C8&lt;&gt;"",設定!$D$4,"")</f>
        <v/>
      </c>
      <c r="C8" s="750" t="str">
        <f t="shared" ref="C8:C31" si="4">IF(D8&lt;&gt;"","学部","")</f>
        <v/>
      </c>
      <c r="D8" s="525" t="str">
        <f>IF(設定!B9&lt;&gt;0,設定!B9,"")</f>
        <v/>
      </c>
      <c r="E8" s="143"/>
      <c r="F8" s="62"/>
      <c r="G8" s="93"/>
      <c r="H8" s="93"/>
      <c r="I8" s="93"/>
      <c r="J8" s="110"/>
      <c r="K8" s="76"/>
      <c r="L8" s="143"/>
      <c r="M8" s="62"/>
      <c r="N8" s="93"/>
      <c r="O8" s="93"/>
      <c r="P8" s="93"/>
      <c r="Q8" s="93"/>
      <c r="R8" s="93"/>
      <c r="S8" s="110"/>
      <c r="T8" s="93"/>
      <c r="U8" s="93"/>
      <c r="V8" s="93"/>
      <c r="W8" s="110"/>
      <c r="X8" s="76"/>
      <c r="Y8" s="516" t="str">
        <f t="shared" ref="Y8:Y31" si="5">IF(SUM(AC8:AF8)&gt;0,"←未入力あり","")</f>
        <v/>
      </c>
      <c r="Z8" s="516" t="str">
        <f t="shared" ref="Z8:Z31" si="6">IF(OR(AH8&gt;0,AI8&gt;0),"←入力エラー","")</f>
        <v/>
      </c>
      <c r="AC8" s="513">
        <f t="shared" si="2"/>
        <v>0</v>
      </c>
      <c r="AD8" s="513">
        <f t="shared" ref="AD8:AD31" si="7">IF($D8&lt;&gt;"",IF(AND(OR(E8="1：全部",E8="2：一部"),COUNTIF(F8:K8,"○")=0),1,0),0)</f>
        <v>0</v>
      </c>
      <c r="AE8" s="513">
        <f t="shared" si="3"/>
        <v>0</v>
      </c>
      <c r="AF8" s="513">
        <f t="shared" ref="AF8:AF31" si="8">IF($D8&lt;&gt;"",IF(AND(OR(L8="1：全部",L8="2：一部"),COUNTIF(M8:X8,"○")=0),1,0),0)</f>
        <v>0</v>
      </c>
    </row>
    <row r="9" spans="1:62" ht="15" customHeight="1" x14ac:dyDescent="0.15">
      <c r="A9" s="43" t="str">
        <f>IF(C9&lt;&gt;"",設定!$C$4&amp;TEXT(ROW(A9)-6,"00"),"")</f>
        <v/>
      </c>
      <c r="B9" s="44" t="str">
        <f>IF(C9&lt;&gt;"",設定!$D$4,"")</f>
        <v/>
      </c>
      <c r="C9" s="522" t="str">
        <f t="shared" si="4"/>
        <v/>
      </c>
      <c r="D9" s="525" t="str">
        <f>IF(設定!B10&lt;&gt;0,設定!B10,"")</f>
        <v/>
      </c>
      <c r="E9" s="143"/>
      <c r="F9" s="62"/>
      <c r="G9" s="93"/>
      <c r="H9" s="93"/>
      <c r="I9" s="93"/>
      <c r="J9" s="110"/>
      <c r="K9" s="76"/>
      <c r="L9" s="143"/>
      <c r="M9" s="62"/>
      <c r="N9" s="93"/>
      <c r="O9" s="93"/>
      <c r="P9" s="93"/>
      <c r="Q9" s="93"/>
      <c r="R9" s="93"/>
      <c r="S9" s="110"/>
      <c r="T9" s="93"/>
      <c r="U9" s="93"/>
      <c r="V9" s="93"/>
      <c r="W9" s="110"/>
      <c r="X9" s="76"/>
      <c r="Y9" s="516" t="str">
        <f t="shared" si="5"/>
        <v/>
      </c>
      <c r="Z9" s="516" t="str">
        <f t="shared" si="6"/>
        <v/>
      </c>
      <c r="AC9" s="513">
        <f t="shared" si="2"/>
        <v>0</v>
      </c>
      <c r="AD9" s="513">
        <f t="shared" si="7"/>
        <v>0</v>
      </c>
      <c r="AE9" s="513">
        <f t="shared" si="3"/>
        <v>0</v>
      </c>
      <c r="AF9" s="513">
        <f t="shared" si="8"/>
        <v>0</v>
      </c>
    </row>
    <row r="10" spans="1:62" ht="15" customHeight="1" x14ac:dyDescent="0.15">
      <c r="A10" s="43" t="str">
        <f>IF(C10&lt;&gt;"",設定!$C$4&amp;TEXT(ROW(A10)-6,"00"),"")</f>
        <v/>
      </c>
      <c r="B10" s="44" t="str">
        <f>IF(C10&lt;&gt;"",設定!$D$4,"")</f>
        <v/>
      </c>
      <c r="C10" s="522" t="str">
        <f t="shared" si="4"/>
        <v/>
      </c>
      <c r="D10" s="525" t="str">
        <f>IF(設定!B11&lt;&gt;0,設定!B11,"")</f>
        <v/>
      </c>
      <c r="E10" s="143"/>
      <c r="F10" s="63"/>
      <c r="G10" s="95"/>
      <c r="H10" s="95"/>
      <c r="I10" s="95"/>
      <c r="J10" s="111"/>
      <c r="K10" s="77"/>
      <c r="L10" s="143"/>
      <c r="M10" s="63"/>
      <c r="N10" s="95"/>
      <c r="O10" s="95"/>
      <c r="P10" s="95"/>
      <c r="Q10" s="95"/>
      <c r="R10" s="95"/>
      <c r="S10" s="111"/>
      <c r="T10" s="95"/>
      <c r="U10" s="95"/>
      <c r="V10" s="95"/>
      <c r="W10" s="111"/>
      <c r="X10" s="77"/>
      <c r="Y10" s="516" t="str">
        <f t="shared" si="5"/>
        <v/>
      </c>
      <c r="Z10" s="516" t="str">
        <f t="shared" si="6"/>
        <v/>
      </c>
      <c r="AC10" s="513">
        <f t="shared" si="2"/>
        <v>0</v>
      </c>
      <c r="AD10" s="513">
        <f t="shared" si="7"/>
        <v>0</v>
      </c>
      <c r="AE10" s="513">
        <f t="shared" si="3"/>
        <v>0</v>
      </c>
      <c r="AF10" s="513">
        <f t="shared" si="8"/>
        <v>0</v>
      </c>
    </row>
    <row r="11" spans="1:62" ht="15" customHeight="1" x14ac:dyDescent="0.15">
      <c r="A11" s="120" t="str">
        <f>IF(C11&lt;&gt;"",設定!$C$4&amp;TEXT(ROW(A11)-6,"00"),"")</f>
        <v/>
      </c>
      <c r="B11" s="121" t="str">
        <f>IF(C11&lt;&gt;"",設定!$D$4,"")</f>
        <v/>
      </c>
      <c r="C11" s="748" t="str">
        <f t="shared" si="4"/>
        <v/>
      </c>
      <c r="D11" s="526" t="str">
        <f>IF(設定!B12&lt;&gt;0,設定!B12,"")</f>
        <v/>
      </c>
      <c r="E11" s="144"/>
      <c r="F11" s="65"/>
      <c r="G11" s="99"/>
      <c r="H11" s="99"/>
      <c r="I11" s="99"/>
      <c r="J11" s="113"/>
      <c r="K11" s="79"/>
      <c r="L11" s="144"/>
      <c r="M11" s="65"/>
      <c r="N11" s="99"/>
      <c r="O11" s="99"/>
      <c r="P11" s="99"/>
      <c r="Q11" s="99"/>
      <c r="R11" s="99"/>
      <c r="S11" s="113"/>
      <c r="T11" s="99"/>
      <c r="U11" s="99"/>
      <c r="V11" s="99"/>
      <c r="W11" s="113"/>
      <c r="X11" s="79"/>
      <c r="Y11" s="516" t="str">
        <f t="shared" si="5"/>
        <v/>
      </c>
      <c r="Z11" s="516" t="str">
        <f t="shared" si="6"/>
        <v/>
      </c>
      <c r="AC11" s="513">
        <f t="shared" si="2"/>
        <v>0</v>
      </c>
      <c r="AD11" s="513">
        <f t="shared" si="7"/>
        <v>0</v>
      </c>
      <c r="AE11" s="513">
        <f t="shared" si="3"/>
        <v>0</v>
      </c>
      <c r="AF11" s="513">
        <f t="shared" si="8"/>
        <v>0</v>
      </c>
    </row>
    <row r="12" spans="1:62" ht="15" customHeight="1" x14ac:dyDescent="0.15">
      <c r="A12" s="118" t="str">
        <f>IF(C12&lt;&gt;"",設定!$C$4&amp;TEXT(ROW(A12)-6,"00"),"")</f>
        <v/>
      </c>
      <c r="B12" s="119" t="str">
        <f>IF(C12&lt;&gt;"",設定!$D$4,"")</f>
        <v/>
      </c>
      <c r="C12" s="747" t="str">
        <f t="shared" si="4"/>
        <v/>
      </c>
      <c r="D12" s="527" t="str">
        <f>IF(設定!B13&lt;&gt;0,設定!B13,"")</f>
        <v/>
      </c>
      <c r="E12" s="145"/>
      <c r="F12" s="66"/>
      <c r="G12" s="101"/>
      <c r="H12" s="101"/>
      <c r="I12" s="101"/>
      <c r="J12" s="114"/>
      <c r="K12" s="80"/>
      <c r="L12" s="145"/>
      <c r="M12" s="66"/>
      <c r="N12" s="101"/>
      <c r="O12" s="101"/>
      <c r="P12" s="101"/>
      <c r="Q12" s="101"/>
      <c r="R12" s="101"/>
      <c r="S12" s="114"/>
      <c r="T12" s="101"/>
      <c r="U12" s="101"/>
      <c r="V12" s="101"/>
      <c r="W12" s="114"/>
      <c r="X12" s="80"/>
      <c r="Y12" s="516" t="str">
        <f t="shared" si="5"/>
        <v/>
      </c>
      <c r="Z12" s="516" t="str">
        <f t="shared" si="6"/>
        <v/>
      </c>
      <c r="AC12" s="513">
        <f t="shared" si="2"/>
        <v>0</v>
      </c>
      <c r="AD12" s="513">
        <f t="shared" si="7"/>
        <v>0</v>
      </c>
      <c r="AE12" s="513">
        <f t="shared" si="3"/>
        <v>0</v>
      </c>
      <c r="AF12" s="513">
        <f t="shared" si="8"/>
        <v>0</v>
      </c>
    </row>
    <row r="13" spans="1:62" ht="15" customHeight="1" x14ac:dyDescent="0.15">
      <c r="A13" s="43" t="str">
        <f>IF(C13&lt;&gt;"",設定!$C$4&amp;TEXT(ROW(A13)-6,"00"),"")</f>
        <v/>
      </c>
      <c r="B13" s="44" t="str">
        <f>IF(C13&lt;&gt;"",設定!$D$4,"")</f>
        <v/>
      </c>
      <c r="C13" s="522" t="str">
        <f t="shared" si="4"/>
        <v/>
      </c>
      <c r="D13" s="525" t="str">
        <f>IF(設定!B14&lt;&gt;0,設定!B14,"")</f>
        <v/>
      </c>
      <c r="E13" s="143"/>
      <c r="F13" s="62"/>
      <c r="G13" s="93"/>
      <c r="H13" s="93"/>
      <c r="I13" s="93"/>
      <c r="J13" s="110"/>
      <c r="K13" s="76"/>
      <c r="L13" s="143"/>
      <c r="M13" s="62"/>
      <c r="N13" s="93"/>
      <c r="O13" s="93"/>
      <c r="P13" s="93"/>
      <c r="Q13" s="93"/>
      <c r="R13" s="93"/>
      <c r="S13" s="110"/>
      <c r="T13" s="93"/>
      <c r="U13" s="93"/>
      <c r="V13" s="93"/>
      <c r="W13" s="110"/>
      <c r="X13" s="76"/>
      <c r="Y13" s="516" t="str">
        <f t="shared" si="5"/>
        <v/>
      </c>
      <c r="Z13" s="516" t="str">
        <f t="shared" si="6"/>
        <v/>
      </c>
      <c r="AC13" s="513">
        <f t="shared" si="2"/>
        <v>0</v>
      </c>
      <c r="AD13" s="513">
        <f t="shared" si="7"/>
        <v>0</v>
      </c>
      <c r="AE13" s="513">
        <f t="shared" si="3"/>
        <v>0</v>
      </c>
      <c r="AF13" s="513">
        <f t="shared" si="8"/>
        <v>0</v>
      </c>
    </row>
    <row r="14" spans="1:62" ht="15" customHeight="1" x14ac:dyDescent="0.15">
      <c r="A14" s="43" t="str">
        <f>IF(C14&lt;&gt;"",設定!$C$4&amp;TEXT(ROW(A14)-6,"00"),"")</f>
        <v/>
      </c>
      <c r="B14" s="44" t="str">
        <f>IF(C14&lt;&gt;"",設定!$D$4,"")</f>
        <v/>
      </c>
      <c r="C14" s="522" t="str">
        <f t="shared" si="4"/>
        <v/>
      </c>
      <c r="D14" s="525" t="str">
        <f>IF(設定!B15&lt;&gt;0,設定!B15,"")</f>
        <v/>
      </c>
      <c r="E14" s="143"/>
      <c r="F14" s="62"/>
      <c r="G14" s="93"/>
      <c r="H14" s="93"/>
      <c r="I14" s="93"/>
      <c r="J14" s="110"/>
      <c r="K14" s="76"/>
      <c r="L14" s="143"/>
      <c r="M14" s="62"/>
      <c r="N14" s="93"/>
      <c r="O14" s="93"/>
      <c r="P14" s="93"/>
      <c r="Q14" s="93"/>
      <c r="R14" s="93"/>
      <c r="S14" s="110"/>
      <c r="T14" s="93"/>
      <c r="U14" s="93"/>
      <c r="V14" s="93"/>
      <c r="W14" s="110"/>
      <c r="X14" s="76"/>
      <c r="Y14" s="516" t="str">
        <f t="shared" si="5"/>
        <v/>
      </c>
      <c r="Z14" s="516" t="str">
        <f t="shared" si="6"/>
        <v/>
      </c>
      <c r="AC14" s="513">
        <f t="shared" si="2"/>
        <v>0</v>
      </c>
      <c r="AD14" s="513">
        <f t="shared" si="7"/>
        <v>0</v>
      </c>
      <c r="AE14" s="513">
        <f t="shared" si="3"/>
        <v>0</v>
      </c>
      <c r="AF14" s="513">
        <f t="shared" si="8"/>
        <v>0</v>
      </c>
    </row>
    <row r="15" spans="1:62" ht="15" customHeight="1" x14ac:dyDescent="0.15">
      <c r="A15" s="43" t="str">
        <f>IF(C15&lt;&gt;"",設定!$C$4&amp;TEXT(ROW(A15)-6,"00"),"")</f>
        <v/>
      </c>
      <c r="B15" s="44" t="str">
        <f>IF(C15&lt;&gt;"",設定!$D$4,"")</f>
        <v/>
      </c>
      <c r="C15" s="522" t="str">
        <f t="shared" si="4"/>
        <v/>
      </c>
      <c r="D15" s="525" t="str">
        <f>IF(設定!B16&lt;&gt;0,設定!B16,"")</f>
        <v/>
      </c>
      <c r="E15" s="143"/>
      <c r="F15" s="63"/>
      <c r="G15" s="95"/>
      <c r="H15" s="95"/>
      <c r="I15" s="95"/>
      <c r="J15" s="111"/>
      <c r="K15" s="77"/>
      <c r="L15" s="143"/>
      <c r="M15" s="63"/>
      <c r="N15" s="95"/>
      <c r="O15" s="95"/>
      <c r="P15" s="95"/>
      <c r="Q15" s="95"/>
      <c r="R15" s="95"/>
      <c r="S15" s="111"/>
      <c r="T15" s="95"/>
      <c r="U15" s="95"/>
      <c r="V15" s="95"/>
      <c r="W15" s="111"/>
      <c r="X15" s="77"/>
      <c r="Y15" s="516" t="str">
        <f t="shared" si="5"/>
        <v/>
      </c>
      <c r="Z15" s="516" t="str">
        <f t="shared" si="6"/>
        <v/>
      </c>
      <c r="AC15" s="513">
        <f t="shared" si="2"/>
        <v>0</v>
      </c>
      <c r="AD15" s="513">
        <f t="shared" si="7"/>
        <v>0</v>
      </c>
      <c r="AE15" s="513">
        <f t="shared" si="3"/>
        <v>0</v>
      </c>
      <c r="AF15" s="513">
        <f t="shared" si="8"/>
        <v>0</v>
      </c>
    </row>
    <row r="16" spans="1:62" s="38" customFormat="1" ht="15" customHeight="1" x14ac:dyDescent="0.15">
      <c r="A16" s="124" t="str">
        <f>IF(C16&lt;&gt;"",設定!$C$4&amp;TEXT(ROW(A16)-6,"00"),"")</f>
        <v/>
      </c>
      <c r="B16" s="125" t="str">
        <f>IF(C16&lt;&gt;"",設定!$D$4,"")</f>
        <v/>
      </c>
      <c r="C16" s="749" t="str">
        <f t="shared" si="4"/>
        <v/>
      </c>
      <c r="D16" s="528" t="str">
        <f>IF(設定!B17&lt;&gt;0,設定!B17,"")</f>
        <v/>
      </c>
      <c r="E16" s="146"/>
      <c r="F16" s="65"/>
      <c r="G16" s="99"/>
      <c r="H16" s="99"/>
      <c r="I16" s="99"/>
      <c r="J16" s="113"/>
      <c r="K16" s="79"/>
      <c r="L16" s="146"/>
      <c r="M16" s="65"/>
      <c r="N16" s="99"/>
      <c r="O16" s="99"/>
      <c r="P16" s="99"/>
      <c r="Q16" s="99"/>
      <c r="R16" s="99"/>
      <c r="S16" s="113"/>
      <c r="T16" s="99"/>
      <c r="U16" s="99"/>
      <c r="V16" s="99"/>
      <c r="W16" s="113"/>
      <c r="X16" s="79"/>
      <c r="Y16" s="516" t="str">
        <f t="shared" si="5"/>
        <v/>
      </c>
      <c r="Z16" s="516" t="str">
        <f t="shared" si="6"/>
        <v/>
      </c>
      <c r="AA16" s="539"/>
      <c r="AB16" s="539"/>
      <c r="AC16" s="513">
        <f t="shared" si="2"/>
        <v>0</v>
      </c>
      <c r="AD16" s="513">
        <f t="shared" si="7"/>
        <v>0</v>
      </c>
      <c r="AE16" s="513">
        <f t="shared" si="3"/>
        <v>0</v>
      </c>
      <c r="AF16" s="513">
        <f t="shared" si="8"/>
        <v>0</v>
      </c>
      <c r="AG16" s="513"/>
      <c r="AH16" s="513"/>
      <c r="AI16" s="513"/>
      <c r="AJ16" s="540"/>
      <c r="AK16" s="540"/>
      <c r="AL16" s="540"/>
      <c r="AM16" s="540"/>
      <c r="AN16" s="540"/>
      <c r="AO16" s="540"/>
      <c r="AP16" s="540"/>
      <c r="AQ16" s="540"/>
      <c r="AR16" s="540"/>
      <c r="AS16" s="540"/>
      <c r="AT16" s="540"/>
      <c r="AU16" s="540"/>
      <c r="AV16" s="540"/>
      <c r="AW16" s="540"/>
      <c r="AX16" s="540"/>
      <c r="AY16" s="540"/>
      <c r="AZ16" s="540"/>
      <c r="BA16" s="540"/>
      <c r="BB16" s="540"/>
      <c r="BC16" s="378"/>
      <c r="BD16" s="378"/>
      <c r="BE16" s="378"/>
      <c r="BF16" s="378"/>
      <c r="BG16" s="378"/>
      <c r="BH16" s="378"/>
      <c r="BI16" s="378"/>
      <c r="BJ16" s="378"/>
    </row>
    <row r="17" spans="1:62" s="38" customFormat="1" ht="15" customHeight="1" x14ac:dyDescent="0.15">
      <c r="A17" s="122" t="str">
        <f>IF(C17&lt;&gt;"",設定!$C$4&amp;TEXT(ROW(A17)-6,"00"),"")</f>
        <v/>
      </c>
      <c r="B17" s="123" t="str">
        <f>IF(C17&lt;&gt;"",設定!$D$4,"")</f>
        <v/>
      </c>
      <c r="C17" s="750" t="str">
        <f t="shared" si="4"/>
        <v/>
      </c>
      <c r="D17" s="529" t="str">
        <f>IF(設定!B18&lt;&gt;0,設定!B18,"")</f>
        <v/>
      </c>
      <c r="E17" s="147"/>
      <c r="F17" s="66"/>
      <c r="G17" s="101"/>
      <c r="H17" s="101"/>
      <c r="I17" s="101"/>
      <c r="J17" s="114"/>
      <c r="K17" s="80"/>
      <c r="L17" s="147"/>
      <c r="M17" s="66"/>
      <c r="N17" s="101"/>
      <c r="O17" s="101"/>
      <c r="P17" s="101"/>
      <c r="Q17" s="101"/>
      <c r="R17" s="101"/>
      <c r="S17" s="114"/>
      <c r="T17" s="101"/>
      <c r="U17" s="101"/>
      <c r="V17" s="101"/>
      <c r="W17" s="114"/>
      <c r="X17" s="80"/>
      <c r="Y17" s="516" t="str">
        <f t="shared" si="5"/>
        <v/>
      </c>
      <c r="Z17" s="516" t="str">
        <f t="shared" si="6"/>
        <v/>
      </c>
      <c r="AA17" s="539"/>
      <c r="AB17" s="539"/>
      <c r="AC17" s="513">
        <f t="shared" si="2"/>
        <v>0</v>
      </c>
      <c r="AD17" s="513">
        <f t="shared" si="7"/>
        <v>0</v>
      </c>
      <c r="AE17" s="513">
        <f t="shared" si="3"/>
        <v>0</v>
      </c>
      <c r="AF17" s="513">
        <f t="shared" si="8"/>
        <v>0</v>
      </c>
      <c r="AG17" s="513"/>
      <c r="AH17" s="513"/>
      <c r="AI17" s="513"/>
      <c r="AJ17" s="540"/>
      <c r="AK17" s="540"/>
      <c r="AL17" s="540"/>
      <c r="AM17" s="540"/>
      <c r="AN17" s="540"/>
      <c r="AO17" s="540"/>
      <c r="AP17" s="540"/>
      <c r="AQ17" s="540"/>
      <c r="AR17" s="540"/>
      <c r="AS17" s="540"/>
      <c r="AT17" s="540"/>
      <c r="AU17" s="540"/>
      <c r="AV17" s="540"/>
      <c r="AW17" s="540"/>
      <c r="AX17" s="540"/>
      <c r="AY17" s="540"/>
      <c r="AZ17" s="540"/>
      <c r="BA17" s="540"/>
      <c r="BB17" s="540"/>
      <c r="BC17" s="378"/>
      <c r="BD17" s="378"/>
      <c r="BE17" s="378"/>
      <c r="BF17" s="378"/>
      <c r="BG17" s="378"/>
      <c r="BH17" s="378"/>
      <c r="BI17" s="378"/>
      <c r="BJ17" s="378"/>
    </row>
    <row r="18" spans="1:62" s="38" customFormat="1" ht="15" customHeight="1" x14ac:dyDescent="0.15">
      <c r="A18" s="43" t="str">
        <f>IF(C18&lt;&gt;"",設定!$C$4&amp;TEXT(ROW(A18)-6,"00"),"")</f>
        <v/>
      </c>
      <c r="B18" s="44" t="str">
        <f>IF(C18&lt;&gt;"",設定!$D$4,"")</f>
        <v/>
      </c>
      <c r="C18" s="522" t="str">
        <f t="shared" si="4"/>
        <v/>
      </c>
      <c r="D18" s="525" t="str">
        <f>IF(設定!B19&lt;&gt;0,設定!B19,"")</f>
        <v/>
      </c>
      <c r="E18" s="143"/>
      <c r="F18" s="62"/>
      <c r="G18" s="93"/>
      <c r="H18" s="93"/>
      <c r="I18" s="93"/>
      <c r="J18" s="110"/>
      <c r="K18" s="76"/>
      <c r="L18" s="143"/>
      <c r="M18" s="62"/>
      <c r="N18" s="93"/>
      <c r="O18" s="93"/>
      <c r="P18" s="93"/>
      <c r="Q18" s="93"/>
      <c r="R18" s="93"/>
      <c r="S18" s="110"/>
      <c r="T18" s="93"/>
      <c r="U18" s="93"/>
      <c r="V18" s="93"/>
      <c r="W18" s="110"/>
      <c r="X18" s="76"/>
      <c r="Y18" s="516" t="str">
        <f t="shared" si="5"/>
        <v/>
      </c>
      <c r="Z18" s="516" t="str">
        <f t="shared" si="6"/>
        <v/>
      </c>
      <c r="AA18" s="539"/>
      <c r="AB18" s="539"/>
      <c r="AC18" s="513">
        <f t="shared" si="2"/>
        <v>0</v>
      </c>
      <c r="AD18" s="513">
        <f t="shared" si="7"/>
        <v>0</v>
      </c>
      <c r="AE18" s="513">
        <f t="shared" si="3"/>
        <v>0</v>
      </c>
      <c r="AF18" s="513">
        <f t="shared" si="8"/>
        <v>0</v>
      </c>
      <c r="AG18" s="513"/>
      <c r="AH18" s="513"/>
      <c r="AI18" s="513"/>
      <c r="AJ18" s="540"/>
      <c r="AK18" s="540"/>
      <c r="AL18" s="540"/>
      <c r="AM18" s="540"/>
      <c r="AN18" s="540"/>
      <c r="AO18" s="540"/>
      <c r="AP18" s="540"/>
      <c r="AQ18" s="540"/>
      <c r="AR18" s="540"/>
      <c r="AS18" s="540"/>
      <c r="AT18" s="540"/>
      <c r="AU18" s="540"/>
      <c r="AV18" s="540"/>
      <c r="AW18" s="540"/>
      <c r="AX18" s="540"/>
      <c r="AY18" s="540"/>
      <c r="AZ18" s="540"/>
      <c r="BA18" s="540"/>
      <c r="BB18" s="540"/>
      <c r="BC18" s="378"/>
      <c r="BD18" s="378"/>
      <c r="BE18" s="378"/>
      <c r="BF18" s="378"/>
      <c r="BG18" s="378"/>
      <c r="BH18" s="378"/>
      <c r="BI18" s="378"/>
      <c r="BJ18" s="378"/>
    </row>
    <row r="19" spans="1:62" s="38" customFormat="1" ht="15" customHeight="1" x14ac:dyDescent="0.15">
      <c r="A19" s="43" t="str">
        <f>IF(C19&lt;&gt;"",設定!$C$4&amp;TEXT(ROW(A19)-6,"00"),"")</f>
        <v/>
      </c>
      <c r="B19" s="44" t="str">
        <f>IF(C19&lt;&gt;"",設定!$D$4,"")</f>
        <v/>
      </c>
      <c r="C19" s="522" t="str">
        <f t="shared" si="4"/>
        <v/>
      </c>
      <c r="D19" s="525" t="str">
        <f>IF(設定!B20&lt;&gt;0,設定!B20,"")</f>
        <v/>
      </c>
      <c r="E19" s="143"/>
      <c r="F19" s="62"/>
      <c r="G19" s="93"/>
      <c r="H19" s="93"/>
      <c r="I19" s="93"/>
      <c r="J19" s="110"/>
      <c r="K19" s="76"/>
      <c r="L19" s="143"/>
      <c r="M19" s="62"/>
      <c r="N19" s="93"/>
      <c r="O19" s="93"/>
      <c r="P19" s="93"/>
      <c r="Q19" s="93"/>
      <c r="R19" s="93"/>
      <c r="S19" s="110"/>
      <c r="T19" s="93"/>
      <c r="U19" s="93"/>
      <c r="V19" s="93"/>
      <c r="W19" s="110"/>
      <c r="X19" s="76"/>
      <c r="Y19" s="516" t="str">
        <f t="shared" si="5"/>
        <v/>
      </c>
      <c r="Z19" s="516" t="str">
        <f t="shared" si="6"/>
        <v/>
      </c>
      <c r="AA19" s="539"/>
      <c r="AB19" s="539"/>
      <c r="AC19" s="513">
        <f t="shared" si="2"/>
        <v>0</v>
      </c>
      <c r="AD19" s="513">
        <f t="shared" si="7"/>
        <v>0</v>
      </c>
      <c r="AE19" s="513">
        <f t="shared" si="3"/>
        <v>0</v>
      </c>
      <c r="AF19" s="513">
        <f t="shared" si="8"/>
        <v>0</v>
      </c>
      <c r="AG19" s="513"/>
      <c r="AH19" s="513"/>
      <c r="AI19" s="513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540"/>
      <c r="AU19" s="540"/>
      <c r="AV19" s="540"/>
      <c r="AW19" s="540"/>
      <c r="AX19" s="540"/>
      <c r="AY19" s="540"/>
      <c r="AZ19" s="540"/>
      <c r="BA19" s="540"/>
      <c r="BB19" s="540"/>
      <c r="BC19" s="378"/>
      <c r="BD19" s="378"/>
      <c r="BE19" s="378"/>
      <c r="BF19" s="378"/>
      <c r="BG19" s="378"/>
      <c r="BH19" s="378"/>
      <c r="BI19" s="378"/>
      <c r="BJ19" s="378"/>
    </row>
    <row r="20" spans="1:62" s="38" customFormat="1" ht="15" customHeight="1" x14ac:dyDescent="0.15">
      <c r="A20" s="43" t="str">
        <f>IF(C20&lt;&gt;"",設定!$C$4&amp;TEXT(ROW(A20)-6,"00"),"")</f>
        <v/>
      </c>
      <c r="B20" s="44" t="str">
        <f>IF(C20&lt;&gt;"",設定!$D$4,"")</f>
        <v/>
      </c>
      <c r="C20" s="522" t="str">
        <f t="shared" si="4"/>
        <v/>
      </c>
      <c r="D20" s="525" t="str">
        <f>IF(設定!B21&lt;&gt;0,設定!B21,"")</f>
        <v/>
      </c>
      <c r="E20" s="143"/>
      <c r="F20" s="63"/>
      <c r="G20" s="95"/>
      <c r="H20" s="95"/>
      <c r="I20" s="95"/>
      <c r="J20" s="111"/>
      <c r="K20" s="77"/>
      <c r="L20" s="143"/>
      <c r="M20" s="63"/>
      <c r="N20" s="95"/>
      <c r="O20" s="95"/>
      <c r="P20" s="95"/>
      <c r="Q20" s="95"/>
      <c r="R20" s="95"/>
      <c r="S20" s="111"/>
      <c r="T20" s="95"/>
      <c r="U20" s="95"/>
      <c r="V20" s="95"/>
      <c r="W20" s="111"/>
      <c r="X20" s="77"/>
      <c r="Y20" s="516" t="str">
        <f t="shared" si="5"/>
        <v/>
      </c>
      <c r="Z20" s="516" t="str">
        <f t="shared" si="6"/>
        <v/>
      </c>
      <c r="AA20" s="539"/>
      <c r="AB20" s="539"/>
      <c r="AC20" s="513">
        <f t="shared" si="2"/>
        <v>0</v>
      </c>
      <c r="AD20" s="513">
        <f t="shared" si="7"/>
        <v>0</v>
      </c>
      <c r="AE20" s="513">
        <f t="shared" si="3"/>
        <v>0</v>
      </c>
      <c r="AF20" s="513">
        <f t="shared" si="8"/>
        <v>0</v>
      </c>
      <c r="AG20" s="513"/>
      <c r="AH20" s="513"/>
      <c r="AI20" s="513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540"/>
      <c r="AU20" s="540"/>
      <c r="AV20" s="540"/>
      <c r="AW20" s="540"/>
      <c r="AX20" s="540"/>
      <c r="AY20" s="540"/>
      <c r="AZ20" s="540"/>
      <c r="BA20" s="540"/>
      <c r="BB20" s="540"/>
      <c r="BC20" s="378"/>
      <c r="BD20" s="378"/>
      <c r="BE20" s="378"/>
      <c r="BF20" s="378"/>
      <c r="BG20" s="378"/>
      <c r="BH20" s="378"/>
      <c r="BI20" s="378"/>
      <c r="BJ20" s="378"/>
    </row>
    <row r="21" spans="1:62" s="38" customFormat="1" ht="15" customHeight="1" x14ac:dyDescent="0.15">
      <c r="A21" s="120" t="str">
        <f>IF(C21&lt;&gt;"",設定!$C$4&amp;TEXT(ROW(A21)-6,"00"),"")</f>
        <v/>
      </c>
      <c r="B21" s="121" t="str">
        <f>IF(C21&lt;&gt;"",設定!$D$4,"")</f>
        <v/>
      </c>
      <c r="C21" s="748" t="str">
        <f t="shared" si="4"/>
        <v/>
      </c>
      <c r="D21" s="526" t="str">
        <f>IF(設定!B22&lt;&gt;0,設定!B22,"")</f>
        <v/>
      </c>
      <c r="E21" s="144"/>
      <c r="F21" s="65"/>
      <c r="G21" s="99"/>
      <c r="H21" s="99"/>
      <c r="I21" s="99"/>
      <c r="J21" s="113"/>
      <c r="K21" s="79"/>
      <c r="L21" s="144"/>
      <c r="M21" s="65"/>
      <c r="N21" s="99"/>
      <c r="O21" s="99"/>
      <c r="P21" s="99"/>
      <c r="Q21" s="99"/>
      <c r="R21" s="99"/>
      <c r="S21" s="113"/>
      <c r="T21" s="99"/>
      <c r="U21" s="99"/>
      <c r="V21" s="99"/>
      <c r="W21" s="113"/>
      <c r="X21" s="79"/>
      <c r="Y21" s="516" t="str">
        <f t="shared" si="5"/>
        <v/>
      </c>
      <c r="Z21" s="516" t="str">
        <f t="shared" si="6"/>
        <v/>
      </c>
      <c r="AA21" s="539"/>
      <c r="AB21" s="539"/>
      <c r="AC21" s="513">
        <f t="shared" si="2"/>
        <v>0</v>
      </c>
      <c r="AD21" s="513">
        <f t="shared" si="7"/>
        <v>0</v>
      </c>
      <c r="AE21" s="513">
        <f t="shared" si="3"/>
        <v>0</v>
      </c>
      <c r="AF21" s="513">
        <f t="shared" si="8"/>
        <v>0</v>
      </c>
      <c r="AG21" s="513"/>
      <c r="AH21" s="513"/>
      <c r="AI21" s="513"/>
      <c r="AJ21" s="540"/>
      <c r="AK21" s="540"/>
      <c r="AL21" s="540"/>
      <c r="AM21" s="540"/>
      <c r="AN21" s="540"/>
      <c r="AO21" s="540"/>
      <c r="AP21" s="540"/>
      <c r="AQ21" s="540"/>
      <c r="AR21" s="540"/>
      <c r="AS21" s="540"/>
      <c r="AT21" s="540"/>
      <c r="AU21" s="540"/>
      <c r="AV21" s="540"/>
      <c r="AW21" s="540"/>
      <c r="AX21" s="540"/>
      <c r="AY21" s="540"/>
      <c r="AZ21" s="540"/>
      <c r="BA21" s="540"/>
      <c r="BB21" s="540"/>
      <c r="BC21" s="378"/>
      <c r="BD21" s="378"/>
      <c r="BE21" s="378"/>
      <c r="BF21" s="378"/>
      <c r="BG21" s="378"/>
      <c r="BH21" s="378"/>
      <c r="BI21" s="378"/>
      <c r="BJ21" s="378"/>
    </row>
    <row r="22" spans="1:62" s="38" customFormat="1" ht="15" customHeight="1" x14ac:dyDescent="0.15">
      <c r="A22" s="118" t="str">
        <f>IF(C22&lt;&gt;"",設定!$C$4&amp;TEXT(ROW(A22)-6,"00"),"")</f>
        <v/>
      </c>
      <c r="B22" s="119" t="str">
        <f>IF(C22&lt;&gt;"",設定!$D$4,"")</f>
        <v/>
      </c>
      <c r="C22" s="747" t="str">
        <f t="shared" si="4"/>
        <v/>
      </c>
      <c r="D22" s="527" t="str">
        <f>IF(設定!B23&lt;&gt;0,設定!B23,"")</f>
        <v/>
      </c>
      <c r="E22" s="145"/>
      <c r="F22" s="66"/>
      <c r="G22" s="101"/>
      <c r="H22" s="101"/>
      <c r="I22" s="101"/>
      <c r="J22" s="114"/>
      <c r="K22" s="80"/>
      <c r="L22" s="145"/>
      <c r="M22" s="66"/>
      <c r="N22" s="101"/>
      <c r="O22" s="101"/>
      <c r="P22" s="101"/>
      <c r="Q22" s="101"/>
      <c r="R22" s="101"/>
      <c r="S22" s="114"/>
      <c r="T22" s="101"/>
      <c r="U22" s="101"/>
      <c r="V22" s="101"/>
      <c r="W22" s="114"/>
      <c r="X22" s="80"/>
      <c r="Y22" s="516" t="str">
        <f t="shared" si="5"/>
        <v/>
      </c>
      <c r="Z22" s="516" t="str">
        <f t="shared" si="6"/>
        <v/>
      </c>
      <c r="AA22" s="539"/>
      <c r="AB22" s="539"/>
      <c r="AC22" s="513">
        <f t="shared" si="2"/>
        <v>0</v>
      </c>
      <c r="AD22" s="513">
        <f t="shared" si="7"/>
        <v>0</v>
      </c>
      <c r="AE22" s="513">
        <f t="shared" si="3"/>
        <v>0</v>
      </c>
      <c r="AF22" s="513">
        <f t="shared" si="8"/>
        <v>0</v>
      </c>
      <c r="AG22" s="513"/>
      <c r="AH22" s="513"/>
      <c r="AI22" s="513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540"/>
      <c r="AU22" s="540"/>
      <c r="AV22" s="540"/>
      <c r="AW22" s="540"/>
      <c r="AX22" s="540"/>
      <c r="AY22" s="540"/>
      <c r="AZ22" s="540"/>
      <c r="BA22" s="540"/>
      <c r="BB22" s="540"/>
      <c r="BC22" s="378"/>
      <c r="BD22" s="378"/>
      <c r="BE22" s="378"/>
      <c r="BF22" s="378"/>
      <c r="BG22" s="378"/>
      <c r="BH22" s="378"/>
      <c r="BI22" s="378"/>
      <c r="BJ22" s="378"/>
    </row>
    <row r="23" spans="1:62" s="38" customFormat="1" ht="15" customHeight="1" x14ac:dyDescent="0.15">
      <c r="A23" s="43" t="str">
        <f>IF(C23&lt;&gt;"",設定!$C$4&amp;TEXT(ROW(A23)-6,"00"),"")</f>
        <v/>
      </c>
      <c r="B23" s="44" t="str">
        <f>IF(C23&lt;&gt;"",設定!$D$4,"")</f>
        <v/>
      </c>
      <c r="C23" s="522" t="str">
        <f t="shared" si="4"/>
        <v/>
      </c>
      <c r="D23" s="525" t="str">
        <f>IF(設定!B24&lt;&gt;0,設定!B24,"")</f>
        <v/>
      </c>
      <c r="E23" s="143"/>
      <c r="F23" s="62"/>
      <c r="G23" s="93"/>
      <c r="H23" s="93"/>
      <c r="I23" s="93"/>
      <c r="J23" s="110"/>
      <c r="K23" s="76"/>
      <c r="L23" s="143"/>
      <c r="M23" s="62"/>
      <c r="N23" s="93"/>
      <c r="O23" s="93"/>
      <c r="P23" s="93"/>
      <c r="Q23" s="93"/>
      <c r="R23" s="93"/>
      <c r="S23" s="110"/>
      <c r="T23" s="93"/>
      <c r="U23" s="93"/>
      <c r="V23" s="93"/>
      <c r="W23" s="110"/>
      <c r="X23" s="76"/>
      <c r="Y23" s="516" t="str">
        <f t="shared" si="5"/>
        <v/>
      </c>
      <c r="Z23" s="516" t="str">
        <f t="shared" si="6"/>
        <v/>
      </c>
      <c r="AA23" s="539"/>
      <c r="AB23" s="539"/>
      <c r="AC23" s="513">
        <f t="shared" si="2"/>
        <v>0</v>
      </c>
      <c r="AD23" s="513">
        <f t="shared" si="7"/>
        <v>0</v>
      </c>
      <c r="AE23" s="513">
        <f t="shared" si="3"/>
        <v>0</v>
      </c>
      <c r="AF23" s="513">
        <f t="shared" si="8"/>
        <v>0</v>
      </c>
      <c r="AG23" s="513"/>
      <c r="AH23" s="513"/>
      <c r="AI23" s="513"/>
      <c r="AJ23" s="540"/>
      <c r="AK23" s="540"/>
      <c r="AL23" s="540"/>
      <c r="AM23" s="540"/>
      <c r="AN23" s="540"/>
      <c r="AO23" s="540"/>
      <c r="AP23" s="540"/>
      <c r="AQ23" s="540"/>
      <c r="AR23" s="540"/>
      <c r="AS23" s="540"/>
      <c r="AT23" s="540"/>
      <c r="AU23" s="540"/>
      <c r="AV23" s="540"/>
      <c r="AW23" s="540"/>
      <c r="AX23" s="540"/>
      <c r="AY23" s="540"/>
      <c r="AZ23" s="540"/>
      <c r="BA23" s="540"/>
      <c r="BB23" s="540"/>
      <c r="BC23" s="378"/>
      <c r="BD23" s="378"/>
      <c r="BE23" s="378"/>
      <c r="BF23" s="378"/>
      <c r="BG23" s="378"/>
      <c r="BH23" s="378"/>
      <c r="BI23" s="378"/>
      <c r="BJ23" s="378"/>
    </row>
    <row r="24" spans="1:62" s="38" customFormat="1" ht="15" customHeight="1" x14ac:dyDescent="0.15">
      <c r="A24" s="43" t="str">
        <f>IF(C24&lt;&gt;"",設定!$C$4&amp;TEXT(ROW(A24)-6,"00"),"")</f>
        <v/>
      </c>
      <c r="B24" s="44" t="str">
        <f>IF(C24&lt;&gt;"",設定!$D$4,"")</f>
        <v/>
      </c>
      <c r="C24" s="522" t="str">
        <f t="shared" si="4"/>
        <v/>
      </c>
      <c r="D24" s="525" t="str">
        <f>IF(設定!B25&lt;&gt;0,設定!B25,"")</f>
        <v/>
      </c>
      <c r="E24" s="143"/>
      <c r="F24" s="62"/>
      <c r="G24" s="93"/>
      <c r="H24" s="93"/>
      <c r="I24" s="93"/>
      <c r="J24" s="110"/>
      <c r="K24" s="76"/>
      <c r="L24" s="143"/>
      <c r="M24" s="62"/>
      <c r="N24" s="93"/>
      <c r="O24" s="93"/>
      <c r="P24" s="93"/>
      <c r="Q24" s="93"/>
      <c r="R24" s="93"/>
      <c r="S24" s="110"/>
      <c r="T24" s="93"/>
      <c r="U24" s="93"/>
      <c r="V24" s="93"/>
      <c r="W24" s="110"/>
      <c r="X24" s="76"/>
      <c r="Y24" s="516" t="str">
        <f t="shared" si="5"/>
        <v/>
      </c>
      <c r="Z24" s="516" t="str">
        <f t="shared" si="6"/>
        <v/>
      </c>
      <c r="AA24" s="539"/>
      <c r="AB24" s="539"/>
      <c r="AC24" s="513">
        <f t="shared" si="2"/>
        <v>0</v>
      </c>
      <c r="AD24" s="513">
        <f t="shared" si="7"/>
        <v>0</v>
      </c>
      <c r="AE24" s="513">
        <f t="shared" si="3"/>
        <v>0</v>
      </c>
      <c r="AF24" s="513">
        <f t="shared" si="8"/>
        <v>0</v>
      </c>
      <c r="AG24" s="513"/>
      <c r="AH24" s="513"/>
      <c r="AI24" s="513"/>
      <c r="AJ24" s="540"/>
      <c r="AK24" s="540"/>
      <c r="AL24" s="540"/>
      <c r="AM24" s="540"/>
      <c r="AN24" s="540"/>
      <c r="AO24" s="540"/>
      <c r="AP24" s="540"/>
      <c r="AQ24" s="540"/>
      <c r="AR24" s="540"/>
      <c r="AS24" s="540"/>
      <c r="AT24" s="540"/>
      <c r="AU24" s="540"/>
      <c r="AV24" s="540"/>
      <c r="AW24" s="540"/>
      <c r="AX24" s="540"/>
      <c r="AY24" s="540"/>
      <c r="AZ24" s="540"/>
      <c r="BA24" s="540"/>
      <c r="BB24" s="540"/>
      <c r="BC24" s="378"/>
      <c r="BD24" s="378"/>
      <c r="BE24" s="378"/>
      <c r="BF24" s="378"/>
      <c r="BG24" s="378"/>
      <c r="BH24" s="378"/>
      <c r="BI24" s="378"/>
      <c r="BJ24" s="378"/>
    </row>
    <row r="25" spans="1:62" s="38" customFormat="1" ht="15" customHeight="1" x14ac:dyDescent="0.15">
      <c r="A25" s="43" t="str">
        <f>IF(C25&lt;&gt;"",設定!$C$4&amp;TEXT(ROW(A25)-6,"00"),"")</f>
        <v/>
      </c>
      <c r="B25" s="44" t="str">
        <f>IF(C25&lt;&gt;"",設定!$D$4,"")</f>
        <v/>
      </c>
      <c r="C25" s="522" t="str">
        <f t="shared" si="4"/>
        <v/>
      </c>
      <c r="D25" s="525" t="str">
        <f>IF(設定!B26&lt;&gt;0,設定!B26,"")</f>
        <v/>
      </c>
      <c r="E25" s="143"/>
      <c r="F25" s="63"/>
      <c r="G25" s="95"/>
      <c r="H25" s="95"/>
      <c r="I25" s="95"/>
      <c r="J25" s="111"/>
      <c r="K25" s="77"/>
      <c r="L25" s="143"/>
      <c r="M25" s="63"/>
      <c r="N25" s="95"/>
      <c r="O25" s="95"/>
      <c r="P25" s="95"/>
      <c r="Q25" s="95"/>
      <c r="R25" s="95"/>
      <c r="S25" s="111"/>
      <c r="T25" s="95"/>
      <c r="U25" s="95"/>
      <c r="V25" s="95"/>
      <c r="W25" s="111"/>
      <c r="X25" s="77"/>
      <c r="Y25" s="516" t="str">
        <f t="shared" si="5"/>
        <v/>
      </c>
      <c r="Z25" s="516" t="str">
        <f t="shared" si="6"/>
        <v/>
      </c>
      <c r="AA25" s="539"/>
      <c r="AB25" s="539"/>
      <c r="AC25" s="513">
        <f t="shared" si="2"/>
        <v>0</v>
      </c>
      <c r="AD25" s="513">
        <f t="shared" si="7"/>
        <v>0</v>
      </c>
      <c r="AE25" s="513">
        <f t="shared" si="3"/>
        <v>0</v>
      </c>
      <c r="AF25" s="513">
        <f t="shared" si="8"/>
        <v>0</v>
      </c>
      <c r="AG25" s="513"/>
      <c r="AH25" s="513"/>
      <c r="AI25" s="513"/>
      <c r="AJ25" s="540"/>
      <c r="AK25" s="540"/>
      <c r="AL25" s="540"/>
      <c r="AM25" s="540"/>
      <c r="AN25" s="540"/>
      <c r="AO25" s="540"/>
      <c r="AP25" s="540"/>
      <c r="AQ25" s="540"/>
      <c r="AR25" s="540"/>
      <c r="AS25" s="540"/>
      <c r="AT25" s="540"/>
      <c r="AU25" s="540"/>
      <c r="AV25" s="540"/>
      <c r="AW25" s="540"/>
      <c r="AX25" s="540"/>
      <c r="AY25" s="540"/>
      <c r="AZ25" s="540"/>
      <c r="BA25" s="540"/>
      <c r="BB25" s="540"/>
      <c r="BC25" s="378"/>
      <c r="BD25" s="378"/>
      <c r="BE25" s="378"/>
      <c r="BF25" s="378"/>
      <c r="BG25" s="378"/>
      <c r="BH25" s="378"/>
      <c r="BI25" s="378"/>
      <c r="BJ25" s="378"/>
    </row>
    <row r="26" spans="1:62" s="38" customFormat="1" ht="15" customHeight="1" x14ac:dyDescent="0.15">
      <c r="A26" s="120" t="str">
        <f>IF(C26&lt;&gt;"",設定!$C$4&amp;TEXT(ROW(A26)-6,"00"),"")</f>
        <v/>
      </c>
      <c r="B26" s="121" t="str">
        <f>IF(C26&lt;&gt;"",設定!$D$4,"")</f>
        <v/>
      </c>
      <c r="C26" s="748" t="str">
        <f t="shared" si="4"/>
        <v/>
      </c>
      <c r="D26" s="526" t="str">
        <f>IF(設定!B27&lt;&gt;0,設定!B27,"")</f>
        <v/>
      </c>
      <c r="E26" s="144"/>
      <c r="F26" s="65"/>
      <c r="G26" s="99"/>
      <c r="H26" s="99"/>
      <c r="I26" s="99"/>
      <c r="J26" s="113"/>
      <c r="K26" s="79"/>
      <c r="L26" s="144"/>
      <c r="M26" s="65"/>
      <c r="N26" s="99"/>
      <c r="O26" s="99"/>
      <c r="P26" s="99"/>
      <c r="Q26" s="99"/>
      <c r="R26" s="99"/>
      <c r="S26" s="113"/>
      <c r="T26" s="99"/>
      <c r="U26" s="99"/>
      <c r="V26" s="99"/>
      <c r="W26" s="113"/>
      <c r="X26" s="79"/>
      <c r="Y26" s="516" t="str">
        <f t="shared" si="5"/>
        <v/>
      </c>
      <c r="Z26" s="516" t="str">
        <f t="shared" si="6"/>
        <v/>
      </c>
      <c r="AA26" s="539"/>
      <c r="AB26" s="539"/>
      <c r="AC26" s="513">
        <f t="shared" si="2"/>
        <v>0</v>
      </c>
      <c r="AD26" s="513">
        <f t="shared" si="7"/>
        <v>0</v>
      </c>
      <c r="AE26" s="513">
        <f t="shared" si="3"/>
        <v>0</v>
      </c>
      <c r="AF26" s="513">
        <f t="shared" si="8"/>
        <v>0</v>
      </c>
      <c r="AG26" s="513"/>
      <c r="AH26" s="513"/>
      <c r="AI26" s="513"/>
      <c r="AJ26" s="540"/>
      <c r="AK26" s="540"/>
      <c r="AL26" s="540"/>
      <c r="AM26" s="540"/>
      <c r="AN26" s="540"/>
      <c r="AO26" s="540"/>
      <c r="AP26" s="540"/>
      <c r="AQ26" s="540"/>
      <c r="AR26" s="540"/>
      <c r="AS26" s="540"/>
      <c r="AT26" s="540"/>
      <c r="AU26" s="540"/>
      <c r="AV26" s="540"/>
      <c r="AW26" s="540"/>
      <c r="AX26" s="540"/>
      <c r="AY26" s="540"/>
      <c r="AZ26" s="540"/>
      <c r="BA26" s="540"/>
      <c r="BB26" s="540"/>
      <c r="BC26" s="378"/>
      <c r="BD26" s="378"/>
      <c r="BE26" s="378"/>
      <c r="BF26" s="378"/>
      <c r="BG26" s="378"/>
      <c r="BH26" s="378"/>
      <c r="BI26" s="378"/>
      <c r="BJ26" s="378"/>
    </row>
    <row r="27" spans="1:62" s="38" customFormat="1" ht="15" customHeight="1" x14ac:dyDescent="0.15">
      <c r="A27" s="118" t="str">
        <f>IF(C27&lt;&gt;"",設定!$C$4&amp;TEXT(ROW(A27)-6,"00"),"")</f>
        <v/>
      </c>
      <c r="B27" s="119" t="str">
        <f>IF(C27&lt;&gt;"",設定!$D$4,"")</f>
        <v/>
      </c>
      <c r="C27" s="747" t="str">
        <f t="shared" si="4"/>
        <v/>
      </c>
      <c r="D27" s="527" t="str">
        <f>IF(設定!B28&lt;&gt;0,設定!B28,"")</f>
        <v/>
      </c>
      <c r="E27" s="145"/>
      <c r="F27" s="66"/>
      <c r="G27" s="101"/>
      <c r="H27" s="101"/>
      <c r="I27" s="101"/>
      <c r="J27" s="114"/>
      <c r="K27" s="80"/>
      <c r="L27" s="145"/>
      <c r="M27" s="66"/>
      <c r="N27" s="101"/>
      <c r="O27" s="101"/>
      <c r="P27" s="101"/>
      <c r="Q27" s="101"/>
      <c r="R27" s="101"/>
      <c r="S27" s="114"/>
      <c r="T27" s="101"/>
      <c r="U27" s="101"/>
      <c r="V27" s="101"/>
      <c r="W27" s="114"/>
      <c r="X27" s="80"/>
      <c r="Y27" s="516" t="str">
        <f t="shared" si="5"/>
        <v/>
      </c>
      <c r="Z27" s="516" t="str">
        <f t="shared" si="6"/>
        <v/>
      </c>
      <c r="AA27" s="539"/>
      <c r="AB27" s="539"/>
      <c r="AC27" s="513">
        <f t="shared" si="2"/>
        <v>0</v>
      </c>
      <c r="AD27" s="513">
        <f t="shared" si="7"/>
        <v>0</v>
      </c>
      <c r="AE27" s="513">
        <f t="shared" si="3"/>
        <v>0</v>
      </c>
      <c r="AF27" s="513">
        <f t="shared" si="8"/>
        <v>0</v>
      </c>
      <c r="AG27" s="513"/>
      <c r="AH27" s="513"/>
      <c r="AI27" s="513"/>
      <c r="AJ27" s="540"/>
      <c r="AK27" s="540"/>
      <c r="AL27" s="540"/>
      <c r="AM27" s="540"/>
      <c r="AN27" s="540"/>
      <c r="AO27" s="540"/>
      <c r="AP27" s="540"/>
      <c r="AQ27" s="540"/>
      <c r="AR27" s="540"/>
      <c r="AS27" s="540"/>
      <c r="AT27" s="540"/>
      <c r="AU27" s="540"/>
      <c r="AV27" s="540"/>
      <c r="AW27" s="540"/>
      <c r="AX27" s="540"/>
      <c r="AY27" s="540"/>
      <c r="AZ27" s="540"/>
      <c r="BA27" s="540"/>
      <c r="BB27" s="540"/>
      <c r="BC27" s="378"/>
      <c r="BD27" s="378"/>
      <c r="BE27" s="378"/>
      <c r="BF27" s="378"/>
      <c r="BG27" s="378"/>
      <c r="BH27" s="378"/>
      <c r="BI27" s="378"/>
      <c r="BJ27" s="378"/>
    </row>
    <row r="28" spans="1:62" s="38" customFormat="1" ht="15" customHeight="1" x14ac:dyDescent="0.15">
      <c r="A28" s="43" t="str">
        <f>IF(C28&lt;&gt;"",設定!$C$4&amp;TEXT(ROW(A28)-6,"00"),"")</f>
        <v/>
      </c>
      <c r="B28" s="44" t="str">
        <f>IF(C28&lt;&gt;"",設定!$D$4,"")</f>
        <v/>
      </c>
      <c r="C28" s="522" t="str">
        <f t="shared" si="4"/>
        <v/>
      </c>
      <c r="D28" s="525" t="str">
        <f>IF(設定!B29&lt;&gt;0,設定!B29,"")</f>
        <v/>
      </c>
      <c r="E28" s="143"/>
      <c r="F28" s="62"/>
      <c r="G28" s="93"/>
      <c r="H28" s="93"/>
      <c r="I28" s="93"/>
      <c r="J28" s="110"/>
      <c r="K28" s="76"/>
      <c r="L28" s="143"/>
      <c r="M28" s="62"/>
      <c r="N28" s="93"/>
      <c r="O28" s="93"/>
      <c r="P28" s="93"/>
      <c r="Q28" s="93"/>
      <c r="R28" s="93"/>
      <c r="S28" s="110"/>
      <c r="T28" s="93"/>
      <c r="U28" s="93"/>
      <c r="V28" s="93"/>
      <c r="W28" s="110"/>
      <c r="X28" s="76"/>
      <c r="Y28" s="516" t="str">
        <f t="shared" si="5"/>
        <v/>
      </c>
      <c r="Z28" s="516" t="str">
        <f t="shared" si="6"/>
        <v/>
      </c>
      <c r="AA28" s="539"/>
      <c r="AB28" s="539"/>
      <c r="AC28" s="513">
        <f t="shared" si="2"/>
        <v>0</v>
      </c>
      <c r="AD28" s="513">
        <f t="shared" si="7"/>
        <v>0</v>
      </c>
      <c r="AE28" s="513">
        <f t="shared" si="3"/>
        <v>0</v>
      </c>
      <c r="AF28" s="513">
        <f t="shared" si="8"/>
        <v>0</v>
      </c>
      <c r="AG28" s="513"/>
      <c r="AH28" s="513"/>
      <c r="AI28" s="513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540"/>
      <c r="AU28" s="540"/>
      <c r="AV28" s="540"/>
      <c r="AW28" s="540"/>
      <c r="AX28" s="540"/>
      <c r="AY28" s="540"/>
      <c r="AZ28" s="540"/>
      <c r="BA28" s="540"/>
      <c r="BB28" s="540"/>
      <c r="BC28" s="378"/>
      <c r="BD28" s="378"/>
      <c r="BE28" s="378"/>
      <c r="BF28" s="378"/>
      <c r="BG28" s="378"/>
      <c r="BH28" s="378"/>
      <c r="BI28" s="378"/>
      <c r="BJ28" s="378"/>
    </row>
    <row r="29" spans="1:62" s="38" customFormat="1" ht="15" customHeight="1" x14ac:dyDescent="0.15">
      <c r="A29" s="43" t="str">
        <f>IF(C29&lt;&gt;"",設定!$C$4&amp;TEXT(ROW(A29)-6,"00"),"")</f>
        <v/>
      </c>
      <c r="B29" s="44" t="str">
        <f>IF(C29&lt;&gt;"",設定!$D$4,"")</f>
        <v/>
      </c>
      <c r="C29" s="522" t="str">
        <f t="shared" si="4"/>
        <v/>
      </c>
      <c r="D29" s="525" t="str">
        <f>IF(設定!B30&lt;&gt;0,設定!B30,"")</f>
        <v/>
      </c>
      <c r="E29" s="143"/>
      <c r="F29" s="62"/>
      <c r="G29" s="93"/>
      <c r="H29" s="93"/>
      <c r="I29" s="93"/>
      <c r="J29" s="110"/>
      <c r="K29" s="76"/>
      <c r="L29" s="143"/>
      <c r="M29" s="62"/>
      <c r="N29" s="93"/>
      <c r="O29" s="93"/>
      <c r="P29" s="93"/>
      <c r="Q29" s="93"/>
      <c r="R29" s="93"/>
      <c r="S29" s="110"/>
      <c r="T29" s="93"/>
      <c r="U29" s="93"/>
      <c r="V29" s="93"/>
      <c r="W29" s="110"/>
      <c r="X29" s="76"/>
      <c r="Y29" s="516" t="str">
        <f t="shared" si="5"/>
        <v/>
      </c>
      <c r="Z29" s="516" t="str">
        <f t="shared" si="6"/>
        <v/>
      </c>
      <c r="AA29" s="539"/>
      <c r="AB29" s="539"/>
      <c r="AC29" s="513">
        <f t="shared" si="2"/>
        <v>0</v>
      </c>
      <c r="AD29" s="513">
        <f t="shared" si="7"/>
        <v>0</v>
      </c>
      <c r="AE29" s="513">
        <f t="shared" si="3"/>
        <v>0</v>
      </c>
      <c r="AF29" s="513">
        <f t="shared" si="8"/>
        <v>0</v>
      </c>
      <c r="AG29" s="513"/>
      <c r="AH29" s="513"/>
      <c r="AI29" s="513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378"/>
      <c r="BD29" s="378"/>
      <c r="BE29" s="378"/>
      <c r="BF29" s="378"/>
      <c r="BG29" s="378"/>
      <c r="BH29" s="378"/>
      <c r="BI29" s="378"/>
      <c r="BJ29" s="378"/>
    </row>
    <row r="30" spans="1:62" s="38" customFormat="1" ht="15" customHeight="1" x14ac:dyDescent="0.15">
      <c r="A30" s="632" t="str">
        <f>IF(C30&lt;&gt;"",設定!$C$4&amp;TEXT(ROW(A30)-6,"00"),"")</f>
        <v/>
      </c>
      <c r="B30" s="44" t="str">
        <f>IF(C30&lt;&gt;"",設定!$D$4,"")</f>
        <v/>
      </c>
      <c r="C30" s="522" t="str">
        <f t="shared" si="4"/>
        <v/>
      </c>
      <c r="D30" s="525" t="str">
        <f>IF(設定!B31&lt;&gt;0,設定!B31,"")</f>
        <v/>
      </c>
      <c r="E30" s="143"/>
      <c r="F30" s="62"/>
      <c r="G30" s="93"/>
      <c r="H30" s="93"/>
      <c r="I30" s="93"/>
      <c r="J30" s="110"/>
      <c r="K30" s="76"/>
      <c r="L30" s="143"/>
      <c r="M30" s="62"/>
      <c r="N30" s="93"/>
      <c r="O30" s="93"/>
      <c r="P30" s="93"/>
      <c r="Q30" s="93"/>
      <c r="R30" s="93"/>
      <c r="S30" s="110"/>
      <c r="T30" s="93"/>
      <c r="U30" s="93"/>
      <c r="V30" s="93"/>
      <c r="W30" s="110"/>
      <c r="X30" s="76"/>
      <c r="Y30" s="516" t="str">
        <f t="shared" si="5"/>
        <v/>
      </c>
      <c r="Z30" s="516" t="str">
        <f t="shared" si="6"/>
        <v/>
      </c>
      <c r="AA30" s="539"/>
      <c r="AB30" s="539"/>
      <c r="AC30" s="513">
        <f t="shared" si="2"/>
        <v>0</v>
      </c>
      <c r="AD30" s="513">
        <f t="shared" si="7"/>
        <v>0</v>
      </c>
      <c r="AE30" s="513">
        <f t="shared" si="3"/>
        <v>0</v>
      </c>
      <c r="AF30" s="513">
        <f t="shared" si="8"/>
        <v>0</v>
      </c>
      <c r="AG30" s="513"/>
      <c r="AH30" s="513"/>
      <c r="AI30" s="513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540"/>
      <c r="AU30" s="540"/>
      <c r="AV30" s="540"/>
      <c r="AW30" s="540"/>
      <c r="AX30" s="540"/>
      <c r="AY30" s="540"/>
      <c r="AZ30" s="540"/>
      <c r="BA30" s="540"/>
      <c r="BB30" s="540"/>
      <c r="BC30" s="378"/>
      <c r="BD30" s="378"/>
      <c r="BE30" s="378"/>
      <c r="BF30" s="378"/>
      <c r="BG30" s="378"/>
      <c r="BH30" s="378"/>
      <c r="BI30" s="378"/>
      <c r="BJ30" s="378"/>
    </row>
    <row r="31" spans="1:62" s="38" customFormat="1" ht="15" customHeight="1" thickBot="1" x14ac:dyDescent="0.2">
      <c r="A31" s="40" t="str">
        <f>IF(C31&lt;&gt;"",設定!$C$4&amp;TEXT(ROW(A31)-6,"00"),"")</f>
        <v/>
      </c>
      <c r="B31" s="42" t="str">
        <f>IF(C31&lt;&gt;"",設定!$D$4,"")</f>
        <v/>
      </c>
      <c r="C31" s="523" t="str">
        <f t="shared" si="4"/>
        <v/>
      </c>
      <c r="D31" s="534" t="str">
        <f>IF(設定!B32&lt;&gt;0,設定!B32,"")</f>
        <v/>
      </c>
      <c r="E31" s="148"/>
      <c r="F31" s="67"/>
      <c r="G31" s="103"/>
      <c r="H31" s="103"/>
      <c r="I31" s="103"/>
      <c r="J31" s="115"/>
      <c r="K31" s="81"/>
      <c r="L31" s="148"/>
      <c r="M31" s="67"/>
      <c r="N31" s="103"/>
      <c r="O31" s="103"/>
      <c r="P31" s="103"/>
      <c r="Q31" s="103"/>
      <c r="R31" s="103"/>
      <c r="S31" s="115"/>
      <c r="T31" s="103"/>
      <c r="U31" s="103"/>
      <c r="V31" s="103"/>
      <c r="W31" s="115"/>
      <c r="X31" s="81"/>
      <c r="Y31" s="516" t="str">
        <f t="shared" si="5"/>
        <v/>
      </c>
      <c r="Z31" s="516" t="str">
        <f t="shared" si="6"/>
        <v/>
      </c>
      <c r="AA31" s="539"/>
      <c r="AB31" s="539"/>
      <c r="AC31" s="513">
        <f t="shared" si="2"/>
        <v>0</v>
      </c>
      <c r="AD31" s="513">
        <f t="shared" si="7"/>
        <v>0</v>
      </c>
      <c r="AE31" s="513">
        <f t="shared" si="3"/>
        <v>0</v>
      </c>
      <c r="AF31" s="513">
        <f t="shared" si="8"/>
        <v>0</v>
      </c>
      <c r="AG31" s="513"/>
      <c r="AH31" s="513"/>
      <c r="AI31" s="513"/>
      <c r="AJ31" s="540"/>
      <c r="AK31" s="540"/>
      <c r="AL31" s="540"/>
      <c r="AM31" s="540"/>
      <c r="AN31" s="540"/>
      <c r="AO31" s="540"/>
      <c r="AP31" s="540"/>
      <c r="AQ31" s="540"/>
      <c r="AR31" s="540"/>
      <c r="AS31" s="540"/>
      <c r="AT31" s="540"/>
      <c r="AU31" s="540"/>
      <c r="AV31" s="540"/>
      <c r="AW31" s="540"/>
      <c r="AX31" s="540"/>
      <c r="AY31" s="540"/>
      <c r="AZ31" s="540"/>
      <c r="BA31" s="540"/>
      <c r="BB31" s="540"/>
      <c r="BC31" s="378"/>
      <c r="BD31" s="378"/>
      <c r="BE31" s="378"/>
      <c r="BF31" s="378"/>
      <c r="BG31" s="378"/>
      <c r="BH31" s="378"/>
      <c r="BI31" s="378"/>
      <c r="BJ31" s="378"/>
    </row>
    <row r="32" spans="1:62" x14ac:dyDescent="0.15">
      <c r="Z32" s="105"/>
    </row>
    <row r="33" spans="26:26" x14ac:dyDescent="0.15">
      <c r="Z33" s="105"/>
    </row>
    <row r="34" spans="26:26" x14ac:dyDescent="0.15">
      <c r="Z34" s="105"/>
    </row>
    <row r="35" spans="26:26" x14ac:dyDescent="0.15">
      <c r="Z35" s="105"/>
    </row>
    <row r="36" spans="26:26" x14ac:dyDescent="0.15">
      <c r="Z36" s="105"/>
    </row>
    <row r="37" spans="26:26" x14ac:dyDescent="0.15">
      <c r="Z37" s="105"/>
    </row>
    <row r="38" spans="26:26" x14ac:dyDescent="0.15">
      <c r="Z38" s="105"/>
    </row>
    <row r="39" spans="26:26" x14ac:dyDescent="0.15">
      <c r="Z39" s="105"/>
    </row>
    <row r="40" spans="26:26" x14ac:dyDescent="0.15">
      <c r="Z40" s="105"/>
    </row>
    <row r="41" spans="26:26" x14ac:dyDescent="0.15">
      <c r="Z41" s="105"/>
    </row>
    <row r="42" spans="26:26" x14ac:dyDescent="0.15">
      <c r="Z42" s="105"/>
    </row>
    <row r="43" spans="26:26" x14ac:dyDescent="0.15">
      <c r="Z43" s="105"/>
    </row>
    <row r="44" spans="26:26" x14ac:dyDescent="0.15">
      <c r="Z44" s="105"/>
    </row>
    <row r="45" spans="26:26" x14ac:dyDescent="0.15">
      <c r="Z45" s="105"/>
    </row>
  </sheetData>
  <sheetProtection algorithmName="SHA-512" hashValue="hyfAcK4OztLnbqo90GPXIjsd/lFHJ3cU6jiQFiomlcdQ3adF/HxirY1Km0ewRnhYwJ34EKyMoDc1z/+Sb3to8w==" saltValue="/6OkWgj4FC9ZZ4dZh+eO4Q==" spinCount="100000" sheet="1" objects="1" scenarios="1"/>
  <mergeCells count="5">
    <mergeCell ref="G2:K2"/>
    <mergeCell ref="S2:X2"/>
    <mergeCell ref="F3:K3"/>
    <mergeCell ref="M3:X3"/>
    <mergeCell ref="E4:J4"/>
  </mergeCells>
  <phoneticPr fontId="2"/>
  <conditionalFormatting sqref="D7:X31">
    <cfRule type="expression" dxfId="356" priority="1">
      <formula>$C7=""</formula>
    </cfRule>
  </conditionalFormatting>
  <conditionalFormatting sqref="E3">
    <cfRule type="expression" dxfId="355" priority="6">
      <formula>$E$3&lt;&gt;""</formula>
    </cfRule>
  </conditionalFormatting>
  <conditionalFormatting sqref="F3">
    <cfRule type="expression" dxfId="354" priority="7">
      <formula>$F$3&lt;&gt;""</formula>
    </cfRule>
  </conditionalFormatting>
  <conditionalFormatting sqref="F7:K31">
    <cfRule type="expression" dxfId="353" priority="2">
      <formula>AND($C7&lt;&gt;"",$E7="")</formula>
    </cfRule>
    <cfRule type="expression" dxfId="352" priority="3">
      <formula>AND($E7="3：未実施",$C7&lt;&gt;"")</formula>
    </cfRule>
    <cfRule type="expression" dxfId="351" priority="13">
      <formula>$AH7=1</formula>
    </cfRule>
  </conditionalFormatting>
  <conditionalFormatting sqref="G2">
    <cfRule type="expression" dxfId="350" priority="8">
      <formula>$G$2&lt;&gt;""</formula>
    </cfRule>
  </conditionalFormatting>
  <conditionalFormatting sqref="L3:M3">
    <cfRule type="containsText" dxfId="349" priority="9" operator="containsText" text="未入力">
      <formula>NOT(ISERROR(SEARCH("未入力",L3)))</formula>
    </cfRule>
  </conditionalFormatting>
  <conditionalFormatting sqref="M7:X31">
    <cfRule type="expression" dxfId="348" priority="4">
      <formula>AND($C7&lt;&gt;"",$L7="")</formula>
    </cfRule>
    <cfRule type="expression" dxfId="347" priority="5">
      <formula>AND($L7="3：未実施",$C7&lt;&gt;"")</formula>
    </cfRule>
    <cfRule type="expression" dxfId="346" priority="14">
      <formula>$AI7=1</formula>
    </cfRule>
  </conditionalFormatting>
  <conditionalFormatting sqref="S2:X2">
    <cfRule type="expression" dxfId="345" priority="10">
      <formula>$S$2&lt;&gt;""</formula>
    </cfRule>
  </conditionalFormatting>
  <conditionalFormatting sqref="Y7:Y31">
    <cfRule type="expression" dxfId="344" priority="11">
      <formula>$Y7&lt;&gt;""</formula>
    </cfRule>
  </conditionalFormatting>
  <conditionalFormatting sqref="Z7:Z31">
    <cfRule type="expression" dxfId="343" priority="12">
      <formula>$Z7&lt;&gt;""</formula>
    </cfRule>
  </conditionalFormatting>
  <dataValidations count="2">
    <dataValidation type="list" imeMode="disabled" allowBlank="1" showInputMessage="1" showErrorMessage="1" error="整数を入力してください。" sqref="M7:X31 F7:K31" xr:uid="{D4C64476-0B99-4842-8063-CB927A197566}">
      <formula1>"○"</formula1>
    </dataValidation>
    <dataValidation type="list" imeMode="disabled" allowBlank="1" showInputMessage="1" showErrorMessage="1" error="整数を入力してください。" sqref="L7:L31 E7:E31" xr:uid="{B0B37C21-F987-4B4B-8127-634A4AFFA3E7}">
      <formula1>"1：全部,2：一部,3：未実施"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49FE8-7188-4AA7-B99B-8372E60823F1}">
  <dimension ref="A1:BI21"/>
  <sheetViews>
    <sheetView showGridLines="0" topLeftCell="D1" zoomScale="85" zoomScaleNormal="85" workbookViewId="0">
      <pane xSplit="1" ySplit="7" topLeftCell="E8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5.625" style="37" customWidth="1"/>
    <col min="6" max="10" width="3.625" style="37" customWidth="1"/>
    <col min="11" max="11" width="15.625" style="37" customWidth="1"/>
    <col min="12" max="28" width="3.625" style="37" customWidth="1"/>
    <col min="29" max="29" width="15.625" style="37" customWidth="1"/>
    <col min="30" max="30" width="10.625" style="37" customWidth="1"/>
    <col min="31" max="31" width="10.625" style="539" customWidth="1"/>
    <col min="32" max="32" width="2.5" style="539"/>
    <col min="33" max="38" width="2.5" style="517" customWidth="1"/>
    <col min="39" max="39" width="2.5" style="517"/>
    <col min="40" max="46" width="2.5" style="539"/>
    <col min="47" max="51" width="2.5" style="107"/>
    <col min="52" max="61" width="2.5" style="364"/>
    <col min="62" max="16384" width="2.5" style="37"/>
  </cols>
  <sheetData>
    <row r="1" spans="1:39" ht="13.5" customHeight="1" x14ac:dyDescent="0.15">
      <c r="D1" s="36" t="s">
        <v>4938</v>
      </c>
      <c r="E1" s="36"/>
    </row>
    <row r="2" spans="1:39" ht="13.5" customHeight="1" thickBot="1" x14ac:dyDescent="0.2">
      <c r="D2" s="37" t="s">
        <v>1982</v>
      </c>
    </row>
    <row r="3" spans="1:39" ht="13.5" customHeight="1" x14ac:dyDescent="0.15">
      <c r="A3" s="45"/>
      <c r="B3" s="46"/>
      <c r="C3" s="46"/>
      <c r="D3" s="520"/>
      <c r="E3" s="642" t="str">
        <f>IF(AG6=1,"↓未入力あり","")</f>
        <v/>
      </c>
      <c r="F3" s="1037" t="str">
        <f>IF(AH6=1,"↓未入力あり","")</f>
        <v/>
      </c>
      <c r="G3" s="1037"/>
      <c r="H3" s="1037"/>
      <c r="I3" s="1037"/>
      <c r="J3" s="1037"/>
      <c r="K3" s="196" t="str">
        <f>IF(AI6=1,"↓未入力あり","")</f>
        <v/>
      </c>
      <c r="L3" s="1055" t="str">
        <f>IF(AJ6=1,"↓未入力あり","")</f>
        <v/>
      </c>
      <c r="M3" s="1038"/>
      <c r="N3" s="1038"/>
      <c r="O3" s="1038"/>
      <c r="P3" s="1038"/>
      <c r="Q3" s="1038"/>
      <c r="R3" s="1038"/>
      <c r="S3" s="1038"/>
      <c r="T3" s="1038"/>
      <c r="U3" s="1038"/>
      <c r="V3" s="1038"/>
      <c r="W3" s="1038"/>
      <c r="X3" s="1038"/>
      <c r="Y3" s="1038"/>
      <c r="Z3" s="1038"/>
      <c r="AA3" s="1038"/>
      <c r="AB3" s="1038"/>
      <c r="AC3" s="196" t="str">
        <f>IF(AK6=1,"↓未入力あり","")</f>
        <v/>
      </c>
    </row>
    <row r="4" spans="1:39" ht="13.5" customHeight="1" x14ac:dyDescent="0.15">
      <c r="A4" s="47"/>
      <c r="B4" s="48"/>
      <c r="C4" s="48"/>
      <c r="D4" s="214"/>
      <c r="E4" s="173" t="s">
        <v>4939</v>
      </c>
      <c r="F4" s="174"/>
      <c r="G4" s="174"/>
      <c r="H4" s="174"/>
      <c r="I4" s="174"/>
      <c r="J4" s="337"/>
      <c r="K4" s="338"/>
      <c r="L4" s="174" t="s">
        <v>4940</v>
      </c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337"/>
      <c r="Z4" s="337"/>
      <c r="AA4" s="337"/>
      <c r="AB4" s="337"/>
      <c r="AC4" s="338"/>
    </row>
    <row r="5" spans="1:39" ht="13.5" customHeight="1" x14ac:dyDescent="0.15">
      <c r="A5" s="47"/>
      <c r="B5" s="48"/>
      <c r="C5" s="48"/>
      <c r="D5" s="214"/>
      <c r="E5" s="47" t="s">
        <v>2663</v>
      </c>
      <c r="F5" s="169" t="s">
        <v>2662</v>
      </c>
      <c r="G5" s="82"/>
      <c r="H5" s="82"/>
      <c r="I5" s="82"/>
      <c r="J5" s="643"/>
      <c r="K5" s="644"/>
      <c r="L5" s="184" t="s">
        <v>2576</v>
      </c>
      <c r="M5" s="82"/>
      <c r="N5" s="82"/>
      <c r="O5" s="82"/>
      <c r="P5" s="82"/>
      <c r="Q5" s="82"/>
      <c r="R5" s="82"/>
      <c r="S5" s="82"/>
      <c r="T5" s="643"/>
      <c r="U5" s="643"/>
      <c r="V5" s="82"/>
      <c r="W5" s="1054" t="str">
        <f>IF(AM6=1,"「ｐ」選択時は複数不可↓","")</f>
        <v/>
      </c>
      <c r="X5" s="1054"/>
      <c r="Y5" s="1054"/>
      <c r="Z5" s="1054"/>
      <c r="AA5" s="1054"/>
      <c r="AB5" s="643"/>
      <c r="AC5" s="644"/>
    </row>
    <row r="6" spans="1:39" ht="13.5" customHeight="1" thickBot="1" x14ac:dyDescent="0.2">
      <c r="A6" s="729" t="s">
        <v>4450</v>
      </c>
      <c r="B6" s="730" t="s">
        <v>1937</v>
      </c>
      <c r="C6" s="51" t="s">
        <v>1938</v>
      </c>
      <c r="D6" s="521" t="s">
        <v>1939</v>
      </c>
      <c r="E6" s="545" t="s">
        <v>2664</v>
      </c>
      <c r="F6" s="89" t="s">
        <v>1949</v>
      </c>
      <c r="G6" s="90" t="s">
        <v>1950</v>
      </c>
      <c r="H6" s="90" t="s">
        <v>1951</v>
      </c>
      <c r="I6" s="90" t="s">
        <v>1952</v>
      </c>
      <c r="J6" s="175" t="s">
        <v>1953</v>
      </c>
      <c r="K6" s="471" t="s">
        <v>2333</v>
      </c>
      <c r="L6" s="108" t="s">
        <v>1949</v>
      </c>
      <c r="M6" s="90" t="s">
        <v>1950</v>
      </c>
      <c r="N6" s="90" t="s">
        <v>1951</v>
      </c>
      <c r="O6" s="90" t="s">
        <v>1952</v>
      </c>
      <c r="P6" s="90" t="s">
        <v>1953</v>
      </c>
      <c r="Q6" s="90" t="s">
        <v>1954</v>
      </c>
      <c r="R6" s="90" t="s">
        <v>1955</v>
      </c>
      <c r="S6" s="90" t="s">
        <v>1956</v>
      </c>
      <c r="T6" s="90" t="s">
        <v>1957</v>
      </c>
      <c r="U6" s="90" t="s">
        <v>1958</v>
      </c>
      <c r="V6" s="90" t="s">
        <v>1959</v>
      </c>
      <c r="W6" s="108" t="s">
        <v>1961</v>
      </c>
      <c r="X6" s="175" t="s">
        <v>1962</v>
      </c>
      <c r="Y6" s="175" t="s">
        <v>2316</v>
      </c>
      <c r="Z6" s="175" t="s">
        <v>2431</v>
      </c>
      <c r="AA6" s="175" t="s">
        <v>2432</v>
      </c>
      <c r="AB6" s="175" t="s">
        <v>2433</v>
      </c>
      <c r="AC6" s="471" t="s">
        <v>2434</v>
      </c>
      <c r="AG6" s="517">
        <f t="shared" ref="AG6:AM6" si="0">AG7</f>
        <v>0</v>
      </c>
      <c r="AH6" s="517">
        <f t="shared" si="0"/>
        <v>0</v>
      </c>
      <c r="AI6" s="517">
        <f t="shared" si="0"/>
        <v>0</v>
      </c>
      <c r="AJ6" s="517">
        <f t="shared" si="0"/>
        <v>0</v>
      </c>
      <c r="AK6" s="517">
        <f t="shared" si="0"/>
        <v>0</v>
      </c>
      <c r="AM6" s="517">
        <f t="shared" si="0"/>
        <v>0</v>
      </c>
    </row>
    <row r="7" spans="1:39" ht="15" customHeight="1" thickBot="1" x14ac:dyDescent="0.2">
      <c r="A7" s="176" t="str">
        <f>IF(設定!$C$4&lt;&gt;"",設定!$C$4&amp;"00","")</f>
        <v/>
      </c>
      <c r="B7" s="177" t="str">
        <f>IF(C7&lt;&gt;"",設定!$D$4,"")</f>
        <v>※シート【学校コード】より、学校コードを入力してください。</v>
      </c>
      <c r="C7" s="177" t="s">
        <v>1944</v>
      </c>
      <c r="D7" s="645" t="s">
        <v>1945</v>
      </c>
      <c r="E7" s="641"/>
      <c r="F7" s="639"/>
      <c r="G7" s="595"/>
      <c r="H7" s="595"/>
      <c r="I7" s="595"/>
      <c r="J7" s="596"/>
      <c r="K7" s="597"/>
      <c r="L7" s="594"/>
      <c r="M7" s="595"/>
      <c r="N7" s="595"/>
      <c r="O7" s="595"/>
      <c r="P7" s="595"/>
      <c r="Q7" s="595"/>
      <c r="R7" s="595"/>
      <c r="S7" s="595"/>
      <c r="T7" s="595"/>
      <c r="U7" s="595"/>
      <c r="V7" s="595"/>
      <c r="W7" s="594"/>
      <c r="X7" s="596"/>
      <c r="Y7" s="596"/>
      <c r="Z7" s="596"/>
      <c r="AA7" s="596"/>
      <c r="AB7" s="596"/>
      <c r="AC7" s="597"/>
      <c r="AD7" s="559" t="str">
        <f>IF(SUM(AH7:AK7)&gt;0,"←未入力あり","")</f>
        <v/>
      </c>
      <c r="AE7" s="559" t="str">
        <f>IF(AM7&gt;0,"←入力エラー","")</f>
        <v/>
      </c>
      <c r="AG7" s="517">
        <f>IF(AND(設定!C4&lt;&gt;"",E7=""),1,0)</f>
        <v>0</v>
      </c>
      <c r="AH7" s="517">
        <f>IF(AND(E7="１：実施している",COUNTIF(F7:J7,"○")=0),1,0)</f>
        <v>0</v>
      </c>
      <c r="AI7" s="517">
        <f>IF($D7&lt;&gt;"",IF(AND(J7&lt;&gt;0,K7=0),1,0),0)</f>
        <v>0</v>
      </c>
      <c r="AJ7" s="517">
        <f>IF(AND(設定!C4&lt;&gt;"",COUNTIF(L7:AB7,"○")=0),1,0)</f>
        <v>0</v>
      </c>
      <c r="AK7" s="517">
        <f>IF($D7&lt;&gt;"",IF(AND(AB7&lt;&gt;0,AC7=0),1,0),0)</f>
        <v>0</v>
      </c>
      <c r="AM7" s="517">
        <f>IF(AND(COUNTIF(L7:Z7,"○")&gt;0,COUNTIF(AA7,"○")&gt;0),1,0)</f>
        <v>0</v>
      </c>
    </row>
    <row r="8" spans="1:39" x14ac:dyDescent="0.15">
      <c r="AE8" s="559"/>
    </row>
    <row r="9" spans="1:39" x14ac:dyDescent="0.15">
      <c r="AE9" s="559"/>
    </row>
    <row r="10" spans="1:39" x14ac:dyDescent="0.15">
      <c r="AE10" s="559"/>
    </row>
    <row r="11" spans="1:39" x14ac:dyDescent="0.15">
      <c r="AE11" s="559"/>
    </row>
    <row r="12" spans="1:39" x14ac:dyDescent="0.15">
      <c r="AE12" s="559"/>
    </row>
    <row r="13" spans="1:39" x14ac:dyDescent="0.15">
      <c r="AE13" s="559"/>
    </row>
    <row r="14" spans="1:39" x14ac:dyDescent="0.15">
      <c r="AE14" s="559"/>
    </row>
    <row r="15" spans="1:39" x14ac:dyDescent="0.15">
      <c r="AE15" s="559"/>
    </row>
    <row r="16" spans="1:39" x14ac:dyDescent="0.15">
      <c r="AE16" s="559"/>
    </row>
    <row r="17" spans="31:31" x14ac:dyDescent="0.15">
      <c r="AE17" s="559"/>
    </row>
    <row r="18" spans="31:31" x14ac:dyDescent="0.15">
      <c r="AE18" s="559"/>
    </row>
    <row r="19" spans="31:31" x14ac:dyDescent="0.15">
      <c r="AE19" s="559"/>
    </row>
    <row r="20" spans="31:31" x14ac:dyDescent="0.15">
      <c r="AE20" s="559"/>
    </row>
    <row r="21" spans="31:31" x14ac:dyDescent="0.15">
      <c r="AE21" s="559"/>
    </row>
  </sheetData>
  <sheetProtection algorithmName="SHA-512" hashValue="tgLVgp6p/Gjg3Dre+3O7Q1gNW15WsqaJgC1uNOrMLvQZzyGhNJJvmsG6N13ShzSC09+GUNopBzuY0zQNsqp96Q==" saltValue="jqll9CaYnHW3AezJLHFFyw==" spinCount="100000" sheet="1" objects="1" scenarios="1"/>
  <dataConsolidate/>
  <mergeCells count="3">
    <mergeCell ref="W5:AA5"/>
    <mergeCell ref="F3:J3"/>
    <mergeCell ref="L3:AB3"/>
  </mergeCells>
  <phoneticPr fontId="2"/>
  <conditionalFormatting sqref="E3">
    <cfRule type="expression" dxfId="342" priority="5">
      <formula>$E$3&lt;&gt;""</formula>
    </cfRule>
  </conditionalFormatting>
  <conditionalFormatting sqref="F3 AD7 AD8:AE8">
    <cfRule type="containsText" dxfId="341" priority="23" operator="containsText" text="未入力">
      <formula>NOT(ISERROR(SEARCH("未入力",F3)))</formula>
    </cfRule>
  </conditionalFormatting>
  <conditionalFormatting sqref="F3">
    <cfRule type="containsText" dxfId="340" priority="25" operator="containsText" text="未入力">
      <formula>NOT(ISERROR(SEARCH("未入力",#REF!)))</formula>
    </cfRule>
  </conditionalFormatting>
  <conditionalFormatting sqref="F7:J7">
    <cfRule type="expression" dxfId="339" priority="2">
      <formula>$E$7=""</formula>
    </cfRule>
  </conditionalFormatting>
  <conditionalFormatting sqref="F7:K7">
    <cfRule type="expression" dxfId="338" priority="1">
      <formula>$E$7="２：実施していない"</formula>
    </cfRule>
  </conditionalFormatting>
  <conditionalFormatting sqref="K3">
    <cfRule type="containsText" dxfId="337" priority="20" operator="containsText" text="未入力">
      <formula>NOT(ISERROR(SEARCH("未入力",#REF!)))</formula>
    </cfRule>
  </conditionalFormatting>
  <conditionalFormatting sqref="K7">
    <cfRule type="expression" dxfId="336" priority="4">
      <formula>$J$7=""</formula>
    </cfRule>
  </conditionalFormatting>
  <conditionalFormatting sqref="K3:L3">
    <cfRule type="containsText" dxfId="335" priority="12" operator="containsText" text="未入力">
      <formula>NOT(ISERROR(SEARCH("未入力",K3)))</formula>
    </cfRule>
  </conditionalFormatting>
  <conditionalFormatting sqref="L3">
    <cfRule type="containsText" dxfId="334" priority="11" operator="containsText" text="未入力">
      <formula>NOT(ISERROR(SEARCH("未入力",L3)))</formula>
    </cfRule>
  </conditionalFormatting>
  <conditionalFormatting sqref="L7:AA7">
    <cfRule type="expression" dxfId="333" priority="26">
      <formula>AND(COUNTA($L$7:$Z$7)&gt;0,COUNTA($AA$7)&gt;0)</formula>
    </cfRule>
  </conditionalFormatting>
  <conditionalFormatting sqref="W5">
    <cfRule type="containsText" dxfId="332" priority="8" operator="containsText" text="複数">
      <formula>NOT(ISERROR(SEARCH("複数",W5)))</formula>
    </cfRule>
    <cfRule type="containsText" dxfId="331" priority="9" operator="containsText" text="未入力">
      <formula>NOT(ISERROR(SEARCH("未入力",W5)))</formula>
    </cfRule>
  </conditionalFormatting>
  <conditionalFormatting sqref="AC3">
    <cfRule type="containsText" dxfId="330" priority="6" operator="containsText" text="未入力">
      <formula>NOT(ISERROR(SEARCH("未入力",AC3)))</formula>
    </cfRule>
    <cfRule type="containsText" dxfId="329" priority="7" operator="containsText" text="未入力">
      <formula>NOT(ISERROR(SEARCH("未入力",#REF!)))</formula>
    </cfRule>
  </conditionalFormatting>
  <conditionalFormatting sqref="AC7">
    <cfRule type="expression" dxfId="328" priority="3">
      <formula>$AB$7=""</formula>
    </cfRule>
  </conditionalFormatting>
  <conditionalFormatting sqref="AE7">
    <cfRule type="containsText" dxfId="327" priority="21" operator="containsText" text="入力">
      <formula>NOT(ISERROR(SEARCH("入力",AE7)))</formula>
    </cfRule>
  </conditionalFormatting>
  <conditionalFormatting sqref="AE8:AE21">
    <cfRule type="containsText" dxfId="326" priority="22" operator="containsText" text="入力">
      <formula>NOT(ISERROR(SEARCH("入力",#REF!)))</formula>
    </cfRule>
  </conditionalFormatting>
  <dataValidations count="2">
    <dataValidation type="list" imeMode="disabled" allowBlank="1" showInputMessage="1" showErrorMessage="1" sqref="L7:AB7 F7:J7" xr:uid="{E08330EE-2917-4C74-8262-3DDB20C421D7}">
      <formula1>"○"</formula1>
    </dataValidation>
    <dataValidation type="list" allowBlank="1" showInputMessage="1" showErrorMessage="1" sqref="E7" xr:uid="{4D27DDC6-8B26-4A7F-9551-2EFE3E85C208}">
      <formula1>"１：実施している,２：実施していない"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5"/>
  <dimension ref="A1:BP51"/>
  <sheetViews>
    <sheetView showGridLines="0" zoomScale="85" zoomScaleNormal="85" workbookViewId="0">
      <pane xSplit="4" ySplit="6" topLeftCell="E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2.625" style="37" customWidth="1"/>
    <col min="6" max="15" width="3.625" style="37" customWidth="1"/>
    <col min="16" max="19" width="12.625" style="37" customWidth="1"/>
    <col min="20" max="30" width="3.625" style="37" customWidth="1"/>
    <col min="31" max="35" width="4.625" style="37" customWidth="1"/>
    <col min="36" max="36" width="10.625" style="37" customWidth="1"/>
    <col min="37" max="37" width="10.625" style="539" customWidth="1"/>
    <col min="38" max="38" width="2.5" style="539"/>
    <col min="39" max="39" width="2.5" style="539" customWidth="1"/>
    <col min="40" max="46" width="2.5" style="513" customWidth="1"/>
    <col min="47" max="49" width="2.5" style="517" customWidth="1"/>
    <col min="50" max="50" width="2.625" style="517" customWidth="1"/>
    <col min="51" max="54" width="2.5" style="517"/>
    <col min="55" max="63" width="2.5" style="539"/>
    <col min="64" max="68" width="2.5" style="515"/>
    <col min="69" max="16384" width="2.5" style="37"/>
  </cols>
  <sheetData>
    <row r="1" spans="1:51" ht="13.5" customHeight="1" x14ac:dyDescent="0.15">
      <c r="D1" s="36" t="s">
        <v>4941</v>
      </c>
    </row>
    <row r="2" spans="1:51" ht="13.5" customHeight="1" thickBot="1" x14ac:dyDescent="0.2">
      <c r="D2" s="37" t="s">
        <v>1936</v>
      </c>
    </row>
    <row r="3" spans="1:51" ht="13.5" customHeight="1" x14ac:dyDescent="0.15">
      <c r="A3" s="45"/>
      <c r="B3" s="46"/>
      <c r="C3" s="149"/>
      <c r="D3" s="520"/>
      <c r="E3" s="341" t="str">
        <f ca="1">IF(AN6=1,"↓未入力あり","")</f>
        <v/>
      </c>
      <c r="F3" s="1028" t="str">
        <f ca="1">IF(AO6=1,"↓未入力あり","")</f>
        <v/>
      </c>
      <c r="G3" s="1028"/>
      <c r="H3" s="1028"/>
      <c r="I3" s="1028"/>
      <c r="J3" s="1028"/>
      <c r="K3" s="1028"/>
      <c r="L3" s="1028"/>
      <c r="M3" s="1028"/>
      <c r="N3" s="1028"/>
      <c r="O3" s="1028"/>
      <c r="P3" s="322" t="str">
        <f ca="1">IF(AP6=1,"↓未入力あり","")</f>
        <v/>
      </c>
      <c r="Q3" s="341" t="str">
        <f ca="1">IF(AQ6=1,"↓未入力あり","")</f>
        <v/>
      </c>
      <c r="R3" s="261" t="str">
        <f ca="1">IF(AR6=1,"↓未入力あり","")</f>
        <v/>
      </c>
      <c r="S3" s="261" t="str">
        <f ca="1">IF(AS6=1,"↓未入力あり","")</f>
        <v/>
      </c>
      <c r="T3" s="1028" t="str">
        <f ca="1">IF(AT6=1,"↓未入力あり","")</f>
        <v/>
      </c>
      <c r="U3" s="1028"/>
      <c r="V3" s="1028"/>
      <c r="W3" s="1028"/>
      <c r="X3" s="1028"/>
      <c r="Y3" s="1028"/>
      <c r="Z3" s="1028"/>
      <c r="AA3" s="1028"/>
      <c r="AB3" s="1028"/>
      <c r="AC3" s="1028"/>
      <c r="AD3" s="1028"/>
      <c r="AE3" s="1028" t="str">
        <f ca="1">IF(AU6=1,"↓未入力あり","")</f>
        <v/>
      </c>
      <c r="AF3" s="1028"/>
      <c r="AG3" s="1028"/>
      <c r="AH3" s="1028"/>
      <c r="AI3" s="1030"/>
    </row>
    <row r="4" spans="1:51" ht="13.5" customHeight="1" x14ac:dyDescent="0.15">
      <c r="A4" s="47"/>
      <c r="B4" s="48"/>
      <c r="C4" s="52"/>
      <c r="D4" s="214"/>
      <c r="E4" s="173" t="s">
        <v>4942</v>
      </c>
      <c r="F4" s="174"/>
      <c r="G4" s="174"/>
      <c r="H4" s="174"/>
      <c r="I4" s="174"/>
      <c r="J4" s="1056" t="str">
        <f ca="1">IF(AW6=1,"「i」選択時は複数不可↓","")</f>
        <v/>
      </c>
      <c r="K4" s="1056"/>
      <c r="L4" s="1056"/>
      <c r="M4" s="1056"/>
      <c r="N4" s="1056"/>
      <c r="O4" s="470"/>
      <c r="P4" s="338"/>
      <c r="Q4" s="173" t="s">
        <v>4943</v>
      </c>
      <c r="R4" s="174"/>
      <c r="S4" s="727" t="str">
        <f>IF(AND(設定!C4&lt;&gt;"",設定!B8=""),"（研究科のみの大学は回答不要です。）","")</f>
        <v/>
      </c>
      <c r="T4" s="174"/>
      <c r="U4" s="174"/>
      <c r="V4" s="174"/>
      <c r="W4" s="174"/>
      <c r="X4" s="174"/>
      <c r="Y4" s="174"/>
      <c r="Z4" s="1056"/>
      <c r="AA4" s="1056"/>
      <c r="AB4" s="1056"/>
      <c r="AC4" s="1056"/>
      <c r="AD4" s="1056"/>
      <c r="AE4" s="1060" t="str">
        <f ca="1">IF(AY6=1,"「ｄ」選択時は複数不可↓","")</f>
        <v/>
      </c>
      <c r="AF4" s="1060"/>
      <c r="AG4" s="1060"/>
      <c r="AH4" s="1060"/>
      <c r="AI4" s="460"/>
    </row>
    <row r="5" spans="1:51" ht="13.5" customHeight="1" x14ac:dyDescent="0.15">
      <c r="A5" s="47"/>
      <c r="B5" s="48"/>
      <c r="C5" s="52"/>
      <c r="D5" s="214"/>
      <c r="E5" s="47" t="s">
        <v>1940</v>
      </c>
      <c r="F5" s="52" t="s">
        <v>2669</v>
      </c>
      <c r="G5" s="82"/>
      <c r="H5" s="82"/>
      <c r="I5" s="82"/>
      <c r="J5" s="459"/>
      <c r="K5" s="459"/>
      <c r="L5" s="459"/>
      <c r="M5" s="459"/>
      <c r="N5" s="459"/>
      <c r="O5" s="459"/>
      <c r="P5" s="472" t="s">
        <v>2341</v>
      </c>
      <c r="Q5" s="151" t="s">
        <v>1973</v>
      </c>
      <c r="R5" s="52" t="s">
        <v>1975</v>
      </c>
      <c r="S5" s="52" t="s">
        <v>1941</v>
      </c>
      <c r="T5" s="52" t="s">
        <v>2436</v>
      </c>
      <c r="U5" s="82"/>
      <c r="V5" s="82"/>
      <c r="W5" s="82"/>
      <c r="X5" s="82"/>
      <c r="Y5" s="82"/>
      <c r="Z5" s="339"/>
      <c r="AA5" s="542"/>
      <c r="AB5" s="542"/>
      <c r="AC5" s="542"/>
      <c r="AD5" s="542"/>
      <c r="AE5" s="1057" t="s">
        <v>2665</v>
      </c>
      <c r="AF5" s="1058"/>
      <c r="AG5" s="1058"/>
      <c r="AH5" s="1058"/>
      <c r="AI5" s="1059"/>
    </row>
    <row r="6" spans="1:51" ht="13.5" customHeight="1" thickBot="1" x14ac:dyDescent="0.2">
      <c r="A6" s="545" t="s">
        <v>2826</v>
      </c>
      <c r="B6" s="730" t="s">
        <v>1937</v>
      </c>
      <c r="C6" s="732" t="s">
        <v>1938</v>
      </c>
      <c r="D6" s="521" t="s">
        <v>1939</v>
      </c>
      <c r="E6" s="141" t="s">
        <v>4560</v>
      </c>
      <c r="F6" s="89" t="s">
        <v>1949</v>
      </c>
      <c r="G6" s="90" t="s">
        <v>1950</v>
      </c>
      <c r="H6" s="90" t="s">
        <v>1951</v>
      </c>
      <c r="I6" s="90" t="s">
        <v>1952</v>
      </c>
      <c r="J6" s="90" t="s">
        <v>1953</v>
      </c>
      <c r="K6" s="90" t="s">
        <v>1954</v>
      </c>
      <c r="L6" s="90" t="s">
        <v>1955</v>
      </c>
      <c r="M6" s="90" t="s">
        <v>1956</v>
      </c>
      <c r="N6" s="90" t="s">
        <v>2060</v>
      </c>
      <c r="O6" s="108" t="s">
        <v>2297</v>
      </c>
      <c r="P6" s="471" t="s">
        <v>1971</v>
      </c>
      <c r="Q6" s="152" t="s">
        <v>1974</v>
      </c>
      <c r="R6" s="53" t="s">
        <v>1974</v>
      </c>
      <c r="S6" s="53" t="s">
        <v>2435</v>
      </c>
      <c r="T6" s="89" t="s">
        <v>1949</v>
      </c>
      <c r="U6" s="90" t="s">
        <v>1950</v>
      </c>
      <c r="V6" s="90" t="s">
        <v>1951</v>
      </c>
      <c r="W6" s="90" t="s">
        <v>1952</v>
      </c>
      <c r="X6" s="90" t="s">
        <v>1953</v>
      </c>
      <c r="Y6" s="90" t="s">
        <v>1954</v>
      </c>
      <c r="Z6" s="90" t="s">
        <v>1955</v>
      </c>
      <c r="AA6" s="90" t="s">
        <v>1956</v>
      </c>
      <c r="AB6" s="108" t="s">
        <v>1957</v>
      </c>
      <c r="AC6" s="90" t="s">
        <v>2062</v>
      </c>
      <c r="AD6" s="175" t="s">
        <v>2040</v>
      </c>
      <c r="AE6" s="89" t="s">
        <v>1949</v>
      </c>
      <c r="AF6" s="90" t="s">
        <v>1950</v>
      </c>
      <c r="AG6" s="90" t="s">
        <v>1951</v>
      </c>
      <c r="AH6" s="90" t="s">
        <v>1952</v>
      </c>
      <c r="AI6" s="187" t="s">
        <v>1953</v>
      </c>
      <c r="AN6" s="513">
        <f ca="1">IF(SUM(AN7:AN51)&lt;&gt;0,1,0)</f>
        <v>0</v>
      </c>
      <c r="AO6" s="513">
        <f t="shared" ref="AO6:AY6" ca="1" si="0">IF(SUM(AO7:AO51)&lt;&gt;0,1,0)</f>
        <v>0</v>
      </c>
      <c r="AP6" s="513">
        <f t="shared" ca="1" si="0"/>
        <v>0</v>
      </c>
      <c r="AQ6" s="513">
        <f t="shared" ca="1" si="0"/>
        <v>0</v>
      </c>
      <c r="AR6" s="513">
        <f t="shared" ca="1" si="0"/>
        <v>0</v>
      </c>
      <c r="AS6" s="513">
        <f t="shared" ca="1" si="0"/>
        <v>0</v>
      </c>
      <c r="AT6" s="513">
        <f t="shared" ca="1" si="0"/>
        <v>0</v>
      </c>
      <c r="AU6" s="513">
        <f t="shared" ca="1" si="0"/>
        <v>0</v>
      </c>
      <c r="AV6" s="513"/>
      <c r="AW6" s="513">
        <f t="shared" ca="1" si="0"/>
        <v>0</v>
      </c>
      <c r="AX6" s="513"/>
      <c r="AY6" s="513">
        <f t="shared" ca="1" si="0"/>
        <v>0</v>
      </c>
    </row>
    <row r="7" spans="1:51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571"/>
      <c r="F7" s="61"/>
      <c r="G7" s="91"/>
      <c r="H7" s="91"/>
      <c r="I7" s="91"/>
      <c r="J7" s="91"/>
      <c r="K7" s="91"/>
      <c r="L7" s="91"/>
      <c r="M7" s="109"/>
      <c r="N7" s="91"/>
      <c r="O7" s="134"/>
      <c r="P7" s="481"/>
      <c r="Q7" s="61"/>
      <c r="R7" s="61"/>
      <c r="S7" s="61"/>
      <c r="T7" s="61"/>
      <c r="U7" s="91"/>
      <c r="V7" s="91"/>
      <c r="W7" s="91"/>
      <c r="X7" s="91"/>
      <c r="Y7" s="91"/>
      <c r="Z7" s="91"/>
      <c r="AA7" s="91"/>
      <c r="AB7" s="109"/>
      <c r="AC7" s="91"/>
      <c r="AD7" s="134"/>
      <c r="AE7" s="61"/>
      <c r="AF7" s="91"/>
      <c r="AG7" s="91"/>
      <c r="AH7" s="91"/>
      <c r="AI7" s="75"/>
      <c r="AJ7" s="105" t="str">
        <f ca="1">IF(SUM(AN7:AU7)&gt;0,"←未入力あり","")</f>
        <v/>
      </c>
      <c r="AK7" s="105" t="str">
        <f ca="1">IF(SUM(AW7:AY7)&gt;0,"←入力エラー","")</f>
        <v/>
      </c>
      <c r="AN7" s="513">
        <f t="shared" ref="AN7" ca="1" si="1">IF(AND($D7&lt;&gt;"",E7=""),1,0)</f>
        <v>0</v>
      </c>
      <c r="AO7" s="513">
        <f t="shared" ref="AO7" ca="1" si="2">IF($D7&lt;&gt;"",IF(COUNTIF(F7:O7,"○")&gt;0,0,1),0)</f>
        <v>0</v>
      </c>
      <c r="AP7" s="513">
        <f t="shared" ref="AP7" ca="1" si="3">IF($D7&lt;&gt;"",IF(AND(O7&lt;&gt;0,P7=0),1,0),0)</f>
        <v>0</v>
      </c>
      <c r="AQ7" s="513">
        <f ca="1">IF(AND($C7="学部",$D7&lt;&gt;""),IF(Q7="",1,0),0)</f>
        <v>0</v>
      </c>
      <c r="AR7" s="513">
        <f ca="1">IF(AND($C7="学部",$D7&lt;&gt;""),IF(R7="",1,0),0)</f>
        <v>0</v>
      </c>
      <c r="AS7" s="513">
        <f ca="1">IF(AND($C7="学部",$D7&lt;&gt;""),IF(S7="",1,0),0)</f>
        <v>0</v>
      </c>
      <c r="AT7" s="513" t="b">
        <f ca="1">IF(AND($C7="学部",$D7&lt;&gt;""),IF(AND(OR(S7="1：全部",S7="2：一部"),COUNTIF(T7:AD7,"○")=0),1,0))</f>
        <v>0</v>
      </c>
      <c r="AU7" s="513">
        <f ca="1">IF($D7="",0,IF(AND(OR(S7="1：全部",S7="2：一部"),COUNTIF(AE7:AI7,"○")=0),1,0))</f>
        <v>0</v>
      </c>
      <c r="AW7" s="517">
        <f ca="1">IF($D7="",0,IF(AND(COUNTIF(F7:M7,"○")&gt;0,COUNTIF(N7,"○")&gt;0),1,0))</f>
        <v>0</v>
      </c>
      <c r="AY7" s="517">
        <f ca="1">IF($D7="",0,IF(AND(COUNTA(AE7:AG7)&gt;0,COUNTA(AH7)&gt;0),1,0))</f>
        <v>0</v>
      </c>
    </row>
    <row r="8" spans="1:51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552"/>
      <c r="F8" s="62"/>
      <c r="G8" s="93"/>
      <c r="H8" s="93"/>
      <c r="I8" s="93"/>
      <c r="J8" s="93"/>
      <c r="K8" s="93"/>
      <c r="L8" s="93"/>
      <c r="M8" s="110"/>
      <c r="N8" s="93"/>
      <c r="O8" s="135"/>
      <c r="P8" s="482"/>
      <c r="Q8" s="62"/>
      <c r="R8" s="62"/>
      <c r="S8" s="62"/>
      <c r="T8" s="62"/>
      <c r="U8" s="93"/>
      <c r="V8" s="93"/>
      <c r="W8" s="93"/>
      <c r="X8" s="93"/>
      <c r="Y8" s="93"/>
      <c r="Z8" s="93"/>
      <c r="AA8" s="93"/>
      <c r="AB8" s="110"/>
      <c r="AC8" s="93"/>
      <c r="AD8" s="135"/>
      <c r="AE8" s="62"/>
      <c r="AF8" s="93"/>
      <c r="AG8" s="93"/>
      <c r="AH8" s="93"/>
      <c r="AI8" s="76"/>
      <c r="AJ8" s="105" t="str">
        <f t="shared" ref="AJ8:AJ51" ca="1" si="4">IF(SUM(AN8:AU8)&gt;0,"←未入力あり","")</f>
        <v/>
      </c>
      <c r="AK8" s="105" t="str">
        <f t="shared" ref="AK8:AK51" ca="1" si="5">IF(SUM(AW8:AY8)&gt;0,"←入力エラー","")</f>
        <v/>
      </c>
      <c r="AN8" s="513">
        <f t="shared" ref="AN8:AN51" ca="1" si="6">IF(AND($D8&lt;&gt;"",E8=""),1,0)</f>
        <v>0</v>
      </c>
      <c r="AO8" s="513">
        <f t="shared" ref="AO8:AO51" ca="1" si="7">IF($D8&lt;&gt;"",IF(COUNTIF(F8:O8,"○")&gt;0,0,1),0)</f>
        <v>0</v>
      </c>
      <c r="AP8" s="513">
        <f t="shared" ref="AP8:AP51" ca="1" si="8">IF($D8&lt;&gt;"",IF(AND(O8&lt;&gt;0,P8=0),1,0),0)</f>
        <v>0</v>
      </c>
      <c r="AQ8" s="513">
        <f t="shared" ref="AQ8:AQ51" ca="1" si="9">IF(AND($C8="学部",$D8&lt;&gt;""),IF(Q8="",1,0),0)</f>
        <v>0</v>
      </c>
      <c r="AR8" s="513">
        <f t="shared" ref="AR8:AR51" ca="1" si="10">IF(AND($C8="学部",$D8&lt;&gt;""),IF(R8="",1,0),0)</f>
        <v>0</v>
      </c>
      <c r="AS8" s="513">
        <f t="shared" ref="AS8:AS51" ca="1" si="11">IF(AND($C8="学部",$D8&lt;&gt;""),IF(S8="",1,0),0)</f>
        <v>0</v>
      </c>
      <c r="AT8" s="513">
        <f t="shared" ref="AT8:AT51" ca="1" si="12">IF($D8="",0,IF(AND(OR(S8="1：全部",S8="2：一部"),COUNTIF(T8:AD8,"○")=0),1,0))</f>
        <v>0</v>
      </c>
      <c r="AU8" s="513">
        <f t="shared" ref="AU8:AU51" ca="1" si="13">IF($D8="",0,IF(AND(OR(S8="1：全部",S8="2：一部"),COUNTIF(AE8:AI8,"○")=0),1,0))</f>
        <v>0</v>
      </c>
      <c r="AW8" s="517">
        <f t="shared" ref="AW8:AW51" ca="1" si="14">IF($D8="",0,IF(AND(COUNTIF(F8:M8,"○")&gt;0,COUNTIF(N8,"○")&gt;0),1,0))</f>
        <v>0</v>
      </c>
      <c r="AY8" s="517">
        <f t="shared" ref="AY8:AY51" ca="1" si="15">IF($D8="",0,IF(AND(COUNTA(AE8:AG8)&gt;0,COUNTA(AH8)&gt;0),1,0))</f>
        <v>0</v>
      </c>
    </row>
    <row r="9" spans="1:51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552"/>
      <c r="F9" s="62"/>
      <c r="G9" s="93"/>
      <c r="H9" s="93"/>
      <c r="I9" s="93"/>
      <c r="J9" s="93"/>
      <c r="K9" s="93"/>
      <c r="L9" s="93"/>
      <c r="M9" s="110"/>
      <c r="N9" s="93"/>
      <c r="O9" s="135"/>
      <c r="P9" s="482"/>
      <c r="Q9" s="62"/>
      <c r="R9" s="62"/>
      <c r="S9" s="62"/>
      <c r="T9" s="62"/>
      <c r="U9" s="93"/>
      <c r="V9" s="93"/>
      <c r="W9" s="93"/>
      <c r="X9" s="93"/>
      <c r="Y9" s="93"/>
      <c r="Z9" s="93"/>
      <c r="AA9" s="93"/>
      <c r="AB9" s="110"/>
      <c r="AC9" s="93"/>
      <c r="AD9" s="135"/>
      <c r="AE9" s="62"/>
      <c r="AF9" s="93"/>
      <c r="AG9" s="93"/>
      <c r="AH9" s="93"/>
      <c r="AI9" s="76"/>
      <c r="AJ9" s="105" t="str">
        <f t="shared" ca="1" si="4"/>
        <v/>
      </c>
      <c r="AK9" s="105" t="str">
        <f t="shared" ca="1" si="5"/>
        <v/>
      </c>
      <c r="AN9" s="513">
        <f t="shared" ca="1" si="6"/>
        <v>0</v>
      </c>
      <c r="AO9" s="513">
        <f t="shared" ca="1" si="7"/>
        <v>0</v>
      </c>
      <c r="AP9" s="513">
        <f t="shared" ca="1" si="8"/>
        <v>0</v>
      </c>
      <c r="AQ9" s="513">
        <f t="shared" ca="1" si="9"/>
        <v>0</v>
      </c>
      <c r="AR9" s="513">
        <f t="shared" ca="1" si="10"/>
        <v>0</v>
      </c>
      <c r="AS9" s="513">
        <f t="shared" ca="1" si="11"/>
        <v>0</v>
      </c>
      <c r="AT9" s="513">
        <f t="shared" ca="1" si="12"/>
        <v>0</v>
      </c>
      <c r="AU9" s="513">
        <f t="shared" ca="1" si="13"/>
        <v>0</v>
      </c>
      <c r="AW9" s="517">
        <f t="shared" ca="1" si="14"/>
        <v>0</v>
      </c>
      <c r="AY9" s="517">
        <f t="shared" ca="1" si="15"/>
        <v>0</v>
      </c>
    </row>
    <row r="10" spans="1:51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552"/>
      <c r="F10" s="62"/>
      <c r="G10" s="93"/>
      <c r="H10" s="93"/>
      <c r="I10" s="93"/>
      <c r="J10" s="93"/>
      <c r="K10" s="93"/>
      <c r="L10" s="93"/>
      <c r="M10" s="110"/>
      <c r="N10" s="93"/>
      <c r="O10" s="135"/>
      <c r="P10" s="482"/>
      <c r="Q10" s="62"/>
      <c r="R10" s="62"/>
      <c r="S10" s="62"/>
      <c r="T10" s="62"/>
      <c r="U10" s="93"/>
      <c r="V10" s="93"/>
      <c r="W10" s="93"/>
      <c r="X10" s="93"/>
      <c r="Y10" s="93"/>
      <c r="Z10" s="93"/>
      <c r="AA10" s="93"/>
      <c r="AB10" s="110"/>
      <c r="AC10" s="93"/>
      <c r="AD10" s="135"/>
      <c r="AE10" s="62"/>
      <c r="AF10" s="93"/>
      <c r="AG10" s="93"/>
      <c r="AH10" s="93"/>
      <c r="AI10" s="76"/>
      <c r="AJ10" s="105" t="str">
        <f t="shared" ca="1" si="4"/>
        <v/>
      </c>
      <c r="AK10" s="105" t="str">
        <f t="shared" ca="1" si="5"/>
        <v/>
      </c>
      <c r="AN10" s="513">
        <f t="shared" ca="1" si="6"/>
        <v>0</v>
      </c>
      <c r="AO10" s="513">
        <f t="shared" ca="1" si="7"/>
        <v>0</v>
      </c>
      <c r="AP10" s="513">
        <f t="shared" ca="1" si="8"/>
        <v>0</v>
      </c>
      <c r="AQ10" s="513">
        <f t="shared" ca="1" si="9"/>
        <v>0</v>
      </c>
      <c r="AR10" s="513">
        <f t="shared" ca="1" si="10"/>
        <v>0</v>
      </c>
      <c r="AS10" s="513">
        <f t="shared" ca="1" si="11"/>
        <v>0</v>
      </c>
      <c r="AT10" s="513">
        <f t="shared" ca="1" si="12"/>
        <v>0</v>
      </c>
      <c r="AU10" s="513">
        <f t="shared" ca="1" si="13"/>
        <v>0</v>
      </c>
      <c r="AW10" s="517">
        <f t="shared" ca="1" si="14"/>
        <v>0</v>
      </c>
      <c r="AY10" s="517">
        <f t="shared" ca="1" si="15"/>
        <v>0</v>
      </c>
    </row>
    <row r="11" spans="1:51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77" t="str">
        <f>IF(設定!AF12&lt;&gt;0,設定!AF12,"")</f>
        <v/>
      </c>
      <c r="D11" s="526" t="str">
        <f ca="1">IF(設定!AE12&lt;&gt;0,設定!AE12,"")</f>
        <v/>
      </c>
      <c r="E11" s="553"/>
      <c r="F11" s="63"/>
      <c r="G11" s="95"/>
      <c r="H11" s="95"/>
      <c r="I11" s="95"/>
      <c r="J11" s="95"/>
      <c r="K11" s="95"/>
      <c r="L11" s="95"/>
      <c r="M11" s="111"/>
      <c r="N11" s="95"/>
      <c r="O11" s="136"/>
      <c r="P11" s="483"/>
      <c r="Q11" s="63"/>
      <c r="R11" s="63"/>
      <c r="S11" s="63"/>
      <c r="T11" s="63"/>
      <c r="U11" s="95"/>
      <c r="V11" s="95"/>
      <c r="W11" s="95"/>
      <c r="X11" s="95"/>
      <c r="Y11" s="95"/>
      <c r="Z11" s="95"/>
      <c r="AA11" s="95"/>
      <c r="AB11" s="111"/>
      <c r="AC11" s="95"/>
      <c r="AD11" s="136"/>
      <c r="AE11" s="63"/>
      <c r="AF11" s="95"/>
      <c r="AG11" s="95"/>
      <c r="AH11" s="95"/>
      <c r="AI11" s="77"/>
      <c r="AJ11" s="105" t="str">
        <f t="shared" ca="1" si="4"/>
        <v/>
      </c>
      <c r="AK11" s="105" t="str">
        <f t="shared" ca="1" si="5"/>
        <v/>
      </c>
      <c r="AN11" s="513">
        <f t="shared" ca="1" si="6"/>
        <v>0</v>
      </c>
      <c r="AO11" s="513">
        <f t="shared" ca="1" si="7"/>
        <v>0</v>
      </c>
      <c r="AP11" s="513">
        <f t="shared" ca="1" si="8"/>
        <v>0</v>
      </c>
      <c r="AQ11" s="513">
        <f t="shared" ca="1" si="9"/>
        <v>0</v>
      </c>
      <c r="AR11" s="513">
        <f t="shared" ca="1" si="10"/>
        <v>0</v>
      </c>
      <c r="AS11" s="513">
        <f t="shared" ca="1" si="11"/>
        <v>0</v>
      </c>
      <c r="AT11" s="513">
        <f t="shared" ca="1" si="12"/>
        <v>0</v>
      </c>
      <c r="AU11" s="513">
        <f t="shared" ca="1" si="13"/>
        <v>0</v>
      </c>
      <c r="AW11" s="517">
        <f t="shared" ca="1" si="14"/>
        <v>0</v>
      </c>
      <c r="AY11" s="517">
        <f t="shared" ca="1" si="15"/>
        <v>0</v>
      </c>
    </row>
    <row r="12" spans="1:51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551"/>
      <c r="F12" s="64"/>
      <c r="G12" s="97"/>
      <c r="H12" s="97"/>
      <c r="I12" s="97"/>
      <c r="J12" s="97"/>
      <c r="K12" s="97"/>
      <c r="L12" s="97"/>
      <c r="M12" s="112"/>
      <c r="N12" s="97"/>
      <c r="O12" s="137"/>
      <c r="P12" s="484"/>
      <c r="Q12" s="64"/>
      <c r="R12" s="64"/>
      <c r="S12" s="64"/>
      <c r="T12" s="64"/>
      <c r="U12" s="97"/>
      <c r="V12" s="97"/>
      <c r="W12" s="97"/>
      <c r="X12" s="97"/>
      <c r="Y12" s="97"/>
      <c r="Z12" s="97"/>
      <c r="AA12" s="97"/>
      <c r="AB12" s="112"/>
      <c r="AC12" s="97"/>
      <c r="AD12" s="137"/>
      <c r="AE12" s="64"/>
      <c r="AF12" s="97"/>
      <c r="AG12" s="97"/>
      <c r="AH12" s="97"/>
      <c r="AI12" s="78"/>
      <c r="AJ12" s="105" t="str">
        <f t="shared" ca="1" si="4"/>
        <v/>
      </c>
      <c r="AK12" s="105" t="str">
        <f t="shared" ca="1" si="5"/>
        <v/>
      </c>
      <c r="AN12" s="513">
        <f t="shared" ca="1" si="6"/>
        <v>0</v>
      </c>
      <c r="AO12" s="513">
        <f t="shared" ca="1" si="7"/>
        <v>0</v>
      </c>
      <c r="AP12" s="513">
        <f t="shared" ca="1" si="8"/>
        <v>0</v>
      </c>
      <c r="AQ12" s="513">
        <f t="shared" ca="1" si="9"/>
        <v>0</v>
      </c>
      <c r="AR12" s="513">
        <f t="shared" ca="1" si="10"/>
        <v>0</v>
      </c>
      <c r="AS12" s="513">
        <f t="shared" ca="1" si="11"/>
        <v>0</v>
      </c>
      <c r="AT12" s="513">
        <f t="shared" ca="1" si="12"/>
        <v>0</v>
      </c>
      <c r="AU12" s="513">
        <f t="shared" ca="1" si="13"/>
        <v>0</v>
      </c>
      <c r="AW12" s="517">
        <f t="shared" ca="1" si="14"/>
        <v>0</v>
      </c>
      <c r="AY12" s="517">
        <f t="shared" ca="1" si="15"/>
        <v>0</v>
      </c>
    </row>
    <row r="13" spans="1:51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552"/>
      <c r="F13" s="62"/>
      <c r="G13" s="93"/>
      <c r="H13" s="93"/>
      <c r="I13" s="93"/>
      <c r="J13" s="93"/>
      <c r="K13" s="93"/>
      <c r="L13" s="93"/>
      <c r="M13" s="110"/>
      <c r="N13" s="93"/>
      <c r="O13" s="135"/>
      <c r="P13" s="482"/>
      <c r="Q13" s="62"/>
      <c r="R13" s="62"/>
      <c r="S13" s="62"/>
      <c r="T13" s="62"/>
      <c r="U13" s="93"/>
      <c r="V13" s="93"/>
      <c r="W13" s="93"/>
      <c r="X13" s="93"/>
      <c r="Y13" s="93"/>
      <c r="Z13" s="93"/>
      <c r="AA13" s="93"/>
      <c r="AB13" s="110"/>
      <c r="AC13" s="93"/>
      <c r="AD13" s="135"/>
      <c r="AE13" s="62"/>
      <c r="AF13" s="93"/>
      <c r="AG13" s="93"/>
      <c r="AH13" s="93"/>
      <c r="AI13" s="76"/>
      <c r="AJ13" s="105" t="str">
        <f t="shared" ca="1" si="4"/>
        <v/>
      </c>
      <c r="AK13" s="105" t="str">
        <f t="shared" ca="1" si="5"/>
        <v/>
      </c>
      <c r="AN13" s="513">
        <f t="shared" ca="1" si="6"/>
        <v>0</v>
      </c>
      <c r="AO13" s="513">
        <f t="shared" ca="1" si="7"/>
        <v>0</v>
      </c>
      <c r="AP13" s="513">
        <f t="shared" ca="1" si="8"/>
        <v>0</v>
      </c>
      <c r="AQ13" s="513">
        <f t="shared" ca="1" si="9"/>
        <v>0</v>
      </c>
      <c r="AR13" s="513">
        <f t="shared" ca="1" si="10"/>
        <v>0</v>
      </c>
      <c r="AS13" s="513">
        <f t="shared" ca="1" si="11"/>
        <v>0</v>
      </c>
      <c r="AT13" s="513">
        <f t="shared" ca="1" si="12"/>
        <v>0</v>
      </c>
      <c r="AU13" s="513">
        <f t="shared" ca="1" si="13"/>
        <v>0</v>
      </c>
      <c r="AW13" s="517">
        <f t="shared" ca="1" si="14"/>
        <v>0</v>
      </c>
      <c r="AY13" s="517">
        <f t="shared" ca="1" si="15"/>
        <v>0</v>
      </c>
    </row>
    <row r="14" spans="1:51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552"/>
      <c r="F14" s="62"/>
      <c r="G14" s="93"/>
      <c r="H14" s="93"/>
      <c r="I14" s="93"/>
      <c r="J14" s="93"/>
      <c r="K14" s="93"/>
      <c r="L14" s="93"/>
      <c r="M14" s="110"/>
      <c r="N14" s="93"/>
      <c r="O14" s="135"/>
      <c r="P14" s="482"/>
      <c r="Q14" s="62"/>
      <c r="R14" s="62"/>
      <c r="S14" s="62"/>
      <c r="T14" s="62"/>
      <c r="U14" s="93"/>
      <c r="V14" s="93"/>
      <c r="W14" s="93"/>
      <c r="X14" s="93"/>
      <c r="Y14" s="93"/>
      <c r="Z14" s="93"/>
      <c r="AA14" s="93"/>
      <c r="AB14" s="110"/>
      <c r="AC14" s="93"/>
      <c r="AD14" s="135"/>
      <c r="AE14" s="62"/>
      <c r="AF14" s="93"/>
      <c r="AG14" s="93"/>
      <c r="AH14" s="93"/>
      <c r="AI14" s="76"/>
      <c r="AJ14" s="105" t="str">
        <f t="shared" ca="1" si="4"/>
        <v/>
      </c>
      <c r="AK14" s="105" t="str">
        <f t="shared" ca="1" si="5"/>
        <v/>
      </c>
      <c r="AN14" s="513">
        <f t="shared" ca="1" si="6"/>
        <v>0</v>
      </c>
      <c r="AO14" s="513">
        <f t="shared" ca="1" si="7"/>
        <v>0</v>
      </c>
      <c r="AP14" s="513">
        <f t="shared" ca="1" si="8"/>
        <v>0</v>
      </c>
      <c r="AQ14" s="513">
        <f t="shared" ca="1" si="9"/>
        <v>0</v>
      </c>
      <c r="AR14" s="513">
        <f t="shared" ca="1" si="10"/>
        <v>0</v>
      </c>
      <c r="AS14" s="513">
        <f t="shared" ca="1" si="11"/>
        <v>0</v>
      </c>
      <c r="AT14" s="513">
        <f t="shared" ca="1" si="12"/>
        <v>0</v>
      </c>
      <c r="AU14" s="513">
        <f t="shared" ca="1" si="13"/>
        <v>0</v>
      </c>
      <c r="AW14" s="517">
        <f t="shared" ca="1" si="14"/>
        <v>0</v>
      </c>
      <c r="AY14" s="517">
        <f t="shared" ca="1" si="15"/>
        <v>0</v>
      </c>
    </row>
    <row r="15" spans="1:51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552"/>
      <c r="F15" s="62"/>
      <c r="G15" s="93"/>
      <c r="H15" s="93"/>
      <c r="I15" s="93"/>
      <c r="J15" s="93"/>
      <c r="K15" s="93"/>
      <c r="L15" s="93"/>
      <c r="M15" s="110"/>
      <c r="N15" s="93"/>
      <c r="O15" s="135"/>
      <c r="P15" s="482"/>
      <c r="Q15" s="62"/>
      <c r="R15" s="62"/>
      <c r="S15" s="62"/>
      <c r="T15" s="62"/>
      <c r="U15" s="93"/>
      <c r="V15" s="93"/>
      <c r="W15" s="93"/>
      <c r="X15" s="93"/>
      <c r="Y15" s="93"/>
      <c r="Z15" s="93"/>
      <c r="AA15" s="93"/>
      <c r="AB15" s="110"/>
      <c r="AC15" s="93"/>
      <c r="AD15" s="135"/>
      <c r="AE15" s="62"/>
      <c r="AF15" s="93"/>
      <c r="AG15" s="93"/>
      <c r="AH15" s="93"/>
      <c r="AI15" s="76"/>
      <c r="AJ15" s="105" t="str">
        <f t="shared" ca="1" si="4"/>
        <v/>
      </c>
      <c r="AK15" s="105" t="str">
        <f t="shared" ca="1" si="5"/>
        <v/>
      </c>
      <c r="AN15" s="513">
        <f t="shared" ca="1" si="6"/>
        <v>0</v>
      </c>
      <c r="AO15" s="513">
        <f t="shared" ca="1" si="7"/>
        <v>0</v>
      </c>
      <c r="AP15" s="513">
        <f t="shared" ca="1" si="8"/>
        <v>0</v>
      </c>
      <c r="AQ15" s="513">
        <f t="shared" ca="1" si="9"/>
        <v>0</v>
      </c>
      <c r="AR15" s="513">
        <f t="shared" ca="1" si="10"/>
        <v>0</v>
      </c>
      <c r="AS15" s="513">
        <f t="shared" ca="1" si="11"/>
        <v>0</v>
      </c>
      <c r="AT15" s="513">
        <f t="shared" ca="1" si="12"/>
        <v>0</v>
      </c>
      <c r="AU15" s="513">
        <f t="shared" ca="1" si="13"/>
        <v>0</v>
      </c>
      <c r="AW15" s="517">
        <f t="shared" ca="1" si="14"/>
        <v>0</v>
      </c>
      <c r="AY15" s="517">
        <f t="shared" ca="1" si="15"/>
        <v>0</v>
      </c>
    </row>
    <row r="16" spans="1:51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77" t="str">
        <f>IF(設定!AF17&lt;&gt;0,設定!AF17,"")</f>
        <v/>
      </c>
      <c r="D16" s="528" t="str">
        <f ca="1">IF(設定!AE17&lt;&gt;0,設定!AE17,"")</f>
        <v/>
      </c>
      <c r="E16" s="554"/>
      <c r="F16" s="65"/>
      <c r="G16" s="99"/>
      <c r="H16" s="99"/>
      <c r="I16" s="99"/>
      <c r="J16" s="99"/>
      <c r="K16" s="99"/>
      <c r="L16" s="99"/>
      <c r="M16" s="113"/>
      <c r="N16" s="99"/>
      <c r="O16" s="138"/>
      <c r="P16" s="485"/>
      <c r="Q16" s="65"/>
      <c r="R16" s="65"/>
      <c r="S16" s="65"/>
      <c r="T16" s="65"/>
      <c r="U16" s="99"/>
      <c r="V16" s="99"/>
      <c r="W16" s="99"/>
      <c r="X16" s="99"/>
      <c r="Y16" s="99"/>
      <c r="Z16" s="99"/>
      <c r="AA16" s="99"/>
      <c r="AB16" s="113"/>
      <c r="AC16" s="99"/>
      <c r="AD16" s="138"/>
      <c r="AE16" s="65"/>
      <c r="AF16" s="99"/>
      <c r="AG16" s="99"/>
      <c r="AH16" s="99"/>
      <c r="AI16" s="79"/>
      <c r="AJ16" s="105" t="str">
        <f t="shared" ca="1" si="4"/>
        <v/>
      </c>
      <c r="AK16" s="105" t="str">
        <f t="shared" ca="1" si="5"/>
        <v/>
      </c>
      <c r="AN16" s="513">
        <f t="shared" ca="1" si="6"/>
        <v>0</v>
      </c>
      <c r="AO16" s="513">
        <f t="shared" ca="1" si="7"/>
        <v>0</v>
      </c>
      <c r="AP16" s="513">
        <f t="shared" ca="1" si="8"/>
        <v>0</v>
      </c>
      <c r="AQ16" s="513">
        <f t="shared" ca="1" si="9"/>
        <v>0</v>
      </c>
      <c r="AR16" s="513">
        <f t="shared" ca="1" si="10"/>
        <v>0</v>
      </c>
      <c r="AS16" s="513">
        <f t="shared" ca="1" si="11"/>
        <v>0</v>
      </c>
      <c r="AT16" s="513">
        <f t="shared" ca="1" si="12"/>
        <v>0</v>
      </c>
      <c r="AU16" s="513">
        <f t="shared" ca="1" si="13"/>
        <v>0</v>
      </c>
      <c r="AW16" s="517">
        <f t="shared" ca="1" si="14"/>
        <v>0</v>
      </c>
      <c r="AY16" s="517">
        <f t="shared" ca="1" si="15"/>
        <v>0</v>
      </c>
    </row>
    <row r="17" spans="1:51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555"/>
      <c r="F17" s="66"/>
      <c r="G17" s="101"/>
      <c r="H17" s="101"/>
      <c r="I17" s="101"/>
      <c r="J17" s="101"/>
      <c r="K17" s="101"/>
      <c r="L17" s="101"/>
      <c r="M17" s="114"/>
      <c r="N17" s="101"/>
      <c r="O17" s="139"/>
      <c r="P17" s="486"/>
      <c r="Q17" s="66"/>
      <c r="R17" s="66"/>
      <c r="S17" s="66"/>
      <c r="T17" s="66"/>
      <c r="U17" s="101"/>
      <c r="V17" s="101"/>
      <c r="W17" s="101"/>
      <c r="X17" s="101"/>
      <c r="Y17" s="101"/>
      <c r="Z17" s="101"/>
      <c r="AA17" s="101"/>
      <c r="AB17" s="114"/>
      <c r="AC17" s="101"/>
      <c r="AD17" s="139"/>
      <c r="AE17" s="66"/>
      <c r="AF17" s="101"/>
      <c r="AG17" s="101"/>
      <c r="AH17" s="101"/>
      <c r="AI17" s="80"/>
      <c r="AJ17" s="105" t="str">
        <f t="shared" ca="1" si="4"/>
        <v/>
      </c>
      <c r="AK17" s="105" t="str">
        <f t="shared" ca="1" si="5"/>
        <v/>
      </c>
      <c r="AN17" s="513">
        <f t="shared" ca="1" si="6"/>
        <v>0</v>
      </c>
      <c r="AO17" s="513">
        <f t="shared" ca="1" si="7"/>
        <v>0</v>
      </c>
      <c r="AP17" s="513">
        <f t="shared" ca="1" si="8"/>
        <v>0</v>
      </c>
      <c r="AQ17" s="513">
        <f t="shared" ca="1" si="9"/>
        <v>0</v>
      </c>
      <c r="AR17" s="513">
        <f t="shared" ca="1" si="10"/>
        <v>0</v>
      </c>
      <c r="AS17" s="513">
        <f t="shared" ca="1" si="11"/>
        <v>0</v>
      </c>
      <c r="AT17" s="513">
        <f t="shared" ca="1" si="12"/>
        <v>0</v>
      </c>
      <c r="AU17" s="513">
        <f t="shared" ca="1" si="13"/>
        <v>0</v>
      </c>
      <c r="AW17" s="517">
        <f t="shared" ca="1" si="14"/>
        <v>0</v>
      </c>
      <c r="AY17" s="517">
        <f t="shared" ca="1" si="15"/>
        <v>0</v>
      </c>
    </row>
    <row r="18" spans="1:51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552"/>
      <c r="F18" s="62"/>
      <c r="G18" s="93"/>
      <c r="H18" s="93"/>
      <c r="I18" s="93"/>
      <c r="J18" s="93"/>
      <c r="K18" s="93"/>
      <c r="L18" s="93"/>
      <c r="M18" s="110"/>
      <c r="N18" s="93"/>
      <c r="O18" s="135"/>
      <c r="P18" s="482"/>
      <c r="Q18" s="62"/>
      <c r="R18" s="62"/>
      <c r="S18" s="62"/>
      <c r="T18" s="62"/>
      <c r="U18" s="93"/>
      <c r="V18" s="93"/>
      <c r="W18" s="93"/>
      <c r="X18" s="93"/>
      <c r="Y18" s="93"/>
      <c r="Z18" s="93"/>
      <c r="AA18" s="93"/>
      <c r="AB18" s="110"/>
      <c r="AC18" s="93"/>
      <c r="AD18" s="135"/>
      <c r="AE18" s="62"/>
      <c r="AF18" s="93"/>
      <c r="AG18" s="93"/>
      <c r="AH18" s="93"/>
      <c r="AI18" s="76"/>
      <c r="AJ18" s="105" t="str">
        <f t="shared" ca="1" si="4"/>
        <v/>
      </c>
      <c r="AK18" s="105" t="str">
        <f t="shared" ca="1" si="5"/>
        <v/>
      </c>
      <c r="AN18" s="513">
        <f t="shared" ca="1" si="6"/>
        <v>0</v>
      </c>
      <c r="AO18" s="513">
        <f t="shared" ca="1" si="7"/>
        <v>0</v>
      </c>
      <c r="AP18" s="513">
        <f t="shared" ca="1" si="8"/>
        <v>0</v>
      </c>
      <c r="AQ18" s="513">
        <f t="shared" ca="1" si="9"/>
        <v>0</v>
      </c>
      <c r="AR18" s="513">
        <f t="shared" ca="1" si="10"/>
        <v>0</v>
      </c>
      <c r="AS18" s="513">
        <f t="shared" ca="1" si="11"/>
        <v>0</v>
      </c>
      <c r="AT18" s="513">
        <f t="shared" ca="1" si="12"/>
        <v>0</v>
      </c>
      <c r="AU18" s="513">
        <f t="shared" ca="1" si="13"/>
        <v>0</v>
      </c>
      <c r="AW18" s="517">
        <f t="shared" ca="1" si="14"/>
        <v>0</v>
      </c>
      <c r="AY18" s="517">
        <f t="shared" ca="1" si="15"/>
        <v>0</v>
      </c>
    </row>
    <row r="19" spans="1:51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552"/>
      <c r="F19" s="62"/>
      <c r="G19" s="93"/>
      <c r="H19" s="93"/>
      <c r="I19" s="93"/>
      <c r="J19" s="93"/>
      <c r="K19" s="93"/>
      <c r="L19" s="93"/>
      <c r="M19" s="110"/>
      <c r="N19" s="93"/>
      <c r="O19" s="135"/>
      <c r="P19" s="482"/>
      <c r="Q19" s="62"/>
      <c r="R19" s="62"/>
      <c r="S19" s="62"/>
      <c r="T19" s="62"/>
      <c r="U19" s="93"/>
      <c r="V19" s="93"/>
      <c r="W19" s="93"/>
      <c r="X19" s="93"/>
      <c r="Y19" s="93"/>
      <c r="Z19" s="93"/>
      <c r="AA19" s="93"/>
      <c r="AB19" s="110"/>
      <c r="AC19" s="93"/>
      <c r="AD19" s="135"/>
      <c r="AE19" s="62"/>
      <c r="AF19" s="93"/>
      <c r="AG19" s="93"/>
      <c r="AH19" s="93"/>
      <c r="AI19" s="76"/>
      <c r="AJ19" s="105" t="str">
        <f t="shared" ca="1" si="4"/>
        <v/>
      </c>
      <c r="AK19" s="105" t="str">
        <f t="shared" ca="1" si="5"/>
        <v/>
      </c>
      <c r="AN19" s="513">
        <f t="shared" ca="1" si="6"/>
        <v>0</v>
      </c>
      <c r="AO19" s="513">
        <f t="shared" ca="1" si="7"/>
        <v>0</v>
      </c>
      <c r="AP19" s="513">
        <f t="shared" ca="1" si="8"/>
        <v>0</v>
      </c>
      <c r="AQ19" s="513">
        <f t="shared" ca="1" si="9"/>
        <v>0</v>
      </c>
      <c r="AR19" s="513">
        <f t="shared" ca="1" si="10"/>
        <v>0</v>
      </c>
      <c r="AS19" s="513">
        <f t="shared" ca="1" si="11"/>
        <v>0</v>
      </c>
      <c r="AT19" s="513">
        <f t="shared" ca="1" si="12"/>
        <v>0</v>
      </c>
      <c r="AU19" s="513">
        <f t="shared" ca="1" si="13"/>
        <v>0</v>
      </c>
      <c r="AW19" s="517">
        <f t="shared" ca="1" si="14"/>
        <v>0</v>
      </c>
      <c r="AY19" s="517">
        <f t="shared" ca="1" si="15"/>
        <v>0</v>
      </c>
    </row>
    <row r="20" spans="1:51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552"/>
      <c r="F20" s="62"/>
      <c r="G20" s="93"/>
      <c r="H20" s="93"/>
      <c r="I20" s="93"/>
      <c r="J20" s="93"/>
      <c r="K20" s="93"/>
      <c r="L20" s="93"/>
      <c r="M20" s="110"/>
      <c r="N20" s="93"/>
      <c r="O20" s="135"/>
      <c r="P20" s="482"/>
      <c r="Q20" s="62"/>
      <c r="R20" s="62"/>
      <c r="S20" s="62"/>
      <c r="T20" s="62"/>
      <c r="U20" s="93"/>
      <c r="V20" s="93"/>
      <c r="W20" s="93"/>
      <c r="X20" s="93"/>
      <c r="Y20" s="93"/>
      <c r="Z20" s="93"/>
      <c r="AA20" s="93"/>
      <c r="AB20" s="110"/>
      <c r="AC20" s="93"/>
      <c r="AD20" s="135"/>
      <c r="AE20" s="62"/>
      <c r="AF20" s="93"/>
      <c r="AG20" s="93"/>
      <c r="AH20" s="93"/>
      <c r="AI20" s="76"/>
      <c r="AJ20" s="105" t="str">
        <f t="shared" ca="1" si="4"/>
        <v/>
      </c>
      <c r="AK20" s="105" t="str">
        <f t="shared" ca="1" si="5"/>
        <v/>
      </c>
      <c r="AN20" s="513">
        <f t="shared" ca="1" si="6"/>
        <v>0</v>
      </c>
      <c r="AO20" s="513">
        <f t="shared" ca="1" si="7"/>
        <v>0</v>
      </c>
      <c r="AP20" s="513">
        <f t="shared" ca="1" si="8"/>
        <v>0</v>
      </c>
      <c r="AQ20" s="513">
        <f t="shared" ca="1" si="9"/>
        <v>0</v>
      </c>
      <c r="AR20" s="513">
        <f t="shared" ca="1" si="10"/>
        <v>0</v>
      </c>
      <c r="AS20" s="513">
        <f t="shared" ca="1" si="11"/>
        <v>0</v>
      </c>
      <c r="AT20" s="513">
        <f t="shared" ca="1" si="12"/>
        <v>0</v>
      </c>
      <c r="AU20" s="513">
        <f t="shared" ca="1" si="13"/>
        <v>0</v>
      </c>
      <c r="AW20" s="517">
        <f t="shared" ca="1" si="14"/>
        <v>0</v>
      </c>
      <c r="AY20" s="517">
        <f t="shared" ca="1" si="15"/>
        <v>0</v>
      </c>
    </row>
    <row r="21" spans="1:51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77" t="str">
        <f>IF(設定!AF22&lt;&gt;0,設定!AF22,"")</f>
        <v/>
      </c>
      <c r="D21" s="526" t="str">
        <f ca="1">IF(設定!AE22&lt;&gt;0,設定!AE22,"")</f>
        <v/>
      </c>
      <c r="E21" s="553"/>
      <c r="F21" s="63"/>
      <c r="G21" s="95"/>
      <c r="H21" s="95"/>
      <c r="I21" s="95"/>
      <c r="J21" s="95"/>
      <c r="K21" s="95"/>
      <c r="L21" s="95"/>
      <c r="M21" s="111"/>
      <c r="N21" s="95"/>
      <c r="O21" s="136"/>
      <c r="P21" s="483"/>
      <c r="Q21" s="63"/>
      <c r="R21" s="63"/>
      <c r="S21" s="63"/>
      <c r="T21" s="63"/>
      <c r="U21" s="95"/>
      <c r="V21" s="95"/>
      <c r="W21" s="95"/>
      <c r="X21" s="95"/>
      <c r="Y21" s="95"/>
      <c r="Z21" s="95"/>
      <c r="AA21" s="95"/>
      <c r="AB21" s="111"/>
      <c r="AC21" s="95"/>
      <c r="AD21" s="136"/>
      <c r="AE21" s="63"/>
      <c r="AF21" s="95"/>
      <c r="AG21" s="95"/>
      <c r="AH21" s="95"/>
      <c r="AI21" s="77"/>
      <c r="AJ21" s="105" t="str">
        <f t="shared" ca="1" si="4"/>
        <v/>
      </c>
      <c r="AK21" s="105" t="str">
        <f t="shared" ca="1" si="5"/>
        <v/>
      </c>
      <c r="AN21" s="513">
        <f t="shared" ca="1" si="6"/>
        <v>0</v>
      </c>
      <c r="AO21" s="513">
        <f t="shared" ca="1" si="7"/>
        <v>0</v>
      </c>
      <c r="AP21" s="513">
        <f t="shared" ca="1" si="8"/>
        <v>0</v>
      </c>
      <c r="AQ21" s="513">
        <f t="shared" ca="1" si="9"/>
        <v>0</v>
      </c>
      <c r="AR21" s="513">
        <f t="shared" ca="1" si="10"/>
        <v>0</v>
      </c>
      <c r="AS21" s="513">
        <f t="shared" ca="1" si="11"/>
        <v>0</v>
      </c>
      <c r="AT21" s="513">
        <f t="shared" ca="1" si="12"/>
        <v>0</v>
      </c>
      <c r="AU21" s="513">
        <f t="shared" ca="1" si="13"/>
        <v>0</v>
      </c>
      <c r="AW21" s="517">
        <f t="shared" ca="1" si="14"/>
        <v>0</v>
      </c>
      <c r="AY21" s="517">
        <f t="shared" ca="1" si="15"/>
        <v>0</v>
      </c>
    </row>
    <row r="22" spans="1:51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551"/>
      <c r="F22" s="64"/>
      <c r="G22" s="97"/>
      <c r="H22" s="97"/>
      <c r="I22" s="97"/>
      <c r="J22" s="97"/>
      <c r="K22" s="97"/>
      <c r="L22" s="97"/>
      <c r="M22" s="112"/>
      <c r="N22" s="97"/>
      <c r="O22" s="137"/>
      <c r="P22" s="484"/>
      <c r="Q22" s="64"/>
      <c r="R22" s="64"/>
      <c r="S22" s="64"/>
      <c r="T22" s="64"/>
      <c r="U22" s="97"/>
      <c r="V22" s="97"/>
      <c r="W22" s="97"/>
      <c r="X22" s="97"/>
      <c r="Y22" s="97"/>
      <c r="Z22" s="97"/>
      <c r="AA22" s="97"/>
      <c r="AB22" s="112"/>
      <c r="AC22" s="97"/>
      <c r="AD22" s="137"/>
      <c r="AE22" s="64"/>
      <c r="AF22" s="97"/>
      <c r="AG22" s="97"/>
      <c r="AH22" s="97"/>
      <c r="AI22" s="78"/>
      <c r="AJ22" s="105" t="str">
        <f t="shared" ca="1" si="4"/>
        <v/>
      </c>
      <c r="AK22" s="105" t="str">
        <f t="shared" ca="1" si="5"/>
        <v/>
      </c>
      <c r="AN22" s="513">
        <f t="shared" ca="1" si="6"/>
        <v>0</v>
      </c>
      <c r="AO22" s="513">
        <f t="shared" ca="1" si="7"/>
        <v>0</v>
      </c>
      <c r="AP22" s="513">
        <f t="shared" ca="1" si="8"/>
        <v>0</v>
      </c>
      <c r="AQ22" s="513">
        <f t="shared" ca="1" si="9"/>
        <v>0</v>
      </c>
      <c r="AR22" s="513">
        <f t="shared" ca="1" si="10"/>
        <v>0</v>
      </c>
      <c r="AS22" s="513">
        <f t="shared" ca="1" si="11"/>
        <v>0</v>
      </c>
      <c r="AT22" s="513">
        <f t="shared" ca="1" si="12"/>
        <v>0</v>
      </c>
      <c r="AU22" s="513">
        <f t="shared" ca="1" si="13"/>
        <v>0</v>
      </c>
      <c r="AW22" s="517">
        <f t="shared" ca="1" si="14"/>
        <v>0</v>
      </c>
      <c r="AY22" s="517">
        <f t="shared" ca="1" si="15"/>
        <v>0</v>
      </c>
    </row>
    <row r="23" spans="1:51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552"/>
      <c r="F23" s="62"/>
      <c r="G23" s="93"/>
      <c r="H23" s="93"/>
      <c r="I23" s="93"/>
      <c r="J23" s="93"/>
      <c r="K23" s="93"/>
      <c r="L23" s="93"/>
      <c r="M23" s="110"/>
      <c r="N23" s="93"/>
      <c r="O23" s="135"/>
      <c r="P23" s="482"/>
      <c r="Q23" s="62"/>
      <c r="R23" s="62"/>
      <c r="S23" s="62"/>
      <c r="T23" s="62"/>
      <c r="U23" s="93"/>
      <c r="V23" s="93"/>
      <c r="W23" s="93"/>
      <c r="X23" s="93"/>
      <c r="Y23" s="93"/>
      <c r="Z23" s="93"/>
      <c r="AA23" s="93"/>
      <c r="AB23" s="110"/>
      <c r="AC23" s="93"/>
      <c r="AD23" s="135"/>
      <c r="AE23" s="62"/>
      <c r="AF23" s="93"/>
      <c r="AG23" s="93"/>
      <c r="AH23" s="93"/>
      <c r="AI23" s="76"/>
      <c r="AJ23" s="105" t="str">
        <f t="shared" ca="1" si="4"/>
        <v/>
      </c>
      <c r="AK23" s="105" t="str">
        <f t="shared" ca="1" si="5"/>
        <v/>
      </c>
      <c r="AN23" s="513">
        <f t="shared" ca="1" si="6"/>
        <v>0</v>
      </c>
      <c r="AO23" s="513">
        <f t="shared" ca="1" si="7"/>
        <v>0</v>
      </c>
      <c r="AP23" s="513">
        <f t="shared" ca="1" si="8"/>
        <v>0</v>
      </c>
      <c r="AQ23" s="513">
        <f t="shared" ca="1" si="9"/>
        <v>0</v>
      </c>
      <c r="AR23" s="513">
        <f t="shared" ca="1" si="10"/>
        <v>0</v>
      </c>
      <c r="AS23" s="513">
        <f t="shared" ca="1" si="11"/>
        <v>0</v>
      </c>
      <c r="AT23" s="513">
        <f t="shared" ca="1" si="12"/>
        <v>0</v>
      </c>
      <c r="AU23" s="513">
        <f t="shared" ca="1" si="13"/>
        <v>0</v>
      </c>
      <c r="AW23" s="517">
        <f t="shared" ca="1" si="14"/>
        <v>0</v>
      </c>
      <c r="AY23" s="517">
        <f t="shared" ca="1" si="15"/>
        <v>0</v>
      </c>
    </row>
    <row r="24" spans="1:51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552"/>
      <c r="F24" s="62"/>
      <c r="G24" s="93"/>
      <c r="H24" s="93"/>
      <c r="I24" s="93"/>
      <c r="J24" s="93"/>
      <c r="K24" s="93"/>
      <c r="L24" s="93"/>
      <c r="M24" s="110"/>
      <c r="N24" s="93"/>
      <c r="O24" s="135"/>
      <c r="P24" s="482"/>
      <c r="Q24" s="62"/>
      <c r="R24" s="62"/>
      <c r="S24" s="62"/>
      <c r="T24" s="62"/>
      <c r="U24" s="93"/>
      <c r="V24" s="93"/>
      <c r="W24" s="93"/>
      <c r="X24" s="93"/>
      <c r="Y24" s="93"/>
      <c r="Z24" s="93"/>
      <c r="AA24" s="93"/>
      <c r="AB24" s="110"/>
      <c r="AC24" s="93"/>
      <c r="AD24" s="135"/>
      <c r="AE24" s="62"/>
      <c r="AF24" s="93"/>
      <c r="AG24" s="93"/>
      <c r="AH24" s="93"/>
      <c r="AI24" s="76"/>
      <c r="AJ24" s="105" t="str">
        <f t="shared" ca="1" si="4"/>
        <v/>
      </c>
      <c r="AK24" s="105" t="str">
        <f t="shared" ca="1" si="5"/>
        <v/>
      </c>
      <c r="AN24" s="513">
        <f t="shared" ca="1" si="6"/>
        <v>0</v>
      </c>
      <c r="AO24" s="513">
        <f t="shared" ca="1" si="7"/>
        <v>0</v>
      </c>
      <c r="AP24" s="513">
        <f t="shared" ca="1" si="8"/>
        <v>0</v>
      </c>
      <c r="AQ24" s="513">
        <f t="shared" ca="1" si="9"/>
        <v>0</v>
      </c>
      <c r="AR24" s="513">
        <f t="shared" ca="1" si="10"/>
        <v>0</v>
      </c>
      <c r="AS24" s="513">
        <f t="shared" ca="1" si="11"/>
        <v>0</v>
      </c>
      <c r="AT24" s="513">
        <f t="shared" ca="1" si="12"/>
        <v>0</v>
      </c>
      <c r="AU24" s="513">
        <f t="shared" ca="1" si="13"/>
        <v>0</v>
      </c>
      <c r="AW24" s="517">
        <f t="shared" ca="1" si="14"/>
        <v>0</v>
      </c>
      <c r="AY24" s="517">
        <f t="shared" ca="1" si="15"/>
        <v>0</v>
      </c>
    </row>
    <row r="25" spans="1:51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552"/>
      <c r="F25" s="62"/>
      <c r="G25" s="93"/>
      <c r="H25" s="93"/>
      <c r="I25" s="93"/>
      <c r="J25" s="93"/>
      <c r="K25" s="93"/>
      <c r="L25" s="93"/>
      <c r="M25" s="110"/>
      <c r="N25" s="93"/>
      <c r="O25" s="135"/>
      <c r="P25" s="482"/>
      <c r="Q25" s="62"/>
      <c r="R25" s="62"/>
      <c r="S25" s="62"/>
      <c r="T25" s="62"/>
      <c r="U25" s="93"/>
      <c r="V25" s="93"/>
      <c r="W25" s="93"/>
      <c r="X25" s="93"/>
      <c r="Y25" s="93"/>
      <c r="Z25" s="93"/>
      <c r="AA25" s="93"/>
      <c r="AB25" s="110"/>
      <c r="AC25" s="93"/>
      <c r="AD25" s="135"/>
      <c r="AE25" s="62"/>
      <c r="AF25" s="93"/>
      <c r="AG25" s="93"/>
      <c r="AH25" s="93"/>
      <c r="AI25" s="76"/>
      <c r="AJ25" s="105" t="str">
        <f t="shared" ca="1" si="4"/>
        <v/>
      </c>
      <c r="AK25" s="105" t="str">
        <f t="shared" ca="1" si="5"/>
        <v/>
      </c>
      <c r="AN25" s="513">
        <f t="shared" ca="1" si="6"/>
        <v>0</v>
      </c>
      <c r="AO25" s="513">
        <f t="shared" ca="1" si="7"/>
        <v>0</v>
      </c>
      <c r="AP25" s="513">
        <f t="shared" ca="1" si="8"/>
        <v>0</v>
      </c>
      <c r="AQ25" s="513">
        <f t="shared" ca="1" si="9"/>
        <v>0</v>
      </c>
      <c r="AR25" s="513">
        <f t="shared" ca="1" si="10"/>
        <v>0</v>
      </c>
      <c r="AS25" s="513">
        <f t="shared" ca="1" si="11"/>
        <v>0</v>
      </c>
      <c r="AT25" s="513">
        <f t="shared" ca="1" si="12"/>
        <v>0</v>
      </c>
      <c r="AU25" s="513">
        <f t="shared" ca="1" si="13"/>
        <v>0</v>
      </c>
      <c r="AW25" s="517">
        <f t="shared" ca="1" si="14"/>
        <v>0</v>
      </c>
      <c r="AY25" s="517">
        <f t="shared" ca="1" si="15"/>
        <v>0</v>
      </c>
    </row>
    <row r="26" spans="1:51" ht="15" customHeight="1" x14ac:dyDescent="0.15">
      <c r="A26" s="124" t="str">
        <f>IF(C26&lt;&gt;"",設定!$C$4&amp;TEXT(ROW(A26)-6,"00"),"")</f>
        <v/>
      </c>
      <c r="B26" s="254" t="str">
        <f>IF(C26&lt;&gt;"",設定!$D$4,"")</f>
        <v/>
      </c>
      <c r="C26" s="777" t="str">
        <f>IF(設定!AF27&lt;&gt;0,設定!AF27,"")</f>
        <v/>
      </c>
      <c r="D26" s="528" t="str">
        <f ca="1">IF(設定!AE27&lt;&gt;0,設定!AE27,"")</f>
        <v/>
      </c>
      <c r="E26" s="554"/>
      <c r="F26" s="65"/>
      <c r="G26" s="99"/>
      <c r="H26" s="99"/>
      <c r="I26" s="99"/>
      <c r="J26" s="99"/>
      <c r="K26" s="99"/>
      <c r="L26" s="99"/>
      <c r="M26" s="113"/>
      <c r="N26" s="99"/>
      <c r="O26" s="138"/>
      <c r="P26" s="485"/>
      <c r="Q26" s="65"/>
      <c r="R26" s="65"/>
      <c r="S26" s="65"/>
      <c r="T26" s="65"/>
      <c r="U26" s="99"/>
      <c r="V26" s="99"/>
      <c r="W26" s="99"/>
      <c r="X26" s="99"/>
      <c r="Y26" s="99"/>
      <c r="Z26" s="99"/>
      <c r="AA26" s="99"/>
      <c r="AB26" s="113"/>
      <c r="AC26" s="99"/>
      <c r="AD26" s="138"/>
      <c r="AE26" s="65"/>
      <c r="AF26" s="99"/>
      <c r="AG26" s="99"/>
      <c r="AH26" s="99"/>
      <c r="AI26" s="79"/>
      <c r="AJ26" s="105" t="str">
        <f t="shared" ca="1" si="4"/>
        <v/>
      </c>
      <c r="AK26" s="105" t="str">
        <f t="shared" ca="1" si="5"/>
        <v/>
      </c>
      <c r="AN26" s="513">
        <f t="shared" ca="1" si="6"/>
        <v>0</v>
      </c>
      <c r="AO26" s="513">
        <f t="shared" ca="1" si="7"/>
        <v>0</v>
      </c>
      <c r="AP26" s="513">
        <f t="shared" ca="1" si="8"/>
        <v>0</v>
      </c>
      <c r="AQ26" s="513">
        <f t="shared" ca="1" si="9"/>
        <v>0</v>
      </c>
      <c r="AR26" s="513">
        <f t="shared" ca="1" si="10"/>
        <v>0</v>
      </c>
      <c r="AS26" s="513">
        <f t="shared" ca="1" si="11"/>
        <v>0</v>
      </c>
      <c r="AT26" s="513">
        <f t="shared" ca="1" si="12"/>
        <v>0</v>
      </c>
      <c r="AU26" s="513">
        <f t="shared" ca="1" si="13"/>
        <v>0</v>
      </c>
      <c r="AW26" s="517">
        <f t="shared" ca="1" si="14"/>
        <v>0</v>
      </c>
      <c r="AY26" s="517">
        <f t="shared" ca="1" si="15"/>
        <v>0</v>
      </c>
    </row>
    <row r="27" spans="1:51" ht="15" customHeight="1" x14ac:dyDescent="0.15">
      <c r="A27" s="122" t="str">
        <f>IF(C27&lt;&gt;"",設定!$C$4&amp;TEXT(ROW(A27)-6,"00"),"")</f>
        <v/>
      </c>
      <c r="B27" s="776" t="str">
        <f>IF(C27&lt;&gt;"",設定!$D$4,"")</f>
        <v/>
      </c>
      <c r="C27" s="750" t="str">
        <f>IF(設定!AF28&lt;&gt;0,設定!AF28,"")</f>
        <v/>
      </c>
      <c r="D27" s="529" t="str">
        <f ca="1">IF(設定!AE28&lt;&gt;0,設定!AE28,"")</f>
        <v/>
      </c>
      <c r="E27" s="555"/>
      <c r="F27" s="66"/>
      <c r="G27" s="101"/>
      <c r="H27" s="101"/>
      <c r="I27" s="101"/>
      <c r="J27" s="101"/>
      <c r="K27" s="101"/>
      <c r="L27" s="101"/>
      <c r="M27" s="114"/>
      <c r="N27" s="101"/>
      <c r="O27" s="139"/>
      <c r="P27" s="486"/>
      <c r="Q27" s="66"/>
      <c r="R27" s="66"/>
      <c r="S27" s="66"/>
      <c r="T27" s="66"/>
      <c r="U27" s="101"/>
      <c r="V27" s="101"/>
      <c r="W27" s="101"/>
      <c r="X27" s="101"/>
      <c r="Y27" s="101"/>
      <c r="Z27" s="101"/>
      <c r="AA27" s="101"/>
      <c r="AB27" s="114"/>
      <c r="AC27" s="101"/>
      <c r="AD27" s="139"/>
      <c r="AE27" s="66"/>
      <c r="AF27" s="101"/>
      <c r="AG27" s="101"/>
      <c r="AH27" s="101"/>
      <c r="AI27" s="80"/>
      <c r="AJ27" s="105" t="str">
        <f t="shared" ca="1" si="4"/>
        <v/>
      </c>
      <c r="AK27" s="105" t="str">
        <f t="shared" ca="1" si="5"/>
        <v/>
      </c>
      <c r="AN27" s="513">
        <f t="shared" ca="1" si="6"/>
        <v>0</v>
      </c>
      <c r="AO27" s="513">
        <f t="shared" ca="1" si="7"/>
        <v>0</v>
      </c>
      <c r="AP27" s="513">
        <f t="shared" ca="1" si="8"/>
        <v>0</v>
      </c>
      <c r="AQ27" s="513">
        <f t="shared" ca="1" si="9"/>
        <v>0</v>
      </c>
      <c r="AR27" s="513">
        <f t="shared" ca="1" si="10"/>
        <v>0</v>
      </c>
      <c r="AS27" s="513">
        <f t="shared" ca="1" si="11"/>
        <v>0</v>
      </c>
      <c r="AT27" s="513">
        <f t="shared" ca="1" si="12"/>
        <v>0</v>
      </c>
      <c r="AU27" s="513">
        <f t="shared" ca="1" si="13"/>
        <v>0</v>
      </c>
      <c r="AW27" s="517">
        <f t="shared" ca="1" si="14"/>
        <v>0</v>
      </c>
      <c r="AY27" s="517">
        <f t="shared" ca="1" si="15"/>
        <v>0</v>
      </c>
    </row>
    <row r="28" spans="1:51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552"/>
      <c r="F28" s="62"/>
      <c r="G28" s="93"/>
      <c r="H28" s="93"/>
      <c r="I28" s="93"/>
      <c r="J28" s="93"/>
      <c r="K28" s="93"/>
      <c r="L28" s="93"/>
      <c r="M28" s="110"/>
      <c r="N28" s="93"/>
      <c r="O28" s="135"/>
      <c r="P28" s="482"/>
      <c r="Q28" s="62"/>
      <c r="R28" s="62"/>
      <c r="S28" s="62"/>
      <c r="T28" s="62"/>
      <c r="U28" s="93"/>
      <c r="V28" s="93"/>
      <c r="W28" s="93"/>
      <c r="X28" s="93"/>
      <c r="Y28" s="93"/>
      <c r="Z28" s="93"/>
      <c r="AA28" s="93"/>
      <c r="AB28" s="110"/>
      <c r="AC28" s="93"/>
      <c r="AD28" s="135"/>
      <c r="AE28" s="62"/>
      <c r="AF28" s="93"/>
      <c r="AG28" s="93"/>
      <c r="AH28" s="93"/>
      <c r="AI28" s="76"/>
      <c r="AJ28" s="105" t="str">
        <f t="shared" ca="1" si="4"/>
        <v/>
      </c>
      <c r="AK28" s="105" t="str">
        <f t="shared" ca="1" si="5"/>
        <v/>
      </c>
      <c r="AN28" s="513">
        <f t="shared" ca="1" si="6"/>
        <v>0</v>
      </c>
      <c r="AO28" s="513">
        <f t="shared" ca="1" si="7"/>
        <v>0</v>
      </c>
      <c r="AP28" s="513">
        <f t="shared" ca="1" si="8"/>
        <v>0</v>
      </c>
      <c r="AQ28" s="513">
        <f t="shared" ca="1" si="9"/>
        <v>0</v>
      </c>
      <c r="AR28" s="513">
        <f t="shared" ca="1" si="10"/>
        <v>0</v>
      </c>
      <c r="AS28" s="513">
        <f t="shared" ca="1" si="11"/>
        <v>0</v>
      </c>
      <c r="AT28" s="513">
        <f t="shared" ca="1" si="12"/>
        <v>0</v>
      </c>
      <c r="AU28" s="513">
        <f t="shared" ca="1" si="13"/>
        <v>0</v>
      </c>
      <c r="AW28" s="517">
        <f t="shared" ca="1" si="14"/>
        <v>0</v>
      </c>
      <c r="AY28" s="517">
        <f t="shared" ca="1" si="15"/>
        <v>0</v>
      </c>
    </row>
    <row r="29" spans="1:51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552"/>
      <c r="F29" s="62"/>
      <c r="G29" s="93"/>
      <c r="H29" s="93"/>
      <c r="I29" s="93"/>
      <c r="J29" s="93"/>
      <c r="K29" s="93"/>
      <c r="L29" s="93"/>
      <c r="M29" s="110"/>
      <c r="N29" s="93"/>
      <c r="O29" s="135"/>
      <c r="P29" s="482"/>
      <c r="Q29" s="62"/>
      <c r="R29" s="62"/>
      <c r="S29" s="62"/>
      <c r="T29" s="62"/>
      <c r="U29" s="93"/>
      <c r="V29" s="93"/>
      <c r="W29" s="93"/>
      <c r="X29" s="93"/>
      <c r="Y29" s="93"/>
      <c r="Z29" s="93"/>
      <c r="AA29" s="93"/>
      <c r="AB29" s="110"/>
      <c r="AC29" s="93"/>
      <c r="AD29" s="135"/>
      <c r="AE29" s="62"/>
      <c r="AF29" s="93"/>
      <c r="AG29" s="93"/>
      <c r="AH29" s="93"/>
      <c r="AI29" s="76"/>
      <c r="AJ29" s="105" t="str">
        <f t="shared" ca="1" si="4"/>
        <v/>
      </c>
      <c r="AK29" s="105" t="str">
        <f t="shared" ca="1" si="5"/>
        <v/>
      </c>
      <c r="AN29" s="513">
        <f t="shared" ca="1" si="6"/>
        <v>0</v>
      </c>
      <c r="AO29" s="513">
        <f t="shared" ca="1" si="7"/>
        <v>0</v>
      </c>
      <c r="AP29" s="513">
        <f t="shared" ca="1" si="8"/>
        <v>0</v>
      </c>
      <c r="AQ29" s="513">
        <f t="shared" ca="1" si="9"/>
        <v>0</v>
      </c>
      <c r="AR29" s="513">
        <f t="shared" ca="1" si="10"/>
        <v>0</v>
      </c>
      <c r="AS29" s="513">
        <f t="shared" ca="1" si="11"/>
        <v>0</v>
      </c>
      <c r="AT29" s="513">
        <f t="shared" ca="1" si="12"/>
        <v>0</v>
      </c>
      <c r="AU29" s="513">
        <f t="shared" ca="1" si="13"/>
        <v>0</v>
      </c>
      <c r="AW29" s="517">
        <f t="shared" ca="1" si="14"/>
        <v>0</v>
      </c>
      <c r="AY29" s="517">
        <f t="shared" ca="1" si="15"/>
        <v>0</v>
      </c>
    </row>
    <row r="30" spans="1:51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552"/>
      <c r="F30" s="62"/>
      <c r="G30" s="93"/>
      <c r="H30" s="93"/>
      <c r="I30" s="93"/>
      <c r="J30" s="93"/>
      <c r="K30" s="93"/>
      <c r="L30" s="93"/>
      <c r="M30" s="110"/>
      <c r="N30" s="93"/>
      <c r="O30" s="135"/>
      <c r="P30" s="482"/>
      <c r="Q30" s="62"/>
      <c r="R30" s="62"/>
      <c r="S30" s="62"/>
      <c r="T30" s="62"/>
      <c r="U30" s="93"/>
      <c r="V30" s="93"/>
      <c r="W30" s="93"/>
      <c r="X30" s="93"/>
      <c r="Y30" s="93"/>
      <c r="Z30" s="93"/>
      <c r="AA30" s="93"/>
      <c r="AB30" s="110"/>
      <c r="AC30" s="93"/>
      <c r="AD30" s="135"/>
      <c r="AE30" s="62"/>
      <c r="AF30" s="93"/>
      <c r="AG30" s="93"/>
      <c r="AH30" s="93"/>
      <c r="AI30" s="76"/>
      <c r="AJ30" s="105" t="str">
        <f t="shared" ca="1" si="4"/>
        <v/>
      </c>
      <c r="AK30" s="105" t="str">
        <f t="shared" ca="1" si="5"/>
        <v/>
      </c>
      <c r="AN30" s="513">
        <f t="shared" ca="1" si="6"/>
        <v>0</v>
      </c>
      <c r="AO30" s="513">
        <f t="shared" ca="1" si="7"/>
        <v>0</v>
      </c>
      <c r="AP30" s="513">
        <f t="shared" ca="1" si="8"/>
        <v>0</v>
      </c>
      <c r="AQ30" s="513">
        <f t="shared" ca="1" si="9"/>
        <v>0</v>
      </c>
      <c r="AR30" s="513">
        <f t="shared" ca="1" si="10"/>
        <v>0</v>
      </c>
      <c r="AS30" s="513">
        <f t="shared" ca="1" si="11"/>
        <v>0</v>
      </c>
      <c r="AT30" s="513">
        <f t="shared" ca="1" si="12"/>
        <v>0</v>
      </c>
      <c r="AU30" s="513">
        <f t="shared" ca="1" si="13"/>
        <v>0</v>
      </c>
      <c r="AW30" s="517">
        <f t="shared" ca="1" si="14"/>
        <v>0</v>
      </c>
      <c r="AY30" s="517">
        <f t="shared" ca="1" si="15"/>
        <v>0</v>
      </c>
    </row>
    <row r="31" spans="1:51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77" t="str">
        <f>IF(設定!AF32&lt;&gt;0,設定!AF32,"")</f>
        <v/>
      </c>
      <c r="D31" s="526" t="str">
        <f ca="1">IF(設定!AE32&lt;&gt;0,設定!AE32,"")</f>
        <v/>
      </c>
      <c r="E31" s="553"/>
      <c r="F31" s="63"/>
      <c r="G31" s="95"/>
      <c r="H31" s="95"/>
      <c r="I31" s="95"/>
      <c r="J31" s="95"/>
      <c r="K31" s="95"/>
      <c r="L31" s="95"/>
      <c r="M31" s="111"/>
      <c r="N31" s="95"/>
      <c r="O31" s="136"/>
      <c r="P31" s="483"/>
      <c r="Q31" s="63"/>
      <c r="R31" s="63"/>
      <c r="S31" s="63"/>
      <c r="T31" s="63"/>
      <c r="U31" s="95"/>
      <c r="V31" s="95"/>
      <c r="W31" s="95"/>
      <c r="X31" s="95"/>
      <c r="Y31" s="95"/>
      <c r="Z31" s="95"/>
      <c r="AA31" s="95"/>
      <c r="AB31" s="111"/>
      <c r="AC31" s="95"/>
      <c r="AD31" s="136"/>
      <c r="AE31" s="63"/>
      <c r="AF31" s="95"/>
      <c r="AG31" s="95"/>
      <c r="AH31" s="95"/>
      <c r="AI31" s="77"/>
      <c r="AJ31" s="105" t="str">
        <f t="shared" ca="1" si="4"/>
        <v/>
      </c>
      <c r="AK31" s="105" t="str">
        <f t="shared" ca="1" si="5"/>
        <v/>
      </c>
      <c r="AN31" s="513">
        <f t="shared" ca="1" si="6"/>
        <v>0</v>
      </c>
      <c r="AO31" s="513">
        <f t="shared" ca="1" si="7"/>
        <v>0</v>
      </c>
      <c r="AP31" s="513">
        <f t="shared" ca="1" si="8"/>
        <v>0</v>
      </c>
      <c r="AQ31" s="513">
        <f t="shared" ca="1" si="9"/>
        <v>0</v>
      </c>
      <c r="AR31" s="513">
        <f t="shared" ca="1" si="10"/>
        <v>0</v>
      </c>
      <c r="AS31" s="513">
        <f t="shared" ca="1" si="11"/>
        <v>0</v>
      </c>
      <c r="AT31" s="513">
        <f t="shared" ca="1" si="12"/>
        <v>0</v>
      </c>
      <c r="AU31" s="513">
        <f t="shared" ca="1" si="13"/>
        <v>0</v>
      </c>
      <c r="AW31" s="517">
        <f t="shared" ca="1" si="14"/>
        <v>0</v>
      </c>
      <c r="AY31" s="517">
        <f t="shared" ca="1" si="15"/>
        <v>0</v>
      </c>
    </row>
    <row r="32" spans="1:51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551"/>
      <c r="F32" s="64"/>
      <c r="G32" s="97"/>
      <c r="H32" s="97"/>
      <c r="I32" s="97"/>
      <c r="J32" s="97"/>
      <c r="K32" s="97"/>
      <c r="L32" s="97"/>
      <c r="M32" s="112"/>
      <c r="N32" s="97"/>
      <c r="O32" s="137"/>
      <c r="P32" s="484"/>
      <c r="Q32" s="64"/>
      <c r="R32" s="64"/>
      <c r="S32" s="64"/>
      <c r="T32" s="64"/>
      <c r="U32" s="97"/>
      <c r="V32" s="97"/>
      <c r="W32" s="97"/>
      <c r="X32" s="97"/>
      <c r="Y32" s="97"/>
      <c r="Z32" s="97"/>
      <c r="AA32" s="97"/>
      <c r="AB32" s="112"/>
      <c r="AC32" s="97"/>
      <c r="AD32" s="137"/>
      <c r="AE32" s="64"/>
      <c r="AF32" s="97"/>
      <c r="AG32" s="97"/>
      <c r="AH32" s="97"/>
      <c r="AI32" s="78"/>
      <c r="AJ32" s="105" t="str">
        <f t="shared" ca="1" si="4"/>
        <v/>
      </c>
      <c r="AK32" s="105" t="str">
        <f t="shared" ca="1" si="5"/>
        <v/>
      </c>
      <c r="AN32" s="513">
        <f t="shared" ca="1" si="6"/>
        <v>0</v>
      </c>
      <c r="AO32" s="513">
        <f t="shared" ca="1" si="7"/>
        <v>0</v>
      </c>
      <c r="AP32" s="513">
        <f t="shared" ca="1" si="8"/>
        <v>0</v>
      </c>
      <c r="AQ32" s="513">
        <f t="shared" ca="1" si="9"/>
        <v>0</v>
      </c>
      <c r="AR32" s="513">
        <f t="shared" ca="1" si="10"/>
        <v>0</v>
      </c>
      <c r="AS32" s="513">
        <f t="shared" ca="1" si="11"/>
        <v>0</v>
      </c>
      <c r="AT32" s="513">
        <f t="shared" ca="1" si="12"/>
        <v>0</v>
      </c>
      <c r="AU32" s="513">
        <f t="shared" ca="1" si="13"/>
        <v>0</v>
      </c>
      <c r="AW32" s="517">
        <f t="shared" ca="1" si="14"/>
        <v>0</v>
      </c>
      <c r="AY32" s="517">
        <f t="shared" ca="1" si="15"/>
        <v>0</v>
      </c>
    </row>
    <row r="33" spans="1:51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552"/>
      <c r="F33" s="62"/>
      <c r="G33" s="93"/>
      <c r="H33" s="93"/>
      <c r="I33" s="93"/>
      <c r="J33" s="93"/>
      <c r="K33" s="93"/>
      <c r="L33" s="93"/>
      <c r="M33" s="110"/>
      <c r="N33" s="93"/>
      <c r="O33" s="135"/>
      <c r="P33" s="482"/>
      <c r="Q33" s="62"/>
      <c r="R33" s="62"/>
      <c r="S33" s="62"/>
      <c r="T33" s="62"/>
      <c r="U33" s="93"/>
      <c r="V33" s="93"/>
      <c r="W33" s="93"/>
      <c r="X33" s="93"/>
      <c r="Y33" s="93"/>
      <c r="Z33" s="93"/>
      <c r="AA33" s="93"/>
      <c r="AB33" s="110"/>
      <c r="AC33" s="93"/>
      <c r="AD33" s="135"/>
      <c r="AE33" s="62"/>
      <c r="AF33" s="93"/>
      <c r="AG33" s="93"/>
      <c r="AH33" s="93"/>
      <c r="AI33" s="76"/>
      <c r="AJ33" s="105" t="str">
        <f t="shared" ca="1" si="4"/>
        <v/>
      </c>
      <c r="AK33" s="105" t="str">
        <f t="shared" ca="1" si="5"/>
        <v/>
      </c>
      <c r="AN33" s="513">
        <f t="shared" ca="1" si="6"/>
        <v>0</v>
      </c>
      <c r="AO33" s="513">
        <f t="shared" ca="1" si="7"/>
        <v>0</v>
      </c>
      <c r="AP33" s="513">
        <f t="shared" ca="1" si="8"/>
        <v>0</v>
      </c>
      <c r="AQ33" s="513">
        <f t="shared" ca="1" si="9"/>
        <v>0</v>
      </c>
      <c r="AR33" s="513">
        <f t="shared" ca="1" si="10"/>
        <v>0</v>
      </c>
      <c r="AS33" s="513">
        <f t="shared" ca="1" si="11"/>
        <v>0</v>
      </c>
      <c r="AT33" s="513">
        <f t="shared" ca="1" si="12"/>
        <v>0</v>
      </c>
      <c r="AU33" s="513">
        <f t="shared" ca="1" si="13"/>
        <v>0</v>
      </c>
      <c r="AW33" s="517">
        <f t="shared" ca="1" si="14"/>
        <v>0</v>
      </c>
      <c r="AY33" s="517">
        <f t="shared" ca="1" si="15"/>
        <v>0</v>
      </c>
    </row>
    <row r="34" spans="1:51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552"/>
      <c r="F34" s="62"/>
      <c r="G34" s="93"/>
      <c r="H34" s="93"/>
      <c r="I34" s="93"/>
      <c r="J34" s="93"/>
      <c r="K34" s="93"/>
      <c r="L34" s="93"/>
      <c r="M34" s="110"/>
      <c r="N34" s="93"/>
      <c r="O34" s="135"/>
      <c r="P34" s="482"/>
      <c r="Q34" s="62"/>
      <c r="R34" s="62"/>
      <c r="S34" s="62"/>
      <c r="T34" s="62"/>
      <c r="U34" s="93"/>
      <c r="V34" s="93"/>
      <c r="W34" s="93"/>
      <c r="X34" s="93"/>
      <c r="Y34" s="93"/>
      <c r="Z34" s="93"/>
      <c r="AA34" s="93"/>
      <c r="AB34" s="110"/>
      <c r="AC34" s="93"/>
      <c r="AD34" s="135"/>
      <c r="AE34" s="62"/>
      <c r="AF34" s="93"/>
      <c r="AG34" s="93"/>
      <c r="AH34" s="93"/>
      <c r="AI34" s="76"/>
      <c r="AJ34" s="105" t="str">
        <f t="shared" ca="1" si="4"/>
        <v/>
      </c>
      <c r="AK34" s="105" t="str">
        <f t="shared" ca="1" si="5"/>
        <v/>
      </c>
      <c r="AN34" s="513">
        <f t="shared" ca="1" si="6"/>
        <v>0</v>
      </c>
      <c r="AO34" s="513">
        <f t="shared" ca="1" si="7"/>
        <v>0</v>
      </c>
      <c r="AP34" s="513">
        <f t="shared" ca="1" si="8"/>
        <v>0</v>
      </c>
      <c r="AQ34" s="513">
        <f t="shared" ca="1" si="9"/>
        <v>0</v>
      </c>
      <c r="AR34" s="513">
        <f t="shared" ca="1" si="10"/>
        <v>0</v>
      </c>
      <c r="AS34" s="513">
        <f t="shared" ca="1" si="11"/>
        <v>0</v>
      </c>
      <c r="AT34" s="513">
        <f t="shared" ca="1" si="12"/>
        <v>0</v>
      </c>
      <c r="AU34" s="513">
        <f t="shared" ca="1" si="13"/>
        <v>0</v>
      </c>
      <c r="AW34" s="517">
        <f t="shared" ca="1" si="14"/>
        <v>0</v>
      </c>
      <c r="AY34" s="517">
        <f t="shared" ca="1" si="15"/>
        <v>0</v>
      </c>
    </row>
    <row r="35" spans="1:51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552"/>
      <c r="F35" s="62"/>
      <c r="G35" s="93"/>
      <c r="H35" s="93"/>
      <c r="I35" s="93"/>
      <c r="J35" s="93"/>
      <c r="K35" s="93"/>
      <c r="L35" s="93"/>
      <c r="M35" s="110"/>
      <c r="N35" s="93"/>
      <c r="O35" s="135"/>
      <c r="P35" s="482"/>
      <c r="Q35" s="62"/>
      <c r="R35" s="62"/>
      <c r="S35" s="62"/>
      <c r="T35" s="62"/>
      <c r="U35" s="93"/>
      <c r="V35" s="93"/>
      <c r="W35" s="93"/>
      <c r="X35" s="93"/>
      <c r="Y35" s="93"/>
      <c r="Z35" s="93"/>
      <c r="AA35" s="93"/>
      <c r="AB35" s="110"/>
      <c r="AC35" s="93"/>
      <c r="AD35" s="135"/>
      <c r="AE35" s="62"/>
      <c r="AF35" s="93"/>
      <c r="AG35" s="93"/>
      <c r="AH35" s="93"/>
      <c r="AI35" s="76"/>
      <c r="AJ35" s="105" t="str">
        <f t="shared" ca="1" si="4"/>
        <v/>
      </c>
      <c r="AK35" s="105" t="str">
        <f t="shared" ca="1" si="5"/>
        <v/>
      </c>
      <c r="AN35" s="513">
        <f t="shared" ca="1" si="6"/>
        <v>0</v>
      </c>
      <c r="AO35" s="513">
        <f t="shared" ca="1" si="7"/>
        <v>0</v>
      </c>
      <c r="AP35" s="513">
        <f t="shared" ca="1" si="8"/>
        <v>0</v>
      </c>
      <c r="AQ35" s="513">
        <f t="shared" ca="1" si="9"/>
        <v>0</v>
      </c>
      <c r="AR35" s="513">
        <f t="shared" ca="1" si="10"/>
        <v>0</v>
      </c>
      <c r="AS35" s="513">
        <f t="shared" ca="1" si="11"/>
        <v>0</v>
      </c>
      <c r="AT35" s="513">
        <f t="shared" ca="1" si="12"/>
        <v>0</v>
      </c>
      <c r="AU35" s="513">
        <f t="shared" ca="1" si="13"/>
        <v>0</v>
      </c>
      <c r="AW35" s="517">
        <f t="shared" ca="1" si="14"/>
        <v>0</v>
      </c>
      <c r="AY35" s="517">
        <f t="shared" ca="1" si="15"/>
        <v>0</v>
      </c>
    </row>
    <row r="36" spans="1:51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77" t="str">
        <f>IF(設定!AF37&lt;&gt;0,設定!AF37,"")</f>
        <v/>
      </c>
      <c r="D36" s="528" t="str">
        <f ca="1">IF(設定!AE37&lt;&gt;0,設定!AE37,"")</f>
        <v/>
      </c>
      <c r="E36" s="554"/>
      <c r="F36" s="65"/>
      <c r="G36" s="99"/>
      <c r="H36" s="99"/>
      <c r="I36" s="99"/>
      <c r="J36" s="99"/>
      <c r="K36" s="99"/>
      <c r="L36" s="99"/>
      <c r="M36" s="113"/>
      <c r="N36" s="99"/>
      <c r="O36" s="138"/>
      <c r="P36" s="485"/>
      <c r="Q36" s="65"/>
      <c r="R36" s="65"/>
      <c r="S36" s="65"/>
      <c r="T36" s="65"/>
      <c r="U36" s="99"/>
      <c r="V36" s="99"/>
      <c r="W36" s="99"/>
      <c r="X36" s="99"/>
      <c r="Y36" s="99"/>
      <c r="Z36" s="99"/>
      <c r="AA36" s="99"/>
      <c r="AB36" s="113"/>
      <c r="AC36" s="99"/>
      <c r="AD36" s="138"/>
      <c r="AE36" s="65"/>
      <c r="AF36" s="99"/>
      <c r="AG36" s="99"/>
      <c r="AH36" s="99"/>
      <c r="AI36" s="79"/>
      <c r="AJ36" s="105" t="str">
        <f t="shared" ca="1" si="4"/>
        <v/>
      </c>
      <c r="AK36" s="105" t="str">
        <f t="shared" ca="1" si="5"/>
        <v/>
      </c>
      <c r="AN36" s="513">
        <f t="shared" ca="1" si="6"/>
        <v>0</v>
      </c>
      <c r="AO36" s="513">
        <f t="shared" ca="1" si="7"/>
        <v>0</v>
      </c>
      <c r="AP36" s="513">
        <f t="shared" ca="1" si="8"/>
        <v>0</v>
      </c>
      <c r="AQ36" s="513">
        <f t="shared" ca="1" si="9"/>
        <v>0</v>
      </c>
      <c r="AR36" s="513">
        <f t="shared" ca="1" si="10"/>
        <v>0</v>
      </c>
      <c r="AS36" s="513">
        <f t="shared" ca="1" si="11"/>
        <v>0</v>
      </c>
      <c r="AT36" s="513">
        <f t="shared" ca="1" si="12"/>
        <v>0</v>
      </c>
      <c r="AU36" s="513">
        <f t="shared" ca="1" si="13"/>
        <v>0</v>
      </c>
      <c r="AW36" s="517">
        <f t="shared" ca="1" si="14"/>
        <v>0</v>
      </c>
      <c r="AY36" s="517">
        <f t="shared" ca="1" si="15"/>
        <v>0</v>
      </c>
    </row>
    <row r="37" spans="1:51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551"/>
      <c r="F37" s="64"/>
      <c r="G37" s="97"/>
      <c r="H37" s="97"/>
      <c r="I37" s="97"/>
      <c r="J37" s="97"/>
      <c r="K37" s="97"/>
      <c r="L37" s="97"/>
      <c r="M37" s="112"/>
      <c r="N37" s="97"/>
      <c r="O37" s="137"/>
      <c r="P37" s="484"/>
      <c r="Q37" s="64"/>
      <c r="R37" s="64"/>
      <c r="S37" s="64"/>
      <c r="T37" s="64"/>
      <c r="U37" s="97"/>
      <c r="V37" s="97"/>
      <c r="W37" s="97"/>
      <c r="X37" s="97"/>
      <c r="Y37" s="97"/>
      <c r="Z37" s="97"/>
      <c r="AA37" s="97"/>
      <c r="AB37" s="112"/>
      <c r="AC37" s="97"/>
      <c r="AD37" s="137"/>
      <c r="AE37" s="64"/>
      <c r="AF37" s="97"/>
      <c r="AG37" s="97"/>
      <c r="AH37" s="97"/>
      <c r="AI37" s="78"/>
      <c r="AJ37" s="105" t="str">
        <f t="shared" ca="1" si="4"/>
        <v/>
      </c>
      <c r="AK37" s="105" t="str">
        <f t="shared" ca="1" si="5"/>
        <v/>
      </c>
      <c r="AN37" s="513">
        <f t="shared" ca="1" si="6"/>
        <v>0</v>
      </c>
      <c r="AO37" s="513">
        <f t="shared" ca="1" si="7"/>
        <v>0</v>
      </c>
      <c r="AP37" s="513">
        <f t="shared" ca="1" si="8"/>
        <v>0</v>
      </c>
      <c r="AQ37" s="513">
        <f t="shared" ca="1" si="9"/>
        <v>0</v>
      </c>
      <c r="AR37" s="513">
        <f t="shared" ca="1" si="10"/>
        <v>0</v>
      </c>
      <c r="AS37" s="513">
        <f t="shared" ca="1" si="11"/>
        <v>0</v>
      </c>
      <c r="AT37" s="513">
        <f t="shared" ca="1" si="12"/>
        <v>0</v>
      </c>
      <c r="AU37" s="513">
        <f t="shared" ca="1" si="13"/>
        <v>0</v>
      </c>
      <c r="AW37" s="517">
        <f t="shared" ca="1" si="14"/>
        <v>0</v>
      </c>
      <c r="AY37" s="517">
        <f t="shared" ca="1" si="15"/>
        <v>0</v>
      </c>
    </row>
    <row r="38" spans="1:51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552"/>
      <c r="F38" s="62"/>
      <c r="G38" s="93"/>
      <c r="H38" s="93"/>
      <c r="I38" s="93"/>
      <c r="J38" s="93"/>
      <c r="K38" s="93"/>
      <c r="L38" s="93"/>
      <c r="M38" s="110"/>
      <c r="N38" s="93"/>
      <c r="O38" s="135"/>
      <c r="P38" s="482"/>
      <c r="Q38" s="62"/>
      <c r="R38" s="62"/>
      <c r="S38" s="62"/>
      <c r="T38" s="62"/>
      <c r="U38" s="93"/>
      <c r="V38" s="93"/>
      <c r="W38" s="93"/>
      <c r="X38" s="93"/>
      <c r="Y38" s="93"/>
      <c r="Z38" s="93"/>
      <c r="AA38" s="93"/>
      <c r="AB38" s="110"/>
      <c r="AC38" s="93"/>
      <c r="AD38" s="135"/>
      <c r="AE38" s="62"/>
      <c r="AF38" s="93"/>
      <c r="AG38" s="93"/>
      <c r="AH38" s="93"/>
      <c r="AI38" s="76"/>
      <c r="AJ38" s="105" t="str">
        <f t="shared" ca="1" si="4"/>
        <v/>
      </c>
      <c r="AK38" s="105" t="str">
        <f t="shared" ca="1" si="5"/>
        <v/>
      </c>
      <c r="AN38" s="513">
        <f t="shared" ca="1" si="6"/>
        <v>0</v>
      </c>
      <c r="AO38" s="513">
        <f t="shared" ca="1" si="7"/>
        <v>0</v>
      </c>
      <c r="AP38" s="513">
        <f t="shared" ca="1" si="8"/>
        <v>0</v>
      </c>
      <c r="AQ38" s="513">
        <f t="shared" ca="1" si="9"/>
        <v>0</v>
      </c>
      <c r="AR38" s="513">
        <f t="shared" ca="1" si="10"/>
        <v>0</v>
      </c>
      <c r="AS38" s="513">
        <f t="shared" ca="1" si="11"/>
        <v>0</v>
      </c>
      <c r="AT38" s="513">
        <f t="shared" ca="1" si="12"/>
        <v>0</v>
      </c>
      <c r="AU38" s="513">
        <f t="shared" ca="1" si="13"/>
        <v>0</v>
      </c>
      <c r="AW38" s="517">
        <f t="shared" ca="1" si="14"/>
        <v>0</v>
      </c>
      <c r="AY38" s="517">
        <f t="shared" ca="1" si="15"/>
        <v>0</v>
      </c>
    </row>
    <row r="39" spans="1:51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552"/>
      <c r="F39" s="62"/>
      <c r="G39" s="93"/>
      <c r="H39" s="93"/>
      <c r="I39" s="93"/>
      <c r="J39" s="93"/>
      <c r="K39" s="93"/>
      <c r="L39" s="93"/>
      <c r="M39" s="110"/>
      <c r="N39" s="93"/>
      <c r="O39" s="135"/>
      <c r="P39" s="482"/>
      <c r="Q39" s="62"/>
      <c r="R39" s="62"/>
      <c r="S39" s="62"/>
      <c r="T39" s="62"/>
      <c r="U39" s="93"/>
      <c r="V39" s="93"/>
      <c r="W39" s="93"/>
      <c r="X39" s="93"/>
      <c r="Y39" s="93"/>
      <c r="Z39" s="93"/>
      <c r="AA39" s="93"/>
      <c r="AB39" s="110"/>
      <c r="AC39" s="93"/>
      <c r="AD39" s="135"/>
      <c r="AE39" s="62"/>
      <c r="AF39" s="93"/>
      <c r="AG39" s="93"/>
      <c r="AH39" s="93"/>
      <c r="AI39" s="76"/>
      <c r="AJ39" s="105" t="str">
        <f t="shared" ca="1" si="4"/>
        <v/>
      </c>
      <c r="AK39" s="105" t="str">
        <f t="shared" ca="1" si="5"/>
        <v/>
      </c>
      <c r="AN39" s="513">
        <f t="shared" ca="1" si="6"/>
        <v>0</v>
      </c>
      <c r="AO39" s="513">
        <f t="shared" ca="1" si="7"/>
        <v>0</v>
      </c>
      <c r="AP39" s="513">
        <f t="shared" ca="1" si="8"/>
        <v>0</v>
      </c>
      <c r="AQ39" s="513">
        <f t="shared" ca="1" si="9"/>
        <v>0</v>
      </c>
      <c r="AR39" s="513">
        <f t="shared" ca="1" si="10"/>
        <v>0</v>
      </c>
      <c r="AS39" s="513">
        <f t="shared" ca="1" si="11"/>
        <v>0</v>
      </c>
      <c r="AT39" s="513">
        <f t="shared" ca="1" si="12"/>
        <v>0</v>
      </c>
      <c r="AU39" s="513">
        <f t="shared" ca="1" si="13"/>
        <v>0</v>
      </c>
      <c r="AW39" s="517">
        <f t="shared" ca="1" si="14"/>
        <v>0</v>
      </c>
      <c r="AY39" s="517">
        <f t="shared" ca="1" si="15"/>
        <v>0</v>
      </c>
    </row>
    <row r="40" spans="1:51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552"/>
      <c r="F40" s="62"/>
      <c r="G40" s="93"/>
      <c r="H40" s="93"/>
      <c r="I40" s="93"/>
      <c r="J40" s="93"/>
      <c r="K40" s="93"/>
      <c r="L40" s="93"/>
      <c r="M40" s="110"/>
      <c r="N40" s="93"/>
      <c r="O40" s="135"/>
      <c r="P40" s="482"/>
      <c r="Q40" s="62"/>
      <c r="R40" s="62"/>
      <c r="S40" s="62"/>
      <c r="T40" s="62"/>
      <c r="U40" s="93"/>
      <c r="V40" s="93"/>
      <c r="W40" s="93"/>
      <c r="X40" s="93"/>
      <c r="Y40" s="93"/>
      <c r="Z40" s="93"/>
      <c r="AA40" s="93"/>
      <c r="AB40" s="110"/>
      <c r="AC40" s="93"/>
      <c r="AD40" s="135"/>
      <c r="AE40" s="62"/>
      <c r="AF40" s="93"/>
      <c r="AG40" s="93"/>
      <c r="AH40" s="93"/>
      <c r="AI40" s="76"/>
      <c r="AJ40" s="105" t="str">
        <f t="shared" ca="1" si="4"/>
        <v/>
      </c>
      <c r="AK40" s="105" t="str">
        <f t="shared" ca="1" si="5"/>
        <v/>
      </c>
      <c r="AN40" s="513">
        <f t="shared" ca="1" si="6"/>
        <v>0</v>
      </c>
      <c r="AO40" s="513">
        <f t="shared" ca="1" si="7"/>
        <v>0</v>
      </c>
      <c r="AP40" s="513">
        <f t="shared" ca="1" si="8"/>
        <v>0</v>
      </c>
      <c r="AQ40" s="513">
        <f t="shared" ca="1" si="9"/>
        <v>0</v>
      </c>
      <c r="AR40" s="513">
        <f t="shared" ca="1" si="10"/>
        <v>0</v>
      </c>
      <c r="AS40" s="513">
        <f t="shared" ca="1" si="11"/>
        <v>0</v>
      </c>
      <c r="AT40" s="513">
        <f t="shared" ca="1" si="12"/>
        <v>0</v>
      </c>
      <c r="AU40" s="513">
        <f t="shared" ca="1" si="13"/>
        <v>0</v>
      </c>
      <c r="AW40" s="517">
        <f t="shared" ca="1" si="14"/>
        <v>0</v>
      </c>
      <c r="AY40" s="517">
        <f t="shared" ca="1" si="15"/>
        <v>0</v>
      </c>
    </row>
    <row r="41" spans="1:51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77" t="str">
        <f>IF(設定!AF42&lt;&gt;0,設定!AF42,"")</f>
        <v/>
      </c>
      <c r="D41" s="528" t="str">
        <f ca="1">IF(設定!AE42&lt;&gt;0,設定!AE42,"")</f>
        <v/>
      </c>
      <c r="E41" s="554"/>
      <c r="F41" s="65"/>
      <c r="G41" s="99"/>
      <c r="H41" s="99"/>
      <c r="I41" s="99"/>
      <c r="J41" s="99"/>
      <c r="K41" s="99"/>
      <c r="L41" s="99"/>
      <c r="M41" s="113"/>
      <c r="N41" s="99"/>
      <c r="O41" s="138"/>
      <c r="P41" s="485"/>
      <c r="Q41" s="65"/>
      <c r="R41" s="65"/>
      <c r="S41" s="65"/>
      <c r="T41" s="65"/>
      <c r="U41" s="99"/>
      <c r="V41" s="99"/>
      <c r="W41" s="99"/>
      <c r="X41" s="99"/>
      <c r="Y41" s="99"/>
      <c r="Z41" s="99"/>
      <c r="AA41" s="99"/>
      <c r="AB41" s="113"/>
      <c r="AC41" s="99"/>
      <c r="AD41" s="138"/>
      <c r="AE41" s="65"/>
      <c r="AF41" s="99"/>
      <c r="AG41" s="99"/>
      <c r="AH41" s="99"/>
      <c r="AI41" s="79"/>
      <c r="AJ41" s="105" t="str">
        <f t="shared" ca="1" si="4"/>
        <v/>
      </c>
      <c r="AK41" s="105" t="str">
        <f t="shared" ca="1" si="5"/>
        <v/>
      </c>
      <c r="AN41" s="513">
        <f t="shared" ca="1" si="6"/>
        <v>0</v>
      </c>
      <c r="AO41" s="513">
        <f t="shared" ca="1" si="7"/>
        <v>0</v>
      </c>
      <c r="AP41" s="513">
        <f t="shared" ca="1" si="8"/>
        <v>0</v>
      </c>
      <c r="AQ41" s="513">
        <f t="shared" ca="1" si="9"/>
        <v>0</v>
      </c>
      <c r="AR41" s="513">
        <f t="shared" ca="1" si="10"/>
        <v>0</v>
      </c>
      <c r="AS41" s="513">
        <f t="shared" ca="1" si="11"/>
        <v>0</v>
      </c>
      <c r="AT41" s="513">
        <f t="shared" ca="1" si="12"/>
        <v>0</v>
      </c>
      <c r="AU41" s="513">
        <f t="shared" ca="1" si="13"/>
        <v>0</v>
      </c>
      <c r="AW41" s="517">
        <f t="shared" ca="1" si="14"/>
        <v>0</v>
      </c>
      <c r="AY41" s="517">
        <f t="shared" ca="1" si="15"/>
        <v>0</v>
      </c>
    </row>
    <row r="42" spans="1:51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555"/>
      <c r="F42" s="66"/>
      <c r="G42" s="101"/>
      <c r="H42" s="101"/>
      <c r="I42" s="101"/>
      <c r="J42" s="101"/>
      <c r="K42" s="101"/>
      <c r="L42" s="101"/>
      <c r="M42" s="114"/>
      <c r="N42" s="101"/>
      <c r="O42" s="139"/>
      <c r="P42" s="486"/>
      <c r="Q42" s="66"/>
      <c r="R42" s="66"/>
      <c r="S42" s="66"/>
      <c r="T42" s="66"/>
      <c r="U42" s="101"/>
      <c r="V42" s="101"/>
      <c r="W42" s="101"/>
      <c r="X42" s="101"/>
      <c r="Y42" s="101"/>
      <c r="Z42" s="101"/>
      <c r="AA42" s="101"/>
      <c r="AB42" s="114"/>
      <c r="AC42" s="101"/>
      <c r="AD42" s="139"/>
      <c r="AE42" s="66"/>
      <c r="AF42" s="101"/>
      <c r="AG42" s="101"/>
      <c r="AH42" s="101"/>
      <c r="AI42" s="80"/>
      <c r="AJ42" s="105" t="str">
        <f t="shared" ca="1" si="4"/>
        <v/>
      </c>
      <c r="AK42" s="105" t="str">
        <f t="shared" ca="1" si="5"/>
        <v/>
      </c>
      <c r="AN42" s="513">
        <f t="shared" ca="1" si="6"/>
        <v>0</v>
      </c>
      <c r="AO42" s="513">
        <f t="shared" ca="1" si="7"/>
        <v>0</v>
      </c>
      <c r="AP42" s="513">
        <f t="shared" ca="1" si="8"/>
        <v>0</v>
      </c>
      <c r="AQ42" s="513">
        <f t="shared" ca="1" si="9"/>
        <v>0</v>
      </c>
      <c r="AR42" s="513">
        <f t="shared" ca="1" si="10"/>
        <v>0</v>
      </c>
      <c r="AS42" s="513">
        <f t="shared" ca="1" si="11"/>
        <v>0</v>
      </c>
      <c r="AT42" s="513">
        <f t="shared" ca="1" si="12"/>
        <v>0</v>
      </c>
      <c r="AU42" s="513">
        <f t="shared" ca="1" si="13"/>
        <v>0</v>
      </c>
      <c r="AW42" s="517">
        <f t="shared" ca="1" si="14"/>
        <v>0</v>
      </c>
      <c r="AY42" s="517">
        <f t="shared" ca="1" si="15"/>
        <v>0</v>
      </c>
    </row>
    <row r="43" spans="1:51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552"/>
      <c r="F43" s="62"/>
      <c r="G43" s="93"/>
      <c r="H43" s="93"/>
      <c r="I43" s="93"/>
      <c r="J43" s="93"/>
      <c r="K43" s="93"/>
      <c r="L43" s="93"/>
      <c r="M43" s="110"/>
      <c r="N43" s="93"/>
      <c r="O43" s="135"/>
      <c r="P43" s="482"/>
      <c r="Q43" s="62"/>
      <c r="R43" s="62"/>
      <c r="S43" s="62"/>
      <c r="T43" s="62"/>
      <c r="U43" s="93"/>
      <c r="V43" s="93"/>
      <c r="W43" s="93"/>
      <c r="X43" s="93"/>
      <c r="Y43" s="93"/>
      <c r="Z43" s="93"/>
      <c r="AA43" s="93"/>
      <c r="AB43" s="110"/>
      <c r="AC43" s="93"/>
      <c r="AD43" s="135"/>
      <c r="AE43" s="62"/>
      <c r="AF43" s="93"/>
      <c r="AG43" s="93"/>
      <c r="AH43" s="93"/>
      <c r="AI43" s="76"/>
      <c r="AJ43" s="105" t="str">
        <f t="shared" ca="1" si="4"/>
        <v/>
      </c>
      <c r="AK43" s="105" t="str">
        <f t="shared" ca="1" si="5"/>
        <v/>
      </c>
      <c r="AN43" s="513">
        <f t="shared" ca="1" si="6"/>
        <v>0</v>
      </c>
      <c r="AO43" s="513">
        <f t="shared" ca="1" si="7"/>
        <v>0</v>
      </c>
      <c r="AP43" s="513">
        <f t="shared" ca="1" si="8"/>
        <v>0</v>
      </c>
      <c r="AQ43" s="513">
        <f t="shared" ca="1" si="9"/>
        <v>0</v>
      </c>
      <c r="AR43" s="513">
        <f t="shared" ca="1" si="10"/>
        <v>0</v>
      </c>
      <c r="AS43" s="513">
        <f t="shared" ca="1" si="11"/>
        <v>0</v>
      </c>
      <c r="AT43" s="513">
        <f t="shared" ca="1" si="12"/>
        <v>0</v>
      </c>
      <c r="AU43" s="513">
        <f t="shared" ca="1" si="13"/>
        <v>0</v>
      </c>
      <c r="AW43" s="517">
        <f t="shared" ca="1" si="14"/>
        <v>0</v>
      </c>
      <c r="AY43" s="517">
        <f t="shared" ca="1" si="15"/>
        <v>0</v>
      </c>
    </row>
    <row r="44" spans="1:51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552"/>
      <c r="F44" s="62"/>
      <c r="G44" s="93"/>
      <c r="H44" s="93"/>
      <c r="I44" s="93"/>
      <c r="J44" s="93"/>
      <c r="K44" s="93"/>
      <c r="L44" s="93"/>
      <c r="M44" s="110"/>
      <c r="N44" s="93"/>
      <c r="O44" s="135"/>
      <c r="P44" s="482"/>
      <c r="Q44" s="62"/>
      <c r="R44" s="62"/>
      <c r="S44" s="62"/>
      <c r="T44" s="62"/>
      <c r="U44" s="93"/>
      <c r="V44" s="93"/>
      <c r="W44" s="93"/>
      <c r="X44" s="93"/>
      <c r="Y44" s="93"/>
      <c r="Z44" s="93"/>
      <c r="AA44" s="93"/>
      <c r="AB44" s="110"/>
      <c r="AC44" s="93"/>
      <c r="AD44" s="135"/>
      <c r="AE44" s="62"/>
      <c r="AF44" s="93"/>
      <c r="AG44" s="93"/>
      <c r="AH44" s="93"/>
      <c r="AI44" s="76"/>
      <c r="AJ44" s="105" t="str">
        <f t="shared" ca="1" si="4"/>
        <v/>
      </c>
      <c r="AK44" s="105" t="str">
        <f t="shared" ca="1" si="5"/>
        <v/>
      </c>
      <c r="AN44" s="513">
        <f t="shared" ca="1" si="6"/>
        <v>0</v>
      </c>
      <c r="AO44" s="513">
        <f t="shared" ca="1" si="7"/>
        <v>0</v>
      </c>
      <c r="AP44" s="513">
        <f t="shared" ca="1" si="8"/>
        <v>0</v>
      </c>
      <c r="AQ44" s="513">
        <f t="shared" ca="1" si="9"/>
        <v>0</v>
      </c>
      <c r="AR44" s="513">
        <f t="shared" ca="1" si="10"/>
        <v>0</v>
      </c>
      <c r="AS44" s="513">
        <f t="shared" ca="1" si="11"/>
        <v>0</v>
      </c>
      <c r="AT44" s="513">
        <f t="shared" ca="1" si="12"/>
        <v>0</v>
      </c>
      <c r="AU44" s="513">
        <f t="shared" ca="1" si="13"/>
        <v>0</v>
      </c>
      <c r="AW44" s="517">
        <f t="shared" ca="1" si="14"/>
        <v>0</v>
      </c>
      <c r="AY44" s="517">
        <f t="shared" ca="1" si="15"/>
        <v>0</v>
      </c>
    </row>
    <row r="45" spans="1:51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552"/>
      <c r="F45" s="62"/>
      <c r="G45" s="93"/>
      <c r="H45" s="93"/>
      <c r="I45" s="93"/>
      <c r="J45" s="93"/>
      <c r="K45" s="93"/>
      <c r="L45" s="93"/>
      <c r="M45" s="110"/>
      <c r="N45" s="93"/>
      <c r="O45" s="135"/>
      <c r="P45" s="482"/>
      <c r="Q45" s="62"/>
      <c r="R45" s="62"/>
      <c r="S45" s="62"/>
      <c r="T45" s="62"/>
      <c r="U45" s="93"/>
      <c r="V45" s="93"/>
      <c r="W45" s="93"/>
      <c r="X45" s="93"/>
      <c r="Y45" s="93"/>
      <c r="Z45" s="93"/>
      <c r="AA45" s="93"/>
      <c r="AB45" s="110"/>
      <c r="AC45" s="93"/>
      <c r="AD45" s="135"/>
      <c r="AE45" s="62"/>
      <c r="AF45" s="93"/>
      <c r="AG45" s="93"/>
      <c r="AH45" s="93"/>
      <c r="AI45" s="76"/>
      <c r="AJ45" s="105" t="str">
        <f t="shared" ca="1" si="4"/>
        <v/>
      </c>
      <c r="AK45" s="105" t="str">
        <f t="shared" ca="1" si="5"/>
        <v/>
      </c>
      <c r="AN45" s="513">
        <f t="shared" ca="1" si="6"/>
        <v>0</v>
      </c>
      <c r="AO45" s="513">
        <f t="shared" ca="1" si="7"/>
        <v>0</v>
      </c>
      <c r="AP45" s="513">
        <f t="shared" ca="1" si="8"/>
        <v>0</v>
      </c>
      <c r="AQ45" s="513">
        <f t="shared" ca="1" si="9"/>
        <v>0</v>
      </c>
      <c r="AR45" s="513">
        <f t="shared" ca="1" si="10"/>
        <v>0</v>
      </c>
      <c r="AS45" s="513">
        <f t="shared" ca="1" si="11"/>
        <v>0</v>
      </c>
      <c r="AT45" s="513">
        <f t="shared" ca="1" si="12"/>
        <v>0</v>
      </c>
      <c r="AU45" s="513">
        <f t="shared" ca="1" si="13"/>
        <v>0</v>
      </c>
      <c r="AW45" s="517">
        <f t="shared" ca="1" si="14"/>
        <v>0</v>
      </c>
      <c r="AY45" s="517">
        <f t="shared" ca="1" si="15"/>
        <v>0</v>
      </c>
    </row>
    <row r="46" spans="1:51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77" t="str">
        <f>IF(設定!AF47&lt;&gt;0,設定!AF47,"")</f>
        <v/>
      </c>
      <c r="D46" s="528" t="str">
        <f ca="1">IF(設定!AE47&lt;&gt;0,設定!AE47,"")</f>
        <v/>
      </c>
      <c r="E46" s="554"/>
      <c r="F46" s="65"/>
      <c r="G46" s="99"/>
      <c r="H46" s="99"/>
      <c r="I46" s="99"/>
      <c r="J46" s="99"/>
      <c r="K46" s="99"/>
      <c r="L46" s="99"/>
      <c r="M46" s="113"/>
      <c r="N46" s="99"/>
      <c r="O46" s="138"/>
      <c r="P46" s="485"/>
      <c r="Q46" s="65"/>
      <c r="R46" s="65"/>
      <c r="S46" s="65"/>
      <c r="T46" s="65"/>
      <c r="U46" s="99"/>
      <c r="V46" s="99"/>
      <c r="W46" s="99"/>
      <c r="X46" s="99"/>
      <c r="Y46" s="99"/>
      <c r="Z46" s="99"/>
      <c r="AA46" s="99"/>
      <c r="AB46" s="113"/>
      <c r="AC46" s="99"/>
      <c r="AD46" s="138"/>
      <c r="AE46" s="65"/>
      <c r="AF46" s="99"/>
      <c r="AG46" s="99"/>
      <c r="AH46" s="99"/>
      <c r="AI46" s="79"/>
      <c r="AJ46" s="105" t="str">
        <f t="shared" ca="1" si="4"/>
        <v/>
      </c>
      <c r="AK46" s="105" t="str">
        <f t="shared" ca="1" si="5"/>
        <v/>
      </c>
      <c r="AN46" s="513">
        <f t="shared" ca="1" si="6"/>
        <v>0</v>
      </c>
      <c r="AO46" s="513">
        <f t="shared" ca="1" si="7"/>
        <v>0</v>
      </c>
      <c r="AP46" s="513">
        <f t="shared" ca="1" si="8"/>
        <v>0</v>
      </c>
      <c r="AQ46" s="513">
        <f t="shared" ca="1" si="9"/>
        <v>0</v>
      </c>
      <c r="AR46" s="513">
        <f t="shared" ca="1" si="10"/>
        <v>0</v>
      </c>
      <c r="AS46" s="513">
        <f t="shared" ca="1" si="11"/>
        <v>0</v>
      </c>
      <c r="AT46" s="513">
        <f t="shared" ca="1" si="12"/>
        <v>0</v>
      </c>
      <c r="AU46" s="513">
        <f t="shared" ca="1" si="13"/>
        <v>0</v>
      </c>
      <c r="AW46" s="517">
        <f t="shared" ca="1" si="14"/>
        <v>0</v>
      </c>
      <c r="AY46" s="517">
        <f t="shared" ca="1" si="15"/>
        <v>0</v>
      </c>
    </row>
    <row r="47" spans="1:51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555"/>
      <c r="F47" s="66"/>
      <c r="G47" s="101"/>
      <c r="H47" s="101"/>
      <c r="I47" s="101"/>
      <c r="J47" s="101"/>
      <c r="K47" s="101"/>
      <c r="L47" s="101"/>
      <c r="M47" s="114"/>
      <c r="N47" s="101"/>
      <c r="O47" s="139"/>
      <c r="P47" s="486"/>
      <c r="Q47" s="66"/>
      <c r="R47" s="66"/>
      <c r="S47" s="66"/>
      <c r="T47" s="66"/>
      <c r="U47" s="101"/>
      <c r="V47" s="101"/>
      <c r="W47" s="101"/>
      <c r="X47" s="101"/>
      <c r="Y47" s="101"/>
      <c r="Z47" s="101"/>
      <c r="AA47" s="101"/>
      <c r="AB47" s="114"/>
      <c r="AC47" s="101"/>
      <c r="AD47" s="139"/>
      <c r="AE47" s="66"/>
      <c r="AF47" s="101"/>
      <c r="AG47" s="101"/>
      <c r="AH47" s="101"/>
      <c r="AI47" s="80"/>
      <c r="AJ47" s="105" t="str">
        <f t="shared" ca="1" si="4"/>
        <v/>
      </c>
      <c r="AK47" s="105" t="str">
        <f t="shared" ca="1" si="5"/>
        <v/>
      </c>
      <c r="AN47" s="513">
        <f t="shared" ca="1" si="6"/>
        <v>0</v>
      </c>
      <c r="AO47" s="513">
        <f t="shared" ca="1" si="7"/>
        <v>0</v>
      </c>
      <c r="AP47" s="513">
        <f t="shared" ca="1" si="8"/>
        <v>0</v>
      </c>
      <c r="AQ47" s="513">
        <f t="shared" ca="1" si="9"/>
        <v>0</v>
      </c>
      <c r="AR47" s="513">
        <f t="shared" ca="1" si="10"/>
        <v>0</v>
      </c>
      <c r="AS47" s="513">
        <f t="shared" ca="1" si="11"/>
        <v>0</v>
      </c>
      <c r="AT47" s="513">
        <f t="shared" ca="1" si="12"/>
        <v>0</v>
      </c>
      <c r="AU47" s="513">
        <f t="shared" ca="1" si="13"/>
        <v>0</v>
      </c>
      <c r="AW47" s="517">
        <f t="shared" ca="1" si="14"/>
        <v>0</v>
      </c>
      <c r="AY47" s="517">
        <f t="shared" ca="1" si="15"/>
        <v>0</v>
      </c>
    </row>
    <row r="48" spans="1:51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552"/>
      <c r="F48" s="62"/>
      <c r="G48" s="93"/>
      <c r="H48" s="93"/>
      <c r="I48" s="93"/>
      <c r="J48" s="93"/>
      <c r="K48" s="93"/>
      <c r="L48" s="93"/>
      <c r="M48" s="110"/>
      <c r="N48" s="93"/>
      <c r="O48" s="135"/>
      <c r="P48" s="482"/>
      <c r="Q48" s="62"/>
      <c r="R48" s="62"/>
      <c r="S48" s="62"/>
      <c r="T48" s="62"/>
      <c r="U48" s="93"/>
      <c r="V48" s="93"/>
      <c r="W48" s="93"/>
      <c r="X48" s="93"/>
      <c r="Y48" s="93"/>
      <c r="Z48" s="93"/>
      <c r="AA48" s="93"/>
      <c r="AB48" s="110"/>
      <c r="AC48" s="93"/>
      <c r="AD48" s="135"/>
      <c r="AE48" s="62"/>
      <c r="AF48" s="93"/>
      <c r="AG48" s="93"/>
      <c r="AH48" s="93"/>
      <c r="AI48" s="76"/>
      <c r="AJ48" s="105" t="str">
        <f t="shared" ca="1" si="4"/>
        <v/>
      </c>
      <c r="AK48" s="105" t="str">
        <f t="shared" ca="1" si="5"/>
        <v/>
      </c>
      <c r="AN48" s="513">
        <f t="shared" ca="1" si="6"/>
        <v>0</v>
      </c>
      <c r="AO48" s="513">
        <f t="shared" ca="1" si="7"/>
        <v>0</v>
      </c>
      <c r="AP48" s="513">
        <f t="shared" ca="1" si="8"/>
        <v>0</v>
      </c>
      <c r="AQ48" s="513">
        <f t="shared" ca="1" si="9"/>
        <v>0</v>
      </c>
      <c r="AR48" s="513">
        <f t="shared" ca="1" si="10"/>
        <v>0</v>
      </c>
      <c r="AS48" s="513">
        <f t="shared" ca="1" si="11"/>
        <v>0</v>
      </c>
      <c r="AT48" s="513">
        <f t="shared" ca="1" si="12"/>
        <v>0</v>
      </c>
      <c r="AU48" s="513">
        <f t="shared" ca="1" si="13"/>
        <v>0</v>
      </c>
      <c r="AW48" s="517">
        <f t="shared" ca="1" si="14"/>
        <v>0</v>
      </c>
      <c r="AY48" s="517">
        <f t="shared" ca="1" si="15"/>
        <v>0</v>
      </c>
    </row>
    <row r="49" spans="1:51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552"/>
      <c r="F49" s="62"/>
      <c r="G49" s="93"/>
      <c r="H49" s="93"/>
      <c r="I49" s="93"/>
      <c r="J49" s="93"/>
      <c r="K49" s="93"/>
      <c r="L49" s="93"/>
      <c r="M49" s="110"/>
      <c r="N49" s="93"/>
      <c r="O49" s="135"/>
      <c r="P49" s="482"/>
      <c r="Q49" s="62"/>
      <c r="R49" s="62"/>
      <c r="S49" s="62"/>
      <c r="T49" s="62"/>
      <c r="U49" s="93"/>
      <c r="V49" s="93"/>
      <c r="W49" s="93"/>
      <c r="X49" s="93"/>
      <c r="Y49" s="93"/>
      <c r="Z49" s="93"/>
      <c r="AA49" s="93"/>
      <c r="AB49" s="110"/>
      <c r="AC49" s="93"/>
      <c r="AD49" s="135"/>
      <c r="AE49" s="62"/>
      <c r="AF49" s="93"/>
      <c r="AG49" s="93"/>
      <c r="AH49" s="93"/>
      <c r="AI49" s="76"/>
      <c r="AJ49" s="105" t="str">
        <f t="shared" ca="1" si="4"/>
        <v/>
      </c>
      <c r="AK49" s="105" t="str">
        <f t="shared" ca="1" si="5"/>
        <v/>
      </c>
      <c r="AN49" s="513">
        <f t="shared" ca="1" si="6"/>
        <v>0</v>
      </c>
      <c r="AO49" s="513">
        <f t="shared" ca="1" si="7"/>
        <v>0</v>
      </c>
      <c r="AP49" s="513">
        <f t="shared" ca="1" si="8"/>
        <v>0</v>
      </c>
      <c r="AQ49" s="513">
        <f t="shared" ca="1" si="9"/>
        <v>0</v>
      </c>
      <c r="AR49" s="513">
        <f t="shared" ca="1" si="10"/>
        <v>0</v>
      </c>
      <c r="AS49" s="513">
        <f t="shared" ca="1" si="11"/>
        <v>0</v>
      </c>
      <c r="AT49" s="513">
        <f t="shared" ca="1" si="12"/>
        <v>0</v>
      </c>
      <c r="AU49" s="513">
        <f t="shared" ca="1" si="13"/>
        <v>0</v>
      </c>
      <c r="AW49" s="517">
        <f t="shared" ca="1" si="14"/>
        <v>0</v>
      </c>
      <c r="AY49" s="517">
        <f t="shared" ca="1" si="15"/>
        <v>0</v>
      </c>
    </row>
    <row r="50" spans="1:51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552"/>
      <c r="F50" s="62"/>
      <c r="G50" s="93"/>
      <c r="H50" s="93"/>
      <c r="I50" s="93"/>
      <c r="J50" s="93"/>
      <c r="K50" s="93"/>
      <c r="L50" s="93"/>
      <c r="M50" s="110"/>
      <c r="N50" s="93"/>
      <c r="O50" s="135"/>
      <c r="P50" s="482"/>
      <c r="Q50" s="62"/>
      <c r="R50" s="62"/>
      <c r="S50" s="62"/>
      <c r="T50" s="62"/>
      <c r="U50" s="93"/>
      <c r="V50" s="93"/>
      <c r="W50" s="93"/>
      <c r="X50" s="93"/>
      <c r="Y50" s="93"/>
      <c r="Z50" s="93"/>
      <c r="AA50" s="93"/>
      <c r="AB50" s="110"/>
      <c r="AC50" s="93"/>
      <c r="AD50" s="135"/>
      <c r="AE50" s="62"/>
      <c r="AF50" s="93"/>
      <c r="AG50" s="93"/>
      <c r="AH50" s="93"/>
      <c r="AI50" s="76"/>
      <c r="AJ50" s="105" t="str">
        <f t="shared" ca="1" si="4"/>
        <v/>
      </c>
      <c r="AK50" s="105" t="str">
        <f t="shared" ca="1" si="5"/>
        <v/>
      </c>
      <c r="AN50" s="513">
        <f t="shared" ca="1" si="6"/>
        <v>0</v>
      </c>
      <c r="AO50" s="513">
        <f t="shared" ca="1" si="7"/>
        <v>0</v>
      </c>
      <c r="AP50" s="513">
        <f t="shared" ca="1" si="8"/>
        <v>0</v>
      </c>
      <c r="AQ50" s="513">
        <f t="shared" ca="1" si="9"/>
        <v>0</v>
      </c>
      <c r="AR50" s="513">
        <f t="shared" ca="1" si="10"/>
        <v>0</v>
      </c>
      <c r="AS50" s="513">
        <f t="shared" ca="1" si="11"/>
        <v>0</v>
      </c>
      <c r="AT50" s="513">
        <f t="shared" ca="1" si="12"/>
        <v>0</v>
      </c>
      <c r="AU50" s="513">
        <f t="shared" ca="1" si="13"/>
        <v>0</v>
      </c>
      <c r="AW50" s="517">
        <f t="shared" ca="1" si="14"/>
        <v>0</v>
      </c>
      <c r="AY50" s="517">
        <f t="shared" ca="1" si="15"/>
        <v>0</v>
      </c>
    </row>
    <row r="51" spans="1:51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556"/>
      <c r="F51" s="67"/>
      <c r="G51" s="103"/>
      <c r="H51" s="103"/>
      <c r="I51" s="103"/>
      <c r="J51" s="103"/>
      <c r="K51" s="103"/>
      <c r="L51" s="103"/>
      <c r="M51" s="115"/>
      <c r="N51" s="103"/>
      <c r="O51" s="140"/>
      <c r="P51" s="487"/>
      <c r="Q51" s="67"/>
      <c r="R51" s="67"/>
      <c r="S51" s="67"/>
      <c r="T51" s="67"/>
      <c r="U51" s="103"/>
      <c r="V51" s="103"/>
      <c r="W51" s="103"/>
      <c r="X51" s="103"/>
      <c r="Y51" s="103"/>
      <c r="Z51" s="103"/>
      <c r="AA51" s="103"/>
      <c r="AB51" s="115"/>
      <c r="AC51" s="103"/>
      <c r="AD51" s="140"/>
      <c r="AE51" s="67"/>
      <c r="AF51" s="103"/>
      <c r="AG51" s="103"/>
      <c r="AH51" s="103"/>
      <c r="AI51" s="81"/>
      <c r="AJ51" s="105" t="str">
        <f t="shared" ca="1" si="4"/>
        <v/>
      </c>
      <c r="AK51" s="105" t="str">
        <f t="shared" ca="1" si="5"/>
        <v/>
      </c>
      <c r="AN51" s="513">
        <f t="shared" ca="1" si="6"/>
        <v>0</v>
      </c>
      <c r="AO51" s="513">
        <f t="shared" ca="1" si="7"/>
        <v>0</v>
      </c>
      <c r="AP51" s="513">
        <f t="shared" ca="1" si="8"/>
        <v>0</v>
      </c>
      <c r="AQ51" s="513">
        <f t="shared" ca="1" si="9"/>
        <v>0</v>
      </c>
      <c r="AR51" s="513">
        <f t="shared" ca="1" si="10"/>
        <v>0</v>
      </c>
      <c r="AS51" s="513">
        <f t="shared" ca="1" si="11"/>
        <v>0</v>
      </c>
      <c r="AT51" s="513">
        <f t="shared" ca="1" si="12"/>
        <v>0</v>
      </c>
      <c r="AU51" s="513">
        <f t="shared" ca="1" si="13"/>
        <v>0</v>
      </c>
      <c r="AW51" s="517">
        <f t="shared" ca="1" si="14"/>
        <v>0</v>
      </c>
      <c r="AY51" s="517">
        <f t="shared" ca="1" si="15"/>
        <v>0</v>
      </c>
    </row>
  </sheetData>
  <sheetProtection algorithmName="SHA-512" hashValue="YhCd1F4xptlYkOLbY+BsO1Nwo2WVXNMKJDgoigLvRu2cwh7x4yYIBJaSB9OBwgAE2IdoGGJm98fNFNDQ+q7JaA==" saltValue="EqrLLBdzhiHu5h96Qu25PQ==" spinCount="100000" sheet="1" objects="1" scenarios="1"/>
  <mergeCells count="7">
    <mergeCell ref="AE3:AI3"/>
    <mergeCell ref="F3:O3"/>
    <mergeCell ref="T3:AD3"/>
    <mergeCell ref="Z4:AD4"/>
    <mergeCell ref="AE5:AI5"/>
    <mergeCell ref="AE4:AH4"/>
    <mergeCell ref="J4:N4"/>
  </mergeCells>
  <phoneticPr fontId="2"/>
  <conditionalFormatting sqref="D7:AI51">
    <cfRule type="expression" dxfId="325" priority="1">
      <formula>$C7=""</formula>
    </cfRule>
  </conditionalFormatting>
  <conditionalFormatting sqref="E3:E4">
    <cfRule type="containsText" dxfId="324" priority="34" operator="containsText" text="未入力">
      <formula>NOT(ISERROR(SEARCH("未入力",E3)))</formula>
    </cfRule>
  </conditionalFormatting>
  <conditionalFormatting sqref="F3 Q4">
    <cfRule type="containsText" dxfId="323" priority="36" operator="containsText" text="未入力">
      <formula>NOT(ISERROR(SEARCH("未入力",F3)))</formula>
    </cfRule>
  </conditionalFormatting>
  <conditionalFormatting sqref="F7:N51">
    <cfRule type="expression" dxfId="322" priority="6">
      <formula>AND(COUNTA($F7:$M7)&gt;0,COUNTA($N7)&gt;0)</formula>
    </cfRule>
  </conditionalFormatting>
  <conditionalFormatting sqref="J4">
    <cfRule type="containsText" dxfId="321" priority="9" operator="containsText" text="複数">
      <formula>NOT(ISERROR(SEARCH("複数",J4)))</formula>
    </cfRule>
    <cfRule type="containsText" dxfId="320" priority="10" operator="containsText" text="未入力">
      <formula>NOT(ISERROR(SEARCH("未入力",J4)))</formula>
    </cfRule>
  </conditionalFormatting>
  <conditionalFormatting sqref="P3">
    <cfRule type="containsText" dxfId="319" priority="14" operator="containsText" text="未入力">
      <formula>NOT(ISERROR(SEARCH("未入力",#REF!)))</formula>
    </cfRule>
  </conditionalFormatting>
  <conditionalFormatting sqref="P7:P51">
    <cfRule type="expression" dxfId="318" priority="2">
      <formula>$O7=""</formula>
    </cfRule>
  </conditionalFormatting>
  <conditionalFormatting sqref="P3:T3">
    <cfRule type="containsText" dxfId="317" priority="11" operator="containsText" text="未入力">
      <formula>NOT(ISERROR(SEARCH("未入力",P3)))</formula>
    </cfRule>
  </conditionalFormatting>
  <conditionalFormatting sqref="Q7:S51">
    <cfRule type="expression" dxfId="316" priority="3">
      <formula>$C7="研究科"</formula>
    </cfRule>
  </conditionalFormatting>
  <conditionalFormatting sqref="T7:AD51">
    <cfRule type="expression" dxfId="315" priority="7">
      <formula>$AX7=1</formula>
    </cfRule>
  </conditionalFormatting>
  <conditionalFormatting sqref="T7:AI51">
    <cfRule type="expression" dxfId="314" priority="4">
      <formula>$S7=""</formula>
    </cfRule>
    <cfRule type="expression" dxfId="313" priority="5">
      <formula>$S7="3：未実施"</formula>
    </cfRule>
  </conditionalFormatting>
  <conditionalFormatting sqref="Z4">
    <cfRule type="containsText" dxfId="312" priority="17" operator="containsText" text="複数">
      <formula>NOT(ISERROR(SEARCH("複数",Z4)))</formula>
    </cfRule>
    <cfRule type="containsText" dxfId="311" priority="18" operator="containsText" text="未入力">
      <formula>NOT(ISERROR(SEARCH("未入力",Z4)))</formula>
    </cfRule>
  </conditionalFormatting>
  <conditionalFormatting sqref="AA5">
    <cfRule type="containsText" dxfId="310" priority="26" operator="containsText" text="複数">
      <formula>NOT(ISERROR(SEARCH("複数",AA5)))</formula>
    </cfRule>
    <cfRule type="containsText" dxfId="309" priority="27" operator="containsText" text="未入力">
      <formula>NOT(ISERROR(SEARCH("未入力",AA5)))</formula>
    </cfRule>
  </conditionalFormatting>
  <conditionalFormatting sqref="AE3">
    <cfRule type="containsText" dxfId="308" priority="28" operator="containsText" text="未入力">
      <formula>NOT(ISERROR(SEARCH("未入力",AE3)))</formula>
    </cfRule>
  </conditionalFormatting>
  <conditionalFormatting sqref="AE4:AH4">
    <cfRule type="expression" dxfId="307" priority="32">
      <formula>$AE$4&lt;&gt;""</formula>
    </cfRule>
  </conditionalFormatting>
  <conditionalFormatting sqref="AE7:AH51">
    <cfRule type="expression" dxfId="306" priority="8">
      <formula>AND(COUNTA($AE7:$AG7)&gt;0,COUNTA($AH7)&gt;0)</formula>
    </cfRule>
  </conditionalFormatting>
  <conditionalFormatting sqref="AJ7:AJ51">
    <cfRule type="containsText" dxfId="305" priority="35" operator="containsText" text="未入力">
      <formula>NOT(ISERROR(SEARCH("未入力",AJ7)))</formula>
    </cfRule>
  </conditionalFormatting>
  <conditionalFormatting sqref="AK7:AK51">
    <cfRule type="containsText" dxfId="304" priority="33" operator="containsText" text="入力">
      <formula>NOT(ISERROR(SEARCH("入力",AK7)))</formula>
    </cfRule>
  </conditionalFormatting>
  <conditionalFormatting sqref="AK8:AK51">
    <cfRule type="containsText" dxfId="303" priority="673" operator="containsText" text="入力">
      <formula>NOT(ISERROR(SEARCH("入力",#REF!)))</formula>
    </cfRule>
  </conditionalFormatting>
  <dataValidations count="4">
    <dataValidation type="list" imeMode="disabled" allowBlank="1" showInputMessage="1" showErrorMessage="1" error="整数を入力してください。" sqref="E7:E51" xr:uid="{00000000-0002-0000-0A00-000000000000}">
      <formula1>"1：全授業科目で統一,2：作成だが統一せず,3：作成のない科目あり"</formula1>
    </dataValidation>
    <dataValidation type="list" imeMode="disabled" allowBlank="1" showInputMessage="1" showErrorMessage="1" error="整数を入力してください。" sqref="F7:O51 T7:AI51" xr:uid="{00000000-0002-0000-0A00-000001000000}">
      <formula1>"○"</formula1>
    </dataValidation>
    <dataValidation type="list" allowBlank="1" showInputMessage="1" showErrorMessage="1" sqref="Q7:R51" xr:uid="{00000000-0002-0000-0A00-000003000000}">
      <formula1>"1：全科目明示,2：一部科目明示,3：示さず"</formula1>
    </dataValidation>
    <dataValidation type="list" allowBlank="1" showInputMessage="1" showErrorMessage="1" sqref="S7:S51" xr:uid="{2DBCA297-FCB5-4AA7-812A-029275C63C0D}">
      <formula1>"1：全部,2：一部,3：未実施"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/>
  <dimension ref="A1:XFC32"/>
  <sheetViews>
    <sheetView showGridLines="0" zoomScale="85" zoomScaleNormal="85" workbookViewId="0">
      <pane xSplit="4" ySplit="32" topLeftCell="AF4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6" width="9.375" style="37" customWidth="1"/>
    <col min="7" max="21" width="4.125" style="37" customWidth="1"/>
    <col min="22" max="22" width="9.375" style="37" customWidth="1"/>
    <col min="23" max="36" width="3.625" style="37" customWidth="1"/>
    <col min="37" max="37" width="9.375" style="37" customWidth="1"/>
    <col min="38" max="43" width="3.625" style="37" customWidth="1"/>
    <col min="44" max="44" width="9.375" style="37" customWidth="1"/>
    <col min="45" max="49" width="3.625" style="37" customWidth="1"/>
    <col min="50" max="50" width="9.375" style="37" customWidth="1"/>
    <col min="51" max="55" width="3.625" style="37" customWidth="1"/>
    <col min="56" max="56" width="12.625" style="37" customWidth="1"/>
    <col min="57" max="62" width="3.625" style="37" customWidth="1"/>
    <col min="63" max="63" width="9.375" style="37" customWidth="1"/>
    <col min="64" max="69" width="3.625" style="37" customWidth="1"/>
    <col min="70" max="71" width="9.375" style="37" customWidth="1"/>
    <col min="72" max="75" width="3.625" style="37" customWidth="1"/>
    <col min="76" max="76" width="20.625" style="37" customWidth="1"/>
    <col min="77" max="77" width="11.125" style="37" customWidth="1"/>
    <col min="78" max="78" width="10.625" style="37" customWidth="1"/>
    <col min="79" max="79" width="10.625" style="539" customWidth="1"/>
    <col min="80" max="80" width="2.5" style="539" customWidth="1"/>
    <col min="81" max="100" width="2.5" style="648" customWidth="1"/>
    <col min="101" max="103" width="2.625" style="648" customWidth="1"/>
    <col min="104" max="104" width="2.5" style="648"/>
    <col min="105" max="105" width="2.625" style="648" customWidth="1"/>
    <col min="106" max="106" width="2.5" style="648"/>
    <col min="107" max="107" width="2.5" style="818"/>
    <col min="108" max="110" width="2.5" style="649"/>
    <col min="111" max="111" width="2.5" style="648"/>
    <col min="112" max="112" width="2.5" style="517"/>
    <col min="113" max="125" width="2.5" style="539"/>
    <col min="126" max="16384" width="2.5" style="37"/>
  </cols>
  <sheetData>
    <row r="1" spans="1:16383" ht="13.5" customHeight="1" x14ac:dyDescent="0.15">
      <c r="D1" s="36" t="s">
        <v>4944</v>
      </c>
    </row>
    <row r="2" spans="1:16383" ht="13.5" customHeight="1" thickBot="1" x14ac:dyDescent="0.2">
      <c r="D2" s="107" t="s">
        <v>2310</v>
      </c>
      <c r="P2" s="646"/>
    </row>
    <row r="3" spans="1:16383" ht="13.5" customHeight="1" x14ac:dyDescent="0.15">
      <c r="A3" s="45"/>
      <c r="B3" s="46"/>
      <c r="C3" s="543"/>
      <c r="D3" s="520"/>
      <c r="E3" s="650" t="str">
        <f>IF(CC6=1,"↓未入力あり","")</f>
        <v/>
      </c>
      <c r="F3" s="651" t="str">
        <f>IF(CD6=1,"↓未入力あり","")</f>
        <v/>
      </c>
      <c r="G3" s="1037" t="str">
        <f>IF(CE6=1,"↓未入力あり","")</f>
        <v/>
      </c>
      <c r="H3" s="1037"/>
      <c r="I3" s="1037"/>
      <c r="J3" s="1037"/>
      <c r="K3" s="1037"/>
      <c r="L3" s="1037" t="str">
        <f>IF(CF6=1,"↓未入力あり","")</f>
        <v/>
      </c>
      <c r="M3" s="1037"/>
      <c r="N3" s="1037"/>
      <c r="O3" s="1037"/>
      <c r="P3" s="1037" t="str">
        <f>IF(CG6=1,"↓未入力あり","")</f>
        <v/>
      </c>
      <c r="Q3" s="1037"/>
      <c r="R3" s="1037"/>
      <c r="S3" s="1037"/>
      <c r="T3" s="1037"/>
      <c r="U3" s="1037"/>
      <c r="V3" s="650" t="str">
        <f>IF(CH6=1,"↓未入力あり","")</f>
        <v/>
      </c>
      <c r="W3" s="1037" t="str">
        <f>IF(CI6=1,"↓未入力あり","")</f>
        <v/>
      </c>
      <c r="X3" s="1037"/>
      <c r="Y3" s="1037"/>
      <c r="Z3" s="1037"/>
      <c r="AA3" s="1037"/>
      <c r="AB3" s="1037"/>
      <c r="AC3" s="1037"/>
      <c r="AD3" s="1037"/>
      <c r="AE3" s="1037" t="str">
        <f>IF(CJ6=1,"↓未入力あり","")</f>
        <v/>
      </c>
      <c r="AF3" s="1037"/>
      <c r="AG3" s="1037"/>
      <c r="AH3" s="1037"/>
      <c r="AI3" s="1037"/>
      <c r="AJ3" s="1037"/>
      <c r="AK3" s="651" t="str">
        <f>IF(CK6=1,"↓未入力あり","")</f>
        <v/>
      </c>
      <c r="AL3" s="1037" t="str">
        <f>IF(CL6=1,"↓未入力あり","")</f>
        <v/>
      </c>
      <c r="AM3" s="1037"/>
      <c r="AN3" s="1037"/>
      <c r="AO3" s="1037"/>
      <c r="AP3" s="1037"/>
      <c r="AQ3" s="1037"/>
      <c r="AR3" s="640" t="str">
        <f>IF(CM6=1,"↓未入力あり","")</f>
        <v/>
      </c>
      <c r="AS3" s="1037" t="str">
        <f>IF(CN6=1,"↓未入力あり","")</f>
        <v/>
      </c>
      <c r="AT3" s="1037"/>
      <c r="AU3" s="1037"/>
      <c r="AV3" s="1037"/>
      <c r="AW3" s="1037"/>
      <c r="AX3" s="640" t="str">
        <f>IF(CO6=1,"↓未入力あり","")</f>
        <v/>
      </c>
      <c r="AY3" s="1037" t="str">
        <f>IF(CP6=1,"↓未入力あり","")</f>
        <v/>
      </c>
      <c r="AZ3" s="1037"/>
      <c r="BA3" s="1037"/>
      <c r="BB3" s="1037"/>
      <c r="BC3" s="1037"/>
      <c r="BD3" s="640" t="str">
        <f>IF(CQ6=1,"↓未入力あり","")</f>
        <v/>
      </c>
      <c r="BE3" s="1037" t="str">
        <f>IF(CR6=1,"↓未入力あり","")</f>
        <v/>
      </c>
      <c r="BF3" s="1037"/>
      <c r="BG3" s="1037"/>
      <c r="BH3" s="1037"/>
      <c r="BI3" s="1037"/>
      <c r="BJ3" s="1037"/>
      <c r="BK3" s="640" t="str">
        <f>IF(CS6=1,"↓未入力あり","")</f>
        <v/>
      </c>
      <c r="BL3" s="1037" t="str">
        <f>IF(CT6=1,"↓未入力あり","")</f>
        <v/>
      </c>
      <c r="BM3" s="1037"/>
      <c r="BN3" s="1037"/>
      <c r="BO3" s="1037"/>
      <c r="BP3" s="1037"/>
      <c r="BQ3" s="1037"/>
      <c r="BR3" s="640" t="str">
        <f>IF(CU6=1,"↓未入力あり","")</f>
        <v/>
      </c>
      <c r="BS3" s="640" t="str">
        <f>IF(CV6=1,"↓未入力あり","")</f>
        <v/>
      </c>
      <c r="BT3" s="1064" t="str">
        <f>IF(CW6=1,"↓未入力あり","")</f>
        <v/>
      </c>
      <c r="BU3" s="1037"/>
      <c r="BV3" s="1037"/>
      <c r="BW3" s="1037"/>
      <c r="BX3" s="640" t="str">
        <f>IF(CX6=1,"↓未入力あり","")</f>
        <v/>
      </c>
      <c r="BY3" s="817" t="str">
        <f>IF(CY6=1,"↓未入力あり","")</f>
        <v/>
      </c>
    </row>
    <row r="4" spans="1:16383" ht="13.5" customHeight="1" x14ac:dyDescent="0.15">
      <c r="A4" s="47"/>
      <c r="B4" s="48"/>
      <c r="C4" s="126"/>
      <c r="D4" s="214"/>
      <c r="E4" s="1061" t="s">
        <v>4945</v>
      </c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3"/>
      <c r="V4" s="173" t="s">
        <v>4946</v>
      </c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74"/>
      <c r="AJ4" s="174"/>
      <c r="AK4" s="174"/>
      <c r="AL4" s="174"/>
      <c r="AM4" s="174"/>
      <c r="AN4" s="174"/>
      <c r="AO4" s="174"/>
      <c r="AP4" s="174"/>
      <c r="AQ4" s="174"/>
      <c r="AR4" s="174"/>
      <c r="AS4" s="174"/>
      <c r="AT4" s="174"/>
      <c r="AU4" s="174"/>
      <c r="AV4" s="174"/>
      <c r="AW4" s="174"/>
      <c r="AX4" s="337"/>
      <c r="AY4" s="337"/>
      <c r="AZ4" s="337"/>
      <c r="BA4" s="337"/>
      <c r="BB4" s="337"/>
      <c r="BC4" s="337"/>
      <c r="BD4" s="337"/>
      <c r="BE4" s="174"/>
      <c r="BF4" s="174"/>
      <c r="BG4" s="174"/>
      <c r="BH4" s="174"/>
      <c r="BI4" s="174"/>
      <c r="BJ4" s="174"/>
      <c r="BK4" s="337"/>
      <c r="BL4" s="174"/>
      <c r="BM4" s="174"/>
      <c r="BN4" s="174"/>
      <c r="BO4" s="174"/>
      <c r="BP4" s="174"/>
      <c r="BQ4" s="174"/>
      <c r="BR4" s="337"/>
      <c r="BS4" s="337"/>
      <c r="BT4" s="1052" t="s">
        <v>4947</v>
      </c>
      <c r="BU4" s="1053"/>
      <c r="BV4" s="1053"/>
      <c r="BW4" s="1053"/>
      <c r="BX4" s="1053"/>
      <c r="BY4" s="505"/>
      <c r="CC4" s="648" t="s">
        <v>2579</v>
      </c>
      <c r="CH4" s="648" t="s">
        <v>2332</v>
      </c>
      <c r="CW4" s="648" t="s">
        <v>2438</v>
      </c>
    </row>
    <row r="5" spans="1:16383" ht="13.5" customHeight="1" x14ac:dyDescent="0.15">
      <c r="A5" s="47"/>
      <c r="B5" s="48"/>
      <c r="C5" s="126"/>
      <c r="D5" s="935"/>
      <c r="E5" s="47" t="s">
        <v>1940</v>
      </c>
      <c r="F5" s="652" t="s">
        <v>1942</v>
      </c>
      <c r="G5" s="1057" t="s">
        <v>2442</v>
      </c>
      <c r="H5" s="1058"/>
      <c r="I5" s="1058"/>
      <c r="J5" s="1058"/>
      <c r="K5" s="1065"/>
      <c r="L5" s="1057" t="s">
        <v>2441</v>
      </c>
      <c r="M5" s="1058"/>
      <c r="N5" s="1058"/>
      <c r="O5" s="1065"/>
      <c r="P5" s="1057" t="s">
        <v>2440</v>
      </c>
      <c r="Q5" s="1058"/>
      <c r="R5" s="1058"/>
      <c r="S5" s="1058"/>
      <c r="T5" s="1058"/>
      <c r="U5" s="1059"/>
      <c r="V5" s="47" t="s">
        <v>1940</v>
      </c>
      <c r="W5" s="169" t="s">
        <v>1980</v>
      </c>
      <c r="X5" s="83"/>
      <c r="Y5" s="83"/>
      <c r="Z5" s="83"/>
      <c r="AA5" s="83"/>
      <c r="AB5" s="83"/>
      <c r="AC5" s="83"/>
      <c r="AD5" s="83"/>
      <c r="AE5" s="169" t="s">
        <v>2327</v>
      </c>
      <c r="AF5" s="83"/>
      <c r="AG5" s="83"/>
      <c r="AH5" s="83"/>
      <c r="AI5" s="83"/>
      <c r="AJ5" s="83"/>
      <c r="AK5" s="472"/>
      <c r="AL5" s="169" t="s">
        <v>2328</v>
      </c>
      <c r="AM5" s="83"/>
      <c r="AN5" s="83"/>
      <c r="AO5" s="83"/>
      <c r="AP5" s="83"/>
      <c r="AQ5" s="83"/>
      <c r="AR5" s="472"/>
      <c r="AS5" s="169" t="s">
        <v>2319</v>
      </c>
      <c r="AT5" s="83"/>
      <c r="AU5" s="83"/>
      <c r="AV5" s="83"/>
      <c r="AW5" s="83"/>
      <c r="AX5" s="472"/>
      <c r="AY5" s="169" t="s">
        <v>2326</v>
      </c>
      <c r="AZ5" s="83"/>
      <c r="BA5" s="83"/>
      <c r="BB5" s="83"/>
      <c r="BC5" s="83"/>
      <c r="BD5" s="1068" t="s">
        <v>2580</v>
      </c>
      <c r="BE5" s="169" t="s">
        <v>2320</v>
      </c>
      <c r="BF5" s="83"/>
      <c r="BG5" s="83"/>
      <c r="BH5" s="83"/>
      <c r="BI5" s="83"/>
      <c r="BJ5" s="83"/>
      <c r="BK5" s="472"/>
      <c r="BL5" s="169" t="s">
        <v>2321</v>
      </c>
      <c r="BM5" s="83"/>
      <c r="BN5" s="83"/>
      <c r="BO5" s="83"/>
      <c r="BP5" s="83"/>
      <c r="BQ5" s="83"/>
      <c r="BR5" s="472"/>
      <c r="BS5" s="653" t="s">
        <v>2443</v>
      </c>
      <c r="BT5" s="1070" t="s">
        <v>4993</v>
      </c>
      <c r="BU5" s="1066"/>
      <c r="BV5" s="1066"/>
      <c r="BW5" s="1066" t="str">
        <f>IF(DA6=1,"　↓「ｄ」選択時は複数不可","")</f>
        <v/>
      </c>
      <c r="BX5" s="1067"/>
      <c r="BY5" s="240" t="s">
        <v>1942</v>
      </c>
      <c r="CC5" s="862" t="s">
        <v>2324</v>
      </c>
      <c r="CD5" s="862" t="s">
        <v>2322</v>
      </c>
      <c r="CE5" s="862" t="s">
        <v>1941</v>
      </c>
      <c r="CF5" s="862" t="s">
        <v>1943</v>
      </c>
      <c r="CG5" s="862" t="s">
        <v>2439</v>
      </c>
      <c r="CH5" s="862" t="s">
        <v>2324</v>
      </c>
      <c r="CI5" s="862" t="s">
        <v>2322</v>
      </c>
      <c r="CJ5" s="862" t="s">
        <v>2323</v>
      </c>
      <c r="CK5" s="862"/>
      <c r="CL5" s="862" t="s">
        <v>2325</v>
      </c>
      <c r="CM5" s="862"/>
      <c r="CN5" s="862" t="s">
        <v>2329</v>
      </c>
      <c r="CO5" s="862"/>
      <c r="CP5" s="862" t="s">
        <v>2330</v>
      </c>
      <c r="CQ5" s="862"/>
      <c r="CR5" s="862" t="s">
        <v>2331</v>
      </c>
      <c r="CS5" s="862"/>
      <c r="CT5" s="862" t="s">
        <v>2331</v>
      </c>
      <c r="CU5" s="862"/>
      <c r="CV5" s="862" t="s">
        <v>2443</v>
      </c>
      <c r="CW5" s="862" t="s">
        <v>2324</v>
      </c>
      <c r="CX5" s="862"/>
      <c r="CY5" s="862" t="s">
        <v>1942</v>
      </c>
      <c r="DA5" s="862"/>
    </row>
    <row r="6" spans="1:16383" ht="13.5" customHeight="1" thickBot="1" x14ac:dyDescent="0.2">
      <c r="A6" s="729" t="s">
        <v>4450</v>
      </c>
      <c r="B6" s="730" t="s">
        <v>1937</v>
      </c>
      <c r="C6" s="863" t="s">
        <v>1938</v>
      </c>
      <c r="D6" s="521" t="s">
        <v>1939</v>
      </c>
      <c r="E6" s="153" t="s">
        <v>1976</v>
      </c>
      <c r="F6" s="654" t="s">
        <v>2437</v>
      </c>
      <c r="G6" s="171" t="s">
        <v>1949</v>
      </c>
      <c r="H6" s="90" t="s">
        <v>1950</v>
      </c>
      <c r="I6" s="90" t="s">
        <v>1951</v>
      </c>
      <c r="J6" s="90" t="s">
        <v>2072</v>
      </c>
      <c r="K6" s="172" t="s">
        <v>2073</v>
      </c>
      <c r="L6" s="171" t="s">
        <v>1949</v>
      </c>
      <c r="M6" s="90" t="s">
        <v>1950</v>
      </c>
      <c r="N6" s="90" t="s">
        <v>1951</v>
      </c>
      <c r="O6" s="90" t="s">
        <v>2072</v>
      </c>
      <c r="P6" s="171" t="s">
        <v>1949</v>
      </c>
      <c r="Q6" s="90" t="s">
        <v>1950</v>
      </c>
      <c r="R6" s="90" t="s">
        <v>1951</v>
      </c>
      <c r="S6" s="175" t="s">
        <v>2298</v>
      </c>
      <c r="T6" s="175" t="s">
        <v>2577</v>
      </c>
      <c r="U6" s="172" t="s">
        <v>2578</v>
      </c>
      <c r="V6" s="141" t="s">
        <v>1979</v>
      </c>
      <c r="W6" s="171" t="s">
        <v>1949</v>
      </c>
      <c r="X6" s="90" t="s">
        <v>1950</v>
      </c>
      <c r="Y6" s="90" t="s">
        <v>1951</v>
      </c>
      <c r="Z6" s="90" t="s">
        <v>1952</v>
      </c>
      <c r="AA6" s="175" t="s">
        <v>1953</v>
      </c>
      <c r="AB6" s="175" t="s">
        <v>1954</v>
      </c>
      <c r="AC6" s="175" t="s">
        <v>2300</v>
      </c>
      <c r="AD6" s="175" t="s">
        <v>1956</v>
      </c>
      <c r="AE6" s="171" t="s">
        <v>1949</v>
      </c>
      <c r="AF6" s="90" t="s">
        <v>1950</v>
      </c>
      <c r="AG6" s="90" t="s">
        <v>1951</v>
      </c>
      <c r="AH6" s="175" t="s">
        <v>2406</v>
      </c>
      <c r="AI6" s="175" t="s">
        <v>2405</v>
      </c>
      <c r="AJ6" s="172" t="s">
        <v>1954</v>
      </c>
      <c r="AK6" s="655" t="s">
        <v>2334</v>
      </c>
      <c r="AL6" s="171" t="s">
        <v>1949</v>
      </c>
      <c r="AM6" s="90" t="s">
        <v>1950</v>
      </c>
      <c r="AN6" s="90" t="s">
        <v>1951</v>
      </c>
      <c r="AO6" s="175" t="s">
        <v>2406</v>
      </c>
      <c r="AP6" s="175" t="s">
        <v>2407</v>
      </c>
      <c r="AQ6" s="172" t="s">
        <v>1954</v>
      </c>
      <c r="AR6" s="655" t="s">
        <v>2334</v>
      </c>
      <c r="AS6" s="171" t="s">
        <v>1949</v>
      </c>
      <c r="AT6" s="90" t="s">
        <v>1950</v>
      </c>
      <c r="AU6" s="90" t="s">
        <v>1951</v>
      </c>
      <c r="AV6" s="175" t="s">
        <v>2298</v>
      </c>
      <c r="AW6" s="172" t="s">
        <v>1953</v>
      </c>
      <c r="AX6" s="655" t="s">
        <v>2333</v>
      </c>
      <c r="AY6" s="171" t="s">
        <v>1949</v>
      </c>
      <c r="AZ6" s="90" t="s">
        <v>1950</v>
      </c>
      <c r="BA6" s="90" t="s">
        <v>1951</v>
      </c>
      <c r="BB6" s="175" t="s">
        <v>2298</v>
      </c>
      <c r="BC6" s="90" t="s">
        <v>2299</v>
      </c>
      <c r="BD6" s="1069"/>
      <c r="BE6" s="171" t="s">
        <v>1949</v>
      </c>
      <c r="BF6" s="90" t="s">
        <v>1950</v>
      </c>
      <c r="BG6" s="90" t="s">
        <v>1951</v>
      </c>
      <c r="BH6" s="175" t="s">
        <v>2298</v>
      </c>
      <c r="BI6" s="175" t="s">
        <v>2299</v>
      </c>
      <c r="BJ6" s="172" t="s">
        <v>2301</v>
      </c>
      <c r="BK6" s="655" t="s">
        <v>2334</v>
      </c>
      <c r="BL6" s="171" t="s">
        <v>1949</v>
      </c>
      <c r="BM6" s="90" t="s">
        <v>1950</v>
      </c>
      <c r="BN6" s="90" t="s">
        <v>1951</v>
      </c>
      <c r="BO6" s="175" t="s">
        <v>2298</v>
      </c>
      <c r="BP6" s="175" t="s">
        <v>2299</v>
      </c>
      <c r="BQ6" s="172" t="s">
        <v>2301</v>
      </c>
      <c r="BR6" s="655" t="s">
        <v>2334</v>
      </c>
      <c r="BS6" s="532" t="s">
        <v>2444</v>
      </c>
      <c r="BT6" s="185" t="s">
        <v>1949</v>
      </c>
      <c r="BU6" s="90" t="s">
        <v>1950</v>
      </c>
      <c r="BV6" s="90" t="s">
        <v>1951</v>
      </c>
      <c r="BW6" s="90" t="s">
        <v>1952</v>
      </c>
      <c r="BX6" s="133" t="s">
        <v>1981</v>
      </c>
      <c r="BY6" s="241" t="s">
        <v>2445</v>
      </c>
      <c r="CC6" s="862">
        <f>IF(SUM(CC7:CC32)&lt;&gt;0,1,0)</f>
        <v>0</v>
      </c>
      <c r="CD6" s="862">
        <f t="shared" ref="CD6:CY6" si="0">IF(SUM(CD7:CD32)&lt;&gt;0,1,0)</f>
        <v>0</v>
      </c>
      <c r="CE6" s="862">
        <f t="shared" si="0"/>
        <v>0</v>
      </c>
      <c r="CF6" s="862">
        <f t="shared" si="0"/>
        <v>0</v>
      </c>
      <c r="CG6" s="862">
        <f t="shared" si="0"/>
        <v>0</v>
      </c>
      <c r="CH6" s="862">
        <f t="shared" si="0"/>
        <v>0</v>
      </c>
      <c r="CI6" s="862">
        <f t="shared" si="0"/>
        <v>0</v>
      </c>
      <c r="CJ6" s="862">
        <f t="shared" si="0"/>
        <v>0</v>
      </c>
      <c r="CK6" s="862">
        <f t="shared" si="0"/>
        <v>0</v>
      </c>
      <c r="CL6" s="862">
        <f t="shared" si="0"/>
        <v>0</v>
      </c>
      <c r="CM6" s="862">
        <f t="shared" si="0"/>
        <v>0</v>
      </c>
      <c r="CN6" s="862">
        <f t="shared" si="0"/>
        <v>0</v>
      </c>
      <c r="CO6" s="862">
        <f t="shared" si="0"/>
        <v>0</v>
      </c>
      <c r="CP6" s="862">
        <f t="shared" si="0"/>
        <v>0</v>
      </c>
      <c r="CQ6" s="862">
        <f t="shared" si="0"/>
        <v>0</v>
      </c>
      <c r="CR6" s="862">
        <f t="shared" si="0"/>
        <v>0</v>
      </c>
      <c r="CS6" s="862">
        <f t="shared" si="0"/>
        <v>0</v>
      </c>
      <c r="CT6" s="862">
        <f t="shared" si="0"/>
        <v>0</v>
      </c>
      <c r="CU6" s="862">
        <f t="shared" si="0"/>
        <v>0</v>
      </c>
      <c r="CV6" s="862">
        <f t="shared" si="0"/>
        <v>0</v>
      </c>
      <c r="CW6" s="862">
        <f t="shared" si="0"/>
        <v>0</v>
      </c>
      <c r="CX6" s="862">
        <f t="shared" si="0"/>
        <v>0</v>
      </c>
      <c r="CY6" s="862">
        <f t="shared" si="0"/>
        <v>0</v>
      </c>
      <c r="DA6" s="862">
        <f>IF(SUM(DA7:DA32)&lt;&gt;0,1,0)</f>
        <v>0</v>
      </c>
    </row>
    <row r="7" spans="1:16383" s="656" customFormat="1" ht="15.75" customHeight="1" thickBot="1" x14ac:dyDescent="0.2">
      <c r="A7" s="176" t="str">
        <f>IF(設定!$C$4&lt;&gt;"",設定!$C$4&amp;"00","")</f>
        <v/>
      </c>
      <c r="B7" s="177" t="str">
        <f>IF(C7&lt;&gt;"",設定!$D$4,"")</f>
        <v>※シート【学校コード】より、学校コードを入力してください。</v>
      </c>
      <c r="C7" s="864" t="s">
        <v>2403</v>
      </c>
      <c r="D7" s="645" t="s">
        <v>2081</v>
      </c>
      <c r="E7" s="231"/>
      <c r="F7" s="821"/>
      <c r="G7" s="244"/>
      <c r="H7" s="232"/>
      <c r="I7" s="232"/>
      <c r="J7" s="232"/>
      <c r="K7" s="239"/>
      <c r="L7" s="244"/>
      <c r="M7" s="232"/>
      <c r="N7" s="232"/>
      <c r="O7" s="232"/>
      <c r="P7" s="244"/>
      <c r="Q7" s="232"/>
      <c r="R7" s="232"/>
      <c r="S7" s="235"/>
      <c r="T7" s="235"/>
      <c r="U7" s="239"/>
      <c r="V7" s="231"/>
      <c r="W7" s="244"/>
      <c r="X7" s="232"/>
      <c r="Y7" s="232"/>
      <c r="Z7" s="232"/>
      <c r="AA7" s="235"/>
      <c r="AB7" s="235"/>
      <c r="AC7" s="235"/>
      <c r="AD7" s="235"/>
      <c r="AE7" s="244"/>
      <c r="AF7" s="232"/>
      <c r="AG7" s="232"/>
      <c r="AH7" s="235"/>
      <c r="AI7" s="235"/>
      <c r="AJ7" s="239"/>
      <c r="AK7" s="822"/>
      <c r="AL7" s="244"/>
      <c r="AM7" s="232"/>
      <c r="AN7" s="232"/>
      <c r="AO7" s="235"/>
      <c r="AP7" s="235"/>
      <c r="AQ7" s="239"/>
      <c r="AR7" s="822"/>
      <c r="AS7" s="244"/>
      <c r="AT7" s="232"/>
      <c r="AU7" s="232"/>
      <c r="AV7" s="235"/>
      <c r="AW7" s="239"/>
      <c r="AX7" s="822"/>
      <c r="AY7" s="244"/>
      <c r="AZ7" s="232"/>
      <c r="BA7" s="232"/>
      <c r="BB7" s="235"/>
      <c r="BC7" s="235"/>
      <c r="BD7" s="822"/>
      <c r="BE7" s="244"/>
      <c r="BF7" s="232"/>
      <c r="BG7" s="232"/>
      <c r="BH7" s="235"/>
      <c r="BI7" s="235"/>
      <c r="BJ7" s="239"/>
      <c r="BK7" s="822"/>
      <c r="BL7" s="244"/>
      <c r="BM7" s="232"/>
      <c r="BN7" s="232"/>
      <c r="BO7" s="235"/>
      <c r="BP7" s="235"/>
      <c r="BQ7" s="239"/>
      <c r="BR7" s="823"/>
      <c r="BS7" s="238"/>
      <c r="BT7" s="692"/>
      <c r="BU7" s="232"/>
      <c r="BV7" s="232"/>
      <c r="BW7" s="232"/>
      <c r="BX7" s="246"/>
      <c r="BY7" s="824"/>
      <c r="BZ7" s="559" t="str">
        <f t="shared" ref="BZ7:BZ32" si="1">IF(SUM(CC7:CY7)&gt;0,"←未入力あり","")</f>
        <v/>
      </c>
      <c r="CA7" s="559" t="str">
        <f t="shared" ref="CA7:CA32" si="2">IF(DA7&gt;0,"←入力エラー","")</f>
        <v/>
      </c>
      <c r="CB7" s="539"/>
      <c r="CC7" s="862">
        <f>IF(設定!$C$4&lt;&gt;"",IF(E7="",1,0),0)</f>
        <v>0</v>
      </c>
      <c r="CD7" s="862">
        <f>IF(設定!C4&lt;&gt;"",IF(F7="",1,0),0)</f>
        <v>0</v>
      </c>
      <c r="CE7" s="862">
        <f t="shared" ref="CE7" si="3">IF(AND(E7="1：実施",COUNTIF(G7:K7,"○")=0),1,0)</f>
        <v>0</v>
      </c>
      <c r="CF7" s="862">
        <f t="shared" ref="CF7" si="4">IF(AND(F7="1：実施",COUNTIF(L7:O7,"○")=0),1,0)</f>
        <v>0</v>
      </c>
      <c r="CG7" s="862">
        <f t="shared" ref="CG7" si="5">IF(AND(OR(E7="1：実施",F7="1：実施"),COUNTIF(P7:U7,"○")=0),1,0)</f>
        <v>0</v>
      </c>
      <c r="CH7" s="862">
        <f>IF(設定!C4&lt;&gt;"",IF(V7="",1,0),0)</f>
        <v>0</v>
      </c>
      <c r="CI7" s="862">
        <f t="shared" ref="CI7" si="6">IF(AND(V7="1：実施",COUNTIF(W7:AD7,"○")=0),1,0)</f>
        <v>0</v>
      </c>
      <c r="CJ7" s="862">
        <f t="shared" ref="CJ7" si="7">IF(AND(X7="○",COUNTIF(AE7:AJ7,"○")=0),1,0)</f>
        <v>0</v>
      </c>
      <c r="CK7" s="862">
        <f>IF(設定!C4&lt;&gt;"",IF(AND(AJ7&lt;&gt;0,AK7=0),1,0),0)</f>
        <v>0</v>
      </c>
      <c r="CL7" s="862">
        <f t="shared" ref="CL7" si="8">IF(AND(Z7="○",COUNTIF(AL7:AQ7,"○")=0),1,0)</f>
        <v>0</v>
      </c>
      <c r="CM7" s="862">
        <f>IF(設定!C4&lt;&gt;"",IF(AND(AQ7&lt;&gt;0,AR7=0),1,0),0)</f>
        <v>0</v>
      </c>
      <c r="CN7" s="862">
        <f t="shared" ref="CN7" si="9">IF(AND(V7="1：実施",COUNTIF(AS7:AW7,"○")=0),1,0)</f>
        <v>0</v>
      </c>
      <c r="CO7" s="862">
        <f>IF(設定!C4&lt;&gt;"",IF(AND(AW7&lt;&gt;0,AX7=0),1,0),0)</f>
        <v>0</v>
      </c>
      <c r="CP7" s="862">
        <f t="shared" ref="CP7" si="10">IF(AND(V7="1：実施",COUNTIF(AY7:BD7,"○")=0),1,0)</f>
        <v>0</v>
      </c>
      <c r="CQ7" s="862">
        <f t="shared" ref="CQ7" si="11">IF(AND(COUNTIF(AY7:BC7,"○")&gt;=1,BD7=""),1,0)</f>
        <v>0</v>
      </c>
      <c r="CR7" s="862">
        <f t="shared" ref="CR7:CR32" si="12">IF(AND($V7="1：実施",$AS7="○",COUNTIF($BE7:$BJ7,"○")=0),1,0)</f>
        <v>0</v>
      </c>
      <c r="CS7" s="862">
        <f>IF(設定!C4&lt;&gt;"",IF(AND(BJ7&lt;&gt;0,BK7=0),1,0),0)</f>
        <v>0</v>
      </c>
      <c r="CT7" s="862">
        <f t="shared" ref="CT7:CT32" si="13">IF(AND($V7="1：実施",$AT7="○",COUNTIF($BL7:$BQ7,"○")=0),1,0)</f>
        <v>0</v>
      </c>
      <c r="CU7" s="862">
        <f>IF(設定!C4&lt;&gt;"",IF(AND(BQ7&lt;&gt;0,BR7=0),1,0),0)</f>
        <v>0</v>
      </c>
      <c r="CV7" s="862">
        <f>IF(設定!C4&lt;&gt;"",IF($D7&lt;&gt;"",IF(BS7=0,1,0),0),0)</f>
        <v>0</v>
      </c>
      <c r="CW7" s="862">
        <f>IF(設定!C4&lt;&gt;"",IF(COUNTIF($BT7:$BW7,"○")&gt;0,0,1),0)</f>
        <v>0</v>
      </c>
      <c r="CX7" s="862">
        <f t="shared" ref="CX7" si="14">IF(AND(BV7="○",BX7=""),1,0)</f>
        <v>0</v>
      </c>
      <c r="CY7" s="862">
        <f>IF(設定!C4&lt;&gt;"",IF(BY7="",1,0),0)</f>
        <v>0</v>
      </c>
      <c r="CZ7" s="648"/>
      <c r="DA7" s="862">
        <f t="shared" ref="DA7:DA32" si="15">IF(AND(COUNTIF(BT7:BV7,"○")&gt;0,BW7="○"),1,0)</f>
        <v>0</v>
      </c>
      <c r="DB7" s="648"/>
      <c r="DC7" s="818"/>
      <c r="DD7" s="649"/>
      <c r="DE7" s="649"/>
      <c r="DF7" s="649"/>
      <c r="DG7" s="648"/>
      <c r="DH7" s="517"/>
      <c r="DI7" s="539"/>
      <c r="DJ7" s="539"/>
      <c r="DK7" s="539"/>
      <c r="DL7" s="539"/>
      <c r="DM7" s="539"/>
      <c r="DN7" s="539"/>
      <c r="DO7" s="539"/>
      <c r="DP7" s="539"/>
      <c r="DQ7" s="539"/>
      <c r="DR7" s="539"/>
      <c r="DS7" s="539"/>
      <c r="DT7" s="539"/>
      <c r="DU7" s="539"/>
      <c r="DV7" s="364"/>
      <c r="DW7" s="364"/>
      <c r="DX7" s="364"/>
      <c r="DY7" s="364"/>
      <c r="DZ7" s="364"/>
      <c r="EA7" s="364"/>
      <c r="EB7" s="364"/>
      <c r="EC7" s="364"/>
      <c r="ED7" s="364"/>
      <c r="EE7" s="364"/>
      <c r="EF7" s="364"/>
      <c r="EG7" s="364"/>
      <c r="EH7" s="364"/>
      <c r="EI7" s="364"/>
      <c r="EJ7" s="364"/>
      <c r="EK7" s="364"/>
      <c r="EL7" s="364"/>
      <c r="EM7" s="364"/>
      <c r="EN7" s="364"/>
      <c r="EO7" s="364"/>
      <c r="EP7" s="364"/>
      <c r="EQ7" s="364"/>
      <c r="ER7" s="364"/>
      <c r="ES7" s="364"/>
      <c r="ET7" s="364"/>
      <c r="EU7" s="364"/>
      <c r="EV7" s="364"/>
      <c r="EW7" s="364"/>
      <c r="EX7" s="364"/>
      <c r="EY7" s="364"/>
      <c r="EZ7" s="364"/>
      <c r="FA7" s="364"/>
      <c r="FB7" s="364"/>
      <c r="FC7" s="364"/>
      <c r="FD7" s="364"/>
      <c r="FE7" s="364"/>
      <c r="FF7" s="364"/>
      <c r="FG7" s="364"/>
      <c r="FH7" s="364"/>
      <c r="FI7" s="364"/>
      <c r="FJ7" s="364"/>
      <c r="FK7" s="364"/>
      <c r="FL7" s="364"/>
      <c r="FM7" s="364"/>
      <c r="FN7" s="364"/>
      <c r="FO7" s="364"/>
      <c r="FP7" s="364"/>
      <c r="FQ7" s="364"/>
      <c r="FR7" s="364"/>
      <c r="FS7" s="364"/>
      <c r="FT7" s="364"/>
      <c r="FU7" s="364"/>
      <c r="FV7" s="364"/>
      <c r="FW7" s="364"/>
      <c r="FX7" s="364"/>
      <c r="FY7" s="364"/>
      <c r="FZ7" s="364"/>
      <c r="GA7" s="364"/>
      <c r="GB7" s="364"/>
      <c r="GC7" s="364"/>
      <c r="GD7" s="364"/>
      <c r="GE7" s="364"/>
      <c r="GF7" s="364"/>
      <c r="GG7" s="364"/>
      <c r="GH7" s="364"/>
      <c r="GI7" s="364"/>
      <c r="GJ7" s="364"/>
      <c r="GK7" s="364"/>
      <c r="GL7" s="364"/>
      <c r="GM7" s="364"/>
      <c r="GN7" s="364"/>
      <c r="GO7" s="364"/>
      <c r="GP7" s="364"/>
      <c r="GQ7" s="364"/>
      <c r="GR7" s="364"/>
      <c r="GS7" s="364"/>
      <c r="GT7" s="364"/>
      <c r="GU7" s="364"/>
      <c r="GV7" s="364"/>
      <c r="GW7" s="364"/>
      <c r="GX7" s="364"/>
      <c r="GY7" s="364"/>
      <c r="GZ7" s="364"/>
      <c r="HA7" s="364"/>
      <c r="HB7" s="364"/>
      <c r="HC7" s="364"/>
      <c r="HD7" s="364"/>
      <c r="HE7" s="364"/>
      <c r="HF7" s="364"/>
      <c r="HG7" s="364"/>
      <c r="HH7" s="364"/>
      <c r="HI7" s="364"/>
      <c r="HJ7" s="364"/>
      <c r="HK7" s="364"/>
      <c r="HL7" s="364"/>
      <c r="HM7" s="364"/>
      <c r="HN7" s="364"/>
      <c r="HO7" s="364"/>
      <c r="HP7" s="364"/>
      <c r="HQ7" s="364"/>
      <c r="HR7" s="364"/>
      <c r="HS7" s="364"/>
      <c r="HT7" s="364"/>
      <c r="HU7" s="364"/>
      <c r="HV7" s="364"/>
      <c r="HW7" s="364"/>
      <c r="HX7" s="364"/>
      <c r="HY7" s="364"/>
      <c r="HZ7" s="364"/>
      <c r="IA7" s="364"/>
      <c r="IB7" s="364"/>
      <c r="IC7" s="364"/>
      <c r="ID7" s="364"/>
      <c r="IE7" s="364"/>
      <c r="IF7" s="364"/>
      <c r="IG7" s="364"/>
      <c r="IH7" s="364"/>
      <c r="II7" s="364"/>
      <c r="IJ7" s="364"/>
      <c r="IK7" s="364"/>
      <c r="IL7" s="364"/>
      <c r="IM7" s="364"/>
      <c r="IN7" s="364"/>
      <c r="IO7" s="364"/>
      <c r="IP7" s="364"/>
      <c r="IQ7" s="364"/>
      <c r="IR7" s="364"/>
      <c r="IS7" s="364"/>
      <c r="IT7" s="364"/>
      <c r="IU7" s="364"/>
      <c r="IV7" s="364"/>
      <c r="IW7" s="364"/>
      <c r="IX7" s="364"/>
      <c r="IY7" s="364"/>
      <c r="IZ7" s="364"/>
      <c r="JA7" s="364"/>
      <c r="JB7" s="364"/>
      <c r="JC7" s="364"/>
      <c r="JD7" s="364"/>
      <c r="JE7" s="364"/>
      <c r="JF7" s="364"/>
      <c r="JG7" s="364"/>
      <c r="JH7" s="364"/>
      <c r="JI7" s="364"/>
      <c r="JJ7" s="364"/>
      <c r="JK7" s="364"/>
      <c r="JL7" s="364"/>
      <c r="JM7" s="364"/>
      <c r="JN7" s="364"/>
      <c r="JO7" s="364"/>
      <c r="JP7" s="364"/>
      <c r="JQ7" s="364"/>
      <c r="JR7" s="364"/>
      <c r="JS7" s="364"/>
      <c r="JT7" s="364"/>
      <c r="JU7" s="364"/>
      <c r="JV7" s="364"/>
      <c r="JW7" s="364"/>
      <c r="JX7" s="364"/>
      <c r="JY7" s="364"/>
      <c r="JZ7" s="364"/>
      <c r="KA7" s="364"/>
      <c r="KB7" s="364"/>
      <c r="KC7" s="364"/>
      <c r="KD7" s="364"/>
      <c r="KE7" s="364"/>
      <c r="KF7" s="364"/>
      <c r="KG7" s="364"/>
      <c r="KH7" s="364"/>
      <c r="KI7" s="364"/>
      <c r="KJ7" s="364"/>
      <c r="KK7" s="364"/>
      <c r="KL7" s="364"/>
      <c r="KM7" s="364"/>
      <c r="KN7" s="364"/>
      <c r="KO7" s="364"/>
      <c r="KP7" s="364"/>
      <c r="KQ7" s="364"/>
      <c r="KR7" s="364"/>
      <c r="KS7" s="364"/>
      <c r="KT7" s="364"/>
      <c r="KU7" s="364"/>
      <c r="KV7" s="364"/>
      <c r="KW7" s="364"/>
      <c r="KX7" s="364"/>
      <c r="KY7" s="364"/>
      <c r="KZ7" s="364"/>
      <c r="LA7" s="364"/>
      <c r="LB7" s="364"/>
      <c r="LC7" s="364"/>
      <c r="LD7" s="364"/>
      <c r="LE7" s="364"/>
      <c r="LF7" s="364"/>
      <c r="LG7" s="364"/>
      <c r="LH7" s="364"/>
      <c r="LI7" s="364"/>
      <c r="LJ7" s="364"/>
      <c r="LK7" s="364"/>
      <c r="LL7" s="364"/>
      <c r="LM7" s="364"/>
      <c r="LN7" s="364"/>
      <c r="LO7" s="364"/>
      <c r="LP7" s="364"/>
      <c r="LQ7" s="364"/>
      <c r="LR7" s="364"/>
      <c r="LS7" s="364"/>
      <c r="LT7" s="364"/>
      <c r="LU7" s="364"/>
      <c r="LV7" s="364"/>
      <c r="LW7" s="364"/>
      <c r="LX7" s="364"/>
      <c r="LY7" s="364"/>
      <c r="LZ7" s="364"/>
      <c r="MA7" s="364"/>
      <c r="MB7" s="364"/>
      <c r="MC7" s="364"/>
      <c r="MD7" s="364"/>
      <c r="ME7" s="364"/>
      <c r="MF7" s="364"/>
      <c r="MG7" s="364"/>
      <c r="MH7" s="364"/>
      <c r="MI7" s="364"/>
      <c r="MJ7" s="364"/>
      <c r="MK7" s="364"/>
      <c r="ML7" s="364"/>
      <c r="MM7" s="364"/>
      <c r="MN7" s="364"/>
      <c r="MO7" s="364"/>
      <c r="MP7" s="364"/>
      <c r="MQ7" s="364"/>
      <c r="MR7" s="364"/>
      <c r="MS7" s="364"/>
      <c r="MT7" s="364"/>
      <c r="MU7" s="364"/>
      <c r="MV7" s="364"/>
      <c r="MW7" s="364"/>
      <c r="MX7" s="364"/>
      <c r="MY7" s="364"/>
      <c r="MZ7" s="364"/>
      <c r="NA7" s="364"/>
      <c r="NB7" s="364"/>
      <c r="NC7" s="364"/>
      <c r="ND7" s="364"/>
      <c r="NE7" s="364"/>
      <c r="NF7" s="364"/>
      <c r="NG7" s="364"/>
      <c r="NH7" s="364"/>
      <c r="NI7" s="364"/>
      <c r="NJ7" s="364"/>
      <c r="NK7" s="364"/>
      <c r="NL7" s="364"/>
      <c r="NM7" s="364"/>
      <c r="NN7" s="364"/>
      <c r="NO7" s="364"/>
      <c r="NP7" s="364"/>
      <c r="NQ7" s="364"/>
      <c r="NR7" s="364"/>
      <c r="NS7" s="364"/>
      <c r="NT7" s="364"/>
      <c r="NU7" s="364"/>
      <c r="NV7" s="364"/>
      <c r="NW7" s="364"/>
      <c r="NX7" s="364"/>
      <c r="NY7" s="364"/>
      <c r="NZ7" s="364"/>
      <c r="OA7" s="364"/>
      <c r="OB7" s="364"/>
      <c r="OC7" s="364"/>
      <c r="OD7" s="364"/>
      <c r="OE7" s="364"/>
      <c r="OF7" s="364"/>
      <c r="OG7" s="364"/>
      <c r="OH7" s="364"/>
      <c r="OI7" s="364"/>
      <c r="OJ7" s="364"/>
      <c r="OK7" s="364"/>
      <c r="OL7" s="364"/>
      <c r="OM7" s="364"/>
      <c r="ON7" s="364"/>
      <c r="OO7" s="364"/>
      <c r="OP7" s="364"/>
      <c r="OQ7" s="364"/>
      <c r="OR7" s="364"/>
      <c r="OS7" s="364"/>
      <c r="OT7" s="364"/>
      <c r="OU7" s="364"/>
      <c r="OV7" s="364"/>
      <c r="OW7" s="364"/>
      <c r="OX7" s="364"/>
      <c r="OY7" s="364"/>
      <c r="OZ7" s="364"/>
      <c r="PA7" s="364"/>
      <c r="PB7" s="364"/>
      <c r="PC7" s="364"/>
      <c r="PD7" s="364"/>
      <c r="PE7" s="364"/>
      <c r="PF7" s="364"/>
      <c r="PG7" s="364"/>
      <c r="PH7" s="364"/>
      <c r="PI7" s="364"/>
      <c r="PJ7" s="364"/>
      <c r="PK7" s="364"/>
      <c r="PL7" s="364"/>
      <c r="PM7" s="364"/>
      <c r="PN7" s="364"/>
      <c r="PO7" s="364"/>
      <c r="PP7" s="364"/>
      <c r="PQ7" s="364"/>
      <c r="PR7" s="364"/>
      <c r="PS7" s="364"/>
      <c r="PT7" s="364"/>
      <c r="PU7" s="364"/>
      <c r="PV7" s="364"/>
      <c r="PW7" s="364"/>
      <c r="PX7" s="364"/>
      <c r="PY7" s="364"/>
      <c r="PZ7" s="364"/>
      <c r="QA7" s="364"/>
      <c r="QB7" s="364"/>
      <c r="QC7" s="364"/>
      <c r="QD7" s="364"/>
      <c r="QE7" s="364"/>
      <c r="QF7" s="364"/>
      <c r="QG7" s="364"/>
      <c r="QH7" s="364"/>
      <c r="QI7" s="364"/>
      <c r="QJ7" s="364"/>
      <c r="QK7" s="364"/>
      <c r="QL7" s="364"/>
      <c r="QM7" s="364"/>
      <c r="QN7" s="364"/>
      <c r="QO7" s="364"/>
      <c r="QP7" s="364"/>
      <c r="QQ7" s="364"/>
      <c r="QR7" s="364"/>
      <c r="QS7" s="364"/>
      <c r="QT7" s="364"/>
      <c r="QU7" s="364"/>
      <c r="QV7" s="364"/>
      <c r="QW7" s="364"/>
      <c r="QX7" s="364"/>
      <c r="QY7" s="364"/>
      <c r="QZ7" s="364"/>
      <c r="RA7" s="364"/>
      <c r="RB7" s="364"/>
      <c r="RC7" s="364"/>
      <c r="RD7" s="364"/>
      <c r="RE7" s="364"/>
      <c r="RF7" s="364"/>
      <c r="RG7" s="364"/>
      <c r="RH7" s="364"/>
      <c r="RI7" s="364"/>
      <c r="RJ7" s="364"/>
      <c r="RK7" s="364"/>
      <c r="RL7" s="364"/>
      <c r="RM7" s="364"/>
      <c r="RN7" s="364"/>
      <c r="RO7" s="364"/>
      <c r="RP7" s="364"/>
      <c r="RQ7" s="364"/>
      <c r="RR7" s="364"/>
      <c r="RS7" s="364"/>
      <c r="RT7" s="364"/>
      <c r="RU7" s="364"/>
      <c r="RV7" s="364"/>
      <c r="RW7" s="364"/>
      <c r="RX7" s="364"/>
      <c r="RY7" s="364"/>
      <c r="RZ7" s="364"/>
      <c r="SA7" s="364"/>
      <c r="SB7" s="364"/>
      <c r="SC7" s="364"/>
      <c r="SD7" s="364"/>
      <c r="SE7" s="364"/>
      <c r="SF7" s="364"/>
      <c r="SG7" s="364"/>
      <c r="SH7" s="364"/>
      <c r="SI7" s="364"/>
      <c r="SJ7" s="364"/>
      <c r="SK7" s="364"/>
      <c r="SL7" s="364"/>
      <c r="SM7" s="364"/>
      <c r="SN7" s="364"/>
      <c r="SO7" s="364"/>
      <c r="SP7" s="364"/>
      <c r="SQ7" s="364"/>
      <c r="SR7" s="364"/>
      <c r="SS7" s="364"/>
      <c r="ST7" s="364"/>
      <c r="SU7" s="364"/>
      <c r="SV7" s="364"/>
      <c r="SW7" s="364"/>
      <c r="SX7" s="364"/>
      <c r="SY7" s="364"/>
      <c r="SZ7" s="364"/>
      <c r="TA7" s="364"/>
      <c r="TB7" s="364"/>
      <c r="TC7" s="364"/>
      <c r="TD7" s="364"/>
      <c r="TE7" s="364"/>
      <c r="TF7" s="364"/>
      <c r="TG7" s="364"/>
      <c r="TH7" s="364"/>
      <c r="TI7" s="364"/>
      <c r="TJ7" s="364"/>
      <c r="TK7" s="364"/>
      <c r="TL7" s="364"/>
      <c r="TM7" s="364"/>
      <c r="TN7" s="364"/>
      <c r="TO7" s="364"/>
      <c r="TP7" s="364"/>
      <c r="TQ7" s="364"/>
      <c r="TR7" s="364"/>
      <c r="TS7" s="364"/>
      <c r="TT7" s="364"/>
      <c r="TU7" s="364"/>
      <c r="TV7" s="364"/>
      <c r="TW7" s="364"/>
      <c r="TX7" s="364"/>
      <c r="TY7" s="364"/>
      <c r="TZ7" s="364"/>
      <c r="UA7" s="364"/>
      <c r="UB7" s="364"/>
      <c r="UC7" s="364"/>
      <c r="UD7" s="364"/>
      <c r="UE7" s="364"/>
      <c r="UF7" s="364"/>
      <c r="UG7" s="364"/>
      <c r="UH7" s="364"/>
      <c r="UI7" s="364"/>
      <c r="UJ7" s="364"/>
      <c r="UK7" s="364"/>
      <c r="UL7" s="364"/>
      <c r="UM7" s="364"/>
      <c r="UN7" s="364"/>
      <c r="UO7" s="364"/>
      <c r="UP7" s="364"/>
      <c r="UQ7" s="364"/>
      <c r="UR7" s="364"/>
      <c r="US7" s="364"/>
      <c r="UT7" s="364"/>
      <c r="UU7" s="364"/>
      <c r="UV7" s="364"/>
      <c r="UW7" s="364"/>
      <c r="UX7" s="364"/>
      <c r="UY7" s="364"/>
      <c r="UZ7" s="364"/>
      <c r="VA7" s="364"/>
      <c r="VB7" s="364"/>
      <c r="VC7" s="364"/>
      <c r="VD7" s="364"/>
      <c r="VE7" s="364"/>
      <c r="VF7" s="364"/>
      <c r="VG7" s="364"/>
      <c r="VH7" s="364"/>
      <c r="VI7" s="364"/>
      <c r="VJ7" s="364"/>
      <c r="VK7" s="364"/>
      <c r="VL7" s="364"/>
      <c r="VM7" s="364"/>
      <c r="VN7" s="364"/>
      <c r="VO7" s="364"/>
      <c r="VP7" s="364"/>
      <c r="VQ7" s="364"/>
      <c r="VR7" s="364"/>
      <c r="VS7" s="364"/>
      <c r="VT7" s="364"/>
      <c r="VU7" s="364"/>
      <c r="VV7" s="364"/>
      <c r="VW7" s="364"/>
      <c r="VX7" s="364"/>
      <c r="VY7" s="364"/>
      <c r="VZ7" s="364"/>
      <c r="WA7" s="364"/>
      <c r="WB7" s="364"/>
      <c r="WC7" s="364"/>
      <c r="WD7" s="364"/>
      <c r="WE7" s="364"/>
      <c r="WF7" s="364"/>
      <c r="WG7" s="364"/>
      <c r="WH7" s="364"/>
      <c r="WI7" s="364"/>
      <c r="WJ7" s="364"/>
      <c r="WK7" s="364"/>
      <c r="WL7" s="364"/>
      <c r="WM7" s="364"/>
      <c r="WN7" s="364"/>
      <c r="WO7" s="364"/>
      <c r="WP7" s="364"/>
      <c r="WQ7" s="364"/>
      <c r="WR7" s="364"/>
      <c r="WS7" s="364"/>
      <c r="WT7" s="364"/>
      <c r="WU7" s="364"/>
      <c r="WV7" s="364"/>
      <c r="WW7" s="364"/>
      <c r="WX7" s="364"/>
      <c r="WY7" s="364"/>
      <c r="WZ7" s="364"/>
      <c r="XA7" s="364"/>
      <c r="XB7" s="364"/>
      <c r="XC7" s="364"/>
      <c r="XD7" s="364"/>
      <c r="XE7" s="364"/>
      <c r="XF7" s="364"/>
      <c r="XG7" s="364"/>
      <c r="XH7" s="364"/>
      <c r="XI7" s="364"/>
      <c r="XJ7" s="364"/>
      <c r="XK7" s="364"/>
      <c r="XL7" s="364"/>
      <c r="XM7" s="364"/>
      <c r="XN7" s="364"/>
      <c r="XO7" s="364"/>
      <c r="XP7" s="364"/>
      <c r="XQ7" s="364"/>
      <c r="XR7" s="364"/>
      <c r="XS7" s="364"/>
      <c r="XT7" s="364"/>
      <c r="XU7" s="364"/>
      <c r="XV7" s="364"/>
      <c r="XW7" s="364"/>
      <c r="XX7" s="364"/>
      <c r="XY7" s="364"/>
      <c r="XZ7" s="364"/>
      <c r="YA7" s="364"/>
      <c r="YB7" s="364"/>
      <c r="YC7" s="364"/>
      <c r="YD7" s="364"/>
      <c r="YE7" s="364"/>
      <c r="YF7" s="364"/>
      <c r="YG7" s="364"/>
      <c r="YH7" s="364"/>
      <c r="YI7" s="364"/>
      <c r="YJ7" s="364"/>
      <c r="YK7" s="364"/>
      <c r="YL7" s="364"/>
      <c r="YM7" s="364"/>
      <c r="YN7" s="364"/>
      <c r="YO7" s="364"/>
      <c r="YP7" s="364"/>
      <c r="YQ7" s="364"/>
      <c r="YR7" s="364"/>
      <c r="YS7" s="364"/>
      <c r="YT7" s="364"/>
      <c r="YU7" s="364"/>
      <c r="YV7" s="364"/>
      <c r="YW7" s="364"/>
      <c r="YX7" s="364"/>
      <c r="YY7" s="364"/>
      <c r="YZ7" s="364"/>
      <c r="ZA7" s="364"/>
      <c r="ZB7" s="364"/>
      <c r="ZC7" s="364"/>
      <c r="ZD7" s="364"/>
      <c r="ZE7" s="364"/>
      <c r="ZF7" s="364"/>
      <c r="ZG7" s="364"/>
      <c r="ZH7" s="364"/>
      <c r="ZI7" s="364"/>
      <c r="ZJ7" s="364"/>
      <c r="ZK7" s="364"/>
      <c r="ZL7" s="364"/>
      <c r="ZM7" s="364"/>
      <c r="ZN7" s="364"/>
      <c r="ZO7" s="364"/>
      <c r="ZP7" s="364"/>
      <c r="ZQ7" s="364"/>
      <c r="ZR7" s="364"/>
      <c r="ZS7" s="364"/>
      <c r="ZT7" s="364"/>
      <c r="ZU7" s="364"/>
      <c r="ZV7" s="364"/>
      <c r="ZW7" s="364"/>
      <c r="ZX7" s="364"/>
      <c r="ZY7" s="364"/>
      <c r="ZZ7" s="364"/>
      <c r="AAA7" s="364"/>
      <c r="AAB7" s="364"/>
      <c r="AAC7" s="364"/>
      <c r="AAD7" s="364"/>
      <c r="AAE7" s="364"/>
      <c r="AAF7" s="364"/>
      <c r="AAG7" s="364"/>
      <c r="AAH7" s="364"/>
      <c r="AAI7" s="364"/>
      <c r="AAJ7" s="364"/>
      <c r="AAK7" s="364"/>
      <c r="AAL7" s="364"/>
      <c r="AAM7" s="364"/>
      <c r="AAN7" s="364"/>
      <c r="AAO7" s="364"/>
      <c r="AAP7" s="364"/>
      <c r="AAQ7" s="364"/>
      <c r="AAR7" s="364"/>
      <c r="AAS7" s="364"/>
      <c r="AAT7" s="364"/>
      <c r="AAU7" s="364"/>
      <c r="AAV7" s="364"/>
      <c r="AAW7" s="364"/>
      <c r="AAX7" s="364"/>
      <c r="AAY7" s="364"/>
      <c r="AAZ7" s="364"/>
      <c r="ABA7" s="364"/>
      <c r="ABB7" s="364"/>
      <c r="ABC7" s="364"/>
      <c r="ABD7" s="364"/>
      <c r="ABE7" s="364"/>
      <c r="ABF7" s="364"/>
      <c r="ABG7" s="364"/>
      <c r="ABH7" s="364"/>
      <c r="ABI7" s="364"/>
      <c r="ABJ7" s="364"/>
      <c r="ABK7" s="364"/>
      <c r="ABL7" s="364"/>
      <c r="ABM7" s="364"/>
      <c r="ABN7" s="364"/>
      <c r="ABO7" s="364"/>
      <c r="ABP7" s="364"/>
      <c r="ABQ7" s="364"/>
      <c r="ABR7" s="364"/>
      <c r="ABS7" s="364"/>
      <c r="ABT7" s="364"/>
      <c r="ABU7" s="364"/>
      <c r="ABV7" s="364"/>
      <c r="ABW7" s="364"/>
      <c r="ABX7" s="364"/>
      <c r="ABY7" s="364"/>
      <c r="ABZ7" s="364"/>
      <c r="ACA7" s="364"/>
      <c r="ACB7" s="364"/>
      <c r="ACC7" s="364"/>
      <c r="ACD7" s="364"/>
      <c r="ACE7" s="364"/>
      <c r="ACF7" s="364"/>
      <c r="ACG7" s="364"/>
      <c r="ACH7" s="364"/>
      <c r="ACI7" s="364"/>
      <c r="ACJ7" s="364"/>
      <c r="ACK7" s="364"/>
      <c r="ACL7" s="364"/>
      <c r="ACM7" s="364"/>
      <c r="ACN7" s="364"/>
      <c r="ACO7" s="364"/>
      <c r="ACP7" s="364"/>
      <c r="ACQ7" s="364"/>
      <c r="ACR7" s="364"/>
      <c r="ACS7" s="364"/>
      <c r="ACT7" s="364"/>
      <c r="ACU7" s="364"/>
      <c r="ACV7" s="364"/>
      <c r="ACW7" s="364"/>
      <c r="ACX7" s="364"/>
      <c r="ACY7" s="364"/>
      <c r="ACZ7" s="364"/>
      <c r="ADA7" s="364"/>
      <c r="ADB7" s="364"/>
      <c r="ADC7" s="364"/>
      <c r="ADD7" s="364"/>
      <c r="ADE7" s="364"/>
      <c r="ADF7" s="364"/>
      <c r="ADG7" s="364"/>
      <c r="ADH7" s="364"/>
      <c r="ADI7" s="364"/>
      <c r="ADJ7" s="364"/>
      <c r="ADK7" s="364"/>
      <c r="ADL7" s="364"/>
      <c r="ADM7" s="364"/>
      <c r="ADN7" s="364"/>
      <c r="ADO7" s="364"/>
      <c r="ADP7" s="364"/>
      <c r="ADQ7" s="364"/>
      <c r="ADR7" s="364"/>
      <c r="ADS7" s="364"/>
      <c r="ADT7" s="364"/>
      <c r="ADU7" s="364"/>
      <c r="ADV7" s="364"/>
      <c r="ADW7" s="364"/>
      <c r="ADX7" s="364"/>
      <c r="ADY7" s="364"/>
      <c r="ADZ7" s="364"/>
      <c r="AEA7" s="364"/>
      <c r="AEB7" s="364"/>
      <c r="AEC7" s="364"/>
      <c r="AED7" s="364"/>
      <c r="AEE7" s="364"/>
      <c r="AEF7" s="364"/>
      <c r="AEG7" s="364"/>
      <c r="AEH7" s="364"/>
      <c r="AEI7" s="364"/>
      <c r="AEJ7" s="364"/>
      <c r="AEK7" s="364"/>
      <c r="AEL7" s="364"/>
      <c r="AEM7" s="364"/>
      <c r="AEN7" s="364"/>
      <c r="AEO7" s="364"/>
      <c r="AEP7" s="364"/>
      <c r="AEQ7" s="364"/>
      <c r="AER7" s="364"/>
      <c r="AES7" s="364"/>
      <c r="AET7" s="364"/>
      <c r="AEU7" s="364"/>
      <c r="AEV7" s="364"/>
      <c r="AEW7" s="364"/>
      <c r="AEX7" s="364"/>
      <c r="AEY7" s="364"/>
      <c r="AEZ7" s="364"/>
      <c r="AFA7" s="364"/>
      <c r="AFB7" s="364"/>
      <c r="AFC7" s="364"/>
      <c r="AFD7" s="364"/>
      <c r="AFE7" s="364"/>
      <c r="AFF7" s="364"/>
      <c r="AFG7" s="364"/>
      <c r="AFH7" s="364"/>
      <c r="AFI7" s="364"/>
      <c r="AFJ7" s="364"/>
      <c r="AFK7" s="364"/>
      <c r="AFL7" s="364"/>
      <c r="AFM7" s="364"/>
      <c r="AFN7" s="364"/>
      <c r="AFO7" s="364"/>
      <c r="AFP7" s="364"/>
      <c r="AFQ7" s="364"/>
      <c r="AFR7" s="364"/>
      <c r="AFS7" s="364"/>
      <c r="AFT7" s="364"/>
      <c r="AFU7" s="364"/>
      <c r="AFV7" s="364"/>
      <c r="AFW7" s="364"/>
      <c r="AFX7" s="364"/>
      <c r="AFY7" s="364"/>
      <c r="AFZ7" s="364"/>
      <c r="AGA7" s="364"/>
      <c r="AGB7" s="364"/>
      <c r="AGC7" s="364"/>
      <c r="AGD7" s="364"/>
      <c r="AGE7" s="364"/>
      <c r="AGF7" s="364"/>
      <c r="AGG7" s="364"/>
      <c r="AGH7" s="364"/>
      <c r="AGI7" s="364"/>
      <c r="AGJ7" s="364"/>
      <c r="AGK7" s="364"/>
      <c r="AGL7" s="364"/>
      <c r="AGM7" s="364"/>
      <c r="AGN7" s="364"/>
      <c r="AGO7" s="364"/>
      <c r="AGP7" s="364"/>
      <c r="AGQ7" s="364"/>
      <c r="AGR7" s="364"/>
      <c r="AGS7" s="364"/>
      <c r="AGT7" s="364"/>
      <c r="AGU7" s="364"/>
      <c r="AGV7" s="364"/>
      <c r="AGW7" s="364"/>
      <c r="AGX7" s="364"/>
      <c r="AGY7" s="364"/>
      <c r="AGZ7" s="364"/>
      <c r="AHA7" s="364"/>
      <c r="AHB7" s="364"/>
      <c r="AHC7" s="364"/>
      <c r="AHD7" s="364"/>
      <c r="AHE7" s="364"/>
      <c r="AHF7" s="364"/>
      <c r="AHG7" s="364"/>
      <c r="AHH7" s="364"/>
      <c r="AHI7" s="364"/>
      <c r="AHJ7" s="364"/>
      <c r="AHK7" s="364"/>
      <c r="AHL7" s="364"/>
      <c r="AHM7" s="364"/>
      <c r="AHN7" s="364"/>
      <c r="AHO7" s="364"/>
      <c r="AHP7" s="364"/>
      <c r="AHQ7" s="364"/>
      <c r="AHR7" s="364"/>
      <c r="AHS7" s="364"/>
      <c r="AHT7" s="364"/>
      <c r="AHU7" s="364"/>
      <c r="AHV7" s="364"/>
      <c r="AHW7" s="364"/>
      <c r="AHX7" s="364"/>
      <c r="AHY7" s="364"/>
      <c r="AHZ7" s="364"/>
      <c r="AIA7" s="364"/>
      <c r="AIB7" s="364"/>
      <c r="AIC7" s="364"/>
      <c r="AID7" s="364"/>
      <c r="AIE7" s="364"/>
      <c r="AIF7" s="364"/>
      <c r="AIG7" s="364"/>
      <c r="AIH7" s="364"/>
      <c r="AII7" s="364"/>
      <c r="AIJ7" s="364"/>
      <c r="AIK7" s="364"/>
      <c r="AIL7" s="364"/>
      <c r="AIM7" s="364"/>
      <c r="AIN7" s="364"/>
      <c r="AIO7" s="364"/>
      <c r="AIP7" s="364"/>
      <c r="AIQ7" s="364"/>
      <c r="AIR7" s="364"/>
      <c r="AIS7" s="364"/>
      <c r="AIT7" s="364"/>
      <c r="AIU7" s="364"/>
      <c r="AIV7" s="364"/>
      <c r="AIW7" s="364"/>
      <c r="AIX7" s="364"/>
      <c r="AIY7" s="364"/>
      <c r="AIZ7" s="364"/>
      <c r="AJA7" s="364"/>
      <c r="AJB7" s="364"/>
      <c r="AJC7" s="364"/>
      <c r="AJD7" s="364"/>
      <c r="AJE7" s="364"/>
      <c r="AJF7" s="364"/>
      <c r="AJG7" s="364"/>
      <c r="AJH7" s="364"/>
      <c r="AJI7" s="364"/>
      <c r="AJJ7" s="364"/>
      <c r="AJK7" s="364"/>
      <c r="AJL7" s="364"/>
      <c r="AJM7" s="364"/>
      <c r="AJN7" s="364"/>
      <c r="AJO7" s="364"/>
      <c r="AJP7" s="364"/>
      <c r="AJQ7" s="364"/>
      <c r="AJR7" s="364"/>
      <c r="AJS7" s="364"/>
      <c r="AJT7" s="364"/>
      <c r="AJU7" s="364"/>
      <c r="AJV7" s="364"/>
      <c r="AJW7" s="364"/>
      <c r="AJX7" s="364"/>
      <c r="AJY7" s="364"/>
      <c r="AJZ7" s="364"/>
      <c r="AKA7" s="364"/>
      <c r="AKB7" s="364"/>
      <c r="AKC7" s="364"/>
      <c r="AKD7" s="364"/>
      <c r="AKE7" s="364"/>
      <c r="AKF7" s="364"/>
      <c r="AKG7" s="364"/>
      <c r="AKH7" s="364"/>
      <c r="AKI7" s="364"/>
      <c r="AKJ7" s="364"/>
      <c r="AKK7" s="364"/>
      <c r="AKL7" s="364"/>
      <c r="AKM7" s="364"/>
      <c r="AKN7" s="364"/>
      <c r="AKO7" s="364"/>
      <c r="AKP7" s="364"/>
      <c r="AKQ7" s="364"/>
      <c r="AKR7" s="364"/>
      <c r="AKS7" s="364"/>
      <c r="AKT7" s="364"/>
      <c r="AKU7" s="364"/>
      <c r="AKV7" s="364"/>
      <c r="AKW7" s="364"/>
      <c r="AKX7" s="364"/>
      <c r="AKY7" s="364"/>
      <c r="AKZ7" s="364"/>
      <c r="ALA7" s="364"/>
      <c r="ALB7" s="364"/>
      <c r="ALC7" s="364"/>
      <c r="ALD7" s="364"/>
      <c r="ALE7" s="364"/>
      <c r="ALF7" s="364"/>
      <c r="ALG7" s="364"/>
      <c r="ALH7" s="364"/>
      <c r="ALI7" s="364"/>
      <c r="ALJ7" s="364"/>
      <c r="ALK7" s="364"/>
      <c r="ALL7" s="364"/>
      <c r="ALM7" s="364"/>
      <c r="ALN7" s="364"/>
      <c r="ALO7" s="364"/>
      <c r="ALP7" s="364"/>
      <c r="ALQ7" s="364"/>
      <c r="ALR7" s="364"/>
      <c r="ALS7" s="364"/>
      <c r="ALT7" s="364"/>
      <c r="ALU7" s="364"/>
      <c r="ALV7" s="364"/>
      <c r="ALW7" s="364"/>
      <c r="ALX7" s="364"/>
      <c r="ALY7" s="364"/>
      <c r="ALZ7" s="364"/>
      <c r="AMA7" s="364"/>
      <c r="AMB7" s="364"/>
      <c r="AMC7" s="364"/>
      <c r="AMD7" s="364"/>
      <c r="AME7" s="364"/>
      <c r="AMF7" s="364"/>
      <c r="AMG7" s="364"/>
      <c r="AMH7" s="364"/>
      <c r="AMI7" s="364"/>
      <c r="AMJ7" s="364"/>
      <c r="AMK7" s="364"/>
      <c r="AML7" s="364"/>
      <c r="AMM7" s="364"/>
      <c r="AMN7" s="364"/>
      <c r="AMO7" s="364"/>
      <c r="AMP7" s="364"/>
      <c r="AMQ7" s="364"/>
      <c r="AMR7" s="364"/>
      <c r="AMS7" s="364"/>
      <c r="AMT7" s="364"/>
      <c r="AMU7" s="364"/>
      <c r="AMV7" s="364"/>
      <c r="AMW7" s="364"/>
      <c r="AMX7" s="364"/>
      <c r="AMY7" s="364"/>
      <c r="AMZ7" s="364"/>
      <c r="ANA7" s="364"/>
      <c r="ANB7" s="364"/>
      <c r="ANC7" s="364"/>
      <c r="AND7" s="364"/>
      <c r="ANE7" s="364"/>
      <c r="ANF7" s="364"/>
      <c r="ANG7" s="364"/>
      <c r="ANH7" s="364"/>
      <c r="ANI7" s="364"/>
      <c r="ANJ7" s="364"/>
      <c r="ANK7" s="364"/>
      <c r="ANL7" s="364"/>
      <c r="ANM7" s="364"/>
      <c r="ANN7" s="364"/>
      <c r="ANO7" s="364"/>
      <c r="ANP7" s="364"/>
      <c r="ANQ7" s="364"/>
      <c r="ANR7" s="364"/>
      <c r="ANS7" s="364"/>
      <c r="ANT7" s="364"/>
      <c r="ANU7" s="364"/>
      <c r="ANV7" s="364"/>
      <c r="ANW7" s="364"/>
      <c r="ANX7" s="364"/>
      <c r="ANY7" s="364"/>
      <c r="ANZ7" s="364"/>
      <c r="AOA7" s="364"/>
      <c r="AOB7" s="364"/>
      <c r="AOC7" s="364"/>
      <c r="AOD7" s="364"/>
      <c r="AOE7" s="364"/>
      <c r="AOF7" s="364"/>
      <c r="AOG7" s="364"/>
      <c r="AOH7" s="364"/>
      <c r="AOI7" s="364"/>
      <c r="AOJ7" s="364"/>
      <c r="AOK7" s="364"/>
      <c r="AOL7" s="364"/>
      <c r="AOM7" s="364"/>
      <c r="AON7" s="364"/>
      <c r="AOO7" s="364"/>
      <c r="AOP7" s="364"/>
      <c r="AOQ7" s="364"/>
      <c r="AOR7" s="364"/>
      <c r="AOS7" s="364"/>
      <c r="AOT7" s="364"/>
      <c r="AOU7" s="364"/>
      <c r="AOV7" s="364"/>
      <c r="AOW7" s="364"/>
      <c r="AOX7" s="364"/>
      <c r="AOY7" s="364"/>
      <c r="AOZ7" s="364"/>
      <c r="APA7" s="364"/>
      <c r="APB7" s="364"/>
      <c r="APC7" s="364"/>
      <c r="APD7" s="364"/>
      <c r="APE7" s="364"/>
      <c r="APF7" s="364"/>
      <c r="APG7" s="364"/>
      <c r="APH7" s="364"/>
      <c r="API7" s="364"/>
      <c r="APJ7" s="364"/>
      <c r="APK7" s="364"/>
      <c r="APL7" s="364"/>
      <c r="APM7" s="364"/>
      <c r="APN7" s="364"/>
      <c r="APO7" s="364"/>
      <c r="APP7" s="364"/>
      <c r="APQ7" s="364"/>
      <c r="APR7" s="364"/>
      <c r="APS7" s="364"/>
      <c r="APT7" s="364"/>
      <c r="APU7" s="364"/>
      <c r="APV7" s="364"/>
      <c r="APW7" s="364"/>
      <c r="APX7" s="364"/>
      <c r="APY7" s="364"/>
      <c r="APZ7" s="364"/>
      <c r="AQA7" s="364"/>
      <c r="AQB7" s="364"/>
      <c r="AQC7" s="364"/>
      <c r="AQD7" s="364"/>
      <c r="AQE7" s="364"/>
      <c r="AQF7" s="364"/>
      <c r="AQG7" s="364"/>
      <c r="AQH7" s="364"/>
      <c r="AQI7" s="364"/>
      <c r="AQJ7" s="364"/>
      <c r="AQK7" s="364"/>
      <c r="AQL7" s="364"/>
      <c r="AQM7" s="364"/>
      <c r="AQN7" s="364"/>
      <c r="AQO7" s="364"/>
      <c r="AQP7" s="364"/>
      <c r="AQQ7" s="364"/>
      <c r="AQR7" s="364"/>
      <c r="AQS7" s="364"/>
      <c r="AQT7" s="364"/>
      <c r="AQU7" s="364"/>
      <c r="AQV7" s="364"/>
      <c r="AQW7" s="364"/>
      <c r="AQX7" s="364"/>
      <c r="AQY7" s="364"/>
      <c r="AQZ7" s="364"/>
      <c r="ARA7" s="364"/>
      <c r="ARB7" s="364"/>
      <c r="ARC7" s="364"/>
      <c r="ARD7" s="364"/>
      <c r="ARE7" s="364"/>
      <c r="ARF7" s="364"/>
      <c r="ARG7" s="364"/>
      <c r="ARH7" s="364"/>
      <c r="ARI7" s="364"/>
      <c r="ARJ7" s="364"/>
      <c r="ARK7" s="364"/>
      <c r="ARL7" s="364"/>
      <c r="ARM7" s="364"/>
      <c r="ARN7" s="364"/>
      <c r="ARO7" s="364"/>
      <c r="ARP7" s="364"/>
      <c r="ARQ7" s="364"/>
      <c r="ARR7" s="364"/>
      <c r="ARS7" s="364"/>
      <c r="ART7" s="364"/>
      <c r="ARU7" s="364"/>
      <c r="ARV7" s="364"/>
      <c r="ARW7" s="364"/>
      <c r="ARX7" s="364"/>
      <c r="ARY7" s="364"/>
      <c r="ARZ7" s="364"/>
      <c r="ASA7" s="364"/>
      <c r="ASB7" s="364"/>
      <c r="ASC7" s="364"/>
      <c r="ASD7" s="364"/>
      <c r="ASE7" s="364"/>
      <c r="ASF7" s="364"/>
      <c r="ASG7" s="364"/>
      <c r="ASH7" s="364"/>
      <c r="ASI7" s="364"/>
      <c r="ASJ7" s="364"/>
      <c r="ASK7" s="364"/>
      <c r="ASL7" s="364"/>
      <c r="ASM7" s="364"/>
      <c r="ASN7" s="364"/>
      <c r="ASO7" s="364"/>
      <c r="ASP7" s="364"/>
      <c r="ASQ7" s="364"/>
      <c r="ASR7" s="364"/>
      <c r="ASS7" s="364"/>
      <c r="AST7" s="364"/>
      <c r="ASU7" s="364"/>
      <c r="ASV7" s="364"/>
      <c r="ASW7" s="364"/>
      <c r="ASX7" s="364"/>
      <c r="ASY7" s="364"/>
      <c r="ASZ7" s="364"/>
      <c r="ATA7" s="364"/>
      <c r="ATB7" s="364"/>
      <c r="ATC7" s="364"/>
      <c r="ATD7" s="364"/>
      <c r="ATE7" s="364"/>
      <c r="ATF7" s="364"/>
      <c r="ATG7" s="364"/>
      <c r="ATH7" s="364"/>
      <c r="ATI7" s="364"/>
      <c r="ATJ7" s="364"/>
      <c r="ATK7" s="364"/>
      <c r="ATL7" s="364"/>
      <c r="ATM7" s="364"/>
      <c r="ATN7" s="364"/>
      <c r="ATO7" s="364"/>
      <c r="ATP7" s="364"/>
      <c r="ATQ7" s="364"/>
      <c r="ATR7" s="364"/>
      <c r="ATS7" s="364"/>
      <c r="ATT7" s="364"/>
      <c r="ATU7" s="364"/>
      <c r="ATV7" s="364"/>
      <c r="ATW7" s="364"/>
      <c r="ATX7" s="364"/>
      <c r="ATY7" s="364"/>
      <c r="ATZ7" s="364"/>
      <c r="AUA7" s="364"/>
      <c r="AUB7" s="364"/>
      <c r="AUC7" s="364"/>
      <c r="AUD7" s="364"/>
      <c r="AUE7" s="364"/>
      <c r="AUF7" s="364"/>
      <c r="AUG7" s="364"/>
      <c r="AUH7" s="364"/>
      <c r="AUI7" s="364"/>
      <c r="AUJ7" s="364"/>
      <c r="AUK7" s="364"/>
      <c r="AUL7" s="364"/>
      <c r="AUM7" s="364"/>
      <c r="AUN7" s="364"/>
      <c r="AUO7" s="364"/>
      <c r="AUP7" s="364"/>
      <c r="AUQ7" s="364"/>
      <c r="AUR7" s="364"/>
      <c r="AUS7" s="364"/>
      <c r="AUT7" s="364"/>
      <c r="AUU7" s="364"/>
      <c r="AUV7" s="364"/>
      <c r="AUW7" s="364"/>
      <c r="AUX7" s="364"/>
      <c r="AUY7" s="364"/>
      <c r="AUZ7" s="364"/>
      <c r="AVA7" s="364"/>
      <c r="AVB7" s="364"/>
      <c r="AVC7" s="364"/>
      <c r="AVD7" s="364"/>
      <c r="AVE7" s="364"/>
      <c r="AVF7" s="364"/>
      <c r="AVG7" s="364"/>
      <c r="AVH7" s="364"/>
      <c r="AVI7" s="364"/>
      <c r="AVJ7" s="364"/>
      <c r="AVK7" s="364"/>
      <c r="AVL7" s="364"/>
      <c r="AVM7" s="364"/>
      <c r="AVN7" s="364"/>
      <c r="AVO7" s="364"/>
      <c r="AVP7" s="364"/>
      <c r="AVQ7" s="364"/>
      <c r="AVR7" s="364"/>
      <c r="AVS7" s="364"/>
      <c r="AVT7" s="364"/>
      <c r="AVU7" s="364"/>
      <c r="AVV7" s="364"/>
      <c r="AVW7" s="364"/>
      <c r="AVX7" s="364"/>
      <c r="AVY7" s="364"/>
      <c r="AVZ7" s="364"/>
      <c r="AWA7" s="364"/>
      <c r="AWB7" s="364"/>
      <c r="AWC7" s="364"/>
      <c r="AWD7" s="364"/>
      <c r="AWE7" s="364"/>
      <c r="AWF7" s="364"/>
      <c r="AWG7" s="364"/>
      <c r="AWH7" s="364"/>
      <c r="AWI7" s="364"/>
      <c r="AWJ7" s="364"/>
      <c r="AWK7" s="364"/>
      <c r="AWL7" s="364"/>
      <c r="AWM7" s="364"/>
      <c r="AWN7" s="364"/>
      <c r="AWO7" s="364"/>
      <c r="AWP7" s="364"/>
      <c r="AWQ7" s="364"/>
      <c r="AWR7" s="364"/>
      <c r="AWS7" s="364"/>
      <c r="AWT7" s="364"/>
      <c r="AWU7" s="364"/>
      <c r="AWV7" s="364"/>
      <c r="AWW7" s="364"/>
      <c r="AWX7" s="364"/>
      <c r="AWY7" s="364"/>
      <c r="AWZ7" s="364"/>
      <c r="AXA7" s="364"/>
      <c r="AXB7" s="364"/>
      <c r="AXC7" s="364"/>
      <c r="AXD7" s="364"/>
      <c r="AXE7" s="364"/>
      <c r="AXF7" s="364"/>
      <c r="AXG7" s="364"/>
      <c r="AXH7" s="364"/>
      <c r="AXI7" s="364"/>
      <c r="AXJ7" s="364"/>
      <c r="AXK7" s="364"/>
      <c r="AXL7" s="364"/>
      <c r="AXM7" s="364"/>
      <c r="AXN7" s="364"/>
      <c r="AXO7" s="364"/>
      <c r="AXP7" s="364"/>
      <c r="AXQ7" s="364"/>
      <c r="AXR7" s="364"/>
      <c r="AXS7" s="364"/>
      <c r="AXT7" s="364"/>
      <c r="AXU7" s="364"/>
      <c r="AXV7" s="364"/>
      <c r="AXW7" s="364"/>
      <c r="AXX7" s="364"/>
      <c r="AXY7" s="364"/>
      <c r="AXZ7" s="364"/>
      <c r="AYA7" s="364"/>
      <c r="AYB7" s="364"/>
      <c r="AYC7" s="364"/>
      <c r="AYD7" s="364"/>
      <c r="AYE7" s="364"/>
      <c r="AYF7" s="364"/>
      <c r="AYG7" s="364"/>
      <c r="AYH7" s="364"/>
      <c r="AYI7" s="364"/>
      <c r="AYJ7" s="364"/>
      <c r="AYK7" s="364"/>
      <c r="AYL7" s="364"/>
      <c r="AYM7" s="364"/>
      <c r="AYN7" s="364"/>
      <c r="AYO7" s="364"/>
      <c r="AYP7" s="364"/>
      <c r="AYQ7" s="364"/>
      <c r="AYR7" s="364"/>
      <c r="AYS7" s="364"/>
      <c r="AYT7" s="364"/>
      <c r="AYU7" s="364"/>
      <c r="AYV7" s="364"/>
      <c r="AYW7" s="364"/>
      <c r="AYX7" s="364"/>
      <c r="AYY7" s="364"/>
      <c r="AYZ7" s="364"/>
      <c r="AZA7" s="364"/>
      <c r="AZB7" s="364"/>
      <c r="AZC7" s="364"/>
      <c r="AZD7" s="364"/>
      <c r="AZE7" s="364"/>
      <c r="AZF7" s="364"/>
      <c r="AZG7" s="364"/>
      <c r="AZH7" s="364"/>
      <c r="AZI7" s="364"/>
      <c r="AZJ7" s="364"/>
      <c r="AZK7" s="364"/>
      <c r="AZL7" s="364"/>
      <c r="AZM7" s="364"/>
      <c r="AZN7" s="364"/>
      <c r="AZO7" s="364"/>
      <c r="AZP7" s="364"/>
      <c r="AZQ7" s="364"/>
      <c r="AZR7" s="364"/>
      <c r="AZS7" s="364"/>
      <c r="AZT7" s="364"/>
      <c r="AZU7" s="364"/>
      <c r="AZV7" s="364"/>
      <c r="AZW7" s="364"/>
      <c r="AZX7" s="364"/>
      <c r="AZY7" s="364"/>
      <c r="AZZ7" s="364"/>
      <c r="BAA7" s="364"/>
      <c r="BAB7" s="364"/>
      <c r="BAC7" s="364"/>
      <c r="BAD7" s="364"/>
      <c r="BAE7" s="364"/>
      <c r="BAF7" s="364"/>
      <c r="BAG7" s="364"/>
      <c r="BAH7" s="364"/>
      <c r="BAI7" s="364"/>
      <c r="BAJ7" s="364"/>
      <c r="BAK7" s="364"/>
      <c r="BAL7" s="364"/>
      <c r="BAM7" s="364"/>
      <c r="BAN7" s="364"/>
      <c r="BAO7" s="364"/>
      <c r="BAP7" s="364"/>
      <c r="BAQ7" s="364"/>
      <c r="BAR7" s="364"/>
      <c r="BAS7" s="364"/>
      <c r="BAT7" s="364"/>
      <c r="BAU7" s="364"/>
      <c r="BAV7" s="364"/>
      <c r="BAW7" s="364"/>
      <c r="BAX7" s="364"/>
      <c r="BAY7" s="364"/>
      <c r="BAZ7" s="364"/>
      <c r="BBA7" s="364"/>
      <c r="BBB7" s="364"/>
      <c r="BBC7" s="364"/>
      <c r="BBD7" s="364"/>
      <c r="BBE7" s="364"/>
      <c r="BBF7" s="364"/>
      <c r="BBG7" s="364"/>
      <c r="BBH7" s="364"/>
      <c r="BBI7" s="364"/>
      <c r="BBJ7" s="364"/>
      <c r="BBK7" s="364"/>
      <c r="BBL7" s="364"/>
      <c r="BBM7" s="364"/>
      <c r="BBN7" s="364"/>
      <c r="BBO7" s="364"/>
      <c r="BBP7" s="364"/>
      <c r="BBQ7" s="364"/>
      <c r="BBR7" s="364"/>
      <c r="BBS7" s="364"/>
      <c r="BBT7" s="364"/>
      <c r="BBU7" s="364"/>
      <c r="BBV7" s="364"/>
      <c r="BBW7" s="364"/>
      <c r="BBX7" s="364"/>
      <c r="BBY7" s="364"/>
      <c r="BBZ7" s="364"/>
      <c r="BCA7" s="364"/>
      <c r="BCB7" s="364"/>
      <c r="BCC7" s="364"/>
      <c r="BCD7" s="364"/>
      <c r="BCE7" s="364"/>
      <c r="BCF7" s="364"/>
      <c r="BCG7" s="364"/>
      <c r="BCH7" s="364"/>
      <c r="BCI7" s="364"/>
      <c r="BCJ7" s="364"/>
      <c r="BCK7" s="364"/>
      <c r="BCL7" s="364"/>
      <c r="BCM7" s="364"/>
      <c r="BCN7" s="364"/>
      <c r="BCO7" s="364"/>
      <c r="BCP7" s="364"/>
      <c r="BCQ7" s="364"/>
      <c r="BCR7" s="364"/>
      <c r="BCS7" s="364"/>
      <c r="BCT7" s="364"/>
      <c r="BCU7" s="364"/>
      <c r="BCV7" s="364"/>
      <c r="BCW7" s="364"/>
      <c r="BCX7" s="364"/>
      <c r="BCY7" s="364"/>
      <c r="BCZ7" s="364"/>
      <c r="BDA7" s="364"/>
      <c r="BDB7" s="364"/>
      <c r="BDC7" s="364"/>
      <c r="BDD7" s="364"/>
      <c r="BDE7" s="364"/>
      <c r="BDF7" s="364"/>
      <c r="BDG7" s="364"/>
      <c r="BDH7" s="364"/>
      <c r="BDI7" s="364"/>
      <c r="BDJ7" s="364"/>
      <c r="BDK7" s="364"/>
      <c r="BDL7" s="364"/>
      <c r="BDM7" s="364"/>
      <c r="BDN7" s="364"/>
      <c r="BDO7" s="364"/>
      <c r="BDP7" s="364"/>
      <c r="BDQ7" s="364"/>
      <c r="BDR7" s="364"/>
      <c r="BDS7" s="364"/>
      <c r="BDT7" s="364"/>
      <c r="BDU7" s="364"/>
      <c r="BDV7" s="364"/>
      <c r="BDW7" s="364"/>
      <c r="BDX7" s="364"/>
      <c r="BDY7" s="364"/>
      <c r="BDZ7" s="364"/>
      <c r="BEA7" s="364"/>
      <c r="BEB7" s="364"/>
      <c r="BEC7" s="364"/>
      <c r="BED7" s="364"/>
      <c r="BEE7" s="364"/>
      <c r="BEF7" s="364"/>
      <c r="BEG7" s="364"/>
      <c r="BEH7" s="364"/>
      <c r="BEI7" s="364"/>
      <c r="BEJ7" s="364"/>
      <c r="BEK7" s="364"/>
      <c r="BEL7" s="364"/>
      <c r="BEM7" s="364"/>
      <c r="BEN7" s="364"/>
      <c r="BEO7" s="364"/>
      <c r="BEP7" s="364"/>
      <c r="BEQ7" s="364"/>
      <c r="BER7" s="364"/>
      <c r="BES7" s="364"/>
      <c r="BET7" s="364"/>
      <c r="BEU7" s="364"/>
      <c r="BEV7" s="364"/>
      <c r="BEW7" s="364"/>
      <c r="BEX7" s="364"/>
      <c r="BEY7" s="364"/>
      <c r="BEZ7" s="364"/>
      <c r="BFA7" s="364"/>
      <c r="BFB7" s="364"/>
      <c r="BFC7" s="364"/>
      <c r="BFD7" s="364"/>
      <c r="BFE7" s="364"/>
      <c r="BFF7" s="364"/>
      <c r="BFG7" s="364"/>
      <c r="BFH7" s="364"/>
      <c r="BFI7" s="364"/>
      <c r="BFJ7" s="364"/>
      <c r="BFK7" s="364"/>
      <c r="BFL7" s="364"/>
      <c r="BFM7" s="364"/>
      <c r="BFN7" s="364"/>
      <c r="BFO7" s="364"/>
      <c r="BFP7" s="364"/>
      <c r="BFQ7" s="364"/>
      <c r="BFR7" s="364"/>
      <c r="BFS7" s="364"/>
      <c r="BFT7" s="364"/>
      <c r="BFU7" s="364"/>
      <c r="BFV7" s="364"/>
      <c r="BFW7" s="364"/>
      <c r="BFX7" s="364"/>
      <c r="BFY7" s="364"/>
      <c r="BFZ7" s="364"/>
      <c r="BGA7" s="364"/>
      <c r="BGB7" s="364"/>
      <c r="BGC7" s="364"/>
      <c r="BGD7" s="364"/>
      <c r="BGE7" s="364"/>
      <c r="BGF7" s="364"/>
      <c r="BGG7" s="364"/>
      <c r="BGH7" s="364"/>
      <c r="BGI7" s="364"/>
      <c r="BGJ7" s="364"/>
      <c r="BGK7" s="364"/>
      <c r="BGL7" s="364"/>
      <c r="BGM7" s="364"/>
      <c r="BGN7" s="364"/>
      <c r="BGO7" s="364"/>
      <c r="BGP7" s="364"/>
      <c r="BGQ7" s="364"/>
      <c r="BGR7" s="364"/>
      <c r="BGS7" s="364"/>
      <c r="BGT7" s="364"/>
      <c r="BGU7" s="364"/>
      <c r="BGV7" s="364"/>
      <c r="BGW7" s="364"/>
      <c r="BGX7" s="364"/>
      <c r="BGY7" s="364"/>
      <c r="BGZ7" s="364"/>
      <c r="BHA7" s="364"/>
      <c r="BHB7" s="364"/>
      <c r="BHC7" s="364"/>
      <c r="BHD7" s="364"/>
      <c r="BHE7" s="364"/>
      <c r="BHF7" s="364"/>
      <c r="BHG7" s="364"/>
      <c r="BHH7" s="364"/>
      <c r="BHI7" s="364"/>
      <c r="BHJ7" s="364"/>
      <c r="BHK7" s="364"/>
      <c r="BHL7" s="364"/>
      <c r="BHM7" s="364"/>
      <c r="BHN7" s="364"/>
      <c r="BHO7" s="364"/>
      <c r="BHP7" s="364"/>
      <c r="BHQ7" s="364"/>
      <c r="BHR7" s="364"/>
      <c r="BHS7" s="364"/>
      <c r="BHT7" s="364"/>
      <c r="BHU7" s="364"/>
      <c r="BHV7" s="364"/>
      <c r="BHW7" s="364"/>
      <c r="BHX7" s="364"/>
      <c r="BHY7" s="364"/>
      <c r="BHZ7" s="364"/>
      <c r="BIA7" s="364"/>
      <c r="BIB7" s="364"/>
      <c r="BIC7" s="364"/>
      <c r="BID7" s="364"/>
      <c r="BIE7" s="364"/>
      <c r="BIF7" s="364"/>
      <c r="BIG7" s="364"/>
      <c r="BIH7" s="364"/>
      <c r="BII7" s="364"/>
      <c r="BIJ7" s="364"/>
      <c r="BIK7" s="364"/>
      <c r="BIL7" s="364"/>
      <c r="BIM7" s="364"/>
      <c r="BIN7" s="364"/>
      <c r="BIO7" s="364"/>
      <c r="BIP7" s="364"/>
      <c r="BIQ7" s="364"/>
      <c r="BIR7" s="364"/>
      <c r="BIS7" s="364"/>
      <c r="BIT7" s="364"/>
      <c r="BIU7" s="364"/>
      <c r="BIV7" s="364"/>
      <c r="BIW7" s="364"/>
      <c r="BIX7" s="364"/>
      <c r="BIY7" s="364"/>
      <c r="BIZ7" s="364"/>
      <c r="BJA7" s="364"/>
      <c r="BJB7" s="364"/>
      <c r="BJC7" s="364"/>
      <c r="BJD7" s="364"/>
      <c r="BJE7" s="364"/>
      <c r="BJF7" s="364"/>
      <c r="BJG7" s="364"/>
      <c r="BJH7" s="364"/>
      <c r="BJI7" s="364"/>
      <c r="BJJ7" s="364"/>
      <c r="BJK7" s="364"/>
      <c r="BJL7" s="364"/>
      <c r="BJM7" s="364"/>
      <c r="BJN7" s="364"/>
      <c r="BJO7" s="364"/>
      <c r="BJP7" s="364"/>
      <c r="BJQ7" s="364"/>
      <c r="BJR7" s="364"/>
      <c r="BJS7" s="364"/>
      <c r="BJT7" s="364"/>
      <c r="BJU7" s="364"/>
      <c r="BJV7" s="364"/>
      <c r="BJW7" s="364"/>
      <c r="BJX7" s="364"/>
      <c r="BJY7" s="364"/>
      <c r="BJZ7" s="364"/>
      <c r="BKA7" s="364"/>
      <c r="BKB7" s="364"/>
      <c r="BKC7" s="364"/>
      <c r="BKD7" s="364"/>
      <c r="BKE7" s="364"/>
      <c r="BKF7" s="364"/>
      <c r="BKG7" s="364"/>
      <c r="BKH7" s="364"/>
      <c r="BKI7" s="364"/>
      <c r="BKJ7" s="364"/>
      <c r="BKK7" s="364"/>
      <c r="BKL7" s="364"/>
      <c r="BKM7" s="364"/>
      <c r="BKN7" s="364"/>
      <c r="BKO7" s="364"/>
      <c r="BKP7" s="364"/>
      <c r="BKQ7" s="364"/>
      <c r="BKR7" s="364"/>
      <c r="BKS7" s="364"/>
      <c r="BKT7" s="364"/>
      <c r="BKU7" s="364"/>
      <c r="BKV7" s="364"/>
      <c r="BKW7" s="364"/>
      <c r="BKX7" s="364"/>
      <c r="BKY7" s="364"/>
      <c r="BKZ7" s="364"/>
      <c r="BLA7" s="364"/>
      <c r="BLB7" s="364"/>
      <c r="BLC7" s="364"/>
      <c r="BLD7" s="364"/>
      <c r="BLE7" s="364"/>
      <c r="BLF7" s="364"/>
      <c r="BLG7" s="364"/>
      <c r="BLH7" s="364"/>
      <c r="BLI7" s="364"/>
      <c r="BLJ7" s="364"/>
      <c r="BLK7" s="364"/>
      <c r="BLL7" s="364"/>
      <c r="BLM7" s="364"/>
      <c r="BLN7" s="364"/>
      <c r="BLO7" s="364"/>
      <c r="BLP7" s="364"/>
      <c r="BLQ7" s="364"/>
      <c r="BLR7" s="364"/>
      <c r="BLS7" s="364"/>
      <c r="BLT7" s="364"/>
      <c r="BLU7" s="364"/>
      <c r="BLV7" s="364"/>
      <c r="BLW7" s="364"/>
      <c r="BLX7" s="364"/>
      <c r="BLY7" s="364"/>
      <c r="BLZ7" s="364"/>
      <c r="BMA7" s="364"/>
      <c r="BMB7" s="364"/>
      <c r="BMC7" s="364"/>
      <c r="BMD7" s="364"/>
      <c r="BME7" s="364"/>
      <c r="BMF7" s="364"/>
      <c r="BMG7" s="364"/>
      <c r="BMH7" s="364"/>
      <c r="BMI7" s="364"/>
      <c r="BMJ7" s="364"/>
      <c r="BMK7" s="364"/>
      <c r="BML7" s="364"/>
      <c r="BMM7" s="364"/>
      <c r="BMN7" s="364"/>
      <c r="BMO7" s="364"/>
      <c r="BMP7" s="364"/>
      <c r="BMQ7" s="364"/>
      <c r="BMR7" s="364"/>
      <c r="BMS7" s="364"/>
      <c r="BMT7" s="364"/>
      <c r="BMU7" s="364"/>
      <c r="BMV7" s="364"/>
      <c r="BMW7" s="364"/>
      <c r="BMX7" s="364"/>
      <c r="BMY7" s="364"/>
      <c r="BMZ7" s="364"/>
      <c r="BNA7" s="364"/>
      <c r="BNB7" s="364"/>
      <c r="BNC7" s="364"/>
      <c r="BND7" s="364"/>
      <c r="BNE7" s="364"/>
      <c r="BNF7" s="364"/>
      <c r="BNG7" s="364"/>
      <c r="BNH7" s="364"/>
      <c r="BNI7" s="364"/>
      <c r="BNJ7" s="364"/>
      <c r="BNK7" s="364"/>
      <c r="BNL7" s="364"/>
      <c r="BNM7" s="364"/>
      <c r="BNN7" s="364"/>
      <c r="BNO7" s="364"/>
      <c r="BNP7" s="364"/>
      <c r="BNQ7" s="364"/>
      <c r="BNR7" s="364"/>
      <c r="BNS7" s="364"/>
      <c r="BNT7" s="364"/>
      <c r="BNU7" s="364"/>
      <c r="BNV7" s="364"/>
      <c r="BNW7" s="364"/>
      <c r="BNX7" s="364"/>
      <c r="BNY7" s="364"/>
      <c r="BNZ7" s="364"/>
      <c r="BOA7" s="364"/>
      <c r="BOB7" s="364"/>
      <c r="BOC7" s="364"/>
      <c r="BOD7" s="364"/>
      <c r="BOE7" s="364"/>
      <c r="BOF7" s="364"/>
      <c r="BOG7" s="364"/>
      <c r="BOH7" s="364"/>
      <c r="BOI7" s="364"/>
      <c r="BOJ7" s="364"/>
      <c r="BOK7" s="364"/>
      <c r="BOL7" s="364"/>
      <c r="BOM7" s="364"/>
      <c r="BON7" s="364"/>
      <c r="BOO7" s="364"/>
      <c r="BOP7" s="364"/>
      <c r="BOQ7" s="364"/>
      <c r="BOR7" s="364"/>
      <c r="BOS7" s="364"/>
      <c r="BOT7" s="364"/>
      <c r="BOU7" s="364"/>
      <c r="BOV7" s="364"/>
      <c r="BOW7" s="364"/>
      <c r="BOX7" s="364"/>
      <c r="BOY7" s="364"/>
      <c r="BOZ7" s="364"/>
      <c r="BPA7" s="364"/>
      <c r="BPB7" s="364"/>
      <c r="BPC7" s="364"/>
      <c r="BPD7" s="364"/>
      <c r="BPE7" s="364"/>
      <c r="BPF7" s="364"/>
      <c r="BPG7" s="364"/>
      <c r="BPH7" s="364"/>
      <c r="BPI7" s="364"/>
      <c r="BPJ7" s="364"/>
      <c r="BPK7" s="364"/>
      <c r="BPL7" s="364"/>
      <c r="BPM7" s="364"/>
      <c r="BPN7" s="364"/>
      <c r="BPO7" s="364"/>
      <c r="BPP7" s="364"/>
      <c r="BPQ7" s="364"/>
      <c r="BPR7" s="364"/>
      <c r="BPS7" s="364"/>
      <c r="BPT7" s="364"/>
      <c r="BPU7" s="364"/>
      <c r="BPV7" s="364"/>
      <c r="BPW7" s="364"/>
      <c r="BPX7" s="364"/>
      <c r="BPY7" s="364"/>
      <c r="BPZ7" s="364"/>
      <c r="BQA7" s="364"/>
      <c r="BQB7" s="364"/>
      <c r="BQC7" s="364"/>
      <c r="BQD7" s="364"/>
      <c r="BQE7" s="364"/>
      <c r="BQF7" s="364"/>
      <c r="BQG7" s="364"/>
      <c r="BQH7" s="364"/>
      <c r="BQI7" s="364"/>
      <c r="BQJ7" s="364"/>
      <c r="BQK7" s="364"/>
      <c r="BQL7" s="364"/>
      <c r="BQM7" s="364"/>
      <c r="BQN7" s="364"/>
      <c r="BQO7" s="364"/>
      <c r="BQP7" s="364"/>
      <c r="BQQ7" s="364"/>
      <c r="BQR7" s="364"/>
      <c r="BQS7" s="364"/>
      <c r="BQT7" s="364"/>
      <c r="BQU7" s="364"/>
      <c r="BQV7" s="364"/>
      <c r="BQW7" s="364"/>
      <c r="BQX7" s="364"/>
      <c r="BQY7" s="364"/>
      <c r="BQZ7" s="364"/>
      <c r="BRA7" s="364"/>
      <c r="BRB7" s="364"/>
      <c r="BRC7" s="364"/>
      <c r="BRD7" s="364"/>
      <c r="BRE7" s="364"/>
      <c r="BRF7" s="364"/>
      <c r="BRG7" s="364"/>
      <c r="BRH7" s="364"/>
      <c r="BRI7" s="364"/>
      <c r="BRJ7" s="364"/>
      <c r="BRK7" s="364"/>
      <c r="BRL7" s="364"/>
      <c r="BRM7" s="364"/>
      <c r="BRN7" s="364"/>
      <c r="BRO7" s="364"/>
      <c r="BRP7" s="364"/>
      <c r="BRQ7" s="364"/>
      <c r="BRR7" s="364"/>
      <c r="BRS7" s="364"/>
      <c r="BRT7" s="364"/>
      <c r="BRU7" s="364"/>
      <c r="BRV7" s="364"/>
      <c r="BRW7" s="364"/>
      <c r="BRX7" s="364"/>
      <c r="BRY7" s="364"/>
      <c r="BRZ7" s="364"/>
      <c r="BSA7" s="364"/>
      <c r="BSB7" s="364"/>
      <c r="BSC7" s="364"/>
      <c r="BSD7" s="364"/>
      <c r="BSE7" s="364"/>
      <c r="BSF7" s="364"/>
      <c r="BSG7" s="364"/>
      <c r="BSH7" s="364"/>
      <c r="BSI7" s="364"/>
      <c r="BSJ7" s="364"/>
      <c r="BSK7" s="364"/>
      <c r="BSL7" s="364"/>
      <c r="BSM7" s="364"/>
      <c r="BSN7" s="364"/>
      <c r="BSO7" s="364"/>
      <c r="BSP7" s="364"/>
      <c r="BSQ7" s="364"/>
      <c r="BSR7" s="364"/>
      <c r="BSS7" s="364"/>
      <c r="BST7" s="364"/>
      <c r="BSU7" s="364"/>
      <c r="BSV7" s="364"/>
      <c r="BSW7" s="364"/>
      <c r="BSX7" s="364"/>
      <c r="BSY7" s="364"/>
      <c r="BSZ7" s="364"/>
      <c r="BTA7" s="364"/>
      <c r="BTB7" s="364"/>
      <c r="BTC7" s="364"/>
      <c r="BTD7" s="364"/>
      <c r="BTE7" s="364"/>
      <c r="BTF7" s="364"/>
      <c r="BTG7" s="364"/>
      <c r="BTH7" s="364"/>
      <c r="BTI7" s="364"/>
      <c r="BTJ7" s="364"/>
      <c r="BTK7" s="364"/>
      <c r="BTL7" s="364"/>
      <c r="BTM7" s="364"/>
      <c r="BTN7" s="364"/>
      <c r="BTO7" s="364"/>
      <c r="BTP7" s="364"/>
      <c r="BTQ7" s="364"/>
      <c r="BTR7" s="364"/>
      <c r="BTS7" s="364"/>
      <c r="BTT7" s="364"/>
      <c r="BTU7" s="364"/>
      <c r="BTV7" s="364"/>
      <c r="BTW7" s="364"/>
      <c r="BTX7" s="364"/>
      <c r="BTY7" s="364"/>
      <c r="BTZ7" s="364"/>
      <c r="BUA7" s="364"/>
      <c r="BUB7" s="364"/>
      <c r="BUC7" s="364"/>
      <c r="BUD7" s="364"/>
      <c r="BUE7" s="364"/>
      <c r="BUF7" s="364"/>
      <c r="BUG7" s="364"/>
      <c r="BUH7" s="364"/>
      <c r="BUI7" s="364"/>
      <c r="BUJ7" s="364"/>
      <c r="BUK7" s="364"/>
      <c r="BUL7" s="364"/>
      <c r="BUM7" s="364"/>
      <c r="BUN7" s="364"/>
      <c r="BUO7" s="364"/>
      <c r="BUP7" s="364"/>
      <c r="BUQ7" s="364"/>
      <c r="BUR7" s="364"/>
      <c r="BUS7" s="364"/>
      <c r="BUT7" s="364"/>
      <c r="BUU7" s="364"/>
      <c r="BUV7" s="364"/>
      <c r="BUW7" s="364"/>
      <c r="BUX7" s="364"/>
      <c r="BUY7" s="364"/>
      <c r="BUZ7" s="364"/>
      <c r="BVA7" s="364"/>
      <c r="BVB7" s="364"/>
      <c r="BVC7" s="364"/>
      <c r="BVD7" s="364"/>
      <c r="BVE7" s="364"/>
      <c r="BVF7" s="364"/>
      <c r="BVG7" s="364"/>
      <c r="BVH7" s="364"/>
      <c r="BVI7" s="364"/>
      <c r="BVJ7" s="364"/>
      <c r="BVK7" s="364"/>
      <c r="BVL7" s="364"/>
      <c r="BVM7" s="364"/>
      <c r="BVN7" s="364"/>
      <c r="BVO7" s="364"/>
      <c r="BVP7" s="364"/>
      <c r="BVQ7" s="364"/>
      <c r="BVR7" s="364"/>
      <c r="BVS7" s="364"/>
      <c r="BVT7" s="364"/>
      <c r="BVU7" s="364"/>
      <c r="BVV7" s="364"/>
      <c r="BVW7" s="364"/>
      <c r="BVX7" s="364"/>
      <c r="BVY7" s="364"/>
      <c r="BVZ7" s="364"/>
      <c r="BWA7" s="364"/>
      <c r="BWB7" s="364"/>
      <c r="BWC7" s="364"/>
      <c r="BWD7" s="364"/>
      <c r="BWE7" s="364"/>
      <c r="BWF7" s="364"/>
      <c r="BWG7" s="364"/>
      <c r="BWH7" s="364"/>
      <c r="BWI7" s="364"/>
      <c r="BWJ7" s="364"/>
      <c r="BWK7" s="364"/>
      <c r="BWL7" s="364"/>
      <c r="BWM7" s="364"/>
      <c r="BWN7" s="364"/>
      <c r="BWO7" s="364"/>
      <c r="BWP7" s="364"/>
      <c r="BWQ7" s="364"/>
      <c r="BWR7" s="364"/>
      <c r="BWS7" s="364"/>
      <c r="BWT7" s="364"/>
      <c r="BWU7" s="364"/>
      <c r="BWV7" s="364"/>
      <c r="BWW7" s="364"/>
      <c r="BWX7" s="364"/>
      <c r="BWY7" s="364"/>
      <c r="BWZ7" s="364"/>
      <c r="BXA7" s="364"/>
      <c r="BXB7" s="364"/>
      <c r="BXC7" s="364"/>
      <c r="BXD7" s="364"/>
      <c r="BXE7" s="364"/>
      <c r="BXF7" s="364"/>
      <c r="BXG7" s="364"/>
      <c r="BXH7" s="364"/>
      <c r="BXI7" s="364"/>
      <c r="BXJ7" s="364"/>
      <c r="BXK7" s="364"/>
      <c r="BXL7" s="364"/>
      <c r="BXM7" s="364"/>
      <c r="BXN7" s="364"/>
      <c r="BXO7" s="364"/>
      <c r="BXP7" s="364"/>
      <c r="BXQ7" s="364"/>
      <c r="BXR7" s="364"/>
      <c r="BXS7" s="364"/>
      <c r="BXT7" s="364"/>
      <c r="BXU7" s="364"/>
      <c r="BXV7" s="364"/>
      <c r="BXW7" s="364"/>
      <c r="BXX7" s="364"/>
      <c r="BXY7" s="364"/>
      <c r="BXZ7" s="364"/>
      <c r="BYA7" s="364"/>
      <c r="BYB7" s="364"/>
      <c r="BYC7" s="364"/>
      <c r="BYD7" s="364"/>
      <c r="BYE7" s="364"/>
      <c r="BYF7" s="364"/>
      <c r="BYG7" s="364"/>
      <c r="BYH7" s="364"/>
      <c r="BYI7" s="364"/>
      <c r="BYJ7" s="364"/>
      <c r="BYK7" s="364"/>
      <c r="BYL7" s="364"/>
      <c r="BYM7" s="364"/>
      <c r="BYN7" s="364"/>
      <c r="BYO7" s="364"/>
      <c r="BYP7" s="364"/>
      <c r="BYQ7" s="364"/>
      <c r="BYR7" s="364"/>
      <c r="BYS7" s="364"/>
      <c r="BYT7" s="364"/>
      <c r="BYU7" s="364"/>
      <c r="BYV7" s="364"/>
      <c r="BYW7" s="364"/>
      <c r="BYX7" s="364"/>
      <c r="BYY7" s="364"/>
      <c r="BYZ7" s="364"/>
      <c r="BZA7" s="364"/>
      <c r="BZB7" s="364"/>
      <c r="BZC7" s="364"/>
      <c r="BZD7" s="364"/>
      <c r="BZE7" s="364"/>
      <c r="BZF7" s="364"/>
      <c r="BZG7" s="364"/>
      <c r="BZH7" s="364"/>
      <c r="BZI7" s="364"/>
      <c r="BZJ7" s="364"/>
      <c r="BZK7" s="364"/>
      <c r="BZL7" s="364"/>
      <c r="BZM7" s="364"/>
      <c r="BZN7" s="364"/>
      <c r="BZO7" s="364"/>
      <c r="BZP7" s="364"/>
      <c r="BZQ7" s="364"/>
      <c r="BZR7" s="364"/>
      <c r="BZS7" s="364"/>
      <c r="BZT7" s="364"/>
      <c r="BZU7" s="364"/>
      <c r="BZV7" s="364"/>
      <c r="BZW7" s="364"/>
      <c r="BZX7" s="364"/>
      <c r="BZY7" s="364"/>
      <c r="BZZ7" s="364"/>
      <c r="CAA7" s="364"/>
      <c r="CAB7" s="364"/>
      <c r="CAC7" s="364"/>
      <c r="CAD7" s="364"/>
      <c r="CAE7" s="364"/>
      <c r="CAF7" s="364"/>
      <c r="CAG7" s="364"/>
      <c r="CAH7" s="364"/>
      <c r="CAI7" s="364"/>
      <c r="CAJ7" s="364"/>
      <c r="CAK7" s="364"/>
      <c r="CAL7" s="364"/>
      <c r="CAM7" s="364"/>
      <c r="CAN7" s="364"/>
      <c r="CAO7" s="364"/>
      <c r="CAP7" s="364"/>
      <c r="CAQ7" s="364"/>
      <c r="CAR7" s="364"/>
      <c r="CAS7" s="364"/>
      <c r="CAT7" s="364"/>
      <c r="CAU7" s="364"/>
      <c r="CAV7" s="364"/>
      <c r="CAW7" s="364"/>
      <c r="CAX7" s="364"/>
      <c r="CAY7" s="364"/>
      <c r="CAZ7" s="364"/>
      <c r="CBA7" s="364"/>
      <c r="CBB7" s="364"/>
      <c r="CBC7" s="364"/>
      <c r="CBD7" s="364"/>
      <c r="CBE7" s="364"/>
      <c r="CBF7" s="364"/>
      <c r="CBG7" s="364"/>
      <c r="CBH7" s="364"/>
      <c r="CBI7" s="364"/>
      <c r="CBJ7" s="364"/>
      <c r="CBK7" s="364"/>
      <c r="CBL7" s="364"/>
      <c r="CBM7" s="364"/>
      <c r="CBN7" s="364"/>
      <c r="CBO7" s="364"/>
      <c r="CBP7" s="364"/>
      <c r="CBQ7" s="364"/>
      <c r="CBR7" s="364"/>
      <c r="CBS7" s="364"/>
      <c r="CBT7" s="364"/>
      <c r="CBU7" s="364"/>
      <c r="CBV7" s="364"/>
      <c r="CBW7" s="364"/>
      <c r="CBX7" s="364"/>
      <c r="CBY7" s="364"/>
      <c r="CBZ7" s="364"/>
      <c r="CCA7" s="364"/>
      <c r="CCB7" s="364"/>
      <c r="CCC7" s="364"/>
      <c r="CCD7" s="364"/>
      <c r="CCE7" s="364"/>
      <c r="CCF7" s="364"/>
      <c r="CCG7" s="364"/>
      <c r="CCH7" s="364"/>
      <c r="CCI7" s="364"/>
      <c r="CCJ7" s="364"/>
      <c r="CCK7" s="364"/>
      <c r="CCL7" s="364"/>
      <c r="CCM7" s="364"/>
      <c r="CCN7" s="364"/>
      <c r="CCO7" s="364"/>
      <c r="CCP7" s="364"/>
      <c r="CCQ7" s="364"/>
      <c r="CCR7" s="364"/>
      <c r="CCS7" s="364"/>
      <c r="CCT7" s="364"/>
      <c r="CCU7" s="364"/>
      <c r="CCV7" s="364"/>
      <c r="CCW7" s="364"/>
      <c r="CCX7" s="364"/>
      <c r="CCY7" s="364"/>
      <c r="CCZ7" s="364"/>
      <c r="CDA7" s="364"/>
      <c r="CDB7" s="364"/>
      <c r="CDC7" s="364"/>
      <c r="CDD7" s="364"/>
      <c r="CDE7" s="364"/>
      <c r="CDF7" s="364"/>
      <c r="CDG7" s="364"/>
      <c r="CDH7" s="364"/>
      <c r="CDI7" s="364"/>
      <c r="CDJ7" s="364"/>
      <c r="CDK7" s="364"/>
      <c r="CDL7" s="364"/>
      <c r="CDM7" s="364"/>
      <c r="CDN7" s="364"/>
      <c r="CDO7" s="364"/>
      <c r="CDP7" s="364"/>
      <c r="CDQ7" s="364"/>
      <c r="CDR7" s="364"/>
      <c r="CDS7" s="364"/>
      <c r="CDT7" s="364"/>
      <c r="CDU7" s="364"/>
      <c r="CDV7" s="364"/>
      <c r="CDW7" s="364"/>
      <c r="CDX7" s="364"/>
      <c r="CDY7" s="364"/>
      <c r="CDZ7" s="364"/>
      <c r="CEA7" s="364"/>
      <c r="CEB7" s="364"/>
      <c r="CEC7" s="364"/>
      <c r="CED7" s="364"/>
      <c r="CEE7" s="364"/>
      <c r="CEF7" s="364"/>
      <c r="CEG7" s="364"/>
      <c r="CEH7" s="364"/>
      <c r="CEI7" s="364"/>
      <c r="CEJ7" s="364"/>
      <c r="CEK7" s="364"/>
      <c r="CEL7" s="364"/>
      <c r="CEM7" s="364"/>
      <c r="CEN7" s="364"/>
      <c r="CEO7" s="364"/>
      <c r="CEP7" s="364"/>
      <c r="CEQ7" s="364"/>
      <c r="CER7" s="364"/>
      <c r="CES7" s="364"/>
      <c r="CET7" s="364"/>
      <c r="CEU7" s="364"/>
      <c r="CEV7" s="364"/>
      <c r="CEW7" s="364"/>
      <c r="CEX7" s="364"/>
      <c r="CEY7" s="364"/>
      <c r="CEZ7" s="364"/>
      <c r="CFA7" s="364"/>
      <c r="CFB7" s="364"/>
      <c r="CFC7" s="364"/>
      <c r="CFD7" s="364"/>
      <c r="CFE7" s="364"/>
      <c r="CFF7" s="364"/>
      <c r="CFG7" s="364"/>
      <c r="CFH7" s="364"/>
      <c r="CFI7" s="364"/>
      <c r="CFJ7" s="364"/>
      <c r="CFK7" s="364"/>
      <c r="CFL7" s="364"/>
      <c r="CFM7" s="364"/>
      <c r="CFN7" s="364"/>
      <c r="CFO7" s="364"/>
      <c r="CFP7" s="364"/>
      <c r="CFQ7" s="364"/>
      <c r="CFR7" s="364"/>
      <c r="CFS7" s="364"/>
      <c r="CFT7" s="364"/>
      <c r="CFU7" s="364"/>
      <c r="CFV7" s="364"/>
      <c r="CFW7" s="364"/>
      <c r="CFX7" s="364"/>
      <c r="CFY7" s="364"/>
      <c r="CFZ7" s="364"/>
      <c r="CGA7" s="364"/>
      <c r="CGB7" s="364"/>
      <c r="CGC7" s="364"/>
      <c r="CGD7" s="364"/>
      <c r="CGE7" s="364"/>
      <c r="CGF7" s="364"/>
      <c r="CGG7" s="364"/>
      <c r="CGH7" s="364"/>
      <c r="CGI7" s="364"/>
      <c r="CGJ7" s="364"/>
      <c r="CGK7" s="364"/>
      <c r="CGL7" s="364"/>
      <c r="CGM7" s="364"/>
      <c r="CGN7" s="364"/>
      <c r="CGO7" s="364"/>
      <c r="CGP7" s="364"/>
      <c r="CGQ7" s="364"/>
      <c r="CGR7" s="364"/>
      <c r="CGS7" s="364"/>
      <c r="CGT7" s="364"/>
      <c r="CGU7" s="364"/>
      <c r="CGV7" s="364"/>
      <c r="CGW7" s="364"/>
      <c r="CGX7" s="364"/>
      <c r="CGY7" s="364"/>
      <c r="CGZ7" s="364"/>
      <c r="CHA7" s="364"/>
      <c r="CHB7" s="364"/>
      <c r="CHC7" s="364"/>
      <c r="CHD7" s="364"/>
      <c r="CHE7" s="364"/>
      <c r="CHF7" s="364"/>
      <c r="CHG7" s="364"/>
      <c r="CHH7" s="364"/>
      <c r="CHI7" s="364"/>
      <c r="CHJ7" s="364"/>
      <c r="CHK7" s="364"/>
      <c r="CHL7" s="364"/>
      <c r="CHM7" s="364"/>
      <c r="CHN7" s="364"/>
      <c r="CHO7" s="364"/>
      <c r="CHP7" s="364"/>
      <c r="CHQ7" s="364"/>
      <c r="CHR7" s="364"/>
      <c r="CHS7" s="364"/>
      <c r="CHT7" s="364"/>
      <c r="CHU7" s="364"/>
      <c r="CHV7" s="364"/>
      <c r="CHW7" s="364"/>
      <c r="CHX7" s="364"/>
      <c r="CHY7" s="364"/>
      <c r="CHZ7" s="364"/>
      <c r="CIA7" s="364"/>
      <c r="CIB7" s="364"/>
      <c r="CIC7" s="364"/>
      <c r="CID7" s="364"/>
      <c r="CIE7" s="364"/>
      <c r="CIF7" s="364"/>
      <c r="CIG7" s="364"/>
      <c r="CIH7" s="364"/>
      <c r="CII7" s="364"/>
      <c r="CIJ7" s="364"/>
      <c r="CIK7" s="364"/>
      <c r="CIL7" s="364"/>
      <c r="CIM7" s="364"/>
      <c r="CIN7" s="364"/>
      <c r="CIO7" s="364"/>
      <c r="CIP7" s="364"/>
      <c r="CIQ7" s="364"/>
      <c r="CIR7" s="364"/>
      <c r="CIS7" s="364"/>
      <c r="CIT7" s="364"/>
      <c r="CIU7" s="364"/>
      <c r="CIV7" s="364"/>
      <c r="CIW7" s="364"/>
      <c r="CIX7" s="364"/>
      <c r="CIY7" s="364"/>
      <c r="CIZ7" s="364"/>
      <c r="CJA7" s="364"/>
      <c r="CJB7" s="364"/>
      <c r="CJC7" s="364"/>
      <c r="CJD7" s="364"/>
      <c r="CJE7" s="364"/>
      <c r="CJF7" s="364"/>
      <c r="CJG7" s="364"/>
      <c r="CJH7" s="364"/>
      <c r="CJI7" s="364"/>
      <c r="CJJ7" s="364"/>
      <c r="CJK7" s="364"/>
      <c r="CJL7" s="364"/>
      <c r="CJM7" s="364"/>
      <c r="CJN7" s="364"/>
      <c r="CJO7" s="364"/>
      <c r="CJP7" s="364"/>
      <c r="CJQ7" s="364"/>
      <c r="CJR7" s="364"/>
      <c r="CJS7" s="364"/>
      <c r="CJT7" s="364"/>
      <c r="CJU7" s="364"/>
      <c r="CJV7" s="364"/>
      <c r="CJW7" s="364"/>
      <c r="CJX7" s="364"/>
      <c r="CJY7" s="364"/>
      <c r="CJZ7" s="364"/>
      <c r="CKA7" s="364"/>
      <c r="CKB7" s="364"/>
      <c r="CKC7" s="364"/>
      <c r="CKD7" s="364"/>
      <c r="CKE7" s="364"/>
      <c r="CKF7" s="364"/>
      <c r="CKG7" s="364"/>
      <c r="CKH7" s="364"/>
      <c r="CKI7" s="364"/>
      <c r="CKJ7" s="364"/>
      <c r="CKK7" s="364"/>
      <c r="CKL7" s="364"/>
      <c r="CKM7" s="364"/>
      <c r="CKN7" s="364"/>
      <c r="CKO7" s="364"/>
      <c r="CKP7" s="364"/>
      <c r="CKQ7" s="364"/>
      <c r="CKR7" s="364"/>
      <c r="CKS7" s="364"/>
      <c r="CKT7" s="364"/>
      <c r="CKU7" s="364"/>
      <c r="CKV7" s="364"/>
      <c r="CKW7" s="364"/>
      <c r="CKX7" s="364"/>
      <c r="CKY7" s="364"/>
      <c r="CKZ7" s="364"/>
      <c r="CLA7" s="364"/>
      <c r="CLB7" s="364"/>
      <c r="CLC7" s="364"/>
      <c r="CLD7" s="364"/>
      <c r="CLE7" s="364"/>
      <c r="CLF7" s="364"/>
      <c r="CLG7" s="364"/>
      <c r="CLH7" s="364"/>
      <c r="CLI7" s="364"/>
      <c r="CLJ7" s="364"/>
      <c r="CLK7" s="364"/>
      <c r="CLL7" s="364"/>
      <c r="CLM7" s="364"/>
      <c r="CLN7" s="364"/>
      <c r="CLO7" s="364"/>
      <c r="CLP7" s="364"/>
      <c r="CLQ7" s="364"/>
      <c r="CLR7" s="364"/>
      <c r="CLS7" s="364"/>
      <c r="CLT7" s="364"/>
      <c r="CLU7" s="364"/>
      <c r="CLV7" s="364"/>
      <c r="CLW7" s="364"/>
      <c r="CLX7" s="364"/>
      <c r="CLY7" s="364"/>
      <c r="CLZ7" s="364"/>
      <c r="CMA7" s="364"/>
      <c r="CMB7" s="364"/>
      <c r="CMC7" s="364"/>
      <c r="CMD7" s="364"/>
      <c r="CME7" s="364"/>
      <c r="CMF7" s="364"/>
      <c r="CMG7" s="364"/>
      <c r="CMH7" s="364"/>
      <c r="CMI7" s="364"/>
      <c r="CMJ7" s="364"/>
      <c r="CMK7" s="364"/>
      <c r="CML7" s="364"/>
      <c r="CMM7" s="364"/>
      <c r="CMN7" s="364"/>
      <c r="CMO7" s="364"/>
      <c r="CMP7" s="364"/>
      <c r="CMQ7" s="364"/>
      <c r="CMR7" s="364"/>
      <c r="CMS7" s="364"/>
      <c r="CMT7" s="364"/>
      <c r="CMU7" s="364"/>
      <c r="CMV7" s="364"/>
      <c r="CMW7" s="364"/>
      <c r="CMX7" s="364"/>
      <c r="CMY7" s="364"/>
      <c r="CMZ7" s="364"/>
      <c r="CNA7" s="364"/>
      <c r="CNB7" s="364"/>
      <c r="CNC7" s="364"/>
      <c r="CND7" s="364"/>
      <c r="CNE7" s="364"/>
      <c r="CNF7" s="364"/>
      <c r="CNG7" s="364"/>
      <c r="CNH7" s="364"/>
      <c r="CNI7" s="364"/>
      <c r="CNJ7" s="364"/>
      <c r="CNK7" s="364"/>
      <c r="CNL7" s="364"/>
      <c r="CNM7" s="364"/>
      <c r="CNN7" s="364"/>
      <c r="CNO7" s="364"/>
      <c r="CNP7" s="364"/>
      <c r="CNQ7" s="364"/>
      <c r="CNR7" s="364"/>
      <c r="CNS7" s="364"/>
      <c r="CNT7" s="364"/>
      <c r="CNU7" s="364"/>
      <c r="CNV7" s="364"/>
      <c r="CNW7" s="364"/>
      <c r="CNX7" s="364"/>
      <c r="CNY7" s="364"/>
      <c r="CNZ7" s="364"/>
      <c r="COA7" s="364"/>
      <c r="COB7" s="364"/>
      <c r="COC7" s="364"/>
      <c r="COD7" s="364"/>
      <c r="COE7" s="364"/>
      <c r="COF7" s="364"/>
      <c r="COG7" s="364"/>
      <c r="COH7" s="364"/>
      <c r="COI7" s="364"/>
      <c r="COJ7" s="364"/>
      <c r="COK7" s="364"/>
      <c r="COL7" s="364"/>
      <c r="COM7" s="364"/>
      <c r="CON7" s="364"/>
      <c r="COO7" s="364"/>
      <c r="COP7" s="364"/>
      <c r="COQ7" s="364"/>
      <c r="COR7" s="364"/>
      <c r="COS7" s="364"/>
      <c r="COT7" s="364"/>
      <c r="COU7" s="364"/>
      <c r="COV7" s="364"/>
      <c r="COW7" s="364"/>
      <c r="COX7" s="364"/>
      <c r="COY7" s="364"/>
      <c r="COZ7" s="364"/>
      <c r="CPA7" s="364"/>
      <c r="CPB7" s="364"/>
      <c r="CPC7" s="364"/>
      <c r="CPD7" s="364"/>
      <c r="CPE7" s="364"/>
      <c r="CPF7" s="364"/>
      <c r="CPG7" s="364"/>
      <c r="CPH7" s="364"/>
      <c r="CPI7" s="364"/>
      <c r="CPJ7" s="364"/>
      <c r="CPK7" s="364"/>
      <c r="CPL7" s="364"/>
      <c r="CPM7" s="364"/>
      <c r="CPN7" s="364"/>
      <c r="CPO7" s="364"/>
      <c r="CPP7" s="364"/>
      <c r="CPQ7" s="364"/>
      <c r="CPR7" s="364"/>
      <c r="CPS7" s="364"/>
      <c r="CPT7" s="364"/>
      <c r="CPU7" s="364"/>
      <c r="CPV7" s="364"/>
      <c r="CPW7" s="364"/>
      <c r="CPX7" s="364"/>
      <c r="CPY7" s="364"/>
      <c r="CPZ7" s="364"/>
      <c r="CQA7" s="364"/>
      <c r="CQB7" s="364"/>
      <c r="CQC7" s="364"/>
      <c r="CQD7" s="364"/>
      <c r="CQE7" s="364"/>
      <c r="CQF7" s="364"/>
      <c r="CQG7" s="364"/>
      <c r="CQH7" s="364"/>
      <c r="CQI7" s="364"/>
      <c r="CQJ7" s="364"/>
      <c r="CQK7" s="364"/>
      <c r="CQL7" s="364"/>
      <c r="CQM7" s="364"/>
      <c r="CQN7" s="364"/>
      <c r="CQO7" s="364"/>
      <c r="CQP7" s="364"/>
      <c r="CQQ7" s="364"/>
      <c r="CQR7" s="364"/>
      <c r="CQS7" s="364"/>
      <c r="CQT7" s="364"/>
      <c r="CQU7" s="364"/>
      <c r="CQV7" s="364"/>
      <c r="CQW7" s="364"/>
      <c r="CQX7" s="364"/>
      <c r="CQY7" s="364"/>
      <c r="CQZ7" s="364"/>
      <c r="CRA7" s="364"/>
      <c r="CRB7" s="364"/>
      <c r="CRC7" s="364"/>
      <c r="CRD7" s="364"/>
      <c r="CRE7" s="364"/>
      <c r="CRF7" s="364"/>
      <c r="CRG7" s="364"/>
      <c r="CRH7" s="364"/>
      <c r="CRI7" s="364"/>
      <c r="CRJ7" s="364"/>
      <c r="CRK7" s="364"/>
      <c r="CRL7" s="364"/>
      <c r="CRM7" s="364"/>
      <c r="CRN7" s="364"/>
      <c r="CRO7" s="364"/>
      <c r="CRP7" s="364"/>
      <c r="CRQ7" s="364"/>
      <c r="CRR7" s="364"/>
      <c r="CRS7" s="364"/>
      <c r="CRT7" s="364"/>
      <c r="CRU7" s="364"/>
      <c r="CRV7" s="364"/>
      <c r="CRW7" s="364"/>
      <c r="CRX7" s="364"/>
      <c r="CRY7" s="364"/>
      <c r="CRZ7" s="364"/>
      <c r="CSA7" s="364"/>
      <c r="CSB7" s="364"/>
      <c r="CSC7" s="364"/>
      <c r="CSD7" s="364"/>
      <c r="CSE7" s="364"/>
      <c r="CSF7" s="364"/>
      <c r="CSG7" s="364"/>
      <c r="CSH7" s="364"/>
      <c r="CSI7" s="364"/>
      <c r="CSJ7" s="364"/>
      <c r="CSK7" s="364"/>
      <c r="CSL7" s="364"/>
      <c r="CSM7" s="364"/>
      <c r="CSN7" s="364"/>
      <c r="CSO7" s="364"/>
      <c r="CSP7" s="364"/>
      <c r="CSQ7" s="364"/>
      <c r="CSR7" s="364"/>
      <c r="CSS7" s="364"/>
      <c r="CST7" s="364"/>
      <c r="CSU7" s="364"/>
      <c r="CSV7" s="364"/>
      <c r="CSW7" s="364"/>
      <c r="CSX7" s="364"/>
      <c r="CSY7" s="364"/>
      <c r="CSZ7" s="364"/>
      <c r="CTA7" s="364"/>
      <c r="CTB7" s="364"/>
      <c r="CTC7" s="364"/>
      <c r="CTD7" s="364"/>
      <c r="CTE7" s="364"/>
      <c r="CTF7" s="364"/>
      <c r="CTG7" s="364"/>
      <c r="CTH7" s="364"/>
      <c r="CTI7" s="364"/>
      <c r="CTJ7" s="364"/>
      <c r="CTK7" s="364"/>
      <c r="CTL7" s="364"/>
      <c r="CTM7" s="364"/>
      <c r="CTN7" s="364"/>
      <c r="CTO7" s="364"/>
      <c r="CTP7" s="364"/>
      <c r="CTQ7" s="364"/>
      <c r="CTR7" s="364"/>
      <c r="CTS7" s="364"/>
      <c r="CTT7" s="364"/>
      <c r="CTU7" s="364"/>
      <c r="CTV7" s="364"/>
      <c r="CTW7" s="364"/>
      <c r="CTX7" s="364"/>
      <c r="CTY7" s="364"/>
      <c r="CTZ7" s="364"/>
      <c r="CUA7" s="364"/>
      <c r="CUB7" s="364"/>
      <c r="CUC7" s="364"/>
      <c r="CUD7" s="364"/>
      <c r="CUE7" s="364"/>
      <c r="CUF7" s="364"/>
      <c r="CUG7" s="364"/>
      <c r="CUH7" s="364"/>
      <c r="CUI7" s="364"/>
      <c r="CUJ7" s="364"/>
      <c r="CUK7" s="364"/>
      <c r="CUL7" s="364"/>
      <c r="CUM7" s="364"/>
      <c r="CUN7" s="364"/>
      <c r="CUO7" s="364"/>
      <c r="CUP7" s="364"/>
      <c r="CUQ7" s="364"/>
      <c r="CUR7" s="364"/>
      <c r="CUS7" s="364"/>
      <c r="CUT7" s="364"/>
      <c r="CUU7" s="364"/>
      <c r="CUV7" s="364"/>
      <c r="CUW7" s="364"/>
      <c r="CUX7" s="364"/>
      <c r="CUY7" s="364"/>
      <c r="CUZ7" s="364"/>
      <c r="CVA7" s="364"/>
      <c r="CVB7" s="364"/>
      <c r="CVC7" s="364"/>
      <c r="CVD7" s="364"/>
      <c r="CVE7" s="364"/>
      <c r="CVF7" s="364"/>
      <c r="CVG7" s="364"/>
      <c r="CVH7" s="364"/>
      <c r="CVI7" s="364"/>
      <c r="CVJ7" s="364"/>
      <c r="CVK7" s="364"/>
      <c r="CVL7" s="364"/>
      <c r="CVM7" s="364"/>
      <c r="CVN7" s="364"/>
      <c r="CVO7" s="364"/>
      <c r="CVP7" s="364"/>
      <c r="CVQ7" s="364"/>
      <c r="CVR7" s="364"/>
      <c r="CVS7" s="364"/>
      <c r="CVT7" s="364"/>
      <c r="CVU7" s="364"/>
      <c r="CVV7" s="364"/>
      <c r="CVW7" s="364"/>
      <c r="CVX7" s="364"/>
      <c r="CVY7" s="364"/>
      <c r="CVZ7" s="364"/>
      <c r="CWA7" s="364"/>
      <c r="CWB7" s="364"/>
      <c r="CWC7" s="364"/>
      <c r="CWD7" s="364"/>
      <c r="CWE7" s="364"/>
      <c r="CWF7" s="364"/>
      <c r="CWG7" s="364"/>
      <c r="CWH7" s="364"/>
      <c r="CWI7" s="364"/>
      <c r="CWJ7" s="364"/>
      <c r="CWK7" s="364"/>
      <c r="CWL7" s="364"/>
      <c r="CWM7" s="364"/>
      <c r="CWN7" s="364"/>
      <c r="CWO7" s="364"/>
      <c r="CWP7" s="364"/>
      <c r="CWQ7" s="364"/>
      <c r="CWR7" s="364"/>
      <c r="CWS7" s="364"/>
      <c r="CWT7" s="364"/>
      <c r="CWU7" s="364"/>
      <c r="CWV7" s="364"/>
      <c r="CWW7" s="364"/>
      <c r="CWX7" s="364"/>
      <c r="CWY7" s="364"/>
      <c r="CWZ7" s="364"/>
      <c r="CXA7" s="364"/>
      <c r="CXB7" s="364"/>
      <c r="CXC7" s="364"/>
      <c r="CXD7" s="364"/>
      <c r="CXE7" s="364"/>
      <c r="CXF7" s="364"/>
      <c r="CXG7" s="364"/>
      <c r="CXH7" s="364"/>
      <c r="CXI7" s="364"/>
      <c r="CXJ7" s="364"/>
      <c r="CXK7" s="364"/>
      <c r="CXL7" s="364"/>
      <c r="CXM7" s="364"/>
      <c r="CXN7" s="364"/>
      <c r="CXO7" s="364"/>
      <c r="CXP7" s="364"/>
      <c r="CXQ7" s="364"/>
      <c r="CXR7" s="364"/>
      <c r="CXS7" s="364"/>
      <c r="CXT7" s="364"/>
      <c r="CXU7" s="364"/>
      <c r="CXV7" s="364"/>
      <c r="CXW7" s="364"/>
      <c r="CXX7" s="364"/>
      <c r="CXY7" s="364"/>
      <c r="CXZ7" s="364"/>
      <c r="CYA7" s="364"/>
      <c r="CYB7" s="364"/>
      <c r="CYC7" s="364"/>
      <c r="CYD7" s="364"/>
      <c r="CYE7" s="364"/>
      <c r="CYF7" s="364"/>
      <c r="CYG7" s="364"/>
      <c r="CYH7" s="364"/>
      <c r="CYI7" s="364"/>
      <c r="CYJ7" s="364"/>
      <c r="CYK7" s="364"/>
      <c r="CYL7" s="364"/>
      <c r="CYM7" s="364"/>
      <c r="CYN7" s="364"/>
      <c r="CYO7" s="364"/>
      <c r="CYP7" s="364"/>
      <c r="CYQ7" s="364"/>
      <c r="CYR7" s="364"/>
      <c r="CYS7" s="364"/>
      <c r="CYT7" s="364"/>
      <c r="CYU7" s="364"/>
      <c r="CYV7" s="364"/>
      <c r="CYW7" s="364"/>
      <c r="CYX7" s="364"/>
      <c r="CYY7" s="364"/>
      <c r="CYZ7" s="364"/>
      <c r="CZA7" s="364"/>
      <c r="CZB7" s="364"/>
      <c r="CZC7" s="364"/>
      <c r="CZD7" s="364"/>
      <c r="CZE7" s="364"/>
      <c r="CZF7" s="364"/>
      <c r="CZG7" s="364"/>
      <c r="CZH7" s="364"/>
      <c r="CZI7" s="364"/>
      <c r="CZJ7" s="364"/>
      <c r="CZK7" s="364"/>
      <c r="CZL7" s="364"/>
      <c r="CZM7" s="364"/>
      <c r="CZN7" s="364"/>
      <c r="CZO7" s="364"/>
      <c r="CZP7" s="364"/>
      <c r="CZQ7" s="364"/>
      <c r="CZR7" s="364"/>
      <c r="CZS7" s="364"/>
      <c r="CZT7" s="364"/>
      <c r="CZU7" s="364"/>
      <c r="CZV7" s="364"/>
      <c r="CZW7" s="364"/>
      <c r="CZX7" s="364"/>
      <c r="CZY7" s="364"/>
      <c r="CZZ7" s="364"/>
      <c r="DAA7" s="364"/>
      <c r="DAB7" s="364"/>
      <c r="DAC7" s="364"/>
      <c r="DAD7" s="364"/>
      <c r="DAE7" s="364"/>
      <c r="DAF7" s="364"/>
      <c r="DAG7" s="364"/>
      <c r="DAH7" s="364"/>
      <c r="DAI7" s="364"/>
      <c r="DAJ7" s="364"/>
      <c r="DAK7" s="364"/>
      <c r="DAL7" s="364"/>
      <c r="DAM7" s="364"/>
      <c r="DAN7" s="364"/>
      <c r="DAO7" s="364"/>
      <c r="DAP7" s="364"/>
      <c r="DAQ7" s="364"/>
      <c r="DAR7" s="364"/>
      <c r="DAS7" s="364"/>
      <c r="DAT7" s="364"/>
      <c r="DAU7" s="364"/>
      <c r="DAV7" s="364"/>
      <c r="DAW7" s="364"/>
      <c r="DAX7" s="364"/>
      <c r="DAY7" s="364"/>
      <c r="DAZ7" s="364"/>
      <c r="DBA7" s="364"/>
      <c r="DBB7" s="364"/>
      <c r="DBC7" s="364"/>
      <c r="DBD7" s="364"/>
      <c r="DBE7" s="364"/>
      <c r="DBF7" s="364"/>
      <c r="DBG7" s="364"/>
      <c r="DBH7" s="364"/>
      <c r="DBI7" s="364"/>
      <c r="DBJ7" s="364"/>
      <c r="DBK7" s="364"/>
      <c r="DBL7" s="364"/>
      <c r="DBM7" s="364"/>
      <c r="DBN7" s="364"/>
      <c r="DBO7" s="364"/>
      <c r="DBP7" s="364"/>
      <c r="DBQ7" s="364"/>
      <c r="DBR7" s="364"/>
      <c r="DBS7" s="364"/>
      <c r="DBT7" s="364"/>
      <c r="DBU7" s="364"/>
      <c r="DBV7" s="364"/>
      <c r="DBW7" s="364"/>
      <c r="DBX7" s="364"/>
      <c r="DBY7" s="364"/>
      <c r="DBZ7" s="364"/>
      <c r="DCA7" s="364"/>
      <c r="DCB7" s="364"/>
      <c r="DCC7" s="364"/>
      <c r="DCD7" s="364"/>
      <c r="DCE7" s="364"/>
      <c r="DCF7" s="364"/>
      <c r="DCG7" s="364"/>
      <c r="DCH7" s="364"/>
      <c r="DCI7" s="364"/>
      <c r="DCJ7" s="364"/>
      <c r="DCK7" s="364"/>
      <c r="DCL7" s="364"/>
      <c r="DCM7" s="364"/>
      <c r="DCN7" s="364"/>
      <c r="DCO7" s="364"/>
      <c r="DCP7" s="364"/>
      <c r="DCQ7" s="364"/>
      <c r="DCR7" s="364"/>
      <c r="DCS7" s="364"/>
      <c r="DCT7" s="364"/>
      <c r="DCU7" s="364"/>
      <c r="DCV7" s="364"/>
      <c r="DCW7" s="364"/>
      <c r="DCX7" s="364"/>
      <c r="DCY7" s="364"/>
      <c r="DCZ7" s="364"/>
      <c r="DDA7" s="364"/>
      <c r="DDB7" s="364"/>
      <c r="DDC7" s="364"/>
      <c r="DDD7" s="364"/>
      <c r="DDE7" s="364"/>
      <c r="DDF7" s="364"/>
      <c r="DDG7" s="364"/>
      <c r="DDH7" s="364"/>
      <c r="DDI7" s="364"/>
      <c r="DDJ7" s="364"/>
      <c r="DDK7" s="364"/>
      <c r="DDL7" s="364"/>
      <c r="DDM7" s="364"/>
      <c r="DDN7" s="364"/>
      <c r="DDO7" s="364"/>
      <c r="DDP7" s="364"/>
      <c r="DDQ7" s="364"/>
      <c r="DDR7" s="364"/>
      <c r="DDS7" s="364"/>
      <c r="DDT7" s="364"/>
      <c r="DDU7" s="364"/>
      <c r="DDV7" s="364"/>
      <c r="DDW7" s="364"/>
      <c r="DDX7" s="364"/>
      <c r="DDY7" s="364"/>
      <c r="DDZ7" s="364"/>
      <c r="DEA7" s="364"/>
      <c r="DEB7" s="364"/>
      <c r="DEC7" s="364"/>
      <c r="DED7" s="364"/>
      <c r="DEE7" s="364"/>
      <c r="DEF7" s="364"/>
      <c r="DEG7" s="364"/>
      <c r="DEH7" s="364"/>
      <c r="DEI7" s="364"/>
      <c r="DEJ7" s="364"/>
      <c r="DEK7" s="364"/>
      <c r="DEL7" s="364"/>
      <c r="DEM7" s="364"/>
      <c r="DEN7" s="364"/>
      <c r="DEO7" s="364"/>
      <c r="DEP7" s="364"/>
      <c r="DEQ7" s="364"/>
      <c r="DER7" s="364"/>
      <c r="DES7" s="364"/>
      <c r="DET7" s="364"/>
      <c r="DEU7" s="364"/>
      <c r="DEV7" s="364"/>
      <c r="DEW7" s="364"/>
      <c r="DEX7" s="364"/>
      <c r="DEY7" s="364"/>
      <c r="DEZ7" s="364"/>
      <c r="DFA7" s="364"/>
      <c r="DFB7" s="364"/>
      <c r="DFC7" s="364"/>
      <c r="DFD7" s="364"/>
      <c r="DFE7" s="364"/>
      <c r="DFF7" s="364"/>
      <c r="DFG7" s="364"/>
      <c r="DFH7" s="364"/>
      <c r="DFI7" s="364"/>
      <c r="DFJ7" s="364"/>
      <c r="DFK7" s="364"/>
      <c r="DFL7" s="364"/>
      <c r="DFM7" s="364"/>
      <c r="DFN7" s="364"/>
      <c r="DFO7" s="364"/>
      <c r="DFP7" s="364"/>
      <c r="DFQ7" s="364"/>
      <c r="DFR7" s="364"/>
      <c r="DFS7" s="364"/>
      <c r="DFT7" s="364"/>
      <c r="DFU7" s="364"/>
      <c r="DFV7" s="364"/>
      <c r="DFW7" s="364"/>
      <c r="DFX7" s="364"/>
      <c r="DFY7" s="364"/>
      <c r="DFZ7" s="364"/>
      <c r="DGA7" s="364"/>
      <c r="DGB7" s="364"/>
      <c r="DGC7" s="364"/>
      <c r="DGD7" s="364"/>
      <c r="DGE7" s="364"/>
      <c r="DGF7" s="364"/>
      <c r="DGG7" s="364"/>
      <c r="DGH7" s="364"/>
      <c r="DGI7" s="364"/>
      <c r="DGJ7" s="364"/>
      <c r="DGK7" s="364"/>
      <c r="DGL7" s="364"/>
      <c r="DGM7" s="364"/>
      <c r="DGN7" s="364"/>
      <c r="DGO7" s="364"/>
      <c r="DGP7" s="364"/>
      <c r="DGQ7" s="364"/>
      <c r="DGR7" s="364"/>
      <c r="DGS7" s="364"/>
      <c r="DGT7" s="364"/>
      <c r="DGU7" s="364"/>
      <c r="DGV7" s="364"/>
      <c r="DGW7" s="364"/>
      <c r="DGX7" s="364"/>
      <c r="DGY7" s="364"/>
      <c r="DGZ7" s="364"/>
      <c r="DHA7" s="364"/>
      <c r="DHB7" s="364"/>
      <c r="DHC7" s="364"/>
      <c r="DHD7" s="364"/>
      <c r="DHE7" s="364"/>
      <c r="DHF7" s="364"/>
      <c r="DHG7" s="364"/>
      <c r="DHH7" s="364"/>
      <c r="DHI7" s="364"/>
      <c r="DHJ7" s="364"/>
      <c r="DHK7" s="364"/>
      <c r="DHL7" s="364"/>
      <c r="DHM7" s="364"/>
      <c r="DHN7" s="364"/>
      <c r="DHO7" s="364"/>
      <c r="DHP7" s="364"/>
      <c r="DHQ7" s="364"/>
      <c r="DHR7" s="364"/>
      <c r="DHS7" s="364"/>
      <c r="DHT7" s="364"/>
      <c r="DHU7" s="364"/>
      <c r="DHV7" s="364"/>
      <c r="DHW7" s="364"/>
      <c r="DHX7" s="364"/>
      <c r="DHY7" s="364"/>
      <c r="DHZ7" s="364"/>
      <c r="DIA7" s="364"/>
      <c r="DIB7" s="364"/>
      <c r="DIC7" s="364"/>
      <c r="DID7" s="364"/>
      <c r="DIE7" s="364"/>
      <c r="DIF7" s="364"/>
      <c r="DIG7" s="364"/>
      <c r="DIH7" s="364"/>
      <c r="DII7" s="364"/>
      <c r="DIJ7" s="364"/>
      <c r="DIK7" s="364"/>
      <c r="DIL7" s="364"/>
      <c r="DIM7" s="364"/>
      <c r="DIN7" s="364"/>
      <c r="DIO7" s="364"/>
      <c r="DIP7" s="364"/>
      <c r="DIQ7" s="364"/>
      <c r="DIR7" s="364"/>
      <c r="DIS7" s="364"/>
      <c r="DIT7" s="364"/>
      <c r="DIU7" s="364"/>
      <c r="DIV7" s="364"/>
      <c r="DIW7" s="364"/>
      <c r="DIX7" s="364"/>
      <c r="DIY7" s="364"/>
      <c r="DIZ7" s="364"/>
      <c r="DJA7" s="364"/>
      <c r="DJB7" s="364"/>
      <c r="DJC7" s="364"/>
      <c r="DJD7" s="364"/>
      <c r="DJE7" s="364"/>
      <c r="DJF7" s="364"/>
      <c r="DJG7" s="364"/>
      <c r="DJH7" s="364"/>
      <c r="DJI7" s="364"/>
      <c r="DJJ7" s="364"/>
      <c r="DJK7" s="364"/>
      <c r="DJL7" s="364"/>
      <c r="DJM7" s="364"/>
      <c r="DJN7" s="364"/>
      <c r="DJO7" s="364"/>
      <c r="DJP7" s="364"/>
      <c r="DJQ7" s="364"/>
      <c r="DJR7" s="364"/>
      <c r="DJS7" s="364"/>
      <c r="DJT7" s="364"/>
      <c r="DJU7" s="364"/>
      <c r="DJV7" s="364"/>
      <c r="DJW7" s="364"/>
      <c r="DJX7" s="364"/>
      <c r="DJY7" s="364"/>
      <c r="DJZ7" s="364"/>
      <c r="DKA7" s="364"/>
      <c r="DKB7" s="364"/>
      <c r="DKC7" s="364"/>
      <c r="DKD7" s="364"/>
      <c r="DKE7" s="364"/>
      <c r="DKF7" s="364"/>
      <c r="DKG7" s="364"/>
      <c r="DKH7" s="364"/>
      <c r="DKI7" s="364"/>
      <c r="DKJ7" s="364"/>
      <c r="DKK7" s="364"/>
      <c r="DKL7" s="364"/>
      <c r="DKM7" s="364"/>
      <c r="DKN7" s="364"/>
      <c r="DKO7" s="364"/>
      <c r="DKP7" s="364"/>
      <c r="DKQ7" s="364"/>
      <c r="DKR7" s="364"/>
      <c r="DKS7" s="364"/>
      <c r="DKT7" s="364"/>
      <c r="DKU7" s="364"/>
      <c r="DKV7" s="364"/>
      <c r="DKW7" s="364"/>
      <c r="DKX7" s="364"/>
      <c r="DKY7" s="364"/>
      <c r="DKZ7" s="364"/>
      <c r="DLA7" s="364"/>
      <c r="DLB7" s="364"/>
      <c r="DLC7" s="364"/>
      <c r="DLD7" s="364"/>
      <c r="DLE7" s="364"/>
      <c r="DLF7" s="364"/>
      <c r="DLG7" s="364"/>
      <c r="DLH7" s="364"/>
      <c r="DLI7" s="364"/>
      <c r="DLJ7" s="364"/>
      <c r="DLK7" s="364"/>
      <c r="DLL7" s="364"/>
      <c r="DLM7" s="364"/>
      <c r="DLN7" s="364"/>
      <c r="DLO7" s="364"/>
      <c r="DLP7" s="364"/>
      <c r="DLQ7" s="364"/>
      <c r="DLR7" s="364"/>
      <c r="DLS7" s="364"/>
      <c r="DLT7" s="364"/>
      <c r="DLU7" s="364"/>
      <c r="DLV7" s="364"/>
      <c r="DLW7" s="364"/>
      <c r="DLX7" s="364"/>
      <c r="DLY7" s="364"/>
      <c r="DLZ7" s="364"/>
      <c r="DMA7" s="364"/>
      <c r="DMB7" s="364"/>
      <c r="DMC7" s="364"/>
      <c r="DMD7" s="364"/>
      <c r="DME7" s="364"/>
      <c r="DMF7" s="364"/>
      <c r="DMG7" s="364"/>
      <c r="DMH7" s="364"/>
      <c r="DMI7" s="364"/>
      <c r="DMJ7" s="364"/>
      <c r="DMK7" s="364"/>
      <c r="DML7" s="364"/>
      <c r="DMM7" s="364"/>
      <c r="DMN7" s="364"/>
      <c r="DMO7" s="364"/>
      <c r="DMP7" s="364"/>
      <c r="DMQ7" s="364"/>
      <c r="DMR7" s="364"/>
      <c r="DMS7" s="364"/>
      <c r="DMT7" s="364"/>
      <c r="DMU7" s="364"/>
      <c r="DMV7" s="364"/>
      <c r="DMW7" s="364"/>
      <c r="DMX7" s="364"/>
      <c r="DMY7" s="364"/>
      <c r="DMZ7" s="364"/>
      <c r="DNA7" s="364"/>
      <c r="DNB7" s="364"/>
      <c r="DNC7" s="364"/>
      <c r="DND7" s="364"/>
      <c r="DNE7" s="364"/>
      <c r="DNF7" s="364"/>
      <c r="DNG7" s="364"/>
      <c r="DNH7" s="364"/>
      <c r="DNI7" s="364"/>
      <c r="DNJ7" s="364"/>
      <c r="DNK7" s="364"/>
      <c r="DNL7" s="364"/>
      <c r="DNM7" s="364"/>
      <c r="DNN7" s="364"/>
      <c r="DNO7" s="364"/>
      <c r="DNP7" s="364"/>
      <c r="DNQ7" s="364"/>
      <c r="DNR7" s="364"/>
      <c r="DNS7" s="364"/>
      <c r="DNT7" s="364"/>
      <c r="DNU7" s="364"/>
      <c r="DNV7" s="364"/>
      <c r="DNW7" s="364"/>
      <c r="DNX7" s="364"/>
      <c r="DNY7" s="364"/>
      <c r="DNZ7" s="364"/>
      <c r="DOA7" s="364"/>
      <c r="DOB7" s="364"/>
      <c r="DOC7" s="364"/>
      <c r="DOD7" s="364"/>
      <c r="DOE7" s="364"/>
      <c r="DOF7" s="364"/>
      <c r="DOG7" s="364"/>
      <c r="DOH7" s="364"/>
      <c r="DOI7" s="364"/>
      <c r="DOJ7" s="364"/>
      <c r="DOK7" s="364"/>
      <c r="DOL7" s="364"/>
      <c r="DOM7" s="364"/>
      <c r="DON7" s="364"/>
      <c r="DOO7" s="364"/>
      <c r="DOP7" s="364"/>
      <c r="DOQ7" s="364"/>
      <c r="DOR7" s="364"/>
      <c r="DOS7" s="364"/>
      <c r="DOT7" s="364"/>
      <c r="DOU7" s="364"/>
      <c r="DOV7" s="364"/>
      <c r="DOW7" s="364"/>
      <c r="DOX7" s="364"/>
      <c r="DOY7" s="364"/>
      <c r="DOZ7" s="364"/>
      <c r="DPA7" s="364"/>
      <c r="DPB7" s="364"/>
      <c r="DPC7" s="364"/>
      <c r="DPD7" s="364"/>
      <c r="DPE7" s="364"/>
      <c r="DPF7" s="364"/>
      <c r="DPG7" s="364"/>
      <c r="DPH7" s="364"/>
      <c r="DPI7" s="364"/>
      <c r="DPJ7" s="364"/>
      <c r="DPK7" s="364"/>
      <c r="DPL7" s="364"/>
      <c r="DPM7" s="364"/>
      <c r="DPN7" s="364"/>
      <c r="DPO7" s="364"/>
      <c r="DPP7" s="364"/>
      <c r="DPQ7" s="364"/>
      <c r="DPR7" s="364"/>
      <c r="DPS7" s="364"/>
      <c r="DPT7" s="364"/>
      <c r="DPU7" s="364"/>
      <c r="DPV7" s="364"/>
      <c r="DPW7" s="364"/>
      <c r="DPX7" s="364"/>
      <c r="DPY7" s="364"/>
      <c r="DPZ7" s="364"/>
      <c r="DQA7" s="364"/>
      <c r="DQB7" s="364"/>
      <c r="DQC7" s="364"/>
      <c r="DQD7" s="364"/>
      <c r="DQE7" s="364"/>
      <c r="DQF7" s="364"/>
      <c r="DQG7" s="364"/>
      <c r="DQH7" s="364"/>
      <c r="DQI7" s="364"/>
      <c r="DQJ7" s="364"/>
      <c r="DQK7" s="364"/>
      <c r="DQL7" s="364"/>
      <c r="DQM7" s="364"/>
      <c r="DQN7" s="364"/>
      <c r="DQO7" s="364"/>
      <c r="DQP7" s="364"/>
      <c r="DQQ7" s="364"/>
      <c r="DQR7" s="364"/>
      <c r="DQS7" s="364"/>
      <c r="DQT7" s="364"/>
      <c r="DQU7" s="364"/>
      <c r="DQV7" s="364"/>
      <c r="DQW7" s="364"/>
      <c r="DQX7" s="364"/>
      <c r="DQY7" s="364"/>
      <c r="DQZ7" s="364"/>
      <c r="DRA7" s="364"/>
      <c r="DRB7" s="364"/>
      <c r="DRC7" s="364"/>
      <c r="DRD7" s="364"/>
      <c r="DRE7" s="364"/>
      <c r="DRF7" s="364"/>
      <c r="DRG7" s="364"/>
      <c r="DRH7" s="364"/>
      <c r="DRI7" s="364"/>
      <c r="DRJ7" s="364"/>
      <c r="DRK7" s="364"/>
      <c r="DRL7" s="364"/>
      <c r="DRM7" s="364"/>
      <c r="DRN7" s="364"/>
      <c r="DRO7" s="364"/>
      <c r="DRP7" s="364"/>
      <c r="DRQ7" s="364"/>
      <c r="DRR7" s="364"/>
      <c r="DRS7" s="364"/>
      <c r="DRT7" s="364"/>
      <c r="DRU7" s="364"/>
      <c r="DRV7" s="364"/>
      <c r="DRW7" s="364"/>
      <c r="DRX7" s="364"/>
      <c r="DRY7" s="364"/>
      <c r="DRZ7" s="364"/>
      <c r="DSA7" s="364"/>
      <c r="DSB7" s="364"/>
      <c r="DSC7" s="364"/>
      <c r="DSD7" s="364"/>
      <c r="DSE7" s="364"/>
      <c r="DSF7" s="364"/>
      <c r="DSG7" s="364"/>
      <c r="DSH7" s="364"/>
      <c r="DSI7" s="364"/>
      <c r="DSJ7" s="364"/>
      <c r="DSK7" s="364"/>
      <c r="DSL7" s="364"/>
      <c r="DSM7" s="364"/>
      <c r="DSN7" s="364"/>
      <c r="DSO7" s="364"/>
      <c r="DSP7" s="364"/>
      <c r="DSQ7" s="364"/>
      <c r="DSR7" s="364"/>
      <c r="DSS7" s="364"/>
      <c r="DST7" s="364"/>
      <c r="DSU7" s="364"/>
      <c r="DSV7" s="364"/>
      <c r="DSW7" s="364"/>
      <c r="DSX7" s="364"/>
      <c r="DSY7" s="364"/>
      <c r="DSZ7" s="364"/>
      <c r="DTA7" s="364"/>
      <c r="DTB7" s="364"/>
      <c r="DTC7" s="364"/>
      <c r="DTD7" s="364"/>
      <c r="DTE7" s="364"/>
      <c r="DTF7" s="364"/>
      <c r="DTG7" s="364"/>
      <c r="DTH7" s="364"/>
      <c r="DTI7" s="364"/>
      <c r="DTJ7" s="364"/>
      <c r="DTK7" s="364"/>
      <c r="DTL7" s="364"/>
      <c r="DTM7" s="364"/>
      <c r="DTN7" s="364"/>
      <c r="DTO7" s="364"/>
      <c r="DTP7" s="364"/>
      <c r="DTQ7" s="364"/>
      <c r="DTR7" s="364"/>
      <c r="DTS7" s="364"/>
      <c r="DTT7" s="364"/>
      <c r="DTU7" s="364"/>
      <c r="DTV7" s="364"/>
      <c r="DTW7" s="364"/>
      <c r="DTX7" s="364"/>
      <c r="DTY7" s="364"/>
      <c r="DTZ7" s="364"/>
      <c r="DUA7" s="364"/>
      <c r="DUB7" s="364"/>
      <c r="DUC7" s="364"/>
      <c r="DUD7" s="364"/>
      <c r="DUE7" s="364"/>
      <c r="DUF7" s="364"/>
      <c r="DUG7" s="364"/>
      <c r="DUH7" s="364"/>
      <c r="DUI7" s="364"/>
      <c r="DUJ7" s="364"/>
      <c r="DUK7" s="364"/>
      <c r="DUL7" s="364"/>
      <c r="DUM7" s="364"/>
      <c r="DUN7" s="364"/>
      <c r="DUO7" s="364"/>
      <c r="DUP7" s="364"/>
      <c r="DUQ7" s="364"/>
      <c r="DUR7" s="364"/>
      <c r="DUS7" s="364"/>
      <c r="DUT7" s="364"/>
      <c r="DUU7" s="364"/>
      <c r="DUV7" s="364"/>
      <c r="DUW7" s="364"/>
      <c r="DUX7" s="364"/>
      <c r="DUY7" s="364"/>
      <c r="DUZ7" s="364"/>
      <c r="DVA7" s="364"/>
      <c r="DVB7" s="364"/>
      <c r="DVC7" s="364"/>
      <c r="DVD7" s="364"/>
      <c r="DVE7" s="364"/>
      <c r="DVF7" s="364"/>
      <c r="DVG7" s="364"/>
      <c r="DVH7" s="364"/>
      <c r="DVI7" s="364"/>
      <c r="DVJ7" s="364"/>
      <c r="DVK7" s="364"/>
      <c r="DVL7" s="364"/>
      <c r="DVM7" s="364"/>
      <c r="DVN7" s="364"/>
      <c r="DVO7" s="364"/>
      <c r="DVP7" s="364"/>
      <c r="DVQ7" s="364"/>
      <c r="DVR7" s="364"/>
      <c r="DVS7" s="364"/>
      <c r="DVT7" s="364"/>
      <c r="DVU7" s="364"/>
      <c r="DVV7" s="364"/>
      <c r="DVW7" s="364"/>
      <c r="DVX7" s="364"/>
      <c r="DVY7" s="364"/>
      <c r="DVZ7" s="364"/>
      <c r="DWA7" s="364"/>
      <c r="DWB7" s="364"/>
      <c r="DWC7" s="364"/>
      <c r="DWD7" s="364"/>
      <c r="DWE7" s="364"/>
      <c r="DWF7" s="364"/>
      <c r="DWG7" s="364"/>
      <c r="DWH7" s="364"/>
      <c r="DWI7" s="364"/>
      <c r="DWJ7" s="364"/>
      <c r="DWK7" s="364"/>
      <c r="DWL7" s="364"/>
      <c r="DWM7" s="364"/>
      <c r="DWN7" s="364"/>
      <c r="DWO7" s="364"/>
      <c r="DWP7" s="364"/>
      <c r="DWQ7" s="364"/>
      <c r="DWR7" s="364"/>
      <c r="DWS7" s="364"/>
      <c r="DWT7" s="364"/>
      <c r="DWU7" s="364"/>
      <c r="DWV7" s="364"/>
      <c r="DWW7" s="364"/>
      <c r="DWX7" s="364"/>
      <c r="DWY7" s="364"/>
      <c r="DWZ7" s="364"/>
      <c r="DXA7" s="364"/>
      <c r="DXB7" s="364"/>
      <c r="DXC7" s="364"/>
      <c r="DXD7" s="364"/>
      <c r="DXE7" s="364"/>
      <c r="DXF7" s="364"/>
      <c r="DXG7" s="364"/>
      <c r="DXH7" s="364"/>
      <c r="DXI7" s="364"/>
      <c r="DXJ7" s="364"/>
      <c r="DXK7" s="364"/>
      <c r="DXL7" s="364"/>
      <c r="DXM7" s="364"/>
      <c r="DXN7" s="364"/>
      <c r="DXO7" s="364"/>
      <c r="DXP7" s="364"/>
      <c r="DXQ7" s="364"/>
      <c r="DXR7" s="364"/>
      <c r="DXS7" s="364"/>
      <c r="DXT7" s="364"/>
      <c r="DXU7" s="364"/>
      <c r="DXV7" s="364"/>
      <c r="DXW7" s="364"/>
      <c r="DXX7" s="364"/>
      <c r="DXY7" s="364"/>
      <c r="DXZ7" s="364"/>
      <c r="DYA7" s="364"/>
      <c r="DYB7" s="364"/>
      <c r="DYC7" s="364"/>
      <c r="DYD7" s="364"/>
      <c r="DYE7" s="364"/>
      <c r="DYF7" s="364"/>
      <c r="DYG7" s="364"/>
      <c r="DYH7" s="364"/>
      <c r="DYI7" s="364"/>
      <c r="DYJ7" s="364"/>
      <c r="DYK7" s="364"/>
      <c r="DYL7" s="364"/>
      <c r="DYM7" s="364"/>
      <c r="DYN7" s="364"/>
      <c r="DYO7" s="364"/>
      <c r="DYP7" s="364"/>
      <c r="DYQ7" s="364"/>
      <c r="DYR7" s="364"/>
      <c r="DYS7" s="364"/>
      <c r="DYT7" s="364"/>
      <c r="DYU7" s="364"/>
      <c r="DYV7" s="364"/>
      <c r="DYW7" s="364"/>
      <c r="DYX7" s="364"/>
      <c r="DYY7" s="364"/>
      <c r="DYZ7" s="364"/>
      <c r="DZA7" s="364"/>
      <c r="DZB7" s="364"/>
      <c r="DZC7" s="364"/>
      <c r="DZD7" s="364"/>
      <c r="DZE7" s="364"/>
      <c r="DZF7" s="364"/>
      <c r="DZG7" s="364"/>
      <c r="DZH7" s="364"/>
      <c r="DZI7" s="364"/>
      <c r="DZJ7" s="364"/>
      <c r="DZK7" s="364"/>
      <c r="DZL7" s="364"/>
      <c r="DZM7" s="364"/>
      <c r="DZN7" s="364"/>
      <c r="DZO7" s="364"/>
      <c r="DZP7" s="364"/>
      <c r="DZQ7" s="364"/>
      <c r="DZR7" s="364"/>
      <c r="DZS7" s="364"/>
      <c r="DZT7" s="364"/>
      <c r="DZU7" s="364"/>
      <c r="DZV7" s="364"/>
      <c r="DZW7" s="364"/>
      <c r="DZX7" s="364"/>
      <c r="DZY7" s="364"/>
      <c r="DZZ7" s="364"/>
      <c r="EAA7" s="364"/>
      <c r="EAB7" s="364"/>
      <c r="EAC7" s="364"/>
      <c r="EAD7" s="364"/>
      <c r="EAE7" s="364"/>
      <c r="EAF7" s="364"/>
      <c r="EAG7" s="364"/>
      <c r="EAH7" s="364"/>
      <c r="EAI7" s="364"/>
      <c r="EAJ7" s="364"/>
      <c r="EAK7" s="364"/>
      <c r="EAL7" s="364"/>
      <c r="EAM7" s="364"/>
      <c r="EAN7" s="364"/>
      <c r="EAO7" s="364"/>
      <c r="EAP7" s="364"/>
      <c r="EAQ7" s="364"/>
      <c r="EAR7" s="364"/>
      <c r="EAS7" s="364"/>
      <c r="EAT7" s="364"/>
      <c r="EAU7" s="364"/>
      <c r="EAV7" s="364"/>
      <c r="EAW7" s="364"/>
      <c r="EAX7" s="364"/>
      <c r="EAY7" s="364"/>
      <c r="EAZ7" s="364"/>
      <c r="EBA7" s="364"/>
      <c r="EBB7" s="364"/>
      <c r="EBC7" s="364"/>
      <c r="EBD7" s="364"/>
      <c r="EBE7" s="364"/>
      <c r="EBF7" s="364"/>
      <c r="EBG7" s="364"/>
      <c r="EBH7" s="364"/>
      <c r="EBI7" s="364"/>
      <c r="EBJ7" s="364"/>
      <c r="EBK7" s="364"/>
      <c r="EBL7" s="364"/>
      <c r="EBM7" s="364"/>
      <c r="EBN7" s="364"/>
      <c r="EBO7" s="364"/>
      <c r="EBP7" s="364"/>
      <c r="EBQ7" s="364"/>
      <c r="EBR7" s="364"/>
      <c r="EBS7" s="364"/>
      <c r="EBT7" s="364"/>
      <c r="EBU7" s="364"/>
      <c r="EBV7" s="364"/>
      <c r="EBW7" s="364"/>
      <c r="EBX7" s="364"/>
      <c r="EBY7" s="364"/>
      <c r="EBZ7" s="364"/>
      <c r="ECA7" s="364"/>
      <c r="ECB7" s="364"/>
      <c r="ECC7" s="364"/>
      <c r="ECD7" s="364"/>
      <c r="ECE7" s="364"/>
      <c r="ECF7" s="364"/>
      <c r="ECG7" s="364"/>
      <c r="ECH7" s="364"/>
      <c r="ECI7" s="364"/>
      <c r="ECJ7" s="364"/>
      <c r="ECK7" s="364"/>
      <c r="ECL7" s="364"/>
      <c r="ECM7" s="364"/>
      <c r="ECN7" s="364"/>
      <c r="ECO7" s="364"/>
      <c r="ECP7" s="364"/>
      <c r="ECQ7" s="364"/>
      <c r="ECR7" s="364"/>
      <c r="ECS7" s="364"/>
      <c r="ECT7" s="364"/>
      <c r="ECU7" s="364"/>
      <c r="ECV7" s="364"/>
      <c r="ECW7" s="364"/>
      <c r="ECX7" s="364"/>
      <c r="ECY7" s="364"/>
      <c r="ECZ7" s="364"/>
      <c r="EDA7" s="364"/>
      <c r="EDB7" s="364"/>
      <c r="EDC7" s="364"/>
      <c r="EDD7" s="364"/>
      <c r="EDE7" s="364"/>
      <c r="EDF7" s="364"/>
      <c r="EDG7" s="364"/>
      <c r="EDH7" s="364"/>
      <c r="EDI7" s="364"/>
      <c r="EDJ7" s="364"/>
      <c r="EDK7" s="364"/>
      <c r="EDL7" s="364"/>
      <c r="EDM7" s="364"/>
      <c r="EDN7" s="364"/>
      <c r="EDO7" s="364"/>
      <c r="EDP7" s="364"/>
      <c r="EDQ7" s="364"/>
      <c r="EDR7" s="364"/>
      <c r="EDS7" s="364"/>
      <c r="EDT7" s="364"/>
      <c r="EDU7" s="364"/>
      <c r="EDV7" s="364"/>
      <c r="EDW7" s="364"/>
      <c r="EDX7" s="364"/>
      <c r="EDY7" s="364"/>
      <c r="EDZ7" s="364"/>
      <c r="EEA7" s="364"/>
      <c r="EEB7" s="364"/>
      <c r="EEC7" s="364"/>
      <c r="EED7" s="364"/>
      <c r="EEE7" s="364"/>
      <c r="EEF7" s="364"/>
      <c r="EEG7" s="364"/>
      <c r="EEH7" s="364"/>
      <c r="EEI7" s="364"/>
      <c r="EEJ7" s="364"/>
      <c r="EEK7" s="364"/>
      <c r="EEL7" s="364"/>
      <c r="EEM7" s="364"/>
      <c r="EEN7" s="364"/>
      <c r="EEO7" s="364"/>
      <c r="EEP7" s="364"/>
      <c r="EEQ7" s="364"/>
      <c r="EER7" s="364"/>
      <c r="EES7" s="364"/>
      <c r="EET7" s="364"/>
      <c r="EEU7" s="364"/>
      <c r="EEV7" s="364"/>
      <c r="EEW7" s="364"/>
      <c r="EEX7" s="364"/>
      <c r="EEY7" s="364"/>
      <c r="EEZ7" s="364"/>
      <c r="EFA7" s="364"/>
      <c r="EFB7" s="364"/>
      <c r="EFC7" s="364"/>
      <c r="EFD7" s="364"/>
      <c r="EFE7" s="364"/>
      <c r="EFF7" s="364"/>
      <c r="EFG7" s="364"/>
      <c r="EFH7" s="364"/>
      <c r="EFI7" s="364"/>
      <c r="EFJ7" s="364"/>
      <c r="EFK7" s="364"/>
      <c r="EFL7" s="364"/>
      <c r="EFM7" s="364"/>
      <c r="EFN7" s="364"/>
      <c r="EFO7" s="364"/>
      <c r="EFP7" s="364"/>
      <c r="EFQ7" s="364"/>
      <c r="EFR7" s="364"/>
      <c r="EFS7" s="364"/>
      <c r="EFT7" s="364"/>
      <c r="EFU7" s="364"/>
      <c r="EFV7" s="364"/>
      <c r="EFW7" s="364"/>
      <c r="EFX7" s="364"/>
      <c r="EFY7" s="364"/>
      <c r="EFZ7" s="364"/>
      <c r="EGA7" s="364"/>
      <c r="EGB7" s="364"/>
      <c r="EGC7" s="364"/>
      <c r="EGD7" s="364"/>
      <c r="EGE7" s="364"/>
      <c r="EGF7" s="364"/>
      <c r="EGG7" s="364"/>
      <c r="EGH7" s="364"/>
      <c r="EGI7" s="364"/>
      <c r="EGJ7" s="364"/>
      <c r="EGK7" s="364"/>
      <c r="EGL7" s="364"/>
      <c r="EGM7" s="364"/>
      <c r="EGN7" s="364"/>
      <c r="EGO7" s="364"/>
      <c r="EGP7" s="364"/>
      <c r="EGQ7" s="364"/>
      <c r="EGR7" s="364"/>
      <c r="EGS7" s="364"/>
      <c r="EGT7" s="364"/>
      <c r="EGU7" s="364"/>
      <c r="EGV7" s="364"/>
      <c r="EGW7" s="364"/>
      <c r="EGX7" s="364"/>
      <c r="EGY7" s="364"/>
      <c r="EGZ7" s="364"/>
      <c r="EHA7" s="364"/>
      <c r="EHB7" s="364"/>
      <c r="EHC7" s="364"/>
      <c r="EHD7" s="364"/>
      <c r="EHE7" s="364"/>
      <c r="EHF7" s="364"/>
      <c r="EHG7" s="364"/>
      <c r="EHH7" s="364"/>
      <c r="EHI7" s="364"/>
      <c r="EHJ7" s="364"/>
      <c r="EHK7" s="364"/>
      <c r="EHL7" s="364"/>
      <c r="EHM7" s="364"/>
      <c r="EHN7" s="364"/>
      <c r="EHO7" s="364"/>
      <c r="EHP7" s="364"/>
      <c r="EHQ7" s="364"/>
      <c r="EHR7" s="364"/>
      <c r="EHS7" s="364"/>
      <c r="EHT7" s="364"/>
      <c r="EHU7" s="364"/>
      <c r="EHV7" s="364"/>
      <c r="EHW7" s="364"/>
      <c r="EHX7" s="364"/>
      <c r="EHY7" s="364"/>
      <c r="EHZ7" s="364"/>
      <c r="EIA7" s="364"/>
      <c r="EIB7" s="364"/>
      <c r="EIC7" s="364"/>
      <c r="EID7" s="364"/>
      <c r="EIE7" s="364"/>
      <c r="EIF7" s="364"/>
      <c r="EIG7" s="364"/>
      <c r="EIH7" s="364"/>
      <c r="EII7" s="364"/>
      <c r="EIJ7" s="364"/>
      <c r="EIK7" s="364"/>
      <c r="EIL7" s="364"/>
      <c r="EIM7" s="364"/>
      <c r="EIN7" s="364"/>
      <c r="EIO7" s="364"/>
      <c r="EIP7" s="364"/>
      <c r="EIQ7" s="364"/>
      <c r="EIR7" s="364"/>
      <c r="EIS7" s="364"/>
      <c r="EIT7" s="364"/>
      <c r="EIU7" s="364"/>
      <c r="EIV7" s="364"/>
      <c r="EIW7" s="364"/>
      <c r="EIX7" s="364"/>
      <c r="EIY7" s="364"/>
      <c r="EIZ7" s="364"/>
      <c r="EJA7" s="364"/>
      <c r="EJB7" s="364"/>
      <c r="EJC7" s="364"/>
      <c r="EJD7" s="364"/>
      <c r="EJE7" s="364"/>
      <c r="EJF7" s="364"/>
      <c r="EJG7" s="364"/>
      <c r="EJH7" s="364"/>
      <c r="EJI7" s="364"/>
      <c r="EJJ7" s="364"/>
      <c r="EJK7" s="364"/>
      <c r="EJL7" s="364"/>
      <c r="EJM7" s="364"/>
      <c r="EJN7" s="364"/>
      <c r="EJO7" s="364"/>
      <c r="EJP7" s="364"/>
      <c r="EJQ7" s="364"/>
      <c r="EJR7" s="364"/>
      <c r="EJS7" s="364"/>
      <c r="EJT7" s="364"/>
      <c r="EJU7" s="364"/>
      <c r="EJV7" s="364"/>
      <c r="EJW7" s="364"/>
      <c r="EJX7" s="364"/>
      <c r="EJY7" s="364"/>
      <c r="EJZ7" s="364"/>
      <c r="EKA7" s="364"/>
      <c r="EKB7" s="364"/>
      <c r="EKC7" s="364"/>
      <c r="EKD7" s="364"/>
      <c r="EKE7" s="364"/>
      <c r="EKF7" s="364"/>
      <c r="EKG7" s="364"/>
      <c r="EKH7" s="364"/>
      <c r="EKI7" s="364"/>
      <c r="EKJ7" s="364"/>
      <c r="EKK7" s="364"/>
      <c r="EKL7" s="364"/>
      <c r="EKM7" s="364"/>
      <c r="EKN7" s="364"/>
      <c r="EKO7" s="364"/>
      <c r="EKP7" s="364"/>
      <c r="EKQ7" s="364"/>
      <c r="EKR7" s="364"/>
      <c r="EKS7" s="364"/>
      <c r="EKT7" s="364"/>
      <c r="EKU7" s="364"/>
      <c r="EKV7" s="364"/>
      <c r="EKW7" s="364"/>
      <c r="EKX7" s="364"/>
      <c r="EKY7" s="364"/>
      <c r="EKZ7" s="364"/>
      <c r="ELA7" s="364"/>
      <c r="ELB7" s="364"/>
      <c r="ELC7" s="364"/>
      <c r="ELD7" s="364"/>
      <c r="ELE7" s="364"/>
      <c r="ELF7" s="364"/>
      <c r="ELG7" s="364"/>
      <c r="ELH7" s="364"/>
      <c r="ELI7" s="364"/>
      <c r="ELJ7" s="364"/>
      <c r="ELK7" s="364"/>
      <c r="ELL7" s="364"/>
      <c r="ELM7" s="364"/>
      <c r="ELN7" s="364"/>
      <c r="ELO7" s="364"/>
      <c r="ELP7" s="364"/>
      <c r="ELQ7" s="364"/>
      <c r="ELR7" s="364"/>
      <c r="ELS7" s="364"/>
      <c r="ELT7" s="364"/>
      <c r="ELU7" s="364"/>
      <c r="ELV7" s="364"/>
      <c r="ELW7" s="364"/>
      <c r="ELX7" s="364"/>
      <c r="ELY7" s="364"/>
      <c r="ELZ7" s="364"/>
      <c r="EMA7" s="364"/>
      <c r="EMB7" s="364"/>
      <c r="EMC7" s="364"/>
      <c r="EMD7" s="364"/>
      <c r="EME7" s="364"/>
      <c r="EMF7" s="364"/>
      <c r="EMG7" s="364"/>
      <c r="EMH7" s="364"/>
      <c r="EMI7" s="364"/>
      <c r="EMJ7" s="364"/>
      <c r="EMK7" s="364"/>
      <c r="EML7" s="364"/>
      <c r="EMM7" s="364"/>
      <c r="EMN7" s="364"/>
      <c r="EMO7" s="364"/>
      <c r="EMP7" s="364"/>
      <c r="EMQ7" s="364"/>
      <c r="EMR7" s="364"/>
      <c r="EMS7" s="364"/>
      <c r="EMT7" s="364"/>
      <c r="EMU7" s="364"/>
      <c r="EMV7" s="364"/>
      <c r="EMW7" s="364"/>
      <c r="EMX7" s="364"/>
      <c r="EMY7" s="364"/>
      <c r="EMZ7" s="364"/>
      <c r="ENA7" s="364"/>
      <c r="ENB7" s="364"/>
      <c r="ENC7" s="364"/>
      <c r="END7" s="364"/>
      <c r="ENE7" s="364"/>
      <c r="ENF7" s="364"/>
      <c r="ENG7" s="364"/>
      <c r="ENH7" s="364"/>
      <c r="ENI7" s="364"/>
      <c r="ENJ7" s="364"/>
      <c r="ENK7" s="364"/>
      <c r="ENL7" s="364"/>
      <c r="ENM7" s="364"/>
      <c r="ENN7" s="364"/>
      <c r="ENO7" s="364"/>
      <c r="ENP7" s="364"/>
      <c r="ENQ7" s="364"/>
      <c r="ENR7" s="364"/>
      <c r="ENS7" s="364"/>
      <c r="ENT7" s="364"/>
      <c r="ENU7" s="364"/>
      <c r="ENV7" s="364"/>
      <c r="ENW7" s="364"/>
      <c r="ENX7" s="364"/>
      <c r="ENY7" s="364"/>
      <c r="ENZ7" s="364"/>
      <c r="EOA7" s="364"/>
      <c r="EOB7" s="364"/>
      <c r="EOC7" s="364"/>
      <c r="EOD7" s="364"/>
      <c r="EOE7" s="364"/>
      <c r="EOF7" s="364"/>
      <c r="EOG7" s="364"/>
      <c r="EOH7" s="364"/>
      <c r="EOI7" s="364"/>
      <c r="EOJ7" s="364"/>
      <c r="EOK7" s="364"/>
      <c r="EOL7" s="364"/>
      <c r="EOM7" s="364"/>
      <c r="EON7" s="364"/>
      <c r="EOO7" s="364"/>
      <c r="EOP7" s="364"/>
      <c r="EOQ7" s="364"/>
      <c r="EOR7" s="364"/>
      <c r="EOS7" s="364"/>
      <c r="EOT7" s="364"/>
      <c r="EOU7" s="364"/>
      <c r="EOV7" s="364"/>
      <c r="EOW7" s="364"/>
      <c r="EOX7" s="364"/>
      <c r="EOY7" s="364"/>
      <c r="EOZ7" s="364"/>
      <c r="EPA7" s="364"/>
      <c r="EPB7" s="364"/>
      <c r="EPC7" s="364"/>
      <c r="EPD7" s="364"/>
      <c r="EPE7" s="364"/>
      <c r="EPF7" s="364"/>
      <c r="EPG7" s="364"/>
      <c r="EPH7" s="364"/>
      <c r="EPI7" s="364"/>
      <c r="EPJ7" s="364"/>
      <c r="EPK7" s="364"/>
      <c r="EPL7" s="364"/>
      <c r="EPM7" s="364"/>
      <c r="EPN7" s="364"/>
      <c r="EPO7" s="364"/>
      <c r="EPP7" s="364"/>
      <c r="EPQ7" s="364"/>
      <c r="EPR7" s="364"/>
      <c r="EPS7" s="364"/>
      <c r="EPT7" s="364"/>
      <c r="EPU7" s="364"/>
      <c r="EPV7" s="364"/>
      <c r="EPW7" s="364"/>
      <c r="EPX7" s="364"/>
      <c r="EPY7" s="364"/>
      <c r="EPZ7" s="364"/>
      <c r="EQA7" s="364"/>
      <c r="EQB7" s="364"/>
      <c r="EQC7" s="364"/>
      <c r="EQD7" s="364"/>
      <c r="EQE7" s="364"/>
      <c r="EQF7" s="364"/>
      <c r="EQG7" s="364"/>
      <c r="EQH7" s="364"/>
      <c r="EQI7" s="364"/>
      <c r="EQJ7" s="364"/>
      <c r="EQK7" s="364"/>
      <c r="EQL7" s="364"/>
      <c r="EQM7" s="364"/>
      <c r="EQN7" s="364"/>
      <c r="EQO7" s="364"/>
      <c r="EQP7" s="364"/>
      <c r="EQQ7" s="364"/>
      <c r="EQR7" s="364"/>
      <c r="EQS7" s="364"/>
      <c r="EQT7" s="364"/>
      <c r="EQU7" s="364"/>
      <c r="EQV7" s="364"/>
      <c r="EQW7" s="364"/>
      <c r="EQX7" s="364"/>
      <c r="EQY7" s="364"/>
      <c r="EQZ7" s="364"/>
      <c r="ERA7" s="364"/>
      <c r="ERB7" s="364"/>
      <c r="ERC7" s="364"/>
      <c r="ERD7" s="364"/>
      <c r="ERE7" s="364"/>
      <c r="ERF7" s="364"/>
      <c r="ERG7" s="364"/>
      <c r="ERH7" s="364"/>
      <c r="ERI7" s="364"/>
      <c r="ERJ7" s="364"/>
      <c r="ERK7" s="364"/>
      <c r="ERL7" s="364"/>
      <c r="ERM7" s="364"/>
      <c r="ERN7" s="364"/>
      <c r="ERO7" s="364"/>
      <c r="ERP7" s="364"/>
      <c r="ERQ7" s="364"/>
      <c r="ERR7" s="364"/>
      <c r="ERS7" s="364"/>
      <c r="ERT7" s="364"/>
      <c r="ERU7" s="364"/>
      <c r="ERV7" s="364"/>
      <c r="ERW7" s="364"/>
      <c r="ERX7" s="364"/>
      <c r="ERY7" s="364"/>
      <c r="ERZ7" s="364"/>
      <c r="ESA7" s="364"/>
      <c r="ESB7" s="364"/>
      <c r="ESC7" s="364"/>
      <c r="ESD7" s="364"/>
      <c r="ESE7" s="364"/>
      <c r="ESF7" s="364"/>
      <c r="ESG7" s="364"/>
      <c r="ESH7" s="364"/>
      <c r="ESI7" s="364"/>
      <c r="ESJ7" s="364"/>
      <c r="ESK7" s="364"/>
      <c r="ESL7" s="364"/>
      <c r="ESM7" s="364"/>
      <c r="ESN7" s="364"/>
      <c r="ESO7" s="364"/>
      <c r="ESP7" s="364"/>
      <c r="ESQ7" s="364"/>
      <c r="ESR7" s="364"/>
      <c r="ESS7" s="364"/>
      <c r="EST7" s="364"/>
      <c r="ESU7" s="364"/>
      <c r="ESV7" s="364"/>
      <c r="ESW7" s="364"/>
      <c r="ESX7" s="364"/>
      <c r="ESY7" s="364"/>
      <c r="ESZ7" s="364"/>
      <c r="ETA7" s="364"/>
      <c r="ETB7" s="364"/>
      <c r="ETC7" s="364"/>
      <c r="ETD7" s="364"/>
      <c r="ETE7" s="364"/>
      <c r="ETF7" s="364"/>
      <c r="ETG7" s="364"/>
      <c r="ETH7" s="364"/>
      <c r="ETI7" s="364"/>
      <c r="ETJ7" s="364"/>
      <c r="ETK7" s="364"/>
      <c r="ETL7" s="364"/>
      <c r="ETM7" s="364"/>
      <c r="ETN7" s="364"/>
      <c r="ETO7" s="364"/>
      <c r="ETP7" s="364"/>
      <c r="ETQ7" s="364"/>
      <c r="ETR7" s="364"/>
      <c r="ETS7" s="364"/>
      <c r="ETT7" s="364"/>
      <c r="ETU7" s="364"/>
      <c r="ETV7" s="364"/>
      <c r="ETW7" s="364"/>
      <c r="ETX7" s="364"/>
      <c r="ETY7" s="364"/>
      <c r="ETZ7" s="364"/>
      <c r="EUA7" s="364"/>
      <c r="EUB7" s="364"/>
      <c r="EUC7" s="364"/>
      <c r="EUD7" s="364"/>
      <c r="EUE7" s="364"/>
      <c r="EUF7" s="364"/>
      <c r="EUG7" s="364"/>
      <c r="EUH7" s="364"/>
      <c r="EUI7" s="364"/>
      <c r="EUJ7" s="364"/>
      <c r="EUK7" s="364"/>
      <c r="EUL7" s="364"/>
      <c r="EUM7" s="364"/>
      <c r="EUN7" s="364"/>
      <c r="EUO7" s="364"/>
      <c r="EUP7" s="364"/>
      <c r="EUQ7" s="364"/>
      <c r="EUR7" s="364"/>
      <c r="EUS7" s="364"/>
      <c r="EUT7" s="364"/>
      <c r="EUU7" s="364"/>
      <c r="EUV7" s="364"/>
      <c r="EUW7" s="364"/>
      <c r="EUX7" s="364"/>
      <c r="EUY7" s="364"/>
      <c r="EUZ7" s="364"/>
      <c r="EVA7" s="364"/>
      <c r="EVB7" s="364"/>
      <c r="EVC7" s="364"/>
      <c r="EVD7" s="364"/>
      <c r="EVE7" s="364"/>
      <c r="EVF7" s="364"/>
      <c r="EVG7" s="364"/>
      <c r="EVH7" s="364"/>
      <c r="EVI7" s="364"/>
      <c r="EVJ7" s="364"/>
      <c r="EVK7" s="364"/>
      <c r="EVL7" s="364"/>
      <c r="EVM7" s="364"/>
      <c r="EVN7" s="364"/>
      <c r="EVO7" s="364"/>
      <c r="EVP7" s="364"/>
      <c r="EVQ7" s="364"/>
      <c r="EVR7" s="364"/>
      <c r="EVS7" s="364"/>
      <c r="EVT7" s="364"/>
      <c r="EVU7" s="364"/>
      <c r="EVV7" s="364"/>
      <c r="EVW7" s="364"/>
      <c r="EVX7" s="364"/>
      <c r="EVY7" s="364"/>
      <c r="EVZ7" s="364"/>
      <c r="EWA7" s="364"/>
      <c r="EWB7" s="364"/>
      <c r="EWC7" s="364"/>
      <c r="EWD7" s="364"/>
      <c r="EWE7" s="364"/>
      <c r="EWF7" s="364"/>
      <c r="EWG7" s="364"/>
      <c r="EWH7" s="364"/>
      <c r="EWI7" s="364"/>
      <c r="EWJ7" s="364"/>
      <c r="EWK7" s="364"/>
      <c r="EWL7" s="364"/>
      <c r="EWM7" s="364"/>
      <c r="EWN7" s="364"/>
      <c r="EWO7" s="364"/>
      <c r="EWP7" s="364"/>
      <c r="EWQ7" s="364"/>
      <c r="EWR7" s="364"/>
      <c r="EWS7" s="364"/>
      <c r="EWT7" s="364"/>
      <c r="EWU7" s="364"/>
      <c r="EWV7" s="364"/>
      <c r="EWW7" s="364"/>
      <c r="EWX7" s="364"/>
      <c r="EWY7" s="364"/>
      <c r="EWZ7" s="364"/>
      <c r="EXA7" s="364"/>
      <c r="EXB7" s="364"/>
      <c r="EXC7" s="364"/>
      <c r="EXD7" s="364"/>
      <c r="EXE7" s="364"/>
      <c r="EXF7" s="364"/>
      <c r="EXG7" s="364"/>
      <c r="EXH7" s="364"/>
      <c r="EXI7" s="364"/>
      <c r="EXJ7" s="364"/>
      <c r="EXK7" s="364"/>
      <c r="EXL7" s="364"/>
      <c r="EXM7" s="364"/>
      <c r="EXN7" s="364"/>
      <c r="EXO7" s="364"/>
      <c r="EXP7" s="364"/>
      <c r="EXQ7" s="364"/>
      <c r="EXR7" s="364"/>
      <c r="EXS7" s="364"/>
      <c r="EXT7" s="364"/>
      <c r="EXU7" s="364"/>
      <c r="EXV7" s="364"/>
      <c r="EXW7" s="364"/>
      <c r="EXX7" s="364"/>
      <c r="EXY7" s="364"/>
      <c r="EXZ7" s="364"/>
      <c r="EYA7" s="364"/>
      <c r="EYB7" s="364"/>
      <c r="EYC7" s="364"/>
      <c r="EYD7" s="364"/>
      <c r="EYE7" s="364"/>
      <c r="EYF7" s="364"/>
      <c r="EYG7" s="364"/>
      <c r="EYH7" s="364"/>
      <c r="EYI7" s="364"/>
      <c r="EYJ7" s="364"/>
      <c r="EYK7" s="364"/>
      <c r="EYL7" s="364"/>
      <c r="EYM7" s="364"/>
      <c r="EYN7" s="364"/>
      <c r="EYO7" s="364"/>
      <c r="EYP7" s="364"/>
      <c r="EYQ7" s="364"/>
      <c r="EYR7" s="364"/>
      <c r="EYS7" s="364"/>
      <c r="EYT7" s="364"/>
      <c r="EYU7" s="364"/>
      <c r="EYV7" s="364"/>
      <c r="EYW7" s="364"/>
      <c r="EYX7" s="364"/>
      <c r="EYY7" s="364"/>
      <c r="EYZ7" s="364"/>
      <c r="EZA7" s="364"/>
      <c r="EZB7" s="364"/>
      <c r="EZC7" s="364"/>
      <c r="EZD7" s="364"/>
      <c r="EZE7" s="364"/>
      <c r="EZF7" s="364"/>
      <c r="EZG7" s="364"/>
      <c r="EZH7" s="364"/>
      <c r="EZI7" s="364"/>
      <c r="EZJ7" s="364"/>
      <c r="EZK7" s="364"/>
      <c r="EZL7" s="364"/>
      <c r="EZM7" s="364"/>
      <c r="EZN7" s="364"/>
      <c r="EZO7" s="364"/>
      <c r="EZP7" s="364"/>
      <c r="EZQ7" s="364"/>
      <c r="EZR7" s="364"/>
      <c r="EZS7" s="364"/>
      <c r="EZT7" s="364"/>
      <c r="EZU7" s="364"/>
      <c r="EZV7" s="364"/>
      <c r="EZW7" s="364"/>
      <c r="EZX7" s="364"/>
      <c r="EZY7" s="364"/>
      <c r="EZZ7" s="364"/>
      <c r="FAA7" s="364"/>
      <c r="FAB7" s="364"/>
      <c r="FAC7" s="364"/>
      <c r="FAD7" s="364"/>
      <c r="FAE7" s="364"/>
      <c r="FAF7" s="364"/>
      <c r="FAG7" s="364"/>
      <c r="FAH7" s="364"/>
      <c r="FAI7" s="364"/>
      <c r="FAJ7" s="364"/>
      <c r="FAK7" s="364"/>
      <c r="FAL7" s="364"/>
      <c r="FAM7" s="364"/>
      <c r="FAN7" s="364"/>
      <c r="FAO7" s="364"/>
      <c r="FAP7" s="364"/>
      <c r="FAQ7" s="364"/>
      <c r="FAR7" s="364"/>
      <c r="FAS7" s="364"/>
      <c r="FAT7" s="364"/>
      <c r="FAU7" s="364"/>
      <c r="FAV7" s="364"/>
      <c r="FAW7" s="364"/>
      <c r="FAX7" s="364"/>
      <c r="FAY7" s="364"/>
      <c r="FAZ7" s="364"/>
      <c r="FBA7" s="364"/>
      <c r="FBB7" s="364"/>
      <c r="FBC7" s="364"/>
      <c r="FBD7" s="364"/>
      <c r="FBE7" s="364"/>
      <c r="FBF7" s="364"/>
      <c r="FBG7" s="364"/>
      <c r="FBH7" s="364"/>
      <c r="FBI7" s="364"/>
      <c r="FBJ7" s="364"/>
      <c r="FBK7" s="364"/>
      <c r="FBL7" s="364"/>
      <c r="FBM7" s="364"/>
      <c r="FBN7" s="364"/>
      <c r="FBO7" s="364"/>
      <c r="FBP7" s="364"/>
      <c r="FBQ7" s="364"/>
      <c r="FBR7" s="364"/>
      <c r="FBS7" s="364"/>
      <c r="FBT7" s="364"/>
      <c r="FBU7" s="364"/>
      <c r="FBV7" s="364"/>
      <c r="FBW7" s="364"/>
      <c r="FBX7" s="364"/>
      <c r="FBY7" s="364"/>
      <c r="FBZ7" s="364"/>
      <c r="FCA7" s="364"/>
      <c r="FCB7" s="364"/>
      <c r="FCC7" s="364"/>
      <c r="FCD7" s="364"/>
      <c r="FCE7" s="364"/>
      <c r="FCF7" s="364"/>
      <c r="FCG7" s="364"/>
      <c r="FCH7" s="364"/>
      <c r="FCI7" s="364"/>
      <c r="FCJ7" s="364"/>
      <c r="FCK7" s="364"/>
      <c r="FCL7" s="364"/>
      <c r="FCM7" s="364"/>
      <c r="FCN7" s="364"/>
      <c r="FCO7" s="364"/>
      <c r="FCP7" s="364"/>
      <c r="FCQ7" s="364"/>
      <c r="FCR7" s="364"/>
      <c r="FCS7" s="364"/>
      <c r="FCT7" s="364"/>
      <c r="FCU7" s="364"/>
      <c r="FCV7" s="364"/>
      <c r="FCW7" s="364"/>
      <c r="FCX7" s="364"/>
      <c r="FCY7" s="364"/>
      <c r="FCZ7" s="364"/>
      <c r="FDA7" s="364"/>
      <c r="FDB7" s="364"/>
      <c r="FDC7" s="364"/>
      <c r="FDD7" s="364"/>
      <c r="FDE7" s="364"/>
      <c r="FDF7" s="364"/>
      <c r="FDG7" s="364"/>
      <c r="FDH7" s="364"/>
      <c r="FDI7" s="364"/>
      <c r="FDJ7" s="364"/>
      <c r="FDK7" s="364"/>
      <c r="FDL7" s="364"/>
      <c r="FDM7" s="364"/>
      <c r="FDN7" s="364"/>
      <c r="FDO7" s="364"/>
      <c r="FDP7" s="364"/>
      <c r="FDQ7" s="364"/>
      <c r="FDR7" s="364"/>
      <c r="FDS7" s="364"/>
      <c r="FDT7" s="364"/>
      <c r="FDU7" s="364"/>
      <c r="FDV7" s="364"/>
      <c r="FDW7" s="364"/>
      <c r="FDX7" s="364"/>
      <c r="FDY7" s="364"/>
      <c r="FDZ7" s="364"/>
      <c r="FEA7" s="364"/>
      <c r="FEB7" s="364"/>
      <c r="FEC7" s="364"/>
      <c r="FED7" s="364"/>
      <c r="FEE7" s="364"/>
      <c r="FEF7" s="364"/>
      <c r="FEG7" s="364"/>
      <c r="FEH7" s="364"/>
      <c r="FEI7" s="364"/>
      <c r="FEJ7" s="364"/>
      <c r="FEK7" s="364"/>
      <c r="FEL7" s="364"/>
      <c r="FEM7" s="364"/>
      <c r="FEN7" s="364"/>
      <c r="FEO7" s="364"/>
      <c r="FEP7" s="364"/>
      <c r="FEQ7" s="364"/>
      <c r="FER7" s="364"/>
      <c r="FES7" s="364"/>
      <c r="FET7" s="364"/>
      <c r="FEU7" s="364"/>
      <c r="FEV7" s="364"/>
      <c r="FEW7" s="364"/>
      <c r="FEX7" s="364"/>
      <c r="FEY7" s="364"/>
      <c r="FEZ7" s="364"/>
      <c r="FFA7" s="364"/>
      <c r="FFB7" s="364"/>
      <c r="FFC7" s="364"/>
      <c r="FFD7" s="364"/>
      <c r="FFE7" s="364"/>
      <c r="FFF7" s="364"/>
      <c r="FFG7" s="364"/>
      <c r="FFH7" s="364"/>
      <c r="FFI7" s="364"/>
      <c r="FFJ7" s="364"/>
      <c r="FFK7" s="364"/>
      <c r="FFL7" s="364"/>
      <c r="FFM7" s="364"/>
      <c r="FFN7" s="364"/>
      <c r="FFO7" s="364"/>
      <c r="FFP7" s="364"/>
      <c r="FFQ7" s="364"/>
      <c r="FFR7" s="364"/>
      <c r="FFS7" s="364"/>
      <c r="FFT7" s="364"/>
      <c r="FFU7" s="364"/>
      <c r="FFV7" s="364"/>
      <c r="FFW7" s="364"/>
      <c r="FFX7" s="364"/>
      <c r="FFY7" s="364"/>
      <c r="FFZ7" s="364"/>
      <c r="FGA7" s="364"/>
      <c r="FGB7" s="364"/>
      <c r="FGC7" s="364"/>
      <c r="FGD7" s="364"/>
      <c r="FGE7" s="364"/>
      <c r="FGF7" s="364"/>
      <c r="FGG7" s="364"/>
      <c r="FGH7" s="364"/>
      <c r="FGI7" s="364"/>
      <c r="FGJ7" s="364"/>
      <c r="FGK7" s="364"/>
      <c r="FGL7" s="364"/>
      <c r="FGM7" s="364"/>
      <c r="FGN7" s="364"/>
      <c r="FGO7" s="364"/>
      <c r="FGP7" s="364"/>
      <c r="FGQ7" s="364"/>
      <c r="FGR7" s="364"/>
      <c r="FGS7" s="364"/>
      <c r="FGT7" s="364"/>
      <c r="FGU7" s="364"/>
      <c r="FGV7" s="364"/>
      <c r="FGW7" s="364"/>
      <c r="FGX7" s="364"/>
      <c r="FGY7" s="364"/>
      <c r="FGZ7" s="364"/>
      <c r="FHA7" s="364"/>
      <c r="FHB7" s="364"/>
      <c r="FHC7" s="364"/>
      <c r="FHD7" s="364"/>
      <c r="FHE7" s="364"/>
      <c r="FHF7" s="364"/>
      <c r="FHG7" s="364"/>
      <c r="FHH7" s="364"/>
      <c r="FHI7" s="364"/>
      <c r="FHJ7" s="364"/>
      <c r="FHK7" s="364"/>
      <c r="FHL7" s="364"/>
      <c r="FHM7" s="364"/>
      <c r="FHN7" s="364"/>
      <c r="FHO7" s="364"/>
      <c r="FHP7" s="364"/>
      <c r="FHQ7" s="364"/>
      <c r="FHR7" s="364"/>
      <c r="FHS7" s="364"/>
      <c r="FHT7" s="364"/>
      <c r="FHU7" s="364"/>
      <c r="FHV7" s="364"/>
      <c r="FHW7" s="364"/>
      <c r="FHX7" s="364"/>
      <c r="FHY7" s="364"/>
      <c r="FHZ7" s="364"/>
      <c r="FIA7" s="364"/>
      <c r="FIB7" s="364"/>
      <c r="FIC7" s="364"/>
      <c r="FID7" s="364"/>
      <c r="FIE7" s="364"/>
      <c r="FIF7" s="364"/>
      <c r="FIG7" s="364"/>
      <c r="FIH7" s="364"/>
      <c r="FII7" s="364"/>
      <c r="FIJ7" s="364"/>
      <c r="FIK7" s="364"/>
      <c r="FIL7" s="364"/>
      <c r="FIM7" s="364"/>
      <c r="FIN7" s="364"/>
      <c r="FIO7" s="364"/>
      <c r="FIP7" s="364"/>
      <c r="FIQ7" s="364"/>
      <c r="FIR7" s="364"/>
      <c r="FIS7" s="364"/>
      <c r="FIT7" s="364"/>
      <c r="FIU7" s="364"/>
      <c r="FIV7" s="364"/>
      <c r="FIW7" s="364"/>
      <c r="FIX7" s="364"/>
      <c r="FIY7" s="364"/>
      <c r="FIZ7" s="364"/>
      <c r="FJA7" s="364"/>
      <c r="FJB7" s="364"/>
      <c r="FJC7" s="364"/>
      <c r="FJD7" s="364"/>
      <c r="FJE7" s="364"/>
      <c r="FJF7" s="364"/>
      <c r="FJG7" s="364"/>
      <c r="FJH7" s="364"/>
      <c r="FJI7" s="364"/>
      <c r="FJJ7" s="364"/>
      <c r="FJK7" s="364"/>
      <c r="FJL7" s="364"/>
      <c r="FJM7" s="364"/>
      <c r="FJN7" s="364"/>
      <c r="FJO7" s="364"/>
      <c r="FJP7" s="364"/>
      <c r="FJQ7" s="364"/>
      <c r="FJR7" s="364"/>
      <c r="FJS7" s="364"/>
      <c r="FJT7" s="364"/>
      <c r="FJU7" s="364"/>
      <c r="FJV7" s="364"/>
      <c r="FJW7" s="364"/>
      <c r="FJX7" s="364"/>
      <c r="FJY7" s="364"/>
      <c r="FJZ7" s="364"/>
      <c r="FKA7" s="364"/>
      <c r="FKB7" s="364"/>
      <c r="FKC7" s="364"/>
      <c r="FKD7" s="364"/>
      <c r="FKE7" s="364"/>
      <c r="FKF7" s="364"/>
      <c r="FKG7" s="364"/>
      <c r="FKH7" s="364"/>
      <c r="FKI7" s="364"/>
      <c r="FKJ7" s="364"/>
      <c r="FKK7" s="364"/>
      <c r="FKL7" s="364"/>
      <c r="FKM7" s="364"/>
      <c r="FKN7" s="364"/>
      <c r="FKO7" s="364"/>
      <c r="FKP7" s="364"/>
      <c r="FKQ7" s="364"/>
      <c r="FKR7" s="364"/>
      <c r="FKS7" s="364"/>
      <c r="FKT7" s="364"/>
      <c r="FKU7" s="364"/>
      <c r="FKV7" s="364"/>
      <c r="FKW7" s="364"/>
      <c r="FKX7" s="364"/>
      <c r="FKY7" s="364"/>
      <c r="FKZ7" s="364"/>
      <c r="FLA7" s="364"/>
      <c r="FLB7" s="364"/>
      <c r="FLC7" s="364"/>
      <c r="FLD7" s="364"/>
      <c r="FLE7" s="364"/>
      <c r="FLF7" s="364"/>
      <c r="FLG7" s="364"/>
      <c r="FLH7" s="364"/>
      <c r="FLI7" s="364"/>
      <c r="FLJ7" s="364"/>
      <c r="FLK7" s="364"/>
      <c r="FLL7" s="364"/>
      <c r="FLM7" s="364"/>
      <c r="FLN7" s="364"/>
      <c r="FLO7" s="364"/>
      <c r="FLP7" s="364"/>
      <c r="FLQ7" s="364"/>
      <c r="FLR7" s="364"/>
      <c r="FLS7" s="364"/>
      <c r="FLT7" s="364"/>
      <c r="FLU7" s="364"/>
      <c r="FLV7" s="364"/>
      <c r="FLW7" s="364"/>
      <c r="FLX7" s="364"/>
      <c r="FLY7" s="364"/>
      <c r="FLZ7" s="364"/>
      <c r="FMA7" s="364"/>
      <c r="FMB7" s="364"/>
      <c r="FMC7" s="364"/>
      <c r="FMD7" s="364"/>
      <c r="FME7" s="364"/>
      <c r="FMF7" s="364"/>
      <c r="FMG7" s="364"/>
      <c r="FMH7" s="364"/>
      <c r="FMI7" s="364"/>
      <c r="FMJ7" s="364"/>
      <c r="FMK7" s="364"/>
      <c r="FML7" s="364"/>
      <c r="FMM7" s="364"/>
      <c r="FMN7" s="364"/>
      <c r="FMO7" s="364"/>
      <c r="FMP7" s="364"/>
      <c r="FMQ7" s="364"/>
      <c r="FMR7" s="364"/>
      <c r="FMS7" s="364"/>
      <c r="FMT7" s="364"/>
      <c r="FMU7" s="364"/>
      <c r="FMV7" s="364"/>
      <c r="FMW7" s="364"/>
      <c r="FMX7" s="364"/>
      <c r="FMY7" s="364"/>
      <c r="FMZ7" s="364"/>
      <c r="FNA7" s="364"/>
      <c r="FNB7" s="364"/>
      <c r="FNC7" s="364"/>
      <c r="FND7" s="364"/>
      <c r="FNE7" s="364"/>
      <c r="FNF7" s="364"/>
      <c r="FNG7" s="364"/>
      <c r="FNH7" s="364"/>
      <c r="FNI7" s="364"/>
      <c r="FNJ7" s="364"/>
      <c r="FNK7" s="364"/>
      <c r="FNL7" s="364"/>
      <c r="FNM7" s="364"/>
      <c r="FNN7" s="364"/>
      <c r="FNO7" s="364"/>
      <c r="FNP7" s="364"/>
      <c r="FNQ7" s="364"/>
      <c r="FNR7" s="364"/>
      <c r="FNS7" s="364"/>
      <c r="FNT7" s="364"/>
      <c r="FNU7" s="364"/>
      <c r="FNV7" s="364"/>
      <c r="FNW7" s="364"/>
      <c r="FNX7" s="364"/>
      <c r="FNY7" s="364"/>
      <c r="FNZ7" s="364"/>
      <c r="FOA7" s="364"/>
      <c r="FOB7" s="364"/>
      <c r="FOC7" s="364"/>
      <c r="FOD7" s="364"/>
      <c r="FOE7" s="364"/>
      <c r="FOF7" s="364"/>
      <c r="FOG7" s="364"/>
      <c r="FOH7" s="364"/>
      <c r="FOI7" s="364"/>
      <c r="FOJ7" s="364"/>
      <c r="FOK7" s="364"/>
      <c r="FOL7" s="364"/>
      <c r="FOM7" s="364"/>
      <c r="FON7" s="364"/>
      <c r="FOO7" s="364"/>
      <c r="FOP7" s="364"/>
      <c r="FOQ7" s="364"/>
      <c r="FOR7" s="364"/>
      <c r="FOS7" s="364"/>
      <c r="FOT7" s="364"/>
      <c r="FOU7" s="364"/>
      <c r="FOV7" s="364"/>
      <c r="FOW7" s="364"/>
      <c r="FOX7" s="364"/>
      <c r="FOY7" s="364"/>
      <c r="FOZ7" s="364"/>
      <c r="FPA7" s="364"/>
      <c r="FPB7" s="364"/>
      <c r="FPC7" s="364"/>
      <c r="FPD7" s="364"/>
      <c r="FPE7" s="364"/>
      <c r="FPF7" s="364"/>
      <c r="FPG7" s="364"/>
      <c r="FPH7" s="364"/>
      <c r="FPI7" s="364"/>
      <c r="FPJ7" s="364"/>
      <c r="FPK7" s="364"/>
      <c r="FPL7" s="364"/>
      <c r="FPM7" s="364"/>
      <c r="FPN7" s="364"/>
      <c r="FPO7" s="364"/>
      <c r="FPP7" s="364"/>
      <c r="FPQ7" s="364"/>
      <c r="FPR7" s="364"/>
      <c r="FPS7" s="364"/>
      <c r="FPT7" s="364"/>
      <c r="FPU7" s="364"/>
      <c r="FPV7" s="364"/>
      <c r="FPW7" s="364"/>
      <c r="FPX7" s="364"/>
      <c r="FPY7" s="364"/>
      <c r="FPZ7" s="364"/>
      <c r="FQA7" s="364"/>
      <c r="FQB7" s="364"/>
      <c r="FQC7" s="364"/>
      <c r="FQD7" s="364"/>
      <c r="FQE7" s="364"/>
      <c r="FQF7" s="364"/>
      <c r="FQG7" s="364"/>
      <c r="FQH7" s="364"/>
      <c r="FQI7" s="364"/>
      <c r="FQJ7" s="364"/>
      <c r="FQK7" s="364"/>
      <c r="FQL7" s="364"/>
      <c r="FQM7" s="364"/>
      <c r="FQN7" s="364"/>
      <c r="FQO7" s="364"/>
      <c r="FQP7" s="364"/>
      <c r="FQQ7" s="364"/>
      <c r="FQR7" s="364"/>
      <c r="FQS7" s="364"/>
      <c r="FQT7" s="364"/>
      <c r="FQU7" s="364"/>
      <c r="FQV7" s="364"/>
      <c r="FQW7" s="364"/>
      <c r="FQX7" s="364"/>
      <c r="FQY7" s="364"/>
      <c r="FQZ7" s="364"/>
      <c r="FRA7" s="364"/>
      <c r="FRB7" s="364"/>
      <c r="FRC7" s="364"/>
      <c r="FRD7" s="364"/>
      <c r="FRE7" s="364"/>
      <c r="FRF7" s="364"/>
      <c r="FRG7" s="364"/>
      <c r="FRH7" s="364"/>
      <c r="FRI7" s="364"/>
      <c r="FRJ7" s="364"/>
      <c r="FRK7" s="364"/>
      <c r="FRL7" s="364"/>
      <c r="FRM7" s="364"/>
      <c r="FRN7" s="364"/>
      <c r="FRO7" s="364"/>
      <c r="FRP7" s="364"/>
      <c r="FRQ7" s="364"/>
      <c r="FRR7" s="364"/>
      <c r="FRS7" s="364"/>
      <c r="FRT7" s="364"/>
      <c r="FRU7" s="364"/>
      <c r="FRV7" s="364"/>
      <c r="FRW7" s="364"/>
      <c r="FRX7" s="364"/>
      <c r="FRY7" s="364"/>
      <c r="FRZ7" s="364"/>
      <c r="FSA7" s="364"/>
      <c r="FSB7" s="364"/>
      <c r="FSC7" s="364"/>
      <c r="FSD7" s="364"/>
      <c r="FSE7" s="364"/>
      <c r="FSF7" s="364"/>
      <c r="FSG7" s="364"/>
      <c r="FSH7" s="364"/>
      <c r="FSI7" s="364"/>
      <c r="FSJ7" s="364"/>
      <c r="FSK7" s="364"/>
      <c r="FSL7" s="364"/>
      <c r="FSM7" s="364"/>
      <c r="FSN7" s="364"/>
      <c r="FSO7" s="364"/>
      <c r="FSP7" s="364"/>
      <c r="FSQ7" s="364"/>
      <c r="FSR7" s="364"/>
      <c r="FSS7" s="364"/>
      <c r="FST7" s="364"/>
      <c r="FSU7" s="364"/>
      <c r="FSV7" s="364"/>
      <c r="FSW7" s="364"/>
      <c r="FSX7" s="364"/>
      <c r="FSY7" s="364"/>
      <c r="FSZ7" s="364"/>
      <c r="FTA7" s="364"/>
      <c r="FTB7" s="364"/>
      <c r="FTC7" s="364"/>
      <c r="FTD7" s="364"/>
      <c r="FTE7" s="364"/>
      <c r="FTF7" s="364"/>
      <c r="FTG7" s="364"/>
      <c r="FTH7" s="364"/>
      <c r="FTI7" s="364"/>
      <c r="FTJ7" s="364"/>
      <c r="FTK7" s="364"/>
      <c r="FTL7" s="364"/>
      <c r="FTM7" s="364"/>
      <c r="FTN7" s="364"/>
      <c r="FTO7" s="364"/>
      <c r="FTP7" s="364"/>
      <c r="FTQ7" s="364"/>
      <c r="FTR7" s="364"/>
      <c r="FTS7" s="364"/>
      <c r="FTT7" s="364"/>
      <c r="FTU7" s="364"/>
      <c r="FTV7" s="364"/>
      <c r="FTW7" s="364"/>
      <c r="FTX7" s="364"/>
      <c r="FTY7" s="364"/>
      <c r="FTZ7" s="364"/>
      <c r="FUA7" s="364"/>
      <c r="FUB7" s="364"/>
      <c r="FUC7" s="364"/>
      <c r="FUD7" s="364"/>
      <c r="FUE7" s="364"/>
      <c r="FUF7" s="364"/>
      <c r="FUG7" s="364"/>
      <c r="FUH7" s="364"/>
      <c r="FUI7" s="364"/>
      <c r="FUJ7" s="364"/>
      <c r="FUK7" s="364"/>
      <c r="FUL7" s="364"/>
      <c r="FUM7" s="364"/>
      <c r="FUN7" s="364"/>
      <c r="FUO7" s="364"/>
      <c r="FUP7" s="364"/>
      <c r="FUQ7" s="364"/>
      <c r="FUR7" s="364"/>
      <c r="FUS7" s="364"/>
      <c r="FUT7" s="364"/>
      <c r="FUU7" s="364"/>
      <c r="FUV7" s="364"/>
      <c r="FUW7" s="364"/>
      <c r="FUX7" s="364"/>
      <c r="FUY7" s="364"/>
      <c r="FUZ7" s="364"/>
      <c r="FVA7" s="364"/>
      <c r="FVB7" s="364"/>
      <c r="FVC7" s="364"/>
      <c r="FVD7" s="364"/>
      <c r="FVE7" s="364"/>
      <c r="FVF7" s="364"/>
      <c r="FVG7" s="364"/>
      <c r="FVH7" s="364"/>
      <c r="FVI7" s="364"/>
      <c r="FVJ7" s="364"/>
      <c r="FVK7" s="364"/>
      <c r="FVL7" s="364"/>
      <c r="FVM7" s="364"/>
      <c r="FVN7" s="364"/>
      <c r="FVO7" s="364"/>
      <c r="FVP7" s="364"/>
      <c r="FVQ7" s="364"/>
      <c r="FVR7" s="364"/>
      <c r="FVS7" s="364"/>
      <c r="FVT7" s="364"/>
      <c r="FVU7" s="364"/>
      <c r="FVV7" s="364"/>
      <c r="FVW7" s="364"/>
      <c r="FVX7" s="364"/>
      <c r="FVY7" s="364"/>
      <c r="FVZ7" s="364"/>
      <c r="FWA7" s="364"/>
      <c r="FWB7" s="364"/>
      <c r="FWC7" s="364"/>
      <c r="FWD7" s="364"/>
      <c r="FWE7" s="364"/>
      <c r="FWF7" s="364"/>
      <c r="FWG7" s="364"/>
      <c r="FWH7" s="364"/>
      <c r="FWI7" s="364"/>
      <c r="FWJ7" s="364"/>
      <c r="FWK7" s="364"/>
      <c r="FWL7" s="364"/>
      <c r="FWM7" s="364"/>
      <c r="FWN7" s="364"/>
      <c r="FWO7" s="364"/>
      <c r="FWP7" s="364"/>
      <c r="FWQ7" s="364"/>
      <c r="FWR7" s="364"/>
      <c r="FWS7" s="364"/>
      <c r="FWT7" s="364"/>
      <c r="FWU7" s="364"/>
      <c r="FWV7" s="364"/>
      <c r="FWW7" s="364"/>
      <c r="FWX7" s="364"/>
      <c r="FWY7" s="364"/>
      <c r="FWZ7" s="364"/>
      <c r="FXA7" s="364"/>
      <c r="FXB7" s="364"/>
      <c r="FXC7" s="364"/>
      <c r="FXD7" s="364"/>
      <c r="FXE7" s="364"/>
      <c r="FXF7" s="364"/>
      <c r="FXG7" s="364"/>
      <c r="FXH7" s="364"/>
      <c r="FXI7" s="364"/>
      <c r="FXJ7" s="364"/>
      <c r="FXK7" s="364"/>
      <c r="FXL7" s="364"/>
      <c r="FXM7" s="364"/>
      <c r="FXN7" s="364"/>
      <c r="FXO7" s="364"/>
      <c r="FXP7" s="364"/>
      <c r="FXQ7" s="364"/>
      <c r="FXR7" s="364"/>
      <c r="FXS7" s="364"/>
      <c r="FXT7" s="364"/>
      <c r="FXU7" s="364"/>
      <c r="FXV7" s="364"/>
      <c r="FXW7" s="364"/>
      <c r="FXX7" s="364"/>
      <c r="FXY7" s="364"/>
      <c r="FXZ7" s="364"/>
      <c r="FYA7" s="364"/>
      <c r="FYB7" s="364"/>
      <c r="FYC7" s="364"/>
      <c r="FYD7" s="364"/>
      <c r="FYE7" s="364"/>
      <c r="FYF7" s="364"/>
      <c r="FYG7" s="364"/>
      <c r="FYH7" s="364"/>
      <c r="FYI7" s="364"/>
      <c r="FYJ7" s="364"/>
      <c r="FYK7" s="364"/>
      <c r="FYL7" s="364"/>
      <c r="FYM7" s="364"/>
      <c r="FYN7" s="364"/>
      <c r="FYO7" s="364"/>
      <c r="FYP7" s="364"/>
      <c r="FYQ7" s="364"/>
      <c r="FYR7" s="364"/>
      <c r="FYS7" s="364"/>
      <c r="FYT7" s="364"/>
      <c r="FYU7" s="364"/>
      <c r="FYV7" s="364"/>
      <c r="FYW7" s="364"/>
      <c r="FYX7" s="364"/>
      <c r="FYY7" s="364"/>
      <c r="FYZ7" s="364"/>
      <c r="FZA7" s="364"/>
      <c r="FZB7" s="364"/>
      <c r="FZC7" s="364"/>
      <c r="FZD7" s="364"/>
      <c r="FZE7" s="364"/>
      <c r="FZF7" s="364"/>
      <c r="FZG7" s="364"/>
      <c r="FZH7" s="364"/>
      <c r="FZI7" s="364"/>
      <c r="FZJ7" s="364"/>
      <c r="FZK7" s="364"/>
      <c r="FZL7" s="364"/>
      <c r="FZM7" s="364"/>
      <c r="FZN7" s="364"/>
      <c r="FZO7" s="364"/>
      <c r="FZP7" s="364"/>
      <c r="FZQ7" s="364"/>
      <c r="FZR7" s="364"/>
      <c r="FZS7" s="364"/>
      <c r="FZT7" s="364"/>
      <c r="FZU7" s="364"/>
      <c r="FZV7" s="364"/>
      <c r="FZW7" s="364"/>
      <c r="FZX7" s="364"/>
      <c r="FZY7" s="364"/>
      <c r="FZZ7" s="364"/>
      <c r="GAA7" s="364"/>
      <c r="GAB7" s="364"/>
      <c r="GAC7" s="364"/>
      <c r="GAD7" s="364"/>
      <c r="GAE7" s="364"/>
      <c r="GAF7" s="364"/>
      <c r="GAG7" s="364"/>
      <c r="GAH7" s="364"/>
      <c r="GAI7" s="364"/>
      <c r="GAJ7" s="364"/>
      <c r="GAK7" s="364"/>
      <c r="GAL7" s="364"/>
      <c r="GAM7" s="364"/>
      <c r="GAN7" s="364"/>
      <c r="GAO7" s="364"/>
      <c r="GAP7" s="364"/>
      <c r="GAQ7" s="364"/>
      <c r="GAR7" s="364"/>
      <c r="GAS7" s="364"/>
      <c r="GAT7" s="364"/>
      <c r="GAU7" s="364"/>
      <c r="GAV7" s="364"/>
      <c r="GAW7" s="364"/>
      <c r="GAX7" s="364"/>
      <c r="GAY7" s="364"/>
      <c r="GAZ7" s="364"/>
      <c r="GBA7" s="364"/>
      <c r="GBB7" s="364"/>
      <c r="GBC7" s="364"/>
      <c r="GBD7" s="364"/>
      <c r="GBE7" s="364"/>
      <c r="GBF7" s="364"/>
      <c r="GBG7" s="364"/>
      <c r="GBH7" s="364"/>
      <c r="GBI7" s="364"/>
      <c r="GBJ7" s="364"/>
      <c r="GBK7" s="364"/>
      <c r="GBL7" s="364"/>
      <c r="GBM7" s="364"/>
      <c r="GBN7" s="364"/>
      <c r="GBO7" s="364"/>
      <c r="GBP7" s="364"/>
      <c r="GBQ7" s="364"/>
      <c r="GBR7" s="364"/>
      <c r="GBS7" s="364"/>
      <c r="GBT7" s="364"/>
      <c r="GBU7" s="364"/>
      <c r="GBV7" s="364"/>
      <c r="GBW7" s="364"/>
      <c r="GBX7" s="364"/>
      <c r="GBY7" s="364"/>
      <c r="GBZ7" s="364"/>
      <c r="GCA7" s="364"/>
      <c r="GCB7" s="364"/>
      <c r="GCC7" s="364"/>
      <c r="GCD7" s="364"/>
      <c r="GCE7" s="364"/>
      <c r="GCF7" s="364"/>
      <c r="GCG7" s="364"/>
      <c r="GCH7" s="364"/>
      <c r="GCI7" s="364"/>
      <c r="GCJ7" s="364"/>
      <c r="GCK7" s="364"/>
      <c r="GCL7" s="364"/>
      <c r="GCM7" s="364"/>
      <c r="GCN7" s="364"/>
      <c r="GCO7" s="364"/>
      <c r="GCP7" s="364"/>
      <c r="GCQ7" s="364"/>
      <c r="GCR7" s="364"/>
      <c r="GCS7" s="364"/>
      <c r="GCT7" s="364"/>
      <c r="GCU7" s="364"/>
      <c r="GCV7" s="364"/>
      <c r="GCW7" s="364"/>
      <c r="GCX7" s="364"/>
      <c r="GCY7" s="364"/>
      <c r="GCZ7" s="364"/>
      <c r="GDA7" s="364"/>
      <c r="GDB7" s="364"/>
      <c r="GDC7" s="364"/>
      <c r="GDD7" s="364"/>
      <c r="GDE7" s="364"/>
      <c r="GDF7" s="364"/>
      <c r="GDG7" s="364"/>
      <c r="GDH7" s="364"/>
      <c r="GDI7" s="364"/>
      <c r="GDJ7" s="364"/>
      <c r="GDK7" s="364"/>
      <c r="GDL7" s="364"/>
      <c r="GDM7" s="364"/>
      <c r="GDN7" s="364"/>
      <c r="GDO7" s="364"/>
      <c r="GDP7" s="364"/>
      <c r="GDQ7" s="364"/>
      <c r="GDR7" s="364"/>
      <c r="GDS7" s="364"/>
      <c r="GDT7" s="364"/>
      <c r="GDU7" s="364"/>
      <c r="GDV7" s="364"/>
      <c r="GDW7" s="364"/>
      <c r="GDX7" s="364"/>
      <c r="GDY7" s="364"/>
      <c r="GDZ7" s="364"/>
      <c r="GEA7" s="364"/>
      <c r="GEB7" s="364"/>
      <c r="GEC7" s="364"/>
      <c r="GED7" s="364"/>
      <c r="GEE7" s="364"/>
      <c r="GEF7" s="364"/>
      <c r="GEG7" s="364"/>
      <c r="GEH7" s="364"/>
      <c r="GEI7" s="364"/>
      <c r="GEJ7" s="364"/>
      <c r="GEK7" s="364"/>
      <c r="GEL7" s="364"/>
      <c r="GEM7" s="364"/>
      <c r="GEN7" s="364"/>
      <c r="GEO7" s="364"/>
      <c r="GEP7" s="364"/>
      <c r="GEQ7" s="364"/>
      <c r="GER7" s="364"/>
      <c r="GES7" s="364"/>
      <c r="GET7" s="364"/>
      <c r="GEU7" s="364"/>
      <c r="GEV7" s="364"/>
      <c r="GEW7" s="364"/>
      <c r="GEX7" s="364"/>
      <c r="GEY7" s="364"/>
      <c r="GEZ7" s="364"/>
      <c r="GFA7" s="364"/>
      <c r="GFB7" s="364"/>
      <c r="GFC7" s="364"/>
      <c r="GFD7" s="364"/>
      <c r="GFE7" s="364"/>
      <c r="GFF7" s="364"/>
      <c r="GFG7" s="364"/>
      <c r="GFH7" s="364"/>
      <c r="GFI7" s="364"/>
      <c r="GFJ7" s="364"/>
      <c r="GFK7" s="364"/>
      <c r="GFL7" s="364"/>
      <c r="GFM7" s="364"/>
      <c r="GFN7" s="364"/>
      <c r="GFO7" s="364"/>
      <c r="GFP7" s="364"/>
      <c r="GFQ7" s="364"/>
      <c r="GFR7" s="364"/>
      <c r="GFS7" s="364"/>
      <c r="GFT7" s="364"/>
      <c r="GFU7" s="364"/>
      <c r="GFV7" s="364"/>
      <c r="GFW7" s="364"/>
      <c r="GFX7" s="364"/>
      <c r="GFY7" s="364"/>
      <c r="GFZ7" s="364"/>
      <c r="GGA7" s="364"/>
      <c r="GGB7" s="364"/>
      <c r="GGC7" s="364"/>
      <c r="GGD7" s="364"/>
      <c r="GGE7" s="364"/>
      <c r="GGF7" s="364"/>
      <c r="GGG7" s="364"/>
      <c r="GGH7" s="364"/>
      <c r="GGI7" s="364"/>
      <c r="GGJ7" s="364"/>
      <c r="GGK7" s="364"/>
      <c r="GGL7" s="364"/>
      <c r="GGM7" s="364"/>
      <c r="GGN7" s="364"/>
      <c r="GGO7" s="364"/>
      <c r="GGP7" s="364"/>
      <c r="GGQ7" s="364"/>
      <c r="GGR7" s="364"/>
      <c r="GGS7" s="364"/>
      <c r="GGT7" s="364"/>
      <c r="GGU7" s="364"/>
      <c r="GGV7" s="364"/>
      <c r="GGW7" s="364"/>
      <c r="GGX7" s="364"/>
      <c r="GGY7" s="364"/>
      <c r="GGZ7" s="364"/>
      <c r="GHA7" s="364"/>
      <c r="GHB7" s="364"/>
      <c r="GHC7" s="364"/>
      <c r="GHD7" s="364"/>
      <c r="GHE7" s="364"/>
      <c r="GHF7" s="364"/>
      <c r="GHG7" s="364"/>
      <c r="GHH7" s="364"/>
      <c r="GHI7" s="364"/>
      <c r="GHJ7" s="364"/>
      <c r="GHK7" s="364"/>
      <c r="GHL7" s="364"/>
      <c r="GHM7" s="364"/>
      <c r="GHN7" s="364"/>
      <c r="GHO7" s="364"/>
      <c r="GHP7" s="364"/>
      <c r="GHQ7" s="364"/>
      <c r="GHR7" s="364"/>
      <c r="GHS7" s="364"/>
      <c r="GHT7" s="364"/>
      <c r="GHU7" s="364"/>
      <c r="GHV7" s="364"/>
      <c r="GHW7" s="364"/>
      <c r="GHX7" s="364"/>
      <c r="GHY7" s="364"/>
      <c r="GHZ7" s="364"/>
      <c r="GIA7" s="364"/>
      <c r="GIB7" s="364"/>
      <c r="GIC7" s="364"/>
      <c r="GID7" s="364"/>
      <c r="GIE7" s="364"/>
      <c r="GIF7" s="364"/>
      <c r="GIG7" s="364"/>
      <c r="GIH7" s="364"/>
      <c r="GII7" s="364"/>
      <c r="GIJ7" s="364"/>
      <c r="GIK7" s="364"/>
      <c r="GIL7" s="364"/>
      <c r="GIM7" s="364"/>
      <c r="GIN7" s="364"/>
      <c r="GIO7" s="364"/>
      <c r="GIP7" s="364"/>
      <c r="GIQ7" s="364"/>
      <c r="GIR7" s="364"/>
      <c r="GIS7" s="364"/>
      <c r="GIT7" s="364"/>
      <c r="GIU7" s="364"/>
      <c r="GIV7" s="364"/>
      <c r="GIW7" s="364"/>
      <c r="GIX7" s="364"/>
      <c r="GIY7" s="364"/>
      <c r="GIZ7" s="364"/>
      <c r="GJA7" s="364"/>
      <c r="GJB7" s="364"/>
      <c r="GJC7" s="364"/>
      <c r="GJD7" s="364"/>
      <c r="GJE7" s="364"/>
      <c r="GJF7" s="364"/>
      <c r="GJG7" s="364"/>
      <c r="GJH7" s="364"/>
      <c r="GJI7" s="364"/>
      <c r="GJJ7" s="364"/>
      <c r="GJK7" s="364"/>
      <c r="GJL7" s="364"/>
      <c r="GJM7" s="364"/>
      <c r="GJN7" s="364"/>
      <c r="GJO7" s="364"/>
      <c r="GJP7" s="364"/>
      <c r="GJQ7" s="364"/>
      <c r="GJR7" s="364"/>
      <c r="GJS7" s="364"/>
      <c r="GJT7" s="364"/>
      <c r="GJU7" s="364"/>
      <c r="GJV7" s="364"/>
      <c r="GJW7" s="364"/>
      <c r="GJX7" s="364"/>
      <c r="GJY7" s="364"/>
      <c r="GJZ7" s="364"/>
      <c r="GKA7" s="364"/>
      <c r="GKB7" s="364"/>
      <c r="GKC7" s="364"/>
      <c r="GKD7" s="364"/>
      <c r="GKE7" s="364"/>
      <c r="GKF7" s="364"/>
      <c r="GKG7" s="364"/>
      <c r="GKH7" s="364"/>
      <c r="GKI7" s="364"/>
      <c r="GKJ7" s="364"/>
      <c r="GKK7" s="364"/>
      <c r="GKL7" s="364"/>
      <c r="GKM7" s="364"/>
      <c r="GKN7" s="364"/>
      <c r="GKO7" s="364"/>
      <c r="GKP7" s="364"/>
      <c r="GKQ7" s="364"/>
      <c r="GKR7" s="364"/>
      <c r="GKS7" s="364"/>
      <c r="GKT7" s="364"/>
      <c r="GKU7" s="364"/>
      <c r="GKV7" s="364"/>
      <c r="GKW7" s="364"/>
      <c r="GKX7" s="364"/>
      <c r="GKY7" s="364"/>
      <c r="GKZ7" s="364"/>
      <c r="GLA7" s="364"/>
      <c r="GLB7" s="364"/>
      <c r="GLC7" s="364"/>
      <c r="GLD7" s="364"/>
      <c r="GLE7" s="364"/>
      <c r="GLF7" s="364"/>
      <c r="GLG7" s="364"/>
      <c r="GLH7" s="364"/>
      <c r="GLI7" s="364"/>
      <c r="GLJ7" s="364"/>
      <c r="GLK7" s="364"/>
      <c r="GLL7" s="364"/>
      <c r="GLM7" s="364"/>
      <c r="GLN7" s="364"/>
      <c r="GLO7" s="364"/>
      <c r="GLP7" s="364"/>
      <c r="GLQ7" s="364"/>
      <c r="GLR7" s="364"/>
      <c r="GLS7" s="364"/>
      <c r="GLT7" s="364"/>
      <c r="GLU7" s="364"/>
      <c r="GLV7" s="364"/>
      <c r="GLW7" s="364"/>
      <c r="GLX7" s="364"/>
      <c r="GLY7" s="364"/>
      <c r="GLZ7" s="364"/>
      <c r="GMA7" s="364"/>
      <c r="GMB7" s="364"/>
      <c r="GMC7" s="364"/>
      <c r="GMD7" s="364"/>
      <c r="GME7" s="364"/>
      <c r="GMF7" s="364"/>
      <c r="GMG7" s="364"/>
      <c r="GMH7" s="364"/>
      <c r="GMI7" s="364"/>
      <c r="GMJ7" s="364"/>
      <c r="GMK7" s="364"/>
      <c r="GML7" s="364"/>
      <c r="GMM7" s="364"/>
      <c r="GMN7" s="364"/>
      <c r="GMO7" s="364"/>
      <c r="GMP7" s="364"/>
      <c r="GMQ7" s="364"/>
      <c r="GMR7" s="364"/>
      <c r="GMS7" s="364"/>
      <c r="GMT7" s="364"/>
      <c r="GMU7" s="364"/>
      <c r="GMV7" s="364"/>
      <c r="GMW7" s="364"/>
      <c r="GMX7" s="364"/>
      <c r="GMY7" s="364"/>
      <c r="GMZ7" s="364"/>
      <c r="GNA7" s="364"/>
      <c r="GNB7" s="364"/>
      <c r="GNC7" s="364"/>
      <c r="GND7" s="364"/>
      <c r="GNE7" s="364"/>
      <c r="GNF7" s="364"/>
      <c r="GNG7" s="364"/>
      <c r="GNH7" s="364"/>
      <c r="GNI7" s="364"/>
      <c r="GNJ7" s="364"/>
      <c r="GNK7" s="364"/>
      <c r="GNL7" s="364"/>
      <c r="GNM7" s="364"/>
      <c r="GNN7" s="364"/>
      <c r="GNO7" s="364"/>
      <c r="GNP7" s="364"/>
      <c r="GNQ7" s="364"/>
      <c r="GNR7" s="364"/>
      <c r="GNS7" s="364"/>
      <c r="GNT7" s="364"/>
      <c r="GNU7" s="364"/>
      <c r="GNV7" s="364"/>
      <c r="GNW7" s="364"/>
      <c r="GNX7" s="364"/>
      <c r="GNY7" s="364"/>
      <c r="GNZ7" s="364"/>
      <c r="GOA7" s="364"/>
      <c r="GOB7" s="364"/>
      <c r="GOC7" s="364"/>
      <c r="GOD7" s="364"/>
      <c r="GOE7" s="364"/>
      <c r="GOF7" s="364"/>
      <c r="GOG7" s="364"/>
      <c r="GOH7" s="364"/>
      <c r="GOI7" s="364"/>
      <c r="GOJ7" s="364"/>
      <c r="GOK7" s="364"/>
      <c r="GOL7" s="364"/>
      <c r="GOM7" s="364"/>
      <c r="GON7" s="364"/>
      <c r="GOO7" s="364"/>
      <c r="GOP7" s="364"/>
      <c r="GOQ7" s="364"/>
      <c r="GOR7" s="364"/>
      <c r="GOS7" s="364"/>
      <c r="GOT7" s="364"/>
      <c r="GOU7" s="364"/>
      <c r="GOV7" s="364"/>
      <c r="GOW7" s="364"/>
      <c r="GOX7" s="364"/>
      <c r="GOY7" s="364"/>
      <c r="GOZ7" s="364"/>
      <c r="GPA7" s="364"/>
      <c r="GPB7" s="364"/>
      <c r="GPC7" s="364"/>
      <c r="GPD7" s="364"/>
      <c r="GPE7" s="364"/>
      <c r="GPF7" s="364"/>
      <c r="GPG7" s="364"/>
      <c r="GPH7" s="364"/>
      <c r="GPI7" s="364"/>
      <c r="GPJ7" s="364"/>
      <c r="GPK7" s="364"/>
      <c r="GPL7" s="364"/>
      <c r="GPM7" s="364"/>
      <c r="GPN7" s="364"/>
      <c r="GPO7" s="364"/>
      <c r="GPP7" s="364"/>
      <c r="GPQ7" s="364"/>
      <c r="GPR7" s="364"/>
      <c r="GPS7" s="364"/>
      <c r="GPT7" s="364"/>
      <c r="GPU7" s="364"/>
      <c r="GPV7" s="364"/>
      <c r="GPW7" s="364"/>
      <c r="GPX7" s="364"/>
      <c r="GPY7" s="364"/>
      <c r="GPZ7" s="364"/>
      <c r="GQA7" s="364"/>
      <c r="GQB7" s="364"/>
      <c r="GQC7" s="364"/>
      <c r="GQD7" s="364"/>
      <c r="GQE7" s="364"/>
      <c r="GQF7" s="364"/>
      <c r="GQG7" s="364"/>
      <c r="GQH7" s="364"/>
      <c r="GQI7" s="364"/>
      <c r="GQJ7" s="364"/>
      <c r="GQK7" s="364"/>
      <c r="GQL7" s="364"/>
      <c r="GQM7" s="364"/>
      <c r="GQN7" s="364"/>
      <c r="GQO7" s="364"/>
      <c r="GQP7" s="364"/>
      <c r="GQQ7" s="364"/>
      <c r="GQR7" s="364"/>
      <c r="GQS7" s="364"/>
      <c r="GQT7" s="364"/>
      <c r="GQU7" s="364"/>
      <c r="GQV7" s="364"/>
      <c r="GQW7" s="364"/>
      <c r="GQX7" s="364"/>
      <c r="GQY7" s="364"/>
      <c r="GQZ7" s="364"/>
      <c r="GRA7" s="364"/>
      <c r="GRB7" s="364"/>
      <c r="GRC7" s="364"/>
      <c r="GRD7" s="364"/>
      <c r="GRE7" s="364"/>
      <c r="GRF7" s="364"/>
      <c r="GRG7" s="364"/>
      <c r="GRH7" s="364"/>
      <c r="GRI7" s="364"/>
      <c r="GRJ7" s="364"/>
      <c r="GRK7" s="364"/>
      <c r="GRL7" s="364"/>
      <c r="GRM7" s="364"/>
      <c r="GRN7" s="364"/>
      <c r="GRO7" s="364"/>
      <c r="GRP7" s="364"/>
      <c r="GRQ7" s="364"/>
      <c r="GRR7" s="364"/>
      <c r="GRS7" s="364"/>
      <c r="GRT7" s="364"/>
      <c r="GRU7" s="364"/>
      <c r="GRV7" s="364"/>
      <c r="GRW7" s="364"/>
      <c r="GRX7" s="364"/>
      <c r="GRY7" s="364"/>
      <c r="GRZ7" s="364"/>
      <c r="GSA7" s="364"/>
      <c r="GSB7" s="364"/>
      <c r="GSC7" s="364"/>
      <c r="GSD7" s="364"/>
      <c r="GSE7" s="364"/>
      <c r="GSF7" s="364"/>
      <c r="GSG7" s="364"/>
      <c r="GSH7" s="364"/>
      <c r="GSI7" s="364"/>
      <c r="GSJ7" s="364"/>
      <c r="GSK7" s="364"/>
      <c r="GSL7" s="364"/>
      <c r="GSM7" s="364"/>
      <c r="GSN7" s="364"/>
      <c r="GSO7" s="364"/>
      <c r="GSP7" s="364"/>
      <c r="GSQ7" s="364"/>
      <c r="GSR7" s="364"/>
      <c r="GSS7" s="364"/>
      <c r="GST7" s="364"/>
      <c r="GSU7" s="364"/>
      <c r="GSV7" s="364"/>
      <c r="GSW7" s="364"/>
      <c r="GSX7" s="364"/>
      <c r="GSY7" s="364"/>
      <c r="GSZ7" s="364"/>
      <c r="GTA7" s="364"/>
      <c r="GTB7" s="364"/>
      <c r="GTC7" s="364"/>
      <c r="GTD7" s="364"/>
      <c r="GTE7" s="364"/>
      <c r="GTF7" s="364"/>
      <c r="GTG7" s="364"/>
      <c r="GTH7" s="364"/>
      <c r="GTI7" s="364"/>
      <c r="GTJ7" s="364"/>
      <c r="GTK7" s="364"/>
      <c r="GTL7" s="364"/>
      <c r="GTM7" s="364"/>
      <c r="GTN7" s="364"/>
      <c r="GTO7" s="364"/>
      <c r="GTP7" s="364"/>
      <c r="GTQ7" s="364"/>
      <c r="GTR7" s="364"/>
      <c r="GTS7" s="364"/>
      <c r="GTT7" s="364"/>
      <c r="GTU7" s="364"/>
      <c r="GTV7" s="364"/>
      <c r="GTW7" s="364"/>
      <c r="GTX7" s="364"/>
      <c r="GTY7" s="364"/>
      <c r="GTZ7" s="364"/>
      <c r="GUA7" s="364"/>
      <c r="GUB7" s="364"/>
      <c r="GUC7" s="364"/>
      <c r="GUD7" s="364"/>
      <c r="GUE7" s="364"/>
      <c r="GUF7" s="364"/>
      <c r="GUG7" s="364"/>
      <c r="GUH7" s="364"/>
      <c r="GUI7" s="364"/>
      <c r="GUJ7" s="364"/>
      <c r="GUK7" s="364"/>
      <c r="GUL7" s="364"/>
      <c r="GUM7" s="364"/>
      <c r="GUN7" s="364"/>
      <c r="GUO7" s="364"/>
      <c r="GUP7" s="364"/>
      <c r="GUQ7" s="364"/>
      <c r="GUR7" s="364"/>
      <c r="GUS7" s="364"/>
      <c r="GUT7" s="364"/>
      <c r="GUU7" s="364"/>
      <c r="GUV7" s="364"/>
      <c r="GUW7" s="364"/>
      <c r="GUX7" s="364"/>
      <c r="GUY7" s="364"/>
      <c r="GUZ7" s="364"/>
      <c r="GVA7" s="364"/>
      <c r="GVB7" s="364"/>
      <c r="GVC7" s="364"/>
      <c r="GVD7" s="364"/>
      <c r="GVE7" s="364"/>
      <c r="GVF7" s="364"/>
      <c r="GVG7" s="364"/>
      <c r="GVH7" s="364"/>
      <c r="GVI7" s="364"/>
      <c r="GVJ7" s="364"/>
      <c r="GVK7" s="364"/>
      <c r="GVL7" s="364"/>
      <c r="GVM7" s="364"/>
      <c r="GVN7" s="364"/>
      <c r="GVO7" s="364"/>
      <c r="GVP7" s="364"/>
      <c r="GVQ7" s="364"/>
      <c r="GVR7" s="364"/>
      <c r="GVS7" s="364"/>
      <c r="GVT7" s="364"/>
      <c r="GVU7" s="364"/>
      <c r="GVV7" s="364"/>
      <c r="GVW7" s="364"/>
      <c r="GVX7" s="364"/>
      <c r="GVY7" s="364"/>
      <c r="GVZ7" s="364"/>
      <c r="GWA7" s="364"/>
      <c r="GWB7" s="364"/>
      <c r="GWC7" s="364"/>
      <c r="GWD7" s="364"/>
      <c r="GWE7" s="364"/>
      <c r="GWF7" s="364"/>
      <c r="GWG7" s="364"/>
      <c r="GWH7" s="364"/>
      <c r="GWI7" s="364"/>
      <c r="GWJ7" s="364"/>
      <c r="GWK7" s="364"/>
      <c r="GWL7" s="364"/>
      <c r="GWM7" s="364"/>
      <c r="GWN7" s="364"/>
      <c r="GWO7" s="364"/>
      <c r="GWP7" s="364"/>
      <c r="GWQ7" s="364"/>
      <c r="GWR7" s="364"/>
      <c r="GWS7" s="364"/>
      <c r="GWT7" s="364"/>
      <c r="GWU7" s="364"/>
      <c r="GWV7" s="364"/>
      <c r="GWW7" s="364"/>
      <c r="GWX7" s="364"/>
      <c r="GWY7" s="364"/>
      <c r="GWZ7" s="364"/>
      <c r="GXA7" s="364"/>
      <c r="GXB7" s="364"/>
      <c r="GXC7" s="364"/>
      <c r="GXD7" s="364"/>
      <c r="GXE7" s="364"/>
      <c r="GXF7" s="364"/>
      <c r="GXG7" s="364"/>
      <c r="GXH7" s="364"/>
      <c r="GXI7" s="364"/>
      <c r="GXJ7" s="364"/>
      <c r="GXK7" s="364"/>
      <c r="GXL7" s="364"/>
      <c r="GXM7" s="364"/>
      <c r="GXN7" s="364"/>
      <c r="GXO7" s="364"/>
      <c r="GXP7" s="364"/>
      <c r="GXQ7" s="364"/>
      <c r="GXR7" s="364"/>
      <c r="GXS7" s="364"/>
      <c r="GXT7" s="364"/>
      <c r="GXU7" s="364"/>
      <c r="GXV7" s="364"/>
      <c r="GXW7" s="364"/>
      <c r="GXX7" s="364"/>
      <c r="GXY7" s="364"/>
      <c r="GXZ7" s="364"/>
      <c r="GYA7" s="364"/>
      <c r="GYB7" s="364"/>
      <c r="GYC7" s="364"/>
      <c r="GYD7" s="364"/>
      <c r="GYE7" s="364"/>
      <c r="GYF7" s="364"/>
      <c r="GYG7" s="364"/>
      <c r="GYH7" s="364"/>
      <c r="GYI7" s="364"/>
      <c r="GYJ7" s="364"/>
      <c r="GYK7" s="364"/>
      <c r="GYL7" s="364"/>
      <c r="GYM7" s="364"/>
      <c r="GYN7" s="364"/>
      <c r="GYO7" s="364"/>
      <c r="GYP7" s="364"/>
      <c r="GYQ7" s="364"/>
      <c r="GYR7" s="364"/>
      <c r="GYS7" s="364"/>
      <c r="GYT7" s="364"/>
      <c r="GYU7" s="364"/>
      <c r="GYV7" s="364"/>
      <c r="GYW7" s="364"/>
      <c r="GYX7" s="364"/>
      <c r="GYY7" s="364"/>
      <c r="GYZ7" s="364"/>
      <c r="GZA7" s="364"/>
      <c r="GZB7" s="364"/>
      <c r="GZC7" s="364"/>
      <c r="GZD7" s="364"/>
      <c r="GZE7" s="364"/>
      <c r="GZF7" s="364"/>
      <c r="GZG7" s="364"/>
      <c r="GZH7" s="364"/>
      <c r="GZI7" s="364"/>
      <c r="GZJ7" s="364"/>
      <c r="GZK7" s="364"/>
      <c r="GZL7" s="364"/>
      <c r="GZM7" s="364"/>
      <c r="GZN7" s="364"/>
      <c r="GZO7" s="364"/>
      <c r="GZP7" s="364"/>
      <c r="GZQ7" s="364"/>
      <c r="GZR7" s="364"/>
      <c r="GZS7" s="364"/>
      <c r="GZT7" s="364"/>
      <c r="GZU7" s="364"/>
      <c r="GZV7" s="364"/>
      <c r="GZW7" s="364"/>
      <c r="GZX7" s="364"/>
      <c r="GZY7" s="364"/>
      <c r="GZZ7" s="364"/>
      <c r="HAA7" s="364"/>
      <c r="HAB7" s="364"/>
      <c r="HAC7" s="364"/>
      <c r="HAD7" s="364"/>
      <c r="HAE7" s="364"/>
      <c r="HAF7" s="364"/>
      <c r="HAG7" s="364"/>
      <c r="HAH7" s="364"/>
      <c r="HAI7" s="364"/>
      <c r="HAJ7" s="364"/>
      <c r="HAK7" s="364"/>
      <c r="HAL7" s="364"/>
      <c r="HAM7" s="364"/>
      <c r="HAN7" s="364"/>
      <c r="HAO7" s="364"/>
      <c r="HAP7" s="364"/>
      <c r="HAQ7" s="364"/>
      <c r="HAR7" s="364"/>
      <c r="HAS7" s="364"/>
      <c r="HAT7" s="364"/>
      <c r="HAU7" s="364"/>
      <c r="HAV7" s="364"/>
      <c r="HAW7" s="364"/>
      <c r="HAX7" s="364"/>
      <c r="HAY7" s="364"/>
      <c r="HAZ7" s="364"/>
      <c r="HBA7" s="364"/>
      <c r="HBB7" s="364"/>
      <c r="HBC7" s="364"/>
      <c r="HBD7" s="364"/>
      <c r="HBE7" s="364"/>
      <c r="HBF7" s="364"/>
      <c r="HBG7" s="364"/>
      <c r="HBH7" s="364"/>
      <c r="HBI7" s="364"/>
      <c r="HBJ7" s="364"/>
      <c r="HBK7" s="364"/>
      <c r="HBL7" s="364"/>
      <c r="HBM7" s="364"/>
      <c r="HBN7" s="364"/>
      <c r="HBO7" s="364"/>
      <c r="HBP7" s="364"/>
      <c r="HBQ7" s="364"/>
      <c r="HBR7" s="364"/>
      <c r="HBS7" s="364"/>
      <c r="HBT7" s="364"/>
      <c r="HBU7" s="364"/>
      <c r="HBV7" s="364"/>
      <c r="HBW7" s="364"/>
      <c r="HBX7" s="364"/>
      <c r="HBY7" s="364"/>
      <c r="HBZ7" s="364"/>
      <c r="HCA7" s="364"/>
      <c r="HCB7" s="364"/>
      <c r="HCC7" s="364"/>
      <c r="HCD7" s="364"/>
      <c r="HCE7" s="364"/>
      <c r="HCF7" s="364"/>
      <c r="HCG7" s="364"/>
      <c r="HCH7" s="364"/>
      <c r="HCI7" s="364"/>
      <c r="HCJ7" s="364"/>
      <c r="HCK7" s="364"/>
      <c r="HCL7" s="364"/>
      <c r="HCM7" s="364"/>
      <c r="HCN7" s="364"/>
      <c r="HCO7" s="364"/>
      <c r="HCP7" s="364"/>
      <c r="HCQ7" s="364"/>
      <c r="HCR7" s="364"/>
      <c r="HCS7" s="364"/>
      <c r="HCT7" s="364"/>
      <c r="HCU7" s="364"/>
      <c r="HCV7" s="364"/>
      <c r="HCW7" s="364"/>
      <c r="HCX7" s="364"/>
      <c r="HCY7" s="364"/>
      <c r="HCZ7" s="364"/>
      <c r="HDA7" s="364"/>
      <c r="HDB7" s="364"/>
      <c r="HDC7" s="364"/>
      <c r="HDD7" s="364"/>
      <c r="HDE7" s="364"/>
      <c r="HDF7" s="364"/>
      <c r="HDG7" s="364"/>
      <c r="HDH7" s="364"/>
      <c r="HDI7" s="364"/>
      <c r="HDJ7" s="364"/>
      <c r="HDK7" s="364"/>
      <c r="HDL7" s="364"/>
      <c r="HDM7" s="364"/>
      <c r="HDN7" s="364"/>
      <c r="HDO7" s="364"/>
      <c r="HDP7" s="364"/>
      <c r="HDQ7" s="364"/>
      <c r="HDR7" s="364"/>
      <c r="HDS7" s="364"/>
      <c r="HDT7" s="364"/>
      <c r="HDU7" s="364"/>
      <c r="HDV7" s="364"/>
      <c r="HDW7" s="364"/>
      <c r="HDX7" s="364"/>
      <c r="HDY7" s="364"/>
      <c r="HDZ7" s="364"/>
      <c r="HEA7" s="364"/>
      <c r="HEB7" s="364"/>
      <c r="HEC7" s="364"/>
      <c r="HED7" s="364"/>
      <c r="HEE7" s="364"/>
      <c r="HEF7" s="364"/>
      <c r="HEG7" s="364"/>
      <c r="HEH7" s="364"/>
      <c r="HEI7" s="364"/>
      <c r="HEJ7" s="364"/>
      <c r="HEK7" s="364"/>
      <c r="HEL7" s="364"/>
      <c r="HEM7" s="364"/>
      <c r="HEN7" s="364"/>
      <c r="HEO7" s="364"/>
      <c r="HEP7" s="364"/>
      <c r="HEQ7" s="364"/>
      <c r="HER7" s="364"/>
      <c r="HES7" s="364"/>
      <c r="HET7" s="364"/>
      <c r="HEU7" s="364"/>
      <c r="HEV7" s="364"/>
      <c r="HEW7" s="364"/>
      <c r="HEX7" s="364"/>
      <c r="HEY7" s="364"/>
      <c r="HEZ7" s="364"/>
      <c r="HFA7" s="364"/>
      <c r="HFB7" s="364"/>
      <c r="HFC7" s="364"/>
      <c r="HFD7" s="364"/>
      <c r="HFE7" s="364"/>
      <c r="HFF7" s="364"/>
      <c r="HFG7" s="364"/>
      <c r="HFH7" s="364"/>
      <c r="HFI7" s="364"/>
      <c r="HFJ7" s="364"/>
      <c r="HFK7" s="364"/>
      <c r="HFL7" s="364"/>
      <c r="HFM7" s="364"/>
      <c r="HFN7" s="364"/>
      <c r="HFO7" s="364"/>
      <c r="HFP7" s="364"/>
      <c r="HFQ7" s="364"/>
      <c r="HFR7" s="364"/>
      <c r="HFS7" s="364"/>
      <c r="HFT7" s="364"/>
      <c r="HFU7" s="364"/>
      <c r="HFV7" s="364"/>
      <c r="HFW7" s="364"/>
      <c r="HFX7" s="364"/>
      <c r="HFY7" s="364"/>
      <c r="HFZ7" s="364"/>
      <c r="HGA7" s="364"/>
      <c r="HGB7" s="364"/>
      <c r="HGC7" s="364"/>
      <c r="HGD7" s="364"/>
      <c r="HGE7" s="364"/>
      <c r="HGF7" s="364"/>
      <c r="HGG7" s="364"/>
      <c r="HGH7" s="364"/>
      <c r="HGI7" s="364"/>
      <c r="HGJ7" s="364"/>
      <c r="HGK7" s="364"/>
      <c r="HGL7" s="364"/>
      <c r="HGM7" s="364"/>
      <c r="HGN7" s="364"/>
      <c r="HGO7" s="364"/>
      <c r="HGP7" s="364"/>
      <c r="HGQ7" s="364"/>
      <c r="HGR7" s="364"/>
      <c r="HGS7" s="364"/>
      <c r="HGT7" s="364"/>
      <c r="HGU7" s="364"/>
      <c r="HGV7" s="364"/>
      <c r="HGW7" s="364"/>
      <c r="HGX7" s="364"/>
      <c r="HGY7" s="364"/>
      <c r="HGZ7" s="364"/>
      <c r="HHA7" s="364"/>
      <c r="HHB7" s="364"/>
      <c r="HHC7" s="364"/>
      <c r="HHD7" s="364"/>
      <c r="HHE7" s="364"/>
      <c r="HHF7" s="364"/>
      <c r="HHG7" s="364"/>
      <c r="HHH7" s="364"/>
      <c r="HHI7" s="364"/>
      <c r="HHJ7" s="364"/>
      <c r="HHK7" s="364"/>
      <c r="HHL7" s="364"/>
      <c r="HHM7" s="364"/>
      <c r="HHN7" s="364"/>
      <c r="HHO7" s="364"/>
      <c r="HHP7" s="364"/>
      <c r="HHQ7" s="364"/>
      <c r="HHR7" s="364"/>
      <c r="HHS7" s="364"/>
      <c r="HHT7" s="364"/>
      <c r="HHU7" s="364"/>
      <c r="HHV7" s="364"/>
      <c r="HHW7" s="364"/>
      <c r="HHX7" s="364"/>
      <c r="HHY7" s="364"/>
      <c r="HHZ7" s="364"/>
      <c r="HIA7" s="364"/>
      <c r="HIB7" s="364"/>
      <c r="HIC7" s="364"/>
      <c r="HID7" s="364"/>
      <c r="HIE7" s="364"/>
      <c r="HIF7" s="364"/>
      <c r="HIG7" s="364"/>
      <c r="HIH7" s="364"/>
      <c r="HII7" s="364"/>
      <c r="HIJ7" s="364"/>
      <c r="HIK7" s="364"/>
      <c r="HIL7" s="364"/>
      <c r="HIM7" s="364"/>
      <c r="HIN7" s="364"/>
      <c r="HIO7" s="364"/>
      <c r="HIP7" s="364"/>
      <c r="HIQ7" s="364"/>
      <c r="HIR7" s="364"/>
      <c r="HIS7" s="364"/>
      <c r="HIT7" s="364"/>
      <c r="HIU7" s="364"/>
      <c r="HIV7" s="364"/>
      <c r="HIW7" s="364"/>
      <c r="HIX7" s="364"/>
      <c r="HIY7" s="364"/>
      <c r="HIZ7" s="364"/>
      <c r="HJA7" s="364"/>
      <c r="HJB7" s="364"/>
      <c r="HJC7" s="364"/>
      <c r="HJD7" s="364"/>
      <c r="HJE7" s="364"/>
      <c r="HJF7" s="364"/>
      <c r="HJG7" s="364"/>
      <c r="HJH7" s="364"/>
      <c r="HJI7" s="364"/>
      <c r="HJJ7" s="364"/>
      <c r="HJK7" s="364"/>
      <c r="HJL7" s="364"/>
      <c r="HJM7" s="364"/>
      <c r="HJN7" s="364"/>
      <c r="HJO7" s="364"/>
      <c r="HJP7" s="364"/>
      <c r="HJQ7" s="364"/>
      <c r="HJR7" s="364"/>
      <c r="HJS7" s="364"/>
      <c r="HJT7" s="364"/>
      <c r="HJU7" s="364"/>
      <c r="HJV7" s="364"/>
      <c r="HJW7" s="364"/>
      <c r="HJX7" s="364"/>
      <c r="HJY7" s="364"/>
      <c r="HJZ7" s="364"/>
      <c r="HKA7" s="364"/>
      <c r="HKB7" s="364"/>
      <c r="HKC7" s="364"/>
      <c r="HKD7" s="364"/>
      <c r="HKE7" s="364"/>
      <c r="HKF7" s="364"/>
      <c r="HKG7" s="364"/>
      <c r="HKH7" s="364"/>
      <c r="HKI7" s="364"/>
      <c r="HKJ7" s="364"/>
      <c r="HKK7" s="364"/>
      <c r="HKL7" s="364"/>
      <c r="HKM7" s="364"/>
      <c r="HKN7" s="364"/>
      <c r="HKO7" s="364"/>
      <c r="HKP7" s="364"/>
      <c r="HKQ7" s="364"/>
      <c r="HKR7" s="364"/>
      <c r="HKS7" s="364"/>
      <c r="HKT7" s="364"/>
      <c r="HKU7" s="364"/>
      <c r="HKV7" s="364"/>
      <c r="HKW7" s="364"/>
      <c r="HKX7" s="364"/>
      <c r="HKY7" s="364"/>
      <c r="HKZ7" s="364"/>
      <c r="HLA7" s="364"/>
      <c r="HLB7" s="364"/>
      <c r="HLC7" s="364"/>
      <c r="HLD7" s="364"/>
      <c r="HLE7" s="364"/>
      <c r="HLF7" s="364"/>
      <c r="HLG7" s="364"/>
      <c r="HLH7" s="364"/>
      <c r="HLI7" s="364"/>
      <c r="HLJ7" s="364"/>
      <c r="HLK7" s="364"/>
      <c r="HLL7" s="364"/>
      <c r="HLM7" s="364"/>
      <c r="HLN7" s="364"/>
      <c r="HLO7" s="364"/>
      <c r="HLP7" s="364"/>
      <c r="HLQ7" s="364"/>
      <c r="HLR7" s="364"/>
      <c r="HLS7" s="364"/>
      <c r="HLT7" s="364"/>
      <c r="HLU7" s="364"/>
      <c r="HLV7" s="364"/>
      <c r="HLW7" s="364"/>
      <c r="HLX7" s="364"/>
      <c r="HLY7" s="364"/>
      <c r="HLZ7" s="364"/>
      <c r="HMA7" s="364"/>
      <c r="HMB7" s="364"/>
      <c r="HMC7" s="364"/>
      <c r="HMD7" s="364"/>
      <c r="HME7" s="364"/>
      <c r="HMF7" s="364"/>
      <c r="HMG7" s="364"/>
      <c r="HMH7" s="364"/>
      <c r="HMI7" s="364"/>
      <c r="HMJ7" s="364"/>
      <c r="HMK7" s="364"/>
      <c r="HML7" s="364"/>
      <c r="HMM7" s="364"/>
      <c r="HMN7" s="364"/>
      <c r="HMO7" s="364"/>
      <c r="HMP7" s="364"/>
      <c r="HMQ7" s="364"/>
      <c r="HMR7" s="364"/>
      <c r="HMS7" s="364"/>
      <c r="HMT7" s="364"/>
      <c r="HMU7" s="364"/>
      <c r="HMV7" s="364"/>
      <c r="HMW7" s="364"/>
      <c r="HMX7" s="364"/>
      <c r="HMY7" s="364"/>
      <c r="HMZ7" s="364"/>
      <c r="HNA7" s="364"/>
      <c r="HNB7" s="364"/>
      <c r="HNC7" s="364"/>
      <c r="HND7" s="364"/>
      <c r="HNE7" s="364"/>
      <c r="HNF7" s="364"/>
      <c r="HNG7" s="364"/>
      <c r="HNH7" s="364"/>
      <c r="HNI7" s="364"/>
      <c r="HNJ7" s="364"/>
      <c r="HNK7" s="364"/>
      <c r="HNL7" s="364"/>
      <c r="HNM7" s="364"/>
      <c r="HNN7" s="364"/>
      <c r="HNO7" s="364"/>
      <c r="HNP7" s="364"/>
      <c r="HNQ7" s="364"/>
      <c r="HNR7" s="364"/>
      <c r="HNS7" s="364"/>
      <c r="HNT7" s="364"/>
      <c r="HNU7" s="364"/>
      <c r="HNV7" s="364"/>
      <c r="HNW7" s="364"/>
      <c r="HNX7" s="364"/>
      <c r="HNY7" s="364"/>
      <c r="HNZ7" s="364"/>
      <c r="HOA7" s="364"/>
      <c r="HOB7" s="364"/>
      <c r="HOC7" s="364"/>
      <c r="HOD7" s="364"/>
      <c r="HOE7" s="364"/>
      <c r="HOF7" s="364"/>
      <c r="HOG7" s="364"/>
      <c r="HOH7" s="364"/>
      <c r="HOI7" s="364"/>
      <c r="HOJ7" s="364"/>
      <c r="HOK7" s="364"/>
      <c r="HOL7" s="364"/>
      <c r="HOM7" s="364"/>
      <c r="HON7" s="364"/>
      <c r="HOO7" s="364"/>
      <c r="HOP7" s="364"/>
      <c r="HOQ7" s="364"/>
      <c r="HOR7" s="364"/>
      <c r="HOS7" s="364"/>
      <c r="HOT7" s="364"/>
      <c r="HOU7" s="364"/>
      <c r="HOV7" s="364"/>
      <c r="HOW7" s="364"/>
      <c r="HOX7" s="364"/>
      <c r="HOY7" s="364"/>
      <c r="HOZ7" s="364"/>
      <c r="HPA7" s="364"/>
      <c r="HPB7" s="364"/>
      <c r="HPC7" s="364"/>
      <c r="HPD7" s="364"/>
      <c r="HPE7" s="364"/>
      <c r="HPF7" s="364"/>
      <c r="HPG7" s="364"/>
      <c r="HPH7" s="364"/>
      <c r="HPI7" s="364"/>
      <c r="HPJ7" s="364"/>
      <c r="HPK7" s="364"/>
      <c r="HPL7" s="364"/>
      <c r="HPM7" s="364"/>
      <c r="HPN7" s="364"/>
      <c r="HPO7" s="364"/>
      <c r="HPP7" s="364"/>
      <c r="HPQ7" s="364"/>
      <c r="HPR7" s="364"/>
      <c r="HPS7" s="364"/>
      <c r="HPT7" s="364"/>
      <c r="HPU7" s="364"/>
      <c r="HPV7" s="364"/>
      <c r="HPW7" s="364"/>
      <c r="HPX7" s="364"/>
      <c r="HPY7" s="364"/>
      <c r="HPZ7" s="364"/>
      <c r="HQA7" s="364"/>
      <c r="HQB7" s="364"/>
      <c r="HQC7" s="364"/>
      <c r="HQD7" s="364"/>
      <c r="HQE7" s="364"/>
      <c r="HQF7" s="364"/>
      <c r="HQG7" s="364"/>
      <c r="HQH7" s="364"/>
      <c r="HQI7" s="364"/>
      <c r="HQJ7" s="364"/>
      <c r="HQK7" s="364"/>
      <c r="HQL7" s="364"/>
      <c r="HQM7" s="364"/>
      <c r="HQN7" s="364"/>
      <c r="HQO7" s="364"/>
      <c r="HQP7" s="364"/>
      <c r="HQQ7" s="364"/>
      <c r="HQR7" s="364"/>
      <c r="HQS7" s="364"/>
      <c r="HQT7" s="364"/>
      <c r="HQU7" s="364"/>
      <c r="HQV7" s="364"/>
      <c r="HQW7" s="364"/>
      <c r="HQX7" s="364"/>
      <c r="HQY7" s="364"/>
      <c r="HQZ7" s="364"/>
      <c r="HRA7" s="364"/>
      <c r="HRB7" s="364"/>
      <c r="HRC7" s="364"/>
      <c r="HRD7" s="364"/>
      <c r="HRE7" s="364"/>
      <c r="HRF7" s="364"/>
      <c r="HRG7" s="364"/>
      <c r="HRH7" s="364"/>
      <c r="HRI7" s="364"/>
      <c r="HRJ7" s="364"/>
      <c r="HRK7" s="364"/>
      <c r="HRL7" s="364"/>
      <c r="HRM7" s="364"/>
      <c r="HRN7" s="364"/>
      <c r="HRO7" s="364"/>
      <c r="HRP7" s="364"/>
      <c r="HRQ7" s="364"/>
      <c r="HRR7" s="364"/>
      <c r="HRS7" s="364"/>
      <c r="HRT7" s="364"/>
      <c r="HRU7" s="364"/>
      <c r="HRV7" s="364"/>
      <c r="HRW7" s="364"/>
      <c r="HRX7" s="364"/>
      <c r="HRY7" s="364"/>
      <c r="HRZ7" s="364"/>
      <c r="HSA7" s="364"/>
      <c r="HSB7" s="364"/>
      <c r="HSC7" s="364"/>
      <c r="HSD7" s="364"/>
      <c r="HSE7" s="364"/>
      <c r="HSF7" s="364"/>
      <c r="HSG7" s="364"/>
      <c r="HSH7" s="364"/>
      <c r="HSI7" s="364"/>
      <c r="HSJ7" s="364"/>
      <c r="HSK7" s="364"/>
      <c r="HSL7" s="364"/>
      <c r="HSM7" s="364"/>
      <c r="HSN7" s="364"/>
      <c r="HSO7" s="364"/>
      <c r="HSP7" s="364"/>
      <c r="HSQ7" s="364"/>
      <c r="HSR7" s="364"/>
      <c r="HSS7" s="364"/>
      <c r="HST7" s="364"/>
      <c r="HSU7" s="364"/>
      <c r="HSV7" s="364"/>
      <c r="HSW7" s="364"/>
      <c r="HSX7" s="364"/>
      <c r="HSY7" s="364"/>
      <c r="HSZ7" s="364"/>
      <c r="HTA7" s="364"/>
      <c r="HTB7" s="364"/>
      <c r="HTC7" s="364"/>
      <c r="HTD7" s="364"/>
      <c r="HTE7" s="364"/>
      <c r="HTF7" s="364"/>
      <c r="HTG7" s="364"/>
      <c r="HTH7" s="364"/>
      <c r="HTI7" s="364"/>
      <c r="HTJ7" s="364"/>
      <c r="HTK7" s="364"/>
      <c r="HTL7" s="364"/>
      <c r="HTM7" s="364"/>
      <c r="HTN7" s="364"/>
      <c r="HTO7" s="364"/>
      <c r="HTP7" s="364"/>
      <c r="HTQ7" s="364"/>
      <c r="HTR7" s="364"/>
      <c r="HTS7" s="364"/>
      <c r="HTT7" s="364"/>
      <c r="HTU7" s="364"/>
      <c r="HTV7" s="364"/>
      <c r="HTW7" s="364"/>
      <c r="HTX7" s="364"/>
      <c r="HTY7" s="364"/>
      <c r="HTZ7" s="364"/>
      <c r="HUA7" s="364"/>
      <c r="HUB7" s="364"/>
      <c r="HUC7" s="364"/>
      <c r="HUD7" s="364"/>
      <c r="HUE7" s="364"/>
      <c r="HUF7" s="364"/>
      <c r="HUG7" s="364"/>
      <c r="HUH7" s="364"/>
      <c r="HUI7" s="364"/>
      <c r="HUJ7" s="364"/>
      <c r="HUK7" s="364"/>
      <c r="HUL7" s="364"/>
      <c r="HUM7" s="364"/>
      <c r="HUN7" s="364"/>
      <c r="HUO7" s="364"/>
      <c r="HUP7" s="364"/>
      <c r="HUQ7" s="364"/>
      <c r="HUR7" s="364"/>
      <c r="HUS7" s="364"/>
      <c r="HUT7" s="364"/>
      <c r="HUU7" s="364"/>
      <c r="HUV7" s="364"/>
      <c r="HUW7" s="364"/>
      <c r="HUX7" s="364"/>
      <c r="HUY7" s="364"/>
      <c r="HUZ7" s="364"/>
      <c r="HVA7" s="364"/>
      <c r="HVB7" s="364"/>
      <c r="HVC7" s="364"/>
      <c r="HVD7" s="364"/>
      <c r="HVE7" s="364"/>
      <c r="HVF7" s="364"/>
      <c r="HVG7" s="364"/>
      <c r="HVH7" s="364"/>
      <c r="HVI7" s="364"/>
      <c r="HVJ7" s="364"/>
      <c r="HVK7" s="364"/>
      <c r="HVL7" s="364"/>
      <c r="HVM7" s="364"/>
      <c r="HVN7" s="364"/>
      <c r="HVO7" s="364"/>
      <c r="HVP7" s="364"/>
      <c r="HVQ7" s="364"/>
      <c r="HVR7" s="364"/>
      <c r="HVS7" s="364"/>
      <c r="HVT7" s="364"/>
      <c r="HVU7" s="364"/>
      <c r="HVV7" s="364"/>
      <c r="HVW7" s="364"/>
      <c r="HVX7" s="364"/>
      <c r="HVY7" s="364"/>
      <c r="HVZ7" s="364"/>
      <c r="HWA7" s="364"/>
      <c r="HWB7" s="364"/>
      <c r="HWC7" s="364"/>
      <c r="HWD7" s="364"/>
      <c r="HWE7" s="364"/>
      <c r="HWF7" s="364"/>
      <c r="HWG7" s="364"/>
      <c r="HWH7" s="364"/>
      <c r="HWI7" s="364"/>
      <c r="HWJ7" s="364"/>
      <c r="HWK7" s="364"/>
      <c r="HWL7" s="364"/>
      <c r="HWM7" s="364"/>
      <c r="HWN7" s="364"/>
      <c r="HWO7" s="364"/>
      <c r="HWP7" s="364"/>
      <c r="HWQ7" s="364"/>
      <c r="HWR7" s="364"/>
      <c r="HWS7" s="364"/>
      <c r="HWT7" s="364"/>
      <c r="HWU7" s="364"/>
      <c r="HWV7" s="364"/>
      <c r="HWW7" s="364"/>
      <c r="HWX7" s="364"/>
      <c r="HWY7" s="364"/>
      <c r="HWZ7" s="364"/>
      <c r="HXA7" s="364"/>
      <c r="HXB7" s="364"/>
      <c r="HXC7" s="364"/>
      <c r="HXD7" s="364"/>
      <c r="HXE7" s="364"/>
      <c r="HXF7" s="364"/>
      <c r="HXG7" s="364"/>
      <c r="HXH7" s="364"/>
      <c r="HXI7" s="364"/>
      <c r="HXJ7" s="364"/>
      <c r="HXK7" s="364"/>
      <c r="HXL7" s="364"/>
      <c r="HXM7" s="364"/>
      <c r="HXN7" s="364"/>
      <c r="HXO7" s="364"/>
      <c r="HXP7" s="364"/>
      <c r="HXQ7" s="364"/>
      <c r="HXR7" s="364"/>
      <c r="HXS7" s="364"/>
      <c r="HXT7" s="364"/>
      <c r="HXU7" s="364"/>
      <c r="HXV7" s="364"/>
      <c r="HXW7" s="364"/>
      <c r="HXX7" s="364"/>
      <c r="HXY7" s="364"/>
      <c r="HXZ7" s="364"/>
      <c r="HYA7" s="364"/>
      <c r="HYB7" s="364"/>
      <c r="HYC7" s="364"/>
      <c r="HYD7" s="364"/>
      <c r="HYE7" s="364"/>
      <c r="HYF7" s="364"/>
      <c r="HYG7" s="364"/>
      <c r="HYH7" s="364"/>
      <c r="HYI7" s="364"/>
      <c r="HYJ7" s="364"/>
      <c r="HYK7" s="364"/>
      <c r="HYL7" s="364"/>
      <c r="HYM7" s="364"/>
      <c r="HYN7" s="364"/>
      <c r="HYO7" s="364"/>
      <c r="HYP7" s="364"/>
      <c r="HYQ7" s="364"/>
      <c r="HYR7" s="364"/>
      <c r="HYS7" s="364"/>
      <c r="HYT7" s="364"/>
      <c r="HYU7" s="364"/>
      <c r="HYV7" s="364"/>
      <c r="HYW7" s="364"/>
      <c r="HYX7" s="364"/>
      <c r="HYY7" s="364"/>
      <c r="HYZ7" s="364"/>
      <c r="HZA7" s="364"/>
      <c r="HZB7" s="364"/>
      <c r="HZC7" s="364"/>
      <c r="HZD7" s="364"/>
      <c r="HZE7" s="364"/>
      <c r="HZF7" s="364"/>
      <c r="HZG7" s="364"/>
      <c r="HZH7" s="364"/>
      <c r="HZI7" s="364"/>
      <c r="HZJ7" s="364"/>
      <c r="HZK7" s="364"/>
      <c r="HZL7" s="364"/>
      <c r="HZM7" s="364"/>
      <c r="HZN7" s="364"/>
      <c r="HZO7" s="364"/>
      <c r="HZP7" s="364"/>
      <c r="HZQ7" s="364"/>
      <c r="HZR7" s="364"/>
      <c r="HZS7" s="364"/>
      <c r="HZT7" s="364"/>
      <c r="HZU7" s="364"/>
      <c r="HZV7" s="364"/>
      <c r="HZW7" s="364"/>
      <c r="HZX7" s="364"/>
      <c r="HZY7" s="364"/>
      <c r="HZZ7" s="364"/>
      <c r="IAA7" s="364"/>
      <c r="IAB7" s="364"/>
      <c r="IAC7" s="364"/>
      <c r="IAD7" s="364"/>
      <c r="IAE7" s="364"/>
      <c r="IAF7" s="364"/>
      <c r="IAG7" s="364"/>
      <c r="IAH7" s="364"/>
      <c r="IAI7" s="364"/>
      <c r="IAJ7" s="364"/>
      <c r="IAK7" s="364"/>
      <c r="IAL7" s="364"/>
      <c r="IAM7" s="364"/>
      <c r="IAN7" s="364"/>
      <c r="IAO7" s="364"/>
      <c r="IAP7" s="364"/>
      <c r="IAQ7" s="364"/>
      <c r="IAR7" s="364"/>
      <c r="IAS7" s="364"/>
      <c r="IAT7" s="364"/>
      <c r="IAU7" s="364"/>
      <c r="IAV7" s="364"/>
      <c r="IAW7" s="364"/>
      <c r="IAX7" s="364"/>
      <c r="IAY7" s="364"/>
      <c r="IAZ7" s="364"/>
      <c r="IBA7" s="364"/>
      <c r="IBB7" s="364"/>
      <c r="IBC7" s="364"/>
      <c r="IBD7" s="364"/>
      <c r="IBE7" s="364"/>
      <c r="IBF7" s="364"/>
      <c r="IBG7" s="364"/>
      <c r="IBH7" s="364"/>
      <c r="IBI7" s="364"/>
      <c r="IBJ7" s="364"/>
      <c r="IBK7" s="364"/>
      <c r="IBL7" s="364"/>
      <c r="IBM7" s="364"/>
      <c r="IBN7" s="364"/>
      <c r="IBO7" s="364"/>
      <c r="IBP7" s="364"/>
      <c r="IBQ7" s="364"/>
      <c r="IBR7" s="364"/>
      <c r="IBS7" s="364"/>
      <c r="IBT7" s="364"/>
      <c r="IBU7" s="364"/>
      <c r="IBV7" s="364"/>
      <c r="IBW7" s="364"/>
      <c r="IBX7" s="364"/>
      <c r="IBY7" s="364"/>
      <c r="IBZ7" s="364"/>
      <c r="ICA7" s="364"/>
      <c r="ICB7" s="364"/>
      <c r="ICC7" s="364"/>
      <c r="ICD7" s="364"/>
      <c r="ICE7" s="364"/>
      <c r="ICF7" s="364"/>
      <c r="ICG7" s="364"/>
      <c r="ICH7" s="364"/>
      <c r="ICI7" s="364"/>
      <c r="ICJ7" s="364"/>
      <c r="ICK7" s="364"/>
      <c r="ICL7" s="364"/>
      <c r="ICM7" s="364"/>
      <c r="ICN7" s="364"/>
      <c r="ICO7" s="364"/>
      <c r="ICP7" s="364"/>
      <c r="ICQ7" s="364"/>
      <c r="ICR7" s="364"/>
      <c r="ICS7" s="364"/>
      <c r="ICT7" s="364"/>
      <c r="ICU7" s="364"/>
      <c r="ICV7" s="364"/>
      <c r="ICW7" s="364"/>
      <c r="ICX7" s="364"/>
      <c r="ICY7" s="364"/>
      <c r="ICZ7" s="364"/>
      <c r="IDA7" s="364"/>
      <c r="IDB7" s="364"/>
      <c r="IDC7" s="364"/>
      <c r="IDD7" s="364"/>
      <c r="IDE7" s="364"/>
      <c r="IDF7" s="364"/>
      <c r="IDG7" s="364"/>
      <c r="IDH7" s="364"/>
      <c r="IDI7" s="364"/>
      <c r="IDJ7" s="364"/>
      <c r="IDK7" s="364"/>
      <c r="IDL7" s="364"/>
      <c r="IDM7" s="364"/>
      <c r="IDN7" s="364"/>
      <c r="IDO7" s="364"/>
      <c r="IDP7" s="364"/>
      <c r="IDQ7" s="364"/>
      <c r="IDR7" s="364"/>
      <c r="IDS7" s="364"/>
      <c r="IDT7" s="364"/>
      <c r="IDU7" s="364"/>
      <c r="IDV7" s="364"/>
      <c r="IDW7" s="364"/>
      <c r="IDX7" s="364"/>
      <c r="IDY7" s="364"/>
      <c r="IDZ7" s="364"/>
      <c r="IEA7" s="364"/>
      <c r="IEB7" s="364"/>
      <c r="IEC7" s="364"/>
      <c r="IED7" s="364"/>
      <c r="IEE7" s="364"/>
      <c r="IEF7" s="364"/>
      <c r="IEG7" s="364"/>
      <c r="IEH7" s="364"/>
      <c r="IEI7" s="364"/>
      <c r="IEJ7" s="364"/>
      <c r="IEK7" s="364"/>
      <c r="IEL7" s="364"/>
      <c r="IEM7" s="364"/>
      <c r="IEN7" s="364"/>
      <c r="IEO7" s="364"/>
      <c r="IEP7" s="364"/>
      <c r="IEQ7" s="364"/>
      <c r="IER7" s="364"/>
      <c r="IES7" s="364"/>
      <c r="IET7" s="364"/>
      <c r="IEU7" s="364"/>
      <c r="IEV7" s="364"/>
      <c r="IEW7" s="364"/>
      <c r="IEX7" s="364"/>
      <c r="IEY7" s="364"/>
      <c r="IEZ7" s="364"/>
      <c r="IFA7" s="364"/>
      <c r="IFB7" s="364"/>
      <c r="IFC7" s="364"/>
      <c r="IFD7" s="364"/>
      <c r="IFE7" s="364"/>
      <c r="IFF7" s="364"/>
      <c r="IFG7" s="364"/>
      <c r="IFH7" s="364"/>
      <c r="IFI7" s="364"/>
      <c r="IFJ7" s="364"/>
      <c r="IFK7" s="364"/>
      <c r="IFL7" s="364"/>
      <c r="IFM7" s="364"/>
      <c r="IFN7" s="364"/>
      <c r="IFO7" s="364"/>
      <c r="IFP7" s="364"/>
      <c r="IFQ7" s="364"/>
      <c r="IFR7" s="364"/>
      <c r="IFS7" s="364"/>
      <c r="IFT7" s="364"/>
      <c r="IFU7" s="364"/>
      <c r="IFV7" s="364"/>
      <c r="IFW7" s="364"/>
      <c r="IFX7" s="364"/>
      <c r="IFY7" s="364"/>
      <c r="IFZ7" s="364"/>
      <c r="IGA7" s="364"/>
      <c r="IGB7" s="364"/>
      <c r="IGC7" s="364"/>
      <c r="IGD7" s="364"/>
      <c r="IGE7" s="364"/>
      <c r="IGF7" s="364"/>
      <c r="IGG7" s="364"/>
      <c r="IGH7" s="364"/>
      <c r="IGI7" s="364"/>
      <c r="IGJ7" s="364"/>
      <c r="IGK7" s="364"/>
      <c r="IGL7" s="364"/>
      <c r="IGM7" s="364"/>
      <c r="IGN7" s="364"/>
      <c r="IGO7" s="364"/>
      <c r="IGP7" s="364"/>
      <c r="IGQ7" s="364"/>
      <c r="IGR7" s="364"/>
      <c r="IGS7" s="364"/>
      <c r="IGT7" s="364"/>
      <c r="IGU7" s="364"/>
      <c r="IGV7" s="364"/>
      <c r="IGW7" s="364"/>
      <c r="IGX7" s="364"/>
      <c r="IGY7" s="364"/>
      <c r="IGZ7" s="364"/>
      <c r="IHA7" s="364"/>
      <c r="IHB7" s="364"/>
      <c r="IHC7" s="364"/>
      <c r="IHD7" s="364"/>
      <c r="IHE7" s="364"/>
      <c r="IHF7" s="364"/>
      <c r="IHG7" s="364"/>
      <c r="IHH7" s="364"/>
      <c r="IHI7" s="364"/>
      <c r="IHJ7" s="364"/>
      <c r="IHK7" s="364"/>
      <c r="IHL7" s="364"/>
      <c r="IHM7" s="364"/>
      <c r="IHN7" s="364"/>
      <c r="IHO7" s="364"/>
      <c r="IHP7" s="364"/>
      <c r="IHQ7" s="364"/>
      <c r="IHR7" s="364"/>
      <c r="IHS7" s="364"/>
      <c r="IHT7" s="364"/>
      <c r="IHU7" s="364"/>
      <c r="IHV7" s="364"/>
      <c r="IHW7" s="364"/>
      <c r="IHX7" s="364"/>
      <c r="IHY7" s="364"/>
      <c r="IHZ7" s="364"/>
      <c r="IIA7" s="364"/>
      <c r="IIB7" s="364"/>
      <c r="IIC7" s="364"/>
      <c r="IID7" s="364"/>
      <c r="IIE7" s="364"/>
      <c r="IIF7" s="364"/>
      <c r="IIG7" s="364"/>
      <c r="IIH7" s="364"/>
      <c r="III7" s="364"/>
      <c r="IIJ7" s="364"/>
      <c r="IIK7" s="364"/>
      <c r="IIL7" s="364"/>
      <c r="IIM7" s="364"/>
      <c r="IIN7" s="364"/>
      <c r="IIO7" s="364"/>
      <c r="IIP7" s="364"/>
      <c r="IIQ7" s="364"/>
      <c r="IIR7" s="364"/>
      <c r="IIS7" s="364"/>
      <c r="IIT7" s="364"/>
      <c r="IIU7" s="364"/>
      <c r="IIV7" s="364"/>
      <c r="IIW7" s="364"/>
      <c r="IIX7" s="364"/>
      <c r="IIY7" s="364"/>
      <c r="IIZ7" s="364"/>
      <c r="IJA7" s="364"/>
      <c r="IJB7" s="364"/>
      <c r="IJC7" s="364"/>
      <c r="IJD7" s="364"/>
      <c r="IJE7" s="364"/>
      <c r="IJF7" s="364"/>
      <c r="IJG7" s="364"/>
      <c r="IJH7" s="364"/>
      <c r="IJI7" s="364"/>
      <c r="IJJ7" s="364"/>
      <c r="IJK7" s="364"/>
      <c r="IJL7" s="364"/>
      <c r="IJM7" s="364"/>
      <c r="IJN7" s="364"/>
      <c r="IJO7" s="364"/>
      <c r="IJP7" s="364"/>
      <c r="IJQ7" s="364"/>
      <c r="IJR7" s="364"/>
      <c r="IJS7" s="364"/>
      <c r="IJT7" s="364"/>
      <c r="IJU7" s="364"/>
      <c r="IJV7" s="364"/>
      <c r="IJW7" s="364"/>
      <c r="IJX7" s="364"/>
      <c r="IJY7" s="364"/>
      <c r="IJZ7" s="364"/>
      <c r="IKA7" s="364"/>
      <c r="IKB7" s="364"/>
      <c r="IKC7" s="364"/>
      <c r="IKD7" s="364"/>
      <c r="IKE7" s="364"/>
      <c r="IKF7" s="364"/>
      <c r="IKG7" s="364"/>
      <c r="IKH7" s="364"/>
      <c r="IKI7" s="364"/>
      <c r="IKJ7" s="364"/>
      <c r="IKK7" s="364"/>
      <c r="IKL7" s="364"/>
      <c r="IKM7" s="364"/>
      <c r="IKN7" s="364"/>
      <c r="IKO7" s="364"/>
      <c r="IKP7" s="364"/>
      <c r="IKQ7" s="364"/>
      <c r="IKR7" s="364"/>
      <c r="IKS7" s="364"/>
      <c r="IKT7" s="364"/>
      <c r="IKU7" s="364"/>
      <c r="IKV7" s="364"/>
      <c r="IKW7" s="364"/>
      <c r="IKX7" s="364"/>
      <c r="IKY7" s="364"/>
      <c r="IKZ7" s="364"/>
      <c r="ILA7" s="364"/>
      <c r="ILB7" s="364"/>
      <c r="ILC7" s="364"/>
      <c r="ILD7" s="364"/>
      <c r="ILE7" s="364"/>
      <c r="ILF7" s="364"/>
      <c r="ILG7" s="364"/>
      <c r="ILH7" s="364"/>
      <c r="ILI7" s="364"/>
      <c r="ILJ7" s="364"/>
      <c r="ILK7" s="364"/>
      <c r="ILL7" s="364"/>
      <c r="ILM7" s="364"/>
      <c r="ILN7" s="364"/>
      <c r="ILO7" s="364"/>
      <c r="ILP7" s="364"/>
      <c r="ILQ7" s="364"/>
      <c r="ILR7" s="364"/>
      <c r="ILS7" s="364"/>
      <c r="ILT7" s="364"/>
      <c r="ILU7" s="364"/>
      <c r="ILV7" s="364"/>
      <c r="ILW7" s="364"/>
      <c r="ILX7" s="364"/>
      <c r="ILY7" s="364"/>
      <c r="ILZ7" s="364"/>
      <c r="IMA7" s="364"/>
      <c r="IMB7" s="364"/>
      <c r="IMC7" s="364"/>
      <c r="IMD7" s="364"/>
      <c r="IME7" s="364"/>
      <c r="IMF7" s="364"/>
      <c r="IMG7" s="364"/>
      <c r="IMH7" s="364"/>
      <c r="IMI7" s="364"/>
      <c r="IMJ7" s="364"/>
      <c r="IMK7" s="364"/>
      <c r="IML7" s="364"/>
      <c r="IMM7" s="364"/>
      <c r="IMN7" s="364"/>
      <c r="IMO7" s="364"/>
      <c r="IMP7" s="364"/>
      <c r="IMQ7" s="364"/>
      <c r="IMR7" s="364"/>
      <c r="IMS7" s="364"/>
      <c r="IMT7" s="364"/>
      <c r="IMU7" s="364"/>
      <c r="IMV7" s="364"/>
      <c r="IMW7" s="364"/>
      <c r="IMX7" s="364"/>
      <c r="IMY7" s="364"/>
      <c r="IMZ7" s="364"/>
      <c r="INA7" s="364"/>
      <c r="INB7" s="364"/>
      <c r="INC7" s="364"/>
      <c r="IND7" s="364"/>
      <c r="INE7" s="364"/>
      <c r="INF7" s="364"/>
      <c r="ING7" s="364"/>
      <c r="INH7" s="364"/>
      <c r="INI7" s="364"/>
      <c r="INJ7" s="364"/>
      <c r="INK7" s="364"/>
      <c r="INL7" s="364"/>
      <c r="INM7" s="364"/>
      <c r="INN7" s="364"/>
      <c r="INO7" s="364"/>
      <c r="INP7" s="364"/>
      <c r="INQ7" s="364"/>
      <c r="INR7" s="364"/>
      <c r="INS7" s="364"/>
      <c r="INT7" s="364"/>
      <c r="INU7" s="364"/>
      <c r="INV7" s="364"/>
      <c r="INW7" s="364"/>
      <c r="INX7" s="364"/>
      <c r="INY7" s="364"/>
      <c r="INZ7" s="364"/>
      <c r="IOA7" s="364"/>
      <c r="IOB7" s="364"/>
      <c r="IOC7" s="364"/>
      <c r="IOD7" s="364"/>
      <c r="IOE7" s="364"/>
      <c r="IOF7" s="364"/>
      <c r="IOG7" s="364"/>
      <c r="IOH7" s="364"/>
      <c r="IOI7" s="364"/>
      <c r="IOJ7" s="364"/>
      <c r="IOK7" s="364"/>
      <c r="IOL7" s="364"/>
      <c r="IOM7" s="364"/>
      <c r="ION7" s="364"/>
      <c r="IOO7" s="364"/>
      <c r="IOP7" s="364"/>
      <c r="IOQ7" s="364"/>
      <c r="IOR7" s="364"/>
      <c r="IOS7" s="364"/>
      <c r="IOT7" s="364"/>
      <c r="IOU7" s="364"/>
      <c r="IOV7" s="364"/>
      <c r="IOW7" s="364"/>
      <c r="IOX7" s="364"/>
      <c r="IOY7" s="364"/>
      <c r="IOZ7" s="364"/>
      <c r="IPA7" s="364"/>
      <c r="IPB7" s="364"/>
      <c r="IPC7" s="364"/>
      <c r="IPD7" s="364"/>
      <c r="IPE7" s="364"/>
      <c r="IPF7" s="364"/>
      <c r="IPG7" s="364"/>
      <c r="IPH7" s="364"/>
      <c r="IPI7" s="364"/>
      <c r="IPJ7" s="364"/>
      <c r="IPK7" s="364"/>
      <c r="IPL7" s="364"/>
      <c r="IPM7" s="364"/>
      <c r="IPN7" s="364"/>
      <c r="IPO7" s="364"/>
      <c r="IPP7" s="364"/>
      <c r="IPQ7" s="364"/>
      <c r="IPR7" s="364"/>
      <c r="IPS7" s="364"/>
      <c r="IPT7" s="364"/>
      <c r="IPU7" s="364"/>
      <c r="IPV7" s="364"/>
      <c r="IPW7" s="364"/>
      <c r="IPX7" s="364"/>
      <c r="IPY7" s="364"/>
      <c r="IPZ7" s="364"/>
      <c r="IQA7" s="364"/>
      <c r="IQB7" s="364"/>
      <c r="IQC7" s="364"/>
      <c r="IQD7" s="364"/>
      <c r="IQE7" s="364"/>
      <c r="IQF7" s="364"/>
      <c r="IQG7" s="364"/>
      <c r="IQH7" s="364"/>
      <c r="IQI7" s="364"/>
      <c r="IQJ7" s="364"/>
      <c r="IQK7" s="364"/>
      <c r="IQL7" s="364"/>
      <c r="IQM7" s="364"/>
      <c r="IQN7" s="364"/>
      <c r="IQO7" s="364"/>
      <c r="IQP7" s="364"/>
      <c r="IQQ7" s="364"/>
      <c r="IQR7" s="364"/>
      <c r="IQS7" s="364"/>
      <c r="IQT7" s="364"/>
      <c r="IQU7" s="364"/>
      <c r="IQV7" s="364"/>
      <c r="IQW7" s="364"/>
      <c r="IQX7" s="364"/>
      <c r="IQY7" s="364"/>
      <c r="IQZ7" s="364"/>
      <c r="IRA7" s="364"/>
      <c r="IRB7" s="364"/>
      <c r="IRC7" s="364"/>
      <c r="IRD7" s="364"/>
      <c r="IRE7" s="364"/>
      <c r="IRF7" s="364"/>
      <c r="IRG7" s="364"/>
      <c r="IRH7" s="364"/>
      <c r="IRI7" s="364"/>
      <c r="IRJ7" s="364"/>
      <c r="IRK7" s="364"/>
      <c r="IRL7" s="364"/>
      <c r="IRM7" s="364"/>
      <c r="IRN7" s="364"/>
      <c r="IRO7" s="364"/>
      <c r="IRP7" s="364"/>
      <c r="IRQ7" s="364"/>
      <c r="IRR7" s="364"/>
      <c r="IRS7" s="364"/>
      <c r="IRT7" s="364"/>
      <c r="IRU7" s="364"/>
      <c r="IRV7" s="364"/>
      <c r="IRW7" s="364"/>
      <c r="IRX7" s="364"/>
      <c r="IRY7" s="364"/>
      <c r="IRZ7" s="364"/>
      <c r="ISA7" s="364"/>
      <c r="ISB7" s="364"/>
      <c r="ISC7" s="364"/>
      <c r="ISD7" s="364"/>
      <c r="ISE7" s="364"/>
      <c r="ISF7" s="364"/>
      <c r="ISG7" s="364"/>
      <c r="ISH7" s="364"/>
      <c r="ISI7" s="364"/>
      <c r="ISJ7" s="364"/>
      <c r="ISK7" s="364"/>
      <c r="ISL7" s="364"/>
      <c r="ISM7" s="364"/>
      <c r="ISN7" s="364"/>
      <c r="ISO7" s="364"/>
      <c r="ISP7" s="364"/>
      <c r="ISQ7" s="364"/>
      <c r="ISR7" s="364"/>
      <c r="ISS7" s="364"/>
      <c r="IST7" s="364"/>
      <c r="ISU7" s="364"/>
      <c r="ISV7" s="364"/>
      <c r="ISW7" s="364"/>
      <c r="ISX7" s="364"/>
      <c r="ISY7" s="364"/>
      <c r="ISZ7" s="364"/>
      <c r="ITA7" s="364"/>
      <c r="ITB7" s="364"/>
      <c r="ITC7" s="364"/>
      <c r="ITD7" s="364"/>
      <c r="ITE7" s="364"/>
      <c r="ITF7" s="364"/>
      <c r="ITG7" s="364"/>
      <c r="ITH7" s="364"/>
      <c r="ITI7" s="364"/>
      <c r="ITJ7" s="364"/>
      <c r="ITK7" s="364"/>
      <c r="ITL7" s="364"/>
      <c r="ITM7" s="364"/>
      <c r="ITN7" s="364"/>
      <c r="ITO7" s="364"/>
      <c r="ITP7" s="364"/>
      <c r="ITQ7" s="364"/>
      <c r="ITR7" s="364"/>
      <c r="ITS7" s="364"/>
      <c r="ITT7" s="364"/>
      <c r="ITU7" s="364"/>
      <c r="ITV7" s="364"/>
      <c r="ITW7" s="364"/>
      <c r="ITX7" s="364"/>
      <c r="ITY7" s="364"/>
      <c r="ITZ7" s="364"/>
      <c r="IUA7" s="364"/>
      <c r="IUB7" s="364"/>
      <c r="IUC7" s="364"/>
      <c r="IUD7" s="364"/>
      <c r="IUE7" s="364"/>
      <c r="IUF7" s="364"/>
      <c r="IUG7" s="364"/>
      <c r="IUH7" s="364"/>
      <c r="IUI7" s="364"/>
      <c r="IUJ7" s="364"/>
      <c r="IUK7" s="364"/>
      <c r="IUL7" s="364"/>
      <c r="IUM7" s="364"/>
      <c r="IUN7" s="364"/>
      <c r="IUO7" s="364"/>
      <c r="IUP7" s="364"/>
      <c r="IUQ7" s="364"/>
      <c r="IUR7" s="364"/>
      <c r="IUS7" s="364"/>
      <c r="IUT7" s="364"/>
      <c r="IUU7" s="364"/>
      <c r="IUV7" s="364"/>
      <c r="IUW7" s="364"/>
      <c r="IUX7" s="364"/>
      <c r="IUY7" s="364"/>
      <c r="IUZ7" s="364"/>
      <c r="IVA7" s="364"/>
      <c r="IVB7" s="364"/>
      <c r="IVC7" s="364"/>
      <c r="IVD7" s="364"/>
      <c r="IVE7" s="364"/>
      <c r="IVF7" s="364"/>
      <c r="IVG7" s="364"/>
      <c r="IVH7" s="364"/>
      <c r="IVI7" s="364"/>
      <c r="IVJ7" s="364"/>
      <c r="IVK7" s="364"/>
      <c r="IVL7" s="364"/>
      <c r="IVM7" s="364"/>
      <c r="IVN7" s="364"/>
      <c r="IVO7" s="364"/>
      <c r="IVP7" s="364"/>
      <c r="IVQ7" s="364"/>
      <c r="IVR7" s="364"/>
      <c r="IVS7" s="364"/>
      <c r="IVT7" s="364"/>
      <c r="IVU7" s="364"/>
      <c r="IVV7" s="364"/>
      <c r="IVW7" s="364"/>
      <c r="IVX7" s="364"/>
      <c r="IVY7" s="364"/>
      <c r="IVZ7" s="364"/>
      <c r="IWA7" s="364"/>
      <c r="IWB7" s="364"/>
      <c r="IWC7" s="364"/>
      <c r="IWD7" s="364"/>
      <c r="IWE7" s="364"/>
      <c r="IWF7" s="364"/>
      <c r="IWG7" s="364"/>
      <c r="IWH7" s="364"/>
      <c r="IWI7" s="364"/>
      <c r="IWJ7" s="364"/>
      <c r="IWK7" s="364"/>
      <c r="IWL7" s="364"/>
      <c r="IWM7" s="364"/>
      <c r="IWN7" s="364"/>
      <c r="IWO7" s="364"/>
      <c r="IWP7" s="364"/>
      <c r="IWQ7" s="364"/>
      <c r="IWR7" s="364"/>
      <c r="IWS7" s="364"/>
      <c r="IWT7" s="364"/>
      <c r="IWU7" s="364"/>
      <c r="IWV7" s="364"/>
      <c r="IWW7" s="364"/>
      <c r="IWX7" s="364"/>
      <c r="IWY7" s="364"/>
      <c r="IWZ7" s="364"/>
      <c r="IXA7" s="364"/>
      <c r="IXB7" s="364"/>
      <c r="IXC7" s="364"/>
      <c r="IXD7" s="364"/>
      <c r="IXE7" s="364"/>
      <c r="IXF7" s="364"/>
      <c r="IXG7" s="364"/>
      <c r="IXH7" s="364"/>
      <c r="IXI7" s="364"/>
      <c r="IXJ7" s="364"/>
      <c r="IXK7" s="364"/>
      <c r="IXL7" s="364"/>
      <c r="IXM7" s="364"/>
      <c r="IXN7" s="364"/>
      <c r="IXO7" s="364"/>
      <c r="IXP7" s="364"/>
      <c r="IXQ7" s="364"/>
      <c r="IXR7" s="364"/>
      <c r="IXS7" s="364"/>
      <c r="IXT7" s="364"/>
      <c r="IXU7" s="364"/>
      <c r="IXV7" s="364"/>
      <c r="IXW7" s="364"/>
      <c r="IXX7" s="364"/>
      <c r="IXY7" s="364"/>
      <c r="IXZ7" s="364"/>
      <c r="IYA7" s="364"/>
      <c r="IYB7" s="364"/>
      <c r="IYC7" s="364"/>
      <c r="IYD7" s="364"/>
      <c r="IYE7" s="364"/>
      <c r="IYF7" s="364"/>
      <c r="IYG7" s="364"/>
      <c r="IYH7" s="364"/>
      <c r="IYI7" s="364"/>
      <c r="IYJ7" s="364"/>
      <c r="IYK7" s="364"/>
      <c r="IYL7" s="364"/>
      <c r="IYM7" s="364"/>
      <c r="IYN7" s="364"/>
      <c r="IYO7" s="364"/>
      <c r="IYP7" s="364"/>
      <c r="IYQ7" s="364"/>
      <c r="IYR7" s="364"/>
      <c r="IYS7" s="364"/>
      <c r="IYT7" s="364"/>
      <c r="IYU7" s="364"/>
      <c r="IYV7" s="364"/>
      <c r="IYW7" s="364"/>
      <c r="IYX7" s="364"/>
      <c r="IYY7" s="364"/>
      <c r="IYZ7" s="364"/>
      <c r="IZA7" s="364"/>
      <c r="IZB7" s="364"/>
      <c r="IZC7" s="364"/>
      <c r="IZD7" s="364"/>
      <c r="IZE7" s="364"/>
      <c r="IZF7" s="364"/>
      <c r="IZG7" s="364"/>
      <c r="IZH7" s="364"/>
      <c r="IZI7" s="364"/>
      <c r="IZJ7" s="364"/>
      <c r="IZK7" s="364"/>
      <c r="IZL7" s="364"/>
      <c r="IZM7" s="364"/>
      <c r="IZN7" s="364"/>
      <c r="IZO7" s="364"/>
      <c r="IZP7" s="364"/>
      <c r="IZQ7" s="364"/>
      <c r="IZR7" s="364"/>
      <c r="IZS7" s="364"/>
      <c r="IZT7" s="364"/>
      <c r="IZU7" s="364"/>
      <c r="IZV7" s="364"/>
      <c r="IZW7" s="364"/>
      <c r="IZX7" s="364"/>
      <c r="IZY7" s="364"/>
      <c r="IZZ7" s="364"/>
      <c r="JAA7" s="364"/>
      <c r="JAB7" s="364"/>
      <c r="JAC7" s="364"/>
      <c r="JAD7" s="364"/>
      <c r="JAE7" s="364"/>
      <c r="JAF7" s="364"/>
      <c r="JAG7" s="364"/>
      <c r="JAH7" s="364"/>
      <c r="JAI7" s="364"/>
      <c r="JAJ7" s="364"/>
      <c r="JAK7" s="364"/>
      <c r="JAL7" s="364"/>
      <c r="JAM7" s="364"/>
      <c r="JAN7" s="364"/>
      <c r="JAO7" s="364"/>
      <c r="JAP7" s="364"/>
      <c r="JAQ7" s="364"/>
      <c r="JAR7" s="364"/>
      <c r="JAS7" s="364"/>
      <c r="JAT7" s="364"/>
      <c r="JAU7" s="364"/>
      <c r="JAV7" s="364"/>
      <c r="JAW7" s="364"/>
      <c r="JAX7" s="364"/>
      <c r="JAY7" s="364"/>
      <c r="JAZ7" s="364"/>
      <c r="JBA7" s="364"/>
      <c r="JBB7" s="364"/>
      <c r="JBC7" s="364"/>
      <c r="JBD7" s="364"/>
      <c r="JBE7" s="364"/>
      <c r="JBF7" s="364"/>
      <c r="JBG7" s="364"/>
      <c r="JBH7" s="364"/>
      <c r="JBI7" s="364"/>
      <c r="JBJ7" s="364"/>
      <c r="JBK7" s="364"/>
      <c r="JBL7" s="364"/>
      <c r="JBM7" s="364"/>
      <c r="JBN7" s="364"/>
      <c r="JBO7" s="364"/>
      <c r="JBP7" s="364"/>
      <c r="JBQ7" s="364"/>
      <c r="JBR7" s="364"/>
      <c r="JBS7" s="364"/>
      <c r="JBT7" s="364"/>
      <c r="JBU7" s="364"/>
      <c r="JBV7" s="364"/>
      <c r="JBW7" s="364"/>
      <c r="JBX7" s="364"/>
      <c r="JBY7" s="364"/>
      <c r="JBZ7" s="364"/>
      <c r="JCA7" s="364"/>
      <c r="JCB7" s="364"/>
      <c r="JCC7" s="364"/>
      <c r="JCD7" s="364"/>
      <c r="JCE7" s="364"/>
      <c r="JCF7" s="364"/>
      <c r="JCG7" s="364"/>
      <c r="JCH7" s="364"/>
      <c r="JCI7" s="364"/>
      <c r="JCJ7" s="364"/>
      <c r="JCK7" s="364"/>
      <c r="JCL7" s="364"/>
      <c r="JCM7" s="364"/>
      <c r="JCN7" s="364"/>
      <c r="JCO7" s="364"/>
      <c r="JCP7" s="364"/>
      <c r="JCQ7" s="364"/>
      <c r="JCR7" s="364"/>
      <c r="JCS7" s="364"/>
      <c r="JCT7" s="364"/>
      <c r="JCU7" s="364"/>
      <c r="JCV7" s="364"/>
      <c r="JCW7" s="364"/>
      <c r="JCX7" s="364"/>
      <c r="JCY7" s="364"/>
      <c r="JCZ7" s="364"/>
      <c r="JDA7" s="364"/>
      <c r="JDB7" s="364"/>
      <c r="JDC7" s="364"/>
      <c r="JDD7" s="364"/>
      <c r="JDE7" s="364"/>
      <c r="JDF7" s="364"/>
      <c r="JDG7" s="364"/>
      <c r="JDH7" s="364"/>
      <c r="JDI7" s="364"/>
      <c r="JDJ7" s="364"/>
      <c r="JDK7" s="364"/>
      <c r="JDL7" s="364"/>
      <c r="JDM7" s="364"/>
      <c r="JDN7" s="364"/>
      <c r="JDO7" s="364"/>
      <c r="JDP7" s="364"/>
      <c r="JDQ7" s="364"/>
      <c r="JDR7" s="364"/>
      <c r="JDS7" s="364"/>
      <c r="JDT7" s="364"/>
      <c r="JDU7" s="364"/>
      <c r="JDV7" s="364"/>
      <c r="JDW7" s="364"/>
      <c r="JDX7" s="364"/>
      <c r="JDY7" s="364"/>
      <c r="JDZ7" s="364"/>
      <c r="JEA7" s="364"/>
      <c r="JEB7" s="364"/>
      <c r="JEC7" s="364"/>
      <c r="JED7" s="364"/>
      <c r="JEE7" s="364"/>
      <c r="JEF7" s="364"/>
      <c r="JEG7" s="364"/>
      <c r="JEH7" s="364"/>
      <c r="JEI7" s="364"/>
      <c r="JEJ7" s="364"/>
      <c r="JEK7" s="364"/>
      <c r="JEL7" s="364"/>
      <c r="JEM7" s="364"/>
      <c r="JEN7" s="364"/>
      <c r="JEO7" s="364"/>
      <c r="JEP7" s="364"/>
      <c r="JEQ7" s="364"/>
      <c r="JER7" s="364"/>
      <c r="JES7" s="364"/>
      <c r="JET7" s="364"/>
      <c r="JEU7" s="364"/>
      <c r="JEV7" s="364"/>
      <c r="JEW7" s="364"/>
      <c r="JEX7" s="364"/>
      <c r="JEY7" s="364"/>
      <c r="JEZ7" s="364"/>
      <c r="JFA7" s="364"/>
      <c r="JFB7" s="364"/>
      <c r="JFC7" s="364"/>
      <c r="JFD7" s="364"/>
      <c r="JFE7" s="364"/>
      <c r="JFF7" s="364"/>
      <c r="JFG7" s="364"/>
      <c r="JFH7" s="364"/>
      <c r="JFI7" s="364"/>
      <c r="JFJ7" s="364"/>
      <c r="JFK7" s="364"/>
      <c r="JFL7" s="364"/>
      <c r="JFM7" s="364"/>
      <c r="JFN7" s="364"/>
      <c r="JFO7" s="364"/>
      <c r="JFP7" s="364"/>
      <c r="JFQ7" s="364"/>
      <c r="JFR7" s="364"/>
      <c r="JFS7" s="364"/>
      <c r="JFT7" s="364"/>
      <c r="JFU7" s="364"/>
      <c r="JFV7" s="364"/>
      <c r="JFW7" s="364"/>
      <c r="JFX7" s="364"/>
      <c r="JFY7" s="364"/>
      <c r="JFZ7" s="364"/>
      <c r="JGA7" s="364"/>
      <c r="JGB7" s="364"/>
      <c r="JGC7" s="364"/>
      <c r="JGD7" s="364"/>
      <c r="JGE7" s="364"/>
      <c r="JGF7" s="364"/>
      <c r="JGG7" s="364"/>
      <c r="JGH7" s="364"/>
      <c r="JGI7" s="364"/>
      <c r="JGJ7" s="364"/>
      <c r="JGK7" s="364"/>
      <c r="JGL7" s="364"/>
      <c r="JGM7" s="364"/>
      <c r="JGN7" s="364"/>
      <c r="JGO7" s="364"/>
      <c r="JGP7" s="364"/>
      <c r="JGQ7" s="364"/>
      <c r="JGR7" s="364"/>
      <c r="JGS7" s="364"/>
      <c r="JGT7" s="364"/>
      <c r="JGU7" s="364"/>
      <c r="JGV7" s="364"/>
      <c r="JGW7" s="364"/>
      <c r="JGX7" s="364"/>
      <c r="JGY7" s="364"/>
      <c r="JGZ7" s="364"/>
      <c r="JHA7" s="364"/>
      <c r="JHB7" s="364"/>
      <c r="JHC7" s="364"/>
      <c r="JHD7" s="364"/>
      <c r="JHE7" s="364"/>
      <c r="JHF7" s="364"/>
      <c r="JHG7" s="364"/>
      <c r="JHH7" s="364"/>
      <c r="JHI7" s="364"/>
      <c r="JHJ7" s="364"/>
      <c r="JHK7" s="364"/>
      <c r="JHL7" s="364"/>
      <c r="JHM7" s="364"/>
      <c r="JHN7" s="364"/>
      <c r="JHO7" s="364"/>
      <c r="JHP7" s="364"/>
      <c r="JHQ7" s="364"/>
      <c r="JHR7" s="364"/>
      <c r="JHS7" s="364"/>
      <c r="JHT7" s="364"/>
      <c r="JHU7" s="364"/>
      <c r="JHV7" s="364"/>
      <c r="JHW7" s="364"/>
      <c r="JHX7" s="364"/>
      <c r="JHY7" s="364"/>
      <c r="JHZ7" s="364"/>
      <c r="JIA7" s="364"/>
      <c r="JIB7" s="364"/>
      <c r="JIC7" s="364"/>
      <c r="JID7" s="364"/>
      <c r="JIE7" s="364"/>
      <c r="JIF7" s="364"/>
      <c r="JIG7" s="364"/>
      <c r="JIH7" s="364"/>
      <c r="JII7" s="364"/>
      <c r="JIJ7" s="364"/>
      <c r="JIK7" s="364"/>
      <c r="JIL7" s="364"/>
      <c r="JIM7" s="364"/>
      <c r="JIN7" s="364"/>
      <c r="JIO7" s="364"/>
      <c r="JIP7" s="364"/>
      <c r="JIQ7" s="364"/>
      <c r="JIR7" s="364"/>
      <c r="JIS7" s="364"/>
      <c r="JIT7" s="364"/>
      <c r="JIU7" s="364"/>
      <c r="JIV7" s="364"/>
      <c r="JIW7" s="364"/>
      <c r="JIX7" s="364"/>
      <c r="JIY7" s="364"/>
      <c r="JIZ7" s="364"/>
      <c r="JJA7" s="364"/>
      <c r="JJB7" s="364"/>
      <c r="JJC7" s="364"/>
      <c r="JJD7" s="364"/>
      <c r="JJE7" s="364"/>
      <c r="JJF7" s="364"/>
      <c r="JJG7" s="364"/>
      <c r="JJH7" s="364"/>
      <c r="JJI7" s="364"/>
      <c r="JJJ7" s="364"/>
      <c r="JJK7" s="364"/>
      <c r="JJL7" s="364"/>
      <c r="JJM7" s="364"/>
      <c r="JJN7" s="364"/>
      <c r="JJO7" s="364"/>
      <c r="JJP7" s="364"/>
      <c r="JJQ7" s="364"/>
      <c r="JJR7" s="364"/>
      <c r="JJS7" s="364"/>
      <c r="JJT7" s="364"/>
      <c r="JJU7" s="364"/>
      <c r="JJV7" s="364"/>
      <c r="JJW7" s="364"/>
      <c r="JJX7" s="364"/>
      <c r="JJY7" s="364"/>
      <c r="JJZ7" s="364"/>
      <c r="JKA7" s="364"/>
      <c r="JKB7" s="364"/>
      <c r="JKC7" s="364"/>
      <c r="JKD7" s="364"/>
      <c r="JKE7" s="364"/>
      <c r="JKF7" s="364"/>
      <c r="JKG7" s="364"/>
      <c r="JKH7" s="364"/>
      <c r="JKI7" s="364"/>
      <c r="JKJ7" s="364"/>
      <c r="JKK7" s="364"/>
      <c r="JKL7" s="364"/>
      <c r="JKM7" s="364"/>
      <c r="JKN7" s="364"/>
      <c r="JKO7" s="364"/>
      <c r="JKP7" s="364"/>
      <c r="JKQ7" s="364"/>
      <c r="JKR7" s="364"/>
      <c r="JKS7" s="364"/>
      <c r="JKT7" s="364"/>
      <c r="JKU7" s="364"/>
      <c r="JKV7" s="364"/>
      <c r="JKW7" s="364"/>
      <c r="JKX7" s="364"/>
      <c r="JKY7" s="364"/>
      <c r="JKZ7" s="364"/>
      <c r="JLA7" s="364"/>
      <c r="JLB7" s="364"/>
      <c r="JLC7" s="364"/>
      <c r="JLD7" s="364"/>
      <c r="JLE7" s="364"/>
      <c r="JLF7" s="364"/>
      <c r="JLG7" s="364"/>
      <c r="JLH7" s="364"/>
      <c r="JLI7" s="364"/>
      <c r="JLJ7" s="364"/>
      <c r="JLK7" s="364"/>
      <c r="JLL7" s="364"/>
      <c r="JLM7" s="364"/>
      <c r="JLN7" s="364"/>
      <c r="JLO7" s="364"/>
      <c r="JLP7" s="364"/>
      <c r="JLQ7" s="364"/>
      <c r="JLR7" s="364"/>
      <c r="JLS7" s="364"/>
      <c r="JLT7" s="364"/>
      <c r="JLU7" s="364"/>
      <c r="JLV7" s="364"/>
      <c r="JLW7" s="364"/>
      <c r="JLX7" s="364"/>
      <c r="JLY7" s="364"/>
      <c r="JLZ7" s="364"/>
      <c r="JMA7" s="364"/>
      <c r="JMB7" s="364"/>
      <c r="JMC7" s="364"/>
      <c r="JMD7" s="364"/>
      <c r="JME7" s="364"/>
      <c r="JMF7" s="364"/>
      <c r="JMG7" s="364"/>
      <c r="JMH7" s="364"/>
      <c r="JMI7" s="364"/>
      <c r="JMJ7" s="364"/>
      <c r="JMK7" s="364"/>
      <c r="JML7" s="364"/>
      <c r="JMM7" s="364"/>
      <c r="JMN7" s="364"/>
      <c r="JMO7" s="364"/>
      <c r="JMP7" s="364"/>
      <c r="JMQ7" s="364"/>
      <c r="JMR7" s="364"/>
      <c r="JMS7" s="364"/>
      <c r="JMT7" s="364"/>
      <c r="JMU7" s="364"/>
      <c r="JMV7" s="364"/>
      <c r="JMW7" s="364"/>
      <c r="JMX7" s="364"/>
      <c r="JMY7" s="364"/>
      <c r="JMZ7" s="364"/>
      <c r="JNA7" s="364"/>
      <c r="JNB7" s="364"/>
      <c r="JNC7" s="364"/>
      <c r="JND7" s="364"/>
      <c r="JNE7" s="364"/>
      <c r="JNF7" s="364"/>
      <c r="JNG7" s="364"/>
      <c r="JNH7" s="364"/>
      <c r="JNI7" s="364"/>
      <c r="JNJ7" s="364"/>
      <c r="JNK7" s="364"/>
      <c r="JNL7" s="364"/>
      <c r="JNM7" s="364"/>
      <c r="JNN7" s="364"/>
      <c r="JNO7" s="364"/>
      <c r="JNP7" s="364"/>
      <c r="JNQ7" s="364"/>
      <c r="JNR7" s="364"/>
      <c r="JNS7" s="364"/>
      <c r="JNT7" s="364"/>
      <c r="JNU7" s="364"/>
      <c r="JNV7" s="364"/>
      <c r="JNW7" s="364"/>
      <c r="JNX7" s="364"/>
      <c r="JNY7" s="364"/>
      <c r="JNZ7" s="364"/>
      <c r="JOA7" s="364"/>
      <c r="JOB7" s="364"/>
      <c r="JOC7" s="364"/>
      <c r="JOD7" s="364"/>
      <c r="JOE7" s="364"/>
      <c r="JOF7" s="364"/>
      <c r="JOG7" s="364"/>
      <c r="JOH7" s="364"/>
      <c r="JOI7" s="364"/>
      <c r="JOJ7" s="364"/>
      <c r="JOK7" s="364"/>
      <c r="JOL7" s="364"/>
      <c r="JOM7" s="364"/>
      <c r="JON7" s="364"/>
      <c r="JOO7" s="364"/>
      <c r="JOP7" s="364"/>
      <c r="JOQ7" s="364"/>
      <c r="JOR7" s="364"/>
      <c r="JOS7" s="364"/>
      <c r="JOT7" s="364"/>
      <c r="JOU7" s="364"/>
      <c r="JOV7" s="364"/>
      <c r="JOW7" s="364"/>
      <c r="JOX7" s="364"/>
      <c r="JOY7" s="364"/>
      <c r="JOZ7" s="364"/>
      <c r="JPA7" s="364"/>
      <c r="JPB7" s="364"/>
      <c r="JPC7" s="364"/>
      <c r="JPD7" s="364"/>
      <c r="JPE7" s="364"/>
      <c r="JPF7" s="364"/>
      <c r="JPG7" s="364"/>
      <c r="JPH7" s="364"/>
      <c r="JPI7" s="364"/>
      <c r="JPJ7" s="364"/>
      <c r="JPK7" s="364"/>
      <c r="JPL7" s="364"/>
      <c r="JPM7" s="364"/>
      <c r="JPN7" s="364"/>
      <c r="JPO7" s="364"/>
      <c r="JPP7" s="364"/>
      <c r="JPQ7" s="364"/>
      <c r="JPR7" s="364"/>
      <c r="JPS7" s="364"/>
      <c r="JPT7" s="364"/>
      <c r="JPU7" s="364"/>
      <c r="JPV7" s="364"/>
      <c r="JPW7" s="364"/>
      <c r="JPX7" s="364"/>
      <c r="JPY7" s="364"/>
      <c r="JPZ7" s="364"/>
      <c r="JQA7" s="364"/>
      <c r="JQB7" s="364"/>
      <c r="JQC7" s="364"/>
      <c r="JQD7" s="364"/>
      <c r="JQE7" s="364"/>
      <c r="JQF7" s="364"/>
      <c r="JQG7" s="364"/>
      <c r="JQH7" s="364"/>
      <c r="JQI7" s="364"/>
      <c r="JQJ7" s="364"/>
      <c r="JQK7" s="364"/>
      <c r="JQL7" s="364"/>
      <c r="JQM7" s="364"/>
      <c r="JQN7" s="364"/>
      <c r="JQO7" s="364"/>
      <c r="JQP7" s="364"/>
      <c r="JQQ7" s="364"/>
      <c r="JQR7" s="364"/>
      <c r="JQS7" s="364"/>
      <c r="JQT7" s="364"/>
      <c r="JQU7" s="364"/>
      <c r="JQV7" s="364"/>
      <c r="JQW7" s="364"/>
      <c r="JQX7" s="364"/>
      <c r="JQY7" s="364"/>
      <c r="JQZ7" s="364"/>
      <c r="JRA7" s="364"/>
      <c r="JRB7" s="364"/>
      <c r="JRC7" s="364"/>
      <c r="JRD7" s="364"/>
      <c r="JRE7" s="364"/>
      <c r="JRF7" s="364"/>
      <c r="JRG7" s="364"/>
      <c r="JRH7" s="364"/>
      <c r="JRI7" s="364"/>
      <c r="JRJ7" s="364"/>
      <c r="JRK7" s="364"/>
      <c r="JRL7" s="364"/>
      <c r="JRM7" s="364"/>
      <c r="JRN7" s="364"/>
      <c r="JRO7" s="364"/>
      <c r="JRP7" s="364"/>
      <c r="JRQ7" s="364"/>
      <c r="JRR7" s="364"/>
      <c r="JRS7" s="364"/>
      <c r="JRT7" s="364"/>
      <c r="JRU7" s="364"/>
      <c r="JRV7" s="364"/>
      <c r="JRW7" s="364"/>
      <c r="JRX7" s="364"/>
      <c r="JRY7" s="364"/>
      <c r="JRZ7" s="364"/>
      <c r="JSA7" s="364"/>
      <c r="JSB7" s="364"/>
      <c r="JSC7" s="364"/>
      <c r="JSD7" s="364"/>
      <c r="JSE7" s="364"/>
      <c r="JSF7" s="364"/>
      <c r="JSG7" s="364"/>
      <c r="JSH7" s="364"/>
      <c r="JSI7" s="364"/>
      <c r="JSJ7" s="364"/>
      <c r="JSK7" s="364"/>
      <c r="JSL7" s="364"/>
      <c r="JSM7" s="364"/>
      <c r="JSN7" s="364"/>
      <c r="JSO7" s="364"/>
      <c r="JSP7" s="364"/>
      <c r="JSQ7" s="364"/>
      <c r="JSR7" s="364"/>
      <c r="JSS7" s="364"/>
      <c r="JST7" s="364"/>
      <c r="JSU7" s="364"/>
      <c r="JSV7" s="364"/>
      <c r="JSW7" s="364"/>
      <c r="JSX7" s="364"/>
      <c r="JSY7" s="364"/>
      <c r="JSZ7" s="364"/>
      <c r="JTA7" s="364"/>
      <c r="JTB7" s="364"/>
      <c r="JTC7" s="364"/>
      <c r="JTD7" s="364"/>
      <c r="JTE7" s="364"/>
      <c r="JTF7" s="364"/>
      <c r="JTG7" s="364"/>
      <c r="JTH7" s="364"/>
      <c r="JTI7" s="364"/>
      <c r="JTJ7" s="364"/>
      <c r="JTK7" s="364"/>
      <c r="JTL7" s="364"/>
      <c r="JTM7" s="364"/>
      <c r="JTN7" s="364"/>
      <c r="JTO7" s="364"/>
      <c r="JTP7" s="364"/>
      <c r="JTQ7" s="364"/>
      <c r="JTR7" s="364"/>
      <c r="JTS7" s="364"/>
      <c r="JTT7" s="364"/>
      <c r="JTU7" s="364"/>
      <c r="JTV7" s="364"/>
      <c r="JTW7" s="364"/>
      <c r="JTX7" s="364"/>
      <c r="JTY7" s="364"/>
      <c r="JTZ7" s="364"/>
      <c r="JUA7" s="364"/>
      <c r="JUB7" s="364"/>
      <c r="JUC7" s="364"/>
      <c r="JUD7" s="364"/>
      <c r="JUE7" s="364"/>
      <c r="JUF7" s="364"/>
      <c r="JUG7" s="364"/>
      <c r="JUH7" s="364"/>
      <c r="JUI7" s="364"/>
      <c r="JUJ7" s="364"/>
      <c r="JUK7" s="364"/>
      <c r="JUL7" s="364"/>
      <c r="JUM7" s="364"/>
      <c r="JUN7" s="364"/>
      <c r="JUO7" s="364"/>
      <c r="JUP7" s="364"/>
      <c r="JUQ7" s="364"/>
      <c r="JUR7" s="364"/>
      <c r="JUS7" s="364"/>
      <c r="JUT7" s="364"/>
      <c r="JUU7" s="364"/>
      <c r="JUV7" s="364"/>
      <c r="JUW7" s="364"/>
      <c r="JUX7" s="364"/>
      <c r="JUY7" s="364"/>
      <c r="JUZ7" s="364"/>
      <c r="JVA7" s="364"/>
      <c r="JVB7" s="364"/>
      <c r="JVC7" s="364"/>
      <c r="JVD7" s="364"/>
      <c r="JVE7" s="364"/>
      <c r="JVF7" s="364"/>
      <c r="JVG7" s="364"/>
      <c r="JVH7" s="364"/>
      <c r="JVI7" s="364"/>
      <c r="JVJ7" s="364"/>
      <c r="JVK7" s="364"/>
      <c r="JVL7" s="364"/>
      <c r="JVM7" s="364"/>
      <c r="JVN7" s="364"/>
      <c r="JVO7" s="364"/>
      <c r="JVP7" s="364"/>
      <c r="JVQ7" s="364"/>
      <c r="JVR7" s="364"/>
      <c r="JVS7" s="364"/>
      <c r="JVT7" s="364"/>
      <c r="JVU7" s="364"/>
      <c r="JVV7" s="364"/>
      <c r="JVW7" s="364"/>
      <c r="JVX7" s="364"/>
      <c r="JVY7" s="364"/>
      <c r="JVZ7" s="364"/>
      <c r="JWA7" s="364"/>
      <c r="JWB7" s="364"/>
      <c r="JWC7" s="364"/>
      <c r="JWD7" s="364"/>
      <c r="JWE7" s="364"/>
      <c r="JWF7" s="364"/>
      <c r="JWG7" s="364"/>
      <c r="JWH7" s="364"/>
      <c r="JWI7" s="364"/>
      <c r="JWJ7" s="364"/>
      <c r="JWK7" s="364"/>
      <c r="JWL7" s="364"/>
      <c r="JWM7" s="364"/>
      <c r="JWN7" s="364"/>
      <c r="JWO7" s="364"/>
      <c r="JWP7" s="364"/>
      <c r="JWQ7" s="364"/>
      <c r="JWR7" s="364"/>
      <c r="JWS7" s="364"/>
      <c r="JWT7" s="364"/>
      <c r="JWU7" s="364"/>
      <c r="JWV7" s="364"/>
      <c r="JWW7" s="364"/>
      <c r="JWX7" s="364"/>
      <c r="JWY7" s="364"/>
      <c r="JWZ7" s="364"/>
      <c r="JXA7" s="364"/>
      <c r="JXB7" s="364"/>
      <c r="JXC7" s="364"/>
      <c r="JXD7" s="364"/>
      <c r="JXE7" s="364"/>
      <c r="JXF7" s="364"/>
      <c r="JXG7" s="364"/>
      <c r="JXH7" s="364"/>
      <c r="JXI7" s="364"/>
      <c r="JXJ7" s="364"/>
      <c r="JXK7" s="364"/>
      <c r="JXL7" s="364"/>
      <c r="JXM7" s="364"/>
      <c r="JXN7" s="364"/>
      <c r="JXO7" s="364"/>
      <c r="JXP7" s="364"/>
      <c r="JXQ7" s="364"/>
      <c r="JXR7" s="364"/>
      <c r="JXS7" s="364"/>
      <c r="JXT7" s="364"/>
      <c r="JXU7" s="364"/>
      <c r="JXV7" s="364"/>
      <c r="JXW7" s="364"/>
      <c r="JXX7" s="364"/>
      <c r="JXY7" s="364"/>
      <c r="JXZ7" s="364"/>
      <c r="JYA7" s="364"/>
      <c r="JYB7" s="364"/>
      <c r="JYC7" s="364"/>
      <c r="JYD7" s="364"/>
      <c r="JYE7" s="364"/>
      <c r="JYF7" s="364"/>
      <c r="JYG7" s="364"/>
      <c r="JYH7" s="364"/>
      <c r="JYI7" s="364"/>
      <c r="JYJ7" s="364"/>
      <c r="JYK7" s="364"/>
      <c r="JYL7" s="364"/>
      <c r="JYM7" s="364"/>
      <c r="JYN7" s="364"/>
      <c r="JYO7" s="364"/>
      <c r="JYP7" s="364"/>
      <c r="JYQ7" s="364"/>
      <c r="JYR7" s="364"/>
      <c r="JYS7" s="364"/>
      <c r="JYT7" s="364"/>
      <c r="JYU7" s="364"/>
      <c r="JYV7" s="364"/>
      <c r="JYW7" s="364"/>
      <c r="JYX7" s="364"/>
      <c r="JYY7" s="364"/>
      <c r="JYZ7" s="364"/>
      <c r="JZA7" s="364"/>
      <c r="JZB7" s="364"/>
      <c r="JZC7" s="364"/>
      <c r="JZD7" s="364"/>
      <c r="JZE7" s="364"/>
      <c r="JZF7" s="364"/>
      <c r="JZG7" s="364"/>
      <c r="JZH7" s="364"/>
      <c r="JZI7" s="364"/>
      <c r="JZJ7" s="364"/>
      <c r="JZK7" s="364"/>
      <c r="JZL7" s="364"/>
      <c r="JZM7" s="364"/>
      <c r="JZN7" s="364"/>
      <c r="JZO7" s="364"/>
      <c r="JZP7" s="364"/>
      <c r="JZQ7" s="364"/>
      <c r="JZR7" s="364"/>
      <c r="JZS7" s="364"/>
      <c r="JZT7" s="364"/>
      <c r="JZU7" s="364"/>
      <c r="JZV7" s="364"/>
      <c r="JZW7" s="364"/>
      <c r="JZX7" s="364"/>
      <c r="JZY7" s="364"/>
      <c r="JZZ7" s="364"/>
      <c r="KAA7" s="364"/>
      <c r="KAB7" s="364"/>
      <c r="KAC7" s="364"/>
      <c r="KAD7" s="364"/>
      <c r="KAE7" s="364"/>
      <c r="KAF7" s="364"/>
      <c r="KAG7" s="364"/>
      <c r="KAH7" s="364"/>
      <c r="KAI7" s="364"/>
      <c r="KAJ7" s="364"/>
      <c r="KAK7" s="364"/>
      <c r="KAL7" s="364"/>
      <c r="KAM7" s="364"/>
      <c r="KAN7" s="364"/>
      <c r="KAO7" s="364"/>
      <c r="KAP7" s="364"/>
      <c r="KAQ7" s="364"/>
      <c r="KAR7" s="364"/>
      <c r="KAS7" s="364"/>
      <c r="KAT7" s="364"/>
      <c r="KAU7" s="364"/>
      <c r="KAV7" s="364"/>
      <c r="KAW7" s="364"/>
      <c r="KAX7" s="364"/>
      <c r="KAY7" s="364"/>
      <c r="KAZ7" s="364"/>
      <c r="KBA7" s="364"/>
      <c r="KBB7" s="364"/>
      <c r="KBC7" s="364"/>
      <c r="KBD7" s="364"/>
      <c r="KBE7" s="364"/>
      <c r="KBF7" s="364"/>
      <c r="KBG7" s="364"/>
      <c r="KBH7" s="364"/>
      <c r="KBI7" s="364"/>
      <c r="KBJ7" s="364"/>
      <c r="KBK7" s="364"/>
      <c r="KBL7" s="364"/>
      <c r="KBM7" s="364"/>
      <c r="KBN7" s="364"/>
      <c r="KBO7" s="364"/>
      <c r="KBP7" s="364"/>
      <c r="KBQ7" s="364"/>
      <c r="KBR7" s="364"/>
      <c r="KBS7" s="364"/>
      <c r="KBT7" s="364"/>
      <c r="KBU7" s="364"/>
      <c r="KBV7" s="364"/>
      <c r="KBW7" s="364"/>
      <c r="KBX7" s="364"/>
      <c r="KBY7" s="364"/>
      <c r="KBZ7" s="364"/>
      <c r="KCA7" s="364"/>
      <c r="KCB7" s="364"/>
      <c r="KCC7" s="364"/>
      <c r="KCD7" s="364"/>
      <c r="KCE7" s="364"/>
      <c r="KCF7" s="364"/>
      <c r="KCG7" s="364"/>
      <c r="KCH7" s="364"/>
      <c r="KCI7" s="364"/>
      <c r="KCJ7" s="364"/>
      <c r="KCK7" s="364"/>
      <c r="KCL7" s="364"/>
      <c r="KCM7" s="364"/>
      <c r="KCN7" s="364"/>
      <c r="KCO7" s="364"/>
      <c r="KCP7" s="364"/>
      <c r="KCQ7" s="364"/>
      <c r="KCR7" s="364"/>
      <c r="KCS7" s="364"/>
      <c r="KCT7" s="364"/>
      <c r="KCU7" s="364"/>
      <c r="KCV7" s="364"/>
      <c r="KCW7" s="364"/>
      <c r="KCX7" s="364"/>
      <c r="KCY7" s="364"/>
      <c r="KCZ7" s="364"/>
      <c r="KDA7" s="364"/>
      <c r="KDB7" s="364"/>
      <c r="KDC7" s="364"/>
      <c r="KDD7" s="364"/>
      <c r="KDE7" s="364"/>
      <c r="KDF7" s="364"/>
      <c r="KDG7" s="364"/>
      <c r="KDH7" s="364"/>
      <c r="KDI7" s="364"/>
      <c r="KDJ7" s="364"/>
      <c r="KDK7" s="364"/>
      <c r="KDL7" s="364"/>
      <c r="KDM7" s="364"/>
      <c r="KDN7" s="364"/>
      <c r="KDO7" s="364"/>
      <c r="KDP7" s="364"/>
      <c r="KDQ7" s="364"/>
      <c r="KDR7" s="364"/>
      <c r="KDS7" s="364"/>
      <c r="KDT7" s="364"/>
      <c r="KDU7" s="364"/>
      <c r="KDV7" s="364"/>
      <c r="KDW7" s="364"/>
      <c r="KDX7" s="364"/>
      <c r="KDY7" s="364"/>
      <c r="KDZ7" s="364"/>
      <c r="KEA7" s="364"/>
      <c r="KEB7" s="364"/>
      <c r="KEC7" s="364"/>
      <c r="KED7" s="364"/>
      <c r="KEE7" s="364"/>
      <c r="KEF7" s="364"/>
      <c r="KEG7" s="364"/>
      <c r="KEH7" s="364"/>
      <c r="KEI7" s="364"/>
      <c r="KEJ7" s="364"/>
      <c r="KEK7" s="364"/>
      <c r="KEL7" s="364"/>
      <c r="KEM7" s="364"/>
      <c r="KEN7" s="364"/>
      <c r="KEO7" s="364"/>
      <c r="KEP7" s="364"/>
      <c r="KEQ7" s="364"/>
      <c r="KER7" s="364"/>
      <c r="KES7" s="364"/>
      <c r="KET7" s="364"/>
      <c r="KEU7" s="364"/>
      <c r="KEV7" s="364"/>
      <c r="KEW7" s="364"/>
      <c r="KEX7" s="364"/>
      <c r="KEY7" s="364"/>
      <c r="KEZ7" s="364"/>
      <c r="KFA7" s="364"/>
      <c r="KFB7" s="364"/>
      <c r="KFC7" s="364"/>
      <c r="KFD7" s="364"/>
      <c r="KFE7" s="364"/>
      <c r="KFF7" s="364"/>
      <c r="KFG7" s="364"/>
      <c r="KFH7" s="364"/>
      <c r="KFI7" s="364"/>
      <c r="KFJ7" s="364"/>
      <c r="KFK7" s="364"/>
      <c r="KFL7" s="364"/>
      <c r="KFM7" s="364"/>
      <c r="KFN7" s="364"/>
      <c r="KFO7" s="364"/>
      <c r="KFP7" s="364"/>
      <c r="KFQ7" s="364"/>
      <c r="KFR7" s="364"/>
      <c r="KFS7" s="364"/>
      <c r="KFT7" s="364"/>
      <c r="KFU7" s="364"/>
      <c r="KFV7" s="364"/>
      <c r="KFW7" s="364"/>
      <c r="KFX7" s="364"/>
      <c r="KFY7" s="364"/>
      <c r="KFZ7" s="364"/>
      <c r="KGA7" s="364"/>
      <c r="KGB7" s="364"/>
      <c r="KGC7" s="364"/>
      <c r="KGD7" s="364"/>
      <c r="KGE7" s="364"/>
      <c r="KGF7" s="364"/>
      <c r="KGG7" s="364"/>
      <c r="KGH7" s="364"/>
      <c r="KGI7" s="364"/>
      <c r="KGJ7" s="364"/>
      <c r="KGK7" s="364"/>
      <c r="KGL7" s="364"/>
      <c r="KGM7" s="364"/>
      <c r="KGN7" s="364"/>
      <c r="KGO7" s="364"/>
      <c r="KGP7" s="364"/>
      <c r="KGQ7" s="364"/>
      <c r="KGR7" s="364"/>
      <c r="KGS7" s="364"/>
      <c r="KGT7" s="364"/>
      <c r="KGU7" s="364"/>
      <c r="KGV7" s="364"/>
      <c r="KGW7" s="364"/>
      <c r="KGX7" s="364"/>
      <c r="KGY7" s="364"/>
      <c r="KGZ7" s="364"/>
      <c r="KHA7" s="364"/>
      <c r="KHB7" s="364"/>
      <c r="KHC7" s="364"/>
      <c r="KHD7" s="364"/>
      <c r="KHE7" s="364"/>
      <c r="KHF7" s="364"/>
      <c r="KHG7" s="364"/>
      <c r="KHH7" s="364"/>
      <c r="KHI7" s="364"/>
      <c r="KHJ7" s="364"/>
      <c r="KHK7" s="364"/>
      <c r="KHL7" s="364"/>
      <c r="KHM7" s="364"/>
      <c r="KHN7" s="364"/>
      <c r="KHO7" s="364"/>
      <c r="KHP7" s="364"/>
      <c r="KHQ7" s="364"/>
      <c r="KHR7" s="364"/>
      <c r="KHS7" s="364"/>
      <c r="KHT7" s="364"/>
      <c r="KHU7" s="364"/>
      <c r="KHV7" s="364"/>
      <c r="KHW7" s="364"/>
      <c r="KHX7" s="364"/>
      <c r="KHY7" s="364"/>
      <c r="KHZ7" s="364"/>
      <c r="KIA7" s="364"/>
      <c r="KIB7" s="364"/>
      <c r="KIC7" s="364"/>
      <c r="KID7" s="364"/>
      <c r="KIE7" s="364"/>
      <c r="KIF7" s="364"/>
      <c r="KIG7" s="364"/>
      <c r="KIH7" s="364"/>
      <c r="KII7" s="364"/>
      <c r="KIJ7" s="364"/>
      <c r="KIK7" s="364"/>
      <c r="KIL7" s="364"/>
      <c r="KIM7" s="364"/>
      <c r="KIN7" s="364"/>
      <c r="KIO7" s="364"/>
      <c r="KIP7" s="364"/>
      <c r="KIQ7" s="364"/>
      <c r="KIR7" s="364"/>
      <c r="KIS7" s="364"/>
      <c r="KIT7" s="364"/>
      <c r="KIU7" s="364"/>
      <c r="KIV7" s="364"/>
      <c r="KIW7" s="364"/>
      <c r="KIX7" s="364"/>
      <c r="KIY7" s="364"/>
      <c r="KIZ7" s="364"/>
      <c r="KJA7" s="364"/>
      <c r="KJB7" s="364"/>
      <c r="KJC7" s="364"/>
      <c r="KJD7" s="364"/>
      <c r="KJE7" s="364"/>
      <c r="KJF7" s="364"/>
      <c r="KJG7" s="364"/>
      <c r="KJH7" s="364"/>
      <c r="KJI7" s="364"/>
      <c r="KJJ7" s="364"/>
      <c r="KJK7" s="364"/>
      <c r="KJL7" s="364"/>
      <c r="KJM7" s="364"/>
      <c r="KJN7" s="364"/>
      <c r="KJO7" s="364"/>
      <c r="KJP7" s="364"/>
      <c r="KJQ7" s="364"/>
      <c r="KJR7" s="364"/>
      <c r="KJS7" s="364"/>
      <c r="KJT7" s="364"/>
      <c r="KJU7" s="364"/>
      <c r="KJV7" s="364"/>
      <c r="KJW7" s="364"/>
      <c r="KJX7" s="364"/>
      <c r="KJY7" s="364"/>
      <c r="KJZ7" s="364"/>
      <c r="KKA7" s="364"/>
      <c r="KKB7" s="364"/>
      <c r="KKC7" s="364"/>
      <c r="KKD7" s="364"/>
      <c r="KKE7" s="364"/>
      <c r="KKF7" s="364"/>
      <c r="KKG7" s="364"/>
      <c r="KKH7" s="364"/>
      <c r="KKI7" s="364"/>
      <c r="KKJ7" s="364"/>
      <c r="KKK7" s="364"/>
      <c r="KKL7" s="364"/>
      <c r="KKM7" s="364"/>
      <c r="KKN7" s="364"/>
      <c r="KKO7" s="364"/>
      <c r="KKP7" s="364"/>
      <c r="KKQ7" s="364"/>
      <c r="KKR7" s="364"/>
      <c r="KKS7" s="364"/>
      <c r="KKT7" s="364"/>
      <c r="KKU7" s="364"/>
      <c r="KKV7" s="364"/>
      <c r="KKW7" s="364"/>
      <c r="KKX7" s="364"/>
      <c r="KKY7" s="364"/>
      <c r="KKZ7" s="364"/>
      <c r="KLA7" s="364"/>
      <c r="KLB7" s="364"/>
      <c r="KLC7" s="364"/>
      <c r="KLD7" s="364"/>
      <c r="KLE7" s="364"/>
      <c r="KLF7" s="364"/>
      <c r="KLG7" s="364"/>
      <c r="KLH7" s="364"/>
      <c r="KLI7" s="364"/>
      <c r="KLJ7" s="364"/>
      <c r="KLK7" s="364"/>
      <c r="KLL7" s="364"/>
      <c r="KLM7" s="364"/>
      <c r="KLN7" s="364"/>
      <c r="KLO7" s="364"/>
      <c r="KLP7" s="364"/>
      <c r="KLQ7" s="364"/>
      <c r="KLR7" s="364"/>
      <c r="KLS7" s="364"/>
      <c r="KLT7" s="364"/>
      <c r="KLU7" s="364"/>
      <c r="KLV7" s="364"/>
      <c r="KLW7" s="364"/>
      <c r="KLX7" s="364"/>
      <c r="KLY7" s="364"/>
      <c r="KLZ7" s="364"/>
      <c r="KMA7" s="364"/>
      <c r="KMB7" s="364"/>
      <c r="KMC7" s="364"/>
      <c r="KMD7" s="364"/>
      <c r="KME7" s="364"/>
      <c r="KMF7" s="364"/>
      <c r="KMG7" s="364"/>
      <c r="KMH7" s="364"/>
      <c r="KMI7" s="364"/>
      <c r="KMJ7" s="364"/>
      <c r="KMK7" s="364"/>
      <c r="KML7" s="364"/>
      <c r="KMM7" s="364"/>
      <c r="KMN7" s="364"/>
      <c r="KMO7" s="364"/>
      <c r="KMP7" s="364"/>
      <c r="KMQ7" s="364"/>
      <c r="KMR7" s="364"/>
      <c r="KMS7" s="364"/>
      <c r="KMT7" s="364"/>
      <c r="KMU7" s="364"/>
      <c r="KMV7" s="364"/>
      <c r="KMW7" s="364"/>
      <c r="KMX7" s="364"/>
      <c r="KMY7" s="364"/>
      <c r="KMZ7" s="364"/>
      <c r="KNA7" s="364"/>
      <c r="KNB7" s="364"/>
      <c r="KNC7" s="364"/>
      <c r="KND7" s="364"/>
      <c r="KNE7" s="364"/>
      <c r="KNF7" s="364"/>
      <c r="KNG7" s="364"/>
      <c r="KNH7" s="364"/>
      <c r="KNI7" s="364"/>
      <c r="KNJ7" s="364"/>
      <c r="KNK7" s="364"/>
      <c r="KNL7" s="364"/>
      <c r="KNM7" s="364"/>
      <c r="KNN7" s="364"/>
      <c r="KNO7" s="364"/>
      <c r="KNP7" s="364"/>
      <c r="KNQ7" s="364"/>
      <c r="KNR7" s="364"/>
      <c r="KNS7" s="364"/>
      <c r="KNT7" s="364"/>
      <c r="KNU7" s="364"/>
      <c r="KNV7" s="364"/>
      <c r="KNW7" s="364"/>
      <c r="KNX7" s="364"/>
      <c r="KNY7" s="364"/>
      <c r="KNZ7" s="364"/>
      <c r="KOA7" s="364"/>
      <c r="KOB7" s="364"/>
      <c r="KOC7" s="364"/>
      <c r="KOD7" s="364"/>
      <c r="KOE7" s="364"/>
      <c r="KOF7" s="364"/>
      <c r="KOG7" s="364"/>
      <c r="KOH7" s="364"/>
      <c r="KOI7" s="364"/>
      <c r="KOJ7" s="364"/>
      <c r="KOK7" s="364"/>
      <c r="KOL7" s="364"/>
      <c r="KOM7" s="364"/>
      <c r="KON7" s="364"/>
      <c r="KOO7" s="364"/>
      <c r="KOP7" s="364"/>
      <c r="KOQ7" s="364"/>
      <c r="KOR7" s="364"/>
      <c r="KOS7" s="364"/>
      <c r="KOT7" s="364"/>
      <c r="KOU7" s="364"/>
      <c r="KOV7" s="364"/>
      <c r="KOW7" s="364"/>
      <c r="KOX7" s="364"/>
      <c r="KOY7" s="364"/>
      <c r="KOZ7" s="364"/>
      <c r="KPA7" s="364"/>
      <c r="KPB7" s="364"/>
      <c r="KPC7" s="364"/>
      <c r="KPD7" s="364"/>
      <c r="KPE7" s="364"/>
      <c r="KPF7" s="364"/>
      <c r="KPG7" s="364"/>
      <c r="KPH7" s="364"/>
      <c r="KPI7" s="364"/>
      <c r="KPJ7" s="364"/>
      <c r="KPK7" s="364"/>
      <c r="KPL7" s="364"/>
      <c r="KPM7" s="364"/>
      <c r="KPN7" s="364"/>
      <c r="KPO7" s="364"/>
      <c r="KPP7" s="364"/>
      <c r="KPQ7" s="364"/>
      <c r="KPR7" s="364"/>
      <c r="KPS7" s="364"/>
      <c r="KPT7" s="364"/>
      <c r="KPU7" s="364"/>
      <c r="KPV7" s="364"/>
      <c r="KPW7" s="364"/>
      <c r="KPX7" s="364"/>
      <c r="KPY7" s="364"/>
      <c r="KPZ7" s="364"/>
      <c r="KQA7" s="364"/>
      <c r="KQB7" s="364"/>
      <c r="KQC7" s="364"/>
      <c r="KQD7" s="364"/>
      <c r="KQE7" s="364"/>
      <c r="KQF7" s="364"/>
      <c r="KQG7" s="364"/>
      <c r="KQH7" s="364"/>
      <c r="KQI7" s="364"/>
      <c r="KQJ7" s="364"/>
      <c r="KQK7" s="364"/>
      <c r="KQL7" s="364"/>
      <c r="KQM7" s="364"/>
      <c r="KQN7" s="364"/>
      <c r="KQO7" s="364"/>
      <c r="KQP7" s="364"/>
      <c r="KQQ7" s="364"/>
      <c r="KQR7" s="364"/>
      <c r="KQS7" s="364"/>
      <c r="KQT7" s="364"/>
      <c r="KQU7" s="364"/>
      <c r="KQV7" s="364"/>
      <c r="KQW7" s="364"/>
      <c r="KQX7" s="364"/>
      <c r="KQY7" s="364"/>
      <c r="KQZ7" s="364"/>
      <c r="KRA7" s="364"/>
      <c r="KRB7" s="364"/>
      <c r="KRC7" s="364"/>
      <c r="KRD7" s="364"/>
      <c r="KRE7" s="364"/>
      <c r="KRF7" s="364"/>
      <c r="KRG7" s="364"/>
      <c r="KRH7" s="364"/>
      <c r="KRI7" s="364"/>
      <c r="KRJ7" s="364"/>
      <c r="KRK7" s="364"/>
      <c r="KRL7" s="364"/>
      <c r="KRM7" s="364"/>
      <c r="KRN7" s="364"/>
      <c r="KRO7" s="364"/>
      <c r="KRP7" s="364"/>
      <c r="KRQ7" s="364"/>
      <c r="KRR7" s="364"/>
      <c r="KRS7" s="364"/>
      <c r="KRT7" s="364"/>
      <c r="KRU7" s="364"/>
      <c r="KRV7" s="364"/>
      <c r="KRW7" s="364"/>
      <c r="KRX7" s="364"/>
      <c r="KRY7" s="364"/>
      <c r="KRZ7" s="364"/>
      <c r="KSA7" s="364"/>
      <c r="KSB7" s="364"/>
      <c r="KSC7" s="364"/>
      <c r="KSD7" s="364"/>
      <c r="KSE7" s="364"/>
      <c r="KSF7" s="364"/>
      <c r="KSG7" s="364"/>
      <c r="KSH7" s="364"/>
      <c r="KSI7" s="364"/>
      <c r="KSJ7" s="364"/>
      <c r="KSK7" s="364"/>
      <c r="KSL7" s="364"/>
      <c r="KSM7" s="364"/>
      <c r="KSN7" s="364"/>
      <c r="KSO7" s="364"/>
      <c r="KSP7" s="364"/>
      <c r="KSQ7" s="364"/>
      <c r="KSR7" s="364"/>
      <c r="KSS7" s="364"/>
      <c r="KST7" s="364"/>
      <c r="KSU7" s="364"/>
      <c r="KSV7" s="364"/>
      <c r="KSW7" s="364"/>
      <c r="KSX7" s="364"/>
      <c r="KSY7" s="364"/>
      <c r="KSZ7" s="364"/>
      <c r="KTA7" s="364"/>
      <c r="KTB7" s="364"/>
      <c r="KTC7" s="364"/>
      <c r="KTD7" s="364"/>
      <c r="KTE7" s="364"/>
      <c r="KTF7" s="364"/>
      <c r="KTG7" s="364"/>
      <c r="KTH7" s="364"/>
      <c r="KTI7" s="364"/>
      <c r="KTJ7" s="364"/>
      <c r="KTK7" s="364"/>
      <c r="KTL7" s="364"/>
      <c r="KTM7" s="364"/>
      <c r="KTN7" s="364"/>
      <c r="KTO7" s="364"/>
      <c r="KTP7" s="364"/>
      <c r="KTQ7" s="364"/>
      <c r="KTR7" s="364"/>
      <c r="KTS7" s="364"/>
      <c r="KTT7" s="364"/>
      <c r="KTU7" s="364"/>
      <c r="KTV7" s="364"/>
      <c r="KTW7" s="364"/>
      <c r="KTX7" s="364"/>
      <c r="KTY7" s="364"/>
      <c r="KTZ7" s="364"/>
      <c r="KUA7" s="364"/>
      <c r="KUB7" s="364"/>
      <c r="KUC7" s="364"/>
      <c r="KUD7" s="364"/>
      <c r="KUE7" s="364"/>
      <c r="KUF7" s="364"/>
      <c r="KUG7" s="364"/>
      <c r="KUH7" s="364"/>
      <c r="KUI7" s="364"/>
      <c r="KUJ7" s="364"/>
      <c r="KUK7" s="364"/>
      <c r="KUL7" s="364"/>
      <c r="KUM7" s="364"/>
      <c r="KUN7" s="364"/>
      <c r="KUO7" s="364"/>
      <c r="KUP7" s="364"/>
      <c r="KUQ7" s="364"/>
      <c r="KUR7" s="364"/>
      <c r="KUS7" s="364"/>
      <c r="KUT7" s="364"/>
      <c r="KUU7" s="364"/>
      <c r="KUV7" s="364"/>
      <c r="KUW7" s="364"/>
      <c r="KUX7" s="364"/>
      <c r="KUY7" s="364"/>
      <c r="KUZ7" s="364"/>
      <c r="KVA7" s="364"/>
      <c r="KVB7" s="364"/>
      <c r="KVC7" s="364"/>
      <c r="KVD7" s="364"/>
      <c r="KVE7" s="364"/>
      <c r="KVF7" s="364"/>
      <c r="KVG7" s="364"/>
      <c r="KVH7" s="364"/>
      <c r="KVI7" s="364"/>
      <c r="KVJ7" s="364"/>
      <c r="KVK7" s="364"/>
      <c r="KVL7" s="364"/>
      <c r="KVM7" s="364"/>
      <c r="KVN7" s="364"/>
      <c r="KVO7" s="364"/>
      <c r="KVP7" s="364"/>
      <c r="KVQ7" s="364"/>
      <c r="KVR7" s="364"/>
      <c r="KVS7" s="364"/>
      <c r="KVT7" s="364"/>
      <c r="KVU7" s="364"/>
      <c r="KVV7" s="364"/>
      <c r="KVW7" s="364"/>
      <c r="KVX7" s="364"/>
      <c r="KVY7" s="364"/>
      <c r="KVZ7" s="364"/>
      <c r="KWA7" s="364"/>
      <c r="KWB7" s="364"/>
      <c r="KWC7" s="364"/>
      <c r="KWD7" s="364"/>
      <c r="KWE7" s="364"/>
      <c r="KWF7" s="364"/>
      <c r="KWG7" s="364"/>
      <c r="KWH7" s="364"/>
      <c r="KWI7" s="364"/>
      <c r="KWJ7" s="364"/>
      <c r="KWK7" s="364"/>
      <c r="KWL7" s="364"/>
      <c r="KWM7" s="364"/>
      <c r="KWN7" s="364"/>
      <c r="KWO7" s="364"/>
      <c r="KWP7" s="364"/>
      <c r="KWQ7" s="364"/>
      <c r="KWR7" s="364"/>
      <c r="KWS7" s="364"/>
      <c r="KWT7" s="364"/>
      <c r="KWU7" s="364"/>
      <c r="KWV7" s="364"/>
      <c r="KWW7" s="364"/>
      <c r="KWX7" s="364"/>
      <c r="KWY7" s="364"/>
      <c r="KWZ7" s="364"/>
      <c r="KXA7" s="364"/>
      <c r="KXB7" s="364"/>
      <c r="KXC7" s="364"/>
      <c r="KXD7" s="364"/>
      <c r="KXE7" s="364"/>
      <c r="KXF7" s="364"/>
      <c r="KXG7" s="364"/>
      <c r="KXH7" s="364"/>
      <c r="KXI7" s="364"/>
      <c r="KXJ7" s="364"/>
      <c r="KXK7" s="364"/>
      <c r="KXL7" s="364"/>
      <c r="KXM7" s="364"/>
      <c r="KXN7" s="364"/>
      <c r="KXO7" s="364"/>
      <c r="KXP7" s="364"/>
      <c r="KXQ7" s="364"/>
      <c r="KXR7" s="364"/>
      <c r="KXS7" s="364"/>
      <c r="KXT7" s="364"/>
      <c r="KXU7" s="364"/>
      <c r="KXV7" s="364"/>
      <c r="KXW7" s="364"/>
      <c r="KXX7" s="364"/>
      <c r="KXY7" s="364"/>
      <c r="KXZ7" s="364"/>
      <c r="KYA7" s="364"/>
      <c r="KYB7" s="364"/>
      <c r="KYC7" s="364"/>
      <c r="KYD7" s="364"/>
      <c r="KYE7" s="364"/>
      <c r="KYF7" s="364"/>
      <c r="KYG7" s="364"/>
      <c r="KYH7" s="364"/>
      <c r="KYI7" s="364"/>
      <c r="KYJ7" s="364"/>
      <c r="KYK7" s="364"/>
      <c r="KYL7" s="364"/>
      <c r="KYM7" s="364"/>
      <c r="KYN7" s="364"/>
      <c r="KYO7" s="364"/>
      <c r="KYP7" s="364"/>
      <c r="KYQ7" s="364"/>
      <c r="KYR7" s="364"/>
      <c r="KYS7" s="364"/>
      <c r="KYT7" s="364"/>
      <c r="KYU7" s="364"/>
      <c r="KYV7" s="364"/>
      <c r="KYW7" s="364"/>
      <c r="KYX7" s="364"/>
      <c r="KYY7" s="364"/>
      <c r="KYZ7" s="364"/>
      <c r="KZA7" s="364"/>
      <c r="KZB7" s="364"/>
      <c r="KZC7" s="364"/>
      <c r="KZD7" s="364"/>
      <c r="KZE7" s="364"/>
      <c r="KZF7" s="364"/>
      <c r="KZG7" s="364"/>
      <c r="KZH7" s="364"/>
      <c r="KZI7" s="364"/>
      <c r="KZJ7" s="364"/>
      <c r="KZK7" s="364"/>
      <c r="KZL7" s="364"/>
      <c r="KZM7" s="364"/>
      <c r="KZN7" s="364"/>
      <c r="KZO7" s="364"/>
      <c r="KZP7" s="364"/>
      <c r="KZQ7" s="364"/>
      <c r="KZR7" s="364"/>
      <c r="KZS7" s="364"/>
      <c r="KZT7" s="364"/>
      <c r="KZU7" s="364"/>
      <c r="KZV7" s="364"/>
      <c r="KZW7" s="364"/>
      <c r="KZX7" s="364"/>
      <c r="KZY7" s="364"/>
      <c r="KZZ7" s="364"/>
      <c r="LAA7" s="364"/>
      <c r="LAB7" s="364"/>
      <c r="LAC7" s="364"/>
      <c r="LAD7" s="364"/>
      <c r="LAE7" s="364"/>
      <c r="LAF7" s="364"/>
      <c r="LAG7" s="364"/>
      <c r="LAH7" s="364"/>
      <c r="LAI7" s="364"/>
      <c r="LAJ7" s="364"/>
      <c r="LAK7" s="364"/>
      <c r="LAL7" s="364"/>
      <c r="LAM7" s="364"/>
      <c r="LAN7" s="364"/>
      <c r="LAO7" s="364"/>
      <c r="LAP7" s="364"/>
      <c r="LAQ7" s="364"/>
      <c r="LAR7" s="364"/>
      <c r="LAS7" s="364"/>
      <c r="LAT7" s="364"/>
      <c r="LAU7" s="364"/>
      <c r="LAV7" s="364"/>
      <c r="LAW7" s="364"/>
      <c r="LAX7" s="364"/>
      <c r="LAY7" s="364"/>
      <c r="LAZ7" s="364"/>
      <c r="LBA7" s="364"/>
      <c r="LBB7" s="364"/>
      <c r="LBC7" s="364"/>
      <c r="LBD7" s="364"/>
      <c r="LBE7" s="364"/>
      <c r="LBF7" s="364"/>
      <c r="LBG7" s="364"/>
      <c r="LBH7" s="364"/>
      <c r="LBI7" s="364"/>
      <c r="LBJ7" s="364"/>
      <c r="LBK7" s="364"/>
      <c r="LBL7" s="364"/>
      <c r="LBM7" s="364"/>
      <c r="LBN7" s="364"/>
      <c r="LBO7" s="364"/>
      <c r="LBP7" s="364"/>
      <c r="LBQ7" s="364"/>
      <c r="LBR7" s="364"/>
      <c r="LBS7" s="364"/>
      <c r="LBT7" s="364"/>
      <c r="LBU7" s="364"/>
      <c r="LBV7" s="364"/>
      <c r="LBW7" s="364"/>
      <c r="LBX7" s="364"/>
      <c r="LBY7" s="364"/>
      <c r="LBZ7" s="364"/>
      <c r="LCA7" s="364"/>
      <c r="LCB7" s="364"/>
      <c r="LCC7" s="364"/>
      <c r="LCD7" s="364"/>
      <c r="LCE7" s="364"/>
      <c r="LCF7" s="364"/>
      <c r="LCG7" s="364"/>
      <c r="LCH7" s="364"/>
      <c r="LCI7" s="364"/>
      <c r="LCJ7" s="364"/>
      <c r="LCK7" s="364"/>
      <c r="LCL7" s="364"/>
      <c r="LCM7" s="364"/>
      <c r="LCN7" s="364"/>
      <c r="LCO7" s="364"/>
      <c r="LCP7" s="364"/>
      <c r="LCQ7" s="364"/>
      <c r="LCR7" s="364"/>
      <c r="LCS7" s="364"/>
      <c r="LCT7" s="364"/>
      <c r="LCU7" s="364"/>
      <c r="LCV7" s="364"/>
      <c r="LCW7" s="364"/>
      <c r="LCX7" s="364"/>
      <c r="LCY7" s="364"/>
      <c r="LCZ7" s="364"/>
      <c r="LDA7" s="364"/>
      <c r="LDB7" s="364"/>
      <c r="LDC7" s="364"/>
      <c r="LDD7" s="364"/>
      <c r="LDE7" s="364"/>
      <c r="LDF7" s="364"/>
      <c r="LDG7" s="364"/>
      <c r="LDH7" s="364"/>
      <c r="LDI7" s="364"/>
      <c r="LDJ7" s="364"/>
      <c r="LDK7" s="364"/>
      <c r="LDL7" s="364"/>
      <c r="LDM7" s="364"/>
      <c r="LDN7" s="364"/>
      <c r="LDO7" s="364"/>
      <c r="LDP7" s="364"/>
      <c r="LDQ7" s="364"/>
      <c r="LDR7" s="364"/>
      <c r="LDS7" s="364"/>
      <c r="LDT7" s="364"/>
      <c r="LDU7" s="364"/>
      <c r="LDV7" s="364"/>
      <c r="LDW7" s="364"/>
      <c r="LDX7" s="364"/>
      <c r="LDY7" s="364"/>
      <c r="LDZ7" s="364"/>
      <c r="LEA7" s="364"/>
      <c r="LEB7" s="364"/>
      <c r="LEC7" s="364"/>
      <c r="LED7" s="364"/>
      <c r="LEE7" s="364"/>
      <c r="LEF7" s="364"/>
      <c r="LEG7" s="364"/>
      <c r="LEH7" s="364"/>
      <c r="LEI7" s="364"/>
      <c r="LEJ7" s="364"/>
      <c r="LEK7" s="364"/>
      <c r="LEL7" s="364"/>
      <c r="LEM7" s="364"/>
      <c r="LEN7" s="364"/>
      <c r="LEO7" s="364"/>
      <c r="LEP7" s="364"/>
      <c r="LEQ7" s="364"/>
      <c r="LER7" s="364"/>
      <c r="LES7" s="364"/>
      <c r="LET7" s="364"/>
      <c r="LEU7" s="364"/>
      <c r="LEV7" s="364"/>
      <c r="LEW7" s="364"/>
      <c r="LEX7" s="364"/>
      <c r="LEY7" s="364"/>
      <c r="LEZ7" s="364"/>
      <c r="LFA7" s="364"/>
      <c r="LFB7" s="364"/>
      <c r="LFC7" s="364"/>
      <c r="LFD7" s="364"/>
      <c r="LFE7" s="364"/>
      <c r="LFF7" s="364"/>
      <c r="LFG7" s="364"/>
      <c r="LFH7" s="364"/>
      <c r="LFI7" s="364"/>
      <c r="LFJ7" s="364"/>
      <c r="LFK7" s="364"/>
      <c r="LFL7" s="364"/>
      <c r="LFM7" s="364"/>
      <c r="LFN7" s="364"/>
      <c r="LFO7" s="364"/>
      <c r="LFP7" s="364"/>
      <c r="LFQ7" s="364"/>
      <c r="LFR7" s="364"/>
      <c r="LFS7" s="364"/>
      <c r="LFT7" s="364"/>
      <c r="LFU7" s="364"/>
      <c r="LFV7" s="364"/>
      <c r="LFW7" s="364"/>
      <c r="LFX7" s="364"/>
      <c r="LFY7" s="364"/>
      <c r="LFZ7" s="364"/>
      <c r="LGA7" s="364"/>
      <c r="LGB7" s="364"/>
      <c r="LGC7" s="364"/>
      <c r="LGD7" s="364"/>
      <c r="LGE7" s="364"/>
      <c r="LGF7" s="364"/>
      <c r="LGG7" s="364"/>
      <c r="LGH7" s="364"/>
      <c r="LGI7" s="364"/>
      <c r="LGJ7" s="364"/>
      <c r="LGK7" s="364"/>
      <c r="LGL7" s="364"/>
      <c r="LGM7" s="364"/>
      <c r="LGN7" s="364"/>
      <c r="LGO7" s="364"/>
      <c r="LGP7" s="364"/>
      <c r="LGQ7" s="364"/>
      <c r="LGR7" s="364"/>
      <c r="LGS7" s="364"/>
      <c r="LGT7" s="364"/>
      <c r="LGU7" s="364"/>
      <c r="LGV7" s="364"/>
      <c r="LGW7" s="364"/>
      <c r="LGX7" s="364"/>
      <c r="LGY7" s="364"/>
      <c r="LGZ7" s="364"/>
      <c r="LHA7" s="364"/>
      <c r="LHB7" s="364"/>
      <c r="LHC7" s="364"/>
      <c r="LHD7" s="364"/>
      <c r="LHE7" s="364"/>
      <c r="LHF7" s="364"/>
      <c r="LHG7" s="364"/>
      <c r="LHH7" s="364"/>
      <c r="LHI7" s="364"/>
      <c r="LHJ7" s="364"/>
      <c r="LHK7" s="364"/>
      <c r="LHL7" s="364"/>
      <c r="LHM7" s="364"/>
      <c r="LHN7" s="364"/>
      <c r="LHO7" s="364"/>
      <c r="LHP7" s="364"/>
      <c r="LHQ7" s="364"/>
      <c r="LHR7" s="364"/>
      <c r="LHS7" s="364"/>
      <c r="LHT7" s="364"/>
      <c r="LHU7" s="364"/>
      <c r="LHV7" s="364"/>
      <c r="LHW7" s="364"/>
      <c r="LHX7" s="364"/>
      <c r="LHY7" s="364"/>
      <c r="LHZ7" s="364"/>
      <c r="LIA7" s="364"/>
      <c r="LIB7" s="364"/>
      <c r="LIC7" s="364"/>
      <c r="LID7" s="364"/>
      <c r="LIE7" s="364"/>
      <c r="LIF7" s="364"/>
      <c r="LIG7" s="364"/>
      <c r="LIH7" s="364"/>
      <c r="LII7" s="364"/>
      <c r="LIJ7" s="364"/>
      <c r="LIK7" s="364"/>
      <c r="LIL7" s="364"/>
      <c r="LIM7" s="364"/>
      <c r="LIN7" s="364"/>
      <c r="LIO7" s="364"/>
      <c r="LIP7" s="364"/>
      <c r="LIQ7" s="364"/>
      <c r="LIR7" s="364"/>
      <c r="LIS7" s="364"/>
      <c r="LIT7" s="364"/>
      <c r="LIU7" s="364"/>
      <c r="LIV7" s="364"/>
      <c r="LIW7" s="364"/>
      <c r="LIX7" s="364"/>
      <c r="LIY7" s="364"/>
      <c r="LIZ7" s="364"/>
      <c r="LJA7" s="364"/>
      <c r="LJB7" s="364"/>
      <c r="LJC7" s="364"/>
      <c r="LJD7" s="364"/>
      <c r="LJE7" s="364"/>
      <c r="LJF7" s="364"/>
      <c r="LJG7" s="364"/>
      <c r="LJH7" s="364"/>
      <c r="LJI7" s="364"/>
      <c r="LJJ7" s="364"/>
      <c r="LJK7" s="364"/>
      <c r="LJL7" s="364"/>
      <c r="LJM7" s="364"/>
      <c r="LJN7" s="364"/>
      <c r="LJO7" s="364"/>
      <c r="LJP7" s="364"/>
      <c r="LJQ7" s="364"/>
      <c r="LJR7" s="364"/>
      <c r="LJS7" s="364"/>
      <c r="LJT7" s="364"/>
      <c r="LJU7" s="364"/>
      <c r="LJV7" s="364"/>
      <c r="LJW7" s="364"/>
      <c r="LJX7" s="364"/>
      <c r="LJY7" s="364"/>
      <c r="LJZ7" s="364"/>
      <c r="LKA7" s="364"/>
      <c r="LKB7" s="364"/>
      <c r="LKC7" s="364"/>
      <c r="LKD7" s="364"/>
      <c r="LKE7" s="364"/>
      <c r="LKF7" s="364"/>
      <c r="LKG7" s="364"/>
      <c r="LKH7" s="364"/>
      <c r="LKI7" s="364"/>
      <c r="LKJ7" s="364"/>
      <c r="LKK7" s="364"/>
      <c r="LKL7" s="364"/>
      <c r="LKM7" s="364"/>
      <c r="LKN7" s="364"/>
      <c r="LKO7" s="364"/>
      <c r="LKP7" s="364"/>
      <c r="LKQ7" s="364"/>
      <c r="LKR7" s="364"/>
      <c r="LKS7" s="364"/>
      <c r="LKT7" s="364"/>
      <c r="LKU7" s="364"/>
      <c r="LKV7" s="364"/>
      <c r="LKW7" s="364"/>
      <c r="LKX7" s="364"/>
      <c r="LKY7" s="364"/>
      <c r="LKZ7" s="364"/>
      <c r="LLA7" s="364"/>
      <c r="LLB7" s="364"/>
      <c r="LLC7" s="364"/>
      <c r="LLD7" s="364"/>
      <c r="LLE7" s="364"/>
      <c r="LLF7" s="364"/>
      <c r="LLG7" s="364"/>
      <c r="LLH7" s="364"/>
      <c r="LLI7" s="364"/>
      <c r="LLJ7" s="364"/>
      <c r="LLK7" s="364"/>
      <c r="LLL7" s="364"/>
      <c r="LLM7" s="364"/>
      <c r="LLN7" s="364"/>
      <c r="LLO7" s="364"/>
      <c r="LLP7" s="364"/>
      <c r="LLQ7" s="364"/>
      <c r="LLR7" s="364"/>
      <c r="LLS7" s="364"/>
      <c r="LLT7" s="364"/>
      <c r="LLU7" s="364"/>
      <c r="LLV7" s="364"/>
      <c r="LLW7" s="364"/>
      <c r="LLX7" s="364"/>
      <c r="LLY7" s="364"/>
      <c r="LLZ7" s="364"/>
      <c r="LMA7" s="364"/>
      <c r="LMB7" s="364"/>
      <c r="LMC7" s="364"/>
      <c r="LMD7" s="364"/>
      <c r="LME7" s="364"/>
      <c r="LMF7" s="364"/>
      <c r="LMG7" s="364"/>
      <c r="LMH7" s="364"/>
      <c r="LMI7" s="364"/>
      <c r="LMJ7" s="364"/>
      <c r="LMK7" s="364"/>
      <c r="LML7" s="364"/>
      <c r="LMM7" s="364"/>
      <c r="LMN7" s="364"/>
      <c r="LMO7" s="364"/>
      <c r="LMP7" s="364"/>
      <c r="LMQ7" s="364"/>
      <c r="LMR7" s="364"/>
      <c r="LMS7" s="364"/>
      <c r="LMT7" s="364"/>
      <c r="LMU7" s="364"/>
      <c r="LMV7" s="364"/>
      <c r="LMW7" s="364"/>
      <c r="LMX7" s="364"/>
      <c r="LMY7" s="364"/>
      <c r="LMZ7" s="364"/>
      <c r="LNA7" s="364"/>
      <c r="LNB7" s="364"/>
      <c r="LNC7" s="364"/>
      <c r="LND7" s="364"/>
      <c r="LNE7" s="364"/>
      <c r="LNF7" s="364"/>
      <c r="LNG7" s="364"/>
      <c r="LNH7" s="364"/>
      <c r="LNI7" s="364"/>
      <c r="LNJ7" s="364"/>
      <c r="LNK7" s="364"/>
      <c r="LNL7" s="364"/>
      <c r="LNM7" s="364"/>
      <c r="LNN7" s="364"/>
      <c r="LNO7" s="364"/>
      <c r="LNP7" s="364"/>
      <c r="LNQ7" s="364"/>
      <c r="LNR7" s="364"/>
      <c r="LNS7" s="364"/>
      <c r="LNT7" s="364"/>
      <c r="LNU7" s="364"/>
      <c r="LNV7" s="364"/>
      <c r="LNW7" s="364"/>
      <c r="LNX7" s="364"/>
      <c r="LNY7" s="364"/>
      <c r="LNZ7" s="364"/>
      <c r="LOA7" s="364"/>
      <c r="LOB7" s="364"/>
      <c r="LOC7" s="364"/>
      <c r="LOD7" s="364"/>
      <c r="LOE7" s="364"/>
      <c r="LOF7" s="364"/>
      <c r="LOG7" s="364"/>
      <c r="LOH7" s="364"/>
      <c r="LOI7" s="364"/>
      <c r="LOJ7" s="364"/>
      <c r="LOK7" s="364"/>
      <c r="LOL7" s="364"/>
      <c r="LOM7" s="364"/>
      <c r="LON7" s="364"/>
      <c r="LOO7" s="364"/>
      <c r="LOP7" s="364"/>
      <c r="LOQ7" s="364"/>
      <c r="LOR7" s="364"/>
      <c r="LOS7" s="364"/>
      <c r="LOT7" s="364"/>
      <c r="LOU7" s="364"/>
      <c r="LOV7" s="364"/>
      <c r="LOW7" s="364"/>
      <c r="LOX7" s="364"/>
      <c r="LOY7" s="364"/>
      <c r="LOZ7" s="364"/>
      <c r="LPA7" s="364"/>
      <c r="LPB7" s="364"/>
      <c r="LPC7" s="364"/>
      <c r="LPD7" s="364"/>
      <c r="LPE7" s="364"/>
      <c r="LPF7" s="364"/>
      <c r="LPG7" s="364"/>
      <c r="LPH7" s="364"/>
      <c r="LPI7" s="364"/>
      <c r="LPJ7" s="364"/>
      <c r="LPK7" s="364"/>
      <c r="LPL7" s="364"/>
      <c r="LPM7" s="364"/>
      <c r="LPN7" s="364"/>
      <c r="LPO7" s="364"/>
      <c r="LPP7" s="364"/>
      <c r="LPQ7" s="364"/>
      <c r="LPR7" s="364"/>
      <c r="LPS7" s="364"/>
      <c r="LPT7" s="364"/>
      <c r="LPU7" s="364"/>
      <c r="LPV7" s="364"/>
      <c r="LPW7" s="364"/>
      <c r="LPX7" s="364"/>
      <c r="LPY7" s="364"/>
      <c r="LPZ7" s="364"/>
      <c r="LQA7" s="364"/>
      <c r="LQB7" s="364"/>
      <c r="LQC7" s="364"/>
      <c r="LQD7" s="364"/>
      <c r="LQE7" s="364"/>
      <c r="LQF7" s="364"/>
      <c r="LQG7" s="364"/>
      <c r="LQH7" s="364"/>
      <c r="LQI7" s="364"/>
      <c r="LQJ7" s="364"/>
      <c r="LQK7" s="364"/>
      <c r="LQL7" s="364"/>
      <c r="LQM7" s="364"/>
      <c r="LQN7" s="364"/>
      <c r="LQO7" s="364"/>
      <c r="LQP7" s="364"/>
      <c r="LQQ7" s="364"/>
      <c r="LQR7" s="364"/>
      <c r="LQS7" s="364"/>
      <c r="LQT7" s="364"/>
      <c r="LQU7" s="364"/>
      <c r="LQV7" s="364"/>
      <c r="LQW7" s="364"/>
      <c r="LQX7" s="364"/>
      <c r="LQY7" s="364"/>
      <c r="LQZ7" s="364"/>
      <c r="LRA7" s="364"/>
      <c r="LRB7" s="364"/>
      <c r="LRC7" s="364"/>
      <c r="LRD7" s="364"/>
      <c r="LRE7" s="364"/>
      <c r="LRF7" s="364"/>
      <c r="LRG7" s="364"/>
      <c r="LRH7" s="364"/>
      <c r="LRI7" s="364"/>
      <c r="LRJ7" s="364"/>
      <c r="LRK7" s="364"/>
      <c r="LRL7" s="364"/>
      <c r="LRM7" s="364"/>
      <c r="LRN7" s="364"/>
      <c r="LRO7" s="364"/>
      <c r="LRP7" s="364"/>
      <c r="LRQ7" s="364"/>
      <c r="LRR7" s="364"/>
      <c r="LRS7" s="364"/>
      <c r="LRT7" s="364"/>
      <c r="LRU7" s="364"/>
      <c r="LRV7" s="364"/>
      <c r="LRW7" s="364"/>
      <c r="LRX7" s="364"/>
      <c r="LRY7" s="364"/>
      <c r="LRZ7" s="364"/>
      <c r="LSA7" s="364"/>
      <c r="LSB7" s="364"/>
      <c r="LSC7" s="364"/>
      <c r="LSD7" s="364"/>
      <c r="LSE7" s="364"/>
      <c r="LSF7" s="364"/>
      <c r="LSG7" s="364"/>
      <c r="LSH7" s="364"/>
      <c r="LSI7" s="364"/>
      <c r="LSJ7" s="364"/>
      <c r="LSK7" s="364"/>
      <c r="LSL7" s="364"/>
      <c r="LSM7" s="364"/>
      <c r="LSN7" s="364"/>
      <c r="LSO7" s="364"/>
      <c r="LSP7" s="364"/>
      <c r="LSQ7" s="364"/>
      <c r="LSR7" s="364"/>
      <c r="LSS7" s="364"/>
      <c r="LST7" s="364"/>
      <c r="LSU7" s="364"/>
      <c r="LSV7" s="364"/>
      <c r="LSW7" s="364"/>
      <c r="LSX7" s="364"/>
      <c r="LSY7" s="364"/>
      <c r="LSZ7" s="364"/>
      <c r="LTA7" s="364"/>
      <c r="LTB7" s="364"/>
      <c r="LTC7" s="364"/>
      <c r="LTD7" s="364"/>
      <c r="LTE7" s="364"/>
      <c r="LTF7" s="364"/>
      <c r="LTG7" s="364"/>
      <c r="LTH7" s="364"/>
      <c r="LTI7" s="364"/>
      <c r="LTJ7" s="364"/>
      <c r="LTK7" s="364"/>
      <c r="LTL7" s="364"/>
      <c r="LTM7" s="364"/>
      <c r="LTN7" s="364"/>
      <c r="LTO7" s="364"/>
      <c r="LTP7" s="364"/>
      <c r="LTQ7" s="364"/>
      <c r="LTR7" s="364"/>
      <c r="LTS7" s="364"/>
      <c r="LTT7" s="364"/>
      <c r="LTU7" s="364"/>
      <c r="LTV7" s="364"/>
      <c r="LTW7" s="364"/>
      <c r="LTX7" s="364"/>
      <c r="LTY7" s="364"/>
      <c r="LTZ7" s="364"/>
      <c r="LUA7" s="364"/>
      <c r="LUB7" s="364"/>
      <c r="LUC7" s="364"/>
      <c r="LUD7" s="364"/>
      <c r="LUE7" s="364"/>
      <c r="LUF7" s="364"/>
      <c r="LUG7" s="364"/>
      <c r="LUH7" s="364"/>
      <c r="LUI7" s="364"/>
      <c r="LUJ7" s="364"/>
      <c r="LUK7" s="364"/>
      <c r="LUL7" s="364"/>
      <c r="LUM7" s="364"/>
      <c r="LUN7" s="364"/>
      <c r="LUO7" s="364"/>
      <c r="LUP7" s="364"/>
      <c r="LUQ7" s="364"/>
      <c r="LUR7" s="364"/>
      <c r="LUS7" s="364"/>
      <c r="LUT7" s="364"/>
      <c r="LUU7" s="364"/>
      <c r="LUV7" s="364"/>
      <c r="LUW7" s="364"/>
      <c r="LUX7" s="364"/>
      <c r="LUY7" s="364"/>
      <c r="LUZ7" s="364"/>
      <c r="LVA7" s="364"/>
      <c r="LVB7" s="364"/>
      <c r="LVC7" s="364"/>
      <c r="LVD7" s="364"/>
      <c r="LVE7" s="364"/>
      <c r="LVF7" s="364"/>
      <c r="LVG7" s="364"/>
      <c r="LVH7" s="364"/>
      <c r="LVI7" s="364"/>
      <c r="LVJ7" s="364"/>
      <c r="LVK7" s="364"/>
      <c r="LVL7" s="364"/>
      <c r="LVM7" s="364"/>
      <c r="LVN7" s="364"/>
      <c r="LVO7" s="364"/>
      <c r="LVP7" s="364"/>
      <c r="LVQ7" s="364"/>
      <c r="LVR7" s="364"/>
      <c r="LVS7" s="364"/>
      <c r="LVT7" s="364"/>
      <c r="LVU7" s="364"/>
      <c r="LVV7" s="364"/>
      <c r="LVW7" s="364"/>
      <c r="LVX7" s="364"/>
      <c r="LVY7" s="364"/>
      <c r="LVZ7" s="364"/>
      <c r="LWA7" s="364"/>
      <c r="LWB7" s="364"/>
      <c r="LWC7" s="364"/>
      <c r="LWD7" s="364"/>
      <c r="LWE7" s="364"/>
      <c r="LWF7" s="364"/>
      <c r="LWG7" s="364"/>
      <c r="LWH7" s="364"/>
      <c r="LWI7" s="364"/>
      <c r="LWJ7" s="364"/>
      <c r="LWK7" s="364"/>
      <c r="LWL7" s="364"/>
      <c r="LWM7" s="364"/>
      <c r="LWN7" s="364"/>
      <c r="LWO7" s="364"/>
      <c r="LWP7" s="364"/>
      <c r="LWQ7" s="364"/>
      <c r="LWR7" s="364"/>
      <c r="LWS7" s="364"/>
      <c r="LWT7" s="364"/>
      <c r="LWU7" s="364"/>
      <c r="LWV7" s="364"/>
      <c r="LWW7" s="364"/>
      <c r="LWX7" s="364"/>
      <c r="LWY7" s="364"/>
      <c r="LWZ7" s="364"/>
      <c r="LXA7" s="364"/>
      <c r="LXB7" s="364"/>
      <c r="LXC7" s="364"/>
      <c r="LXD7" s="364"/>
      <c r="LXE7" s="364"/>
      <c r="LXF7" s="364"/>
      <c r="LXG7" s="364"/>
      <c r="LXH7" s="364"/>
      <c r="LXI7" s="364"/>
      <c r="LXJ7" s="364"/>
      <c r="LXK7" s="364"/>
      <c r="LXL7" s="364"/>
      <c r="LXM7" s="364"/>
      <c r="LXN7" s="364"/>
      <c r="LXO7" s="364"/>
      <c r="LXP7" s="364"/>
      <c r="LXQ7" s="364"/>
      <c r="LXR7" s="364"/>
      <c r="LXS7" s="364"/>
      <c r="LXT7" s="364"/>
      <c r="LXU7" s="364"/>
      <c r="LXV7" s="364"/>
      <c r="LXW7" s="364"/>
      <c r="LXX7" s="364"/>
      <c r="LXY7" s="364"/>
      <c r="LXZ7" s="364"/>
      <c r="LYA7" s="364"/>
      <c r="LYB7" s="364"/>
      <c r="LYC7" s="364"/>
      <c r="LYD7" s="364"/>
      <c r="LYE7" s="364"/>
      <c r="LYF7" s="364"/>
      <c r="LYG7" s="364"/>
      <c r="LYH7" s="364"/>
      <c r="LYI7" s="364"/>
      <c r="LYJ7" s="364"/>
      <c r="LYK7" s="364"/>
      <c r="LYL7" s="364"/>
      <c r="LYM7" s="364"/>
      <c r="LYN7" s="364"/>
      <c r="LYO7" s="364"/>
      <c r="LYP7" s="364"/>
      <c r="LYQ7" s="364"/>
      <c r="LYR7" s="364"/>
      <c r="LYS7" s="364"/>
      <c r="LYT7" s="364"/>
      <c r="LYU7" s="364"/>
      <c r="LYV7" s="364"/>
      <c r="LYW7" s="364"/>
      <c r="LYX7" s="364"/>
      <c r="LYY7" s="364"/>
      <c r="LYZ7" s="364"/>
      <c r="LZA7" s="364"/>
      <c r="LZB7" s="364"/>
      <c r="LZC7" s="364"/>
      <c r="LZD7" s="364"/>
      <c r="LZE7" s="364"/>
      <c r="LZF7" s="364"/>
      <c r="LZG7" s="364"/>
      <c r="LZH7" s="364"/>
      <c r="LZI7" s="364"/>
      <c r="LZJ7" s="364"/>
      <c r="LZK7" s="364"/>
      <c r="LZL7" s="364"/>
      <c r="LZM7" s="364"/>
      <c r="LZN7" s="364"/>
      <c r="LZO7" s="364"/>
      <c r="LZP7" s="364"/>
      <c r="LZQ7" s="364"/>
      <c r="LZR7" s="364"/>
      <c r="LZS7" s="364"/>
      <c r="LZT7" s="364"/>
      <c r="LZU7" s="364"/>
      <c r="LZV7" s="364"/>
      <c r="LZW7" s="364"/>
      <c r="LZX7" s="364"/>
      <c r="LZY7" s="364"/>
      <c r="LZZ7" s="364"/>
      <c r="MAA7" s="364"/>
      <c r="MAB7" s="364"/>
      <c r="MAC7" s="364"/>
      <c r="MAD7" s="364"/>
      <c r="MAE7" s="364"/>
      <c r="MAF7" s="364"/>
      <c r="MAG7" s="364"/>
      <c r="MAH7" s="364"/>
      <c r="MAI7" s="364"/>
      <c r="MAJ7" s="364"/>
      <c r="MAK7" s="364"/>
      <c r="MAL7" s="364"/>
      <c r="MAM7" s="364"/>
      <c r="MAN7" s="364"/>
      <c r="MAO7" s="364"/>
      <c r="MAP7" s="364"/>
      <c r="MAQ7" s="364"/>
      <c r="MAR7" s="364"/>
      <c r="MAS7" s="364"/>
      <c r="MAT7" s="364"/>
      <c r="MAU7" s="364"/>
      <c r="MAV7" s="364"/>
      <c r="MAW7" s="364"/>
      <c r="MAX7" s="364"/>
      <c r="MAY7" s="364"/>
      <c r="MAZ7" s="364"/>
      <c r="MBA7" s="364"/>
      <c r="MBB7" s="364"/>
      <c r="MBC7" s="364"/>
      <c r="MBD7" s="364"/>
      <c r="MBE7" s="364"/>
      <c r="MBF7" s="364"/>
      <c r="MBG7" s="364"/>
      <c r="MBH7" s="364"/>
      <c r="MBI7" s="364"/>
      <c r="MBJ7" s="364"/>
      <c r="MBK7" s="364"/>
      <c r="MBL7" s="364"/>
      <c r="MBM7" s="364"/>
      <c r="MBN7" s="364"/>
      <c r="MBO7" s="364"/>
      <c r="MBP7" s="364"/>
      <c r="MBQ7" s="364"/>
      <c r="MBR7" s="364"/>
      <c r="MBS7" s="364"/>
      <c r="MBT7" s="364"/>
      <c r="MBU7" s="364"/>
      <c r="MBV7" s="364"/>
      <c r="MBW7" s="364"/>
      <c r="MBX7" s="364"/>
      <c r="MBY7" s="364"/>
      <c r="MBZ7" s="364"/>
      <c r="MCA7" s="364"/>
      <c r="MCB7" s="364"/>
      <c r="MCC7" s="364"/>
      <c r="MCD7" s="364"/>
      <c r="MCE7" s="364"/>
      <c r="MCF7" s="364"/>
      <c r="MCG7" s="364"/>
      <c r="MCH7" s="364"/>
      <c r="MCI7" s="364"/>
      <c r="MCJ7" s="364"/>
      <c r="MCK7" s="364"/>
      <c r="MCL7" s="364"/>
      <c r="MCM7" s="364"/>
      <c r="MCN7" s="364"/>
      <c r="MCO7" s="364"/>
      <c r="MCP7" s="364"/>
      <c r="MCQ7" s="364"/>
      <c r="MCR7" s="364"/>
      <c r="MCS7" s="364"/>
      <c r="MCT7" s="364"/>
      <c r="MCU7" s="364"/>
      <c r="MCV7" s="364"/>
      <c r="MCW7" s="364"/>
      <c r="MCX7" s="364"/>
      <c r="MCY7" s="364"/>
      <c r="MCZ7" s="364"/>
      <c r="MDA7" s="364"/>
      <c r="MDB7" s="364"/>
      <c r="MDC7" s="364"/>
      <c r="MDD7" s="364"/>
      <c r="MDE7" s="364"/>
      <c r="MDF7" s="364"/>
      <c r="MDG7" s="364"/>
      <c r="MDH7" s="364"/>
      <c r="MDI7" s="364"/>
      <c r="MDJ7" s="364"/>
      <c r="MDK7" s="364"/>
      <c r="MDL7" s="364"/>
      <c r="MDM7" s="364"/>
      <c r="MDN7" s="364"/>
      <c r="MDO7" s="364"/>
      <c r="MDP7" s="364"/>
      <c r="MDQ7" s="364"/>
      <c r="MDR7" s="364"/>
      <c r="MDS7" s="364"/>
      <c r="MDT7" s="364"/>
      <c r="MDU7" s="364"/>
      <c r="MDV7" s="364"/>
      <c r="MDW7" s="364"/>
      <c r="MDX7" s="364"/>
      <c r="MDY7" s="364"/>
      <c r="MDZ7" s="364"/>
      <c r="MEA7" s="364"/>
      <c r="MEB7" s="364"/>
      <c r="MEC7" s="364"/>
      <c r="MED7" s="364"/>
      <c r="MEE7" s="364"/>
      <c r="MEF7" s="364"/>
      <c r="MEG7" s="364"/>
      <c r="MEH7" s="364"/>
      <c r="MEI7" s="364"/>
      <c r="MEJ7" s="364"/>
      <c r="MEK7" s="364"/>
      <c r="MEL7" s="364"/>
      <c r="MEM7" s="364"/>
      <c r="MEN7" s="364"/>
      <c r="MEO7" s="364"/>
      <c r="MEP7" s="364"/>
      <c r="MEQ7" s="364"/>
      <c r="MER7" s="364"/>
      <c r="MES7" s="364"/>
      <c r="MET7" s="364"/>
      <c r="MEU7" s="364"/>
      <c r="MEV7" s="364"/>
      <c r="MEW7" s="364"/>
      <c r="MEX7" s="364"/>
      <c r="MEY7" s="364"/>
      <c r="MEZ7" s="364"/>
      <c r="MFA7" s="364"/>
      <c r="MFB7" s="364"/>
      <c r="MFC7" s="364"/>
      <c r="MFD7" s="364"/>
      <c r="MFE7" s="364"/>
      <c r="MFF7" s="364"/>
      <c r="MFG7" s="364"/>
      <c r="MFH7" s="364"/>
      <c r="MFI7" s="364"/>
      <c r="MFJ7" s="364"/>
      <c r="MFK7" s="364"/>
      <c r="MFL7" s="364"/>
      <c r="MFM7" s="364"/>
      <c r="MFN7" s="364"/>
      <c r="MFO7" s="364"/>
      <c r="MFP7" s="364"/>
      <c r="MFQ7" s="364"/>
      <c r="MFR7" s="364"/>
      <c r="MFS7" s="364"/>
      <c r="MFT7" s="364"/>
      <c r="MFU7" s="364"/>
      <c r="MFV7" s="364"/>
      <c r="MFW7" s="364"/>
      <c r="MFX7" s="364"/>
      <c r="MFY7" s="364"/>
      <c r="MFZ7" s="364"/>
      <c r="MGA7" s="364"/>
      <c r="MGB7" s="364"/>
      <c r="MGC7" s="364"/>
      <c r="MGD7" s="364"/>
      <c r="MGE7" s="364"/>
      <c r="MGF7" s="364"/>
      <c r="MGG7" s="364"/>
      <c r="MGH7" s="364"/>
      <c r="MGI7" s="364"/>
      <c r="MGJ7" s="364"/>
      <c r="MGK7" s="364"/>
      <c r="MGL7" s="364"/>
      <c r="MGM7" s="364"/>
      <c r="MGN7" s="364"/>
      <c r="MGO7" s="364"/>
      <c r="MGP7" s="364"/>
      <c r="MGQ7" s="364"/>
      <c r="MGR7" s="364"/>
      <c r="MGS7" s="364"/>
      <c r="MGT7" s="364"/>
      <c r="MGU7" s="364"/>
      <c r="MGV7" s="364"/>
      <c r="MGW7" s="364"/>
      <c r="MGX7" s="364"/>
      <c r="MGY7" s="364"/>
      <c r="MGZ7" s="364"/>
      <c r="MHA7" s="364"/>
      <c r="MHB7" s="364"/>
      <c r="MHC7" s="364"/>
      <c r="MHD7" s="364"/>
      <c r="MHE7" s="364"/>
      <c r="MHF7" s="364"/>
      <c r="MHG7" s="364"/>
      <c r="MHH7" s="364"/>
      <c r="MHI7" s="364"/>
      <c r="MHJ7" s="364"/>
      <c r="MHK7" s="364"/>
      <c r="MHL7" s="364"/>
      <c r="MHM7" s="364"/>
      <c r="MHN7" s="364"/>
      <c r="MHO7" s="364"/>
      <c r="MHP7" s="364"/>
      <c r="MHQ7" s="364"/>
      <c r="MHR7" s="364"/>
      <c r="MHS7" s="364"/>
      <c r="MHT7" s="364"/>
      <c r="MHU7" s="364"/>
      <c r="MHV7" s="364"/>
      <c r="MHW7" s="364"/>
      <c r="MHX7" s="364"/>
      <c r="MHY7" s="364"/>
      <c r="MHZ7" s="364"/>
      <c r="MIA7" s="364"/>
      <c r="MIB7" s="364"/>
      <c r="MIC7" s="364"/>
      <c r="MID7" s="364"/>
      <c r="MIE7" s="364"/>
      <c r="MIF7" s="364"/>
      <c r="MIG7" s="364"/>
      <c r="MIH7" s="364"/>
      <c r="MII7" s="364"/>
      <c r="MIJ7" s="364"/>
      <c r="MIK7" s="364"/>
      <c r="MIL7" s="364"/>
      <c r="MIM7" s="364"/>
      <c r="MIN7" s="364"/>
      <c r="MIO7" s="364"/>
      <c r="MIP7" s="364"/>
      <c r="MIQ7" s="364"/>
      <c r="MIR7" s="364"/>
      <c r="MIS7" s="364"/>
      <c r="MIT7" s="364"/>
      <c r="MIU7" s="364"/>
      <c r="MIV7" s="364"/>
      <c r="MIW7" s="364"/>
      <c r="MIX7" s="364"/>
      <c r="MIY7" s="364"/>
      <c r="MIZ7" s="364"/>
      <c r="MJA7" s="364"/>
      <c r="MJB7" s="364"/>
      <c r="MJC7" s="364"/>
      <c r="MJD7" s="364"/>
      <c r="MJE7" s="364"/>
      <c r="MJF7" s="364"/>
      <c r="MJG7" s="364"/>
      <c r="MJH7" s="364"/>
      <c r="MJI7" s="364"/>
      <c r="MJJ7" s="364"/>
      <c r="MJK7" s="364"/>
      <c r="MJL7" s="364"/>
      <c r="MJM7" s="364"/>
      <c r="MJN7" s="364"/>
      <c r="MJO7" s="364"/>
      <c r="MJP7" s="364"/>
      <c r="MJQ7" s="364"/>
      <c r="MJR7" s="364"/>
      <c r="MJS7" s="364"/>
      <c r="MJT7" s="364"/>
      <c r="MJU7" s="364"/>
      <c r="MJV7" s="364"/>
      <c r="MJW7" s="364"/>
      <c r="MJX7" s="364"/>
      <c r="MJY7" s="364"/>
      <c r="MJZ7" s="364"/>
      <c r="MKA7" s="364"/>
      <c r="MKB7" s="364"/>
      <c r="MKC7" s="364"/>
      <c r="MKD7" s="364"/>
      <c r="MKE7" s="364"/>
      <c r="MKF7" s="364"/>
      <c r="MKG7" s="364"/>
      <c r="MKH7" s="364"/>
      <c r="MKI7" s="364"/>
      <c r="MKJ7" s="364"/>
      <c r="MKK7" s="364"/>
      <c r="MKL7" s="364"/>
      <c r="MKM7" s="364"/>
      <c r="MKN7" s="364"/>
      <c r="MKO7" s="364"/>
      <c r="MKP7" s="364"/>
      <c r="MKQ7" s="364"/>
      <c r="MKR7" s="364"/>
      <c r="MKS7" s="364"/>
      <c r="MKT7" s="364"/>
      <c r="MKU7" s="364"/>
      <c r="MKV7" s="364"/>
      <c r="MKW7" s="364"/>
      <c r="MKX7" s="364"/>
      <c r="MKY7" s="364"/>
      <c r="MKZ7" s="364"/>
      <c r="MLA7" s="364"/>
      <c r="MLB7" s="364"/>
      <c r="MLC7" s="364"/>
      <c r="MLD7" s="364"/>
      <c r="MLE7" s="364"/>
      <c r="MLF7" s="364"/>
      <c r="MLG7" s="364"/>
      <c r="MLH7" s="364"/>
      <c r="MLI7" s="364"/>
      <c r="MLJ7" s="364"/>
      <c r="MLK7" s="364"/>
      <c r="MLL7" s="364"/>
      <c r="MLM7" s="364"/>
      <c r="MLN7" s="364"/>
      <c r="MLO7" s="364"/>
      <c r="MLP7" s="364"/>
      <c r="MLQ7" s="364"/>
      <c r="MLR7" s="364"/>
      <c r="MLS7" s="364"/>
      <c r="MLT7" s="364"/>
      <c r="MLU7" s="364"/>
      <c r="MLV7" s="364"/>
      <c r="MLW7" s="364"/>
      <c r="MLX7" s="364"/>
      <c r="MLY7" s="364"/>
      <c r="MLZ7" s="364"/>
      <c r="MMA7" s="364"/>
      <c r="MMB7" s="364"/>
      <c r="MMC7" s="364"/>
      <c r="MMD7" s="364"/>
      <c r="MME7" s="364"/>
      <c r="MMF7" s="364"/>
      <c r="MMG7" s="364"/>
      <c r="MMH7" s="364"/>
      <c r="MMI7" s="364"/>
      <c r="MMJ7" s="364"/>
      <c r="MMK7" s="364"/>
      <c r="MML7" s="364"/>
      <c r="MMM7" s="364"/>
      <c r="MMN7" s="364"/>
      <c r="MMO7" s="364"/>
      <c r="MMP7" s="364"/>
      <c r="MMQ7" s="364"/>
      <c r="MMR7" s="364"/>
      <c r="MMS7" s="364"/>
      <c r="MMT7" s="364"/>
      <c r="MMU7" s="364"/>
      <c r="MMV7" s="364"/>
      <c r="MMW7" s="364"/>
      <c r="MMX7" s="364"/>
      <c r="MMY7" s="364"/>
      <c r="MMZ7" s="364"/>
      <c r="MNA7" s="364"/>
      <c r="MNB7" s="364"/>
      <c r="MNC7" s="364"/>
      <c r="MND7" s="364"/>
      <c r="MNE7" s="364"/>
      <c r="MNF7" s="364"/>
      <c r="MNG7" s="364"/>
      <c r="MNH7" s="364"/>
      <c r="MNI7" s="364"/>
      <c r="MNJ7" s="364"/>
      <c r="MNK7" s="364"/>
      <c r="MNL7" s="364"/>
      <c r="MNM7" s="364"/>
      <c r="MNN7" s="364"/>
      <c r="MNO7" s="364"/>
      <c r="MNP7" s="364"/>
      <c r="MNQ7" s="364"/>
      <c r="MNR7" s="364"/>
      <c r="MNS7" s="364"/>
      <c r="MNT7" s="364"/>
      <c r="MNU7" s="364"/>
      <c r="MNV7" s="364"/>
      <c r="MNW7" s="364"/>
      <c r="MNX7" s="364"/>
      <c r="MNY7" s="364"/>
      <c r="MNZ7" s="364"/>
      <c r="MOA7" s="364"/>
      <c r="MOB7" s="364"/>
      <c r="MOC7" s="364"/>
      <c r="MOD7" s="364"/>
      <c r="MOE7" s="364"/>
      <c r="MOF7" s="364"/>
      <c r="MOG7" s="364"/>
      <c r="MOH7" s="364"/>
      <c r="MOI7" s="364"/>
      <c r="MOJ7" s="364"/>
      <c r="MOK7" s="364"/>
      <c r="MOL7" s="364"/>
      <c r="MOM7" s="364"/>
      <c r="MON7" s="364"/>
      <c r="MOO7" s="364"/>
      <c r="MOP7" s="364"/>
      <c r="MOQ7" s="364"/>
      <c r="MOR7" s="364"/>
      <c r="MOS7" s="364"/>
      <c r="MOT7" s="364"/>
      <c r="MOU7" s="364"/>
      <c r="MOV7" s="364"/>
      <c r="MOW7" s="364"/>
      <c r="MOX7" s="364"/>
      <c r="MOY7" s="364"/>
      <c r="MOZ7" s="364"/>
      <c r="MPA7" s="364"/>
      <c r="MPB7" s="364"/>
      <c r="MPC7" s="364"/>
      <c r="MPD7" s="364"/>
      <c r="MPE7" s="364"/>
      <c r="MPF7" s="364"/>
      <c r="MPG7" s="364"/>
      <c r="MPH7" s="364"/>
      <c r="MPI7" s="364"/>
      <c r="MPJ7" s="364"/>
      <c r="MPK7" s="364"/>
      <c r="MPL7" s="364"/>
      <c r="MPM7" s="364"/>
      <c r="MPN7" s="364"/>
      <c r="MPO7" s="364"/>
      <c r="MPP7" s="364"/>
      <c r="MPQ7" s="364"/>
      <c r="MPR7" s="364"/>
      <c r="MPS7" s="364"/>
      <c r="MPT7" s="364"/>
      <c r="MPU7" s="364"/>
      <c r="MPV7" s="364"/>
      <c r="MPW7" s="364"/>
      <c r="MPX7" s="364"/>
      <c r="MPY7" s="364"/>
      <c r="MPZ7" s="364"/>
      <c r="MQA7" s="364"/>
      <c r="MQB7" s="364"/>
      <c r="MQC7" s="364"/>
      <c r="MQD7" s="364"/>
      <c r="MQE7" s="364"/>
      <c r="MQF7" s="364"/>
      <c r="MQG7" s="364"/>
      <c r="MQH7" s="364"/>
      <c r="MQI7" s="364"/>
      <c r="MQJ7" s="364"/>
      <c r="MQK7" s="364"/>
      <c r="MQL7" s="364"/>
      <c r="MQM7" s="364"/>
      <c r="MQN7" s="364"/>
      <c r="MQO7" s="364"/>
      <c r="MQP7" s="364"/>
      <c r="MQQ7" s="364"/>
      <c r="MQR7" s="364"/>
      <c r="MQS7" s="364"/>
      <c r="MQT7" s="364"/>
      <c r="MQU7" s="364"/>
      <c r="MQV7" s="364"/>
      <c r="MQW7" s="364"/>
      <c r="MQX7" s="364"/>
      <c r="MQY7" s="364"/>
      <c r="MQZ7" s="364"/>
      <c r="MRA7" s="364"/>
      <c r="MRB7" s="364"/>
      <c r="MRC7" s="364"/>
      <c r="MRD7" s="364"/>
      <c r="MRE7" s="364"/>
      <c r="MRF7" s="364"/>
      <c r="MRG7" s="364"/>
      <c r="MRH7" s="364"/>
      <c r="MRI7" s="364"/>
      <c r="MRJ7" s="364"/>
      <c r="MRK7" s="364"/>
      <c r="MRL7" s="364"/>
      <c r="MRM7" s="364"/>
      <c r="MRN7" s="364"/>
      <c r="MRO7" s="364"/>
      <c r="MRP7" s="364"/>
      <c r="MRQ7" s="364"/>
      <c r="MRR7" s="364"/>
      <c r="MRS7" s="364"/>
      <c r="MRT7" s="364"/>
      <c r="MRU7" s="364"/>
      <c r="MRV7" s="364"/>
      <c r="MRW7" s="364"/>
      <c r="MRX7" s="364"/>
      <c r="MRY7" s="364"/>
      <c r="MRZ7" s="364"/>
      <c r="MSA7" s="364"/>
      <c r="MSB7" s="364"/>
      <c r="MSC7" s="364"/>
      <c r="MSD7" s="364"/>
      <c r="MSE7" s="364"/>
      <c r="MSF7" s="364"/>
      <c r="MSG7" s="364"/>
      <c r="MSH7" s="364"/>
      <c r="MSI7" s="364"/>
      <c r="MSJ7" s="364"/>
      <c r="MSK7" s="364"/>
      <c r="MSL7" s="364"/>
      <c r="MSM7" s="364"/>
      <c r="MSN7" s="364"/>
      <c r="MSO7" s="364"/>
      <c r="MSP7" s="364"/>
      <c r="MSQ7" s="364"/>
      <c r="MSR7" s="364"/>
      <c r="MSS7" s="364"/>
      <c r="MST7" s="364"/>
      <c r="MSU7" s="364"/>
      <c r="MSV7" s="364"/>
      <c r="MSW7" s="364"/>
      <c r="MSX7" s="364"/>
      <c r="MSY7" s="364"/>
      <c r="MSZ7" s="364"/>
      <c r="MTA7" s="364"/>
      <c r="MTB7" s="364"/>
      <c r="MTC7" s="364"/>
      <c r="MTD7" s="364"/>
      <c r="MTE7" s="364"/>
      <c r="MTF7" s="364"/>
      <c r="MTG7" s="364"/>
      <c r="MTH7" s="364"/>
      <c r="MTI7" s="364"/>
      <c r="MTJ7" s="364"/>
      <c r="MTK7" s="364"/>
      <c r="MTL7" s="364"/>
      <c r="MTM7" s="364"/>
      <c r="MTN7" s="364"/>
      <c r="MTO7" s="364"/>
      <c r="MTP7" s="364"/>
      <c r="MTQ7" s="364"/>
      <c r="MTR7" s="364"/>
      <c r="MTS7" s="364"/>
      <c r="MTT7" s="364"/>
      <c r="MTU7" s="364"/>
      <c r="MTV7" s="364"/>
      <c r="MTW7" s="364"/>
      <c r="MTX7" s="364"/>
      <c r="MTY7" s="364"/>
      <c r="MTZ7" s="364"/>
      <c r="MUA7" s="364"/>
      <c r="MUB7" s="364"/>
      <c r="MUC7" s="364"/>
      <c r="MUD7" s="364"/>
      <c r="MUE7" s="364"/>
      <c r="MUF7" s="364"/>
      <c r="MUG7" s="364"/>
      <c r="MUH7" s="364"/>
      <c r="MUI7" s="364"/>
      <c r="MUJ7" s="364"/>
      <c r="MUK7" s="364"/>
      <c r="MUL7" s="364"/>
      <c r="MUM7" s="364"/>
      <c r="MUN7" s="364"/>
      <c r="MUO7" s="364"/>
      <c r="MUP7" s="364"/>
      <c r="MUQ7" s="364"/>
      <c r="MUR7" s="364"/>
      <c r="MUS7" s="364"/>
      <c r="MUT7" s="364"/>
      <c r="MUU7" s="364"/>
      <c r="MUV7" s="364"/>
      <c r="MUW7" s="364"/>
      <c r="MUX7" s="364"/>
      <c r="MUY7" s="364"/>
      <c r="MUZ7" s="364"/>
      <c r="MVA7" s="364"/>
      <c r="MVB7" s="364"/>
      <c r="MVC7" s="364"/>
      <c r="MVD7" s="364"/>
      <c r="MVE7" s="364"/>
      <c r="MVF7" s="364"/>
      <c r="MVG7" s="364"/>
      <c r="MVH7" s="364"/>
      <c r="MVI7" s="364"/>
      <c r="MVJ7" s="364"/>
      <c r="MVK7" s="364"/>
      <c r="MVL7" s="364"/>
      <c r="MVM7" s="364"/>
      <c r="MVN7" s="364"/>
      <c r="MVO7" s="364"/>
      <c r="MVP7" s="364"/>
      <c r="MVQ7" s="364"/>
      <c r="MVR7" s="364"/>
      <c r="MVS7" s="364"/>
      <c r="MVT7" s="364"/>
      <c r="MVU7" s="364"/>
      <c r="MVV7" s="364"/>
      <c r="MVW7" s="364"/>
      <c r="MVX7" s="364"/>
      <c r="MVY7" s="364"/>
      <c r="MVZ7" s="364"/>
      <c r="MWA7" s="364"/>
      <c r="MWB7" s="364"/>
      <c r="MWC7" s="364"/>
      <c r="MWD7" s="364"/>
      <c r="MWE7" s="364"/>
      <c r="MWF7" s="364"/>
      <c r="MWG7" s="364"/>
      <c r="MWH7" s="364"/>
      <c r="MWI7" s="364"/>
      <c r="MWJ7" s="364"/>
      <c r="MWK7" s="364"/>
      <c r="MWL7" s="364"/>
      <c r="MWM7" s="364"/>
      <c r="MWN7" s="364"/>
      <c r="MWO7" s="364"/>
      <c r="MWP7" s="364"/>
      <c r="MWQ7" s="364"/>
      <c r="MWR7" s="364"/>
      <c r="MWS7" s="364"/>
      <c r="MWT7" s="364"/>
      <c r="MWU7" s="364"/>
      <c r="MWV7" s="364"/>
      <c r="MWW7" s="364"/>
      <c r="MWX7" s="364"/>
      <c r="MWY7" s="364"/>
      <c r="MWZ7" s="364"/>
      <c r="MXA7" s="364"/>
      <c r="MXB7" s="364"/>
      <c r="MXC7" s="364"/>
      <c r="MXD7" s="364"/>
      <c r="MXE7" s="364"/>
      <c r="MXF7" s="364"/>
      <c r="MXG7" s="364"/>
      <c r="MXH7" s="364"/>
      <c r="MXI7" s="364"/>
      <c r="MXJ7" s="364"/>
      <c r="MXK7" s="364"/>
      <c r="MXL7" s="364"/>
      <c r="MXM7" s="364"/>
      <c r="MXN7" s="364"/>
      <c r="MXO7" s="364"/>
      <c r="MXP7" s="364"/>
      <c r="MXQ7" s="364"/>
      <c r="MXR7" s="364"/>
      <c r="MXS7" s="364"/>
      <c r="MXT7" s="364"/>
      <c r="MXU7" s="364"/>
      <c r="MXV7" s="364"/>
      <c r="MXW7" s="364"/>
      <c r="MXX7" s="364"/>
      <c r="MXY7" s="364"/>
      <c r="MXZ7" s="364"/>
      <c r="MYA7" s="364"/>
      <c r="MYB7" s="364"/>
      <c r="MYC7" s="364"/>
      <c r="MYD7" s="364"/>
      <c r="MYE7" s="364"/>
      <c r="MYF7" s="364"/>
      <c r="MYG7" s="364"/>
      <c r="MYH7" s="364"/>
      <c r="MYI7" s="364"/>
      <c r="MYJ7" s="364"/>
      <c r="MYK7" s="364"/>
      <c r="MYL7" s="364"/>
      <c r="MYM7" s="364"/>
      <c r="MYN7" s="364"/>
      <c r="MYO7" s="364"/>
      <c r="MYP7" s="364"/>
      <c r="MYQ7" s="364"/>
      <c r="MYR7" s="364"/>
      <c r="MYS7" s="364"/>
      <c r="MYT7" s="364"/>
      <c r="MYU7" s="364"/>
      <c r="MYV7" s="364"/>
      <c r="MYW7" s="364"/>
      <c r="MYX7" s="364"/>
      <c r="MYY7" s="364"/>
      <c r="MYZ7" s="364"/>
      <c r="MZA7" s="364"/>
      <c r="MZB7" s="364"/>
      <c r="MZC7" s="364"/>
      <c r="MZD7" s="364"/>
      <c r="MZE7" s="364"/>
      <c r="MZF7" s="364"/>
      <c r="MZG7" s="364"/>
      <c r="MZH7" s="364"/>
      <c r="MZI7" s="364"/>
      <c r="MZJ7" s="364"/>
      <c r="MZK7" s="364"/>
      <c r="MZL7" s="364"/>
      <c r="MZM7" s="364"/>
      <c r="MZN7" s="364"/>
      <c r="MZO7" s="364"/>
      <c r="MZP7" s="364"/>
      <c r="MZQ7" s="364"/>
      <c r="MZR7" s="364"/>
      <c r="MZS7" s="364"/>
      <c r="MZT7" s="364"/>
      <c r="MZU7" s="364"/>
      <c r="MZV7" s="364"/>
      <c r="MZW7" s="364"/>
      <c r="MZX7" s="364"/>
      <c r="MZY7" s="364"/>
      <c r="MZZ7" s="364"/>
      <c r="NAA7" s="364"/>
      <c r="NAB7" s="364"/>
      <c r="NAC7" s="364"/>
      <c r="NAD7" s="364"/>
      <c r="NAE7" s="364"/>
      <c r="NAF7" s="364"/>
      <c r="NAG7" s="364"/>
      <c r="NAH7" s="364"/>
      <c r="NAI7" s="364"/>
      <c r="NAJ7" s="364"/>
      <c r="NAK7" s="364"/>
      <c r="NAL7" s="364"/>
      <c r="NAM7" s="364"/>
      <c r="NAN7" s="364"/>
      <c r="NAO7" s="364"/>
      <c r="NAP7" s="364"/>
      <c r="NAQ7" s="364"/>
      <c r="NAR7" s="364"/>
      <c r="NAS7" s="364"/>
      <c r="NAT7" s="364"/>
      <c r="NAU7" s="364"/>
      <c r="NAV7" s="364"/>
      <c r="NAW7" s="364"/>
      <c r="NAX7" s="364"/>
      <c r="NAY7" s="364"/>
      <c r="NAZ7" s="364"/>
      <c r="NBA7" s="364"/>
      <c r="NBB7" s="364"/>
      <c r="NBC7" s="364"/>
      <c r="NBD7" s="364"/>
      <c r="NBE7" s="364"/>
      <c r="NBF7" s="364"/>
      <c r="NBG7" s="364"/>
      <c r="NBH7" s="364"/>
      <c r="NBI7" s="364"/>
      <c r="NBJ7" s="364"/>
      <c r="NBK7" s="364"/>
      <c r="NBL7" s="364"/>
      <c r="NBM7" s="364"/>
      <c r="NBN7" s="364"/>
      <c r="NBO7" s="364"/>
      <c r="NBP7" s="364"/>
      <c r="NBQ7" s="364"/>
      <c r="NBR7" s="364"/>
      <c r="NBS7" s="364"/>
      <c r="NBT7" s="364"/>
      <c r="NBU7" s="364"/>
      <c r="NBV7" s="364"/>
      <c r="NBW7" s="364"/>
      <c r="NBX7" s="364"/>
      <c r="NBY7" s="364"/>
      <c r="NBZ7" s="364"/>
      <c r="NCA7" s="364"/>
      <c r="NCB7" s="364"/>
      <c r="NCC7" s="364"/>
      <c r="NCD7" s="364"/>
      <c r="NCE7" s="364"/>
      <c r="NCF7" s="364"/>
      <c r="NCG7" s="364"/>
      <c r="NCH7" s="364"/>
      <c r="NCI7" s="364"/>
      <c r="NCJ7" s="364"/>
      <c r="NCK7" s="364"/>
      <c r="NCL7" s="364"/>
      <c r="NCM7" s="364"/>
      <c r="NCN7" s="364"/>
      <c r="NCO7" s="364"/>
      <c r="NCP7" s="364"/>
      <c r="NCQ7" s="364"/>
      <c r="NCR7" s="364"/>
      <c r="NCS7" s="364"/>
      <c r="NCT7" s="364"/>
      <c r="NCU7" s="364"/>
      <c r="NCV7" s="364"/>
      <c r="NCW7" s="364"/>
      <c r="NCX7" s="364"/>
      <c r="NCY7" s="364"/>
      <c r="NCZ7" s="364"/>
      <c r="NDA7" s="364"/>
      <c r="NDB7" s="364"/>
      <c r="NDC7" s="364"/>
      <c r="NDD7" s="364"/>
      <c r="NDE7" s="364"/>
      <c r="NDF7" s="364"/>
      <c r="NDG7" s="364"/>
      <c r="NDH7" s="364"/>
      <c r="NDI7" s="364"/>
      <c r="NDJ7" s="364"/>
      <c r="NDK7" s="364"/>
      <c r="NDL7" s="364"/>
      <c r="NDM7" s="364"/>
      <c r="NDN7" s="364"/>
      <c r="NDO7" s="364"/>
      <c r="NDP7" s="364"/>
      <c r="NDQ7" s="364"/>
      <c r="NDR7" s="364"/>
      <c r="NDS7" s="364"/>
      <c r="NDT7" s="364"/>
      <c r="NDU7" s="364"/>
      <c r="NDV7" s="364"/>
      <c r="NDW7" s="364"/>
      <c r="NDX7" s="364"/>
      <c r="NDY7" s="364"/>
      <c r="NDZ7" s="364"/>
      <c r="NEA7" s="364"/>
      <c r="NEB7" s="364"/>
      <c r="NEC7" s="364"/>
      <c r="NED7" s="364"/>
      <c r="NEE7" s="364"/>
      <c r="NEF7" s="364"/>
      <c r="NEG7" s="364"/>
      <c r="NEH7" s="364"/>
      <c r="NEI7" s="364"/>
      <c r="NEJ7" s="364"/>
      <c r="NEK7" s="364"/>
      <c r="NEL7" s="364"/>
      <c r="NEM7" s="364"/>
      <c r="NEN7" s="364"/>
      <c r="NEO7" s="364"/>
      <c r="NEP7" s="364"/>
      <c r="NEQ7" s="364"/>
      <c r="NER7" s="364"/>
      <c r="NES7" s="364"/>
      <c r="NET7" s="364"/>
      <c r="NEU7" s="364"/>
      <c r="NEV7" s="364"/>
      <c r="NEW7" s="364"/>
      <c r="NEX7" s="364"/>
      <c r="NEY7" s="364"/>
      <c r="NEZ7" s="364"/>
      <c r="NFA7" s="364"/>
      <c r="NFB7" s="364"/>
      <c r="NFC7" s="364"/>
      <c r="NFD7" s="364"/>
      <c r="NFE7" s="364"/>
      <c r="NFF7" s="364"/>
      <c r="NFG7" s="364"/>
      <c r="NFH7" s="364"/>
      <c r="NFI7" s="364"/>
      <c r="NFJ7" s="364"/>
      <c r="NFK7" s="364"/>
      <c r="NFL7" s="364"/>
      <c r="NFM7" s="364"/>
      <c r="NFN7" s="364"/>
      <c r="NFO7" s="364"/>
      <c r="NFP7" s="364"/>
      <c r="NFQ7" s="364"/>
      <c r="NFR7" s="364"/>
      <c r="NFS7" s="364"/>
      <c r="NFT7" s="364"/>
      <c r="NFU7" s="364"/>
      <c r="NFV7" s="364"/>
      <c r="NFW7" s="364"/>
      <c r="NFX7" s="364"/>
      <c r="NFY7" s="364"/>
      <c r="NFZ7" s="364"/>
      <c r="NGA7" s="364"/>
      <c r="NGB7" s="364"/>
      <c r="NGC7" s="364"/>
      <c r="NGD7" s="364"/>
      <c r="NGE7" s="364"/>
      <c r="NGF7" s="364"/>
      <c r="NGG7" s="364"/>
      <c r="NGH7" s="364"/>
      <c r="NGI7" s="364"/>
      <c r="NGJ7" s="364"/>
      <c r="NGK7" s="364"/>
      <c r="NGL7" s="364"/>
      <c r="NGM7" s="364"/>
      <c r="NGN7" s="364"/>
      <c r="NGO7" s="364"/>
      <c r="NGP7" s="364"/>
      <c r="NGQ7" s="364"/>
      <c r="NGR7" s="364"/>
      <c r="NGS7" s="364"/>
      <c r="NGT7" s="364"/>
      <c r="NGU7" s="364"/>
      <c r="NGV7" s="364"/>
      <c r="NGW7" s="364"/>
      <c r="NGX7" s="364"/>
      <c r="NGY7" s="364"/>
      <c r="NGZ7" s="364"/>
      <c r="NHA7" s="364"/>
      <c r="NHB7" s="364"/>
      <c r="NHC7" s="364"/>
      <c r="NHD7" s="364"/>
      <c r="NHE7" s="364"/>
      <c r="NHF7" s="364"/>
      <c r="NHG7" s="364"/>
      <c r="NHH7" s="364"/>
      <c r="NHI7" s="364"/>
      <c r="NHJ7" s="364"/>
      <c r="NHK7" s="364"/>
      <c r="NHL7" s="364"/>
      <c r="NHM7" s="364"/>
      <c r="NHN7" s="364"/>
      <c r="NHO7" s="364"/>
      <c r="NHP7" s="364"/>
      <c r="NHQ7" s="364"/>
      <c r="NHR7" s="364"/>
      <c r="NHS7" s="364"/>
      <c r="NHT7" s="364"/>
      <c r="NHU7" s="364"/>
      <c r="NHV7" s="364"/>
      <c r="NHW7" s="364"/>
      <c r="NHX7" s="364"/>
      <c r="NHY7" s="364"/>
      <c r="NHZ7" s="364"/>
      <c r="NIA7" s="364"/>
      <c r="NIB7" s="364"/>
      <c r="NIC7" s="364"/>
      <c r="NID7" s="364"/>
      <c r="NIE7" s="364"/>
      <c r="NIF7" s="364"/>
      <c r="NIG7" s="364"/>
      <c r="NIH7" s="364"/>
      <c r="NII7" s="364"/>
      <c r="NIJ7" s="364"/>
      <c r="NIK7" s="364"/>
      <c r="NIL7" s="364"/>
      <c r="NIM7" s="364"/>
      <c r="NIN7" s="364"/>
      <c r="NIO7" s="364"/>
      <c r="NIP7" s="364"/>
      <c r="NIQ7" s="364"/>
      <c r="NIR7" s="364"/>
      <c r="NIS7" s="364"/>
      <c r="NIT7" s="364"/>
      <c r="NIU7" s="364"/>
      <c r="NIV7" s="364"/>
      <c r="NIW7" s="364"/>
      <c r="NIX7" s="364"/>
      <c r="NIY7" s="364"/>
      <c r="NIZ7" s="364"/>
      <c r="NJA7" s="364"/>
      <c r="NJB7" s="364"/>
      <c r="NJC7" s="364"/>
      <c r="NJD7" s="364"/>
      <c r="NJE7" s="364"/>
      <c r="NJF7" s="364"/>
      <c r="NJG7" s="364"/>
      <c r="NJH7" s="364"/>
      <c r="NJI7" s="364"/>
      <c r="NJJ7" s="364"/>
      <c r="NJK7" s="364"/>
      <c r="NJL7" s="364"/>
      <c r="NJM7" s="364"/>
      <c r="NJN7" s="364"/>
      <c r="NJO7" s="364"/>
      <c r="NJP7" s="364"/>
      <c r="NJQ7" s="364"/>
      <c r="NJR7" s="364"/>
      <c r="NJS7" s="364"/>
      <c r="NJT7" s="364"/>
      <c r="NJU7" s="364"/>
      <c r="NJV7" s="364"/>
      <c r="NJW7" s="364"/>
      <c r="NJX7" s="364"/>
      <c r="NJY7" s="364"/>
      <c r="NJZ7" s="364"/>
      <c r="NKA7" s="364"/>
      <c r="NKB7" s="364"/>
      <c r="NKC7" s="364"/>
      <c r="NKD7" s="364"/>
      <c r="NKE7" s="364"/>
      <c r="NKF7" s="364"/>
      <c r="NKG7" s="364"/>
      <c r="NKH7" s="364"/>
      <c r="NKI7" s="364"/>
      <c r="NKJ7" s="364"/>
      <c r="NKK7" s="364"/>
      <c r="NKL7" s="364"/>
      <c r="NKM7" s="364"/>
      <c r="NKN7" s="364"/>
      <c r="NKO7" s="364"/>
      <c r="NKP7" s="364"/>
      <c r="NKQ7" s="364"/>
      <c r="NKR7" s="364"/>
      <c r="NKS7" s="364"/>
      <c r="NKT7" s="364"/>
      <c r="NKU7" s="364"/>
      <c r="NKV7" s="364"/>
      <c r="NKW7" s="364"/>
      <c r="NKX7" s="364"/>
      <c r="NKY7" s="364"/>
      <c r="NKZ7" s="364"/>
      <c r="NLA7" s="364"/>
      <c r="NLB7" s="364"/>
      <c r="NLC7" s="364"/>
      <c r="NLD7" s="364"/>
      <c r="NLE7" s="364"/>
      <c r="NLF7" s="364"/>
      <c r="NLG7" s="364"/>
      <c r="NLH7" s="364"/>
      <c r="NLI7" s="364"/>
      <c r="NLJ7" s="364"/>
      <c r="NLK7" s="364"/>
      <c r="NLL7" s="364"/>
      <c r="NLM7" s="364"/>
      <c r="NLN7" s="364"/>
      <c r="NLO7" s="364"/>
      <c r="NLP7" s="364"/>
      <c r="NLQ7" s="364"/>
      <c r="NLR7" s="364"/>
      <c r="NLS7" s="364"/>
      <c r="NLT7" s="364"/>
      <c r="NLU7" s="364"/>
      <c r="NLV7" s="364"/>
      <c r="NLW7" s="364"/>
      <c r="NLX7" s="364"/>
      <c r="NLY7" s="364"/>
      <c r="NLZ7" s="364"/>
      <c r="NMA7" s="364"/>
      <c r="NMB7" s="364"/>
      <c r="NMC7" s="364"/>
      <c r="NMD7" s="364"/>
      <c r="NME7" s="364"/>
      <c r="NMF7" s="364"/>
      <c r="NMG7" s="364"/>
      <c r="NMH7" s="364"/>
      <c r="NMI7" s="364"/>
      <c r="NMJ7" s="364"/>
      <c r="NMK7" s="364"/>
      <c r="NML7" s="364"/>
      <c r="NMM7" s="364"/>
      <c r="NMN7" s="364"/>
      <c r="NMO7" s="364"/>
      <c r="NMP7" s="364"/>
      <c r="NMQ7" s="364"/>
      <c r="NMR7" s="364"/>
      <c r="NMS7" s="364"/>
      <c r="NMT7" s="364"/>
      <c r="NMU7" s="364"/>
      <c r="NMV7" s="364"/>
      <c r="NMW7" s="364"/>
      <c r="NMX7" s="364"/>
      <c r="NMY7" s="364"/>
      <c r="NMZ7" s="364"/>
      <c r="NNA7" s="364"/>
      <c r="NNB7" s="364"/>
      <c r="NNC7" s="364"/>
      <c r="NND7" s="364"/>
      <c r="NNE7" s="364"/>
      <c r="NNF7" s="364"/>
      <c r="NNG7" s="364"/>
      <c r="NNH7" s="364"/>
      <c r="NNI7" s="364"/>
      <c r="NNJ7" s="364"/>
      <c r="NNK7" s="364"/>
      <c r="NNL7" s="364"/>
      <c r="NNM7" s="364"/>
      <c r="NNN7" s="364"/>
      <c r="NNO7" s="364"/>
      <c r="NNP7" s="364"/>
      <c r="NNQ7" s="364"/>
      <c r="NNR7" s="364"/>
      <c r="NNS7" s="364"/>
      <c r="NNT7" s="364"/>
      <c r="NNU7" s="364"/>
      <c r="NNV7" s="364"/>
      <c r="NNW7" s="364"/>
      <c r="NNX7" s="364"/>
      <c r="NNY7" s="364"/>
      <c r="NNZ7" s="364"/>
      <c r="NOA7" s="364"/>
      <c r="NOB7" s="364"/>
      <c r="NOC7" s="364"/>
      <c r="NOD7" s="364"/>
      <c r="NOE7" s="364"/>
      <c r="NOF7" s="364"/>
      <c r="NOG7" s="364"/>
      <c r="NOH7" s="364"/>
      <c r="NOI7" s="364"/>
      <c r="NOJ7" s="364"/>
      <c r="NOK7" s="364"/>
      <c r="NOL7" s="364"/>
      <c r="NOM7" s="364"/>
      <c r="NON7" s="364"/>
      <c r="NOO7" s="364"/>
      <c r="NOP7" s="364"/>
      <c r="NOQ7" s="364"/>
      <c r="NOR7" s="364"/>
      <c r="NOS7" s="364"/>
      <c r="NOT7" s="364"/>
      <c r="NOU7" s="364"/>
      <c r="NOV7" s="364"/>
      <c r="NOW7" s="364"/>
      <c r="NOX7" s="364"/>
      <c r="NOY7" s="364"/>
      <c r="NOZ7" s="364"/>
      <c r="NPA7" s="364"/>
      <c r="NPB7" s="364"/>
      <c r="NPC7" s="364"/>
      <c r="NPD7" s="364"/>
      <c r="NPE7" s="364"/>
      <c r="NPF7" s="364"/>
      <c r="NPG7" s="364"/>
      <c r="NPH7" s="364"/>
      <c r="NPI7" s="364"/>
      <c r="NPJ7" s="364"/>
      <c r="NPK7" s="364"/>
      <c r="NPL7" s="364"/>
      <c r="NPM7" s="364"/>
      <c r="NPN7" s="364"/>
      <c r="NPO7" s="364"/>
      <c r="NPP7" s="364"/>
      <c r="NPQ7" s="364"/>
      <c r="NPR7" s="364"/>
      <c r="NPS7" s="364"/>
      <c r="NPT7" s="364"/>
      <c r="NPU7" s="364"/>
      <c r="NPV7" s="364"/>
      <c r="NPW7" s="364"/>
      <c r="NPX7" s="364"/>
      <c r="NPY7" s="364"/>
      <c r="NPZ7" s="364"/>
      <c r="NQA7" s="364"/>
      <c r="NQB7" s="364"/>
      <c r="NQC7" s="364"/>
      <c r="NQD7" s="364"/>
      <c r="NQE7" s="364"/>
      <c r="NQF7" s="364"/>
      <c r="NQG7" s="364"/>
      <c r="NQH7" s="364"/>
      <c r="NQI7" s="364"/>
      <c r="NQJ7" s="364"/>
      <c r="NQK7" s="364"/>
      <c r="NQL7" s="364"/>
      <c r="NQM7" s="364"/>
      <c r="NQN7" s="364"/>
      <c r="NQO7" s="364"/>
      <c r="NQP7" s="364"/>
      <c r="NQQ7" s="364"/>
      <c r="NQR7" s="364"/>
      <c r="NQS7" s="364"/>
      <c r="NQT7" s="364"/>
      <c r="NQU7" s="364"/>
      <c r="NQV7" s="364"/>
      <c r="NQW7" s="364"/>
      <c r="NQX7" s="364"/>
      <c r="NQY7" s="364"/>
      <c r="NQZ7" s="364"/>
      <c r="NRA7" s="364"/>
      <c r="NRB7" s="364"/>
      <c r="NRC7" s="364"/>
      <c r="NRD7" s="364"/>
      <c r="NRE7" s="364"/>
      <c r="NRF7" s="364"/>
      <c r="NRG7" s="364"/>
      <c r="NRH7" s="364"/>
      <c r="NRI7" s="364"/>
      <c r="NRJ7" s="364"/>
      <c r="NRK7" s="364"/>
      <c r="NRL7" s="364"/>
      <c r="NRM7" s="364"/>
      <c r="NRN7" s="364"/>
      <c r="NRO7" s="364"/>
      <c r="NRP7" s="364"/>
      <c r="NRQ7" s="364"/>
      <c r="NRR7" s="364"/>
      <c r="NRS7" s="364"/>
      <c r="NRT7" s="364"/>
      <c r="NRU7" s="364"/>
      <c r="NRV7" s="364"/>
      <c r="NRW7" s="364"/>
      <c r="NRX7" s="364"/>
      <c r="NRY7" s="364"/>
      <c r="NRZ7" s="364"/>
      <c r="NSA7" s="364"/>
      <c r="NSB7" s="364"/>
      <c r="NSC7" s="364"/>
      <c r="NSD7" s="364"/>
      <c r="NSE7" s="364"/>
      <c r="NSF7" s="364"/>
      <c r="NSG7" s="364"/>
      <c r="NSH7" s="364"/>
      <c r="NSI7" s="364"/>
      <c r="NSJ7" s="364"/>
      <c r="NSK7" s="364"/>
      <c r="NSL7" s="364"/>
      <c r="NSM7" s="364"/>
      <c r="NSN7" s="364"/>
      <c r="NSO7" s="364"/>
      <c r="NSP7" s="364"/>
      <c r="NSQ7" s="364"/>
      <c r="NSR7" s="364"/>
      <c r="NSS7" s="364"/>
      <c r="NST7" s="364"/>
      <c r="NSU7" s="364"/>
      <c r="NSV7" s="364"/>
      <c r="NSW7" s="364"/>
      <c r="NSX7" s="364"/>
      <c r="NSY7" s="364"/>
      <c r="NSZ7" s="364"/>
      <c r="NTA7" s="364"/>
      <c r="NTB7" s="364"/>
      <c r="NTC7" s="364"/>
      <c r="NTD7" s="364"/>
      <c r="NTE7" s="364"/>
      <c r="NTF7" s="364"/>
      <c r="NTG7" s="364"/>
      <c r="NTH7" s="364"/>
      <c r="NTI7" s="364"/>
      <c r="NTJ7" s="364"/>
      <c r="NTK7" s="364"/>
      <c r="NTL7" s="364"/>
      <c r="NTM7" s="364"/>
      <c r="NTN7" s="364"/>
      <c r="NTO7" s="364"/>
      <c r="NTP7" s="364"/>
      <c r="NTQ7" s="364"/>
      <c r="NTR7" s="364"/>
      <c r="NTS7" s="364"/>
      <c r="NTT7" s="364"/>
      <c r="NTU7" s="364"/>
      <c r="NTV7" s="364"/>
      <c r="NTW7" s="364"/>
      <c r="NTX7" s="364"/>
      <c r="NTY7" s="364"/>
      <c r="NTZ7" s="364"/>
      <c r="NUA7" s="364"/>
      <c r="NUB7" s="364"/>
      <c r="NUC7" s="364"/>
      <c r="NUD7" s="364"/>
      <c r="NUE7" s="364"/>
      <c r="NUF7" s="364"/>
      <c r="NUG7" s="364"/>
      <c r="NUH7" s="364"/>
      <c r="NUI7" s="364"/>
      <c r="NUJ7" s="364"/>
      <c r="NUK7" s="364"/>
      <c r="NUL7" s="364"/>
      <c r="NUM7" s="364"/>
      <c r="NUN7" s="364"/>
      <c r="NUO7" s="364"/>
      <c r="NUP7" s="364"/>
      <c r="NUQ7" s="364"/>
      <c r="NUR7" s="364"/>
      <c r="NUS7" s="364"/>
      <c r="NUT7" s="364"/>
      <c r="NUU7" s="364"/>
      <c r="NUV7" s="364"/>
      <c r="NUW7" s="364"/>
      <c r="NUX7" s="364"/>
      <c r="NUY7" s="364"/>
      <c r="NUZ7" s="364"/>
      <c r="NVA7" s="364"/>
      <c r="NVB7" s="364"/>
      <c r="NVC7" s="364"/>
      <c r="NVD7" s="364"/>
      <c r="NVE7" s="364"/>
      <c r="NVF7" s="364"/>
      <c r="NVG7" s="364"/>
      <c r="NVH7" s="364"/>
      <c r="NVI7" s="364"/>
      <c r="NVJ7" s="364"/>
      <c r="NVK7" s="364"/>
      <c r="NVL7" s="364"/>
      <c r="NVM7" s="364"/>
      <c r="NVN7" s="364"/>
      <c r="NVO7" s="364"/>
      <c r="NVP7" s="364"/>
      <c r="NVQ7" s="364"/>
      <c r="NVR7" s="364"/>
      <c r="NVS7" s="364"/>
      <c r="NVT7" s="364"/>
      <c r="NVU7" s="364"/>
      <c r="NVV7" s="364"/>
      <c r="NVW7" s="364"/>
      <c r="NVX7" s="364"/>
      <c r="NVY7" s="364"/>
      <c r="NVZ7" s="364"/>
      <c r="NWA7" s="364"/>
      <c r="NWB7" s="364"/>
      <c r="NWC7" s="364"/>
      <c r="NWD7" s="364"/>
      <c r="NWE7" s="364"/>
      <c r="NWF7" s="364"/>
      <c r="NWG7" s="364"/>
      <c r="NWH7" s="364"/>
      <c r="NWI7" s="364"/>
      <c r="NWJ7" s="364"/>
      <c r="NWK7" s="364"/>
      <c r="NWL7" s="364"/>
      <c r="NWM7" s="364"/>
      <c r="NWN7" s="364"/>
      <c r="NWO7" s="364"/>
      <c r="NWP7" s="364"/>
      <c r="NWQ7" s="364"/>
      <c r="NWR7" s="364"/>
      <c r="NWS7" s="364"/>
      <c r="NWT7" s="364"/>
      <c r="NWU7" s="364"/>
      <c r="NWV7" s="364"/>
      <c r="NWW7" s="364"/>
      <c r="NWX7" s="364"/>
      <c r="NWY7" s="364"/>
      <c r="NWZ7" s="364"/>
      <c r="NXA7" s="364"/>
      <c r="NXB7" s="364"/>
      <c r="NXC7" s="364"/>
      <c r="NXD7" s="364"/>
      <c r="NXE7" s="364"/>
      <c r="NXF7" s="364"/>
      <c r="NXG7" s="364"/>
      <c r="NXH7" s="364"/>
      <c r="NXI7" s="364"/>
      <c r="NXJ7" s="364"/>
      <c r="NXK7" s="364"/>
      <c r="NXL7" s="364"/>
      <c r="NXM7" s="364"/>
      <c r="NXN7" s="364"/>
      <c r="NXO7" s="364"/>
      <c r="NXP7" s="364"/>
      <c r="NXQ7" s="364"/>
      <c r="NXR7" s="364"/>
      <c r="NXS7" s="364"/>
      <c r="NXT7" s="364"/>
      <c r="NXU7" s="364"/>
      <c r="NXV7" s="364"/>
      <c r="NXW7" s="364"/>
      <c r="NXX7" s="364"/>
      <c r="NXY7" s="364"/>
      <c r="NXZ7" s="364"/>
      <c r="NYA7" s="364"/>
      <c r="NYB7" s="364"/>
      <c r="NYC7" s="364"/>
      <c r="NYD7" s="364"/>
      <c r="NYE7" s="364"/>
      <c r="NYF7" s="364"/>
      <c r="NYG7" s="364"/>
      <c r="NYH7" s="364"/>
      <c r="NYI7" s="364"/>
      <c r="NYJ7" s="364"/>
      <c r="NYK7" s="364"/>
      <c r="NYL7" s="364"/>
      <c r="NYM7" s="364"/>
      <c r="NYN7" s="364"/>
      <c r="NYO7" s="364"/>
      <c r="NYP7" s="364"/>
      <c r="NYQ7" s="364"/>
      <c r="NYR7" s="364"/>
      <c r="NYS7" s="364"/>
      <c r="NYT7" s="364"/>
      <c r="NYU7" s="364"/>
      <c r="NYV7" s="364"/>
      <c r="NYW7" s="364"/>
      <c r="NYX7" s="364"/>
      <c r="NYY7" s="364"/>
      <c r="NYZ7" s="364"/>
      <c r="NZA7" s="364"/>
      <c r="NZB7" s="364"/>
      <c r="NZC7" s="364"/>
      <c r="NZD7" s="364"/>
      <c r="NZE7" s="364"/>
      <c r="NZF7" s="364"/>
      <c r="NZG7" s="364"/>
      <c r="NZH7" s="364"/>
      <c r="NZI7" s="364"/>
      <c r="NZJ7" s="364"/>
      <c r="NZK7" s="364"/>
      <c r="NZL7" s="364"/>
      <c r="NZM7" s="364"/>
      <c r="NZN7" s="364"/>
      <c r="NZO7" s="364"/>
      <c r="NZP7" s="364"/>
      <c r="NZQ7" s="364"/>
      <c r="NZR7" s="364"/>
      <c r="NZS7" s="364"/>
      <c r="NZT7" s="364"/>
      <c r="NZU7" s="364"/>
      <c r="NZV7" s="364"/>
      <c r="NZW7" s="364"/>
      <c r="NZX7" s="364"/>
      <c r="NZY7" s="364"/>
      <c r="NZZ7" s="364"/>
      <c r="OAA7" s="364"/>
      <c r="OAB7" s="364"/>
      <c r="OAC7" s="364"/>
      <c r="OAD7" s="364"/>
      <c r="OAE7" s="364"/>
      <c r="OAF7" s="364"/>
      <c r="OAG7" s="364"/>
      <c r="OAH7" s="364"/>
      <c r="OAI7" s="364"/>
      <c r="OAJ7" s="364"/>
      <c r="OAK7" s="364"/>
      <c r="OAL7" s="364"/>
      <c r="OAM7" s="364"/>
      <c r="OAN7" s="364"/>
      <c r="OAO7" s="364"/>
      <c r="OAP7" s="364"/>
      <c r="OAQ7" s="364"/>
      <c r="OAR7" s="364"/>
      <c r="OAS7" s="364"/>
      <c r="OAT7" s="364"/>
      <c r="OAU7" s="364"/>
      <c r="OAV7" s="364"/>
      <c r="OAW7" s="364"/>
      <c r="OAX7" s="364"/>
      <c r="OAY7" s="364"/>
      <c r="OAZ7" s="364"/>
      <c r="OBA7" s="364"/>
      <c r="OBB7" s="364"/>
      <c r="OBC7" s="364"/>
      <c r="OBD7" s="364"/>
      <c r="OBE7" s="364"/>
      <c r="OBF7" s="364"/>
      <c r="OBG7" s="364"/>
      <c r="OBH7" s="364"/>
      <c r="OBI7" s="364"/>
      <c r="OBJ7" s="364"/>
      <c r="OBK7" s="364"/>
      <c r="OBL7" s="364"/>
      <c r="OBM7" s="364"/>
      <c r="OBN7" s="364"/>
      <c r="OBO7" s="364"/>
      <c r="OBP7" s="364"/>
      <c r="OBQ7" s="364"/>
      <c r="OBR7" s="364"/>
      <c r="OBS7" s="364"/>
      <c r="OBT7" s="364"/>
      <c r="OBU7" s="364"/>
      <c r="OBV7" s="364"/>
      <c r="OBW7" s="364"/>
      <c r="OBX7" s="364"/>
      <c r="OBY7" s="364"/>
      <c r="OBZ7" s="364"/>
      <c r="OCA7" s="364"/>
      <c r="OCB7" s="364"/>
      <c r="OCC7" s="364"/>
      <c r="OCD7" s="364"/>
      <c r="OCE7" s="364"/>
      <c r="OCF7" s="364"/>
      <c r="OCG7" s="364"/>
      <c r="OCH7" s="364"/>
      <c r="OCI7" s="364"/>
      <c r="OCJ7" s="364"/>
      <c r="OCK7" s="364"/>
      <c r="OCL7" s="364"/>
      <c r="OCM7" s="364"/>
      <c r="OCN7" s="364"/>
      <c r="OCO7" s="364"/>
      <c r="OCP7" s="364"/>
      <c r="OCQ7" s="364"/>
      <c r="OCR7" s="364"/>
      <c r="OCS7" s="364"/>
      <c r="OCT7" s="364"/>
      <c r="OCU7" s="364"/>
      <c r="OCV7" s="364"/>
      <c r="OCW7" s="364"/>
      <c r="OCX7" s="364"/>
      <c r="OCY7" s="364"/>
      <c r="OCZ7" s="364"/>
      <c r="ODA7" s="364"/>
      <c r="ODB7" s="364"/>
      <c r="ODC7" s="364"/>
      <c r="ODD7" s="364"/>
      <c r="ODE7" s="364"/>
      <c r="ODF7" s="364"/>
      <c r="ODG7" s="364"/>
      <c r="ODH7" s="364"/>
      <c r="ODI7" s="364"/>
      <c r="ODJ7" s="364"/>
      <c r="ODK7" s="364"/>
      <c r="ODL7" s="364"/>
      <c r="ODM7" s="364"/>
      <c r="ODN7" s="364"/>
      <c r="ODO7" s="364"/>
      <c r="ODP7" s="364"/>
      <c r="ODQ7" s="364"/>
      <c r="ODR7" s="364"/>
      <c r="ODS7" s="364"/>
      <c r="ODT7" s="364"/>
      <c r="ODU7" s="364"/>
      <c r="ODV7" s="364"/>
      <c r="ODW7" s="364"/>
      <c r="ODX7" s="364"/>
      <c r="ODY7" s="364"/>
      <c r="ODZ7" s="364"/>
      <c r="OEA7" s="364"/>
      <c r="OEB7" s="364"/>
      <c r="OEC7" s="364"/>
      <c r="OED7" s="364"/>
      <c r="OEE7" s="364"/>
      <c r="OEF7" s="364"/>
      <c r="OEG7" s="364"/>
      <c r="OEH7" s="364"/>
      <c r="OEI7" s="364"/>
      <c r="OEJ7" s="364"/>
      <c r="OEK7" s="364"/>
      <c r="OEL7" s="364"/>
      <c r="OEM7" s="364"/>
      <c r="OEN7" s="364"/>
      <c r="OEO7" s="364"/>
      <c r="OEP7" s="364"/>
      <c r="OEQ7" s="364"/>
      <c r="OER7" s="364"/>
      <c r="OES7" s="364"/>
      <c r="OET7" s="364"/>
      <c r="OEU7" s="364"/>
      <c r="OEV7" s="364"/>
      <c r="OEW7" s="364"/>
      <c r="OEX7" s="364"/>
      <c r="OEY7" s="364"/>
      <c r="OEZ7" s="364"/>
      <c r="OFA7" s="364"/>
      <c r="OFB7" s="364"/>
      <c r="OFC7" s="364"/>
      <c r="OFD7" s="364"/>
      <c r="OFE7" s="364"/>
      <c r="OFF7" s="364"/>
      <c r="OFG7" s="364"/>
      <c r="OFH7" s="364"/>
      <c r="OFI7" s="364"/>
      <c r="OFJ7" s="364"/>
      <c r="OFK7" s="364"/>
      <c r="OFL7" s="364"/>
      <c r="OFM7" s="364"/>
      <c r="OFN7" s="364"/>
      <c r="OFO7" s="364"/>
      <c r="OFP7" s="364"/>
      <c r="OFQ7" s="364"/>
      <c r="OFR7" s="364"/>
      <c r="OFS7" s="364"/>
      <c r="OFT7" s="364"/>
      <c r="OFU7" s="364"/>
      <c r="OFV7" s="364"/>
      <c r="OFW7" s="364"/>
      <c r="OFX7" s="364"/>
      <c r="OFY7" s="364"/>
      <c r="OFZ7" s="364"/>
      <c r="OGA7" s="364"/>
      <c r="OGB7" s="364"/>
      <c r="OGC7" s="364"/>
      <c r="OGD7" s="364"/>
      <c r="OGE7" s="364"/>
      <c r="OGF7" s="364"/>
      <c r="OGG7" s="364"/>
      <c r="OGH7" s="364"/>
      <c r="OGI7" s="364"/>
      <c r="OGJ7" s="364"/>
      <c r="OGK7" s="364"/>
      <c r="OGL7" s="364"/>
      <c r="OGM7" s="364"/>
      <c r="OGN7" s="364"/>
      <c r="OGO7" s="364"/>
      <c r="OGP7" s="364"/>
      <c r="OGQ7" s="364"/>
      <c r="OGR7" s="364"/>
      <c r="OGS7" s="364"/>
      <c r="OGT7" s="364"/>
      <c r="OGU7" s="364"/>
      <c r="OGV7" s="364"/>
      <c r="OGW7" s="364"/>
      <c r="OGX7" s="364"/>
      <c r="OGY7" s="364"/>
      <c r="OGZ7" s="364"/>
      <c r="OHA7" s="364"/>
      <c r="OHB7" s="364"/>
      <c r="OHC7" s="364"/>
      <c r="OHD7" s="364"/>
      <c r="OHE7" s="364"/>
      <c r="OHF7" s="364"/>
      <c r="OHG7" s="364"/>
      <c r="OHH7" s="364"/>
      <c r="OHI7" s="364"/>
      <c r="OHJ7" s="364"/>
      <c r="OHK7" s="364"/>
      <c r="OHL7" s="364"/>
      <c r="OHM7" s="364"/>
      <c r="OHN7" s="364"/>
      <c r="OHO7" s="364"/>
      <c r="OHP7" s="364"/>
      <c r="OHQ7" s="364"/>
      <c r="OHR7" s="364"/>
      <c r="OHS7" s="364"/>
      <c r="OHT7" s="364"/>
      <c r="OHU7" s="364"/>
      <c r="OHV7" s="364"/>
      <c r="OHW7" s="364"/>
      <c r="OHX7" s="364"/>
      <c r="OHY7" s="364"/>
      <c r="OHZ7" s="364"/>
      <c r="OIA7" s="364"/>
      <c r="OIB7" s="364"/>
      <c r="OIC7" s="364"/>
      <c r="OID7" s="364"/>
      <c r="OIE7" s="364"/>
      <c r="OIF7" s="364"/>
      <c r="OIG7" s="364"/>
      <c r="OIH7" s="364"/>
      <c r="OII7" s="364"/>
      <c r="OIJ7" s="364"/>
      <c r="OIK7" s="364"/>
      <c r="OIL7" s="364"/>
      <c r="OIM7" s="364"/>
      <c r="OIN7" s="364"/>
      <c r="OIO7" s="364"/>
      <c r="OIP7" s="364"/>
      <c r="OIQ7" s="364"/>
      <c r="OIR7" s="364"/>
      <c r="OIS7" s="364"/>
      <c r="OIT7" s="364"/>
      <c r="OIU7" s="364"/>
      <c r="OIV7" s="364"/>
      <c r="OIW7" s="364"/>
      <c r="OIX7" s="364"/>
      <c r="OIY7" s="364"/>
      <c r="OIZ7" s="364"/>
      <c r="OJA7" s="364"/>
      <c r="OJB7" s="364"/>
      <c r="OJC7" s="364"/>
      <c r="OJD7" s="364"/>
      <c r="OJE7" s="364"/>
      <c r="OJF7" s="364"/>
      <c r="OJG7" s="364"/>
      <c r="OJH7" s="364"/>
      <c r="OJI7" s="364"/>
      <c r="OJJ7" s="364"/>
      <c r="OJK7" s="364"/>
      <c r="OJL7" s="364"/>
      <c r="OJM7" s="364"/>
      <c r="OJN7" s="364"/>
      <c r="OJO7" s="364"/>
      <c r="OJP7" s="364"/>
      <c r="OJQ7" s="364"/>
      <c r="OJR7" s="364"/>
      <c r="OJS7" s="364"/>
      <c r="OJT7" s="364"/>
      <c r="OJU7" s="364"/>
      <c r="OJV7" s="364"/>
      <c r="OJW7" s="364"/>
      <c r="OJX7" s="364"/>
      <c r="OJY7" s="364"/>
      <c r="OJZ7" s="364"/>
      <c r="OKA7" s="364"/>
      <c r="OKB7" s="364"/>
      <c r="OKC7" s="364"/>
      <c r="OKD7" s="364"/>
      <c r="OKE7" s="364"/>
      <c r="OKF7" s="364"/>
      <c r="OKG7" s="364"/>
      <c r="OKH7" s="364"/>
      <c r="OKI7" s="364"/>
      <c r="OKJ7" s="364"/>
      <c r="OKK7" s="364"/>
      <c r="OKL7" s="364"/>
      <c r="OKM7" s="364"/>
      <c r="OKN7" s="364"/>
      <c r="OKO7" s="364"/>
      <c r="OKP7" s="364"/>
      <c r="OKQ7" s="364"/>
      <c r="OKR7" s="364"/>
      <c r="OKS7" s="364"/>
      <c r="OKT7" s="364"/>
      <c r="OKU7" s="364"/>
      <c r="OKV7" s="364"/>
      <c r="OKW7" s="364"/>
      <c r="OKX7" s="364"/>
      <c r="OKY7" s="364"/>
      <c r="OKZ7" s="364"/>
      <c r="OLA7" s="364"/>
      <c r="OLB7" s="364"/>
      <c r="OLC7" s="364"/>
      <c r="OLD7" s="364"/>
      <c r="OLE7" s="364"/>
      <c r="OLF7" s="364"/>
      <c r="OLG7" s="364"/>
      <c r="OLH7" s="364"/>
      <c r="OLI7" s="364"/>
      <c r="OLJ7" s="364"/>
      <c r="OLK7" s="364"/>
      <c r="OLL7" s="364"/>
      <c r="OLM7" s="364"/>
      <c r="OLN7" s="364"/>
      <c r="OLO7" s="364"/>
      <c r="OLP7" s="364"/>
      <c r="OLQ7" s="364"/>
      <c r="OLR7" s="364"/>
      <c r="OLS7" s="364"/>
      <c r="OLT7" s="364"/>
      <c r="OLU7" s="364"/>
      <c r="OLV7" s="364"/>
      <c r="OLW7" s="364"/>
      <c r="OLX7" s="364"/>
      <c r="OLY7" s="364"/>
      <c r="OLZ7" s="364"/>
      <c r="OMA7" s="364"/>
      <c r="OMB7" s="364"/>
      <c r="OMC7" s="364"/>
      <c r="OMD7" s="364"/>
      <c r="OME7" s="364"/>
      <c r="OMF7" s="364"/>
      <c r="OMG7" s="364"/>
      <c r="OMH7" s="364"/>
      <c r="OMI7" s="364"/>
      <c r="OMJ7" s="364"/>
      <c r="OMK7" s="364"/>
      <c r="OML7" s="364"/>
      <c r="OMM7" s="364"/>
      <c r="OMN7" s="364"/>
      <c r="OMO7" s="364"/>
      <c r="OMP7" s="364"/>
      <c r="OMQ7" s="364"/>
      <c r="OMR7" s="364"/>
      <c r="OMS7" s="364"/>
      <c r="OMT7" s="364"/>
      <c r="OMU7" s="364"/>
      <c r="OMV7" s="364"/>
      <c r="OMW7" s="364"/>
      <c r="OMX7" s="364"/>
      <c r="OMY7" s="364"/>
      <c r="OMZ7" s="364"/>
      <c r="ONA7" s="364"/>
      <c r="ONB7" s="364"/>
      <c r="ONC7" s="364"/>
      <c r="OND7" s="364"/>
      <c r="ONE7" s="364"/>
      <c r="ONF7" s="364"/>
      <c r="ONG7" s="364"/>
      <c r="ONH7" s="364"/>
      <c r="ONI7" s="364"/>
      <c r="ONJ7" s="364"/>
      <c r="ONK7" s="364"/>
      <c r="ONL7" s="364"/>
      <c r="ONM7" s="364"/>
      <c r="ONN7" s="364"/>
      <c r="ONO7" s="364"/>
      <c r="ONP7" s="364"/>
      <c r="ONQ7" s="364"/>
      <c r="ONR7" s="364"/>
      <c r="ONS7" s="364"/>
      <c r="ONT7" s="364"/>
      <c r="ONU7" s="364"/>
      <c r="ONV7" s="364"/>
      <c r="ONW7" s="364"/>
      <c r="ONX7" s="364"/>
      <c r="ONY7" s="364"/>
      <c r="ONZ7" s="364"/>
      <c r="OOA7" s="364"/>
      <c r="OOB7" s="364"/>
      <c r="OOC7" s="364"/>
      <c r="OOD7" s="364"/>
      <c r="OOE7" s="364"/>
      <c r="OOF7" s="364"/>
      <c r="OOG7" s="364"/>
      <c r="OOH7" s="364"/>
      <c r="OOI7" s="364"/>
      <c r="OOJ7" s="364"/>
      <c r="OOK7" s="364"/>
      <c r="OOL7" s="364"/>
      <c r="OOM7" s="364"/>
      <c r="OON7" s="364"/>
      <c r="OOO7" s="364"/>
      <c r="OOP7" s="364"/>
      <c r="OOQ7" s="364"/>
      <c r="OOR7" s="364"/>
      <c r="OOS7" s="364"/>
      <c r="OOT7" s="364"/>
      <c r="OOU7" s="364"/>
      <c r="OOV7" s="364"/>
      <c r="OOW7" s="364"/>
      <c r="OOX7" s="364"/>
      <c r="OOY7" s="364"/>
      <c r="OOZ7" s="364"/>
      <c r="OPA7" s="364"/>
      <c r="OPB7" s="364"/>
      <c r="OPC7" s="364"/>
      <c r="OPD7" s="364"/>
      <c r="OPE7" s="364"/>
      <c r="OPF7" s="364"/>
      <c r="OPG7" s="364"/>
      <c r="OPH7" s="364"/>
      <c r="OPI7" s="364"/>
      <c r="OPJ7" s="364"/>
      <c r="OPK7" s="364"/>
      <c r="OPL7" s="364"/>
      <c r="OPM7" s="364"/>
      <c r="OPN7" s="364"/>
      <c r="OPO7" s="364"/>
      <c r="OPP7" s="364"/>
      <c r="OPQ7" s="364"/>
      <c r="OPR7" s="364"/>
      <c r="OPS7" s="364"/>
      <c r="OPT7" s="364"/>
      <c r="OPU7" s="364"/>
      <c r="OPV7" s="364"/>
      <c r="OPW7" s="364"/>
      <c r="OPX7" s="364"/>
      <c r="OPY7" s="364"/>
      <c r="OPZ7" s="364"/>
      <c r="OQA7" s="364"/>
      <c r="OQB7" s="364"/>
      <c r="OQC7" s="364"/>
      <c r="OQD7" s="364"/>
      <c r="OQE7" s="364"/>
      <c r="OQF7" s="364"/>
      <c r="OQG7" s="364"/>
      <c r="OQH7" s="364"/>
      <c r="OQI7" s="364"/>
      <c r="OQJ7" s="364"/>
      <c r="OQK7" s="364"/>
      <c r="OQL7" s="364"/>
      <c r="OQM7" s="364"/>
      <c r="OQN7" s="364"/>
      <c r="OQO7" s="364"/>
      <c r="OQP7" s="364"/>
      <c r="OQQ7" s="364"/>
      <c r="OQR7" s="364"/>
      <c r="OQS7" s="364"/>
      <c r="OQT7" s="364"/>
      <c r="OQU7" s="364"/>
      <c r="OQV7" s="364"/>
      <c r="OQW7" s="364"/>
      <c r="OQX7" s="364"/>
      <c r="OQY7" s="364"/>
      <c r="OQZ7" s="364"/>
      <c r="ORA7" s="364"/>
      <c r="ORB7" s="364"/>
      <c r="ORC7" s="364"/>
      <c r="ORD7" s="364"/>
      <c r="ORE7" s="364"/>
      <c r="ORF7" s="364"/>
      <c r="ORG7" s="364"/>
      <c r="ORH7" s="364"/>
      <c r="ORI7" s="364"/>
      <c r="ORJ7" s="364"/>
      <c r="ORK7" s="364"/>
      <c r="ORL7" s="364"/>
      <c r="ORM7" s="364"/>
      <c r="ORN7" s="364"/>
      <c r="ORO7" s="364"/>
      <c r="ORP7" s="364"/>
      <c r="ORQ7" s="364"/>
      <c r="ORR7" s="364"/>
      <c r="ORS7" s="364"/>
      <c r="ORT7" s="364"/>
      <c r="ORU7" s="364"/>
      <c r="ORV7" s="364"/>
      <c r="ORW7" s="364"/>
      <c r="ORX7" s="364"/>
      <c r="ORY7" s="364"/>
      <c r="ORZ7" s="364"/>
      <c r="OSA7" s="364"/>
      <c r="OSB7" s="364"/>
      <c r="OSC7" s="364"/>
      <c r="OSD7" s="364"/>
      <c r="OSE7" s="364"/>
      <c r="OSF7" s="364"/>
      <c r="OSG7" s="364"/>
      <c r="OSH7" s="364"/>
      <c r="OSI7" s="364"/>
      <c r="OSJ7" s="364"/>
      <c r="OSK7" s="364"/>
      <c r="OSL7" s="364"/>
      <c r="OSM7" s="364"/>
      <c r="OSN7" s="364"/>
      <c r="OSO7" s="364"/>
      <c r="OSP7" s="364"/>
      <c r="OSQ7" s="364"/>
      <c r="OSR7" s="364"/>
      <c r="OSS7" s="364"/>
      <c r="OST7" s="364"/>
      <c r="OSU7" s="364"/>
      <c r="OSV7" s="364"/>
      <c r="OSW7" s="364"/>
      <c r="OSX7" s="364"/>
      <c r="OSY7" s="364"/>
      <c r="OSZ7" s="364"/>
      <c r="OTA7" s="364"/>
      <c r="OTB7" s="364"/>
      <c r="OTC7" s="364"/>
      <c r="OTD7" s="364"/>
      <c r="OTE7" s="364"/>
      <c r="OTF7" s="364"/>
      <c r="OTG7" s="364"/>
      <c r="OTH7" s="364"/>
      <c r="OTI7" s="364"/>
      <c r="OTJ7" s="364"/>
      <c r="OTK7" s="364"/>
      <c r="OTL7" s="364"/>
      <c r="OTM7" s="364"/>
      <c r="OTN7" s="364"/>
      <c r="OTO7" s="364"/>
      <c r="OTP7" s="364"/>
      <c r="OTQ7" s="364"/>
      <c r="OTR7" s="364"/>
      <c r="OTS7" s="364"/>
      <c r="OTT7" s="364"/>
      <c r="OTU7" s="364"/>
      <c r="OTV7" s="364"/>
      <c r="OTW7" s="364"/>
      <c r="OTX7" s="364"/>
      <c r="OTY7" s="364"/>
      <c r="OTZ7" s="364"/>
      <c r="OUA7" s="364"/>
      <c r="OUB7" s="364"/>
      <c r="OUC7" s="364"/>
      <c r="OUD7" s="364"/>
      <c r="OUE7" s="364"/>
      <c r="OUF7" s="364"/>
      <c r="OUG7" s="364"/>
      <c r="OUH7" s="364"/>
      <c r="OUI7" s="364"/>
      <c r="OUJ7" s="364"/>
      <c r="OUK7" s="364"/>
      <c r="OUL7" s="364"/>
      <c r="OUM7" s="364"/>
      <c r="OUN7" s="364"/>
      <c r="OUO7" s="364"/>
      <c r="OUP7" s="364"/>
      <c r="OUQ7" s="364"/>
      <c r="OUR7" s="364"/>
      <c r="OUS7" s="364"/>
      <c r="OUT7" s="364"/>
      <c r="OUU7" s="364"/>
      <c r="OUV7" s="364"/>
      <c r="OUW7" s="364"/>
      <c r="OUX7" s="364"/>
      <c r="OUY7" s="364"/>
      <c r="OUZ7" s="364"/>
      <c r="OVA7" s="364"/>
      <c r="OVB7" s="364"/>
      <c r="OVC7" s="364"/>
      <c r="OVD7" s="364"/>
      <c r="OVE7" s="364"/>
      <c r="OVF7" s="364"/>
      <c r="OVG7" s="364"/>
      <c r="OVH7" s="364"/>
      <c r="OVI7" s="364"/>
      <c r="OVJ7" s="364"/>
      <c r="OVK7" s="364"/>
      <c r="OVL7" s="364"/>
      <c r="OVM7" s="364"/>
      <c r="OVN7" s="364"/>
      <c r="OVO7" s="364"/>
      <c r="OVP7" s="364"/>
      <c r="OVQ7" s="364"/>
      <c r="OVR7" s="364"/>
      <c r="OVS7" s="364"/>
      <c r="OVT7" s="364"/>
      <c r="OVU7" s="364"/>
      <c r="OVV7" s="364"/>
      <c r="OVW7" s="364"/>
      <c r="OVX7" s="364"/>
      <c r="OVY7" s="364"/>
      <c r="OVZ7" s="364"/>
      <c r="OWA7" s="364"/>
      <c r="OWB7" s="364"/>
      <c r="OWC7" s="364"/>
      <c r="OWD7" s="364"/>
      <c r="OWE7" s="364"/>
      <c r="OWF7" s="364"/>
      <c r="OWG7" s="364"/>
      <c r="OWH7" s="364"/>
      <c r="OWI7" s="364"/>
      <c r="OWJ7" s="364"/>
      <c r="OWK7" s="364"/>
      <c r="OWL7" s="364"/>
      <c r="OWM7" s="364"/>
      <c r="OWN7" s="364"/>
      <c r="OWO7" s="364"/>
      <c r="OWP7" s="364"/>
      <c r="OWQ7" s="364"/>
      <c r="OWR7" s="364"/>
      <c r="OWS7" s="364"/>
      <c r="OWT7" s="364"/>
      <c r="OWU7" s="364"/>
      <c r="OWV7" s="364"/>
      <c r="OWW7" s="364"/>
      <c r="OWX7" s="364"/>
      <c r="OWY7" s="364"/>
      <c r="OWZ7" s="364"/>
      <c r="OXA7" s="364"/>
      <c r="OXB7" s="364"/>
      <c r="OXC7" s="364"/>
      <c r="OXD7" s="364"/>
      <c r="OXE7" s="364"/>
      <c r="OXF7" s="364"/>
      <c r="OXG7" s="364"/>
      <c r="OXH7" s="364"/>
      <c r="OXI7" s="364"/>
      <c r="OXJ7" s="364"/>
      <c r="OXK7" s="364"/>
      <c r="OXL7" s="364"/>
      <c r="OXM7" s="364"/>
      <c r="OXN7" s="364"/>
      <c r="OXO7" s="364"/>
      <c r="OXP7" s="364"/>
      <c r="OXQ7" s="364"/>
      <c r="OXR7" s="364"/>
      <c r="OXS7" s="364"/>
      <c r="OXT7" s="364"/>
      <c r="OXU7" s="364"/>
      <c r="OXV7" s="364"/>
      <c r="OXW7" s="364"/>
      <c r="OXX7" s="364"/>
      <c r="OXY7" s="364"/>
      <c r="OXZ7" s="364"/>
      <c r="OYA7" s="364"/>
      <c r="OYB7" s="364"/>
      <c r="OYC7" s="364"/>
      <c r="OYD7" s="364"/>
      <c r="OYE7" s="364"/>
      <c r="OYF7" s="364"/>
      <c r="OYG7" s="364"/>
      <c r="OYH7" s="364"/>
      <c r="OYI7" s="364"/>
      <c r="OYJ7" s="364"/>
      <c r="OYK7" s="364"/>
      <c r="OYL7" s="364"/>
      <c r="OYM7" s="364"/>
      <c r="OYN7" s="364"/>
      <c r="OYO7" s="364"/>
      <c r="OYP7" s="364"/>
      <c r="OYQ7" s="364"/>
      <c r="OYR7" s="364"/>
      <c r="OYS7" s="364"/>
      <c r="OYT7" s="364"/>
      <c r="OYU7" s="364"/>
      <c r="OYV7" s="364"/>
      <c r="OYW7" s="364"/>
      <c r="OYX7" s="364"/>
      <c r="OYY7" s="364"/>
      <c r="OYZ7" s="364"/>
      <c r="OZA7" s="364"/>
      <c r="OZB7" s="364"/>
      <c r="OZC7" s="364"/>
      <c r="OZD7" s="364"/>
      <c r="OZE7" s="364"/>
      <c r="OZF7" s="364"/>
      <c r="OZG7" s="364"/>
      <c r="OZH7" s="364"/>
      <c r="OZI7" s="364"/>
      <c r="OZJ7" s="364"/>
      <c r="OZK7" s="364"/>
      <c r="OZL7" s="364"/>
      <c r="OZM7" s="364"/>
      <c r="OZN7" s="364"/>
      <c r="OZO7" s="364"/>
      <c r="OZP7" s="364"/>
      <c r="OZQ7" s="364"/>
      <c r="OZR7" s="364"/>
      <c r="OZS7" s="364"/>
      <c r="OZT7" s="364"/>
      <c r="OZU7" s="364"/>
      <c r="OZV7" s="364"/>
      <c r="OZW7" s="364"/>
      <c r="OZX7" s="364"/>
      <c r="OZY7" s="364"/>
      <c r="OZZ7" s="364"/>
      <c r="PAA7" s="364"/>
      <c r="PAB7" s="364"/>
      <c r="PAC7" s="364"/>
      <c r="PAD7" s="364"/>
      <c r="PAE7" s="364"/>
      <c r="PAF7" s="364"/>
      <c r="PAG7" s="364"/>
      <c r="PAH7" s="364"/>
      <c r="PAI7" s="364"/>
      <c r="PAJ7" s="364"/>
      <c r="PAK7" s="364"/>
      <c r="PAL7" s="364"/>
      <c r="PAM7" s="364"/>
      <c r="PAN7" s="364"/>
      <c r="PAO7" s="364"/>
      <c r="PAP7" s="364"/>
      <c r="PAQ7" s="364"/>
      <c r="PAR7" s="364"/>
      <c r="PAS7" s="364"/>
      <c r="PAT7" s="364"/>
      <c r="PAU7" s="364"/>
      <c r="PAV7" s="364"/>
      <c r="PAW7" s="364"/>
      <c r="PAX7" s="364"/>
      <c r="PAY7" s="364"/>
      <c r="PAZ7" s="364"/>
      <c r="PBA7" s="364"/>
      <c r="PBB7" s="364"/>
      <c r="PBC7" s="364"/>
      <c r="PBD7" s="364"/>
      <c r="PBE7" s="364"/>
      <c r="PBF7" s="364"/>
      <c r="PBG7" s="364"/>
      <c r="PBH7" s="364"/>
      <c r="PBI7" s="364"/>
      <c r="PBJ7" s="364"/>
      <c r="PBK7" s="364"/>
      <c r="PBL7" s="364"/>
      <c r="PBM7" s="364"/>
      <c r="PBN7" s="364"/>
      <c r="PBO7" s="364"/>
      <c r="PBP7" s="364"/>
      <c r="PBQ7" s="364"/>
      <c r="PBR7" s="364"/>
      <c r="PBS7" s="364"/>
      <c r="PBT7" s="364"/>
      <c r="PBU7" s="364"/>
      <c r="PBV7" s="364"/>
      <c r="PBW7" s="364"/>
      <c r="PBX7" s="364"/>
      <c r="PBY7" s="364"/>
      <c r="PBZ7" s="364"/>
      <c r="PCA7" s="364"/>
      <c r="PCB7" s="364"/>
      <c r="PCC7" s="364"/>
      <c r="PCD7" s="364"/>
      <c r="PCE7" s="364"/>
      <c r="PCF7" s="364"/>
      <c r="PCG7" s="364"/>
      <c r="PCH7" s="364"/>
      <c r="PCI7" s="364"/>
      <c r="PCJ7" s="364"/>
      <c r="PCK7" s="364"/>
      <c r="PCL7" s="364"/>
      <c r="PCM7" s="364"/>
      <c r="PCN7" s="364"/>
      <c r="PCO7" s="364"/>
      <c r="PCP7" s="364"/>
      <c r="PCQ7" s="364"/>
      <c r="PCR7" s="364"/>
      <c r="PCS7" s="364"/>
      <c r="PCT7" s="364"/>
      <c r="PCU7" s="364"/>
      <c r="PCV7" s="364"/>
      <c r="PCW7" s="364"/>
      <c r="PCX7" s="364"/>
      <c r="PCY7" s="364"/>
      <c r="PCZ7" s="364"/>
      <c r="PDA7" s="364"/>
      <c r="PDB7" s="364"/>
      <c r="PDC7" s="364"/>
      <c r="PDD7" s="364"/>
      <c r="PDE7" s="364"/>
      <c r="PDF7" s="364"/>
      <c r="PDG7" s="364"/>
      <c r="PDH7" s="364"/>
      <c r="PDI7" s="364"/>
      <c r="PDJ7" s="364"/>
      <c r="PDK7" s="364"/>
      <c r="PDL7" s="364"/>
      <c r="PDM7" s="364"/>
      <c r="PDN7" s="364"/>
      <c r="PDO7" s="364"/>
      <c r="PDP7" s="364"/>
      <c r="PDQ7" s="364"/>
      <c r="PDR7" s="364"/>
      <c r="PDS7" s="364"/>
      <c r="PDT7" s="364"/>
      <c r="PDU7" s="364"/>
      <c r="PDV7" s="364"/>
      <c r="PDW7" s="364"/>
      <c r="PDX7" s="364"/>
      <c r="PDY7" s="364"/>
      <c r="PDZ7" s="364"/>
      <c r="PEA7" s="364"/>
      <c r="PEB7" s="364"/>
      <c r="PEC7" s="364"/>
      <c r="PED7" s="364"/>
      <c r="PEE7" s="364"/>
      <c r="PEF7" s="364"/>
      <c r="PEG7" s="364"/>
      <c r="PEH7" s="364"/>
      <c r="PEI7" s="364"/>
      <c r="PEJ7" s="364"/>
      <c r="PEK7" s="364"/>
      <c r="PEL7" s="364"/>
      <c r="PEM7" s="364"/>
      <c r="PEN7" s="364"/>
      <c r="PEO7" s="364"/>
      <c r="PEP7" s="364"/>
      <c r="PEQ7" s="364"/>
      <c r="PER7" s="364"/>
      <c r="PES7" s="364"/>
      <c r="PET7" s="364"/>
      <c r="PEU7" s="364"/>
      <c r="PEV7" s="364"/>
      <c r="PEW7" s="364"/>
      <c r="PEX7" s="364"/>
      <c r="PEY7" s="364"/>
      <c r="PEZ7" s="364"/>
      <c r="PFA7" s="364"/>
      <c r="PFB7" s="364"/>
      <c r="PFC7" s="364"/>
      <c r="PFD7" s="364"/>
      <c r="PFE7" s="364"/>
      <c r="PFF7" s="364"/>
      <c r="PFG7" s="364"/>
      <c r="PFH7" s="364"/>
      <c r="PFI7" s="364"/>
      <c r="PFJ7" s="364"/>
      <c r="PFK7" s="364"/>
      <c r="PFL7" s="364"/>
      <c r="PFM7" s="364"/>
      <c r="PFN7" s="364"/>
      <c r="PFO7" s="364"/>
      <c r="PFP7" s="364"/>
      <c r="PFQ7" s="364"/>
      <c r="PFR7" s="364"/>
      <c r="PFS7" s="364"/>
      <c r="PFT7" s="364"/>
      <c r="PFU7" s="364"/>
      <c r="PFV7" s="364"/>
      <c r="PFW7" s="364"/>
      <c r="PFX7" s="364"/>
      <c r="PFY7" s="364"/>
      <c r="PFZ7" s="364"/>
      <c r="PGA7" s="364"/>
      <c r="PGB7" s="364"/>
      <c r="PGC7" s="364"/>
      <c r="PGD7" s="364"/>
      <c r="PGE7" s="364"/>
      <c r="PGF7" s="364"/>
      <c r="PGG7" s="364"/>
      <c r="PGH7" s="364"/>
      <c r="PGI7" s="364"/>
      <c r="PGJ7" s="364"/>
      <c r="PGK7" s="364"/>
      <c r="PGL7" s="364"/>
      <c r="PGM7" s="364"/>
      <c r="PGN7" s="364"/>
      <c r="PGO7" s="364"/>
      <c r="PGP7" s="364"/>
      <c r="PGQ7" s="364"/>
      <c r="PGR7" s="364"/>
      <c r="PGS7" s="364"/>
      <c r="PGT7" s="364"/>
      <c r="PGU7" s="364"/>
      <c r="PGV7" s="364"/>
      <c r="PGW7" s="364"/>
      <c r="PGX7" s="364"/>
      <c r="PGY7" s="364"/>
      <c r="PGZ7" s="364"/>
      <c r="PHA7" s="364"/>
      <c r="PHB7" s="364"/>
      <c r="PHC7" s="364"/>
      <c r="PHD7" s="364"/>
      <c r="PHE7" s="364"/>
      <c r="PHF7" s="364"/>
      <c r="PHG7" s="364"/>
      <c r="PHH7" s="364"/>
      <c r="PHI7" s="364"/>
      <c r="PHJ7" s="364"/>
      <c r="PHK7" s="364"/>
      <c r="PHL7" s="364"/>
      <c r="PHM7" s="364"/>
      <c r="PHN7" s="364"/>
      <c r="PHO7" s="364"/>
      <c r="PHP7" s="364"/>
      <c r="PHQ7" s="364"/>
      <c r="PHR7" s="364"/>
      <c r="PHS7" s="364"/>
      <c r="PHT7" s="364"/>
      <c r="PHU7" s="364"/>
      <c r="PHV7" s="364"/>
      <c r="PHW7" s="364"/>
      <c r="PHX7" s="364"/>
      <c r="PHY7" s="364"/>
      <c r="PHZ7" s="364"/>
      <c r="PIA7" s="364"/>
      <c r="PIB7" s="364"/>
      <c r="PIC7" s="364"/>
      <c r="PID7" s="364"/>
      <c r="PIE7" s="364"/>
      <c r="PIF7" s="364"/>
      <c r="PIG7" s="364"/>
      <c r="PIH7" s="364"/>
      <c r="PII7" s="364"/>
      <c r="PIJ7" s="364"/>
      <c r="PIK7" s="364"/>
      <c r="PIL7" s="364"/>
      <c r="PIM7" s="364"/>
      <c r="PIN7" s="364"/>
      <c r="PIO7" s="364"/>
      <c r="PIP7" s="364"/>
      <c r="PIQ7" s="364"/>
      <c r="PIR7" s="364"/>
      <c r="PIS7" s="364"/>
      <c r="PIT7" s="364"/>
      <c r="PIU7" s="364"/>
      <c r="PIV7" s="364"/>
      <c r="PIW7" s="364"/>
      <c r="PIX7" s="364"/>
      <c r="PIY7" s="364"/>
      <c r="PIZ7" s="364"/>
      <c r="PJA7" s="364"/>
      <c r="PJB7" s="364"/>
      <c r="PJC7" s="364"/>
      <c r="PJD7" s="364"/>
      <c r="PJE7" s="364"/>
      <c r="PJF7" s="364"/>
      <c r="PJG7" s="364"/>
      <c r="PJH7" s="364"/>
      <c r="PJI7" s="364"/>
      <c r="PJJ7" s="364"/>
      <c r="PJK7" s="364"/>
      <c r="PJL7" s="364"/>
      <c r="PJM7" s="364"/>
      <c r="PJN7" s="364"/>
      <c r="PJO7" s="364"/>
      <c r="PJP7" s="364"/>
      <c r="PJQ7" s="364"/>
      <c r="PJR7" s="364"/>
      <c r="PJS7" s="364"/>
      <c r="PJT7" s="364"/>
      <c r="PJU7" s="364"/>
      <c r="PJV7" s="364"/>
      <c r="PJW7" s="364"/>
      <c r="PJX7" s="364"/>
      <c r="PJY7" s="364"/>
      <c r="PJZ7" s="364"/>
      <c r="PKA7" s="364"/>
      <c r="PKB7" s="364"/>
      <c r="PKC7" s="364"/>
      <c r="PKD7" s="364"/>
      <c r="PKE7" s="364"/>
      <c r="PKF7" s="364"/>
      <c r="PKG7" s="364"/>
      <c r="PKH7" s="364"/>
      <c r="PKI7" s="364"/>
      <c r="PKJ7" s="364"/>
      <c r="PKK7" s="364"/>
      <c r="PKL7" s="364"/>
      <c r="PKM7" s="364"/>
      <c r="PKN7" s="364"/>
      <c r="PKO7" s="364"/>
      <c r="PKP7" s="364"/>
      <c r="PKQ7" s="364"/>
      <c r="PKR7" s="364"/>
      <c r="PKS7" s="364"/>
      <c r="PKT7" s="364"/>
      <c r="PKU7" s="364"/>
      <c r="PKV7" s="364"/>
      <c r="PKW7" s="364"/>
      <c r="PKX7" s="364"/>
      <c r="PKY7" s="364"/>
      <c r="PKZ7" s="364"/>
      <c r="PLA7" s="364"/>
      <c r="PLB7" s="364"/>
      <c r="PLC7" s="364"/>
      <c r="PLD7" s="364"/>
      <c r="PLE7" s="364"/>
      <c r="PLF7" s="364"/>
      <c r="PLG7" s="364"/>
      <c r="PLH7" s="364"/>
      <c r="PLI7" s="364"/>
      <c r="PLJ7" s="364"/>
      <c r="PLK7" s="364"/>
      <c r="PLL7" s="364"/>
      <c r="PLM7" s="364"/>
      <c r="PLN7" s="364"/>
      <c r="PLO7" s="364"/>
      <c r="PLP7" s="364"/>
      <c r="PLQ7" s="364"/>
      <c r="PLR7" s="364"/>
      <c r="PLS7" s="364"/>
      <c r="PLT7" s="364"/>
      <c r="PLU7" s="364"/>
      <c r="PLV7" s="364"/>
      <c r="PLW7" s="364"/>
      <c r="PLX7" s="364"/>
      <c r="PLY7" s="364"/>
      <c r="PLZ7" s="364"/>
      <c r="PMA7" s="364"/>
      <c r="PMB7" s="364"/>
      <c r="PMC7" s="364"/>
      <c r="PMD7" s="364"/>
      <c r="PME7" s="364"/>
      <c r="PMF7" s="364"/>
      <c r="PMG7" s="364"/>
      <c r="PMH7" s="364"/>
      <c r="PMI7" s="364"/>
      <c r="PMJ7" s="364"/>
      <c r="PMK7" s="364"/>
      <c r="PML7" s="364"/>
      <c r="PMM7" s="364"/>
      <c r="PMN7" s="364"/>
      <c r="PMO7" s="364"/>
      <c r="PMP7" s="364"/>
      <c r="PMQ7" s="364"/>
      <c r="PMR7" s="364"/>
      <c r="PMS7" s="364"/>
      <c r="PMT7" s="364"/>
      <c r="PMU7" s="364"/>
      <c r="PMV7" s="364"/>
      <c r="PMW7" s="364"/>
      <c r="PMX7" s="364"/>
      <c r="PMY7" s="364"/>
      <c r="PMZ7" s="364"/>
      <c r="PNA7" s="364"/>
      <c r="PNB7" s="364"/>
      <c r="PNC7" s="364"/>
      <c r="PND7" s="364"/>
      <c r="PNE7" s="364"/>
      <c r="PNF7" s="364"/>
      <c r="PNG7" s="364"/>
      <c r="PNH7" s="364"/>
      <c r="PNI7" s="364"/>
      <c r="PNJ7" s="364"/>
      <c r="PNK7" s="364"/>
      <c r="PNL7" s="364"/>
      <c r="PNM7" s="364"/>
      <c r="PNN7" s="364"/>
      <c r="PNO7" s="364"/>
      <c r="PNP7" s="364"/>
      <c r="PNQ7" s="364"/>
      <c r="PNR7" s="364"/>
      <c r="PNS7" s="364"/>
      <c r="PNT7" s="364"/>
      <c r="PNU7" s="364"/>
      <c r="PNV7" s="364"/>
      <c r="PNW7" s="364"/>
      <c r="PNX7" s="364"/>
      <c r="PNY7" s="364"/>
      <c r="PNZ7" s="364"/>
      <c r="POA7" s="364"/>
      <c r="POB7" s="364"/>
      <c r="POC7" s="364"/>
      <c r="POD7" s="364"/>
      <c r="POE7" s="364"/>
      <c r="POF7" s="364"/>
      <c r="POG7" s="364"/>
      <c r="POH7" s="364"/>
      <c r="POI7" s="364"/>
      <c r="POJ7" s="364"/>
      <c r="POK7" s="364"/>
      <c r="POL7" s="364"/>
      <c r="POM7" s="364"/>
      <c r="PON7" s="364"/>
      <c r="POO7" s="364"/>
      <c r="POP7" s="364"/>
      <c r="POQ7" s="364"/>
      <c r="POR7" s="364"/>
      <c r="POS7" s="364"/>
      <c r="POT7" s="364"/>
      <c r="POU7" s="364"/>
      <c r="POV7" s="364"/>
      <c r="POW7" s="364"/>
      <c r="POX7" s="364"/>
      <c r="POY7" s="364"/>
      <c r="POZ7" s="364"/>
      <c r="PPA7" s="364"/>
      <c r="PPB7" s="364"/>
      <c r="PPC7" s="364"/>
      <c r="PPD7" s="364"/>
      <c r="PPE7" s="364"/>
      <c r="PPF7" s="364"/>
      <c r="PPG7" s="364"/>
      <c r="PPH7" s="364"/>
      <c r="PPI7" s="364"/>
      <c r="PPJ7" s="364"/>
      <c r="PPK7" s="364"/>
      <c r="PPL7" s="364"/>
      <c r="PPM7" s="364"/>
      <c r="PPN7" s="364"/>
      <c r="PPO7" s="364"/>
      <c r="PPP7" s="364"/>
      <c r="PPQ7" s="364"/>
      <c r="PPR7" s="364"/>
      <c r="PPS7" s="364"/>
      <c r="PPT7" s="364"/>
      <c r="PPU7" s="364"/>
      <c r="PPV7" s="364"/>
      <c r="PPW7" s="364"/>
      <c r="PPX7" s="364"/>
      <c r="PPY7" s="364"/>
      <c r="PPZ7" s="364"/>
      <c r="PQA7" s="364"/>
      <c r="PQB7" s="364"/>
      <c r="PQC7" s="364"/>
      <c r="PQD7" s="364"/>
      <c r="PQE7" s="364"/>
      <c r="PQF7" s="364"/>
      <c r="PQG7" s="364"/>
      <c r="PQH7" s="364"/>
      <c r="PQI7" s="364"/>
      <c r="PQJ7" s="364"/>
      <c r="PQK7" s="364"/>
      <c r="PQL7" s="364"/>
      <c r="PQM7" s="364"/>
      <c r="PQN7" s="364"/>
      <c r="PQO7" s="364"/>
      <c r="PQP7" s="364"/>
      <c r="PQQ7" s="364"/>
      <c r="PQR7" s="364"/>
      <c r="PQS7" s="364"/>
      <c r="PQT7" s="364"/>
      <c r="PQU7" s="364"/>
      <c r="PQV7" s="364"/>
      <c r="PQW7" s="364"/>
      <c r="PQX7" s="364"/>
      <c r="PQY7" s="364"/>
      <c r="PQZ7" s="364"/>
      <c r="PRA7" s="364"/>
      <c r="PRB7" s="364"/>
      <c r="PRC7" s="364"/>
      <c r="PRD7" s="364"/>
      <c r="PRE7" s="364"/>
      <c r="PRF7" s="364"/>
      <c r="PRG7" s="364"/>
      <c r="PRH7" s="364"/>
      <c r="PRI7" s="364"/>
      <c r="PRJ7" s="364"/>
      <c r="PRK7" s="364"/>
      <c r="PRL7" s="364"/>
      <c r="PRM7" s="364"/>
      <c r="PRN7" s="364"/>
      <c r="PRO7" s="364"/>
      <c r="PRP7" s="364"/>
      <c r="PRQ7" s="364"/>
      <c r="PRR7" s="364"/>
      <c r="PRS7" s="364"/>
      <c r="PRT7" s="364"/>
      <c r="PRU7" s="364"/>
      <c r="PRV7" s="364"/>
      <c r="PRW7" s="364"/>
      <c r="PRX7" s="364"/>
      <c r="PRY7" s="364"/>
      <c r="PRZ7" s="364"/>
      <c r="PSA7" s="364"/>
      <c r="PSB7" s="364"/>
      <c r="PSC7" s="364"/>
      <c r="PSD7" s="364"/>
      <c r="PSE7" s="364"/>
      <c r="PSF7" s="364"/>
      <c r="PSG7" s="364"/>
      <c r="PSH7" s="364"/>
      <c r="PSI7" s="364"/>
      <c r="PSJ7" s="364"/>
      <c r="PSK7" s="364"/>
      <c r="PSL7" s="364"/>
      <c r="PSM7" s="364"/>
      <c r="PSN7" s="364"/>
      <c r="PSO7" s="364"/>
      <c r="PSP7" s="364"/>
      <c r="PSQ7" s="364"/>
      <c r="PSR7" s="364"/>
      <c r="PSS7" s="364"/>
      <c r="PST7" s="364"/>
      <c r="PSU7" s="364"/>
      <c r="PSV7" s="364"/>
      <c r="PSW7" s="364"/>
      <c r="PSX7" s="364"/>
      <c r="PSY7" s="364"/>
      <c r="PSZ7" s="364"/>
      <c r="PTA7" s="364"/>
      <c r="PTB7" s="364"/>
      <c r="PTC7" s="364"/>
      <c r="PTD7" s="364"/>
      <c r="PTE7" s="364"/>
      <c r="PTF7" s="364"/>
      <c r="PTG7" s="364"/>
      <c r="PTH7" s="364"/>
      <c r="PTI7" s="364"/>
      <c r="PTJ7" s="364"/>
      <c r="PTK7" s="364"/>
      <c r="PTL7" s="364"/>
      <c r="PTM7" s="364"/>
      <c r="PTN7" s="364"/>
      <c r="PTO7" s="364"/>
      <c r="PTP7" s="364"/>
      <c r="PTQ7" s="364"/>
      <c r="PTR7" s="364"/>
      <c r="PTS7" s="364"/>
      <c r="PTT7" s="364"/>
      <c r="PTU7" s="364"/>
      <c r="PTV7" s="364"/>
      <c r="PTW7" s="364"/>
      <c r="PTX7" s="364"/>
      <c r="PTY7" s="364"/>
      <c r="PTZ7" s="364"/>
      <c r="PUA7" s="364"/>
      <c r="PUB7" s="364"/>
      <c r="PUC7" s="364"/>
      <c r="PUD7" s="364"/>
      <c r="PUE7" s="364"/>
      <c r="PUF7" s="364"/>
      <c r="PUG7" s="364"/>
      <c r="PUH7" s="364"/>
      <c r="PUI7" s="364"/>
      <c r="PUJ7" s="364"/>
      <c r="PUK7" s="364"/>
      <c r="PUL7" s="364"/>
      <c r="PUM7" s="364"/>
      <c r="PUN7" s="364"/>
      <c r="PUO7" s="364"/>
      <c r="PUP7" s="364"/>
      <c r="PUQ7" s="364"/>
      <c r="PUR7" s="364"/>
      <c r="PUS7" s="364"/>
      <c r="PUT7" s="364"/>
      <c r="PUU7" s="364"/>
      <c r="PUV7" s="364"/>
      <c r="PUW7" s="364"/>
      <c r="PUX7" s="364"/>
      <c r="PUY7" s="364"/>
      <c r="PUZ7" s="364"/>
      <c r="PVA7" s="364"/>
      <c r="PVB7" s="364"/>
      <c r="PVC7" s="364"/>
      <c r="PVD7" s="364"/>
      <c r="PVE7" s="364"/>
      <c r="PVF7" s="364"/>
      <c r="PVG7" s="364"/>
      <c r="PVH7" s="364"/>
      <c r="PVI7" s="364"/>
      <c r="PVJ7" s="364"/>
      <c r="PVK7" s="364"/>
      <c r="PVL7" s="364"/>
      <c r="PVM7" s="364"/>
      <c r="PVN7" s="364"/>
      <c r="PVO7" s="364"/>
      <c r="PVP7" s="364"/>
      <c r="PVQ7" s="364"/>
      <c r="PVR7" s="364"/>
      <c r="PVS7" s="364"/>
      <c r="PVT7" s="364"/>
      <c r="PVU7" s="364"/>
      <c r="PVV7" s="364"/>
      <c r="PVW7" s="364"/>
      <c r="PVX7" s="364"/>
      <c r="PVY7" s="364"/>
      <c r="PVZ7" s="364"/>
      <c r="PWA7" s="364"/>
      <c r="PWB7" s="364"/>
      <c r="PWC7" s="364"/>
      <c r="PWD7" s="364"/>
      <c r="PWE7" s="364"/>
      <c r="PWF7" s="364"/>
      <c r="PWG7" s="364"/>
      <c r="PWH7" s="364"/>
      <c r="PWI7" s="364"/>
      <c r="PWJ7" s="364"/>
      <c r="PWK7" s="364"/>
      <c r="PWL7" s="364"/>
      <c r="PWM7" s="364"/>
      <c r="PWN7" s="364"/>
      <c r="PWO7" s="364"/>
      <c r="PWP7" s="364"/>
      <c r="PWQ7" s="364"/>
      <c r="PWR7" s="364"/>
      <c r="PWS7" s="364"/>
      <c r="PWT7" s="364"/>
      <c r="PWU7" s="364"/>
      <c r="PWV7" s="364"/>
      <c r="PWW7" s="364"/>
      <c r="PWX7" s="364"/>
      <c r="PWY7" s="364"/>
      <c r="PWZ7" s="364"/>
      <c r="PXA7" s="364"/>
      <c r="PXB7" s="364"/>
      <c r="PXC7" s="364"/>
      <c r="PXD7" s="364"/>
      <c r="PXE7" s="364"/>
      <c r="PXF7" s="364"/>
      <c r="PXG7" s="364"/>
      <c r="PXH7" s="364"/>
      <c r="PXI7" s="364"/>
      <c r="PXJ7" s="364"/>
      <c r="PXK7" s="364"/>
      <c r="PXL7" s="364"/>
      <c r="PXM7" s="364"/>
      <c r="PXN7" s="364"/>
      <c r="PXO7" s="364"/>
      <c r="PXP7" s="364"/>
      <c r="PXQ7" s="364"/>
      <c r="PXR7" s="364"/>
      <c r="PXS7" s="364"/>
      <c r="PXT7" s="364"/>
      <c r="PXU7" s="364"/>
      <c r="PXV7" s="364"/>
      <c r="PXW7" s="364"/>
      <c r="PXX7" s="364"/>
      <c r="PXY7" s="364"/>
      <c r="PXZ7" s="364"/>
      <c r="PYA7" s="364"/>
      <c r="PYB7" s="364"/>
      <c r="PYC7" s="364"/>
      <c r="PYD7" s="364"/>
      <c r="PYE7" s="364"/>
      <c r="PYF7" s="364"/>
      <c r="PYG7" s="364"/>
      <c r="PYH7" s="364"/>
      <c r="PYI7" s="364"/>
      <c r="PYJ7" s="364"/>
      <c r="PYK7" s="364"/>
      <c r="PYL7" s="364"/>
      <c r="PYM7" s="364"/>
      <c r="PYN7" s="364"/>
      <c r="PYO7" s="364"/>
      <c r="PYP7" s="364"/>
      <c r="PYQ7" s="364"/>
      <c r="PYR7" s="364"/>
      <c r="PYS7" s="364"/>
      <c r="PYT7" s="364"/>
      <c r="PYU7" s="364"/>
      <c r="PYV7" s="364"/>
      <c r="PYW7" s="364"/>
      <c r="PYX7" s="364"/>
      <c r="PYY7" s="364"/>
      <c r="PYZ7" s="364"/>
      <c r="PZA7" s="364"/>
      <c r="PZB7" s="364"/>
      <c r="PZC7" s="364"/>
      <c r="PZD7" s="364"/>
      <c r="PZE7" s="364"/>
      <c r="PZF7" s="364"/>
      <c r="PZG7" s="364"/>
      <c r="PZH7" s="364"/>
      <c r="PZI7" s="364"/>
      <c r="PZJ7" s="364"/>
      <c r="PZK7" s="364"/>
      <c r="PZL7" s="364"/>
      <c r="PZM7" s="364"/>
      <c r="PZN7" s="364"/>
      <c r="PZO7" s="364"/>
      <c r="PZP7" s="364"/>
      <c r="PZQ7" s="364"/>
      <c r="PZR7" s="364"/>
      <c r="PZS7" s="364"/>
      <c r="PZT7" s="364"/>
      <c r="PZU7" s="364"/>
      <c r="PZV7" s="364"/>
      <c r="PZW7" s="364"/>
      <c r="PZX7" s="364"/>
      <c r="PZY7" s="364"/>
      <c r="PZZ7" s="364"/>
      <c r="QAA7" s="364"/>
      <c r="QAB7" s="364"/>
      <c r="QAC7" s="364"/>
      <c r="QAD7" s="364"/>
      <c r="QAE7" s="364"/>
      <c r="QAF7" s="364"/>
      <c r="QAG7" s="364"/>
      <c r="QAH7" s="364"/>
      <c r="QAI7" s="364"/>
      <c r="QAJ7" s="364"/>
      <c r="QAK7" s="364"/>
      <c r="QAL7" s="364"/>
      <c r="QAM7" s="364"/>
      <c r="QAN7" s="364"/>
      <c r="QAO7" s="364"/>
      <c r="QAP7" s="364"/>
      <c r="QAQ7" s="364"/>
      <c r="QAR7" s="364"/>
      <c r="QAS7" s="364"/>
      <c r="QAT7" s="364"/>
      <c r="QAU7" s="364"/>
      <c r="QAV7" s="364"/>
      <c r="QAW7" s="364"/>
      <c r="QAX7" s="364"/>
      <c r="QAY7" s="364"/>
      <c r="QAZ7" s="364"/>
      <c r="QBA7" s="364"/>
      <c r="QBB7" s="364"/>
      <c r="QBC7" s="364"/>
      <c r="QBD7" s="364"/>
      <c r="QBE7" s="364"/>
      <c r="QBF7" s="364"/>
      <c r="QBG7" s="364"/>
      <c r="QBH7" s="364"/>
      <c r="QBI7" s="364"/>
      <c r="QBJ7" s="364"/>
      <c r="QBK7" s="364"/>
      <c r="QBL7" s="364"/>
      <c r="QBM7" s="364"/>
      <c r="QBN7" s="364"/>
      <c r="QBO7" s="364"/>
      <c r="QBP7" s="364"/>
      <c r="QBQ7" s="364"/>
      <c r="QBR7" s="364"/>
      <c r="QBS7" s="364"/>
      <c r="QBT7" s="364"/>
      <c r="QBU7" s="364"/>
      <c r="QBV7" s="364"/>
      <c r="QBW7" s="364"/>
      <c r="QBX7" s="364"/>
      <c r="QBY7" s="364"/>
      <c r="QBZ7" s="364"/>
      <c r="QCA7" s="364"/>
      <c r="QCB7" s="364"/>
      <c r="QCC7" s="364"/>
      <c r="QCD7" s="364"/>
      <c r="QCE7" s="364"/>
      <c r="QCF7" s="364"/>
      <c r="QCG7" s="364"/>
      <c r="QCH7" s="364"/>
      <c r="QCI7" s="364"/>
      <c r="QCJ7" s="364"/>
      <c r="QCK7" s="364"/>
      <c r="QCL7" s="364"/>
      <c r="QCM7" s="364"/>
      <c r="QCN7" s="364"/>
      <c r="QCO7" s="364"/>
      <c r="QCP7" s="364"/>
      <c r="QCQ7" s="364"/>
      <c r="QCR7" s="364"/>
      <c r="QCS7" s="364"/>
      <c r="QCT7" s="364"/>
      <c r="QCU7" s="364"/>
      <c r="QCV7" s="364"/>
      <c r="QCW7" s="364"/>
      <c r="QCX7" s="364"/>
      <c r="QCY7" s="364"/>
      <c r="QCZ7" s="364"/>
      <c r="QDA7" s="364"/>
      <c r="QDB7" s="364"/>
      <c r="QDC7" s="364"/>
      <c r="QDD7" s="364"/>
      <c r="QDE7" s="364"/>
      <c r="QDF7" s="364"/>
      <c r="QDG7" s="364"/>
      <c r="QDH7" s="364"/>
      <c r="QDI7" s="364"/>
      <c r="QDJ7" s="364"/>
      <c r="QDK7" s="364"/>
      <c r="QDL7" s="364"/>
      <c r="QDM7" s="364"/>
      <c r="QDN7" s="364"/>
      <c r="QDO7" s="364"/>
      <c r="QDP7" s="364"/>
      <c r="QDQ7" s="364"/>
      <c r="QDR7" s="364"/>
      <c r="QDS7" s="364"/>
      <c r="QDT7" s="364"/>
      <c r="QDU7" s="364"/>
      <c r="QDV7" s="364"/>
      <c r="QDW7" s="364"/>
      <c r="QDX7" s="364"/>
      <c r="QDY7" s="364"/>
      <c r="QDZ7" s="364"/>
      <c r="QEA7" s="364"/>
      <c r="QEB7" s="364"/>
      <c r="QEC7" s="364"/>
      <c r="QED7" s="364"/>
      <c r="QEE7" s="364"/>
      <c r="QEF7" s="364"/>
      <c r="QEG7" s="364"/>
      <c r="QEH7" s="364"/>
      <c r="QEI7" s="364"/>
      <c r="QEJ7" s="364"/>
      <c r="QEK7" s="364"/>
      <c r="QEL7" s="364"/>
      <c r="QEM7" s="364"/>
      <c r="QEN7" s="364"/>
      <c r="QEO7" s="364"/>
      <c r="QEP7" s="364"/>
      <c r="QEQ7" s="364"/>
      <c r="QER7" s="364"/>
      <c r="QES7" s="364"/>
      <c r="QET7" s="364"/>
      <c r="QEU7" s="364"/>
      <c r="QEV7" s="364"/>
      <c r="QEW7" s="364"/>
      <c r="QEX7" s="364"/>
      <c r="QEY7" s="364"/>
      <c r="QEZ7" s="364"/>
      <c r="QFA7" s="364"/>
      <c r="QFB7" s="364"/>
      <c r="QFC7" s="364"/>
      <c r="QFD7" s="364"/>
      <c r="QFE7" s="364"/>
      <c r="QFF7" s="364"/>
      <c r="QFG7" s="364"/>
      <c r="QFH7" s="364"/>
      <c r="QFI7" s="364"/>
      <c r="QFJ7" s="364"/>
      <c r="QFK7" s="364"/>
      <c r="QFL7" s="364"/>
      <c r="QFM7" s="364"/>
      <c r="QFN7" s="364"/>
      <c r="QFO7" s="364"/>
      <c r="QFP7" s="364"/>
      <c r="QFQ7" s="364"/>
      <c r="QFR7" s="364"/>
      <c r="QFS7" s="364"/>
      <c r="QFT7" s="364"/>
      <c r="QFU7" s="364"/>
      <c r="QFV7" s="364"/>
      <c r="QFW7" s="364"/>
      <c r="QFX7" s="364"/>
      <c r="QFY7" s="364"/>
      <c r="QFZ7" s="364"/>
      <c r="QGA7" s="364"/>
      <c r="QGB7" s="364"/>
      <c r="QGC7" s="364"/>
      <c r="QGD7" s="364"/>
      <c r="QGE7" s="364"/>
      <c r="QGF7" s="364"/>
      <c r="QGG7" s="364"/>
      <c r="QGH7" s="364"/>
      <c r="QGI7" s="364"/>
      <c r="QGJ7" s="364"/>
      <c r="QGK7" s="364"/>
      <c r="QGL7" s="364"/>
      <c r="QGM7" s="364"/>
      <c r="QGN7" s="364"/>
      <c r="QGO7" s="364"/>
      <c r="QGP7" s="364"/>
      <c r="QGQ7" s="364"/>
      <c r="QGR7" s="364"/>
      <c r="QGS7" s="364"/>
      <c r="QGT7" s="364"/>
      <c r="QGU7" s="364"/>
      <c r="QGV7" s="364"/>
      <c r="QGW7" s="364"/>
      <c r="QGX7" s="364"/>
      <c r="QGY7" s="364"/>
      <c r="QGZ7" s="364"/>
      <c r="QHA7" s="364"/>
      <c r="QHB7" s="364"/>
      <c r="QHC7" s="364"/>
      <c r="QHD7" s="364"/>
      <c r="QHE7" s="364"/>
      <c r="QHF7" s="364"/>
      <c r="QHG7" s="364"/>
      <c r="QHH7" s="364"/>
      <c r="QHI7" s="364"/>
      <c r="QHJ7" s="364"/>
      <c r="QHK7" s="364"/>
      <c r="QHL7" s="364"/>
      <c r="QHM7" s="364"/>
      <c r="QHN7" s="364"/>
      <c r="QHO7" s="364"/>
      <c r="QHP7" s="364"/>
      <c r="QHQ7" s="364"/>
      <c r="QHR7" s="364"/>
      <c r="QHS7" s="364"/>
      <c r="QHT7" s="364"/>
      <c r="QHU7" s="364"/>
      <c r="QHV7" s="364"/>
      <c r="QHW7" s="364"/>
      <c r="QHX7" s="364"/>
      <c r="QHY7" s="364"/>
      <c r="QHZ7" s="364"/>
      <c r="QIA7" s="364"/>
      <c r="QIB7" s="364"/>
      <c r="QIC7" s="364"/>
      <c r="QID7" s="364"/>
      <c r="QIE7" s="364"/>
      <c r="QIF7" s="364"/>
      <c r="QIG7" s="364"/>
      <c r="QIH7" s="364"/>
      <c r="QII7" s="364"/>
      <c r="QIJ7" s="364"/>
      <c r="QIK7" s="364"/>
      <c r="QIL7" s="364"/>
      <c r="QIM7" s="364"/>
      <c r="QIN7" s="364"/>
      <c r="QIO7" s="364"/>
      <c r="QIP7" s="364"/>
      <c r="QIQ7" s="364"/>
      <c r="QIR7" s="364"/>
      <c r="QIS7" s="364"/>
      <c r="QIT7" s="364"/>
      <c r="QIU7" s="364"/>
      <c r="QIV7" s="364"/>
      <c r="QIW7" s="364"/>
      <c r="QIX7" s="364"/>
      <c r="QIY7" s="364"/>
      <c r="QIZ7" s="364"/>
      <c r="QJA7" s="364"/>
      <c r="QJB7" s="364"/>
      <c r="QJC7" s="364"/>
      <c r="QJD7" s="364"/>
      <c r="QJE7" s="364"/>
      <c r="QJF7" s="364"/>
      <c r="QJG7" s="364"/>
      <c r="QJH7" s="364"/>
      <c r="QJI7" s="364"/>
      <c r="QJJ7" s="364"/>
      <c r="QJK7" s="364"/>
      <c r="QJL7" s="364"/>
      <c r="QJM7" s="364"/>
      <c r="QJN7" s="364"/>
      <c r="QJO7" s="364"/>
      <c r="QJP7" s="364"/>
      <c r="QJQ7" s="364"/>
      <c r="QJR7" s="364"/>
      <c r="QJS7" s="364"/>
      <c r="QJT7" s="364"/>
      <c r="QJU7" s="364"/>
      <c r="QJV7" s="364"/>
      <c r="QJW7" s="364"/>
      <c r="QJX7" s="364"/>
      <c r="QJY7" s="364"/>
      <c r="QJZ7" s="364"/>
      <c r="QKA7" s="364"/>
      <c r="QKB7" s="364"/>
      <c r="QKC7" s="364"/>
      <c r="QKD7" s="364"/>
      <c r="QKE7" s="364"/>
      <c r="QKF7" s="364"/>
      <c r="QKG7" s="364"/>
      <c r="QKH7" s="364"/>
      <c r="QKI7" s="364"/>
      <c r="QKJ7" s="364"/>
      <c r="QKK7" s="364"/>
      <c r="QKL7" s="364"/>
      <c r="QKM7" s="364"/>
      <c r="QKN7" s="364"/>
      <c r="QKO7" s="364"/>
      <c r="QKP7" s="364"/>
      <c r="QKQ7" s="364"/>
      <c r="QKR7" s="364"/>
      <c r="QKS7" s="364"/>
      <c r="QKT7" s="364"/>
      <c r="QKU7" s="364"/>
      <c r="QKV7" s="364"/>
      <c r="QKW7" s="364"/>
      <c r="QKX7" s="364"/>
      <c r="QKY7" s="364"/>
      <c r="QKZ7" s="364"/>
      <c r="QLA7" s="364"/>
      <c r="QLB7" s="364"/>
      <c r="QLC7" s="364"/>
      <c r="QLD7" s="364"/>
      <c r="QLE7" s="364"/>
      <c r="QLF7" s="364"/>
      <c r="QLG7" s="364"/>
      <c r="QLH7" s="364"/>
      <c r="QLI7" s="364"/>
      <c r="QLJ7" s="364"/>
      <c r="QLK7" s="364"/>
      <c r="QLL7" s="364"/>
      <c r="QLM7" s="364"/>
      <c r="QLN7" s="364"/>
      <c r="QLO7" s="364"/>
      <c r="QLP7" s="364"/>
      <c r="QLQ7" s="364"/>
      <c r="QLR7" s="364"/>
      <c r="QLS7" s="364"/>
      <c r="QLT7" s="364"/>
      <c r="QLU7" s="364"/>
      <c r="QLV7" s="364"/>
      <c r="QLW7" s="364"/>
      <c r="QLX7" s="364"/>
      <c r="QLY7" s="364"/>
      <c r="QLZ7" s="364"/>
      <c r="QMA7" s="364"/>
      <c r="QMB7" s="364"/>
      <c r="QMC7" s="364"/>
      <c r="QMD7" s="364"/>
      <c r="QME7" s="364"/>
      <c r="QMF7" s="364"/>
      <c r="QMG7" s="364"/>
      <c r="QMH7" s="364"/>
      <c r="QMI7" s="364"/>
      <c r="QMJ7" s="364"/>
      <c r="QMK7" s="364"/>
      <c r="QML7" s="364"/>
      <c r="QMM7" s="364"/>
      <c r="QMN7" s="364"/>
      <c r="QMO7" s="364"/>
      <c r="QMP7" s="364"/>
      <c r="QMQ7" s="364"/>
      <c r="QMR7" s="364"/>
      <c r="QMS7" s="364"/>
      <c r="QMT7" s="364"/>
      <c r="QMU7" s="364"/>
      <c r="QMV7" s="364"/>
      <c r="QMW7" s="364"/>
      <c r="QMX7" s="364"/>
      <c r="QMY7" s="364"/>
      <c r="QMZ7" s="364"/>
      <c r="QNA7" s="364"/>
      <c r="QNB7" s="364"/>
      <c r="QNC7" s="364"/>
      <c r="QND7" s="364"/>
      <c r="QNE7" s="364"/>
      <c r="QNF7" s="364"/>
      <c r="QNG7" s="364"/>
      <c r="QNH7" s="364"/>
      <c r="QNI7" s="364"/>
      <c r="QNJ7" s="364"/>
      <c r="QNK7" s="364"/>
      <c r="QNL7" s="364"/>
      <c r="QNM7" s="364"/>
      <c r="QNN7" s="364"/>
      <c r="QNO7" s="364"/>
      <c r="QNP7" s="364"/>
      <c r="QNQ7" s="364"/>
      <c r="QNR7" s="364"/>
      <c r="QNS7" s="364"/>
      <c r="QNT7" s="364"/>
      <c r="QNU7" s="364"/>
      <c r="QNV7" s="364"/>
      <c r="QNW7" s="364"/>
      <c r="QNX7" s="364"/>
      <c r="QNY7" s="364"/>
      <c r="QNZ7" s="364"/>
      <c r="QOA7" s="364"/>
      <c r="QOB7" s="364"/>
      <c r="QOC7" s="364"/>
      <c r="QOD7" s="364"/>
      <c r="QOE7" s="364"/>
      <c r="QOF7" s="364"/>
      <c r="QOG7" s="364"/>
      <c r="QOH7" s="364"/>
      <c r="QOI7" s="364"/>
      <c r="QOJ7" s="364"/>
      <c r="QOK7" s="364"/>
      <c r="QOL7" s="364"/>
      <c r="QOM7" s="364"/>
      <c r="QON7" s="364"/>
      <c r="QOO7" s="364"/>
      <c r="QOP7" s="364"/>
      <c r="QOQ7" s="364"/>
      <c r="QOR7" s="364"/>
      <c r="QOS7" s="364"/>
      <c r="QOT7" s="364"/>
      <c r="QOU7" s="364"/>
      <c r="QOV7" s="364"/>
      <c r="QOW7" s="364"/>
      <c r="QOX7" s="364"/>
      <c r="QOY7" s="364"/>
      <c r="QOZ7" s="364"/>
      <c r="QPA7" s="364"/>
      <c r="QPB7" s="364"/>
      <c r="QPC7" s="364"/>
      <c r="QPD7" s="364"/>
      <c r="QPE7" s="364"/>
      <c r="QPF7" s="364"/>
      <c r="QPG7" s="364"/>
      <c r="QPH7" s="364"/>
      <c r="QPI7" s="364"/>
      <c r="QPJ7" s="364"/>
      <c r="QPK7" s="364"/>
      <c r="QPL7" s="364"/>
      <c r="QPM7" s="364"/>
      <c r="QPN7" s="364"/>
      <c r="QPO7" s="364"/>
      <c r="QPP7" s="364"/>
      <c r="QPQ7" s="364"/>
      <c r="QPR7" s="364"/>
      <c r="QPS7" s="364"/>
      <c r="QPT7" s="364"/>
      <c r="QPU7" s="364"/>
      <c r="QPV7" s="364"/>
      <c r="QPW7" s="364"/>
      <c r="QPX7" s="364"/>
      <c r="QPY7" s="364"/>
      <c r="QPZ7" s="364"/>
      <c r="QQA7" s="364"/>
      <c r="QQB7" s="364"/>
      <c r="QQC7" s="364"/>
      <c r="QQD7" s="364"/>
      <c r="QQE7" s="364"/>
      <c r="QQF7" s="364"/>
      <c r="QQG7" s="364"/>
      <c r="QQH7" s="364"/>
      <c r="QQI7" s="364"/>
      <c r="QQJ7" s="364"/>
      <c r="QQK7" s="364"/>
      <c r="QQL7" s="364"/>
      <c r="QQM7" s="364"/>
      <c r="QQN7" s="364"/>
      <c r="QQO7" s="364"/>
      <c r="QQP7" s="364"/>
      <c r="QQQ7" s="364"/>
      <c r="QQR7" s="364"/>
      <c r="QQS7" s="364"/>
      <c r="QQT7" s="364"/>
      <c r="QQU7" s="364"/>
      <c r="QQV7" s="364"/>
      <c r="QQW7" s="364"/>
      <c r="QQX7" s="364"/>
      <c r="QQY7" s="364"/>
      <c r="QQZ7" s="364"/>
      <c r="QRA7" s="364"/>
      <c r="QRB7" s="364"/>
      <c r="QRC7" s="364"/>
      <c r="QRD7" s="364"/>
      <c r="QRE7" s="364"/>
      <c r="QRF7" s="364"/>
      <c r="QRG7" s="364"/>
      <c r="QRH7" s="364"/>
      <c r="QRI7" s="364"/>
      <c r="QRJ7" s="364"/>
      <c r="QRK7" s="364"/>
      <c r="QRL7" s="364"/>
      <c r="QRM7" s="364"/>
      <c r="QRN7" s="364"/>
      <c r="QRO7" s="364"/>
      <c r="QRP7" s="364"/>
      <c r="QRQ7" s="364"/>
      <c r="QRR7" s="364"/>
      <c r="QRS7" s="364"/>
      <c r="QRT7" s="364"/>
      <c r="QRU7" s="364"/>
      <c r="QRV7" s="364"/>
      <c r="QRW7" s="364"/>
      <c r="QRX7" s="364"/>
      <c r="QRY7" s="364"/>
      <c r="QRZ7" s="364"/>
      <c r="QSA7" s="364"/>
      <c r="QSB7" s="364"/>
      <c r="QSC7" s="364"/>
      <c r="QSD7" s="364"/>
      <c r="QSE7" s="364"/>
      <c r="QSF7" s="364"/>
      <c r="QSG7" s="364"/>
      <c r="QSH7" s="364"/>
      <c r="QSI7" s="364"/>
      <c r="QSJ7" s="364"/>
      <c r="QSK7" s="364"/>
      <c r="QSL7" s="364"/>
      <c r="QSM7" s="364"/>
      <c r="QSN7" s="364"/>
      <c r="QSO7" s="364"/>
      <c r="QSP7" s="364"/>
      <c r="QSQ7" s="364"/>
      <c r="QSR7" s="364"/>
      <c r="QSS7" s="364"/>
      <c r="QST7" s="364"/>
      <c r="QSU7" s="364"/>
      <c r="QSV7" s="364"/>
      <c r="QSW7" s="364"/>
      <c r="QSX7" s="364"/>
      <c r="QSY7" s="364"/>
      <c r="QSZ7" s="364"/>
      <c r="QTA7" s="364"/>
      <c r="QTB7" s="364"/>
      <c r="QTC7" s="364"/>
      <c r="QTD7" s="364"/>
      <c r="QTE7" s="364"/>
      <c r="QTF7" s="364"/>
      <c r="QTG7" s="364"/>
      <c r="QTH7" s="364"/>
      <c r="QTI7" s="364"/>
      <c r="QTJ7" s="364"/>
      <c r="QTK7" s="364"/>
      <c r="QTL7" s="364"/>
      <c r="QTM7" s="364"/>
      <c r="QTN7" s="364"/>
      <c r="QTO7" s="364"/>
      <c r="QTP7" s="364"/>
      <c r="QTQ7" s="364"/>
      <c r="QTR7" s="364"/>
      <c r="QTS7" s="364"/>
      <c r="QTT7" s="364"/>
      <c r="QTU7" s="364"/>
      <c r="QTV7" s="364"/>
      <c r="QTW7" s="364"/>
      <c r="QTX7" s="364"/>
      <c r="QTY7" s="364"/>
      <c r="QTZ7" s="364"/>
      <c r="QUA7" s="364"/>
      <c r="QUB7" s="364"/>
      <c r="QUC7" s="364"/>
      <c r="QUD7" s="364"/>
      <c r="QUE7" s="364"/>
      <c r="QUF7" s="364"/>
      <c r="QUG7" s="364"/>
      <c r="QUH7" s="364"/>
      <c r="QUI7" s="364"/>
      <c r="QUJ7" s="364"/>
      <c r="QUK7" s="364"/>
      <c r="QUL7" s="364"/>
      <c r="QUM7" s="364"/>
      <c r="QUN7" s="364"/>
      <c r="QUO7" s="364"/>
      <c r="QUP7" s="364"/>
      <c r="QUQ7" s="364"/>
      <c r="QUR7" s="364"/>
      <c r="QUS7" s="364"/>
      <c r="QUT7" s="364"/>
      <c r="QUU7" s="364"/>
      <c r="QUV7" s="364"/>
      <c r="QUW7" s="364"/>
      <c r="QUX7" s="364"/>
      <c r="QUY7" s="364"/>
      <c r="QUZ7" s="364"/>
      <c r="QVA7" s="364"/>
      <c r="QVB7" s="364"/>
      <c r="QVC7" s="364"/>
      <c r="QVD7" s="364"/>
      <c r="QVE7" s="364"/>
      <c r="QVF7" s="364"/>
      <c r="QVG7" s="364"/>
      <c r="QVH7" s="364"/>
      <c r="QVI7" s="364"/>
      <c r="QVJ7" s="364"/>
      <c r="QVK7" s="364"/>
      <c r="QVL7" s="364"/>
      <c r="QVM7" s="364"/>
      <c r="QVN7" s="364"/>
      <c r="QVO7" s="364"/>
      <c r="QVP7" s="364"/>
      <c r="QVQ7" s="364"/>
      <c r="QVR7" s="364"/>
      <c r="QVS7" s="364"/>
      <c r="QVT7" s="364"/>
      <c r="QVU7" s="364"/>
      <c r="QVV7" s="364"/>
      <c r="QVW7" s="364"/>
      <c r="QVX7" s="364"/>
      <c r="QVY7" s="364"/>
      <c r="QVZ7" s="364"/>
      <c r="QWA7" s="364"/>
      <c r="QWB7" s="364"/>
      <c r="QWC7" s="364"/>
      <c r="QWD7" s="364"/>
      <c r="QWE7" s="364"/>
      <c r="QWF7" s="364"/>
      <c r="QWG7" s="364"/>
      <c r="QWH7" s="364"/>
      <c r="QWI7" s="364"/>
      <c r="QWJ7" s="364"/>
      <c r="QWK7" s="364"/>
      <c r="QWL7" s="364"/>
      <c r="QWM7" s="364"/>
      <c r="QWN7" s="364"/>
      <c r="QWO7" s="364"/>
      <c r="QWP7" s="364"/>
      <c r="QWQ7" s="364"/>
      <c r="QWR7" s="364"/>
      <c r="QWS7" s="364"/>
      <c r="QWT7" s="364"/>
      <c r="QWU7" s="364"/>
      <c r="QWV7" s="364"/>
      <c r="QWW7" s="364"/>
      <c r="QWX7" s="364"/>
      <c r="QWY7" s="364"/>
      <c r="QWZ7" s="364"/>
      <c r="QXA7" s="364"/>
      <c r="QXB7" s="364"/>
      <c r="QXC7" s="364"/>
      <c r="QXD7" s="364"/>
      <c r="QXE7" s="364"/>
      <c r="QXF7" s="364"/>
      <c r="QXG7" s="364"/>
      <c r="QXH7" s="364"/>
      <c r="QXI7" s="364"/>
      <c r="QXJ7" s="364"/>
      <c r="QXK7" s="364"/>
      <c r="QXL7" s="364"/>
      <c r="QXM7" s="364"/>
      <c r="QXN7" s="364"/>
      <c r="QXO7" s="364"/>
      <c r="QXP7" s="364"/>
      <c r="QXQ7" s="364"/>
      <c r="QXR7" s="364"/>
      <c r="QXS7" s="364"/>
      <c r="QXT7" s="364"/>
      <c r="QXU7" s="364"/>
      <c r="QXV7" s="364"/>
      <c r="QXW7" s="364"/>
      <c r="QXX7" s="364"/>
      <c r="QXY7" s="364"/>
      <c r="QXZ7" s="364"/>
      <c r="QYA7" s="364"/>
      <c r="QYB7" s="364"/>
      <c r="QYC7" s="364"/>
      <c r="QYD7" s="364"/>
      <c r="QYE7" s="364"/>
      <c r="QYF7" s="364"/>
      <c r="QYG7" s="364"/>
      <c r="QYH7" s="364"/>
      <c r="QYI7" s="364"/>
      <c r="QYJ7" s="364"/>
      <c r="QYK7" s="364"/>
      <c r="QYL7" s="364"/>
      <c r="QYM7" s="364"/>
      <c r="QYN7" s="364"/>
      <c r="QYO7" s="364"/>
      <c r="QYP7" s="364"/>
      <c r="QYQ7" s="364"/>
      <c r="QYR7" s="364"/>
      <c r="QYS7" s="364"/>
      <c r="QYT7" s="364"/>
      <c r="QYU7" s="364"/>
      <c r="QYV7" s="364"/>
      <c r="QYW7" s="364"/>
      <c r="QYX7" s="364"/>
      <c r="QYY7" s="364"/>
      <c r="QYZ7" s="364"/>
      <c r="QZA7" s="364"/>
      <c r="QZB7" s="364"/>
      <c r="QZC7" s="364"/>
      <c r="QZD7" s="364"/>
      <c r="QZE7" s="364"/>
      <c r="QZF7" s="364"/>
      <c r="QZG7" s="364"/>
      <c r="QZH7" s="364"/>
      <c r="QZI7" s="364"/>
      <c r="QZJ7" s="364"/>
      <c r="QZK7" s="364"/>
      <c r="QZL7" s="364"/>
      <c r="QZM7" s="364"/>
      <c r="QZN7" s="364"/>
      <c r="QZO7" s="364"/>
      <c r="QZP7" s="364"/>
      <c r="QZQ7" s="364"/>
      <c r="QZR7" s="364"/>
      <c r="QZS7" s="364"/>
      <c r="QZT7" s="364"/>
      <c r="QZU7" s="364"/>
      <c r="QZV7" s="364"/>
      <c r="QZW7" s="364"/>
      <c r="QZX7" s="364"/>
      <c r="QZY7" s="364"/>
      <c r="QZZ7" s="364"/>
      <c r="RAA7" s="364"/>
      <c r="RAB7" s="364"/>
      <c r="RAC7" s="364"/>
      <c r="RAD7" s="364"/>
      <c r="RAE7" s="364"/>
      <c r="RAF7" s="364"/>
      <c r="RAG7" s="364"/>
      <c r="RAH7" s="364"/>
      <c r="RAI7" s="364"/>
      <c r="RAJ7" s="364"/>
      <c r="RAK7" s="364"/>
      <c r="RAL7" s="364"/>
      <c r="RAM7" s="364"/>
      <c r="RAN7" s="364"/>
      <c r="RAO7" s="364"/>
      <c r="RAP7" s="364"/>
      <c r="RAQ7" s="364"/>
      <c r="RAR7" s="364"/>
      <c r="RAS7" s="364"/>
      <c r="RAT7" s="364"/>
      <c r="RAU7" s="364"/>
      <c r="RAV7" s="364"/>
      <c r="RAW7" s="364"/>
      <c r="RAX7" s="364"/>
      <c r="RAY7" s="364"/>
      <c r="RAZ7" s="364"/>
      <c r="RBA7" s="364"/>
      <c r="RBB7" s="364"/>
      <c r="RBC7" s="364"/>
      <c r="RBD7" s="364"/>
      <c r="RBE7" s="364"/>
      <c r="RBF7" s="364"/>
      <c r="RBG7" s="364"/>
      <c r="RBH7" s="364"/>
      <c r="RBI7" s="364"/>
      <c r="RBJ7" s="364"/>
      <c r="RBK7" s="364"/>
      <c r="RBL7" s="364"/>
      <c r="RBM7" s="364"/>
      <c r="RBN7" s="364"/>
      <c r="RBO7" s="364"/>
      <c r="RBP7" s="364"/>
      <c r="RBQ7" s="364"/>
      <c r="RBR7" s="364"/>
      <c r="RBS7" s="364"/>
      <c r="RBT7" s="364"/>
      <c r="RBU7" s="364"/>
      <c r="RBV7" s="364"/>
      <c r="RBW7" s="364"/>
      <c r="RBX7" s="364"/>
      <c r="RBY7" s="364"/>
      <c r="RBZ7" s="364"/>
      <c r="RCA7" s="364"/>
      <c r="RCB7" s="364"/>
      <c r="RCC7" s="364"/>
      <c r="RCD7" s="364"/>
      <c r="RCE7" s="364"/>
      <c r="RCF7" s="364"/>
      <c r="RCG7" s="364"/>
      <c r="RCH7" s="364"/>
      <c r="RCI7" s="364"/>
      <c r="RCJ7" s="364"/>
      <c r="RCK7" s="364"/>
      <c r="RCL7" s="364"/>
      <c r="RCM7" s="364"/>
      <c r="RCN7" s="364"/>
      <c r="RCO7" s="364"/>
      <c r="RCP7" s="364"/>
      <c r="RCQ7" s="364"/>
      <c r="RCR7" s="364"/>
      <c r="RCS7" s="364"/>
      <c r="RCT7" s="364"/>
      <c r="RCU7" s="364"/>
      <c r="RCV7" s="364"/>
      <c r="RCW7" s="364"/>
      <c r="RCX7" s="364"/>
      <c r="RCY7" s="364"/>
      <c r="RCZ7" s="364"/>
      <c r="RDA7" s="364"/>
      <c r="RDB7" s="364"/>
      <c r="RDC7" s="364"/>
      <c r="RDD7" s="364"/>
      <c r="RDE7" s="364"/>
      <c r="RDF7" s="364"/>
      <c r="RDG7" s="364"/>
      <c r="RDH7" s="364"/>
      <c r="RDI7" s="364"/>
      <c r="RDJ7" s="364"/>
      <c r="RDK7" s="364"/>
      <c r="RDL7" s="364"/>
      <c r="RDM7" s="364"/>
      <c r="RDN7" s="364"/>
      <c r="RDO7" s="364"/>
      <c r="RDP7" s="364"/>
      <c r="RDQ7" s="364"/>
      <c r="RDR7" s="364"/>
      <c r="RDS7" s="364"/>
      <c r="RDT7" s="364"/>
      <c r="RDU7" s="364"/>
      <c r="RDV7" s="364"/>
      <c r="RDW7" s="364"/>
      <c r="RDX7" s="364"/>
      <c r="RDY7" s="364"/>
      <c r="RDZ7" s="364"/>
      <c r="REA7" s="364"/>
      <c r="REB7" s="364"/>
      <c r="REC7" s="364"/>
      <c r="RED7" s="364"/>
      <c r="REE7" s="364"/>
      <c r="REF7" s="364"/>
      <c r="REG7" s="364"/>
      <c r="REH7" s="364"/>
      <c r="REI7" s="364"/>
      <c r="REJ7" s="364"/>
      <c r="REK7" s="364"/>
      <c r="REL7" s="364"/>
      <c r="REM7" s="364"/>
      <c r="REN7" s="364"/>
      <c r="REO7" s="364"/>
      <c r="REP7" s="364"/>
      <c r="REQ7" s="364"/>
      <c r="RER7" s="364"/>
      <c r="RES7" s="364"/>
      <c r="RET7" s="364"/>
      <c r="REU7" s="364"/>
      <c r="REV7" s="364"/>
      <c r="REW7" s="364"/>
      <c r="REX7" s="364"/>
      <c r="REY7" s="364"/>
      <c r="REZ7" s="364"/>
      <c r="RFA7" s="364"/>
      <c r="RFB7" s="364"/>
      <c r="RFC7" s="364"/>
      <c r="RFD7" s="364"/>
      <c r="RFE7" s="364"/>
      <c r="RFF7" s="364"/>
      <c r="RFG7" s="364"/>
      <c r="RFH7" s="364"/>
      <c r="RFI7" s="364"/>
      <c r="RFJ7" s="364"/>
      <c r="RFK7" s="364"/>
      <c r="RFL7" s="364"/>
      <c r="RFM7" s="364"/>
      <c r="RFN7" s="364"/>
      <c r="RFO7" s="364"/>
      <c r="RFP7" s="364"/>
      <c r="RFQ7" s="364"/>
      <c r="RFR7" s="364"/>
      <c r="RFS7" s="364"/>
      <c r="RFT7" s="364"/>
      <c r="RFU7" s="364"/>
      <c r="RFV7" s="364"/>
      <c r="RFW7" s="364"/>
      <c r="RFX7" s="364"/>
      <c r="RFY7" s="364"/>
      <c r="RFZ7" s="364"/>
      <c r="RGA7" s="364"/>
      <c r="RGB7" s="364"/>
      <c r="RGC7" s="364"/>
      <c r="RGD7" s="364"/>
      <c r="RGE7" s="364"/>
      <c r="RGF7" s="364"/>
      <c r="RGG7" s="364"/>
      <c r="RGH7" s="364"/>
      <c r="RGI7" s="364"/>
      <c r="RGJ7" s="364"/>
      <c r="RGK7" s="364"/>
      <c r="RGL7" s="364"/>
      <c r="RGM7" s="364"/>
      <c r="RGN7" s="364"/>
      <c r="RGO7" s="364"/>
      <c r="RGP7" s="364"/>
      <c r="RGQ7" s="364"/>
      <c r="RGR7" s="364"/>
      <c r="RGS7" s="364"/>
      <c r="RGT7" s="364"/>
      <c r="RGU7" s="364"/>
      <c r="RGV7" s="364"/>
      <c r="RGW7" s="364"/>
      <c r="RGX7" s="364"/>
      <c r="RGY7" s="364"/>
      <c r="RGZ7" s="364"/>
      <c r="RHA7" s="364"/>
      <c r="RHB7" s="364"/>
      <c r="RHC7" s="364"/>
      <c r="RHD7" s="364"/>
      <c r="RHE7" s="364"/>
      <c r="RHF7" s="364"/>
      <c r="RHG7" s="364"/>
      <c r="RHH7" s="364"/>
      <c r="RHI7" s="364"/>
      <c r="RHJ7" s="364"/>
      <c r="RHK7" s="364"/>
      <c r="RHL7" s="364"/>
      <c r="RHM7" s="364"/>
      <c r="RHN7" s="364"/>
      <c r="RHO7" s="364"/>
      <c r="RHP7" s="364"/>
      <c r="RHQ7" s="364"/>
      <c r="RHR7" s="364"/>
      <c r="RHS7" s="364"/>
      <c r="RHT7" s="364"/>
      <c r="RHU7" s="364"/>
      <c r="RHV7" s="364"/>
      <c r="RHW7" s="364"/>
      <c r="RHX7" s="364"/>
      <c r="RHY7" s="364"/>
      <c r="RHZ7" s="364"/>
      <c r="RIA7" s="364"/>
      <c r="RIB7" s="364"/>
      <c r="RIC7" s="364"/>
      <c r="RID7" s="364"/>
      <c r="RIE7" s="364"/>
      <c r="RIF7" s="364"/>
      <c r="RIG7" s="364"/>
      <c r="RIH7" s="364"/>
      <c r="RII7" s="364"/>
      <c r="RIJ7" s="364"/>
      <c r="RIK7" s="364"/>
      <c r="RIL7" s="364"/>
      <c r="RIM7" s="364"/>
      <c r="RIN7" s="364"/>
      <c r="RIO7" s="364"/>
      <c r="RIP7" s="364"/>
      <c r="RIQ7" s="364"/>
      <c r="RIR7" s="364"/>
      <c r="RIS7" s="364"/>
      <c r="RIT7" s="364"/>
      <c r="RIU7" s="364"/>
      <c r="RIV7" s="364"/>
      <c r="RIW7" s="364"/>
      <c r="RIX7" s="364"/>
      <c r="RIY7" s="364"/>
      <c r="RIZ7" s="364"/>
      <c r="RJA7" s="364"/>
      <c r="RJB7" s="364"/>
      <c r="RJC7" s="364"/>
      <c r="RJD7" s="364"/>
      <c r="RJE7" s="364"/>
      <c r="RJF7" s="364"/>
      <c r="RJG7" s="364"/>
      <c r="RJH7" s="364"/>
      <c r="RJI7" s="364"/>
      <c r="RJJ7" s="364"/>
      <c r="RJK7" s="364"/>
      <c r="RJL7" s="364"/>
      <c r="RJM7" s="364"/>
      <c r="RJN7" s="364"/>
      <c r="RJO7" s="364"/>
      <c r="RJP7" s="364"/>
      <c r="RJQ7" s="364"/>
      <c r="RJR7" s="364"/>
      <c r="RJS7" s="364"/>
      <c r="RJT7" s="364"/>
      <c r="RJU7" s="364"/>
      <c r="RJV7" s="364"/>
      <c r="RJW7" s="364"/>
      <c r="RJX7" s="364"/>
      <c r="RJY7" s="364"/>
      <c r="RJZ7" s="364"/>
      <c r="RKA7" s="364"/>
      <c r="RKB7" s="364"/>
      <c r="RKC7" s="364"/>
      <c r="RKD7" s="364"/>
      <c r="RKE7" s="364"/>
      <c r="RKF7" s="364"/>
      <c r="RKG7" s="364"/>
      <c r="RKH7" s="364"/>
      <c r="RKI7" s="364"/>
      <c r="RKJ7" s="364"/>
      <c r="RKK7" s="364"/>
      <c r="RKL7" s="364"/>
      <c r="RKM7" s="364"/>
      <c r="RKN7" s="364"/>
      <c r="RKO7" s="364"/>
      <c r="RKP7" s="364"/>
      <c r="RKQ7" s="364"/>
      <c r="RKR7" s="364"/>
      <c r="RKS7" s="364"/>
      <c r="RKT7" s="364"/>
      <c r="RKU7" s="364"/>
      <c r="RKV7" s="364"/>
      <c r="RKW7" s="364"/>
      <c r="RKX7" s="364"/>
      <c r="RKY7" s="364"/>
      <c r="RKZ7" s="364"/>
      <c r="RLA7" s="364"/>
      <c r="RLB7" s="364"/>
      <c r="RLC7" s="364"/>
      <c r="RLD7" s="364"/>
      <c r="RLE7" s="364"/>
      <c r="RLF7" s="364"/>
      <c r="RLG7" s="364"/>
      <c r="RLH7" s="364"/>
      <c r="RLI7" s="364"/>
      <c r="RLJ7" s="364"/>
      <c r="RLK7" s="364"/>
      <c r="RLL7" s="364"/>
      <c r="RLM7" s="364"/>
      <c r="RLN7" s="364"/>
      <c r="RLO7" s="364"/>
      <c r="RLP7" s="364"/>
      <c r="RLQ7" s="364"/>
      <c r="RLR7" s="364"/>
      <c r="RLS7" s="364"/>
      <c r="RLT7" s="364"/>
      <c r="RLU7" s="364"/>
      <c r="RLV7" s="364"/>
      <c r="RLW7" s="364"/>
      <c r="RLX7" s="364"/>
      <c r="RLY7" s="364"/>
      <c r="RLZ7" s="364"/>
      <c r="RMA7" s="364"/>
      <c r="RMB7" s="364"/>
      <c r="RMC7" s="364"/>
      <c r="RMD7" s="364"/>
      <c r="RME7" s="364"/>
      <c r="RMF7" s="364"/>
      <c r="RMG7" s="364"/>
      <c r="RMH7" s="364"/>
      <c r="RMI7" s="364"/>
      <c r="RMJ7" s="364"/>
      <c r="RMK7" s="364"/>
      <c r="RML7" s="364"/>
      <c r="RMM7" s="364"/>
      <c r="RMN7" s="364"/>
      <c r="RMO7" s="364"/>
      <c r="RMP7" s="364"/>
      <c r="RMQ7" s="364"/>
      <c r="RMR7" s="364"/>
      <c r="RMS7" s="364"/>
      <c r="RMT7" s="364"/>
      <c r="RMU7" s="364"/>
      <c r="RMV7" s="364"/>
      <c r="RMW7" s="364"/>
      <c r="RMX7" s="364"/>
      <c r="RMY7" s="364"/>
      <c r="RMZ7" s="364"/>
      <c r="RNA7" s="364"/>
      <c r="RNB7" s="364"/>
      <c r="RNC7" s="364"/>
      <c r="RND7" s="364"/>
      <c r="RNE7" s="364"/>
      <c r="RNF7" s="364"/>
      <c r="RNG7" s="364"/>
      <c r="RNH7" s="364"/>
      <c r="RNI7" s="364"/>
      <c r="RNJ7" s="364"/>
      <c r="RNK7" s="364"/>
      <c r="RNL7" s="364"/>
      <c r="RNM7" s="364"/>
      <c r="RNN7" s="364"/>
      <c r="RNO7" s="364"/>
      <c r="RNP7" s="364"/>
      <c r="RNQ7" s="364"/>
      <c r="RNR7" s="364"/>
      <c r="RNS7" s="364"/>
      <c r="RNT7" s="364"/>
      <c r="RNU7" s="364"/>
      <c r="RNV7" s="364"/>
      <c r="RNW7" s="364"/>
      <c r="RNX7" s="364"/>
      <c r="RNY7" s="364"/>
      <c r="RNZ7" s="364"/>
      <c r="ROA7" s="364"/>
      <c r="ROB7" s="364"/>
      <c r="ROC7" s="364"/>
      <c r="ROD7" s="364"/>
      <c r="ROE7" s="364"/>
      <c r="ROF7" s="364"/>
      <c r="ROG7" s="364"/>
      <c r="ROH7" s="364"/>
      <c r="ROI7" s="364"/>
      <c r="ROJ7" s="364"/>
      <c r="ROK7" s="364"/>
      <c r="ROL7" s="364"/>
      <c r="ROM7" s="364"/>
      <c r="RON7" s="364"/>
      <c r="ROO7" s="364"/>
      <c r="ROP7" s="364"/>
      <c r="ROQ7" s="364"/>
      <c r="ROR7" s="364"/>
      <c r="ROS7" s="364"/>
      <c r="ROT7" s="364"/>
      <c r="ROU7" s="364"/>
      <c r="ROV7" s="364"/>
      <c r="ROW7" s="364"/>
      <c r="ROX7" s="364"/>
      <c r="ROY7" s="364"/>
      <c r="ROZ7" s="364"/>
      <c r="RPA7" s="364"/>
      <c r="RPB7" s="364"/>
      <c r="RPC7" s="364"/>
      <c r="RPD7" s="364"/>
      <c r="RPE7" s="364"/>
      <c r="RPF7" s="364"/>
      <c r="RPG7" s="364"/>
      <c r="RPH7" s="364"/>
      <c r="RPI7" s="364"/>
      <c r="RPJ7" s="364"/>
      <c r="RPK7" s="364"/>
      <c r="RPL7" s="364"/>
      <c r="RPM7" s="364"/>
      <c r="RPN7" s="364"/>
      <c r="RPO7" s="364"/>
      <c r="RPP7" s="364"/>
      <c r="RPQ7" s="364"/>
      <c r="RPR7" s="364"/>
      <c r="RPS7" s="364"/>
      <c r="RPT7" s="364"/>
      <c r="RPU7" s="364"/>
      <c r="RPV7" s="364"/>
      <c r="RPW7" s="364"/>
      <c r="RPX7" s="364"/>
      <c r="RPY7" s="364"/>
      <c r="RPZ7" s="364"/>
      <c r="RQA7" s="364"/>
      <c r="RQB7" s="364"/>
      <c r="RQC7" s="364"/>
      <c r="RQD7" s="364"/>
      <c r="RQE7" s="364"/>
      <c r="RQF7" s="364"/>
      <c r="RQG7" s="364"/>
      <c r="RQH7" s="364"/>
      <c r="RQI7" s="364"/>
      <c r="RQJ7" s="364"/>
      <c r="RQK7" s="364"/>
      <c r="RQL7" s="364"/>
      <c r="RQM7" s="364"/>
      <c r="RQN7" s="364"/>
      <c r="RQO7" s="364"/>
      <c r="RQP7" s="364"/>
      <c r="RQQ7" s="364"/>
      <c r="RQR7" s="364"/>
      <c r="RQS7" s="364"/>
      <c r="RQT7" s="364"/>
      <c r="RQU7" s="364"/>
      <c r="RQV7" s="364"/>
      <c r="RQW7" s="364"/>
      <c r="RQX7" s="364"/>
      <c r="RQY7" s="364"/>
      <c r="RQZ7" s="364"/>
      <c r="RRA7" s="364"/>
      <c r="RRB7" s="364"/>
      <c r="RRC7" s="364"/>
      <c r="RRD7" s="364"/>
      <c r="RRE7" s="364"/>
      <c r="RRF7" s="364"/>
      <c r="RRG7" s="364"/>
      <c r="RRH7" s="364"/>
      <c r="RRI7" s="364"/>
      <c r="RRJ7" s="364"/>
      <c r="RRK7" s="364"/>
      <c r="RRL7" s="364"/>
      <c r="RRM7" s="364"/>
      <c r="RRN7" s="364"/>
      <c r="RRO7" s="364"/>
      <c r="RRP7" s="364"/>
      <c r="RRQ7" s="364"/>
      <c r="RRR7" s="364"/>
      <c r="RRS7" s="364"/>
      <c r="RRT7" s="364"/>
      <c r="RRU7" s="364"/>
      <c r="RRV7" s="364"/>
      <c r="RRW7" s="364"/>
      <c r="RRX7" s="364"/>
      <c r="RRY7" s="364"/>
      <c r="RRZ7" s="364"/>
      <c r="RSA7" s="364"/>
      <c r="RSB7" s="364"/>
      <c r="RSC7" s="364"/>
      <c r="RSD7" s="364"/>
      <c r="RSE7" s="364"/>
      <c r="RSF7" s="364"/>
      <c r="RSG7" s="364"/>
      <c r="RSH7" s="364"/>
      <c r="RSI7" s="364"/>
      <c r="RSJ7" s="364"/>
      <c r="RSK7" s="364"/>
      <c r="RSL7" s="364"/>
      <c r="RSM7" s="364"/>
      <c r="RSN7" s="364"/>
      <c r="RSO7" s="364"/>
      <c r="RSP7" s="364"/>
      <c r="RSQ7" s="364"/>
      <c r="RSR7" s="364"/>
      <c r="RSS7" s="364"/>
      <c r="RST7" s="364"/>
      <c r="RSU7" s="364"/>
      <c r="RSV7" s="364"/>
      <c r="RSW7" s="364"/>
      <c r="RSX7" s="364"/>
      <c r="RSY7" s="364"/>
      <c r="RSZ7" s="364"/>
      <c r="RTA7" s="364"/>
      <c r="RTB7" s="364"/>
      <c r="RTC7" s="364"/>
      <c r="RTD7" s="364"/>
      <c r="RTE7" s="364"/>
      <c r="RTF7" s="364"/>
      <c r="RTG7" s="364"/>
      <c r="RTH7" s="364"/>
      <c r="RTI7" s="364"/>
      <c r="RTJ7" s="364"/>
      <c r="RTK7" s="364"/>
      <c r="RTL7" s="364"/>
      <c r="RTM7" s="364"/>
      <c r="RTN7" s="364"/>
      <c r="RTO7" s="364"/>
      <c r="RTP7" s="364"/>
      <c r="RTQ7" s="364"/>
      <c r="RTR7" s="364"/>
      <c r="RTS7" s="364"/>
      <c r="RTT7" s="364"/>
      <c r="RTU7" s="364"/>
      <c r="RTV7" s="364"/>
      <c r="RTW7" s="364"/>
      <c r="RTX7" s="364"/>
      <c r="RTY7" s="364"/>
      <c r="RTZ7" s="364"/>
      <c r="RUA7" s="364"/>
      <c r="RUB7" s="364"/>
      <c r="RUC7" s="364"/>
      <c r="RUD7" s="364"/>
      <c r="RUE7" s="364"/>
      <c r="RUF7" s="364"/>
      <c r="RUG7" s="364"/>
      <c r="RUH7" s="364"/>
      <c r="RUI7" s="364"/>
      <c r="RUJ7" s="364"/>
      <c r="RUK7" s="364"/>
      <c r="RUL7" s="364"/>
      <c r="RUM7" s="364"/>
      <c r="RUN7" s="364"/>
      <c r="RUO7" s="364"/>
      <c r="RUP7" s="364"/>
      <c r="RUQ7" s="364"/>
      <c r="RUR7" s="364"/>
      <c r="RUS7" s="364"/>
      <c r="RUT7" s="364"/>
      <c r="RUU7" s="364"/>
      <c r="RUV7" s="364"/>
      <c r="RUW7" s="364"/>
      <c r="RUX7" s="364"/>
      <c r="RUY7" s="364"/>
      <c r="RUZ7" s="364"/>
      <c r="RVA7" s="364"/>
      <c r="RVB7" s="364"/>
      <c r="RVC7" s="364"/>
      <c r="RVD7" s="364"/>
      <c r="RVE7" s="364"/>
      <c r="RVF7" s="364"/>
      <c r="RVG7" s="364"/>
      <c r="RVH7" s="364"/>
      <c r="RVI7" s="364"/>
      <c r="RVJ7" s="364"/>
      <c r="RVK7" s="364"/>
      <c r="RVL7" s="364"/>
      <c r="RVM7" s="364"/>
      <c r="RVN7" s="364"/>
      <c r="RVO7" s="364"/>
      <c r="RVP7" s="364"/>
      <c r="RVQ7" s="364"/>
      <c r="RVR7" s="364"/>
      <c r="RVS7" s="364"/>
      <c r="RVT7" s="364"/>
      <c r="RVU7" s="364"/>
      <c r="RVV7" s="364"/>
      <c r="RVW7" s="364"/>
      <c r="RVX7" s="364"/>
      <c r="RVY7" s="364"/>
      <c r="RVZ7" s="364"/>
      <c r="RWA7" s="364"/>
      <c r="RWB7" s="364"/>
      <c r="RWC7" s="364"/>
      <c r="RWD7" s="364"/>
      <c r="RWE7" s="364"/>
      <c r="RWF7" s="364"/>
      <c r="RWG7" s="364"/>
      <c r="RWH7" s="364"/>
      <c r="RWI7" s="364"/>
      <c r="RWJ7" s="364"/>
      <c r="RWK7" s="364"/>
      <c r="RWL7" s="364"/>
      <c r="RWM7" s="364"/>
      <c r="RWN7" s="364"/>
      <c r="RWO7" s="364"/>
      <c r="RWP7" s="364"/>
      <c r="RWQ7" s="364"/>
      <c r="RWR7" s="364"/>
      <c r="RWS7" s="364"/>
      <c r="RWT7" s="364"/>
      <c r="RWU7" s="364"/>
      <c r="RWV7" s="364"/>
      <c r="RWW7" s="364"/>
      <c r="RWX7" s="364"/>
      <c r="RWY7" s="364"/>
      <c r="RWZ7" s="364"/>
      <c r="RXA7" s="364"/>
      <c r="RXB7" s="364"/>
      <c r="RXC7" s="364"/>
      <c r="RXD7" s="364"/>
      <c r="RXE7" s="364"/>
      <c r="RXF7" s="364"/>
      <c r="RXG7" s="364"/>
      <c r="RXH7" s="364"/>
      <c r="RXI7" s="364"/>
      <c r="RXJ7" s="364"/>
      <c r="RXK7" s="364"/>
      <c r="RXL7" s="364"/>
      <c r="RXM7" s="364"/>
      <c r="RXN7" s="364"/>
      <c r="RXO7" s="364"/>
      <c r="RXP7" s="364"/>
      <c r="RXQ7" s="364"/>
      <c r="RXR7" s="364"/>
      <c r="RXS7" s="364"/>
      <c r="RXT7" s="364"/>
      <c r="RXU7" s="364"/>
      <c r="RXV7" s="364"/>
      <c r="RXW7" s="364"/>
      <c r="RXX7" s="364"/>
      <c r="RXY7" s="364"/>
      <c r="RXZ7" s="364"/>
      <c r="RYA7" s="364"/>
      <c r="RYB7" s="364"/>
      <c r="RYC7" s="364"/>
      <c r="RYD7" s="364"/>
      <c r="RYE7" s="364"/>
      <c r="RYF7" s="364"/>
      <c r="RYG7" s="364"/>
      <c r="RYH7" s="364"/>
      <c r="RYI7" s="364"/>
      <c r="RYJ7" s="364"/>
      <c r="RYK7" s="364"/>
      <c r="RYL7" s="364"/>
      <c r="RYM7" s="364"/>
      <c r="RYN7" s="364"/>
      <c r="RYO7" s="364"/>
      <c r="RYP7" s="364"/>
      <c r="RYQ7" s="364"/>
      <c r="RYR7" s="364"/>
      <c r="RYS7" s="364"/>
      <c r="RYT7" s="364"/>
      <c r="RYU7" s="364"/>
      <c r="RYV7" s="364"/>
      <c r="RYW7" s="364"/>
      <c r="RYX7" s="364"/>
      <c r="RYY7" s="364"/>
      <c r="RYZ7" s="364"/>
      <c r="RZA7" s="364"/>
      <c r="RZB7" s="364"/>
      <c r="RZC7" s="364"/>
      <c r="RZD7" s="364"/>
      <c r="RZE7" s="364"/>
      <c r="RZF7" s="364"/>
      <c r="RZG7" s="364"/>
      <c r="RZH7" s="364"/>
      <c r="RZI7" s="364"/>
      <c r="RZJ7" s="364"/>
      <c r="RZK7" s="364"/>
      <c r="RZL7" s="364"/>
      <c r="RZM7" s="364"/>
      <c r="RZN7" s="364"/>
      <c r="RZO7" s="364"/>
      <c r="RZP7" s="364"/>
      <c r="RZQ7" s="364"/>
      <c r="RZR7" s="364"/>
      <c r="RZS7" s="364"/>
      <c r="RZT7" s="364"/>
      <c r="RZU7" s="364"/>
      <c r="RZV7" s="364"/>
      <c r="RZW7" s="364"/>
      <c r="RZX7" s="364"/>
      <c r="RZY7" s="364"/>
      <c r="RZZ7" s="364"/>
      <c r="SAA7" s="364"/>
      <c r="SAB7" s="364"/>
      <c r="SAC7" s="364"/>
      <c r="SAD7" s="364"/>
      <c r="SAE7" s="364"/>
      <c r="SAF7" s="364"/>
      <c r="SAG7" s="364"/>
      <c r="SAH7" s="364"/>
      <c r="SAI7" s="364"/>
      <c r="SAJ7" s="364"/>
      <c r="SAK7" s="364"/>
      <c r="SAL7" s="364"/>
      <c r="SAM7" s="364"/>
      <c r="SAN7" s="364"/>
      <c r="SAO7" s="364"/>
      <c r="SAP7" s="364"/>
      <c r="SAQ7" s="364"/>
      <c r="SAR7" s="364"/>
      <c r="SAS7" s="364"/>
      <c r="SAT7" s="364"/>
      <c r="SAU7" s="364"/>
      <c r="SAV7" s="364"/>
      <c r="SAW7" s="364"/>
      <c r="SAX7" s="364"/>
      <c r="SAY7" s="364"/>
      <c r="SAZ7" s="364"/>
      <c r="SBA7" s="364"/>
      <c r="SBB7" s="364"/>
      <c r="SBC7" s="364"/>
      <c r="SBD7" s="364"/>
      <c r="SBE7" s="364"/>
      <c r="SBF7" s="364"/>
      <c r="SBG7" s="364"/>
      <c r="SBH7" s="364"/>
      <c r="SBI7" s="364"/>
      <c r="SBJ7" s="364"/>
      <c r="SBK7" s="364"/>
      <c r="SBL7" s="364"/>
      <c r="SBM7" s="364"/>
      <c r="SBN7" s="364"/>
      <c r="SBO7" s="364"/>
      <c r="SBP7" s="364"/>
      <c r="SBQ7" s="364"/>
      <c r="SBR7" s="364"/>
      <c r="SBS7" s="364"/>
      <c r="SBT7" s="364"/>
      <c r="SBU7" s="364"/>
      <c r="SBV7" s="364"/>
      <c r="SBW7" s="364"/>
      <c r="SBX7" s="364"/>
      <c r="SBY7" s="364"/>
      <c r="SBZ7" s="364"/>
      <c r="SCA7" s="364"/>
      <c r="SCB7" s="364"/>
      <c r="SCC7" s="364"/>
      <c r="SCD7" s="364"/>
      <c r="SCE7" s="364"/>
      <c r="SCF7" s="364"/>
      <c r="SCG7" s="364"/>
      <c r="SCH7" s="364"/>
      <c r="SCI7" s="364"/>
      <c r="SCJ7" s="364"/>
      <c r="SCK7" s="364"/>
      <c r="SCL7" s="364"/>
      <c r="SCM7" s="364"/>
      <c r="SCN7" s="364"/>
      <c r="SCO7" s="364"/>
      <c r="SCP7" s="364"/>
      <c r="SCQ7" s="364"/>
      <c r="SCR7" s="364"/>
      <c r="SCS7" s="364"/>
      <c r="SCT7" s="364"/>
      <c r="SCU7" s="364"/>
      <c r="SCV7" s="364"/>
      <c r="SCW7" s="364"/>
      <c r="SCX7" s="364"/>
      <c r="SCY7" s="364"/>
      <c r="SCZ7" s="364"/>
      <c r="SDA7" s="364"/>
      <c r="SDB7" s="364"/>
      <c r="SDC7" s="364"/>
      <c r="SDD7" s="364"/>
      <c r="SDE7" s="364"/>
      <c r="SDF7" s="364"/>
      <c r="SDG7" s="364"/>
      <c r="SDH7" s="364"/>
      <c r="SDI7" s="364"/>
      <c r="SDJ7" s="364"/>
      <c r="SDK7" s="364"/>
      <c r="SDL7" s="364"/>
      <c r="SDM7" s="364"/>
      <c r="SDN7" s="364"/>
      <c r="SDO7" s="364"/>
      <c r="SDP7" s="364"/>
      <c r="SDQ7" s="364"/>
      <c r="SDR7" s="364"/>
      <c r="SDS7" s="364"/>
      <c r="SDT7" s="364"/>
      <c r="SDU7" s="364"/>
      <c r="SDV7" s="364"/>
      <c r="SDW7" s="364"/>
      <c r="SDX7" s="364"/>
      <c r="SDY7" s="364"/>
      <c r="SDZ7" s="364"/>
      <c r="SEA7" s="364"/>
      <c r="SEB7" s="364"/>
      <c r="SEC7" s="364"/>
      <c r="SED7" s="364"/>
      <c r="SEE7" s="364"/>
      <c r="SEF7" s="364"/>
      <c r="SEG7" s="364"/>
      <c r="SEH7" s="364"/>
      <c r="SEI7" s="364"/>
      <c r="SEJ7" s="364"/>
      <c r="SEK7" s="364"/>
      <c r="SEL7" s="364"/>
      <c r="SEM7" s="364"/>
      <c r="SEN7" s="364"/>
      <c r="SEO7" s="364"/>
      <c r="SEP7" s="364"/>
      <c r="SEQ7" s="364"/>
      <c r="SER7" s="364"/>
      <c r="SES7" s="364"/>
      <c r="SET7" s="364"/>
      <c r="SEU7" s="364"/>
      <c r="SEV7" s="364"/>
      <c r="SEW7" s="364"/>
      <c r="SEX7" s="364"/>
      <c r="SEY7" s="364"/>
      <c r="SEZ7" s="364"/>
      <c r="SFA7" s="364"/>
      <c r="SFB7" s="364"/>
      <c r="SFC7" s="364"/>
      <c r="SFD7" s="364"/>
      <c r="SFE7" s="364"/>
      <c r="SFF7" s="364"/>
      <c r="SFG7" s="364"/>
      <c r="SFH7" s="364"/>
      <c r="SFI7" s="364"/>
      <c r="SFJ7" s="364"/>
      <c r="SFK7" s="364"/>
      <c r="SFL7" s="364"/>
      <c r="SFM7" s="364"/>
      <c r="SFN7" s="364"/>
      <c r="SFO7" s="364"/>
      <c r="SFP7" s="364"/>
      <c r="SFQ7" s="364"/>
      <c r="SFR7" s="364"/>
      <c r="SFS7" s="364"/>
      <c r="SFT7" s="364"/>
      <c r="SFU7" s="364"/>
      <c r="SFV7" s="364"/>
      <c r="SFW7" s="364"/>
      <c r="SFX7" s="364"/>
      <c r="SFY7" s="364"/>
      <c r="SFZ7" s="364"/>
      <c r="SGA7" s="364"/>
      <c r="SGB7" s="364"/>
      <c r="SGC7" s="364"/>
      <c r="SGD7" s="364"/>
      <c r="SGE7" s="364"/>
      <c r="SGF7" s="364"/>
      <c r="SGG7" s="364"/>
      <c r="SGH7" s="364"/>
      <c r="SGI7" s="364"/>
      <c r="SGJ7" s="364"/>
      <c r="SGK7" s="364"/>
      <c r="SGL7" s="364"/>
      <c r="SGM7" s="364"/>
      <c r="SGN7" s="364"/>
      <c r="SGO7" s="364"/>
      <c r="SGP7" s="364"/>
      <c r="SGQ7" s="364"/>
      <c r="SGR7" s="364"/>
      <c r="SGS7" s="364"/>
      <c r="SGT7" s="364"/>
      <c r="SGU7" s="364"/>
      <c r="SGV7" s="364"/>
      <c r="SGW7" s="364"/>
      <c r="SGX7" s="364"/>
      <c r="SGY7" s="364"/>
      <c r="SGZ7" s="364"/>
      <c r="SHA7" s="364"/>
      <c r="SHB7" s="364"/>
      <c r="SHC7" s="364"/>
      <c r="SHD7" s="364"/>
      <c r="SHE7" s="364"/>
      <c r="SHF7" s="364"/>
      <c r="SHG7" s="364"/>
      <c r="SHH7" s="364"/>
      <c r="SHI7" s="364"/>
      <c r="SHJ7" s="364"/>
      <c r="SHK7" s="364"/>
      <c r="SHL7" s="364"/>
      <c r="SHM7" s="364"/>
      <c r="SHN7" s="364"/>
      <c r="SHO7" s="364"/>
      <c r="SHP7" s="364"/>
      <c r="SHQ7" s="364"/>
      <c r="SHR7" s="364"/>
      <c r="SHS7" s="364"/>
      <c r="SHT7" s="364"/>
      <c r="SHU7" s="364"/>
      <c r="SHV7" s="364"/>
      <c r="SHW7" s="364"/>
      <c r="SHX7" s="364"/>
      <c r="SHY7" s="364"/>
      <c r="SHZ7" s="364"/>
      <c r="SIA7" s="364"/>
      <c r="SIB7" s="364"/>
      <c r="SIC7" s="364"/>
      <c r="SID7" s="364"/>
      <c r="SIE7" s="364"/>
      <c r="SIF7" s="364"/>
      <c r="SIG7" s="364"/>
      <c r="SIH7" s="364"/>
      <c r="SII7" s="364"/>
      <c r="SIJ7" s="364"/>
      <c r="SIK7" s="364"/>
      <c r="SIL7" s="364"/>
      <c r="SIM7" s="364"/>
      <c r="SIN7" s="364"/>
      <c r="SIO7" s="364"/>
      <c r="SIP7" s="364"/>
      <c r="SIQ7" s="364"/>
      <c r="SIR7" s="364"/>
      <c r="SIS7" s="364"/>
      <c r="SIT7" s="364"/>
      <c r="SIU7" s="364"/>
      <c r="SIV7" s="364"/>
      <c r="SIW7" s="364"/>
      <c r="SIX7" s="364"/>
      <c r="SIY7" s="364"/>
      <c r="SIZ7" s="364"/>
      <c r="SJA7" s="364"/>
      <c r="SJB7" s="364"/>
      <c r="SJC7" s="364"/>
      <c r="SJD7" s="364"/>
      <c r="SJE7" s="364"/>
      <c r="SJF7" s="364"/>
      <c r="SJG7" s="364"/>
      <c r="SJH7" s="364"/>
      <c r="SJI7" s="364"/>
      <c r="SJJ7" s="364"/>
      <c r="SJK7" s="364"/>
      <c r="SJL7" s="364"/>
      <c r="SJM7" s="364"/>
      <c r="SJN7" s="364"/>
      <c r="SJO7" s="364"/>
      <c r="SJP7" s="364"/>
      <c r="SJQ7" s="364"/>
      <c r="SJR7" s="364"/>
      <c r="SJS7" s="364"/>
      <c r="SJT7" s="364"/>
      <c r="SJU7" s="364"/>
      <c r="SJV7" s="364"/>
      <c r="SJW7" s="364"/>
      <c r="SJX7" s="364"/>
      <c r="SJY7" s="364"/>
      <c r="SJZ7" s="364"/>
      <c r="SKA7" s="364"/>
      <c r="SKB7" s="364"/>
      <c r="SKC7" s="364"/>
      <c r="SKD7" s="364"/>
      <c r="SKE7" s="364"/>
      <c r="SKF7" s="364"/>
      <c r="SKG7" s="364"/>
      <c r="SKH7" s="364"/>
      <c r="SKI7" s="364"/>
      <c r="SKJ7" s="364"/>
      <c r="SKK7" s="364"/>
      <c r="SKL7" s="364"/>
      <c r="SKM7" s="364"/>
      <c r="SKN7" s="364"/>
      <c r="SKO7" s="364"/>
      <c r="SKP7" s="364"/>
      <c r="SKQ7" s="364"/>
      <c r="SKR7" s="364"/>
      <c r="SKS7" s="364"/>
      <c r="SKT7" s="364"/>
      <c r="SKU7" s="364"/>
      <c r="SKV7" s="364"/>
      <c r="SKW7" s="364"/>
      <c r="SKX7" s="364"/>
      <c r="SKY7" s="364"/>
      <c r="SKZ7" s="364"/>
      <c r="SLA7" s="364"/>
      <c r="SLB7" s="364"/>
      <c r="SLC7" s="364"/>
      <c r="SLD7" s="364"/>
      <c r="SLE7" s="364"/>
      <c r="SLF7" s="364"/>
      <c r="SLG7" s="364"/>
      <c r="SLH7" s="364"/>
      <c r="SLI7" s="364"/>
      <c r="SLJ7" s="364"/>
      <c r="SLK7" s="364"/>
      <c r="SLL7" s="364"/>
      <c r="SLM7" s="364"/>
      <c r="SLN7" s="364"/>
      <c r="SLO7" s="364"/>
      <c r="SLP7" s="364"/>
      <c r="SLQ7" s="364"/>
      <c r="SLR7" s="364"/>
      <c r="SLS7" s="364"/>
      <c r="SLT7" s="364"/>
      <c r="SLU7" s="364"/>
      <c r="SLV7" s="364"/>
      <c r="SLW7" s="364"/>
      <c r="SLX7" s="364"/>
      <c r="SLY7" s="364"/>
      <c r="SLZ7" s="364"/>
      <c r="SMA7" s="364"/>
      <c r="SMB7" s="364"/>
      <c r="SMC7" s="364"/>
      <c r="SMD7" s="364"/>
      <c r="SME7" s="364"/>
      <c r="SMF7" s="364"/>
      <c r="SMG7" s="364"/>
      <c r="SMH7" s="364"/>
      <c r="SMI7" s="364"/>
      <c r="SMJ7" s="364"/>
      <c r="SMK7" s="364"/>
      <c r="SML7" s="364"/>
      <c r="SMM7" s="364"/>
      <c r="SMN7" s="364"/>
      <c r="SMO7" s="364"/>
      <c r="SMP7" s="364"/>
      <c r="SMQ7" s="364"/>
      <c r="SMR7" s="364"/>
      <c r="SMS7" s="364"/>
      <c r="SMT7" s="364"/>
      <c r="SMU7" s="364"/>
      <c r="SMV7" s="364"/>
      <c r="SMW7" s="364"/>
      <c r="SMX7" s="364"/>
      <c r="SMY7" s="364"/>
      <c r="SMZ7" s="364"/>
      <c r="SNA7" s="364"/>
      <c r="SNB7" s="364"/>
      <c r="SNC7" s="364"/>
      <c r="SND7" s="364"/>
      <c r="SNE7" s="364"/>
      <c r="SNF7" s="364"/>
      <c r="SNG7" s="364"/>
      <c r="SNH7" s="364"/>
      <c r="SNI7" s="364"/>
      <c r="SNJ7" s="364"/>
      <c r="SNK7" s="364"/>
      <c r="SNL7" s="364"/>
      <c r="SNM7" s="364"/>
      <c r="SNN7" s="364"/>
      <c r="SNO7" s="364"/>
      <c r="SNP7" s="364"/>
      <c r="SNQ7" s="364"/>
      <c r="SNR7" s="364"/>
      <c r="SNS7" s="364"/>
      <c r="SNT7" s="364"/>
      <c r="SNU7" s="364"/>
      <c r="SNV7" s="364"/>
      <c r="SNW7" s="364"/>
      <c r="SNX7" s="364"/>
      <c r="SNY7" s="364"/>
      <c r="SNZ7" s="364"/>
      <c r="SOA7" s="364"/>
      <c r="SOB7" s="364"/>
      <c r="SOC7" s="364"/>
      <c r="SOD7" s="364"/>
      <c r="SOE7" s="364"/>
      <c r="SOF7" s="364"/>
      <c r="SOG7" s="364"/>
      <c r="SOH7" s="364"/>
      <c r="SOI7" s="364"/>
      <c r="SOJ7" s="364"/>
      <c r="SOK7" s="364"/>
      <c r="SOL7" s="364"/>
      <c r="SOM7" s="364"/>
      <c r="SON7" s="364"/>
      <c r="SOO7" s="364"/>
      <c r="SOP7" s="364"/>
      <c r="SOQ7" s="364"/>
      <c r="SOR7" s="364"/>
      <c r="SOS7" s="364"/>
      <c r="SOT7" s="364"/>
      <c r="SOU7" s="364"/>
      <c r="SOV7" s="364"/>
      <c r="SOW7" s="364"/>
      <c r="SOX7" s="364"/>
      <c r="SOY7" s="364"/>
      <c r="SOZ7" s="364"/>
      <c r="SPA7" s="364"/>
      <c r="SPB7" s="364"/>
      <c r="SPC7" s="364"/>
      <c r="SPD7" s="364"/>
      <c r="SPE7" s="364"/>
      <c r="SPF7" s="364"/>
      <c r="SPG7" s="364"/>
      <c r="SPH7" s="364"/>
      <c r="SPI7" s="364"/>
      <c r="SPJ7" s="364"/>
      <c r="SPK7" s="364"/>
      <c r="SPL7" s="364"/>
      <c r="SPM7" s="364"/>
      <c r="SPN7" s="364"/>
      <c r="SPO7" s="364"/>
      <c r="SPP7" s="364"/>
      <c r="SPQ7" s="364"/>
      <c r="SPR7" s="364"/>
      <c r="SPS7" s="364"/>
      <c r="SPT7" s="364"/>
      <c r="SPU7" s="364"/>
      <c r="SPV7" s="364"/>
      <c r="SPW7" s="364"/>
      <c r="SPX7" s="364"/>
      <c r="SPY7" s="364"/>
      <c r="SPZ7" s="364"/>
      <c r="SQA7" s="364"/>
      <c r="SQB7" s="364"/>
      <c r="SQC7" s="364"/>
      <c r="SQD7" s="364"/>
      <c r="SQE7" s="364"/>
      <c r="SQF7" s="364"/>
      <c r="SQG7" s="364"/>
      <c r="SQH7" s="364"/>
      <c r="SQI7" s="364"/>
      <c r="SQJ7" s="364"/>
      <c r="SQK7" s="364"/>
      <c r="SQL7" s="364"/>
      <c r="SQM7" s="364"/>
      <c r="SQN7" s="364"/>
      <c r="SQO7" s="364"/>
      <c r="SQP7" s="364"/>
      <c r="SQQ7" s="364"/>
      <c r="SQR7" s="364"/>
      <c r="SQS7" s="364"/>
      <c r="SQT7" s="364"/>
      <c r="SQU7" s="364"/>
      <c r="SQV7" s="364"/>
      <c r="SQW7" s="364"/>
      <c r="SQX7" s="364"/>
      <c r="SQY7" s="364"/>
      <c r="SQZ7" s="364"/>
      <c r="SRA7" s="364"/>
      <c r="SRB7" s="364"/>
      <c r="SRC7" s="364"/>
      <c r="SRD7" s="364"/>
      <c r="SRE7" s="364"/>
      <c r="SRF7" s="364"/>
      <c r="SRG7" s="364"/>
      <c r="SRH7" s="364"/>
      <c r="SRI7" s="364"/>
      <c r="SRJ7" s="364"/>
      <c r="SRK7" s="364"/>
      <c r="SRL7" s="364"/>
      <c r="SRM7" s="364"/>
      <c r="SRN7" s="364"/>
      <c r="SRO7" s="364"/>
      <c r="SRP7" s="364"/>
      <c r="SRQ7" s="364"/>
      <c r="SRR7" s="364"/>
      <c r="SRS7" s="364"/>
      <c r="SRT7" s="364"/>
      <c r="SRU7" s="364"/>
      <c r="SRV7" s="364"/>
      <c r="SRW7" s="364"/>
      <c r="SRX7" s="364"/>
      <c r="SRY7" s="364"/>
      <c r="SRZ7" s="364"/>
      <c r="SSA7" s="364"/>
      <c r="SSB7" s="364"/>
      <c r="SSC7" s="364"/>
      <c r="SSD7" s="364"/>
      <c r="SSE7" s="364"/>
      <c r="SSF7" s="364"/>
      <c r="SSG7" s="364"/>
      <c r="SSH7" s="364"/>
      <c r="SSI7" s="364"/>
      <c r="SSJ7" s="364"/>
      <c r="SSK7" s="364"/>
      <c r="SSL7" s="364"/>
      <c r="SSM7" s="364"/>
      <c r="SSN7" s="364"/>
      <c r="SSO7" s="364"/>
      <c r="SSP7" s="364"/>
      <c r="SSQ7" s="364"/>
      <c r="SSR7" s="364"/>
      <c r="SSS7" s="364"/>
      <c r="SST7" s="364"/>
      <c r="SSU7" s="364"/>
      <c r="SSV7" s="364"/>
      <c r="SSW7" s="364"/>
      <c r="SSX7" s="364"/>
      <c r="SSY7" s="364"/>
      <c r="SSZ7" s="364"/>
      <c r="STA7" s="364"/>
      <c r="STB7" s="364"/>
      <c r="STC7" s="364"/>
      <c r="STD7" s="364"/>
      <c r="STE7" s="364"/>
      <c r="STF7" s="364"/>
      <c r="STG7" s="364"/>
      <c r="STH7" s="364"/>
      <c r="STI7" s="364"/>
      <c r="STJ7" s="364"/>
      <c r="STK7" s="364"/>
      <c r="STL7" s="364"/>
      <c r="STM7" s="364"/>
      <c r="STN7" s="364"/>
      <c r="STO7" s="364"/>
      <c r="STP7" s="364"/>
      <c r="STQ7" s="364"/>
      <c r="STR7" s="364"/>
      <c r="STS7" s="364"/>
      <c r="STT7" s="364"/>
      <c r="STU7" s="364"/>
      <c r="STV7" s="364"/>
      <c r="STW7" s="364"/>
      <c r="STX7" s="364"/>
      <c r="STY7" s="364"/>
      <c r="STZ7" s="364"/>
      <c r="SUA7" s="364"/>
      <c r="SUB7" s="364"/>
      <c r="SUC7" s="364"/>
      <c r="SUD7" s="364"/>
      <c r="SUE7" s="364"/>
      <c r="SUF7" s="364"/>
      <c r="SUG7" s="364"/>
      <c r="SUH7" s="364"/>
      <c r="SUI7" s="364"/>
      <c r="SUJ7" s="364"/>
      <c r="SUK7" s="364"/>
      <c r="SUL7" s="364"/>
      <c r="SUM7" s="364"/>
      <c r="SUN7" s="364"/>
      <c r="SUO7" s="364"/>
      <c r="SUP7" s="364"/>
      <c r="SUQ7" s="364"/>
      <c r="SUR7" s="364"/>
      <c r="SUS7" s="364"/>
      <c r="SUT7" s="364"/>
      <c r="SUU7" s="364"/>
      <c r="SUV7" s="364"/>
      <c r="SUW7" s="364"/>
      <c r="SUX7" s="364"/>
      <c r="SUY7" s="364"/>
      <c r="SUZ7" s="364"/>
      <c r="SVA7" s="364"/>
      <c r="SVB7" s="364"/>
      <c r="SVC7" s="364"/>
      <c r="SVD7" s="364"/>
      <c r="SVE7" s="364"/>
      <c r="SVF7" s="364"/>
      <c r="SVG7" s="364"/>
      <c r="SVH7" s="364"/>
      <c r="SVI7" s="364"/>
      <c r="SVJ7" s="364"/>
      <c r="SVK7" s="364"/>
      <c r="SVL7" s="364"/>
      <c r="SVM7" s="364"/>
      <c r="SVN7" s="364"/>
      <c r="SVO7" s="364"/>
      <c r="SVP7" s="364"/>
      <c r="SVQ7" s="364"/>
      <c r="SVR7" s="364"/>
      <c r="SVS7" s="364"/>
      <c r="SVT7" s="364"/>
      <c r="SVU7" s="364"/>
      <c r="SVV7" s="364"/>
      <c r="SVW7" s="364"/>
      <c r="SVX7" s="364"/>
      <c r="SVY7" s="364"/>
      <c r="SVZ7" s="364"/>
      <c r="SWA7" s="364"/>
      <c r="SWB7" s="364"/>
      <c r="SWC7" s="364"/>
      <c r="SWD7" s="364"/>
      <c r="SWE7" s="364"/>
      <c r="SWF7" s="364"/>
      <c r="SWG7" s="364"/>
      <c r="SWH7" s="364"/>
      <c r="SWI7" s="364"/>
      <c r="SWJ7" s="364"/>
      <c r="SWK7" s="364"/>
      <c r="SWL7" s="364"/>
      <c r="SWM7" s="364"/>
      <c r="SWN7" s="364"/>
      <c r="SWO7" s="364"/>
      <c r="SWP7" s="364"/>
      <c r="SWQ7" s="364"/>
      <c r="SWR7" s="364"/>
      <c r="SWS7" s="364"/>
      <c r="SWT7" s="364"/>
      <c r="SWU7" s="364"/>
      <c r="SWV7" s="364"/>
      <c r="SWW7" s="364"/>
      <c r="SWX7" s="364"/>
      <c r="SWY7" s="364"/>
      <c r="SWZ7" s="364"/>
      <c r="SXA7" s="364"/>
      <c r="SXB7" s="364"/>
      <c r="SXC7" s="364"/>
      <c r="SXD7" s="364"/>
      <c r="SXE7" s="364"/>
      <c r="SXF7" s="364"/>
      <c r="SXG7" s="364"/>
      <c r="SXH7" s="364"/>
      <c r="SXI7" s="364"/>
      <c r="SXJ7" s="364"/>
      <c r="SXK7" s="364"/>
      <c r="SXL7" s="364"/>
      <c r="SXM7" s="364"/>
      <c r="SXN7" s="364"/>
      <c r="SXO7" s="364"/>
      <c r="SXP7" s="364"/>
      <c r="SXQ7" s="364"/>
      <c r="SXR7" s="364"/>
      <c r="SXS7" s="364"/>
      <c r="SXT7" s="364"/>
      <c r="SXU7" s="364"/>
      <c r="SXV7" s="364"/>
      <c r="SXW7" s="364"/>
      <c r="SXX7" s="364"/>
      <c r="SXY7" s="364"/>
      <c r="SXZ7" s="364"/>
      <c r="SYA7" s="364"/>
      <c r="SYB7" s="364"/>
      <c r="SYC7" s="364"/>
      <c r="SYD7" s="364"/>
      <c r="SYE7" s="364"/>
      <c r="SYF7" s="364"/>
      <c r="SYG7" s="364"/>
      <c r="SYH7" s="364"/>
      <c r="SYI7" s="364"/>
      <c r="SYJ7" s="364"/>
      <c r="SYK7" s="364"/>
      <c r="SYL7" s="364"/>
      <c r="SYM7" s="364"/>
      <c r="SYN7" s="364"/>
      <c r="SYO7" s="364"/>
      <c r="SYP7" s="364"/>
      <c r="SYQ7" s="364"/>
      <c r="SYR7" s="364"/>
      <c r="SYS7" s="364"/>
      <c r="SYT7" s="364"/>
      <c r="SYU7" s="364"/>
      <c r="SYV7" s="364"/>
      <c r="SYW7" s="364"/>
      <c r="SYX7" s="364"/>
      <c r="SYY7" s="364"/>
      <c r="SYZ7" s="364"/>
      <c r="SZA7" s="364"/>
      <c r="SZB7" s="364"/>
      <c r="SZC7" s="364"/>
      <c r="SZD7" s="364"/>
      <c r="SZE7" s="364"/>
      <c r="SZF7" s="364"/>
      <c r="SZG7" s="364"/>
      <c r="SZH7" s="364"/>
      <c r="SZI7" s="364"/>
      <c r="SZJ7" s="364"/>
      <c r="SZK7" s="364"/>
      <c r="SZL7" s="364"/>
      <c r="SZM7" s="364"/>
      <c r="SZN7" s="364"/>
      <c r="SZO7" s="364"/>
      <c r="SZP7" s="364"/>
      <c r="SZQ7" s="364"/>
      <c r="SZR7" s="364"/>
      <c r="SZS7" s="364"/>
      <c r="SZT7" s="364"/>
      <c r="SZU7" s="364"/>
      <c r="SZV7" s="364"/>
      <c r="SZW7" s="364"/>
      <c r="SZX7" s="364"/>
      <c r="SZY7" s="364"/>
      <c r="SZZ7" s="364"/>
      <c r="TAA7" s="364"/>
      <c r="TAB7" s="364"/>
      <c r="TAC7" s="364"/>
      <c r="TAD7" s="364"/>
      <c r="TAE7" s="364"/>
      <c r="TAF7" s="364"/>
      <c r="TAG7" s="364"/>
      <c r="TAH7" s="364"/>
      <c r="TAI7" s="364"/>
      <c r="TAJ7" s="364"/>
      <c r="TAK7" s="364"/>
      <c r="TAL7" s="364"/>
      <c r="TAM7" s="364"/>
      <c r="TAN7" s="364"/>
      <c r="TAO7" s="364"/>
      <c r="TAP7" s="364"/>
      <c r="TAQ7" s="364"/>
      <c r="TAR7" s="364"/>
      <c r="TAS7" s="364"/>
      <c r="TAT7" s="364"/>
      <c r="TAU7" s="364"/>
      <c r="TAV7" s="364"/>
      <c r="TAW7" s="364"/>
      <c r="TAX7" s="364"/>
      <c r="TAY7" s="364"/>
      <c r="TAZ7" s="364"/>
      <c r="TBA7" s="364"/>
      <c r="TBB7" s="364"/>
      <c r="TBC7" s="364"/>
      <c r="TBD7" s="364"/>
      <c r="TBE7" s="364"/>
      <c r="TBF7" s="364"/>
      <c r="TBG7" s="364"/>
      <c r="TBH7" s="364"/>
      <c r="TBI7" s="364"/>
      <c r="TBJ7" s="364"/>
      <c r="TBK7" s="364"/>
      <c r="TBL7" s="364"/>
      <c r="TBM7" s="364"/>
      <c r="TBN7" s="364"/>
      <c r="TBO7" s="364"/>
      <c r="TBP7" s="364"/>
      <c r="TBQ7" s="364"/>
      <c r="TBR7" s="364"/>
      <c r="TBS7" s="364"/>
      <c r="TBT7" s="364"/>
      <c r="TBU7" s="364"/>
      <c r="TBV7" s="364"/>
      <c r="TBW7" s="364"/>
      <c r="TBX7" s="364"/>
      <c r="TBY7" s="364"/>
      <c r="TBZ7" s="364"/>
      <c r="TCA7" s="364"/>
      <c r="TCB7" s="364"/>
      <c r="TCC7" s="364"/>
      <c r="TCD7" s="364"/>
      <c r="TCE7" s="364"/>
      <c r="TCF7" s="364"/>
      <c r="TCG7" s="364"/>
      <c r="TCH7" s="364"/>
      <c r="TCI7" s="364"/>
      <c r="TCJ7" s="364"/>
      <c r="TCK7" s="364"/>
      <c r="TCL7" s="364"/>
      <c r="TCM7" s="364"/>
      <c r="TCN7" s="364"/>
      <c r="TCO7" s="364"/>
      <c r="TCP7" s="364"/>
      <c r="TCQ7" s="364"/>
      <c r="TCR7" s="364"/>
      <c r="TCS7" s="364"/>
      <c r="TCT7" s="364"/>
      <c r="TCU7" s="364"/>
      <c r="TCV7" s="364"/>
      <c r="TCW7" s="364"/>
      <c r="TCX7" s="364"/>
      <c r="TCY7" s="364"/>
      <c r="TCZ7" s="364"/>
      <c r="TDA7" s="364"/>
      <c r="TDB7" s="364"/>
      <c r="TDC7" s="364"/>
      <c r="TDD7" s="364"/>
      <c r="TDE7" s="364"/>
      <c r="TDF7" s="364"/>
      <c r="TDG7" s="364"/>
      <c r="TDH7" s="364"/>
      <c r="TDI7" s="364"/>
      <c r="TDJ7" s="364"/>
      <c r="TDK7" s="364"/>
      <c r="TDL7" s="364"/>
      <c r="TDM7" s="364"/>
      <c r="TDN7" s="364"/>
      <c r="TDO7" s="364"/>
      <c r="TDP7" s="364"/>
      <c r="TDQ7" s="364"/>
      <c r="TDR7" s="364"/>
      <c r="TDS7" s="364"/>
      <c r="TDT7" s="364"/>
      <c r="TDU7" s="364"/>
      <c r="TDV7" s="364"/>
      <c r="TDW7" s="364"/>
      <c r="TDX7" s="364"/>
      <c r="TDY7" s="364"/>
      <c r="TDZ7" s="364"/>
      <c r="TEA7" s="364"/>
      <c r="TEB7" s="364"/>
      <c r="TEC7" s="364"/>
      <c r="TED7" s="364"/>
      <c r="TEE7" s="364"/>
      <c r="TEF7" s="364"/>
      <c r="TEG7" s="364"/>
      <c r="TEH7" s="364"/>
      <c r="TEI7" s="364"/>
      <c r="TEJ7" s="364"/>
      <c r="TEK7" s="364"/>
      <c r="TEL7" s="364"/>
      <c r="TEM7" s="364"/>
      <c r="TEN7" s="364"/>
      <c r="TEO7" s="364"/>
      <c r="TEP7" s="364"/>
      <c r="TEQ7" s="364"/>
      <c r="TER7" s="364"/>
      <c r="TES7" s="364"/>
      <c r="TET7" s="364"/>
      <c r="TEU7" s="364"/>
      <c r="TEV7" s="364"/>
      <c r="TEW7" s="364"/>
      <c r="TEX7" s="364"/>
      <c r="TEY7" s="364"/>
      <c r="TEZ7" s="364"/>
      <c r="TFA7" s="364"/>
      <c r="TFB7" s="364"/>
      <c r="TFC7" s="364"/>
      <c r="TFD7" s="364"/>
      <c r="TFE7" s="364"/>
      <c r="TFF7" s="364"/>
      <c r="TFG7" s="364"/>
      <c r="TFH7" s="364"/>
      <c r="TFI7" s="364"/>
      <c r="TFJ7" s="364"/>
      <c r="TFK7" s="364"/>
      <c r="TFL7" s="364"/>
      <c r="TFM7" s="364"/>
      <c r="TFN7" s="364"/>
      <c r="TFO7" s="364"/>
      <c r="TFP7" s="364"/>
      <c r="TFQ7" s="364"/>
      <c r="TFR7" s="364"/>
      <c r="TFS7" s="364"/>
      <c r="TFT7" s="364"/>
      <c r="TFU7" s="364"/>
      <c r="TFV7" s="364"/>
      <c r="TFW7" s="364"/>
      <c r="TFX7" s="364"/>
      <c r="TFY7" s="364"/>
      <c r="TFZ7" s="364"/>
      <c r="TGA7" s="364"/>
      <c r="TGB7" s="364"/>
      <c r="TGC7" s="364"/>
      <c r="TGD7" s="364"/>
      <c r="TGE7" s="364"/>
      <c r="TGF7" s="364"/>
      <c r="TGG7" s="364"/>
      <c r="TGH7" s="364"/>
      <c r="TGI7" s="364"/>
      <c r="TGJ7" s="364"/>
      <c r="TGK7" s="364"/>
      <c r="TGL7" s="364"/>
      <c r="TGM7" s="364"/>
      <c r="TGN7" s="364"/>
      <c r="TGO7" s="364"/>
      <c r="TGP7" s="364"/>
      <c r="TGQ7" s="364"/>
      <c r="TGR7" s="364"/>
      <c r="TGS7" s="364"/>
      <c r="TGT7" s="364"/>
      <c r="TGU7" s="364"/>
      <c r="TGV7" s="364"/>
      <c r="TGW7" s="364"/>
      <c r="TGX7" s="364"/>
      <c r="TGY7" s="364"/>
      <c r="TGZ7" s="364"/>
      <c r="THA7" s="364"/>
      <c r="THB7" s="364"/>
      <c r="THC7" s="364"/>
      <c r="THD7" s="364"/>
      <c r="THE7" s="364"/>
      <c r="THF7" s="364"/>
      <c r="THG7" s="364"/>
      <c r="THH7" s="364"/>
      <c r="THI7" s="364"/>
      <c r="THJ7" s="364"/>
      <c r="THK7" s="364"/>
      <c r="THL7" s="364"/>
      <c r="THM7" s="364"/>
      <c r="THN7" s="364"/>
      <c r="THO7" s="364"/>
      <c r="THP7" s="364"/>
      <c r="THQ7" s="364"/>
      <c r="THR7" s="364"/>
      <c r="THS7" s="364"/>
      <c r="THT7" s="364"/>
      <c r="THU7" s="364"/>
      <c r="THV7" s="364"/>
      <c r="THW7" s="364"/>
      <c r="THX7" s="364"/>
      <c r="THY7" s="364"/>
      <c r="THZ7" s="364"/>
      <c r="TIA7" s="364"/>
      <c r="TIB7" s="364"/>
      <c r="TIC7" s="364"/>
      <c r="TID7" s="364"/>
      <c r="TIE7" s="364"/>
      <c r="TIF7" s="364"/>
      <c r="TIG7" s="364"/>
      <c r="TIH7" s="364"/>
      <c r="TII7" s="364"/>
      <c r="TIJ7" s="364"/>
      <c r="TIK7" s="364"/>
      <c r="TIL7" s="364"/>
      <c r="TIM7" s="364"/>
      <c r="TIN7" s="364"/>
      <c r="TIO7" s="364"/>
      <c r="TIP7" s="364"/>
      <c r="TIQ7" s="364"/>
      <c r="TIR7" s="364"/>
      <c r="TIS7" s="364"/>
      <c r="TIT7" s="364"/>
      <c r="TIU7" s="364"/>
      <c r="TIV7" s="364"/>
      <c r="TIW7" s="364"/>
      <c r="TIX7" s="364"/>
      <c r="TIY7" s="364"/>
      <c r="TIZ7" s="364"/>
      <c r="TJA7" s="364"/>
      <c r="TJB7" s="364"/>
      <c r="TJC7" s="364"/>
      <c r="TJD7" s="364"/>
      <c r="TJE7" s="364"/>
      <c r="TJF7" s="364"/>
      <c r="TJG7" s="364"/>
      <c r="TJH7" s="364"/>
      <c r="TJI7" s="364"/>
      <c r="TJJ7" s="364"/>
      <c r="TJK7" s="364"/>
      <c r="TJL7" s="364"/>
      <c r="TJM7" s="364"/>
      <c r="TJN7" s="364"/>
      <c r="TJO7" s="364"/>
      <c r="TJP7" s="364"/>
      <c r="TJQ7" s="364"/>
      <c r="TJR7" s="364"/>
      <c r="TJS7" s="364"/>
      <c r="TJT7" s="364"/>
      <c r="TJU7" s="364"/>
      <c r="TJV7" s="364"/>
      <c r="TJW7" s="364"/>
      <c r="TJX7" s="364"/>
      <c r="TJY7" s="364"/>
      <c r="TJZ7" s="364"/>
      <c r="TKA7" s="364"/>
      <c r="TKB7" s="364"/>
      <c r="TKC7" s="364"/>
      <c r="TKD7" s="364"/>
      <c r="TKE7" s="364"/>
      <c r="TKF7" s="364"/>
      <c r="TKG7" s="364"/>
      <c r="TKH7" s="364"/>
      <c r="TKI7" s="364"/>
      <c r="TKJ7" s="364"/>
      <c r="TKK7" s="364"/>
      <c r="TKL7" s="364"/>
      <c r="TKM7" s="364"/>
      <c r="TKN7" s="364"/>
      <c r="TKO7" s="364"/>
      <c r="TKP7" s="364"/>
      <c r="TKQ7" s="364"/>
      <c r="TKR7" s="364"/>
      <c r="TKS7" s="364"/>
      <c r="TKT7" s="364"/>
      <c r="TKU7" s="364"/>
      <c r="TKV7" s="364"/>
      <c r="TKW7" s="364"/>
      <c r="TKX7" s="364"/>
      <c r="TKY7" s="364"/>
      <c r="TKZ7" s="364"/>
      <c r="TLA7" s="364"/>
      <c r="TLB7" s="364"/>
      <c r="TLC7" s="364"/>
      <c r="TLD7" s="364"/>
      <c r="TLE7" s="364"/>
      <c r="TLF7" s="364"/>
      <c r="TLG7" s="364"/>
      <c r="TLH7" s="364"/>
      <c r="TLI7" s="364"/>
      <c r="TLJ7" s="364"/>
      <c r="TLK7" s="364"/>
      <c r="TLL7" s="364"/>
      <c r="TLM7" s="364"/>
      <c r="TLN7" s="364"/>
      <c r="TLO7" s="364"/>
      <c r="TLP7" s="364"/>
      <c r="TLQ7" s="364"/>
      <c r="TLR7" s="364"/>
      <c r="TLS7" s="364"/>
      <c r="TLT7" s="364"/>
      <c r="TLU7" s="364"/>
      <c r="TLV7" s="364"/>
      <c r="TLW7" s="364"/>
      <c r="TLX7" s="364"/>
      <c r="TLY7" s="364"/>
      <c r="TLZ7" s="364"/>
      <c r="TMA7" s="364"/>
      <c r="TMB7" s="364"/>
      <c r="TMC7" s="364"/>
      <c r="TMD7" s="364"/>
      <c r="TME7" s="364"/>
      <c r="TMF7" s="364"/>
      <c r="TMG7" s="364"/>
      <c r="TMH7" s="364"/>
      <c r="TMI7" s="364"/>
      <c r="TMJ7" s="364"/>
      <c r="TMK7" s="364"/>
      <c r="TML7" s="364"/>
      <c r="TMM7" s="364"/>
      <c r="TMN7" s="364"/>
      <c r="TMO7" s="364"/>
      <c r="TMP7" s="364"/>
      <c r="TMQ7" s="364"/>
      <c r="TMR7" s="364"/>
      <c r="TMS7" s="364"/>
      <c r="TMT7" s="364"/>
      <c r="TMU7" s="364"/>
      <c r="TMV7" s="364"/>
      <c r="TMW7" s="364"/>
      <c r="TMX7" s="364"/>
      <c r="TMY7" s="364"/>
      <c r="TMZ7" s="364"/>
      <c r="TNA7" s="364"/>
      <c r="TNB7" s="364"/>
      <c r="TNC7" s="364"/>
      <c r="TND7" s="364"/>
      <c r="TNE7" s="364"/>
      <c r="TNF7" s="364"/>
      <c r="TNG7" s="364"/>
      <c r="TNH7" s="364"/>
      <c r="TNI7" s="364"/>
      <c r="TNJ7" s="364"/>
      <c r="TNK7" s="364"/>
      <c r="TNL7" s="364"/>
      <c r="TNM7" s="364"/>
      <c r="TNN7" s="364"/>
      <c r="TNO7" s="364"/>
      <c r="TNP7" s="364"/>
      <c r="TNQ7" s="364"/>
      <c r="TNR7" s="364"/>
      <c r="TNS7" s="364"/>
      <c r="TNT7" s="364"/>
      <c r="TNU7" s="364"/>
      <c r="TNV7" s="364"/>
      <c r="TNW7" s="364"/>
      <c r="TNX7" s="364"/>
      <c r="TNY7" s="364"/>
      <c r="TNZ7" s="364"/>
      <c r="TOA7" s="364"/>
      <c r="TOB7" s="364"/>
      <c r="TOC7" s="364"/>
      <c r="TOD7" s="364"/>
      <c r="TOE7" s="364"/>
      <c r="TOF7" s="364"/>
      <c r="TOG7" s="364"/>
      <c r="TOH7" s="364"/>
      <c r="TOI7" s="364"/>
      <c r="TOJ7" s="364"/>
      <c r="TOK7" s="364"/>
      <c r="TOL7" s="364"/>
      <c r="TOM7" s="364"/>
      <c r="TON7" s="364"/>
      <c r="TOO7" s="364"/>
      <c r="TOP7" s="364"/>
      <c r="TOQ7" s="364"/>
      <c r="TOR7" s="364"/>
      <c r="TOS7" s="364"/>
      <c r="TOT7" s="364"/>
      <c r="TOU7" s="364"/>
      <c r="TOV7" s="364"/>
      <c r="TOW7" s="364"/>
      <c r="TOX7" s="364"/>
      <c r="TOY7" s="364"/>
      <c r="TOZ7" s="364"/>
      <c r="TPA7" s="364"/>
      <c r="TPB7" s="364"/>
      <c r="TPC7" s="364"/>
      <c r="TPD7" s="364"/>
      <c r="TPE7" s="364"/>
      <c r="TPF7" s="364"/>
      <c r="TPG7" s="364"/>
      <c r="TPH7" s="364"/>
      <c r="TPI7" s="364"/>
      <c r="TPJ7" s="364"/>
      <c r="TPK7" s="364"/>
      <c r="TPL7" s="364"/>
      <c r="TPM7" s="364"/>
      <c r="TPN7" s="364"/>
      <c r="TPO7" s="364"/>
      <c r="TPP7" s="364"/>
      <c r="TPQ7" s="364"/>
      <c r="TPR7" s="364"/>
      <c r="TPS7" s="364"/>
      <c r="TPT7" s="364"/>
      <c r="TPU7" s="364"/>
      <c r="TPV7" s="364"/>
      <c r="TPW7" s="364"/>
      <c r="TPX7" s="364"/>
      <c r="TPY7" s="364"/>
      <c r="TPZ7" s="364"/>
      <c r="TQA7" s="364"/>
      <c r="TQB7" s="364"/>
      <c r="TQC7" s="364"/>
      <c r="TQD7" s="364"/>
      <c r="TQE7" s="364"/>
      <c r="TQF7" s="364"/>
      <c r="TQG7" s="364"/>
      <c r="TQH7" s="364"/>
      <c r="TQI7" s="364"/>
      <c r="TQJ7" s="364"/>
      <c r="TQK7" s="364"/>
      <c r="TQL7" s="364"/>
      <c r="TQM7" s="364"/>
      <c r="TQN7" s="364"/>
      <c r="TQO7" s="364"/>
      <c r="TQP7" s="364"/>
      <c r="TQQ7" s="364"/>
      <c r="TQR7" s="364"/>
      <c r="TQS7" s="364"/>
      <c r="TQT7" s="364"/>
      <c r="TQU7" s="364"/>
      <c r="TQV7" s="364"/>
      <c r="TQW7" s="364"/>
      <c r="TQX7" s="364"/>
      <c r="TQY7" s="364"/>
      <c r="TQZ7" s="364"/>
      <c r="TRA7" s="364"/>
      <c r="TRB7" s="364"/>
      <c r="TRC7" s="364"/>
      <c r="TRD7" s="364"/>
      <c r="TRE7" s="364"/>
      <c r="TRF7" s="364"/>
      <c r="TRG7" s="364"/>
      <c r="TRH7" s="364"/>
      <c r="TRI7" s="364"/>
      <c r="TRJ7" s="364"/>
      <c r="TRK7" s="364"/>
      <c r="TRL7" s="364"/>
      <c r="TRM7" s="364"/>
      <c r="TRN7" s="364"/>
      <c r="TRO7" s="364"/>
      <c r="TRP7" s="364"/>
      <c r="TRQ7" s="364"/>
      <c r="TRR7" s="364"/>
      <c r="TRS7" s="364"/>
      <c r="TRT7" s="364"/>
      <c r="TRU7" s="364"/>
      <c r="TRV7" s="364"/>
      <c r="TRW7" s="364"/>
      <c r="TRX7" s="364"/>
      <c r="TRY7" s="364"/>
      <c r="TRZ7" s="364"/>
      <c r="TSA7" s="364"/>
      <c r="TSB7" s="364"/>
      <c r="TSC7" s="364"/>
      <c r="TSD7" s="364"/>
      <c r="TSE7" s="364"/>
      <c r="TSF7" s="364"/>
      <c r="TSG7" s="364"/>
      <c r="TSH7" s="364"/>
      <c r="TSI7" s="364"/>
      <c r="TSJ7" s="364"/>
      <c r="TSK7" s="364"/>
      <c r="TSL7" s="364"/>
      <c r="TSM7" s="364"/>
      <c r="TSN7" s="364"/>
      <c r="TSO7" s="364"/>
      <c r="TSP7" s="364"/>
      <c r="TSQ7" s="364"/>
      <c r="TSR7" s="364"/>
      <c r="TSS7" s="364"/>
      <c r="TST7" s="364"/>
      <c r="TSU7" s="364"/>
      <c r="TSV7" s="364"/>
      <c r="TSW7" s="364"/>
      <c r="TSX7" s="364"/>
      <c r="TSY7" s="364"/>
      <c r="TSZ7" s="364"/>
      <c r="TTA7" s="364"/>
      <c r="TTB7" s="364"/>
      <c r="TTC7" s="364"/>
      <c r="TTD7" s="364"/>
      <c r="TTE7" s="364"/>
      <c r="TTF7" s="364"/>
      <c r="TTG7" s="364"/>
      <c r="TTH7" s="364"/>
      <c r="TTI7" s="364"/>
      <c r="TTJ7" s="364"/>
      <c r="TTK7" s="364"/>
      <c r="TTL7" s="364"/>
      <c r="TTM7" s="364"/>
      <c r="TTN7" s="364"/>
      <c r="TTO7" s="364"/>
      <c r="TTP7" s="364"/>
      <c r="TTQ7" s="364"/>
      <c r="TTR7" s="364"/>
      <c r="TTS7" s="364"/>
      <c r="TTT7" s="364"/>
      <c r="TTU7" s="364"/>
      <c r="TTV7" s="364"/>
      <c r="TTW7" s="364"/>
      <c r="TTX7" s="364"/>
      <c r="TTY7" s="364"/>
      <c r="TTZ7" s="364"/>
      <c r="TUA7" s="364"/>
      <c r="TUB7" s="364"/>
      <c r="TUC7" s="364"/>
      <c r="TUD7" s="364"/>
      <c r="TUE7" s="364"/>
      <c r="TUF7" s="364"/>
      <c r="TUG7" s="364"/>
      <c r="TUH7" s="364"/>
      <c r="TUI7" s="364"/>
      <c r="TUJ7" s="364"/>
      <c r="TUK7" s="364"/>
      <c r="TUL7" s="364"/>
      <c r="TUM7" s="364"/>
      <c r="TUN7" s="364"/>
      <c r="TUO7" s="364"/>
      <c r="TUP7" s="364"/>
      <c r="TUQ7" s="364"/>
      <c r="TUR7" s="364"/>
      <c r="TUS7" s="364"/>
      <c r="TUT7" s="364"/>
      <c r="TUU7" s="364"/>
      <c r="TUV7" s="364"/>
      <c r="TUW7" s="364"/>
      <c r="TUX7" s="364"/>
      <c r="TUY7" s="364"/>
      <c r="TUZ7" s="364"/>
      <c r="TVA7" s="364"/>
      <c r="TVB7" s="364"/>
      <c r="TVC7" s="364"/>
      <c r="TVD7" s="364"/>
      <c r="TVE7" s="364"/>
      <c r="TVF7" s="364"/>
      <c r="TVG7" s="364"/>
      <c r="TVH7" s="364"/>
      <c r="TVI7" s="364"/>
      <c r="TVJ7" s="364"/>
      <c r="TVK7" s="364"/>
      <c r="TVL7" s="364"/>
      <c r="TVM7" s="364"/>
      <c r="TVN7" s="364"/>
      <c r="TVO7" s="364"/>
      <c r="TVP7" s="364"/>
      <c r="TVQ7" s="364"/>
      <c r="TVR7" s="364"/>
      <c r="TVS7" s="364"/>
      <c r="TVT7" s="364"/>
      <c r="TVU7" s="364"/>
      <c r="TVV7" s="364"/>
      <c r="TVW7" s="364"/>
      <c r="TVX7" s="364"/>
      <c r="TVY7" s="364"/>
      <c r="TVZ7" s="364"/>
      <c r="TWA7" s="364"/>
      <c r="TWB7" s="364"/>
      <c r="TWC7" s="364"/>
      <c r="TWD7" s="364"/>
      <c r="TWE7" s="364"/>
      <c r="TWF7" s="364"/>
      <c r="TWG7" s="364"/>
      <c r="TWH7" s="364"/>
      <c r="TWI7" s="364"/>
      <c r="TWJ7" s="364"/>
      <c r="TWK7" s="364"/>
      <c r="TWL7" s="364"/>
      <c r="TWM7" s="364"/>
      <c r="TWN7" s="364"/>
      <c r="TWO7" s="364"/>
      <c r="TWP7" s="364"/>
      <c r="TWQ7" s="364"/>
      <c r="TWR7" s="364"/>
      <c r="TWS7" s="364"/>
      <c r="TWT7" s="364"/>
      <c r="TWU7" s="364"/>
      <c r="TWV7" s="364"/>
      <c r="TWW7" s="364"/>
      <c r="TWX7" s="364"/>
      <c r="TWY7" s="364"/>
      <c r="TWZ7" s="364"/>
      <c r="TXA7" s="364"/>
      <c r="TXB7" s="364"/>
      <c r="TXC7" s="364"/>
      <c r="TXD7" s="364"/>
      <c r="TXE7" s="364"/>
      <c r="TXF7" s="364"/>
      <c r="TXG7" s="364"/>
      <c r="TXH7" s="364"/>
      <c r="TXI7" s="364"/>
      <c r="TXJ7" s="364"/>
      <c r="TXK7" s="364"/>
      <c r="TXL7" s="364"/>
      <c r="TXM7" s="364"/>
      <c r="TXN7" s="364"/>
      <c r="TXO7" s="364"/>
      <c r="TXP7" s="364"/>
      <c r="TXQ7" s="364"/>
      <c r="TXR7" s="364"/>
      <c r="TXS7" s="364"/>
      <c r="TXT7" s="364"/>
      <c r="TXU7" s="364"/>
      <c r="TXV7" s="364"/>
      <c r="TXW7" s="364"/>
      <c r="TXX7" s="364"/>
      <c r="TXY7" s="364"/>
      <c r="TXZ7" s="364"/>
      <c r="TYA7" s="364"/>
      <c r="TYB7" s="364"/>
      <c r="TYC7" s="364"/>
      <c r="TYD7" s="364"/>
      <c r="TYE7" s="364"/>
      <c r="TYF7" s="364"/>
      <c r="TYG7" s="364"/>
      <c r="TYH7" s="364"/>
      <c r="TYI7" s="364"/>
      <c r="TYJ7" s="364"/>
      <c r="TYK7" s="364"/>
      <c r="TYL7" s="364"/>
      <c r="TYM7" s="364"/>
      <c r="TYN7" s="364"/>
      <c r="TYO7" s="364"/>
      <c r="TYP7" s="364"/>
      <c r="TYQ7" s="364"/>
      <c r="TYR7" s="364"/>
      <c r="TYS7" s="364"/>
      <c r="TYT7" s="364"/>
      <c r="TYU7" s="364"/>
      <c r="TYV7" s="364"/>
      <c r="TYW7" s="364"/>
      <c r="TYX7" s="364"/>
      <c r="TYY7" s="364"/>
      <c r="TYZ7" s="364"/>
      <c r="TZA7" s="364"/>
      <c r="TZB7" s="364"/>
      <c r="TZC7" s="364"/>
      <c r="TZD7" s="364"/>
      <c r="TZE7" s="364"/>
      <c r="TZF7" s="364"/>
      <c r="TZG7" s="364"/>
      <c r="TZH7" s="364"/>
      <c r="TZI7" s="364"/>
      <c r="TZJ7" s="364"/>
      <c r="TZK7" s="364"/>
      <c r="TZL7" s="364"/>
      <c r="TZM7" s="364"/>
      <c r="TZN7" s="364"/>
      <c r="TZO7" s="364"/>
      <c r="TZP7" s="364"/>
      <c r="TZQ7" s="364"/>
      <c r="TZR7" s="364"/>
      <c r="TZS7" s="364"/>
      <c r="TZT7" s="364"/>
      <c r="TZU7" s="364"/>
      <c r="TZV7" s="364"/>
      <c r="TZW7" s="364"/>
      <c r="TZX7" s="364"/>
      <c r="TZY7" s="364"/>
      <c r="TZZ7" s="364"/>
      <c r="UAA7" s="364"/>
      <c r="UAB7" s="364"/>
      <c r="UAC7" s="364"/>
      <c r="UAD7" s="364"/>
      <c r="UAE7" s="364"/>
      <c r="UAF7" s="364"/>
      <c r="UAG7" s="364"/>
      <c r="UAH7" s="364"/>
      <c r="UAI7" s="364"/>
      <c r="UAJ7" s="364"/>
      <c r="UAK7" s="364"/>
      <c r="UAL7" s="364"/>
      <c r="UAM7" s="364"/>
      <c r="UAN7" s="364"/>
      <c r="UAO7" s="364"/>
      <c r="UAP7" s="364"/>
      <c r="UAQ7" s="364"/>
      <c r="UAR7" s="364"/>
      <c r="UAS7" s="364"/>
      <c r="UAT7" s="364"/>
      <c r="UAU7" s="364"/>
      <c r="UAV7" s="364"/>
      <c r="UAW7" s="364"/>
      <c r="UAX7" s="364"/>
      <c r="UAY7" s="364"/>
      <c r="UAZ7" s="364"/>
      <c r="UBA7" s="364"/>
      <c r="UBB7" s="364"/>
      <c r="UBC7" s="364"/>
      <c r="UBD7" s="364"/>
      <c r="UBE7" s="364"/>
      <c r="UBF7" s="364"/>
      <c r="UBG7" s="364"/>
      <c r="UBH7" s="364"/>
      <c r="UBI7" s="364"/>
      <c r="UBJ7" s="364"/>
      <c r="UBK7" s="364"/>
      <c r="UBL7" s="364"/>
      <c r="UBM7" s="364"/>
      <c r="UBN7" s="364"/>
      <c r="UBO7" s="364"/>
      <c r="UBP7" s="364"/>
      <c r="UBQ7" s="364"/>
      <c r="UBR7" s="364"/>
      <c r="UBS7" s="364"/>
      <c r="UBT7" s="364"/>
      <c r="UBU7" s="364"/>
      <c r="UBV7" s="364"/>
      <c r="UBW7" s="364"/>
      <c r="UBX7" s="364"/>
      <c r="UBY7" s="364"/>
      <c r="UBZ7" s="364"/>
      <c r="UCA7" s="364"/>
      <c r="UCB7" s="364"/>
      <c r="UCC7" s="364"/>
      <c r="UCD7" s="364"/>
      <c r="UCE7" s="364"/>
      <c r="UCF7" s="364"/>
      <c r="UCG7" s="364"/>
      <c r="UCH7" s="364"/>
      <c r="UCI7" s="364"/>
      <c r="UCJ7" s="364"/>
      <c r="UCK7" s="364"/>
      <c r="UCL7" s="364"/>
      <c r="UCM7" s="364"/>
      <c r="UCN7" s="364"/>
      <c r="UCO7" s="364"/>
      <c r="UCP7" s="364"/>
      <c r="UCQ7" s="364"/>
      <c r="UCR7" s="364"/>
      <c r="UCS7" s="364"/>
      <c r="UCT7" s="364"/>
      <c r="UCU7" s="364"/>
      <c r="UCV7" s="364"/>
      <c r="UCW7" s="364"/>
      <c r="UCX7" s="364"/>
      <c r="UCY7" s="364"/>
      <c r="UCZ7" s="364"/>
      <c r="UDA7" s="364"/>
      <c r="UDB7" s="364"/>
      <c r="UDC7" s="364"/>
      <c r="UDD7" s="364"/>
      <c r="UDE7" s="364"/>
      <c r="UDF7" s="364"/>
      <c r="UDG7" s="364"/>
      <c r="UDH7" s="364"/>
      <c r="UDI7" s="364"/>
      <c r="UDJ7" s="364"/>
      <c r="UDK7" s="364"/>
      <c r="UDL7" s="364"/>
      <c r="UDM7" s="364"/>
      <c r="UDN7" s="364"/>
      <c r="UDO7" s="364"/>
      <c r="UDP7" s="364"/>
      <c r="UDQ7" s="364"/>
      <c r="UDR7" s="364"/>
      <c r="UDS7" s="364"/>
      <c r="UDT7" s="364"/>
      <c r="UDU7" s="364"/>
      <c r="UDV7" s="364"/>
      <c r="UDW7" s="364"/>
      <c r="UDX7" s="364"/>
      <c r="UDY7" s="364"/>
      <c r="UDZ7" s="364"/>
      <c r="UEA7" s="364"/>
      <c r="UEB7" s="364"/>
      <c r="UEC7" s="364"/>
      <c r="UED7" s="364"/>
      <c r="UEE7" s="364"/>
      <c r="UEF7" s="364"/>
      <c r="UEG7" s="364"/>
      <c r="UEH7" s="364"/>
      <c r="UEI7" s="364"/>
      <c r="UEJ7" s="364"/>
      <c r="UEK7" s="364"/>
      <c r="UEL7" s="364"/>
      <c r="UEM7" s="364"/>
      <c r="UEN7" s="364"/>
      <c r="UEO7" s="364"/>
      <c r="UEP7" s="364"/>
      <c r="UEQ7" s="364"/>
      <c r="UER7" s="364"/>
      <c r="UES7" s="364"/>
      <c r="UET7" s="364"/>
      <c r="UEU7" s="364"/>
      <c r="UEV7" s="364"/>
      <c r="UEW7" s="364"/>
      <c r="UEX7" s="364"/>
      <c r="UEY7" s="364"/>
      <c r="UEZ7" s="364"/>
      <c r="UFA7" s="364"/>
      <c r="UFB7" s="364"/>
      <c r="UFC7" s="364"/>
      <c r="UFD7" s="364"/>
      <c r="UFE7" s="364"/>
      <c r="UFF7" s="364"/>
      <c r="UFG7" s="364"/>
      <c r="UFH7" s="364"/>
      <c r="UFI7" s="364"/>
      <c r="UFJ7" s="364"/>
      <c r="UFK7" s="364"/>
      <c r="UFL7" s="364"/>
      <c r="UFM7" s="364"/>
      <c r="UFN7" s="364"/>
      <c r="UFO7" s="364"/>
      <c r="UFP7" s="364"/>
      <c r="UFQ7" s="364"/>
      <c r="UFR7" s="364"/>
      <c r="UFS7" s="364"/>
      <c r="UFT7" s="364"/>
      <c r="UFU7" s="364"/>
      <c r="UFV7" s="364"/>
      <c r="UFW7" s="364"/>
      <c r="UFX7" s="364"/>
      <c r="UFY7" s="364"/>
      <c r="UFZ7" s="364"/>
      <c r="UGA7" s="364"/>
      <c r="UGB7" s="364"/>
      <c r="UGC7" s="364"/>
      <c r="UGD7" s="364"/>
      <c r="UGE7" s="364"/>
      <c r="UGF7" s="364"/>
      <c r="UGG7" s="364"/>
      <c r="UGH7" s="364"/>
      <c r="UGI7" s="364"/>
      <c r="UGJ7" s="364"/>
      <c r="UGK7" s="364"/>
      <c r="UGL7" s="364"/>
      <c r="UGM7" s="364"/>
      <c r="UGN7" s="364"/>
      <c r="UGO7" s="364"/>
      <c r="UGP7" s="364"/>
      <c r="UGQ7" s="364"/>
      <c r="UGR7" s="364"/>
      <c r="UGS7" s="364"/>
      <c r="UGT7" s="364"/>
      <c r="UGU7" s="364"/>
      <c r="UGV7" s="364"/>
      <c r="UGW7" s="364"/>
      <c r="UGX7" s="364"/>
      <c r="UGY7" s="364"/>
      <c r="UGZ7" s="364"/>
      <c r="UHA7" s="364"/>
      <c r="UHB7" s="364"/>
      <c r="UHC7" s="364"/>
      <c r="UHD7" s="364"/>
      <c r="UHE7" s="364"/>
      <c r="UHF7" s="364"/>
      <c r="UHG7" s="364"/>
      <c r="UHH7" s="364"/>
      <c r="UHI7" s="364"/>
      <c r="UHJ7" s="364"/>
      <c r="UHK7" s="364"/>
      <c r="UHL7" s="364"/>
      <c r="UHM7" s="364"/>
      <c r="UHN7" s="364"/>
      <c r="UHO7" s="364"/>
      <c r="UHP7" s="364"/>
      <c r="UHQ7" s="364"/>
      <c r="UHR7" s="364"/>
      <c r="UHS7" s="364"/>
      <c r="UHT7" s="364"/>
      <c r="UHU7" s="364"/>
      <c r="UHV7" s="364"/>
      <c r="UHW7" s="364"/>
      <c r="UHX7" s="364"/>
      <c r="UHY7" s="364"/>
      <c r="UHZ7" s="364"/>
      <c r="UIA7" s="364"/>
      <c r="UIB7" s="364"/>
      <c r="UIC7" s="364"/>
      <c r="UID7" s="364"/>
      <c r="UIE7" s="364"/>
      <c r="UIF7" s="364"/>
      <c r="UIG7" s="364"/>
      <c r="UIH7" s="364"/>
      <c r="UII7" s="364"/>
      <c r="UIJ7" s="364"/>
      <c r="UIK7" s="364"/>
      <c r="UIL7" s="364"/>
      <c r="UIM7" s="364"/>
      <c r="UIN7" s="364"/>
      <c r="UIO7" s="364"/>
      <c r="UIP7" s="364"/>
      <c r="UIQ7" s="364"/>
      <c r="UIR7" s="364"/>
      <c r="UIS7" s="364"/>
      <c r="UIT7" s="364"/>
      <c r="UIU7" s="364"/>
      <c r="UIV7" s="364"/>
      <c r="UIW7" s="364"/>
      <c r="UIX7" s="364"/>
      <c r="UIY7" s="364"/>
      <c r="UIZ7" s="364"/>
      <c r="UJA7" s="364"/>
      <c r="UJB7" s="364"/>
      <c r="UJC7" s="364"/>
      <c r="UJD7" s="364"/>
      <c r="UJE7" s="364"/>
      <c r="UJF7" s="364"/>
      <c r="UJG7" s="364"/>
      <c r="UJH7" s="364"/>
      <c r="UJI7" s="364"/>
      <c r="UJJ7" s="364"/>
      <c r="UJK7" s="364"/>
      <c r="UJL7" s="364"/>
      <c r="UJM7" s="364"/>
      <c r="UJN7" s="364"/>
      <c r="UJO7" s="364"/>
      <c r="UJP7" s="364"/>
      <c r="UJQ7" s="364"/>
      <c r="UJR7" s="364"/>
      <c r="UJS7" s="364"/>
      <c r="UJT7" s="364"/>
      <c r="UJU7" s="364"/>
      <c r="UJV7" s="364"/>
      <c r="UJW7" s="364"/>
      <c r="UJX7" s="364"/>
      <c r="UJY7" s="364"/>
      <c r="UJZ7" s="364"/>
      <c r="UKA7" s="364"/>
      <c r="UKB7" s="364"/>
      <c r="UKC7" s="364"/>
      <c r="UKD7" s="364"/>
      <c r="UKE7" s="364"/>
      <c r="UKF7" s="364"/>
      <c r="UKG7" s="364"/>
      <c r="UKH7" s="364"/>
      <c r="UKI7" s="364"/>
      <c r="UKJ7" s="364"/>
      <c r="UKK7" s="364"/>
      <c r="UKL7" s="364"/>
      <c r="UKM7" s="364"/>
      <c r="UKN7" s="364"/>
      <c r="UKO7" s="364"/>
      <c r="UKP7" s="364"/>
      <c r="UKQ7" s="364"/>
      <c r="UKR7" s="364"/>
      <c r="UKS7" s="364"/>
      <c r="UKT7" s="364"/>
      <c r="UKU7" s="364"/>
      <c r="UKV7" s="364"/>
      <c r="UKW7" s="364"/>
      <c r="UKX7" s="364"/>
      <c r="UKY7" s="364"/>
      <c r="UKZ7" s="364"/>
      <c r="ULA7" s="364"/>
      <c r="ULB7" s="364"/>
      <c r="ULC7" s="364"/>
      <c r="ULD7" s="364"/>
      <c r="ULE7" s="364"/>
      <c r="ULF7" s="364"/>
      <c r="ULG7" s="364"/>
      <c r="ULH7" s="364"/>
      <c r="ULI7" s="364"/>
      <c r="ULJ7" s="364"/>
      <c r="ULK7" s="364"/>
      <c r="ULL7" s="364"/>
      <c r="ULM7" s="364"/>
      <c r="ULN7" s="364"/>
      <c r="ULO7" s="364"/>
      <c r="ULP7" s="364"/>
      <c r="ULQ7" s="364"/>
      <c r="ULR7" s="364"/>
      <c r="ULS7" s="364"/>
      <c r="ULT7" s="364"/>
      <c r="ULU7" s="364"/>
      <c r="ULV7" s="364"/>
      <c r="ULW7" s="364"/>
      <c r="ULX7" s="364"/>
      <c r="ULY7" s="364"/>
      <c r="ULZ7" s="364"/>
      <c r="UMA7" s="364"/>
      <c r="UMB7" s="364"/>
      <c r="UMC7" s="364"/>
      <c r="UMD7" s="364"/>
      <c r="UME7" s="364"/>
      <c r="UMF7" s="364"/>
      <c r="UMG7" s="364"/>
      <c r="UMH7" s="364"/>
      <c r="UMI7" s="364"/>
      <c r="UMJ7" s="364"/>
      <c r="UMK7" s="364"/>
      <c r="UML7" s="364"/>
      <c r="UMM7" s="364"/>
      <c r="UMN7" s="364"/>
      <c r="UMO7" s="364"/>
      <c r="UMP7" s="364"/>
      <c r="UMQ7" s="364"/>
      <c r="UMR7" s="364"/>
      <c r="UMS7" s="364"/>
      <c r="UMT7" s="364"/>
      <c r="UMU7" s="364"/>
      <c r="UMV7" s="364"/>
      <c r="UMW7" s="364"/>
      <c r="UMX7" s="364"/>
      <c r="UMY7" s="364"/>
      <c r="UMZ7" s="364"/>
      <c r="UNA7" s="364"/>
      <c r="UNB7" s="364"/>
      <c r="UNC7" s="364"/>
      <c r="UND7" s="364"/>
      <c r="UNE7" s="364"/>
      <c r="UNF7" s="364"/>
      <c r="UNG7" s="364"/>
      <c r="UNH7" s="364"/>
      <c r="UNI7" s="364"/>
      <c r="UNJ7" s="364"/>
      <c r="UNK7" s="364"/>
      <c r="UNL7" s="364"/>
      <c r="UNM7" s="364"/>
      <c r="UNN7" s="364"/>
      <c r="UNO7" s="364"/>
      <c r="UNP7" s="364"/>
      <c r="UNQ7" s="364"/>
      <c r="UNR7" s="364"/>
      <c r="UNS7" s="364"/>
      <c r="UNT7" s="364"/>
      <c r="UNU7" s="364"/>
      <c r="UNV7" s="364"/>
      <c r="UNW7" s="364"/>
      <c r="UNX7" s="364"/>
      <c r="UNY7" s="364"/>
      <c r="UNZ7" s="364"/>
      <c r="UOA7" s="364"/>
      <c r="UOB7" s="364"/>
      <c r="UOC7" s="364"/>
      <c r="UOD7" s="364"/>
      <c r="UOE7" s="364"/>
      <c r="UOF7" s="364"/>
      <c r="UOG7" s="364"/>
      <c r="UOH7" s="364"/>
      <c r="UOI7" s="364"/>
      <c r="UOJ7" s="364"/>
      <c r="UOK7" s="364"/>
      <c r="UOL7" s="364"/>
      <c r="UOM7" s="364"/>
      <c r="UON7" s="364"/>
      <c r="UOO7" s="364"/>
      <c r="UOP7" s="364"/>
      <c r="UOQ7" s="364"/>
      <c r="UOR7" s="364"/>
      <c r="UOS7" s="364"/>
      <c r="UOT7" s="364"/>
      <c r="UOU7" s="364"/>
      <c r="UOV7" s="364"/>
      <c r="UOW7" s="364"/>
      <c r="UOX7" s="364"/>
      <c r="UOY7" s="364"/>
      <c r="UOZ7" s="364"/>
      <c r="UPA7" s="364"/>
      <c r="UPB7" s="364"/>
      <c r="UPC7" s="364"/>
      <c r="UPD7" s="364"/>
      <c r="UPE7" s="364"/>
      <c r="UPF7" s="364"/>
      <c r="UPG7" s="364"/>
      <c r="UPH7" s="364"/>
      <c r="UPI7" s="364"/>
      <c r="UPJ7" s="364"/>
      <c r="UPK7" s="364"/>
      <c r="UPL7" s="364"/>
      <c r="UPM7" s="364"/>
      <c r="UPN7" s="364"/>
      <c r="UPO7" s="364"/>
      <c r="UPP7" s="364"/>
      <c r="UPQ7" s="364"/>
      <c r="UPR7" s="364"/>
      <c r="UPS7" s="364"/>
      <c r="UPT7" s="364"/>
      <c r="UPU7" s="364"/>
      <c r="UPV7" s="364"/>
      <c r="UPW7" s="364"/>
      <c r="UPX7" s="364"/>
      <c r="UPY7" s="364"/>
      <c r="UPZ7" s="364"/>
      <c r="UQA7" s="364"/>
      <c r="UQB7" s="364"/>
      <c r="UQC7" s="364"/>
      <c r="UQD7" s="364"/>
      <c r="UQE7" s="364"/>
      <c r="UQF7" s="364"/>
      <c r="UQG7" s="364"/>
      <c r="UQH7" s="364"/>
      <c r="UQI7" s="364"/>
      <c r="UQJ7" s="364"/>
      <c r="UQK7" s="364"/>
      <c r="UQL7" s="364"/>
      <c r="UQM7" s="364"/>
      <c r="UQN7" s="364"/>
      <c r="UQO7" s="364"/>
      <c r="UQP7" s="364"/>
      <c r="UQQ7" s="364"/>
      <c r="UQR7" s="364"/>
      <c r="UQS7" s="364"/>
      <c r="UQT7" s="364"/>
      <c r="UQU7" s="364"/>
      <c r="UQV7" s="364"/>
      <c r="UQW7" s="364"/>
      <c r="UQX7" s="364"/>
      <c r="UQY7" s="364"/>
      <c r="UQZ7" s="364"/>
      <c r="URA7" s="364"/>
      <c r="URB7" s="364"/>
      <c r="URC7" s="364"/>
      <c r="URD7" s="364"/>
      <c r="URE7" s="364"/>
      <c r="URF7" s="364"/>
      <c r="URG7" s="364"/>
      <c r="URH7" s="364"/>
      <c r="URI7" s="364"/>
      <c r="URJ7" s="364"/>
      <c r="URK7" s="364"/>
      <c r="URL7" s="364"/>
      <c r="URM7" s="364"/>
      <c r="URN7" s="364"/>
      <c r="URO7" s="364"/>
      <c r="URP7" s="364"/>
      <c r="URQ7" s="364"/>
      <c r="URR7" s="364"/>
      <c r="URS7" s="364"/>
      <c r="URT7" s="364"/>
      <c r="URU7" s="364"/>
      <c r="URV7" s="364"/>
      <c r="URW7" s="364"/>
      <c r="URX7" s="364"/>
      <c r="URY7" s="364"/>
      <c r="URZ7" s="364"/>
      <c r="USA7" s="364"/>
      <c r="USB7" s="364"/>
      <c r="USC7" s="364"/>
      <c r="USD7" s="364"/>
      <c r="USE7" s="364"/>
      <c r="USF7" s="364"/>
      <c r="USG7" s="364"/>
      <c r="USH7" s="364"/>
      <c r="USI7" s="364"/>
      <c r="USJ7" s="364"/>
      <c r="USK7" s="364"/>
      <c r="USL7" s="364"/>
      <c r="USM7" s="364"/>
      <c r="USN7" s="364"/>
      <c r="USO7" s="364"/>
      <c r="USP7" s="364"/>
      <c r="USQ7" s="364"/>
      <c r="USR7" s="364"/>
      <c r="USS7" s="364"/>
      <c r="UST7" s="364"/>
      <c r="USU7" s="364"/>
      <c r="USV7" s="364"/>
      <c r="USW7" s="364"/>
      <c r="USX7" s="364"/>
      <c r="USY7" s="364"/>
      <c r="USZ7" s="364"/>
      <c r="UTA7" s="364"/>
      <c r="UTB7" s="364"/>
      <c r="UTC7" s="364"/>
      <c r="UTD7" s="364"/>
      <c r="UTE7" s="364"/>
      <c r="UTF7" s="364"/>
      <c r="UTG7" s="364"/>
      <c r="UTH7" s="364"/>
      <c r="UTI7" s="364"/>
      <c r="UTJ7" s="364"/>
      <c r="UTK7" s="364"/>
      <c r="UTL7" s="364"/>
      <c r="UTM7" s="364"/>
      <c r="UTN7" s="364"/>
      <c r="UTO7" s="364"/>
      <c r="UTP7" s="364"/>
      <c r="UTQ7" s="364"/>
      <c r="UTR7" s="364"/>
      <c r="UTS7" s="364"/>
      <c r="UTT7" s="364"/>
      <c r="UTU7" s="364"/>
      <c r="UTV7" s="364"/>
      <c r="UTW7" s="364"/>
      <c r="UTX7" s="364"/>
      <c r="UTY7" s="364"/>
      <c r="UTZ7" s="364"/>
      <c r="UUA7" s="364"/>
      <c r="UUB7" s="364"/>
      <c r="UUC7" s="364"/>
      <c r="UUD7" s="364"/>
      <c r="UUE7" s="364"/>
      <c r="UUF7" s="364"/>
      <c r="UUG7" s="364"/>
      <c r="UUH7" s="364"/>
      <c r="UUI7" s="364"/>
      <c r="UUJ7" s="364"/>
      <c r="UUK7" s="364"/>
      <c r="UUL7" s="364"/>
      <c r="UUM7" s="364"/>
      <c r="UUN7" s="364"/>
      <c r="UUO7" s="364"/>
      <c r="UUP7" s="364"/>
      <c r="UUQ7" s="364"/>
      <c r="UUR7" s="364"/>
      <c r="UUS7" s="364"/>
      <c r="UUT7" s="364"/>
      <c r="UUU7" s="364"/>
      <c r="UUV7" s="364"/>
      <c r="UUW7" s="364"/>
      <c r="UUX7" s="364"/>
      <c r="UUY7" s="364"/>
      <c r="UUZ7" s="364"/>
      <c r="UVA7" s="364"/>
      <c r="UVB7" s="364"/>
      <c r="UVC7" s="364"/>
      <c r="UVD7" s="364"/>
      <c r="UVE7" s="364"/>
      <c r="UVF7" s="364"/>
      <c r="UVG7" s="364"/>
      <c r="UVH7" s="364"/>
      <c r="UVI7" s="364"/>
      <c r="UVJ7" s="364"/>
      <c r="UVK7" s="364"/>
      <c r="UVL7" s="364"/>
      <c r="UVM7" s="364"/>
      <c r="UVN7" s="364"/>
      <c r="UVO7" s="364"/>
      <c r="UVP7" s="364"/>
      <c r="UVQ7" s="364"/>
      <c r="UVR7" s="364"/>
      <c r="UVS7" s="364"/>
      <c r="UVT7" s="364"/>
      <c r="UVU7" s="364"/>
      <c r="UVV7" s="364"/>
      <c r="UVW7" s="364"/>
      <c r="UVX7" s="364"/>
      <c r="UVY7" s="364"/>
      <c r="UVZ7" s="364"/>
      <c r="UWA7" s="364"/>
      <c r="UWB7" s="364"/>
      <c r="UWC7" s="364"/>
      <c r="UWD7" s="364"/>
      <c r="UWE7" s="364"/>
      <c r="UWF7" s="364"/>
      <c r="UWG7" s="364"/>
      <c r="UWH7" s="364"/>
      <c r="UWI7" s="364"/>
      <c r="UWJ7" s="364"/>
      <c r="UWK7" s="364"/>
      <c r="UWL7" s="364"/>
      <c r="UWM7" s="364"/>
      <c r="UWN7" s="364"/>
      <c r="UWO7" s="364"/>
      <c r="UWP7" s="364"/>
      <c r="UWQ7" s="364"/>
      <c r="UWR7" s="364"/>
      <c r="UWS7" s="364"/>
      <c r="UWT7" s="364"/>
      <c r="UWU7" s="364"/>
      <c r="UWV7" s="364"/>
      <c r="UWW7" s="364"/>
      <c r="UWX7" s="364"/>
      <c r="UWY7" s="364"/>
      <c r="UWZ7" s="364"/>
      <c r="UXA7" s="364"/>
      <c r="UXB7" s="364"/>
      <c r="UXC7" s="364"/>
      <c r="UXD7" s="364"/>
      <c r="UXE7" s="364"/>
      <c r="UXF7" s="364"/>
      <c r="UXG7" s="364"/>
      <c r="UXH7" s="364"/>
      <c r="UXI7" s="364"/>
      <c r="UXJ7" s="364"/>
      <c r="UXK7" s="364"/>
      <c r="UXL7" s="364"/>
      <c r="UXM7" s="364"/>
      <c r="UXN7" s="364"/>
      <c r="UXO7" s="364"/>
      <c r="UXP7" s="364"/>
      <c r="UXQ7" s="364"/>
      <c r="UXR7" s="364"/>
      <c r="UXS7" s="364"/>
      <c r="UXT7" s="364"/>
      <c r="UXU7" s="364"/>
      <c r="UXV7" s="364"/>
      <c r="UXW7" s="364"/>
      <c r="UXX7" s="364"/>
      <c r="UXY7" s="364"/>
      <c r="UXZ7" s="364"/>
      <c r="UYA7" s="364"/>
      <c r="UYB7" s="364"/>
      <c r="UYC7" s="364"/>
      <c r="UYD7" s="364"/>
      <c r="UYE7" s="364"/>
      <c r="UYF7" s="364"/>
      <c r="UYG7" s="364"/>
      <c r="UYH7" s="364"/>
      <c r="UYI7" s="364"/>
      <c r="UYJ7" s="364"/>
      <c r="UYK7" s="364"/>
      <c r="UYL7" s="364"/>
      <c r="UYM7" s="364"/>
      <c r="UYN7" s="364"/>
      <c r="UYO7" s="364"/>
      <c r="UYP7" s="364"/>
      <c r="UYQ7" s="364"/>
      <c r="UYR7" s="364"/>
      <c r="UYS7" s="364"/>
      <c r="UYT7" s="364"/>
      <c r="UYU7" s="364"/>
      <c r="UYV7" s="364"/>
      <c r="UYW7" s="364"/>
      <c r="UYX7" s="364"/>
      <c r="UYY7" s="364"/>
      <c r="UYZ7" s="364"/>
      <c r="UZA7" s="364"/>
      <c r="UZB7" s="364"/>
      <c r="UZC7" s="364"/>
      <c r="UZD7" s="364"/>
      <c r="UZE7" s="364"/>
      <c r="UZF7" s="364"/>
      <c r="UZG7" s="364"/>
      <c r="UZH7" s="364"/>
      <c r="UZI7" s="364"/>
      <c r="UZJ7" s="364"/>
      <c r="UZK7" s="364"/>
      <c r="UZL7" s="364"/>
      <c r="UZM7" s="364"/>
      <c r="UZN7" s="364"/>
      <c r="UZO7" s="364"/>
      <c r="UZP7" s="364"/>
      <c r="UZQ7" s="364"/>
      <c r="UZR7" s="364"/>
      <c r="UZS7" s="364"/>
      <c r="UZT7" s="364"/>
      <c r="UZU7" s="364"/>
      <c r="UZV7" s="364"/>
      <c r="UZW7" s="364"/>
      <c r="UZX7" s="364"/>
      <c r="UZY7" s="364"/>
      <c r="UZZ7" s="364"/>
      <c r="VAA7" s="364"/>
      <c r="VAB7" s="364"/>
      <c r="VAC7" s="364"/>
      <c r="VAD7" s="364"/>
      <c r="VAE7" s="364"/>
      <c r="VAF7" s="364"/>
      <c r="VAG7" s="364"/>
      <c r="VAH7" s="364"/>
      <c r="VAI7" s="364"/>
      <c r="VAJ7" s="364"/>
      <c r="VAK7" s="364"/>
      <c r="VAL7" s="364"/>
      <c r="VAM7" s="364"/>
      <c r="VAN7" s="364"/>
      <c r="VAO7" s="364"/>
      <c r="VAP7" s="364"/>
      <c r="VAQ7" s="364"/>
      <c r="VAR7" s="364"/>
      <c r="VAS7" s="364"/>
      <c r="VAT7" s="364"/>
      <c r="VAU7" s="364"/>
      <c r="VAV7" s="364"/>
      <c r="VAW7" s="364"/>
      <c r="VAX7" s="364"/>
      <c r="VAY7" s="364"/>
      <c r="VAZ7" s="364"/>
      <c r="VBA7" s="364"/>
      <c r="VBB7" s="364"/>
      <c r="VBC7" s="364"/>
      <c r="VBD7" s="364"/>
      <c r="VBE7" s="364"/>
      <c r="VBF7" s="364"/>
      <c r="VBG7" s="364"/>
      <c r="VBH7" s="364"/>
      <c r="VBI7" s="364"/>
      <c r="VBJ7" s="364"/>
      <c r="VBK7" s="364"/>
      <c r="VBL7" s="364"/>
      <c r="VBM7" s="364"/>
      <c r="VBN7" s="364"/>
      <c r="VBO7" s="364"/>
      <c r="VBP7" s="364"/>
      <c r="VBQ7" s="364"/>
      <c r="VBR7" s="364"/>
      <c r="VBS7" s="364"/>
      <c r="VBT7" s="364"/>
      <c r="VBU7" s="364"/>
      <c r="VBV7" s="364"/>
      <c r="VBW7" s="364"/>
      <c r="VBX7" s="364"/>
      <c r="VBY7" s="364"/>
      <c r="VBZ7" s="364"/>
      <c r="VCA7" s="364"/>
      <c r="VCB7" s="364"/>
      <c r="VCC7" s="364"/>
      <c r="VCD7" s="364"/>
      <c r="VCE7" s="364"/>
      <c r="VCF7" s="364"/>
      <c r="VCG7" s="364"/>
      <c r="VCH7" s="364"/>
      <c r="VCI7" s="364"/>
      <c r="VCJ7" s="364"/>
      <c r="VCK7" s="364"/>
      <c r="VCL7" s="364"/>
      <c r="VCM7" s="364"/>
      <c r="VCN7" s="364"/>
      <c r="VCO7" s="364"/>
      <c r="VCP7" s="364"/>
      <c r="VCQ7" s="364"/>
      <c r="VCR7" s="364"/>
      <c r="VCS7" s="364"/>
      <c r="VCT7" s="364"/>
      <c r="VCU7" s="364"/>
      <c r="VCV7" s="364"/>
      <c r="VCW7" s="364"/>
      <c r="VCX7" s="364"/>
      <c r="VCY7" s="364"/>
      <c r="VCZ7" s="364"/>
      <c r="VDA7" s="364"/>
      <c r="VDB7" s="364"/>
      <c r="VDC7" s="364"/>
      <c r="VDD7" s="364"/>
      <c r="VDE7" s="364"/>
      <c r="VDF7" s="364"/>
      <c r="VDG7" s="364"/>
      <c r="VDH7" s="364"/>
      <c r="VDI7" s="364"/>
      <c r="VDJ7" s="364"/>
      <c r="VDK7" s="364"/>
      <c r="VDL7" s="364"/>
      <c r="VDM7" s="364"/>
      <c r="VDN7" s="364"/>
      <c r="VDO7" s="364"/>
      <c r="VDP7" s="364"/>
      <c r="VDQ7" s="364"/>
      <c r="VDR7" s="364"/>
      <c r="VDS7" s="364"/>
      <c r="VDT7" s="364"/>
      <c r="VDU7" s="364"/>
      <c r="VDV7" s="364"/>
      <c r="VDW7" s="364"/>
      <c r="VDX7" s="364"/>
      <c r="VDY7" s="364"/>
      <c r="VDZ7" s="364"/>
      <c r="VEA7" s="364"/>
      <c r="VEB7" s="364"/>
      <c r="VEC7" s="364"/>
      <c r="VED7" s="364"/>
      <c r="VEE7" s="364"/>
      <c r="VEF7" s="364"/>
      <c r="VEG7" s="364"/>
      <c r="VEH7" s="364"/>
      <c r="VEI7" s="364"/>
      <c r="VEJ7" s="364"/>
      <c r="VEK7" s="364"/>
      <c r="VEL7" s="364"/>
      <c r="VEM7" s="364"/>
      <c r="VEN7" s="364"/>
      <c r="VEO7" s="364"/>
      <c r="VEP7" s="364"/>
      <c r="VEQ7" s="364"/>
      <c r="VER7" s="364"/>
      <c r="VES7" s="364"/>
      <c r="VET7" s="364"/>
      <c r="VEU7" s="364"/>
      <c r="VEV7" s="364"/>
      <c r="VEW7" s="364"/>
      <c r="VEX7" s="364"/>
      <c r="VEY7" s="364"/>
      <c r="VEZ7" s="364"/>
      <c r="VFA7" s="364"/>
      <c r="VFB7" s="364"/>
      <c r="VFC7" s="364"/>
      <c r="VFD7" s="364"/>
      <c r="VFE7" s="364"/>
      <c r="VFF7" s="364"/>
      <c r="VFG7" s="364"/>
      <c r="VFH7" s="364"/>
      <c r="VFI7" s="364"/>
      <c r="VFJ7" s="364"/>
      <c r="VFK7" s="364"/>
      <c r="VFL7" s="364"/>
      <c r="VFM7" s="364"/>
      <c r="VFN7" s="364"/>
      <c r="VFO7" s="364"/>
      <c r="VFP7" s="364"/>
      <c r="VFQ7" s="364"/>
      <c r="VFR7" s="364"/>
      <c r="VFS7" s="364"/>
      <c r="VFT7" s="364"/>
      <c r="VFU7" s="364"/>
      <c r="VFV7" s="364"/>
      <c r="VFW7" s="364"/>
      <c r="VFX7" s="364"/>
      <c r="VFY7" s="364"/>
      <c r="VFZ7" s="364"/>
      <c r="VGA7" s="364"/>
      <c r="VGB7" s="364"/>
      <c r="VGC7" s="364"/>
      <c r="VGD7" s="364"/>
      <c r="VGE7" s="364"/>
      <c r="VGF7" s="364"/>
      <c r="VGG7" s="364"/>
      <c r="VGH7" s="364"/>
      <c r="VGI7" s="364"/>
      <c r="VGJ7" s="364"/>
      <c r="VGK7" s="364"/>
      <c r="VGL7" s="364"/>
      <c r="VGM7" s="364"/>
      <c r="VGN7" s="364"/>
      <c r="VGO7" s="364"/>
      <c r="VGP7" s="364"/>
      <c r="VGQ7" s="364"/>
      <c r="VGR7" s="364"/>
      <c r="VGS7" s="364"/>
      <c r="VGT7" s="364"/>
      <c r="VGU7" s="364"/>
      <c r="VGV7" s="364"/>
      <c r="VGW7" s="364"/>
      <c r="VGX7" s="364"/>
      <c r="VGY7" s="364"/>
      <c r="VGZ7" s="364"/>
      <c r="VHA7" s="364"/>
      <c r="VHB7" s="364"/>
      <c r="VHC7" s="364"/>
      <c r="VHD7" s="364"/>
      <c r="VHE7" s="364"/>
      <c r="VHF7" s="364"/>
      <c r="VHG7" s="364"/>
      <c r="VHH7" s="364"/>
      <c r="VHI7" s="364"/>
      <c r="VHJ7" s="364"/>
      <c r="VHK7" s="364"/>
      <c r="VHL7" s="364"/>
      <c r="VHM7" s="364"/>
      <c r="VHN7" s="364"/>
      <c r="VHO7" s="364"/>
      <c r="VHP7" s="364"/>
      <c r="VHQ7" s="364"/>
      <c r="VHR7" s="364"/>
      <c r="VHS7" s="364"/>
      <c r="VHT7" s="364"/>
      <c r="VHU7" s="364"/>
      <c r="VHV7" s="364"/>
      <c r="VHW7" s="364"/>
      <c r="VHX7" s="364"/>
      <c r="VHY7" s="364"/>
      <c r="VHZ7" s="364"/>
      <c r="VIA7" s="364"/>
      <c r="VIB7" s="364"/>
      <c r="VIC7" s="364"/>
      <c r="VID7" s="364"/>
      <c r="VIE7" s="364"/>
      <c r="VIF7" s="364"/>
      <c r="VIG7" s="364"/>
      <c r="VIH7" s="364"/>
      <c r="VII7" s="364"/>
      <c r="VIJ7" s="364"/>
      <c r="VIK7" s="364"/>
      <c r="VIL7" s="364"/>
      <c r="VIM7" s="364"/>
      <c r="VIN7" s="364"/>
      <c r="VIO7" s="364"/>
      <c r="VIP7" s="364"/>
      <c r="VIQ7" s="364"/>
      <c r="VIR7" s="364"/>
      <c r="VIS7" s="364"/>
      <c r="VIT7" s="364"/>
      <c r="VIU7" s="364"/>
      <c r="VIV7" s="364"/>
      <c r="VIW7" s="364"/>
      <c r="VIX7" s="364"/>
      <c r="VIY7" s="364"/>
      <c r="VIZ7" s="364"/>
      <c r="VJA7" s="364"/>
      <c r="VJB7" s="364"/>
      <c r="VJC7" s="364"/>
      <c r="VJD7" s="364"/>
      <c r="VJE7" s="364"/>
      <c r="VJF7" s="364"/>
      <c r="VJG7" s="364"/>
      <c r="VJH7" s="364"/>
      <c r="VJI7" s="364"/>
      <c r="VJJ7" s="364"/>
      <c r="VJK7" s="364"/>
      <c r="VJL7" s="364"/>
      <c r="VJM7" s="364"/>
      <c r="VJN7" s="364"/>
      <c r="VJO7" s="364"/>
      <c r="VJP7" s="364"/>
      <c r="VJQ7" s="364"/>
      <c r="VJR7" s="364"/>
      <c r="VJS7" s="364"/>
      <c r="VJT7" s="364"/>
      <c r="VJU7" s="364"/>
      <c r="VJV7" s="364"/>
      <c r="VJW7" s="364"/>
      <c r="VJX7" s="364"/>
      <c r="VJY7" s="364"/>
      <c r="VJZ7" s="364"/>
      <c r="VKA7" s="364"/>
      <c r="VKB7" s="364"/>
      <c r="VKC7" s="364"/>
      <c r="VKD7" s="364"/>
      <c r="VKE7" s="364"/>
      <c r="VKF7" s="364"/>
      <c r="VKG7" s="364"/>
      <c r="VKH7" s="364"/>
      <c r="VKI7" s="364"/>
      <c r="VKJ7" s="364"/>
      <c r="VKK7" s="364"/>
      <c r="VKL7" s="364"/>
      <c r="VKM7" s="364"/>
      <c r="VKN7" s="364"/>
      <c r="VKO7" s="364"/>
      <c r="VKP7" s="364"/>
      <c r="VKQ7" s="364"/>
      <c r="VKR7" s="364"/>
      <c r="VKS7" s="364"/>
      <c r="VKT7" s="364"/>
      <c r="VKU7" s="364"/>
      <c r="VKV7" s="364"/>
      <c r="VKW7" s="364"/>
      <c r="VKX7" s="364"/>
      <c r="VKY7" s="364"/>
      <c r="VKZ7" s="364"/>
      <c r="VLA7" s="364"/>
      <c r="VLB7" s="364"/>
      <c r="VLC7" s="364"/>
      <c r="VLD7" s="364"/>
      <c r="VLE7" s="364"/>
      <c r="VLF7" s="364"/>
      <c r="VLG7" s="364"/>
      <c r="VLH7" s="364"/>
      <c r="VLI7" s="364"/>
      <c r="VLJ7" s="364"/>
      <c r="VLK7" s="364"/>
      <c r="VLL7" s="364"/>
      <c r="VLM7" s="364"/>
      <c r="VLN7" s="364"/>
      <c r="VLO7" s="364"/>
      <c r="VLP7" s="364"/>
      <c r="VLQ7" s="364"/>
      <c r="VLR7" s="364"/>
      <c r="VLS7" s="364"/>
      <c r="VLT7" s="364"/>
      <c r="VLU7" s="364"/>
      <c r="VLV7" s="364"/>
      <c r="VLW7" s="364"/>
      <c r="VLX7" s="364"/>
      <c r="VLY7" s="364"/>
      <c r="VLZ7" s="364"/>
      <c r="VMA7" s="364"/>
      <c r="VMB7" s="364"/>
      <c r="VMC7" s="364"/>
      <c r="VMD7" s="364"/>
      <c r="VME7" s="364"/>
      <c r="VMF7" s="364"/>
      <c r="VMG7" s="364"/>
      <c r="VMH7" s="364"/>
      <c r="VMI7" s="364"/>
      <c r="VMJ7" s="364"/>
      <c r="VMK7" s="364"/>
      <c r="VML7" s="364"/>
      <c r="VMM7" s="364"/>
      <c r="VMN7" s="364"/>
      <c r="VMO7" s="364"/>
      <c r="VMP7" s="364"/>
      <c r="VMQ7" s="364"/>
      <c r="VMR7" s="364"/>
      <c r="VMS7" s="364"/>
      <c r="VMT7" s="364"/>
      <c r="VMU7" s="364"/>
      <c r="VMV7" s="364"/>
      <c r="VMW7" s="364"/>
      <c r="VMX7" s="364"/>
      <c r="VMY7" s="364"/>
      <c r="VMZ7" s="364"/>
      <c r="VNA7" s="364"/>
      <c r="VNB7" s="364"/>
      <c r="VNC7" s="364"/>
      <c r="VND7" s="364"/>
      <c r="VNE7" s="364"/>
      <c r="VNF7" s="364"/>
      <c r="VNG7" s="364"/>
      <c r="VNH7" s="364"/>
      <c r="VNI7" s="364"/>
      <c r="VNJ7" s="364"/>
      <c r="VNK7" s="364"/>
      <c r="VNL7" s="364"/>
      <c r="VNM7" s="364"/>
      <c r="VNN7" s="364"/>
      <c r="VNO7" s="364"/>
      <c r="VNP7" s="364"/>
      <c r="VNQ7" s="364"/>
      <c r="VNR7" s="364"/>
      <c r="VNS7" s="364"/>
      <c r="VNT7" s="364"/>
      <c r="VNU7" s="364"/>
      <c r="VNV7" s="364"/>
      <c r="VNW7" s="364"/>
      <c r="VNX7" s="364"/>
      <c r="VNY7" s="364"/>
      <c r="VNZ7" s="364"/>
      <c r="VOA7" s="364"/>
      <c r="VOB7" s="364"/>
      <c r="VOC7" s="364"/>
      <c r="VOD7" s="364"/>
      <c r="VOE7" s="364"/>
      <c r="VOF7" s="364"/>
      <c r="VOG7" s="364"/>
      <c r="VOH7" s="364"/>
      <c r="VOI7" s="364"/>
      <c r="VOJ7" s="364"/>
      <c r="VOK7" s="364"/>
      <c r="VOL7" s="364"/>
      <c r="VOM7" s="364"/>
      <c r="VON7" s="364"/>
      <c r="VOO7" s="364"/>
      <c r="VOP7" s="364"/>
      <c r="VOQ7" s="364"/>
      <c r="VOR7" s="364"/>
      <c r="VOS7" s="364"/>
      <c r="VOT7" s="364"/>
      <c r="VOU7" s="364"/>
      <c r="VOV7" s="364"/>
      <c r="VOW7" s="364"/>
      <c r="VOX7" s="364"/>
      <c r="VOY7" s="364"/>
      <c r="VOZ7" s="364"/>
      <c r="VPA7" s="364"/>
      <c r="VPB7" s="364"/>
      <c r="VPC7" s="364"/>
      <c r="VPD7" s="364"/>
      <c r="VPE7" s="364"/>
      <c r="VPF7" s="364"/>
      <c r="VPG7" s="364"/>
      <c r="VPH7" s="364"/>
      <c r="VPI7" s="364"/>
      <c r="VPJ7" s="364"/>
      <c r="VPK7" s="364"/>
      <c r="VPL7" s="364"/>
      <c r="VPM7" s="364"/>
      <c r="VPN7" s="364"/>
      <c r="VPO7" s="364"/>
      <c r="VPP7" s="364"/>
      <c r="VPQ7" s="364"/>
      <c r="VPR7" s="364"/>
      <c r="VPS7" s="364"/>
      <c r="VPT7" s="364"/>
      <c r="VPU7" s="364"/>
      <c r="VPV7" s="364"/>
      <c r="VPW7" s="364"/>
      <c r="VPX7" s="364"/>
      <c r="VPY7" s="364"/>
      <c r="VPZ7" s="364"/>
      <c r="VQA7" s="364"/>
      <c r="VQB7" s="364"/>
      <c r="VQC7" s="364"/>
      <c r="VQD7" s="364"/>
      <c r="VQE7" s="364"/>
      <c r="VQF7" s="364"/>
      <c r="VQG7" s="364"/>
      <c r="VQH7" s="364"/>
      <c r="VQI7" s="364"/>
      <c r="VQJ7" s="364"/>
      <c r="VQK7" s="364"/>
      <c r="VQL7" s="364"/>
      <c r="VQM7" s="364"/>
      <c r="VQN7" s="364"/>
      <c r="VQO7" s="364"/>
      <c r="VQP7" s="364"/>
      <c r="VQQ7" s="364"/>
      <c r="VQR7" s="364"/>
      <c r="VQS7" s="364"/>
      <c r="VQT7" s="364"/>
      <c r="VQU7" s="364"/>
      <c r="VQV7" s="364"/>
      <c r="VQW7" s="364"/>
      <c r="VQX7" s="364"/>
      <c r="VQY7" s="364"/>
      <c r="VQZ7" s="364"/>
      <c r="VRA7" s="364"/>
      <c r="VRB7" s="364"/>
      <c r="VRC7" s="364"/>
      <c r="VRD7" s="364"/>
      <c r="VRE7" s="364"/>
      <c r="VRF7" s="364"/>
      <c r="VRG7" s="364"/>
      <c r="VRH7" s="364"/>
      <c r="VRI7" s="364"/>
      <c r="VRJ7" s="364"/>
      <c r="VRK7" s="364"/>
      <c r="VRL7" s="364"/>
      <c r="VRM7" s="364"/>
      <c r="VRN7" s="364"/>
      <c r="VRO7" s="364"/>
      <c r="VRP7" s="364"/>
      <c r="VRQ7" s="364"/>
      <c r="VRR7" s="364"/>
      <c r="VRS7" s="364"/>
      <c r="VRT7" s="364"/>
      <c r="VRU7" s="364"/>
      <c r="VRV7" s="364"/>
      <c r="VRW7" s="364"/>
      <c r="VRX7" s="364"/>
      <c r="VRY7" s="364"/>
      <c r="VRZ7" s="364"/>
      <c r="VSA7" s="364"/>
      <c r="VSB7" s="364"/>
      <c r="VSC7" s="364"/>
      <c r="VSD7" s="364"/>
      <c r="VSE7" s="364"/>
      <c r="VSF7" s="364"/>
      <c r="VSG7" s="364"/>
      <c r="VSH7" s="364"/>
      <c r="VSI7" s="364"/>
      <c r="VSJ7" s="364"/>
      <c r="VSK7" s="364"/>
      <c r="VSL7" s="364"/>
      <c r="VSM7" s="364"/>
      <c r="VSN7" s="364"/>
      <c r="VSO7" s="364"/>
      <c r="VSP7" s="364"/>
      <c r="VSQ7" s="364"/>
      <c r="VSR7" s="364"/>
      <c r="VSS7" s="364"/>
      <c r="VST7" s="364"/>
      <c r="VSU7" s="364"/>
      <c r="VSV7" s="364"/>
      <c r="VSW7" s="364"/>
      <c r="VSX7" s="364"/>
      <c r="VSY7" s="364"/>
      <c r="VSZ7" s="364"/>
      <c r="VTA7" s="364"/>
      <c r="VTB7" s="364"/>
      <c r="VTC7" s="364"/>
      <c r="VTD7" s="364"/>
      <c r="VTE7" s="364"/>
      <c r="VTF7" s="364"/>
      <c r="VTG7" s="364"/>
      <c r="VTH7" s="364"/>
      <c r="VTI7" s="364"/>
      <c r="VTJ7" s="364"/>
      <c r="VTK7" s="364"/>
      <c r="VTL7" s="364"/>
      <c r="VTM7" s="364"/>
      <c r="VTN7" s="364"/>
      <c r="VTO7" s="364"/>
      <c r="VTP7" s="364"/>
      <c r="VTQ7" s="364"/>
      <c r="VTR7" s="364"/>
      <c r="VTS7" s="364"/>
      <c r="VTT7" s="364"/>
      <c r="VTU7" s="364"/>
      <c r="VTV7" s="364"/>
      <c r="VTW7" s="364"/>
      <c r="VTX7" s="364"/>
      <c r="VTY7" s="364"/>
      <c r="VTZ7" s="364"/>
      <c r="VUA7" s="364"/>
      <c r="VUB7" s="364"/>
      <c r="VUC7" s="364"/>
      <c r="VUD7" s="364"/>
      <c r="VUE7" s="364"/>
      <c r="VUF7" s="364"/>
      <c r="VUG7" s="364"/>
      <c r="VUH7" s="364"/>
      <c r="VUI7" s="364"/>
      <c r="VUJ7" s="364"/>
      <c r="VUK7" s="364"/>
      <c r="VUL7" s="364"/>
      <c r="VUM7" s="364"/>
      <c r="VUN7" s="364"/>
      <c r="VUO7" s="364"/>
      <c r="VUP7" s="364"/>
      <c r="VUQ7" s="364"/>
      <c r="VUR7" s="364"/>
      <c r="VUS7" s="364"/>
      <c r="VUT7" s="364"/>
      <c r="VUU7" s="364"/>
      <c r="VUV7" s="364"/>
      <c r="VUW7" s="364"/>
      <c r="VUX7" s="364"/>
      <c r="VUY7" s="364"/>
      <c r="VUZ7" s="364"/>
      <c r="VVA7" s="364"/>
      <c r="VVB7" s="364"/>
      <c r="VVC7" s="364"/>
      <c r="VVD7" s="364"/>
      <c r="VVE7" s="364"/>
      <c r="VVF7" s="364"/>
      <c r="VVG7" s="364"/>
      <c r="VVH7" s="364"/>
      <c r="VVI7" s="364"/>
      <c r="VVJ7" s="364"/>
      <c r="VVK7" s="364"/>
      <c r="VVL7" s="364"/>
      <c r="VVM7" s="364"/>
      <c r="VVN7" s="364"/>
      <c r="VVO7" s="364"/>
      <c r="VVP7" s="364"/>
      <c r="VVQ7" s="364"/>
      <c r="VVR7" s="364"/>
      <c r="VVS7" s="364"/>
      <c r="VVT7" s="364"/>
      <c r="VVU7" s="364"/>
      <c r="VVV7" s="364"/>
      <c r="VVW7" s="364"/>
      <c r="VVX7" s="364"/>
      <c r="VVY7" s="364"/>
      <c r="VVZ7" s="364"/>
      <c r="VWA7" s="364"/>
      <c r="VWB7" s="364"/>
      <c r="VWC7" s="364"/>
      <c r="VWD7" s="364"/>
      <c r="VWE7" s="364"/>
      <c r="VWF7" s="364"/>
      <c r="VWG7" s="364"/>
      <c r="VWH7" s="364"/>
      <c r="VWI7" s="364"/>
      <c r="VWJ7" s="364"/>
      <c r="VWK7" s="364"/>
      <c r="VWL7" s="364"/>
      <c r="VWM7" s="364"/>
      <c r="VWN7" s="364"/>
      <c r="VWO7" s="364"/>
      <c r="VWP7" s="364"/>
      <c r="VWQ7" s="364"/>
      <c r="VWR7" s="364"/>
      <c r="VWS7" s="364"/>
      <c r="VWT7" s="364"/>
      <c r="VWU7" s="364"/>
      <c r="VWV7" s="364"/>
      <c r="VWW7" s="364"/>
      <c r="VWX7" s="364"/>
      <c r="VWY7" s="364"/>
      <c r="VWZ7" s="364"/>
      <c r="VXA7" s="364"/>
      <c r="VXB7" s="364"/>
      <c r="VXC7" s="364"/>
      <c r="VXD7" s="364"/>
      <c r="VXE7" s="364"/>
      <c r="VXF7" s="364"/>
      <c r="VXG7" s="364"/>
      <c r="VXH7" s="364"/>
      <c r="VXI7" s="364"/>
      <c r="VXJ7" s="364"/>
      <c r="VXK7" s="364"/>
      <c r="VXL7" s="364"/>
      <c r="VXM7" s="364"/>
      <c r="VXN7" s="364"/>
      <c r="VXO7" s="364"/>
      <c r="VXP7" s="364"/>
      <c r="VXQ7" s="364"/>
      <c r="VXR7" s="364"/>
      <c r="VXS7" s="364"/>
      <c r="VXT7" s="364"/>
      <c r="VXU7" s="364"/>
      <c r="VXV7" s="364"/>
      <c r="VXW7" s="364"/>
      <c r="VXX7" s="364"/>
      <c r="VXY7" s="364"/>
      <c r="VXZ7" s="364"/>
      <c r="VYA7" s="364"/>
      <c r="VYB7" s="364"/>
      <c r="VYC7" s="364"/>
      <c r="VYD7" s="364"/>
      <c r="VYE7" s="364"/>
      <c r="VYF7" s="364"/>
      <c r="VYG7" s="364"/>
      <c r="VYH7" s="364"/>
      <c r="VYI7" s="364"/>
      <c r="VYJ7" s="364"/>
      <c r="VYK7" s="364"/>
      <c r="VYL7" s="364"/>
      <c r="VYM7" s="364"/>
      <c r="VYN7" s="364"/>
      <c r="VYO7" s="364"/>
      <c r="VYP7" s="364"/>
      <c r="VYQ7" s="364"/>
      <c r="VYR7" s="364"/>
      <c r="VYS7" s="364"/>
      <c r="VYT7" s="364"/>
      <c r="VYU7" s="364"/>
      <c r="VYV7" s="364"/>
      <c r="VYW7" s="364"/>
      <c r="VYX7" s="364"/>
      <c r="VYY7" s="364"/>
      <c r="VYZ7" s="364"/>
      <c r="VZA7" s="364"/>
      <c r="VZB7" s="364"/>
      <c r="VZC7" s="364"/>
      <c r="VZD7" s="364"/>
      <c r="VZE7" s="364"/>
      <c r="VZF7" s="364"/>
      <c r="VZG7" s="364"/>
      <c r="VZH7" s="364"/>
      <c r="VZI7" s="364"/>
      <c r="VZJ7" s="364"/>
      <c r="VZK7" s="364"/>
      <c r="VZL7" s="364"/>
      <c r="VZM7" s="364"/>
      <c r="VZN7" s="364"/>
      <c r="VZO7" s="364"/>
      <c r="VZP7" s="364"/>
      <c r="VZQ7" s="364"/>
      <c r="VZR7" s="364"/>
      <c r="VZS7" s="364"/>
      <c r="VZT7" s="364"/>
      <c r="VZU7" s="364"/>
      <c r="VZV7" s="364"/>
      <c r="VZW7" s="364"/>
      <c r="VZX7" s="364"/>
      <c r="VZY7" s="364"/>
      <c r="VZZ7" s="364"/>
      <c r="WAA7" s="364"/>
      <c r="WAB7" s="364"/>
      <c r="WAC7" s="364"/>
      <c r="WAD7" s="364"/>
      <c r="WAE7" s="364"/>
      <c r="WAF7" s="364"/>
      <c r="WAG7" s="364"/>
      <c r="WAH7" s="364"/>
      <c r="WAI7" s="364"/>
      <c r="WAJ7" s="364"/>
      <c r="WAK7" s="364"/>
      <c r="WAL7" s="364"/>
      <c r="WAM7" s="364"/>
      <c r="WAN7" s="364"/>
      <c r="WAO7" s="364"/>
      <c r="WAP7" s="364"/>
      <c r="WAQ7" s="364"/>
      <c r="WAR7" s="364"/>
      <c r="WAS7" s="364"/>
      <c r="WAT7" s="364"/>
      <c r="WAU7" s="364"/>
      <c r="WAV7" s="364"/>
      <c r="WAW7" s="364"/>
      <c r="WAX7" s="364"/>
      <c r="WAY7" s="364"/>
      <c r="WAZ7" s="364"/>
      <c r="WBA7" s="364"/>
      <c r="WBB7" s="364"/>
      <c r="WBC7" s="364"/>
      <c r="WBD7" s="364"/>
      <c r="WBE7" s="364"/>
      <c r="WBF7" s="364"/>
      <c r="WBG7" s="364"/>
      <c r="WBH7" s="364"/>
      <c r="WBI7" s="364"/>
      <c r="WBJ7" s="364"/>
      <c r="WBK7" s="364"/>
      <c r="WBL7" s="364"/>
      <c r="WBM7" s="364"/>
      <c r="WBN7" s="364"/>
      <c r="WBO7" s="364"/>
      <c r="WBP7" s="364"/>
      <c r="WBQ7" s="364"/>
      <c r="WBR7" s="364"/>
      <c r="WBS7" s="364"/>
      <c r="WBT7" s="364"/>
      <c r="WBU7" s="364"/>
      <c r="WBV7" s="364"/>
      <c r="WBW7" s="364"/>
      <c r="WBX7" s="364"/>
      <c r="WBY7" s="364"/>
      <c r="WBZ7" s="364"/>
      <c r="WCA7" s="364"/>
      <c r="WCB7" s="364"/>
      <c r="WCC7" s="364"/>
      <c r="WCD7" s="364"/>
      <c r="WCE7" s="364"/>
      <c r="WCF7" s="364"/>
      <c r="WCG7" s="364"/>
      <c r="WCH7" s="364"/>
      <c r="WCI7" s="364"/>
      <c r="WCJ7" s="364"/>
      <c r="WCK7" s="364"/>
      <c r="WCL7" s="364"/>
      <c r="WCM7" s="364"/>
      <c r="WCN7" s="364"/>
      <c r="WCO7" s="364"/>
      <c r="WCP7" s="364"/>
      <c r="WCQ7" s="364"/>
      <c r="WCR7" s="364"/>
      <c r="WCS7" s="364"/>
      <c r="WCT7" s="364"/>
      <c r="WCU7" s="364"/>
      <c r="WCV7" s="364"/>
      <c r="WCW7" s="364"/>
      <c r="WCX7" s="364"/>
      <c r="WCY7" s="364"/>
      <c r="WCZ7" s="364"/>
      <c r="WDA7" s="364"/>
      <c r="WDB7" s="364"/>
      <c r="WDC7" s="364"/>
      <c r="WDD7" s="364"/>
      <c r="WDE7" s="364"/>
      <c r="WDF7" s="364"/>
      <c r="WDG7" s="364"/>
      <c r="WDH7" s="364"/>
      <c r="WDI7" s="364"/>
      <c r="WDJ7" s="364"/>
      <c r="WDK7" s="364"/>
      <c r="WDL7" s="364"/>
      <c r="WDM7" s="364"/>
      <c r="WDN7" s="364"/>
      <c r="WDO7" s="364"/>
      <c r="WDP7" s="364"/>
      <c r="WDQ7" s="364"/>
      <c r="WDR7" s="364"/>
      <c r="WDS7" s="364"/>
      <c r="WDT7" s="364"/>
      <c r="WDU7" s="364"/>
      <c r="WDV7" s="364"/>
      <c r="WDW7" s="364"/>
      <c r="WDX7" s="364"/>
      <c r="WDY7" s="364"/>
      <c r="WDZ7" s="364"/>
      <c r="WEA7" s="364"/>
      <c r="WEB7" s="364"/>
      <c r="WEC7" s="364"/>
      <c r="WED7" s="364"/>
      <c r="WEE7" s="364"/>
      <c r="WEF7" s="364"/>
      <c r="WEG7" s="364"/>
      <c r="WEH7" s="364"/>
      <c r="WEI7" s="364"/>
      <c r="WEJ7" s="364"/>
      <c r="WEK7" s="364"/>
      <c r="WEL7" s="364"/>
      <c r="WEM7" s="364"/>
      <c r="WEN7" s="364"/>
      <c r="WEO7" s="364"/>
      <c r="WEP7" s="364"/>
      <c r="WEQ7" s="364"/>
      <c r="WER7" s="364"/>
      <c r="WES7" s="364"/>
      <c r="WET7" s="364"/>
      <c r="WEU7" s="364"/>
      <c r="WEV7" s="364"/>
      <c r="WEW7" s="364"/>
      <c r="WEX7" s="364"/>
      <c r="WEY7" s="364"/>
      <c r="WEZ7" s="364"/>
      <c r="WFA7" s="364"/>
      <c r="WFB7" s="364"/>
      <c r="WFC7" s="364"/>
      <c r="WFD7" s="364"/>
      <c r="WFE7" s="364"/>
      <c r="WFF7" s="364"/>
      <c r="WFG7" s="364"/>
      <c r="WFH7" s="364"/>
      <c r="WFI7" s="364"/>
      <c r="WFJ7" s="364"/>
      <c r="WFK7" s="364"/>
      <c r="WFL7" s="364"/>
      <c r="WFM7" s="364"/>
      <c r="WFN7" s="364"/>
      <c r="WFO7" s="364"/>
      <c r="WFP7" s="364"/>
      <c r="WFQ7" s="364"/>
      <c r="WFR7" s="364"/>
      <c r="WFS7" s="364"/>
      <c r="WFT7" s="364"/>
      <c r="WFU7" s="364"/>
      <c r="WFV7" s="364"/>
      <c r="WFW7" s="364"/>
      <c r="WFX7" s="364"/>
      <c r="WFY7" s="364"/>
      <c r="WFZ7" s="364"/>
      <c r="WGA7" s="364"/>
      <c r="WGB7" s="364"/>
      <c r="WGC7" s="364"/>
      <c r="WGD7" s="364"/>
      <c r="WGE7" s="364"/>
      <c r="WGF7" s="364"/>
      <c r="WGG7" s="364"/>
      <c r="WGH7" s="364"/>
      <c r="WGI7" s="364"/>
      <c r="WGJ7" s="364"/>
      <c r="WGK7" s="364"/>
      <c r="WGL7" s="364"/>
      <c r="WGM7" s="364"/>
      <c r="WGN7" s="364"/>
      <c r="WGO7" s="364"/>
      <c r="WGP7" s="364"/>
      <c r="WGQ7" s="364"/>
      <c r="WGR7" s="364"/>
      <c r="WGS7" s="364"/>
      <c r="WGT7" s="364"/>
      <c r="WGU7" s="364"/>
      <c r="WGV7" s="364"/>
      <c r="WGW7" s="364"/>
      <c r="WGX7" s="364"/>
      <c r="WGY7" s="364"/>
      <c r="WGZ7" s="364"/>
      <c r="WHA7" s="364"/>
      <c r="WHB7" s="364"/>
      <c r="WHC7" s="364"/>
      <c r="WHD7" s="364"/>
      <c r="WHE7" s="364"/>
      <c r="WHF7" s="364"/>
      <c r="WHG7" s="364"/>
      <c r="WHH7" s="364"/>
      <c r="WHI7" s="364"/>
      <c r="WHJ7" s="364"/>
      <c r="WHK7" s="364"/>
      <c r="WHL7" s="364"/>
      <c r="WHM7" s="364"/>
      <c r="WHN7" s="364"/>
      <c r="WHO7" s="364"/>
      <c r="WHP7" s="364"/>
      <c r="WHQ7" s="364"/>
      <c r="WHR7" s="364"/>
      <c r="WHS7" s="364"/>
      <c r="WHT7" s="364"/>
      <c r="WHU7" s="364"/>
      <c r="WHV7" s="364"/>
      <c r="WHW7" s="364"/>
      <c r="WHX7" s="364"/>
      <c r="WHY7" s="364"/>
      <c r="WHZ7" s="364"/>
      <c r="WIA7" s="364"/>
      <c r="WIB7" s="364"/>
      <c r="WIC7" s="364"/>
      <c r="WID7" s="364"/>
      <c r="WIE7" s="364"/>
      <c r="WIF7" s="364"/>
      <c r="WIG7" s="364"/>
      <c r="WIH7" s="364"/>
      <c r="WII7" s="364"/>
      <c r="WIJ7" s="364"/>
      <c r="WIK7" s="364"/>
      <c r="WIL7" s="364"/>
      <c r="WIM7" s="364"/>
      <c r="WIN7" s="364"/>
      <c r="WIO7" s="364"/>
      <c r="WIP7" s="364"/>
      <c r="WIQ7" s="364"/>
      <c r="WIR7" s="364"/>
      <c r="WIS7" s="364"/>
      <c r="WIT7" s="364"/>
      <c r="WIU7" s="364"/>
      <c r="WIV7" s="364"/>
      <c r="WIW7" s="364"/>
      <c r="WIX7" s="364"/>
      <c r="WIY7" s="364"/>
      <c r="WIZ7" s="364"/>
      <c r="WJA7" s="364"/>
      <c r="WJB7" s="364"/>
      <c r="WJC7" s="364"/>
      <c r="WJD7" s="364"/>
      <c r="WJE7" s="364"/>
      <c r="WJF7" s="364"/>
      <c r="WJG7" s="364"/>
      <c r="WJH7" s="364"/>
      <c r="WJI7" s="364"/>
      <c r="WJJ7" s="364"/>
      <c r="WJK7" s="364"/>
      <c r="WJL7" s="364"/>
      <c r="WJM7" s="364"/>
      <c r="WJN7" s="364"/>
      <c r="WJO7" s="364"/>
      <c r="WJP7" s="364"/>
      <c r="WJQ7" s="364"/>
      <c r="WJR7" s="364"/>
      <c r="WJS7" s="364"/>
      <c r="WJT7" s="364"/>
      <c r="WJU7" s="364"/>
      <c r="WJV7" s="364"/>
      <c r="WJW7" s="364"/>
      <c r="WJX7" s="364"/>
      <c r="WJY7" s="364"/>
      <c r="WJZ7" s="364"/>
      <c r="WKA7" s="364"/>
      <c r="WKB7" s="364"/>
      <c r="WKC7" s="364"/>
      <c r="WKD7" s="364"/>
      <c r="WKE7" s="364"/>
      <c r="WKF7" s="364"/>
      <c r="WKG7" s="364"/>
      <c r="WKH7" s="364"/>
      <c r="WKI7" s="364"/>
      <c r="WKJ7" s="364"/>
      <c r="WKK7" s="364"/>
      <c r="WKL7" s="364"/>
      <c r="WKM7" s="364"/>
      <c r="WKN7" s="364"/>
      <c r="WKO7" s="364"/>
      <c r="WKP7" s="364"/>
      <c r="WKQ7" s="364"/>
      <c r="WKR7" s="364"/>
      <c r="WKS7" s="364"/>
      <c r="WKT7" s="364"/>
      <c r="WKU7" s="364"/>
      <c r="WKV7" s="364"/>
      <c r="WKW7" s="364"/>
      <c r="WKX7" s="364"/>
      <c r="WKY7" s="364"/>
      <c r="WKZ7" s="364"/>
      <c r="WLA7" s="364"/>
      <c r="WLB7" s="364"/>
      <c r="WLC7" s="364"/>
      <c r="WLD7" s="364"/>
      <c r="WLE7" s="364"/>
      <c r="WLF7" s="364"/>
      <c r="WLG7" s="364"/>
      <c r="WLH7" s="364"/>
      <c r="WLI7" s="364"/>
      <c r="WLJ7" s="364"/>
      <c r="WLK7" s="364"/>
      <c r="WLL7" s="364"/>
      <c r="WLM7" s="364"/>
      <c r="WLN7" s="364"/>
      <c r="WLO7" s="364"/>
      <c r="WLP7" s="364"/>
      <c r="WLQ7" s="364"/>
      <c r="WLR7" s="364"/>
      <c r="WLS7" s="364"/>
      <c r="WLT7" s="364"/>
      <c r="WLU7" s="364"/>
      <c r="WLV7" s="364"/>
      <c r="WLW7" s="364"/>
      <c r="WLX7" s="364"/>
      <c r="WLY7" s="364"/>
      <c r="WLZ7" s="364"/>
      <c r="WMA7" s="364"/>
      <c r="WMB7" s="364"/>
      <c r="WMC7" s="364"/>
      <c r="WMD7" s="364"/>
      <c r="WME7" s="364"/>
      <c r="WMF7" s="364"/>
      <c r="WMG7" s="364"/>
      <c r="WMH7" s="364"/>
      <c r="WMI7" s="364"/>
      <c r="WMJ7" s="364"/>
      <c r="WMK7" s="364"/>
      <c r="WML7" s="364"/>
      <c r="WMM7" s="364"/>
      <c r="WMN7" s="364"/>
      <c r="WMO7" s="364"/>
      <c r="WMP7" s="364"/>
      <c r="WMQ7" s="364"/>
      <c r="WMR7" s="364"/>
      <c r="WMS7" s="364"/>
      <c r="WMT7" s="364"/>
      <c r="WMU7" s="364"/>
      <c r="WMV7" s="364"/>
      <c r="WMW7" s="364"/>
      <c r="WMX7" s="364"/>
      <c r="WMY7" s="364"/>
      <c r="WMZ7" s="364"/>
      <c r="WNA7" s="364"/>
      <c r="WNB7" s="364"/>
      <c r="WNC7" s="364"/>
      <c r="WND7" s="364"/>
      <c r="WNE7" s="364"/>
      <c r="WNF7" s="364"/>
      <c r="WNG7" s="364"/>
      <c r="WNH7" s="364"/>
      <c r="WNI7" s="364"/>
      <c r="WNJ7" s="364"/>
      <c r="WNK7" s="364"/>
      <c r="WNL7" s="364"/>
      <c r="WNM7" s="364"/>
      <c r="WNN7" s="364"/>
      <c r="WNO7" s="364"/>
      <c r="WNP7" s="364"/>
      <c r="WNQ7" s="364"/>
      <c r="WNR7" s="364"/>
      <c r="WNS7" s="364"/>
      <c r="WNT7" s="364"/>
      <c r="WNU7" s="364"/>
      <c r="WNV7" s="364"/>
      <c r="WNW7" s="364"/>
      <c r="WNX7" s="364"/>
      <c r="WNY7" s="364"/>
      <c r="WNZ7" s="364"/>
      <c r="WOA7" s="364"/>
      <c r="WOB7" s="364"/>
      <c r="WOC7" s="364"/>
      <c r="WOD7" s="364"/>
      <c r="WOE7" s="364"/>
      <c r="WOF7" s="364"/>
      <c r="WOG7" s="364"/>
      <c r="WOH7" s="364"/>
      <c r="WOI7" s="364"/>
      <c r="WOJ7" s="364"/>
      <c r="WOK7" s="364"/>
      <c r="WOL7" s="364"/>
      <c r="WOM7" s="364"/>
      <c r="WON7" s="364"/>
      <c r="WOO7" s="364"/>
      <c r="WOP7" s="364"/>
      <c r="WOQ7" s="364"/>
      <c r="WOR7" s="364"/>
      <c r="WOS7" s="364"/>
      <c r="WOT7" s="364"/>
      <c r="WOU7" s="364"/>
      <c r="WOV7" s="364"/>
      <c r="WOW7" s="364"/>
      <c r="WOX7" s="364"/>
      <c r="WOY7" s="364"/>
      <c r="WOZ7" s="364"/>
      <c r="WPA7" s="364"/>
      <c r="WPB7" s="364"/>
      <c r="WPC7" s="364"/>
      <c r="WPD7" s="364"/>
      <c r="WPE7" s="364"/>
      <c r="WPF7" s="364"/>
      <c r="WPG7" s="364"/>
      <c r="WPH7" s="364"/>
      <c r="WPI7" s="364"/>
      <c r="WPJ7" s="364"/>
      <c r="WPK7" s="364"/>
      <c r="WPL7" s="364"/>
      <c r="WPM7" s="364"/>
      <c r="WPN7" s="364"/>
      <c r="WPO7" s="364"/>
      <c r="WPP7" s="364"/>
      <c r="WPQ7" s="364"/>
      <c r="WPR7" s="364"/>
      <c r="WPS7" s="364"/>
      <c r="WPT7" s="364"/>
      <c r="WPU7" s="364"/>
      <c r="WPV7" s="364"/>
      <c r="WPW7" s="364"/>
      <c r="WPX7" s="364"/>
      <c r="WPY7" s="364"/>
      <c r="WPZ7" s="364"/>
      <c r="WQA7" s="364"/>
      <c r="WQB7" s="364"/>
      <c r="WQC7" s="364"/>
      <c r="WQD7" s="364"/>
      <c r="WQE7" s="364"/>
      <c r="WQF7" s="364"/>
      <c r="WQG7" s="364"/>
      <c r="WQH7" s="364"/>
      <c r="WQI7" s="364"/>
      <c r="WQJ7" s="364"/>
      <c r="WQK7" s="364"/>
      <c r="WQL7" s="364"/>
      <c r="WQM7" s="364"/>
      <c r="WQN7" s="364"/>
      <c r="WQO7" s="364"/>
      <c r="WQP7" s="364"/>
      <c r="WQQ7" s="364"/>
      <c r="WQR7" s="364"/>
      <c r="WQS7" s="364"/>
      <c r="WQT7" s="364"/>
      <c r="WQU7" s="364"/>
      <c r="WQV7" s="364"/>
      <c r="WQW7" s="364"/>
      <c r="WQX7" s="364"/>
      <c r="WQY7" s="364"/>
      <c r="WQZ7" s="364"/>
      <c r="WRA7" s="364"/>
      <c r="WRB7" s="364"/>
      <c r="WRC7" s="364"/>
      <c r="WRD7" s="364"/>
      <c r="WRE7" s="364"/>
      <c r="WRF7" s="364"/>
      <c r="WRG7" s="364"/>
      <c r="WRH7" s="364"/>
      <c r="WRI7" s="364"/>
      <c r="WRJ7" s="364"/>
      <c r="WRK7" s="364"/>
      <c r="WRL7" s="364"/>
      <c r="WRM7" s="364"/>
      <c r="WRN7" s="364"/>
      <c r="WRO7" s="364"/>
      <c r="WRP7" s="364"/>
      <c r="WRQ7" s="364"/>
      <c r="WRR7" s="364"/>
      <c r="WRS7" s="364"/>
      <c r="WRT7" s="364"/>
      <c r="WRU7" s="364"/>
      <c r="WRV7" s="364"/>
      <c r="WRW7" s="364"/>
      <c r="WRX7" s="364"/>
      <c r="WRY7" s="364"/>
      <c r="WRZ7" s="364"/>
      <c r="WSA7" s="364"/>
      <c r="WSB7" s="364"/>
      <c r="WSC7" s="364"/>
      <c r="WSD7" s="364"/>
      <c r="WSE7" s="364"/>
      <c r="WSF7" s="364"/>
      <c r="WSG7" s="364"/>
      <c r="WSH7" s="364"/>
      <c r="WSI7" s="364"/>
      <c r="WSJ7" s="364"/>
      <c r="WSK7" s="364"/>
      <c r="WSL7" s="364"/>
      <c r="WSM7" s="364"/>
      <c r="WSN7" s="364"/>
      <c r="WSO7" s="364"/>
      <c r="WSP7" s="364"/>
      <c r="WSQ7" s="364"/>
      <c r="WSR7" s="364"/>
      <c r="WSS7" s="364"/>
      <c r="WST7" s="364"/>
      <c r="WSU7" s="364"/>
      <c r="WSV7" s="364"/>
      <c r="WSW7" s="364"/>
      <c r="WSX7" s="364"/>
      <c r="WSY7" s="364"/>
      <c r="WSZ7" s="364"/>
      <c r="WTA7" s="364"/>
      <c r="WTB7" s="364"/>
      <c r="WTC7" s="364"/>
      <c r="WTD7" s="364"/>
      <c r="WTE7" s="364"/>
      <c r="WTF7" s="364"/>
      <c r="WTG7" s="364"/>
      <c r="WTH7" s="364"/>
      <c r="WTI7" s="364"/>
      <c r="WTJ7" s="364"/>
      <c r="WTK7" s="364"/>
      <c r="WTL7" s="364"/>
      <c r="WTM7" s="364"/>
      <c r="WTN7" s="364"/>
      <c r="WTO7" s="364"/>
      <c r="WTP7" s="364"/>
      <c r="WTQ7" s="364"/>
      <c r="WTR7" s="364"/>
      <c r="WTS7" s="364"/>
      <c r="WTT7" s="364"/>
      <c r="WTU7" s="364"/>
      <c r="WTV7" s="364"/>
      <c r="WTW7" s="364"/>
      <c r="WTX7" s="364"/>
      <c r="WTY7" s="364"/>
      <c r="WTZ7" s="364"/>
      <c r="WUA7" s="364"/>
      <c r="WUB7" s="364"/>
      <c r="WUC7" s="364"/>
      <c r="WUD7" s="364"/>
      <c r="WUE7" s="364"/>
      <c r="WUF7" s="364"/>
      <c r="WUG7" s="364"/>
      <c r="WUH7" s="364"/>
      <c r="WUI7" s="364"/>
      <c r="WUJ7" s="364"/>
      <c r="WUK7" s="364"/>
      <c r="WUL7" s="364"/>
      <c r="WUM7" s="364"/>
      <c r="WUN7" s="364"/>
      <c r="WUO7" s="364"/>
      <c r="WUP7" s="364"/>
      <c r="WUQ7" s="364"/>
      <c r="WUR7" s="364"/>
      <c r="WUS7" s="364"/>
      <c r="WUT7" s="364"/>
      <c r="WUU7" s="364"/>
      <c r="WUV7" s="364"/>
      <c r="WUW7" s="364"/>
      <c r="WUX7" s="364"/>
      <c r="WUY7" s="364"/>
      <c r="WUZ7" s="364"/>
      <c r="WVA7" s="364"/>
      <c r="WVB7" s="364"/>
      <c r="WVC7" s="364"/>
      <c r="WVD7" s="364"/>
      <c r="WVE7" s="364"/>
      <c r="WVF7" s="364"/>
      <c r="WVG7" s="364"/>
      <c r="WVH7" s="364"/>
      <c r="WVI7" s="364"/>
      <c r="WVJ7" s="364"/>
      <c r="WVK7" s="364"/>
      <c r="WVL7" s="364"/>
      <c r="WVM7" s="364"/>
      <c r="WVN7" s="364"/>
      <c r="WVO7" s="364"/>
      <c r="WVP7" s="364"/>
      <c r="WVQ7" s="364"/>
      <c r="WVR7" s="364"/>
      <c r="WVS7" s="364"/>
      <c r="WVT7" s="364"/>
      <c r="WVU7" s="364"/>
      <c r="WVV7" s="364"/>
      <c r="WVW7" s="364"/>
      <c r="WVX7" s="364"/>
      <c r="WVY7" s="364"/>
      <c r="WVZ7" s="364"/>
      <c r="WWA7" s="364"/>
      <c r="WWB7" s="364"/>
      <c r="WWC7" s="364"/>
      <c r="WWD7" s="364"/>
      <c r="WWE7" s="364"/>
      <c r="WWF7" s="364"/>
      <c r="WWG7" s="364"/>
      <c r="WWH7" s="364"/>
      <c r="WWI7" s="364"/>
      <c r="WWJ7" s="364"/>
      <c r="WWK7" s="364"/>
      <c r="WWL7" s="364"/>
      <c r="WWM7" s="364"/>
      <c r="WWN7" s="364"/>
      <c r="WWO7" s="364"/>
      <c r="WWP7" s="364"/>
      <c r="WWQ7" s="364"/>
      <c r="WWR7" s="364"/>
      <c r="WWS7" s="364"/>
      <c r="WWT7" s="364"/>
      <c r="WWU7" s="364"/>
      <c r="WWV7" s="364"/>
      <c r="WWW7" s="364"/>
      <c r="WWX7" s="364"/>
      <c r="WWY7" s="364"/>
      <c r="WWZ7" s="364"/>
      <c r="WXA7" s="364"/>
      <c r="WXB7" s="364"/>
      <c r="WXC7" s="364"/>
      <c r="WXD7" s="364"/>
      <c r="WXE7" s="364"/>
      <c r="WXF7" s="364"/>
      <c r="WXG7" s="364"/>
      <c r="WXH7" s="364"/>
      <c r="WXI7" s="364"/>
      <c r="WXJ7" s="364"/>
      <c r="WXK7" s="364"/>
      <c r="WXL7" s="364"/>
      <c r="WXM7" s="364"/>
      <c r="WXN7" s="364"/>
      <c r="WXO7" s="364"/>
      <c r="WXP7" s="364"/>
      <c r="WXQ7" s="364"/>
      <c r="WXR7" s="364"/>
      <c r="WXS7" s="364"/>
      <c r="WXT7" s="364"/>
      <c r="WXU7" s="364"/>
      <c r="WXV7" s="364"/>
      <c r="WXW7" s="364"/>
      <c r="WXX7" s="364"/>
      <c r="WXY7" s="364"/>
      <c r="WXZ7" s="364"/>
      <c r="WYA7" s="364"/>
      <c r="WYB7" s="364"/>
      <c r="WYC7" s="364"/>
      <c r="WYD7" s="364"/>
      <c r="WYE7" s="364"/>
      <c r="WYF7" s="364"/>
      <c r="WYG7" s="364"/>
      <c r="WYH7" s="364"/>
      <c r="WYI7" s="364"/>
      <c r="WYJ7" s="364"/>
      <c r="WYK7" s="364"/>
      <c r="WYL7" s="364"/>
      <c r="WYM7" s="364"/>
      <c r="WYN7" s="364"/>
      <c r="WYO7" s="364"/>
      <c r="WYP7" s="364"/>
      <c r="WYQ7" s="364"/>
      <c r="WYR7" s="364"/>
      <c r="WYS7" s="364"/>
      <c r="WYT7" s="364"/>
      <c r="WYU7" s="364"/>
      <c r="WYV7" s="364"/>
      <c r="WYW7" s="364"/>
      <c r="WYX7" s="364"/>
      <c r="WYY7" s="364"/>
      <c r="WYZ7" s="364"/>
      <c r="WZA7" s="364"/>
      <c r="WZB7" s="364"/>
      <c r="WZC7" s="364"/>
      <c r="WZD7" s="364"/>
      <c r="WZE7" s="364"/>
      <c r="WZF7" s="364"/>
      <c r="WZG7" s="364"/>
      <c r="WZH7" s="364"/>
      <c r="WZI7" s="364"/>
      <c r="WZJ7" s="364"/>
      <c r="WZK7" s="364"/>
      <c r="WZL7" s="364"/>
      <c r="WZM7" s="364"/>
      <c r="WZN7" s="364"/>
      <c r="WZO7" s="364"/>
      <c r="WZP7" s="364"/>
      <c r="WZQ7" s="364"/>
      <c r="WZR7" s="364"/>
      <c r="WZS7" s="364"/>
      <c r="WZT7" s="364"/>
      <c r="WZU7" s="364"/>
      <c r="WZV7" s="364"/>
      <c r="WZW7" s="364"/>
      <c r="WZX7" s="364"/>
      <c r="WZY7" s="364"/>
      <c r="WZZ7" s="364"/>
      <c r="XAA7" s="364"/>
      <c r="XAB7" s="364"/>
      <c r="XAC7" s="364"/>
      <c r="XAD7" s="364"/>
      <c r="XAE7" s="364"/>
      <c r="XAF7" s="364"/>
      <c r="XAG7" s="364"/>
      <c r="XAH7" s="364"/>
      <c r="XAI7" s="364"/>
      <c r="XAJ7" s="364"/>
      <c r="XAK7" s="364"/>
      <c r="XAL7" s="364"/>
      <c r="XAM7" s="364"/>
      <c r="XAN7" s="364"/>
      <c r="XAO7" s="364"/>
      <c r="XAP7" s="364"/>
      <c r="XAQ7" s="364"/>
      <c r="XAR7" s="364"/>
      <c r="XAS7" s="364"/>
      <c r="XAT7" s="364"/>
      <c r="XAU7" s="364"/>
      <c r="XAV7" s="364"/>
      <c r="XAW7" s="364"/>
      <c r="XAX7" s="364"/>
      <c r="XAY7" s="364"/>
      <c r="XAZ7" s="364"/>
      <c r="XBA7" s="364"/>
      <c r="XBB7" s="364"/>
      <c r="XBC7" s="364"/>
      <c r="XBD7" s="364"/>
      <c r="XBE7" s="364"/>
      <c r="XBF7" s="364"/>
      <c r="XBG7" s="364"/>
      <c r="XBH7" s="364"/>
      <c r="XBI7" s="364"/>
      <c r="XBJ7" s="364"/>
      <c r="XBK7" s="364"/>
      <c r="XBL7" s="364"/>
      <c r="XBM7" s="364"/>
      <c r="XBN7" s="364"/>
      <c r="XBO7" s="364"/>
      <c r="XBP7" s="364"/>
      <c r="XBQ7" s="364"/>
      <c r="XBR7" s="364"/>
      <c r="XBS7" s="364"/>
      <c r="XBT7" s="364"/>
      <c r="XBU7" s="364"/>
      <c r="XBV7" s="364"/>
      <c r="XBW7" s="364"/>
      <c r="XBX7" s="364"/>
      <c r="XBY7" s="364"/>
      <c r="XBZ7" s="364"/>
      <c r="XCA7" s="364"/>
      <c r="XCB7" s="364"/>
      <c r="XCC7" s="364"/>
      <c r="XCD7" s="364"/>
      <c r="XCE7" s="364"/>
      <c r="XCF7" s="364"/>
      <c r="XCG7" s="364"/>
      <c r="XCH7" s="364"/>
      <c r="XCI7" s="364"/>
      <c r="XCJ7" s="364"/>
      <c r="XCK7" s="364"/>
      <c r="XCL7" s="364"/>
      <c r="XCM7" s="364"/>
      <c r="XCN7" s="364"/>
      <c r="XCO7" s="364"/>
      <c r="XCP7" s="364"/>
      <c r="XCQ7" s="364"/>
      <c r="XCR7" s="364"/>
      <c r="XCS7" s="364"/>
      <c r="XCT7" s="364"/>
      <c r="XCU7" s="364"/>
      <c r="XCV7" s="364"/>
      <c r="XCW7" s="364"/>
      <c r="XCX7" s="364"/>
      <c r="XCY7" s="364"/>
      <c r="XCZ7" s="364"/>
      <c r="XDA7" s="364"/>
      <c r="XDB7" s="364"/>
      <c r="XDC7" s="364"/>
      <c r="XDD7" s="364"/>
      <c r="XDE7" s="364"/>
      <c r="XDF7" s="364"/>
      <c r="XDG7" s="364"/>
      <c r="XDH7" s="364"/>
      <c r="XDI7" s="364"/>
      <c r="XDJ7" s="364"/>
      <c r="XDK7" s="364"/>
      <c r="XDL7" s="364"/>
      <c r="XDM7" s="364"/>
      <c r="XDN7" s="364"/>
      <c r="XDO7" s="364"/>
      <c r="XDP7" s="364"/>
      <c r="XDQ7" s="364"/>
      <c r="XDR7" s="364"/>
      <c r="XDS7" s="364"/>
      <c r="XDT7" s="364"/>
      <c r="XDU7" s="364"/>
      <c r="XDV7" s="364"/>
      <c r="XDW7" s="364"/>
      <c r="XDX7" s="364"/>
      <c r="XDY7" s="364"/>
      <c r="XDZ7" s="364"/>
      <c r="XEA7" s="364"/>
      <c r="XEB7" s="364"/>
      <c r="XEC7" s="364"/>
      <c r="XED7" s="364"/>
      <c r="XEE7" s="364"/>
      <c r="XEF7" s="364"/>
      <c r="XEG7" s="364"/>
      <c r="XEH7" s="364"/>
      <c r="XEI7" s="364"/>
      <c r="XEJ7" s="364"/>
      <c r="XEK7" s="364"/>
      <c r="XEL7" s="364"/>
      <c r="XEM7" s="364"/>
      <c r="XEN7" s="364"/>
      <c r="XEO7" s="364"/>
      <c r="XEP7" s="364"/>
      <c r="XEQ7" s="364"/>
      <c r="XER7" s="364"/>
      <c r="XES7" s="364"/>
      <c r="XET7" s="364"/>
      <c r="XEU7" s="364"/>
      <c r="XEV7" s="364"/>
      <c r="XEW7" s="364"/>
      <c r="XEX7" s="364"/>
      <c r="XEY7" s="364"/>
      <c r="XEZ7" s="364"/>
      <c r="XFA7" s="364"/>
      <c r="XFB7" s="364"/>
      <c r="XFC7" s="364"/>
    </row>
    <row r="8" spans="1:16383" ht="15" customHeight="1" x14ac:dyDescent="0.15">
      <c r="A8" s="122" t="str">
        <f>IF(C8&lt;&gt;"",設定!$C$4&amp;TEXT(ROW(A8)-7,"00"),"")</f>
        <v/>
      </c>
      <c r="B8" s="123" t="str">
        <f>IF(C8&lt;&gt;"",設定!$D$4,"")</f>
        <v/>
      </c>
      <c r="C8" s="123" t="str">
        <f>IF(D8&lt;&gt;"","学部","")</f>
        <v/>
      </c>
      <c r="D8" s="657" t="str">
        <f>IF(設定!B8&lt;&gt;0,設定!B8,"")</f>
        <v/>
      </c>
      <c r="E8" s="142"/>
      <c r="F8" s="506"/>
      <c r="G8" s="162"/>
      <c r="H8" s="91"/>
      <c r="I8" s="91"/>
      <c r="J8" s="91"/>
      <c r="K8" s="68"/>
      <c r="L8" s="162"/>
      <c r="M8" s="91"/>
      <c r="N8" s="91"/>
      <c r="O8" s="91"/>
      <c r="P8" s="162"/>
      <c r="Q8" s="91"/>
      <c r="R8" s="91"/>
      <c r="S8" s="134"/>
      <c r="T8" s="134"/>
      <c r="U8" s="68"/>
      <c r="V8" s="142"/>
      <c r="W8" s="162"/>
      <c r="X8" s="91"/>
      <c r="Y8" s="91"/>
      <c r="Z8" s="91"/>
      <c r="AA8" s="134"/>
      <c r="AB8" s="134"/>
      <c r="AC8" s="134"/>
      <c r="AD8" s="134"/>
      <c r="AE8" s="162"/>
      <c r="AF8" s="91"/>
      <c r="AG8" s="91"/>
      <c r="AH8" s="134"/>
      <c r="AI8" s="134"/>
      <c r="AJ8" s="68"/>
      <c r="AK8" s="488"/>
      <c r="AL8" s="162"/>
      <c r="AM8" s="91"/>
      <c r="AN8" s="91"/>
      <c r="AO8" s="134"/>
      <c r="AP8" s="134"/>
      <c r="AQ8" s="68"/>
      <c r="AR8" s="488"/>
      <c r="AS8" s="162"/>
      <c r="AT8" s="91"/>
      <c r="AU8" s="91"/>
      <c r="AV8" s="134"/>
      <c r="AW8" s="68"/>
      <c r="AX8" s="488"/>
      <c r="AY8" s="162"/>
      <c r="AZ8" s="91"/>
      <c r="BA8" s="91"/>
      <c r="BB8" s="134"/>
      <c r="BC8" s="134"/>
      <c r="BD8" s="488"/>
      <c r="BE8" s="162"/>
      <c r="BF8" s="91"/>
      <c r="BG8" s="91"/>
      <c r="BH8" s="134"/>
      <c r="BI8" s="134"/>
      <c r="BJ8" s="68"/>
      <c r="BK8" s="488"/>
      <c r="BL8" s="162"/>
      <c r="BM8" s="91"/>
      <c r="BN8" s="91"/>
      <c r="BO8" s="134"/>
      <c r="BP8" s="134"/>
      <c r="BQ8" s="68"/>
      <c r="BR8" s="366"/>
      <c r="BS8" s="61"/>
      <c r="BT8" s="461"/>
      <c r="BU8" s="91"/>
      <c r="BV8" s="91"/>
      <c r="BW8" s="91"/>
      <c r="BX8" s="189"/>
      <c r="BY8" s="549"/>
      <c r="BZ8" s="559" t="str">
        <f t="shared" si="1"/>
        <v/>
      </c>
      <c r="CA8" s="559" t="str">
        <f t="shared" si="2"/>
        <v/>
      </c>
      <c r="CC8" s="862">
        <f>IF($D8&lt;&gt;"",IF(E8="",1,0),0)</f>
        <v>0</v>
      </c>
      <c r="CD8" s="862">
        <f>IF($D8&lt;&gt;"",IF(F8="",1,0),0)</f>
        <v>0</v>
      </c>
      <c r="CE8" s="862">
        <f t="shared" ref="CE8" si="16">IF(AND(E8="1：実施",COUNTIF(G8:K8,"○")=0),1,0)</f>
        <v>0</v>
      </c>
      <c r="CF8" s="862">
        <f t="shared" ref="CF8" si="17">IF(AND(F8="1：実施",COUNTIF(L8:O8,"○")=0),1,0)</f>
        <v>0</v>
      </c>
      <c r="CG8" s="862">
        <f t="shared" ref="CG8" si="18">IF(AND(OR(E8="1：実施",F8="1：実施"),COUNTIF(P8:U8,"○")=0),1,0)</f>
        <v>0</v>
      </c>
      <c r="CH8" s="862">
        <f>IF($D8&lt;&gt;"",IF(V8="",1,0),0)</f>
        <v>0</v>
      </c>
      <c r="CI8" s="862">
        <f t="shared" ref="CI8" si="19">IF(AND(V8="1：実施",COUNTIF(W8:AD8,"○")=0),1,0)</f>
        <v>0</v>
      </c>
      <c r="CJ8" s="862">
        <f t="shared" ref="CJ8" si="20">IF(AND(X8="○",COUNTIF(AE8:AJ8,"○")=0),1,0)</f>
        <v>0</v>
      </c>
      <c r="CK8" s="862">
        <f>IF($D8&lt;&gt;"",IF(AND(AJ8&lt;&gt;0,AK8=0),1,0),0)</f>
        <v>0</v>
      </c>
      <c r="CL8" s="862">
        <f t="shared" ref="CL8" si="21">IF(AND(Z8="○",COUNTIF(AL8:AQ8,"○")=0),1,0)</f>
        <v>0</v>
      </c>
      <c r="CM8" s="862">
        <f>IF($D8&lt;&gt;"",IF(AND(AQ8&lt;&gt;0,AR8=0),1,0),0)</f>
        <v>0</v>
      </c>
      <c r="CN8" s="862">
        <f t="shared" ref="CN8" si="22">IF(AND(V8="1：実施",COUNTIF(AS8:AW8,"○")=0),1,0)</f>
        <v>0</v>
      </c>
      <c r="CO8" s="862">
        <f>IF($D8&lt;&gt;"",IF(AND(AW8&lt;&gt;0,AX8=0),1,0),0)</f>
        <v>0</v>
      </c>
      <c r="CP8" s="862">
        <f t="shared" ref="CP8" si="23">IF(AND(V8="1：実施",COUNTIF(AY8:BD8,"○")=0),1,0)</f>
        <v>0</v>
      </c>
      <c r="CQ8" s="862">
        <f t="shared" ref="CQ8" si="24">IF(AND(COUNTIF(AY8:BC8,"○")&gt;=1,BD8=""),1,0)</f>
        <v>0</v>
      </c>
      <c r="CR8" s="862">
        <f t="shared" si="12"/>
        <v>0</v>
      </c>
      <c r="CS8" s="862">
        <f>IF($D8&lt;&gt;"",IF(AND(BJ8&lt;&gt;0,BK8=0),1,0),0)</f>
        <v>0</v>
      </c>
      <c r="CT8" s="862">
        <f t="shared" si="13"/>
        <v>0</v>
      </c>
      <c r="CU8" s="862">
        <f>IF($D8&lt;&gt;"",IF(AND(BQ8&lt;&gt;0,BR8=0),1,0),0)</f>
        <v>0</v>
      </c>
      <c r="CV8" s="862">
        <f>IF($D8&lt;&gt;"",IF($D8&lt;&gt;"",IF(BS8=0,1,0),0),0)</f>
        <v>0</v>
      </c>
      <c r="CW8" s="862">
        <f>IF($D8&lt;&gt;"",IF(COUNTIF($BT8:$BW8,"○")&gt;0,0,1),0)</f>
        <v>0</v>
      </c>
      <c r="CX8" s="862">
        <f t="shared" ref="CX8" si="25">IF(AND(BV8="○",BX8=""),1,0)</f>
        <v>0</v>
      </c>
      <c r="CY8" s="862">
        <f>IF($D8&lt;&gt;"",IF(BY8="",1,0),0)</f>
        <v>0</v>
      </c>
      <c r="DA8" s="862">
        <f t="shared" si="15"/>
        <v>0</v>
      </c>
      <c r="DV8" s="364"/>
      <c r="DW8" s="364"/>
      <c r="DX8" s="364"/>
      <c r="DY8" s="364"/>
      <c r="DZ8" s="364"/>
      <c r="EA8" s="364"/>
      <c r="EB8" s="364"/>
      <c r="EC8" s="364"/>
      <c r="ED8" s="364"/>
      <c r="EE8" s="364"/>
      <c r="EF8" s="364"/>
      <c r="EG8" s="364"/>
      <c r="EH8" s="364"/>
      <c r="EI8" s="364"/>
      <c r="EJ8" s="364"/>
      <c r="EK8" s="364"/>
      <c r="EL8" s="364"/>
      <c r="EM8" s="364"/>
      <c r="EN8" s="364"/>
      <c r="EO8" s="364"/>
      <c r="EP8" s="364"/>
      <c r="EQ8" s="364"/>
      <c r="ER8" s="364"/>
      <c r="ES8" s="364"/>
      <c r="ET8" s="364"/>
      <c r="EU8" s="364"/>
      <c r="EV8" s="364"/>
      <c r="EW8" s="364"/>
      <c r="EX8" s="364"/>
      <c r="EY8" s="364"/>
      <c r="EZ8" s="364"/>
      <c r="FA8" s="364"/>
      <c r="FB8" s="364"/>
      <c r="FC8" s="364"/>
      <c r="FD8" s="364"/>
      <c r="FE8" s="364"/>
      <c r="FF8" s="364"/>
      <c r="FG8" s="364"/>
      <c r="FH8" s="364"/>
      <c r="FI8" s="364"/>
      <c r="FJ8" s="364"/>
      <c r="FK8" s="364"/>
      <c r="FL8" s="364"/>
      <c r="FM8" s="364"/>
      <c r="FN8" s="364"/>
      <c r="FO8" s="364"/>
      <c r="FP8" s="364"/>
      <c r="FQ8" s="364"/>
      <c r="FR8" s="364"/>
      <c r="FS8" s="364"/>
      <c r="FT8" s="364"/>
      <c r="FU8" s="364"/>
      <c r="FV8" s="364"/>
      <c r="FW8" s="364"/>
      <c r="FX8" s="364"/>
      <c r="FY8" s="364"/>
      <c r="FZ8" s="364"/>
      <c r="GA8" s="364"/>
      <c r="GB8" s="364"/>
      <c r="GC8" s="364"/>
      <c r="GD8" s="364"/>
      <c r="GE8" s="364"/>
      <c r="GF8" s="364"/>
      <c r="GG8" s="364"/>
      <c r="GH8" s="364"/>
      <c r="GI8" s="364"/>
      <c r="GJ8" s="364"/>
      <c r="GK8" s="364"/>
      <c r="GL8" s="364"/>
      <c r="GM8" s="364"/>
      <c r="GN8" s="364"/>
      <c r="GO8" s="364"/>
      <c r="GP8" s="364"/>
      <c r="GQ8" s="364"/>
      <c r="GR8" s="364"/>
      <c r="GS8" s="364"/>
      <c r="GT8" s="364"/>
      <c r="GU8" s="364"/>
      <c r="GV8" s="364"/>
      <c r="GW8" s="364"/>
      <c r="GX8" s="364"/>
      <c r="GY8" s="364"/>
      <c r="GZ8" s="364"/>
      <c r="HA8" s="364"/>
      <c r="HB8" s="364"/>
      <c r="HC8" s="364"/>
      <c r="HD8" s="364"/>
      <c r="HE8" s="364"/>
      <c r="HF8" s="364"/>
      <c r="HG8" s="364"/>
      <c r="HH8" s="364"/>
      <c r="HI8" s="364"/>
      <c r="HJ8" s="364"/>
      <c r="HK8" s="364"/>
      <c r="HL8" s="364"/>
      <c r="HM8" s="364"/>
      <c r="HN8" s="364"/>
      <c r="HO8" s="364"/>
      <c r="HP8" s="364"/>
      <c r="HQ8" s="364"/>
      <c r="HR8" s="364"/>
      <c r="HS8" s="364"/>
      <c r="HT8" s="364"/>
      <c r="HU8" s="364"/>
      <c r="HV8" s="364"/>
      <c r="HW8" s="364"/>
      <c r="HX8" s="364"/>
      <c r="HY8" s="364"/>
      <c r="HZ8" s="364"/>
      <c r="IA8" s="364"/>
      <c r="IB8" s="364"/>
      <c r="IC8" s="364"/>
      <c r="ID8" s="364"/>
      <c r="IE8" s="364"/>
      <c r="IF8" s="364"/>
      <c r="IG8" s="364"/>
      <c r="IH8" s="364"/>
      <c r="II8" s="364"/>
      <c r="IJ8" s="364"/>
      <c r="IK8" s="364"/>
      <c r="IL8" s="364"/>
      <c r="IM8" s="364"/>
      <c r="IN8" s="364"/>
      <c r="IO8" s="364"/>
      <c r="IP8" s="364"/>
      <c r="IQ8" s="364"/>
      <c r="IR8" s="364"/>
      <c r="IS8" s="364"/>
      <c r="IT8" s="364"/>
      <c r="IU8" s="364"/>
      <c r="IV8" s="364"/>
      <c r="IW8" s="364"/>
      <c r="IX8" s="364"/>
      <c r="IY8" s="364"/>
      <c r="IZ8" s="364"/>
      <c r="JA8" s="364"/>
      <c r="JB8" s="364"/>
      <c r="JC8" s="364"/>
      <c r="JD8" s="364"/>
      <c r="JE8" s="364"/>
      <c r="JF8" s="364"/>
      <c r="JG8" s="364"/>
      <c r="JH8" s="364"/>
      <c r="JI8" s="364"/>
      <c r="JJ8" s="364"/>
      <c r="JK8" s="364"/>
      <c r="JL8" s="364"/>
      <c r="JM8" s="364"/>
      <c r="JN8" s="364"/>
      <c r="JO8" s="364"/>
      <c r="JP8" s="364"/>
      <c r="JQ8" s="364"/>
      <c r="JR8" s="364"/>
      <c r="JS8" s="364"/>
      <c r="JT8" s="364"/>
      <c r="JU8" s="364"/>
      <c r="JV8" s="364"/>
      <c r="JW8" s="364"/>
      <c r="JX8" s="364"/>
      <c r="JY8" s="364"/>
      <c r="JZ8" s="364"/>
      <c r="KA8" s="364"/>
      <c r="KB8" s="364"/>
      <c r="KC8" s="364"/>
      <c r="KD8" s="364"/>
      <c r="KE8" s="364"/>
      <c r="KF8" s="364"/>
      <c r="KG8" s="364"/>
      <c r="KH8" s="364"/>
      <c r="KI8" s="364"/>
      <c r="KJ8" s="364"/>
      <c r="KK8" s="364"/>
      <c r="KL8" s="364"/>
      <c r="KM8" s="364"/>
      <c r="KN8" s="364"/>
      <c r="KO8" s="364"/>
      <c r="KP8" s="364"/>
      <c r="KQ8" s="364"/>
      <c r="KR8" s="364"/>
      <c r="KS8" s="364"/>
      <c r="KT8" s="364"/>
      <c r="KU8" s="364"/>
      <c r="KV8" s="364"/>
      <c r="KW8" s="364"/>
      <c r="KX8" s="364"/>
      <c r="KY8" s="364"/>
      <c r="KZ8" s="364"/>
      <c r="LA8" s="364"/>
      <c r="LB8" s="364"/>
      <c r="LC8" s="364"/>
      <c r="LD8" s="364"/>
      <c r="LE8" s="364"/>
      <c r="LF8" s="364"/>
      <c r="LG8" s="364"/>
      <c r="LH8" s="364"/>
      <c r="LI8" s="364"/>
      <c r="LJ8" s="364"/>
      <c r="LK8" s="364"/>
      <c r="LL8" s="364"/>
      <c r="LM8" s="364"/>
      <c r="LN8" s="364"/>
      <c r="LO8" s="364"/>
      <c r="LP8" s="364"/>
      <c r="LQ8" s="364"/>
      <c r="LR8" s="364"/>
      <c r="LS8" s="364"/>
      <c r="LT8" s="364"/>
      <c r="LU8" s="364"/>
      <c r="LV8" s="364"/>
      <c r="LW8" s="364"/>
      <c r="LX8" s="364"/>
      <c r="LY8" s="364"/>
      <c r="LZ8" s="364"/>
      <c r="MA8" s="364"/>
      <c r="MB8" s="364"/>
      <c r="MC8" s="364"/>
      <c r="MD8" s="364"/>
      <c r="ME8" s="364"/>
      <c r="MF8" s="364"/>
      <c r="MG8" s="364"/>
      <c r="MH8" s="364"/>
      <c r="MI8" s="364"/>
      <c r="MJ8" s="364"/>
      <c r="MK8" s="364"/>
      <c r="ML8" s="364"/>
      <c r="MM8" s="364"/>
      <c r="MN8" s="364"/>
      <c r="MO8" s="364"/>
      <c r="MP8" s="364"/>
      <c r="MQ8" s="364"/>
      <c r="MR8" s="364"/>
      <c r="MS8" s="364"/>
      <c r="MT8" s="364"/>
      <c r="MU8" s="364"/>
      <c r="MV8" s="364"/>
      <c r="MW8" s="364"/>
      <c r="MX8" s="364"/>
      <c r="MY8" s="364"/>
      <c r="MZ8" s="364"/>
      <c r="NA8" s="364"/>
      <c r="NB8" s="364"/>
      <c r="NC8" s="364"/>
      <c r="ND8" s="364"/>
      <c r="NE8" s="364"/>
      <c r="NF8" s="364"/>
      <c r="NG8" s="364"/>
      <c r="NH8" s="364"/>
      <c r="NI8" s="364"/>
      <c r="NJ8" s="364"/>
      <c r="NK8" s="364"/>
      <c r="NL8" s="364"/>
      <c r="NM8" s="364"/>
      <c r="NN8" s="364"/>
      <c r="NO8" s="364"/>
      <c r="NP8" s="364"/>
      <c r="NQ8" s="364"/>
      <c r="NR8" s="364"/>
      <c r="NS8" s="364"/>
      <c r="NT8" s="364"/>
      <c r="NU8" s="364"/>
      <c r="NV8" s="364"/>
      <c r="NW8" s="364"/>
      <c r="NX8" s="364"/>
      <c r="NY8" s="364"/>
      <c r="NZ8" s="364"/>
      <c r="OA8" s="364"/>
      <c r="OB8" s="364"/>
      <c r="OC8" s="364"/>
      <c r="OD8" s="364"/>
      <c r="OE8" s="364"/>
      <c r="OF8" s="364"/>
      <c r="OG8" s="364"/>
      <c r="OH8" s="364"/>
      <c r="OI8" s="364"/>
      <c r="OJ8" s="364"/>
      <c r="OK8" s="364"/>
      <c r="OL8" s="364"/>
      <c r="OM8" s="364"/>
      <c r="ON8" s="364"/>
      <c r="OO8" s="364"/>
      <c r="OP8" s="364"/>
      <c r="OQ8" s="364"/>
      <c r="OR8" s="364"/>
      <c r="OS8" s="364"/>
      <c r="OT8" s="364"/>
      <c r="OU8" s="364"/>
      <c r="OV8" s="364"/>
      <c r="OW8" s="364"/>
      <c r="OX8" s="364"/>
      <c r="OY8" s="364"/>
      <c r="OZ8" s="364"/>
      <c r="PA8" s="364"/>
      <c r="PB8" s="364"/>
      <c r="PC8" s="364"/>
      <c r="PD8" s="364"/>
      <c r="PE8" s="364"/>
      <c r="PF8" s="364"/>
      <c r="PG8" s="364"/>
      <c r="PH8" s="364"/>
      <c r="PI8" s="364"/>
      <c r="PJ8" s="364"/>
      <c r="PK8" s="364"/>
      <c r="PL8" s="364"/>
      <c r="PM8" s="364"/>
      <c r="PN8" s="364"/>
      <c r="PO8" s="364"/>
      <c r="PP8" s="364"/>
      <c r="PQ8" s="364"/>
      <c r="PR8" s="364"/>
      <c r="PS8" s="364"/>
      <c r="PT8" s="364"/>
      <c r="PU8" s="364"/>
      <c r="PV8" s="364"/>
      <c r="PW8" s="364"/>
      <c r="PX8" s="364"/>
      <c r="PY8" s="364"/>
      <c r="PZ8" s="364"/>
      <c r="QA8" s="364"/>
      <c r="QB8" s="364"/>
      <c r="QC8" s="364"/>
      <c r="QD8" s="364"/>
      <c r="QE8" s="364"/>
      <c r="QF8" s="364"/>
      <c r="QG8" s="364"/>
      <c r="QH8" s="364"/>
      <c r="QI8" s="364"/>
      <c r="QJ8" s="364"/>
      <c r="QK8" s="364"/>
      <c r="QL8" s="364"/>
      <c r="QM8" s="364"/>
      <c r="QN8" s="364"/>
      <c r="QO8" s="364"/>
      <c r="QP8" s="364"/>
      <c r="QQ8" s="364"/>
      <c r="QR8" s="364"/>
      <c r="QS8" s="364"/>
      <c r="QT8" s="364"/>
      <c r="QU8" s="364"/>
      <c r="QV8" s="364"/>
      <c r="QW8" s="364"/>
      <c r="QX8" s="364"/>
      <c r="QY8" s="364"/>
      <c r="QZ8" s="364"/>
      <c r="RA8" s="364"/>
      <c r="RB8" s="364"/>
      <c r="RC8" s="364"/>
      <c r="RD8" s="364"/>
      <c r="RE8" s="364"/>
      <c r="RF8" s="364"/>
      <c r="RG8" s="364"/>
      <c r="RH8" s="364"/>
      <c r="RI8" s="364"/>
      <c r="RJ8" s="364"/>
      <c r="RK8" s="364"/>
      <c r="RL8" s="364"/>
      <c r="RM8" s="364"/>
      <c r="RN8" s="364"/>
      <c r="RO8" s="364"/>
      <c r="RP8" s="364"/>
      <c r="RQ8" s="364"/>
      <c r="RR8" s="364"/>
      <c r="RS8" s="364"/>
      <c r="RT8" s="364"/>
      <c r="RU8" s="364"/>
      <c r="RV8" s="364"/>
      <c r="RW8" s="364"/>
      <c r="RX8" s="364"/>
      <c r="RY8" s="364"/>
      <c r="RZ8" s="364"/>
      <c r="SA8" s="364"/>
      <c r="SB8" s="364"/>
      <c r="SC8" s="364"/>
      <c r="SD8" s="364"/>
      <c r="SE8" s="364"/>
      <c r="SF8" s="364"/>
      <c r="SG8" s="364"/>
      <c r="SH8" s="364"/>
      <c r="SI8" s="364"/>
      <c r="SJ8" s="364"/>
      <c r="SK8" s="364"/>
      <c r="SL8" s="364"/>
      <c r="SM8" s="364"/>
      <c r="SN8" s="364"/>
      <c r="SO8" s="364"/>
      <c r="SP8" s="364"/>
      <c r="SQ8" s="364"/>
      <c r="SR8" s="364"/>
      <c r="SS8" s="364"/>
      <c r="ST8" s="364"/>
      <c r="SU8" s="364"/>
      <c r="SV8" s="364"/>
      <c r="SW8" s="364"/>
      <c r="SX8" s="364"/>
      <c r="SY8" s="364"/>
      <c r="SZ8" s="364"/>
      <c r="TA8" s="364"/>
      <c r="TB8" s="364"/>
      <c r="TC8" s="364"/>
      <c r="TD8" s="364"/>
      <c r="TE8" s="364"/>
      <c r="TF8" s="364"/>
      <c r="TG8" s="364"/>
      <c r="TH8" s="364"/>
      <c r="TI8" s="364"/>
      <c r="TJ8" s="364"/>
      <c r="TK8" s="364"/>
      <c r="TL8" s="364"/>
      <c r="TM8" s="364"/>
      <c r="TN8" s="364"/>
      <c r="TO8" s="364"/>
      <c r="TP8" s="364"/>
      <c r="TQ8" s="364"/>
      <c r="TR8" s="364"/>
      <c r="TS8" s="364"/>
      <c r="TT8" s="364"/>
      <c r="TU8" s="364"/>
      <c r="TV8" s="364"/>
      <c r="TW8" s="364"/>
      <c r="TX8" s="364"/>
      <c r="TY8" s="364"/>
      <c r="TZ8" s="364"/>
      <c r="UA8" s="364"/>
      <c r="UB8" s="364"/>
      <c r="UC8" s="364"/>
      <c r="UD8" s="364"/>
      <c r="UE8" s="364"/>
      <c r="UF8" s="364"/>
      <c r="UG8" s="364"/>
      <c r="UH8" s="364"/>
      <c r="UI8" s="364"/>
      <c r="UJ8" s="364"/>
      <c r="UK8" s="364"/>
      <c r="UL8" s="364"/>
      <c r="UM8" s="364"/>
      <c r="UN8" s="364"/>
      <c r="UO8" s="364"/>
      <c r="UP8" s="364"/>
      <c r="UQ8" s="364"/>
      <c r="UR8" s="364"/>
      <c r="US8" s="364"/>
      <c r="UT8" s="364"/>
      <c r="UU8" s="364"/>
      <c r="UV8" s="364"/>
      <c r="UW8" s="364"/>
      <c r="UX8" s="364"/>
      <c r="UY8" s="364"/>
      <c r="UZ8" s="364"/>
      <c r="VA8" s="364"/>
      <c r="VB8" s="364"/>
      <c r="VC8" s="364"/>
      <c r="VD8" s="364"/>
      <c r="VE8" s="364"/>
      <c r="VF8" s="364"/>
      <c r="VG8" s="364"/>
      <c r="VH8" s="364"/>
      <c r="VI8" s="364"/>
      <c r="VJ8" s="364"/>
      <c r="VK8" s="364"/>
      <c r="VL8" s="364"/>
      <c r="VM8" s="364"/>
      <c r="VN8" s="364"/>
      <c r="VO8" s="364"/>
      <c r="VP8" s="364"/>
      <c r="VQ8" s="364"/>
      <c r="VR8" s="364"/>
      <c r="VS8" s="364"/>
      <c r="VT8" s="364"/>
      <c r="VU8" s="364"/>
      <c r="VV8" s="364"/>
      <c r="VW8" s="364"/>
      <c r="VX8" s="364"/>
      <c r="VY8" s="364"/>
      <c r="VZ8" s="364"/>
      <c r="WA8" s="364"/>
      <c r="WB8" s="364"/>
      <c r="WC8" s="364"/>
      <c r="WD8" s="364"/>
      <c r="WE8" s="364"/>
      <c r="WF8" s="364"/>
      <c r="WG8" s="364"/>
      <c r="WH8" s="364"/>
      <c r="WI8" s="364"/>
      <c r="WJ8" s="364"/>
      <c r="WK8" s="364"/>
      <c r="WL8" s="364"/>
      <c r="WM8" s="364"/>
      <c r="WN8" s="364"/>
      <c r="WO8" s="364"/>
      <c r="WP8" s="364"/>
      <c r="WQ8" s="364"/>
      <c r="WR8" s="364"/>
      <c r="WS8" s="364"/>
      <c r="WT8" s="364"/>
      <c r="WU8" s="364"/>
      <c r="WV8" s="364"/>
      <c r="WW8" s="364"/>
      <c r="WX8" s="364"/>
      <c r="WY8" s="364"/>
      <c r="WZ8" s="364"/>
      <c r="XA8" s="364"/>
      <c r="XB8" s="364"/>
      <c r="XC8" s="364"/>
      <c r="XD8" s="364"/>
      <c r="XE8" s="364"/>
      <c r="XF8" s="364"/>
      <c r="XG8" s="364"/>
      <c r="XH8" s="364"/>
      <c r="XI8" s="364"/>
      <c r="XJ8" s="364"/>
      <c r="XK8" s="364"/>
      <c r="XL8" s="364"/>
      <c r="XM8" s="364"/>
      <c r="XN8" s="364"/>
      <c r="XO8" s="364"/>
      <c r="XP8" s="364"/>
      <c r="XQ8" s="364"/>
      <c r="XR8" s="364"/>
      <c r="XS8" s="364"/>
      <c r="XT8" s="364"/>
      <c r="XU8" s="364"/>
      <c r="XV8" s="364"/>
      <c r="XW8" s="364"/>
      <c r="XX8" s="364"/>
      <c r="XY8" s="364"/>
      <c r="XZ8" s="364"/>
      <c r="YA8" s="364"/>
      <c r="YB8" s="364"/>
      <c r="YC8" s="364"/>
      <c r="YD8" s="364"/>
      <c r="YE8" s="364"/>
      <c r="YF8" s="364"/>
      <c r="YG8" s="364"/>
      <c r="YH8" s="364"/>
      <c r="YI8" s="364"/>
      <c r="YJ8" s="364"/>
      <c r="YK8" s="364"/>
      <c r="YL8" s="364"/>
      <c r="YM8" s="364"/>
      <c r="YN8" s="364"/>
      <c r="YO8" s="364"/>
      <c r="YP8" s="364"/>
      <c r="YQ8" s="364"/>
      <c r="YR8" s="364"/>
      <c r="YS8" s="364"/>
      <c r="YT8" s="364"/>
      <c r="YU8" s="364"/>
      <c r="YV8" s="364"/>
      <c r="YW8" s="364"/>
      <c r="YX8" s="364"/>
      <c r="YY8" s="364"/>
      <c r="YZ8" s="364"/>
      <c r="ZA8" s="364"/>
      <c r="ZB8" s="364"/>
      <c r="ZC8" s="364"/>
      <c r="ZD8" s="364"/>
      <c r="ZE8" s="364"/>
      <c r="ZF8" s="364"/>
      <c r="ZG8" s="364"/>
      <c r="ZH8" s="364"/>
      <c r="ZI8" s="364"/>
      <c r="ZJ8" s="364"/>
      <c r="ZK8" s="364"/>
      <c r="ZL8" s="364"/>
      <c r="ZM8" s="364"/>
      <c r="ZN8" s="364"/>
      <c r="ZO8" s="364"/>
      <c r="ZP8" s="364"/>
      <c r="ZQ8" s="364"/>
      <c r="ZR8" s="364"/>
      <c r="ZS8" s="364"/>
      <c r="ZT8" s="364"/>
      <c r="ZU8" s="364"/>
      <c r="ZV8" s="364"/>
      <c r="ZW8" s="364"/>
      <c r="ZX8" s="364"/>
      <c r="ZY8" s="364"/>
      <c r="ZZ8" s="364"/>
      <c r="AAA8" s="364"/>
      <c r="AAB8" s="364"/>
      <c r="AAC8" s="364"/>
      <c r="AAD8" s="364"/>
      <c r="AAE8" s="364"/>
      <c r="AAF8" s="364"/>
      <c r="AAG8" s="364"/>
      <c r="AAH8" s="364"/>
      <c r="AAI8" s="364"/>
      <c r="AAJ8" s="364"/>
      <c r="AAK8" s="364"/>
      <c r="AAL8" s="364"/>
      <c r="AAM8" s="364"/>
      <c r="AAN8" s="364"/>
      <c r="AAO8" s="364"/>
      <c r="AAP8" s="364"/>
      <c r="AAQ8" s="364"/>
      <c r="AAR8" s="364"/>
      <c r="AAS8" s="364"/>
      <c r="AAT8" s="364"/>
      <c r="AAU8" s="364"/>
      <c r="AAV8" s="364"/>
      <c r="AAW8" s="364"/>
      <c r="AAX8" s="364"/>
      <c r="AAY8" s="364"/>
      <c r="AAZ8" s="364"/>
      <c r="ABA8" s="364"/>
      <c r="ABB8" s="364"/>
      <c r="ABC8" s="364"/>
      <c r="ABD8" s="364"/>
      <c r="ABE8" s="364"/>
      <c r="ABF8" s="364"/>
      <c r="ABG8" s="364"/>
      <c r="ABH8" s="364"/>
      <c r="ABI8" s="364"/>
      <c r="ABJ8" s="364"/>
      <c r="ABK8" s="364"/>
      <c r="ABL8" s="364"/>
      <c r="ABM8" s="364"/>
      <c r="ABN8" s="364"/>
      <c r="ABO8" s="364"/>
      <c r="ABP8" s="364"/>
      <c r="ABQ8" s="364"/>
      <c r="ABR8" s="364"/>
      <c r="ABS8" s="364"/>
      <c r="ABT8" s="364"/>
      <c r="ABU8" s="364"/>
      <c r="ABV8" s="364"/>
      <c r="ABW8" s="364"/>
      <c r="ABX8" s="364"/>
      <c r="ABY8" s="364"/>
      <c r="ABZ8" s="364"/>
      <c r="ACA8" s="364"/>
      <c r="ACB8" s="364"/>
      <c r="ACC8" s="364"/>
      <c r="ACD8" s="364"/>
      <c r="ACE8" s="364"/>
      <c r="ACF8" s="364"/>
      <c r="ACG8" s="364"/>
      <c r="ACH8" s="364"/>
      <c r="ACI8" s="364"/>
      <c r="ACJ8" s="364"/>
      <c r="ACK8" s="364"/>
      <c r="ACL8" s="364"/>
      <c r="ACM8" s="364"/>
      <c r="ACN8" s="364"/>
      <c r="ACO8" s="364"/>
      <c r="ACP8" s="364"/>
      <c r="ACQ8" s="364"/>
      <c r="ACR8" s="364"/>
      <c r="ACS8" s="364"/>
      <c r="ACT8" s="364"/>
      <c r="ACU8" s="364"/>
      <c r="ACV8" s="364"/>
      <c r="ACW8" s="364"/>
      <c r="ACX8" s="364"/>
      <c r="ACY8" s="364"/>
      <c r="ACZ8" s="364"/>
      <c r="ADA8" s="364"/>
      <c r="ADB8" s="364"/>
      <c r="ADC8" s="364"/>
      <c r="ADD8" s="364"/>
      <c r="ADE8" s="364"/>
      <c r="ADF8" s="364"/>
      <c r="ADG8" s="364"/>
      <c r="ADH8" s="364"/>
      <c r="ADI8" s="364"/>
      <c r="ADJ8" s="364"/>
      <c r="ADK8" s="364"/>
      <c r="ADL8" s="364"/>
      <c r="ADM8" s="364"/>
      <c r="ADN8" s="364"/>
      <c r="ADO8" s="364"/>
      <c r="ADP8" s="364"/>
      <c r="ADQ8" s="364"/>
      <c r="ADR8" s="364"/>
      <c r="ADS8" s="364"/>
      <c r="ADT8" s="364"/>
      <c r="ADU8" s="364"/>
      <c r="ADV8" s="364"/>
      <c r="ADW8" s="364"/>
      <c r="ADX8" s="364"/>
      <c r="ADY8" s="364"/>
      <c r="ADZ8" s="364"/>
      <c r="AEA8" s="364"/>
      <c r="AEB8" s="364"/>
      <c r="AEC8" s="364"/>
      <c r="AED8" s="364"/>
      <c r="AEE8" s="364"/>
      <c r="AEF8" s="364"/>
      <c r="AEG8" s="364"/>
      <c r="AEH8" s="364"/>
      <c r="AEI8" s="364"/>
      <c r="AEJ8" s="364"/>
      <c r="AEK8" s="364"/>
      <c r="AEL8" s="364"/>
      <c r="AEM8" s="364"/>
      <c r="AEN8" s="364"/>
      <c r="AEO8" s="364"/>
      <c r="AEP8" s="364"/>
      <c r="AEQ8" s="364"/>
      <c r="AER8" s="364"/>
      <c r="AES8" s="364"/>
      <c r="AET8" s="364"/>
      <c r="AEU8" s="364"/>
      <c r="AEV8" s="364"/>
      <c r="AEW8" s="364"/>
      <c r="AEX8" s="364"/>
      <c r="AEY8" s="364"/>
      <c r="AEZ8" s="364"/>
      <c r="AFA8" s="364"/>
      <c r="AFB8" s="364"/>
      <c r="AFC8" s="364"/>
      <c r="AFD8" s="364"/>
      <c r="AFE8" s="364"/>
      <c r="AFF8" s="364"/>
      <c r="AFG8" s="364"/>
      <c r="AFH8" s="364"/>
      <c r="AFI8" s="364"/>
      <c r="AFJ8" s="364"/>
      <c r="AFK8" s="364"/>
      <c r="AFL8" s="364"/>
      <c r="AFM8" s="364"/>
      <c r="AFN8" s="364"/>
      <c r="AFO8" s="364"/>
      <c r="AFP8" s="364"/>
      <c r="AFQ8" s="364"/>
      <c r="AFR8" s="364"/>
      <c r="AFS8" s="364"/>
      <c r="AFT8" s="364"/>
      <c r="AFU8" s="364"/>
      <c r="AFV8" s="364"/>
      <c r="AFW8" s="364"/>
      <c r="AFX8" s="364"/>
      <c r="AFY8" s="364"/>
      <c r="AFZ8" s="364"/>
      <c r="AGA8" s="364"/>
      <c r="AGB8" s="364"/>
      <c r="AGC8" s="364"/>
      <c r="AGD8" s="364"/>
      <c r="AGE8" s="364"/>
      <c r="AGF8" s="364"/>
      <c r="AGG8" s="364"/>
      <c r="AGH8" s="364"/>
      <c r="AGI8" s="364"/>
      <c r="AGJ8" s="364"/>
      <c r="AGK8" s="364"/>
      <c r="AGL8" s="364"/>
      <c r="AGM8" s="364"/>
      <c r="AGN8" s="364"/>
      <c r="AGO8" s="364"/>
      <c r="AGP8" s="364"/>
      <c r="AGQ8" s="364"/>
      <c r="AGR8" s="364"/>
      <c r="AGS8" s="364"/>
      <c r="AGT8" s="364"/>
      <c r="AGU8" s="364"/>
      <c r="AGV8" s="364"/>
      <c r="AGW8" s="364"/>
      <c r="AGX8" s="364"/>
      <c r="AGY8" s="364"/>
      <c r="AGZ8" s="364"/>
      <c r="AHA8" s="364"/>
      <c r="AHB8" s="364"/>
      <c r="AHC8" s="364"/>
      <c r="AHD8" s="364"/>
      <c r="AHE8" s="364"/>
      <c r="AHF8" s="364"/>
      <c r="AHG8" s="364"/>
      <c r="AHH8" s="364"/>
      <c r="AHI8" s="364"/>
      <c r="AHJ8" s="364"/>
      <c r="AHK8" s="364"/>
      <c r="AHL8" s="364"/>
      <c r="AHM8" s="364"/>
      <c r="AHN8" s="364"/>
      <c r="AHO8" s="364"/>
      <c r="AHP8" s="364"/>
      <c r="AHQ8" s="364"/>
      <c r="AHR8" s="364"/>
      <c r="AHS8" s="364"/>
      <c r="AHT8" s="364"/>
      <c r="AHU8" s="364"/>
      <c r="AHV8" s="364"/>
      <c r="AHW8" s="364"/>
      <c r="AHX8" s="364"/>
      <c r="AHY8" s="364"/>
      <c r="AHZ8" s="364"/>
      <c r="AIA8" s="364"/>
      <c r="AIB8" s="364"/>
      <c r="AIC8" s="364"/>
      <c r="AID8" s="364"/>
      <c r="AIE8" s="364"/>
      <c r="AIF8" s="364"/>
      <c r="AIG8" s="364"/>
      <c r="AIH8" s="364"/>
      <c r="AII8" s="364"/>
      <c r="AIJ8" s="364"/>
      <c r="AIK8" s="364"/>
      <c r="AIL8" s="364"/>
      <c r="AIM8" s="364"/>
      <c r="AIN8" s="364"/>
      <c r="AIO8" s="364"/>
      <c r="AIP8" s="364"/>
      <c r="AIQ8" s="364"/>
      <c r="AIR8" s="364"/>
      <c r="AIS8" s="364"/>
      <c r="AIT8" s="364"/>
      <c r="AIU8" s="364"/>
      <c r="AIV8" s="364"/>
      <c r="AIW8" s="364"/>
      <c r="AIX8" s="364"/>
      <c r="AIY8" s="364"/>
      <c r="AIZ8" s="364"/>
      <c r="AJA8" s="364"/>
      <c r="AJB8" s="364"/>
      <c r="AJC8" s="364"/>
      <c r="AJD8" s="364"/>
      <c r="AJE8" s="364"/>
      <c r="AJF8" s="364"/>
      <c r="AJG8" s="364"/>
      <c r="AJH8" s="364"/>
      <c r="AJI8" s="364"/>
      <c r="AJJ8" s="364"/>
      <c r="AJK8" s="364"/>
      <c r="AJL8" s="364"/>
      <c r="AJM8" s="364"/>
      <c r="AJN8" s="364"/>
      <c r="AJO8" s="364"/>
      <c r="AJP8" s="364"/>
      <c r="AJQ8" s="364"/>
      <c r="AJR8" s="364"/>
      <c r="AJS8" s="364"/>
      <c r="AJT8" s="364"/>
      <c r="AJU8" s="364"/>
      <c r="AJV8" s="364"/>
      <c r="AJW8" s="364"/>
      <c r="AJX8" s="364"/>
      <c r="AJY8" s="364"/>
      <c r="AJZ8" s="364"/>
      <c r="AKA8" s="364"/>
      <c r="AKB8" s="364"/>
      <c r="AKC8" s="364"/>
      <c r="AKD8" s="364"/>
      <c r="AKE8" s="364"/>
      <c r="AKF8" s="364"/>
      <c r="AKG8" s="364"/>
      <c r="AKH8" s="364"/>
      <c r="AKI8" s="364"/>
      <c r="AKJ8" s="364"/>
      <c r="AKK8" s="364"/>
      <c r="AKL8" s="364"/>
      <c r="AKM8" s="364"/>
      <c r="AKN8" s="364"/>
      <c r="AKO8" s="364"/>
      <c r="AKP8" s="364"/>
      <c r="AKQ8" s="364"/>
      <c r="AKR8" s="364"/>
      <c r="AKS8" s="364"/>
      <c r="AKT8" s="364"/>
      <c r="AKU8" s="364"/>
      <c r="AKV8" s="364"/>
      <c r="AKW8" s="364"/>
      <c r="AKX8" s="364"/>
      <c r="AKY8" s="364"/>
      <c r="AKZ8" s="364"/>
      <c r="ALA8" s="364"/>
      <c r="ALB8" s="364"/>
      <c r="ALC8" s="364"/>
      <c r="ALD8" s="364"/>
      <c r="ALE8" s="364"/>
      <c r="ALF8" s="364"/>
      <c r="ALG8" s="364"/>
      <c r="ALH8" s="364"/>
      <c r="ALI8" s="364"/>
      <c r="ALJ8" s="364"/>
      <c r="ALK8" s="364"/>
      <c r="ALL8" s="364"/>
      <c r="ALM8" s="364"/>
      <c r="ALN8" s="364"/>
      <c r="ALO8" s="364"/>
      <c r="ALP8" s="364"/>
      <c r="ALQ8" s="364"/>
      <c r="ALR8" s="364"/>
      <c r="ALS8" s="364"/>
      <c r="ALT8" s="364"/>
      <c r="ALU8" s="364"/>
      <c r="ALV8" s="364"/>
      <c r="ALW8" s="364"/>
      <c r="ALX8" s="364"/>
      <c r="ALY8" s="364"/>
      <c r="ALZ8" s="364"/>
      <c r="AMA8" s="364"/>
      <c r="AMB8" s="364"/>
      <c r="AMC8" s="364"/>
      <c r="AMD8" s="364"/>
      <c r="AME8" s="364"/>
      <c r="AMF8" s="364"/>
      <c r="AMG8" s="364"/>
      <c r="AMH8" s="364"/>
      <c r="AMI8" s="364"/>
      <c r="AMJ8" s="364"/>
      <c r="AMK8" s="364"/>
      <c r="AML8" s="364"/>
      <c r="AMM8" s="364"/>
      <c r="AMN8" s="364"/>
      <c r="AMO8" s="364"/>
      <c r="AMP8" s="364"/>
      <c r="AMQ8" s="364"/>
      <c r="AMR8" s="364"/>
      <c r="AMS8" s="364"/>
      <c r="AMT8" s="364"/>
      <c r="AMU8" s="364"/>
      <c r="AMV8" s="364"/>
      <c r="AMW8" s="364"/>
      <c r="AMX8" s="364"/>
      <c r="AMY8" s="364"/>
      <c r="AMZ8" s="364"/>
      <c r="ANA8" s="364"/>
      <c r="ANB8" s="364"/>
      <c r="ANC8" s="364"/>
      <c r="AND8" s="364"/>
      <c r="ANE8" s="364"/>
      <c r="ANF8" s="364"/>
      <c r="ANG8" s="364"/>
      <c r="ANH8" s="364"/>
      <c r="ANI8" s="364"/>
      <c r="ANJ8" s="364"/>
      <c r="ANK8" s="364"/>
      <c r="ANL8" s="364"/>
      <c r="ANM8" s="364"/>
      <c r="ANN8" s="364"/>
      <c r="ANO8" s="364"/>
      <c r="ANP8" s="364"/>
      <c r="ANQ8" s="364"/>
      <c r="ANR8" s="364"/>
      <c r="ANS8" s="364"/>
      <c r="ANT8" s="364"/>
      <c r="ANU8" s="364"/>
      <c r="ANV8" s="364"/>
      <c r="ANW8" s="364"/>
      <c r="ANX8" s="364"/>
      <c r="ANY8" s="364"/>
      <c r="ANZ8" s="364"/>
      <c r="AOA8" s="364"/>
      <c r="AOB8" s="364"/>
      <c r="AOC8" s="364"/>
      <c r="AOD8" s="364"/>
      <c r="AOE8" s="364"/>
      <c r="AOF8" s="364"/>
      <c r="AOG8" s="364"/>
      <c r="AOH8" s="364"/>
      <c r="AOI8" s="364"/>
      <c r="AOJ8" s="364"/>
      <c r="AOK8" s="364"/>
      <c r="AOL8" s="364"/>
      <c r="AOM8" s="364"/>
      <c r="AON8" s="364"/>
      <c r="AOO8" s="364"/>
      <c r="AOP8" s="364"/>
      <c r="AOQ8" s="364"/>
      <c r="AOR8" s="364"/>
      <c r="AOS8" s="364"/>
      <c r="AOT8" s="364"/>
      <c r="AOU8" s="364"/>
      <c r="AOV8" s="364"/>
      <c r="AOW8" s="364"/>
      <c r="AOX8" s="364"/>
      <c r="AOY8" s="364"/>
      <c r="AOZ8" s="364"/>
      <c r="APA8" s="364"/>
      <c r="APB8" s="364"/>
      <c r="APC8" s="364"/>
      <c r="APD8" s="364"/>
      <c r="APE8" s="364"/>
      <c r="APF8" s="364"/>
      <c r="APG8" s="364"/>
      <c r="APH8" s="364"/>
      <c r="API8" s="364"/>
      <c r="APJ8" s="364"/>
      <c r="APK8" s="364"/>
      <c r="APL8" s="364"/>
      <c r="APM8" s="364"/>
      <c r="APN8" s="364"/>
      <c r="APO8" s="364"/>
      <c r="APP8" s="364"/>
      <c r="APQ8" s="364"/>
      <c r="APR8" s="364"/>
      <c r="APS8" s="364"/>
      <c r="APT8" s="364"/>
      <c r="APU8" s="364"/>
      <c r="APV8" s="364"/>
      <c r="APW8" s="364"/>
      <c r="APX8" s="364"/>
      <c r="APY8" s="364"/>
      <c r="APZ8" s="364"/>
      <c r="AQA8" s="364"/>
      <c r="AQB8" s="364"/>
      <c r="AQC8" s="364"/>
      <c r="AQD8" s="364"/>
      <c r="AQE8" s="364"/>
      <c r="AQF8" s="364"/>
      <c r="AQG8" s="364"/>
      <c r="AQH8" s="364"/>
      <c r="AQI8" s="364"/>
      <c r="AQJ8" s="364"/>
      <c r="AQK8" s="364"/>
      <c r="AQL8" s="364"/>
      <c r="AQM8" s="364"/>
      <c r="AQN8" s="364"/>
      <c r="AQO8" s="364"/>
      <c r="AQP8" s="364"/>
      <c r="AQQ8" s="364"/>
      <c r="AQR8" s="364"/>
      <c r="AQS8" s="364"/>
      <c r="AQT8" s="364"/>
      <c r="AQU8" s="364"/>
      <c r="AQV8" s="364"/>
      <c r="AQW8" s="364"/>
      <c r="AQX8" s="364"/>
      <c r="AQY8" s="364"/>
      <c r="AQZ8" s="364"/>
      <c r="ARA8" s="364"/>
      <c r="ARB8" s="364"/>
      <c r="ARC8" s="364"/>
      <c r="ARD8" s="364"/>
      <c r="ARE8" s="364"/>
      <c r="ARF8" s="364"/>
      <c r="ARG8" s="364"/>
      <c r="ARH8" s="364"/>
      <c r="ARI8" s="364"/>
      <c r="ARJ8" s="364"/>
      <c r="ARK8" s="364"/>
      <c r="ARL8" s="364"/>
      <c r="ARM8" s="364"/>
      <c r="ARN8" s="364"/>
      <c r="ARO8" s="364"/>
      <c r="ARP8" s="364"/>
      <c r="ARQ8" s="364"/>
      <c r="ARR8" s="364"/>
      <c r="ARS8" s="364"/>
      <c r="ART8" s="364"/>
      <c r="ARU8" s="364"/>
      <c r="ARV8" s="364"/>
      <c r="ARW8" s="364"/>
      <c r="ARX8" s="364"/>
      <c r="ARY8" s="364"/>
      <c r="ARZ8" s="364"/>
      <c r="ASA8" s="364"/>
      <c r="ASB8" s="364"/>
      <c r="ASC8" s="364"/>
      <c r="ASD8" s="364"/>
      <c r="ASE8" s="364"/>
      <c r="ASF8" s="364"/>
      <c r="ASG8" s="364"/>
      <c r="ASH8" s="364"/>
      <c r="ASI8" s="364"/>
      <c r="ASJ8" s="364"/>
      <c r="ASK8" s="364"/>
      <c r="ASL8" s="364"/>
      <c r="ASM8" s="364"/>
      <c r="ASN8" s="364"/>
      <c r="ASO8" s="364"/>
      <c r="ASP8" s="364"/>
      <c r="ASQ8" s="364"/>
      <c r="ASR8" s="364"/>
      <c r="ASS8" s="364"/>
      <c r="AST8" s="364"/>
      <c r="ASU8" s="364"/>
      <c r="ASV8" s="364"/>
      <c r="ASW8" s="364"/>
      <c r="ASX8" s="364"/>
      <c r="ASY8" s="364"/>
      <c r="ASZ8" s="364"/>
      <c r="ATA8" s="364"/>
      <c r="ATB8" s="364"/>
      <c r="ATC8" s="364"/>
      <c r="ATD8" s="364"/>
      <c r="ATE8" s="364"/>
      <c r="ATF8" s="364"/>
      <c r="ATG8" s="364"/>
      <c r="ATH8" s="364"/>
      <c r="ATI8" s="364"/>
      <c r="ATJ8" s="364"/>
      <c r="ATK8" s="364"/>
      <c r="ATL8" s="364"/>
      <c r="ATM8" s="364"/>
      <c r="ATN8" s="364"/>
      <c r="ATO8" s="364"/>
      <c r="ATP8" s="364"/>
      <c r="ATQ8" s="364"/>
      <c r="ATR8" s="364"/>
      <c r="ATS8" s="364"/>
      <c r="ATT8" s="364"/>
      <c r="ATU8" s="364"/>
      <c r="ATV8" s="364"/>
      <c r="ATW8" s="364"/>
      <c r="ATX8" s="364"/>
      <c r="ATY8" s="364"/>
      <c r="ATZ8" s="364"/>
      <c r="AUA8" s="364"/>
      <c r="AUB8" s="364"/>
      <c r="AUC8" s="364"/>
      <c r="AUD8" s="364"/>
      <c r="AUE8" s="364"/>
      <c r="AUF8" s="364"/>
      <c r="AUG8" s="364"/>
      <c r="AUH8" s="364"/>
      <c r="AUI8" s="364"/>
      <c r="AUJ8" s="364"/>
      <c r="AUK8" s="364"/>
      <c r="AUL8" s="364"/>
      <c r="AUM8" s="364"/>
      <c r="AUN8" s="364"/>
      <c r="AUO8" s="364"/>
      <c r="AUP8" s="364"/>
      <c r="AUQ8" s="364"/>
      <c r="AUR8" s="364"/>
      <c r="AUS8" s="364"/>
      <c r="AUT8" s="364"/>
      <c r="AUU8" s="364"/>
      <c r="AUV8" s="364"/>
      <c r="AUW8" s="364"/>
      <c r="AUX8" s="364"/>
      <c r="AUY8" s="364"/>
      <c r="AUZ8" s="364"/>
      <c r="AVA8" s="364"/>
      <c r="AVB8" s="364"/>
      <c r="AVC8" s="364"/>
      <c r="AVD8" s="364"/>
      <c r="AVE8" s="364"/>
      <c r="AVF8" s="364"/>
      <c r="AVG8" s="364"/>
      <c r="AVH8" s="364"/>
      <c r="AVI8" s="364"/>
      <c r="AVJ8" s="364"/>
      <c r="AVK8" s="364"/>
      <c r="AVL8" s="364"/>
      <c r="AVM8" s="364"/>
      <c r="AVN8" s="364"/>
      <c r="AVO8" s="364"/>
      <c r="AVP8" s="364"/>
      <c r="AVQ8" s="364"/>
      <c r="AVR8" s="364"/>
      <c r="AVS8" s="364"/>
      <c r="AVT8" s="364"/>
      <c r="AVU8" s="364"/>
      <c r="AVV8" s="364"/>
      <c r="AVW8" s="364"/>
      <c r="AVX8" s="364"/>
      <c r="AVY8" s="364"/>
      <c r="AVZ8" s="364"/>
      <c r="AWA8" s="364"/>
      <c r="AWB8" s="364"/>
      <c r="AWC8" s="364"/>
      <c r="AWD8" s="364"/>
      <c r="AWE8" s="364"/>
      <c r="AWF8" s="364"/>
      <c r="AWG8" s="364"/>
      <c r="AWH8" s="364"/>
      <c r="AWI8" s="364"/>
      <c r="AWJ8" s="364"/>
      <c r="AWK8" s="364"/>
      <c r="AWL8" s="364"/>
      <c r="AWM8" s="364"/>
      <c r="AWN8" s="364"/>
      <c r="AWO8" s="364"/>
      <c r="AWP8" s="364"/>
      <c r="AWQ8" s="364"/>
      <c r="AWR8" s="364"/>
      <c r="AWS8" s="364"/>
      <c r="AWT8" s="364"/>
      <c r="AWU8" s="364"/>
      <c r="AWV8" s="364"/>
      <c r="AWW8" s="364"/>
      <c r="AWX8" s="364"/>
      <c r="AWY8" s="364"/>
      <c r="AWZ8" s="364"/>
      <c r="AXA8" s="364"/>
      <c r="AXB8" s="364"/>
      <c r="AXC8" s="364"/>
      <c r="AXD8" s="364"/>
      <c r="AXE8" s="364"/>
      <c r="AXF8" s="364"/>
      <c r="AXG8" s="364"/>
      <c r="AXH8" s="364"/>
      <c r="AXI8" s="364"/>
      <c r="AXJ8" s="364"/>
      <c r="AXK8" s="364"/>
      <c r="AXL8" s="364"/>
      <c r="AXM8" s="364"/>
      <c r="AXN8" s="364"/>
      <c r="AXO8" s="364"/>
      <c r="AXP8" s="364"/>
      <c r="AXQ8" s="364"/>
      <c r="AXR8" s="364"/>
      <c r="AXS8" s="364"/>
      <c r="AXT8" s="364"/>
      <c r="AXU8" s="364"/>
      <c r="AXV8" s="364"/>
      <c r="AXW8" s="364"/>
      <c r="AXX8" s="364"/>
      <c r="AXY8" s="364"/>
      <c r="AXZ8" s="364"/>
      <c r="AYA8" s="364"/>
      <c r="AYB8" s="364"/>
      <c r="AYC8" s="364"/>
      <c r="AYD8" s="364"/>
      <c r="AYE8" s="364"/>
      <c r="AYF8" s="364"/>
      <c r="AYG8" s="364"/>
      <c r="AYH8" s="364"/>
      <c r="AYI8" s="364"/>
      <c r="AYJ8" s="364"/>
      <c r="AYK8" s="364"/>
      <c r="AYL8" s="364"/>
      <c r="AYM8" s="364"/>
      <c r="AYN8" s="364"/>
      <c r="AYO8" s="364"/>
      <c r="AYP8" s="364"/>
      <c r="AYQ8" s="364"/>
      <c r="AYR8" s="364"/>
      <c r="AYS8" s="364"/>
      <c r="AYT8" s="364"/>
      <c r="AYU8" s="364"/>
      <c r="AYV8" s="364"/>
      <c r="AYW8" s="364"/>
      <c r="AYX8" s="364"/>
      <c r="AYY8" s="364"/>
      <c r="AYZ8" s="364"/>
      <c r="AZA8" s="364"/>
      <c r="AZB8" s="364"/>
      <c r="AZC8" s="364"/>
      <c r="AZD8" s="364"/>
      <c r="AZE8" s="364"/>
      <c r="AZF8" s="364"/>
      <c r="AZG8" s="364"/>
      <c r="AZH8" s="364"/>
      <c r="AZI8" s="364"/>
      <c r="AZJ8" s="364"/>
      <c r="AZK8" s="364"/>
      <c r="AZL8" s="364"/>
      <c r="AZM8" s="364"/>
      <c r="AZN8" s="364"/>
      <c r="AZO8" s="364"/>
      <c r="AZP8" s="364"/>
      <c r="AZQ8" s="364"/>
      <c r="AZR8" s="364"/>
      <c r="AZS8" s="364"/>
      <c r="AZT8" s="364"/>
      <c r="AZU8" s="364"/>
      <c r="AZV8" s="364"/>
      <c r="AZW8" s="364"/>
      <c r="AZX8" s="364"/>
      <c r="AZY8" s="364"/>
      <c r="AZZ8" s="364"/>
      <c r="BAA8" s="364"/>
      <c r="BAB8" s="364"/>
      <c r="BAC8" s="364"/>
      <c r="BAD8" s="364"/>
      <c r="BAE8" s="364"/>
      <c r="BAF8" s="364"/>
      <c r="BAG8" s="364"/>
      <c r="BAH8" s="364"/>
      <c r="BAI8" s="364"/>
      <c r="BAJ8" s="364"/>
      <c r="BAK8" s="364"/>
      <c r="BAL8" s="364"/>
      <c r="BAM8" s="364"/>
      <c r="BAN8" s="364"/>
      <c r="BAO8" s="364"/>
      <c r="BAP8" s="364"/>
      <c r="BAQ8" s="364"/>
      <c r="BAR8" s="364"/>
      <c r="BAS8" s="364"/>
      <c r="BAT8" s="364"/>
      <c r="BAU8" s="364"/>
      <c r="BAV8" s="364"/>
      <c r="BAW8" s="364"/>
      <c r="BAX8" s="364"/>
      <c r="BAY8" s="364"/>
      <c r="BAZ8" s="364"/>
      <c r="BBA8" s="364"/>
      <c r="BBB8" s="364"/>
      <c r="BBC8" s="364"/>
      <c r="BBD8" s="364"/>
      <c r="BBE8" s="364"/>
      <c r="BBF8" s="364"/>
      <c r="BBG8" s="364"/>
      <c r="BBH8" s="364"/>
      <c r="BBI8" s="364"/>
      <c r="BBJ8" s="364"/>
      <c r="BBK8" s="364"/>
      <c r="BBL8" s="364"/>
      <c r="BBM8" s="364"/>
      <c r="BBN8" s="364"/>
      <c r="BBO8" s="364"/>
      <c r="BBP8" s="364"/>
      <c r="BBQ8" s="364"/>
      <c r="BBR8" s="364"/>
      <c r="BBS8" s="364"/>
      <c r="BBT8" s="364"/>
      <c r="BBU8" s="364"/>
      <c r="BBV8" s="364"/>
      <c r="BBW8" s="364"/>
      <c r="BBX8" s="364"/>
      <c r="BBY8" s="364"/>
      <c r="BBZ8" s="364"/>
      <c r="BCA8" s="364"/>
      <c r="BCB8" s="364"/>
      <c r="BCC8" s="364"/>
      <c r="BCD8" s="364"/>
      <c r="BCE8" s="364"/>
      <c r="BCF8" s="364"/>
      <c r="BCG8" s="364"/>
      <c r="BCH8" s="364"/>
      <c r="BCI8" s="364"/>
      <c r="BCJ8" s="364"/>
      <c r="BCK8" s="364"/>
      <c r="BCL8" s="364"/>
      <c r="BCM8" s="364"/>
      <c r="BCN8" s="364"/>
      <c r="BCO8" s="364"/>
      <c r="BCP8" s="364"/>
      <c r="BCQ8" s="364"/>
      <c r="BCR8" s="364"/>
      <c r="BCS8" s="364"/>
      <c r="BCT8" s="364"/>
      <c r="BCU8" s="364"/>
      <c r="BCV8" s="364"/>
      <c r="BCW8" s="364"/>
      <c r="BCX8" s="364"/>
      <c r="BCY8" s="364"/>
      <c r="BCZ8" s="364"/>
      <c r="BDA8" s="364"/>
      <c r="BDB8" s="364"/>
      <c r="BDC8" s="364"/>
      <c r="BDD8" s="364"/>
      <c r="BDE8" s="364"/>
      <c r="BDF8" s="364"/>
      <c r="BDG8" s="364"/>
      <c r="BDH8" s="364"/>
      <c r="BDI8" s="364"/>
      <c r="BDJ8" s="364"/>
      <c r="BDK8" s="364"/>
      <c r="BDL8" s="364"/>
      <c r="BDM8" s="364"/>
      <c r="BDN8" s="364"/>
      <c r="BDO8" s="364"/>
      <c r="BDP8" s="364"/>
      <c r="BDQ8" s="364"/>
      <c r="BDR8" s="364"/>
      <c r="BDS8" s="364"/>
      <c r="BDT8" s="364"/>
      <c r="BDU8" s="364"/>
      <c r="BDV8" s="364"/>
      <c r="BDW8" s="364"/>
      <c r="BDX8" s="364"/>
      <c r="BDY8" s="364"/>
      <c r="BDZ8" s="364"/>
      <c r="BEA8" s="364"/>
      <c r="BEB8" s="364"/>
      <c r="BEC8" s="364"/>
      <c r="BED8" s="364"/>
      <c r="BEE8" s="364"/>
      <c r="BEF8" s="364"/>
      <c r="BEG8" s="364"/>
      <c r="BEH8" s="364"/>
      <c r="BEI8" s="364"/>
      <c r="BEJ8" s="364"/>
      <c r="BEK8" s="364"/>
      <c r="BEL8" s="364"/>
      <c r="BEM8" s="364"/>
      <c r="BEN8" s="364"/>
      <c r="BEO8" s="364"/>
      <c r="BEP8" s="364"/>
      <c r="BEQ8" s="364"/>
      <c r="BER8" s="364"/>
      <c r="BES8" s="364"/>
      <c r="BET8" s="364"/>
      <c r="BEU8" s="364"/>
      <c r="BEV8" s="364"/>
      <c r="BEW8" s="364"/>
      <c r="BEX8" s="364"/>
      <c r="BEY8" s="364"/>
      <c r="BEZ8" s="364"/>
      <c r="BFA8" s="364"/>
      <c r="BFB8" s="364"/>
      <c r="BFC8" s="364"/>
      <c r="BFD8" s="364"/>
      <c r="BFE8" s="364"/>
      <c r="BFF8" s="364"/>
      <c r="BFG8" s="364"/>
      <c r="BFH8" s="364"/>
      <c r="BFI8" s="364"/>
      <c r="BFJ8" s="364"/>
      <c r="BFK8" s="364"/>
      <c r="BFL8" s="364"/>
      <c r="BFM8" s="364"/>
      <c r="BFN8" s="364"/>
      <c r="BFO8" s="364"/>
      <c r="BFP8" s="364"/>
      <c r="BFQ8" s="364"/>
      <c r="BFR8" s="364"/>
      <c r="BFS8" s="364"/>
      <c r="BFT8" s="364"/>
      <c r="BFU8" s="364"/>
      <c r="BFV8" s="364"/>
      <c r="BFW8" s="364"/>
      <c r="BFX8" s="364"/>
      <c r="BFY8" s="364"/>
      <c r="BFZ8" s="364"/>
      <c r="BGA8" s="364"/>
      <c r="BGB8" s="364"/>
      <c r="BGC8" s="364"/>
      <c r="BGD8" s="364"/>
      <c r="BGE8" s="364"/>
      <c r="BGF8" s="364"/>
      <c r="BGG8" s="364"/>
      <c r="BGH8" s="364"/>
      <c r="BGI8" s="364"/>
      <c r="BGJ8" s="364"/>
      <c r="BGK8" s="364"/>
      <c r="BGL8" s="364"/>
      <c r="BGM8" s="364"/>
      <c r="BGN8" s="364"/>
      <c r="BGO8" s="364"/>
      <c r="BGP8" s="364"/>
      <c r="BGQ8" s="364"/>
      <c r="BGR8" s="364"/>
      <c r="BGS8" s="364"/>
      <c r="BGT8" s="364"/>
      <c r="BGU8" s="364"/>
      <c r="BGV8" s="364"/>
      <c r="BGW8" s="364"/>
      <c r="BGX8" s="364"/>
      <c r="BGY8" s="364"/>
      <c r="BGZ8" s="364"/>
      <c r="BHA8" s="364"/>
      <c r="BHB8" s="364"/>
      <c r="BHC8" s="364"/>
      <c r="BHD8" s="364"/>
      <c r="BHE8" s="364"/>
      <c r="BHF8" s="364"/>
      <c r="BHG8" s="364"/>
      <c r="BHH8" s="364"/>
      <c r="BHI8" s="364"/>
      <c r="BHJ8" s="364"/>
      <c r="BHK8" s="364"/>
      <c r="BHL8" s="364"/>
      <c r="BHM8" s="364"/>
      <c r="BHN8" s="364"/>
      <c r="BHO8" s="364"/>
      <c r="BHP8" s="364"/>
      <c r="BHQ8" s="364"/>
      <c r="BHR8" s="364"/>
      <c r="BHS8" s="364"/>
      <c r="BHT8" s="364"/>
      <c r="BHU8" s="364"/>
      <c r="BHV8" s="364"/>
      <c r="BHW8" s="364"/>
      <c r="BHX8" s="364"/>
      <c r="BHY8" s="364"/>
      <c r="BHZ8" s="364"/>
      <c r="BIA8" s="364"/>
      <c r="BIB8" s="364"/>
      <c r="BIC8" s="364"/>
      <c r="BID8" s="364"/>
      <c r="BIE8" s="364"/>
      <c r="BIF8" s="364"/>
      <c r="BIG8" s="364"/>
      <c r="BIH8" s="364"/>
      <c r="BII8" s="364"/>
      <c r="BIJ8" s="364"/>
      <c r="BIK8" s="364"/>
      <c r="BIL8" s="364"/>
      <c r="BIM8" s="364"/>
      <c r="BIN8" s="364"/>
      <c r="BIO8" s="364"/>
      <c r="BIP8" s="364"/>
      <c r="BIQ8" s="364"/>
      <c r="BIR8" s="364"/>
      <c r="BIS8" s="364"/>
      <c r="BIT8" s="364"/>
      <c r="BIU8" s="364"/>
      <c r="BIV8" s="364"/>
      <c r="BIW8" s="364"/>
      <c r="BIX8" s="364"/>
      <c r="BIY8" s="364"/>
      <c r="BIZ8" s="364"/>
      <c r="BJA8" s="364"/>
      <c r="BJB8" s="364"/>
      <c r="BJC8" s="364"/>
      <c r="BJD8" s="364"/>
      <c r="BJE8" s="364"/>
      <c r="BJF8" s="364"/>
      <c r="BJG8" s="364"/>
      <c r="BJH8" s="364"/>
      <c r="BJI8" s="364"/>
      <c r="BJJ8" s="364"/>
      <c r="BJK8" s="364"/>
      <c r="BJL8" s="364"/>
      <c r="BJM8" s="364"/>
      <c r="BJN8" s="364"/>
      <c r="BJO8" s="364"/>
      <c r="BJP8" s="364"/>
      <c r="BJQ8" s="364"/>
      <c r="BJR8" s="364"/>
      <c r="BJS8" s="364"/>
      <c r="BJT8" s="364"/>
      <c r="BJU8" s="364"/>
      <c r="BJV8" s="364"/>
      <c r="BJW8" s="364"/>
      <c r="BJX8" s="364"/>
      <c r="BJY8" s="364"/>
      <c r="BJZ8" s="364"/>
      <c r="BKA8" s="364"/>
      <c r="BKB8" s="364"/>
      <c r="BKC8" s="364"/>
      <c r="BKD8" s="364"/>
      <c r="BKE8" s="364"/>
      <c r="BKF8" s="364"/>
      <c r="BKG8" s="364"/>
      <c r="BKH8" s="364"/>
      <c r="BKI8" s="364"/>
      <c r="BKJ8" s="364"/>
      <c r="BKK8" s="364"/>
      <c r="BKL8" s="364"/>
      <c r="BKM8" s="364"/>
      <c r="BKN8" s="364"/>
      <c r="BKO8" s="364"/>
      <c r="BKP8" s="364"/>
      <c r="BKQ8" s="364"/>
      <c r="BKR8" s="364"/>
      <c r="BKS8" s="364"/>
      <c r="BKT8" s="364"/>
      <c r="BKU8" s="364"/>
      <c r="BKV8" s="364"/>
      <c r="BKW8" s="364"/>
      <c r="BKX8" s="364"/>
      <c r="BKY8" s="364"/>
      <c r="BKZ8" s="364"/>
      <c r="BLA8" s="364"/>
      <c r="BLB8" s="364"/>
      <c r="BLC8" s="364"/>
      <c r="BLD8" s="364"/>
      <c r="BLE8" s="364"/>
      <c r="BLF8" s="364"/>
      <c r="BLG8" s="364"/>
      <c r="BLH8" s="364"/>
      <c r="BLI8" s="364"/>
      <c r="BLJ8" s="364"/>
      <c r="BLK8" s="364"/>
      <c r="BLL8" s="364"/>
      <c r="BLM8" s="364"/>
      <c r="BLN8" s="364"/>
      <c r="BLO8" s="364"/>
      <c r="BLP8" s="364"/>
      <c r="BLQ8" s="364"/>
      <c r="BLR8" s="364"/>
      <c r="BLS8" s="364"/>
      <c r="BLT8" s="364"/>
      <c r="BLU8" s="364"/>
      <c r="BLV8" s="364"/>
      <c r="BLW8" s="364"/>
      <c r="BLX8" s="364"/>
      <c r="BLY8" s="364"/>
      <c r="BLZ8" s="364"/>
      <c r="BMA8" s="364"/>
      <c r="BMB8" s="364"/>
      <c r="BMC8" s="364"/>
      <c r="BMD8" s="364"/>
      <c r="BME8" s="364"/>
      <c r="BMF8" s="364"/>
      <c r="BMG8" s="364"/>
      <c r="BMH8" s="364"/>
      <c r="BMI8" s="364"/>
      <c r="BMJ8" s="364"/>
      <c r="BMK8" s="364"/>
      <c r="BML8" s="364"/>
      <c r="BMM8" s="364"/>
      <c r="BMN8" s="364"/>
      <c r="BMO8" s="364"/>
      <c r="BMP8" s="364"/>
      <c r="BMQ8" s="364"/>
      <c r="BMR8" s="364"/>
      <c r="BMS8" s="364"/>
      <c r="BMT8" s="364"/>
      <c r="BMU8" s="364"/>
      <c r="BMV8" s="364"/>
      <c r="BMW8" s="364"/>
      <c r="BMX8" s="364"/>
      <c r="BMY8" s="364"/>
      <c r="BMZ8" s="364"/>
      <c r="BNA8" s="364"/>
      <c r="BNB8" s="364"/>
      <c r="BNC8" s="364"/>
      <c r="BND8" s="364"/>
      <c r="BNE8" s="364"/>
      <c r="BNF8" s="364"/>
      <c r="BNG8" s="364"/>
      <c r="BNH8" s="364"/>
      <c r="BNI8" s="364"/>
      <c r="BNJ8" s="364"/>
      <c r="BNK8" s="364"/>
      <c r="BNL8" s="364"/>
      <c r="BNM8" s="364"/>
      <c r="BNN8" s="364"/>
      <c r="BNO8" s="364"/>
      <c r="BNP8" s="364"/>
      <c r="BNQ8" s="364"/>
      <c r="BNR8" s="364"/>
      <c r="BNS8" s="364"/>
      <c r="BNT8" s="364"/>
      <c r="BNU8" s="364"/>
      <c r="BNV8" s="364"/>
      <c r="BNW8" s="364"/>
      <c r="BNX8" s="364"/>
      <c r="BNY8" s="364"/>
      <c r="BNZ8" s="364"/>
      <c r="BOA8" s="364"/>
      <c r="BOB8" s="364"/>
      <c r="BOC8" s="364"/>
      <c r="BOD8" s="364"/>
      <c r="BOE8" s="364"/>
      <c r="BOF8" s="364"/>
      <c r="BOG8" s="364"/>
      <c r="BOH8" s="364"/>
      <c r="BOI8" s="364"/>
      <c r="BOJ8" s="364"/>
      <c r="BOK8" s="364"/>
      <c r="BOL8" s="364"/>
      <c r="BOM8" s="364"/>
      <c r="BON8" s="364"/>
      <c r="BOO8" s="364"/>
      <c r="BOP8" s="364"/>
      <c r="BOQ8" s="364"/>
      <c r="BOR8" s="364"/>
      <c r="BOS8" s="364"/>
      <c r="BOT8" s="364"/>
      <c r="BOU8" s="364"/>
      <c r="BOV8" s="364"/>
      <c r="BOW8" s="364"/>
      <c r="BOX8" s="364"/>
      <c r="BOY8" s="364"/>
      <c r="BOZ8" s="364"/>
      <c r="BPA8" s="364"/>
      <c r="BPB8" s="364"/>
      <c r="BPC8" s="364"/>
      <c r="BPD8" s="364"/>
      <c r="BPE8" s="364"/>
      <c r="BPF8" s="364"/>
      <c r="BPG8" s="364"/>
      <c r="BPH8" s="364"/>
      <c r="BPI8" s="364"/>
      <c r="BPJ8" s="364"/>
      <c r="BPK8" s="364"/>
      <c r="BPL8" s="364"/>
      <c r="BPM8" s="364"/>
      <c r="BPN8" s="364"/>
      <c r="BPO8" s="364"/>
      <c r="BPP8" s="364"/>
      <c r="BPQ8" s="364"/>
      <c r="BPR8" s="364"/>
      <c r="BPS8" s="364"/>
      <c r="BPT8" s="364"/>
      <c r="BPU8" s="364"/>
      <c r="BPV8" s="364"/>
      <c r="BPW8" s="364"/>
      <c r="BPX8" s="364"/>
      <c r="BPY8" s="364"/>
      <c r="BPZ8" s="364"/>
      <c r="BQA8" s="364"/>
      <c r="BQB8" s="364"/>
      <c r="BQC8" s="364"/>
      <c r="BQD8" s="364"/>
      <c r="BQE8" s="364"/>
      <c r="BQF8" s="364"/>
      <c r="BQG8" s="364"/>
      <c r="BQH8" s="364"/>
      <c r="BQI8" s="364"/>
      <c r="BQJ8" s="364"/>
      <c r="BQK8" s="364"/>
      <c r="BQL8" s="364"/>
      <c r="BQM8" s="364"/>
      <c r="BQN8" s="364"/>
      <c r="BQO8" s="364"/>
      <c r="BQP8" s="364"/>
      <c r="BQQ8" s="364"/>
      <c r="BQR8" s="364"/>
      <c r="BQS8" s="364"/>
      <c r="BQT8" s="364"/>
      <c r="BQU8" s="364"/>
      <c r="BQV8" s="364"/>
      <c r="BQW8" s="364"/>
      <c r="BQX8" s="364"/>
      <c r="BQY8" s="364"/>
      <c r="BQZ8" s="364"/>
      <c r="BRA8" s="364"/>
      <c r="BRB8" s="364"/>
      <c r="BRC8" s="364"/>
      <c r="BRD8" s="364"/>
      <c r="BRE8" s="364"/>
      <c r="BRF8" s="364"/>
      <c r="BRG8" s="364"/>
      <c r="BRH8" s="364"/>
      <c r="BRI8" s="364"/>
      <c r="BRJ8" s="364"/>
      <c r="BRK8" s="364"/>
      <c r="BRL8" s="364"/>
      <c r="BRM8" s="364"/>
      <c r="BRN8" s="364"/>
      <c r="BRO8" s="364"/>
      <c r="BRP8" s="364"/>
      <c r="BRQ8" s="364"/>
      <c r="BRR8" s="364"/>
      <c r="BRS8" s="364"/>
      <c r="BRT8" s="364"/>
      <c r="BRU8" s="364"/>
      <c r="BRV8" s="364"/>
      <c r="BRW8" s="364"/>
      <c r="BRX8" s="364"/>
      <c r="BRY8" s="364"/>
      <c r="BRZ8" s="364"/>
      <c r="BSA8" s="364"/>
      <c r="BSB8" s="364"/>
      <c r="BSC8" s="364"/>
      <c r="BSD8" s="364"/>
      <c r="BSE8" s="364"/>
      <c r="BSF8" s="364"/>
      <c r="BSG8" s="364"/>
      <c r="BSH8" s="364"/>
      <c r="BSI8" s="364"/>
      <c r="BSJ8" s="364"/>
      <c r="BSK8" s="364"/>
      <c r="BSL8" s="364"/>
      <c r="BSM8" s="364"/>
      <c r="BSN8" s="364"/>
      <c r="BSO8" s="364"/>
      <c r="BSP8" s="364"/>
      <c r="BSQ8" s="364"/>
      <c r="BSR8" s="364"/>
      <c r="BSS8" s="364"/>
      <c r="BST8" s="364"/>
      <c r="BSU8" s="364"/>
      <c r="BSV8" s="364"/>
      <c r="BSW8" s="364"/>
      <c r="BSX8" s="364"/>
      <c r="BSY8" s="364"/>
      <c r="BSZ8" s="364"/>
      <c r="BTA8" s="364"/>
      <c r="BTB8" s="364"/>
      <c r="BTC8" s="364"/>
      <c r="BTD8" s="364"/>
      <c r="BTE8" s="364"/>
      <c r="BTF8" s="364"/>
      <c r="BTG8" s="364"/>
      <c r="BTH8" s="364"/>
      <c r="BTI8" s="364"/>
      <c r="BTJ8" s="364"/>
      <c r="BTK8" s="364"/>
      <c r="BTL8" s="364"/>
      <c r="BTM8" s="364"/>
      <c r="BTN8" s="364"/>
      <c r="BTO8" s="364"/>
      <c r="BTP8" s="364"/>
      <c r="BTQ8" s="364"/>
      <c r="BTR8" s="364"/>
      <c r="BTS8" s="364"/>
      <c r="BTT8" s="364"/>
      <c r="BTU8" s="364"/>
      <c r="BTV8" s="364"/>
      <c r="BTW8" s="364"/>
      <c r="BTX8" s="364"/>
      <c r="BTY8" s="364"/>
      <c r="BTZ8" s="364"/>
      <c r="BUA8" s="364"/>
      <c r="BUB8" s="364"/>
      <c r="BUC8" s="364"/>
      <c r="BUD8" s="364"/>
      <c r="BUE8" s="364"/>
      <c r="BUF8" s="364"/>
      <c r="BUG8" s="364"/>
      <c r="BUH8" s="364"/>
      <c r="BUI8" s="364"/>
      <c r="BUJ8" s="364"/>
      <c r="BUK8" s="364"/>
      <c r="BUL8" s="364"/>
      <c r="BUM8" s="364"/>
      <c r="BUN8" s="364"/>
      <c r="BUO8" s="364"/>
      <c r="BUP8" s="364"/>
      <c r="BUQ8" s="364"/>
      <c r="BUR8" s="364"/>
      <c r="BUS8" s="364"/>
      <c r="BUT8" s="364"/>
      <c r="BUU8" s="364"/>
      <c r="BUV8" s="364"/>
      <c r="BUW8" s="364"/>
      <c r="BUX8" s="364"/>
      <c r="BUY8" s="364"/>
      <c r="BUZ8" s="364"/>
      <c r="BVA8" s="364"/>
      <c r="BVB8" s="364"/>
      <c r="BVC8" s="364"/>
      <c r="BVD8" s="364"/>
      <c r="BVE8" s="364"/>
      <c r="BVF8" s="364"/>
      <c r="BVG8" s="364"/>
      <c r="BVH8" s="364"/>
      <c r="BVI8" s="364"/>
      <c r="BVJ8" s="364"/>
      <c r="BVK8" s="364"/>
      <c r="BVL8" s="364"/>
      <c r="BVM8" s="364"/>
      <c r="BVN8" s="364"/>
      <c r="BVO8" s="364"/>
      <c r="BVP8" s="364"/>
      <c r="BVQ8" s="364"/>
      <c r="BVR8" s="364"/>
      <c r="BVS8" s="364"/>
      <c r="BVT8" s="364"/>
      <c r="BVU8" s="364"/>
      <c r="BVV8" s="364"/>
      <c r="BVW8" s="364"/>
      <c r="BVX8" s="364"/>
      <c r="BVY8" s="364"/>
      <c r="BVZ8" s="364"/>
      <c r="BWA8" s="364"/>
      <c r="BWB8" s="364"/>
      <c r="BWC8" s="364"/>
      <c r="BWD8" s="364"/>
      <c r="BWE8" s="364"/>
      <c r="BWF8" s="364"/>
      <c r="BWG8" s="364"/>
      <c r="BWH8" s="364"/>
      <c r="BWI8" s="364"/>
      <c r="BWJ8" s="364"/>
      <c r="BWK8" s="364"/>
      <c r="BWL8" s="364"/>
      <c r="BWM8" s="364"/>
      <c r="BWN8" s="364"/>
      <c r="BWO8" s="364"/>
      <c r="BWP8" s="364"/>
      <c r="BWQ8" s="364"/>
      <c r="BWR8" s="364"/>
      <c r="BWS8" s="364"/>
      <c r="BWT8" s="364"/>
      <c r="BWU8" s="364"/>
      <c r="BWV8" s="364"/>
      <c r="BWW8" s="364"/>
      <c r="BWX8" s="364"/>
      <c r="BWY8" s="364"/>
      <c r="BWZ8" s="364"/>
      <c r="BXA8" s="364"/>
      <c r="BXB8" s="364"/>
      <c r="BXC8" s="364"/>
      <c r="BXD8" s="364"/>
      <c r="BXE8" s="364"/>
      <c r="BXF8" s="364"/>
      <c r="BXG8" s="364"/>
      <c r="BXH8" s="364"/>
      <c r="BXI8" s="364"/>
      <c r="BXJ8" s="364"/>
      <c r="BXK8" s="364"/>
      <c r="BXL8" s="364"/>
      <c r="BXM8" s="364"/>
      <c r="BXN8" s="364"/>
      <c r="BXO8" s="364"/>
      <c r="BXP8" s="364"/>
      <c r="BXQ8" s="364"/>
      <c r="BXR8" s="364"/>
      <c r="BXS8" s="364"/>
      <c r="BXT8" s="364"/>
      <c r="BXU8" s="364"/>
      <c r="BXV8" s="364"/>
      <c r="BXW8" s="364"/>
      <c r="BXX8" s="364"/>
      <c r="BXY8" s="364"/>
      <c r="BXZ8" s="364"/>
      <c r="BYA8" s="364"/>
      <c r="BYB8" s="364"/>
      <c r="BYC8" s="364"/>
      <c r="BYD8" s="364"/>
      <c r="BYE8" s="364"/>
      <c r="BYF8" s="364"/>
      <c r="BYG8" s="364"/>
      <c r="BYH8" s="364"/>
      <c r="BYI8" s="364"/>
      <c r="BYJ8" s="364"/>
      <c r="BYK8" s="364"/>
      <c r="BYL8" s="364"/>
      <c r="BYM8" s="364"/>
      <c r="BYN8" s="364"/>
      <c r="BYO8" s="364"/>
      <c r="BYP8" s="364"/>
      <c r="BYQ8" s="364"/>
      <c r="BYR8" s="364"/>
      <c r="BYS8" s="364"/>
      <c r="BYT8" s="364"/>
      <c r="BYU8" s="364"/>
      <c r="BYV8" s="364"/>
      <c r="BYW8" s="364"/>
      <c r="BYX8" s="364"/>
      <c r="BYY8" s="364"/>
      <c r="BYZ8" s="364"/>
      <c r="BZA8" s="364"/>
      <c r="BZB8" s="364"/>
      <c r="BZC8" s="364"/>
      <c r="BZD8" s="364"/>
      <c r="BZE8" s="364"/>
      <c r="BZF8" s="364"/>
      <c r="BZG8" s="364"/>
      <c r="BZH8" s="364"/>
      <c r="BZI8" s="364"/>
      <c r="BZJ8" s="364"/>
      <c r="BZK8" s="364"/>
      <c r="BZL8" s="364"/>
      <c r="BZM8" s="364"/>
      <c r="BZN8" s="364"/>
      <c r="BZO8" s="364"/>
      <c r="BZP8" s="364"/>
      <c r="BZQ8" s="364"/>
      <c r="BZR8" s="364"/>
      <c r="BZS8" s="364"/>
      <c r="BZT8" s="364"/>
      <c r="BZU8" s="364"/>
      <c r="BZV8" s="364"/>
      <c r="BZW8" s="364"/>
      <c r="BZX8" s="364"/>
      <c r="BZY8" s="364"/>
      <c r="BZZ8" s="364"/>
      <c r="CAA8" s="364"/>
      <c r="CAB8" s="364"/>
      <c r="CAC8" s="364"/>
      <c r="CAD8" s="364"/>
      <c r="CAE8" s="364"/>
      <c r="CAF8" s="364"/>
      <c r="CAG8" s="364"/>
      <c r="CAH8" s="364"/>
      <c r="CAI8" s="364"/>
      <c r="CAJ8" s="364"/>
      <c r="CAK8" s="364"/>
      <c r="CAL8" s="364"/>
      <c r="CAM8" s="364"/>
      <c r="CAN8" s="364"/>
      <c r="CAO8" s="364"/>
      <c r="CAP8" s="364"/>
      <c r="CAQ8" s="364"/>
      <c r="CAR8" s="364"/>
      <c r="CAS8" s="364"/>
      <c r="CAT8" s="364"/>
      <c r="CAU8" s="364"/>
      <c r="CAV8" s="364"/>
      <c r="CAW8" s="364"/>
      <c r="CAX8" s="364"/>
      <c r="CAY8" s="364"/>
      <c r="CAZ8" s="364"/>
      <c r="CBA8" s="364"/>
      <c r="CBB8" s="364"/>
      <c r="CBC8" s="364"/>
      <c r="CBD8" s="364"/>
      <c r="CBE8" s="364"/>
      <c r="CBF8" s="364"/>
      <c r="CBG8" s="364"/>
      <c r="CBH8" s="364"/>
      <c r="CBI8" s="364"/>
      <c r="CBJ8" s="364"/>
      <c r="CBK8" s="364"/>
      <c r="CBL8" s="364"/>
      <c r="CBM8" s="364"/>
      <c r="CBN8" s="364"/>
      <c r="CBO8" s="364"/>
      <c r="CBP8" s="364"/>
      <c r="CBQ8" s="364"/>
      <c r="CBR8" s="364"/>
      <c r="CBS8" s="364"/>
      <c r="CBT8" s="364"/>
      <c r="CBU8" s="364"/>
      <c r="CBV8" s="364"/>
      <c r="CBW8" s="364"/>
      <c r="CBX8" s="364"/>
      <c r="CBY8" s="364"/>
      <c r="CBZ8" s="364"/>
      <c r="CCA8" s="364"/>
      <c r="CCB8" s="364"/>
      <c r="CCC8" s="364"/>
      <c r="CCD8" s="364"/>
      <c r="CCE8" s="364"/>
      <c r="CCF8" s="364"/>
      <c r="CCG8" s="364"/>
      <c r="CCH8" s="364"/>
      <c r="CCI8" s="364"/>
      <c r="CCJ8" s="364"/>
      <c r="CCK8" s="364"/>
      <c r="CCL8" s="364"/>
      <c r="CCM8" s="364"/>
      <c r="CCN8" s="364"/>
      <c r="CCO8" s="364"/>
      <c r="CCP8" s="364"/>
      <c r="CCQ8" s="364"/>
      <c r="CCR8" s="364"/>
      <c r="CCS8" s="364"/>
      <c r="CCT8" s="364"/>
      <c r="CCU8" s="364"/>
      <c r="CCV8" s="364"/>
      <c r="CCW8" s="364"/>
      <c r="CCX8" s="364"/>
      <c r="CCY8" s="364"/>
      <c r="CCZ8" s="364"/>
      <c r="CDA8" s="364"/>
      <c r="CDB8" s="364"/>
      <c r="CDC8" s="364"/>
      <c r="CDD8" s="364"/>
      <c r="CDE8" s="364"/>
      <c r="CDF8" s="364"/>
      <c r="CDG8" s="364"/>
      <c r="CDH8" s="364"/>
      <c r="CDI8" s="364"/>
      <c r="CDJ8" s="364"/>
      <c r="CDK8" s="364"/>
      <c r="CDL8" s="364"/>
      <c r="CDM8" s="364"/>
      <c r="CDN8" s="364"/>
      <c r="CDO8" s="364"/>
      <c r="CDP8" s="364"/>
      <c r="CDQ8" s="364"/>
      <c r="CDR8" s="364"/>
      <c r="CDS8" s="364"/>
      <c r="CDT8" s="364"/>
      <c r="CDU8" s="364"/>
      <c r="CDV8" s="364"/>
      <c r="CDW8" s="364"/>
      <c r="CDX8" s="364"/>
      <c r="CDY8" s="364"/>
      <c r="CDZ8" s="364"/>
      <c r="CEA8" s="364"/>
      <c r="CEB8" s="364"/>
      <c r="CEC8" s="364"/>
      <c r="CED8" s="364"/>
      <c r="CEE8" s="364"/>
      <c r="CEF8" s="364"/>
      <c r="CEG8" s="364"/>
      <c r="CEH8" s="364"/>
      <c r="CEI8" s="364"/>
      <c r="CEJ8" s="364"/>
      <c r="CEK8" s="364"/>
      <c r="CEL8" s="364"/>
      <c r="CEM8" s="364"/>
      <c r="CEN8" s="364"/>
      <c r="CEO8" s="364"/>
      <c r="CEP8" s="364"/>
      <c r="CEQ8" s="364"/>
      <c r="CER8" s="364"/>
      <c r="CES8" s="364"/>
      <c r="CET8" s="364"/>
      <c r="CEU8" s="364"/>
      <c r="CEV8" s="364"/>
      <c r="CEW8" s="364"/>
      <c r="CEX8" s="364"/>
      <c r="CEY8" s="364"/>
      <c r="CEZ8" s="364"/>
      <c r="CFA8" s="364"/>
      <c r="CFB8" s="364"/>
      <c r="CFC8" s="364"/>
      <c r="CFD8" s="364"/>
      <c r="CFE8" s="364"/>
      <c r="CFF8" s="364"/>
      <c r="CFG8" s="364"/>
      <c r="CFH8" s="364"/>
      <c r="CFI8" s="364"/>
      <c r="CFJ8" s="364"/>
      <c r="CFK8" s="364"/>
      <c r="CFL8" s="364"/>
      <c r="CFM8" s="364"/>
      <c r="CFN8" s="364"/>
      <c r="CFO8" s="364"/>
      <c r="CFP8" s="364"/>
      <c r="CFQ8" s="364"/>
      <c r="CFR8" s="364"/>
      <c r="CFS8" s="364"/>
      <c r="CFT8" s="364"/>
      <c r="CFU8" s="364"/>
      <c r="CFV8" s="364"/>
      <c r="CFW8" s="364"/>
      <c r="CFX8" s="364"/>
      <c r="CFY8" s="364"/>
      <c r="CFZ8" s="364"/>
      <c r="CGA8" s="364"/>
      <c r="CGB8" s="364"/>
      <c r="CGC8" s="364"/>
      <c r="CGD8" s="364"/>
      <c r="CGE8" s="364"/>
      <c r="CGF8" s="364"/>
      <c r="CGG8" s="364"/>
      <c r="CGH8" s="364"/>
      <c r="CGI8" s="364"/>
      <c r="CGJ8" s="364"/>
      <c r="CGK8" s="364"/>
      <c r="CGL8" s="364"/>
      <c r="CGM8" s="364"/>
      <c r="CGN8" s="364"/>
      <c r="CGO8" s="364"/>
      <c r="CGP8" s="364"/>
      <c r="CGQ8" s="364"/>
      <c r="CGR8" s="364"/>
      <c r="CGS8" s="364"/>
      <c r="CGT8" s="364"/>
      <c r="CGU8" s="364"/>
      <c r="CGV8" s="364"/>
      <c r="CGW8" s="364"/>
      <c r="CGX8" s="364"/>
      <c r="CGY8" s="364"/>
      <c r="CGZ8" s="364"/>
      <c r="CHA8" s="364"/>
      <c r="CHB8" s="364"/>
      <c r="CHC8" s="364"/>
      <c r="CHD8" s="364"/>
      <c r="CHE8" s="364"/>
      <c r="CHF8" s="364"/>
      <c r="CHG8" s="364"/>
      <c r="CHH8" s="364"/>
      <c r="CHI8" s="364"/>
      <c r="CHJ8" s="364"/>
      <c r="CHK8" s="364"/>
      <c r="CHL8" s="364"/>
      <c r="CHM8" s="364"/>
      <c r="CHN8" s="364"/>
      <c r="CHO8" s="364"/>
      <c r="CHP8" s="364"/>
      <c r="CHQ8" s="364"/>
      <c r="CHR8" s="364"/>
      <c r="CHS8" s="364"/>
      <c r="CHT8" s="364"/>
      <c r="CHU8" s="364"/>
      <c r="CHV8" s="364"/>
      <c r="CHW8" s="364"/>
      <c r="CHX8" s="364"/>
      <c r="CHY8" s="364"/>
      <c r="CHZ8" s="364"/>
      <c r="CIA8" s="364"/>
      <c r="CIB8" s="364"/>
      <c r="CIC8" s="364"/>
      <c r="CID8" s="364"/>
      <c r="CIE8" s="364"/>
      <c r="CIF8" s="364"/>
      <c r="CIG8" s="364"/>
      <c r="CIH8" s="364"/>
      <c r="CII8" s="364"/>
      <c r="CIJ8" s="364"/>
      <c r="CIK8" s="364"/>
      <c r="CIL8" s="364"/>
      <c r="CIM8" s="364"/>
      <c r="CIN8" s="364"/>
      <c r="CIO8" s="364"/>
      <c r="CIP8" s="364"/>
      <c r="CIQ8" s="364"/>
      <c r="CIR8" s="364"/>
      <c r="CIS8" s="364"/>
      <c r="CIT8" s="364"/>
      <c r="CIU8" s="364"/>
      <c r="CIV8" s="364"/>
      <c r="CIW8" s="364"/>
      <c r="CIX8" s="364"/>
      <c r="CIY8" s="364"/>
      <c r="CIZ8" s="364"/>
      <c r="CJA8" s="364"/>
      <c r="CJB8" s="364"/>
      <c r="CJC8" s="364"/>
      <c r="CJD8" s="364"/>
      <c r="CJE8" s="364"/>
      <c r="CJF8" s="364"/>
      <c r="CJG8" s="364"/>
      <c r="CJH8" s="364"/>
      <c r="CJI8" s="364"/>
      <c r="CJJ8" s="364"/>
      <c r="CJK8" s="364"/>
      <c r="CJL8" s="364"/>
      <c r="CJM8" s="364"/>
      <c r="CJN8" s="364"/>
      <c r="CJO8" s="364"/>
      <c r="CJP8" s="364"/>
      <c r="CJQ8" s="364"/>
      <c r="CJR8" s="364"/>
      <c r="CJS8" s="364"/>
      <c r="CJT8" s="364"/>
      <c r="CJU8" s="364"/>
      <c r="CJV8" s="364"/>
      <c r="CJW8" s="364"/>
      <c r="CJX8" s="364"/>
      <c r="CJY8" s="364"/>
      <c r="CJZ8" s="364"/>
      <c r="CKA8" s="364"/>
      <c r="CKB8" s="364"/>
      <c r="CKC8" s="364"/>
      <c r="CKD8" s="364"/>
      <c r="CKE8" s="364"/>
      <c r="CKF8" s="364"/>
      <c r="CKG8" s="364"/>
      <c r="CKH8" s="364"/>
      <c r="CKI8" s="364"/>
      <c r="CKJ8" s="364"/>
      <c r="CKK8" s="364"/>
      <c r="CKL8" s="364"/>
      <c r="CKM8" s="364"/>
      <c r="CKN8" s="364"/>
      <c r="CKO8" s="364"/>
      <c r="CKP8" s="364"/>
      <c r="CKQ8" s="364"/>
      <c r="CKR8" s="364"/>
      <c r="CKS8" s="364"/>
      <c r="CKT8" s="364"/>
      <c r="CKU8" s="364"/>
      <c r="CKV8" s="364"/>
      <c r="CKW8" s="364"/>
      <c r="CKX8" s="364"/>
      <c r="CKY8" s="364"/>
      <c r="CKZ8" s="364"/>
      <c r="CLA8" s="364"/>
      <c r="CLB8" s="364"/>
      <c r="CLC8" s="364"/>
      <c r="CLD8" s="364"/>
      <c r="CLE8" s="364"/>
      <c r="CLF8" s="364"/>
      <c r="CLG8" s="364"/>
      <c r="CLH8" s="364"/>
      <c r="CLI8" s="364"/>
      <c r="CLJ8" s="364"/>
      <c r="CLK8" s="364"/>
      <c r="CLL8" s="364"/>
      <c r="CLM8" s="364"/>
      <c r="CLN8" s="364"/>
      <c r="CLO8" s="364"/>
      <c r="CLP8" s="364"/>
      <c r="CLQ8" s="364"/>
      <c r="CLR8" s="364"/>
      <c r="CLS8" s="364"/>
      <c r="CLT8" s="364"/>
      <c r="CLU8" s="364"/>
      <c r="CLV8" s="364"/>
      <c r="CLW8" s="364"/>
      <c r="CLX8" s="364"/>
      <c r="CLY8" s="364"/>
      <c r="CLZ8" s="364"/>
      <c r="CMA8" s="364"/>
      <c r="CMB8" s="364"/>
      <c r="CMC8" s="364"/>
      <c r="CMD8" s="364"/>
      <c r="CME8" s="364"/>
      <c r="CMF8" s="364"/>
      <c r="CMG8" s="364"/>
      <c r="CMH8" s="364"/>
      <c r="CMI8" s="364"/>
      <c r="CMJ8" s="364"/>
      <c r="CMK8" s="364"/>
      <c r="CML8" s="364"/>
      <c r="CMM8" s="364"/>
      <c r="CMN8" s="364"/>
      <c r="CMO8" s="364"/>
      <c r="CMP8" s="364"/>
      <c r="CMQ8" s="364"/>
      <c r="CMR8" s="364"/>
      <c r="CMS8" s="364"/>
      <c r="CMT8" s="364"/>
      <c r="CMU8" s="364"/>
      <c r="CMV8" s="364"/>
      <c r="CMW8" s="364"/>
      <c r="CMX8" s="364"/>
      <c r="CMY8" s="364"/>
      <c r="CMZ8" s="364"/>
      <c r="CNA8" s="364"/>
      <c r="CNB8" s="364"/>
      <c r="CNC8" s="364"/>
      <c r="CND8" s="364"/>
      <c r="CNE8" s="364"/>
      <c r="CNF8" s="364"/>
      <c r="CNG8" s="364"/>
      <c r="CNH8" s="364"/>
      <c r="CNI8" s="364"/>
      <c r="CNJ8" s="364"/>
      <c r="CNK8" s="364"/>
      <c r="CNL8" s="364"/>
      <c r="CNM8" s="364"/>
      <c r="CNN8" s="364"/>
      <c r="CNO8" s="364"/>
      <c r="CNP8" s="364"/>
      <c r="CNQ8" s="364"/>
      <c r="CNR8" s="364"/>
      <c r="CNS8" s="364"/>
      <c r="CNT8" s="364"/>
      <c r="CNU8" s="364"/>
      <c r="CNV8" s="364"/>
      <c r="CNW8" s="364"/>
      <c r="CNX8" s="364"/>
      <c r="CNY8" s="364"/>
      <c r="CNZ8" s="364"/>
      <c r="COA8" s="364"/>
      <c r="COB8" s="364"/>
      <c r="COC8" s="364"/>
      <c r="COD8" s="364"/>
      <c r="COE8" s="364"/>
      <c r="COF8" s="364"/>
      <c r="COG8" s="364"/>
      <c r="COH8" s="364"/>
      <c r="COI8" s="364"/>
      <c r="COJ8" s="364"/>
      <c r="COK8" s="364"/>
      <c r="COL8" s="364"/>
      <c r="COM8" s="364"/>
      <c r="CON8" s="364"/>
      <c r="COO8" s="364"/>
      <c r="COP8" s="364"/>
      <c r="COQ8" s="364"/>
      <c r="COR8" s="364"/>
      <c r="COS8" s="364"/>
      <c r="COT8" s="364"/>
      <c r="COU8" s="364"/>
      <c r="COV8" s="364"/>
      <c r="COW8" s="364"/>
      <c r="COX8" s="364"/>
      <c r="COY8" s="364"/>
      <c r="COZ8" s="364"/>
      <c r="CPA8" s="364"/>
      <c r="CPB8" s="364"/>
      <c r="CPC8" s="364"/>
      <c r="CPD8" s="364"/>
      <c r="CPE8" s="364"/>
      <c r="CPF8" s="364"/>
      <c r="CPG8" s="364"/>
      <c r="CPH8" s="364"/>
      <c r="CPI8" s="364"/>
      <c r="CPJ8" s="364"/>
      <c r="CPK8" s="364"/>
      <c r="CPL8" s="364"/>
      <c r="CPM8" s="364"/>
      <c r="CPN8" s="364"/>
      <c r="CPO8" s="364"/>
      <c r="CPP8" s="364"/>
      <c r="CPQ8" s="364"/>
      <c r="CPR8" s="364"/>
      <c r="CPS8" s="364"/>
      <c r="CPT8" s="364"/>
      <c r="CPU8" s="364"/>
      <c r="CPV8" s="364"/>
      <c r="CPW8" s="364"/>
      <c r="CPX8" s="364"/>
      <c r="CPY8" s="364"/>
      <c r="CPZ8" s="364"/>
      <c r="CQA8" s="364"/>
      <c r="CQB8" s="364"/>
      <c r="CQC8" s="364"/>
      <c r="CQD8" s="364"/>
      <c r="CQE8" s="364"/>
      <c r="CQF8" s="364"/>
      <c r="CQG8" s="364"/>
      <c r="CQH8" s="364"/>
      <c r="CQI8" s="364"/>
      <c r="CQJ8" s="364"/>
      <c r="CQK8" s="364"/>
      <c r="CQL8" s="364"/>
      <c r="CQM8" s="364"/>
      <c r="CQN8" s="364"/>
      <c r="CQO8" s="364"/>
      <c r="CQP8" s="364"/>
      <c r="CQQ8" s="364"/>
      <c r="CQR8" s="364"/>
      <c r="CQS8" s="364"/>
      <c r="CQT8" s="364"/>
      <c r="CQU8" s="364"/>
      <c r="CQV8" s="364"/>
      <c r="CQW8" s="364"/>
      <c r="CQX8" s="364"/>
      <c r="CQY8" s="364"/>
      <c r="CQZ8" s="364"/>
      <c r="CRA8" s="364"/>
      <c r="CRB8" s="364"/>
      <c r="CRC8" s="364"/>
      <c r="CRD8" s="364"/>
      <c r="CRE8" s="364"/>
      <c r="CRF8" s="364"/>
      <c r="CRG8" s="364"/>
      <c r="CRH8" s="364"/>
      <c r="CRI8" s="364"/>
      <c r="CRJ8" s="364"/>
      <c r="CRK8" s="364"/>
      <c r="CRL8" s="364"/>
      <c r="CRM8" s="364"/>
      <c r="CRN8" s="364"/>
      <c r="CRO8" s="364"/>
      <c r="CRP8" s="364"/>
      <c r="CRQ8" s="364"/>
      <c r="CRR8" s="364"/>
      <c r="CRS8" s="364"/>
      <c r="CRT8" s="364"/>
      <c r="CRU8" s="364"/>
      <c r="CRV8" s="364"/>
      <c r="CRW8" s="364"/>
      <c r="CRX8" s="364"/>
      <c r="CRY8" s="364"/>
      <c r="CRZ8" s="364"/>
      <c r="CSA8" s="364"/>
      <c r="CSB8" s="364"/>
      <c r="CSC8" s="364"/>
      <c r="CSD8" s="364"/>
      <c r="CSE8" s="364"/>
      <c r="CSF8" s="364"/>
      <c r="CSG8" s="364"/>
      <c r="CSH8" s="364"/>
      <c r="CSI8" s="364"/>
      <c r="CSJ8" s="364"/>
      <c r="CSK8" s="364"/>
      <c r="CSL8" s="364"/>
      <c r="CSM8" s="364"/>
      <c r="CSN8" s="364"/>
      <c r="CSO8" s="364"/>
      <c r="CSP8" s="364"/>
      <c r="CSQ8" s="364"/>
      <c r="CSR8" s="364"/>
      <c r="CSS8" s="364"/>
      <c r="CST8" s="364"/>
      <c r="CSU8" s="364"/>
      <c r="CSV8" s="364"/>
      <c r="CSW8" s="364"/>
      <c r="CSX8" s="364"/>
      <c r="CSY8" s="364"/>
      <c r="CSZ8" s="364"/>
      <c r="CTA8" s="364"/>
      <c r="CTB8" s="364"/>
      <c r="CTC8" s="364"/>
      <c r="CTD8" s="364"/>
      <c r="CTE8" s="364"/>
      <c r="CTF8" s="364"/>
      <c r="CTG8" s="364"/>
      <c r="CTH8" s="364"/>
      <c r="CTI8" s="364"/>
      <c r="CTJ8" s="364"/>
      <c r="CTK8" s="364"/>
      <c r="CTL8" s="364"/>
      <c r="CTM8" s="364"/>
      <c r="CTN8" s="364"/>
      <c r="CTO8" s="364"/>
      <c r="CTP8" s="364"/>
      <c r="CTQ8" s="364"/>
      <c r="CTR8" s="364"/>
      <c r="CTS8" s="364"/>
      <c r="CTT8" s="364"/>
      <c r="CTU8" s="364"/>
      <c r="CTV8" s="364"/>
      <c r="CTW8" s="364"/>
      <c r="CTX8" s="364"/>
      <c r="CTY8" s="364"/>
      <c r="CTZ8" s="364"/>
      <c r="CUA8" s="364"/>
      <c r="CUB8" s="364"/>
      <c r="CUC8" s="364"/>
      <c r="CUD8" s="364"/>
      <c r="CUE8" s="364"/>
      <c r="CUF8" s="364"/>
      <c r="CUG8" s="364"/>
      <c r="CUH8" s="364"/>
      <c r="CUI8" s="364"/>
      <c r="CUJ8" s="364"/>
      <c r="CUK8" s="364"/>
      <c r="CUL8" s="364"/>
      <c r="CUM8" s="364"/>
      <c r="CUN8" s="364"/>
      <c r="CUO8" s="364"/>
      <c r="CUP8" s="364"/>
      <c r="CUQ8" s="364"/>
      <c r="CUR8" s="364"/>
      <c r="CUS8" s="364"/>
      <c r="CUT8" s="364"/>
      <c r="CUU8" s="364"/>
      <c r="CUV8" s="364"/>
      <c r="CUW8" s="364"/>
      <c r="CUX8" s="364"/>
      <c r="CUY8" s="364"/>
      <c r="CUZ8" s="364"/>
      <c r="CVA8" s="364"/>
      <c r="CVB8" s="364"/>
      <c r="CVC8" s="364"/>
      <c r="CVD8" s="364"/>
      <c r="CVE8" s="364"/>
      <c r="CVF8" s="364"/>
      <c r="CVG8" s="364"/>
      <c r="CVH8" s="364"/>
      <c r="CVI8" s="364"/>
      <c r="CVJ8" s="364"/>
      <c r="CVK8" s="364"/>
      <c r="CVL8" s="364"/>
      <c r="CVM8" s="364"/>
      <c r="CVN8" s="364"/>
      <c r="CVO8" s="364"/>
      <c r="CVP8" s="364"/>
      <c r="CVQ8" s="364"/>
      <c r="CVR8" s="364"/>
      <c r="CVS8" s="364"/>
      <c r="CVT8" s="364"/>
      <c r="CVU8" s="364"/>
      <c r="CVV8" s="364"/>
      <c r="CVW8" s="364"/>
      <c r="CVX8" s="364"/>
      <c r="CVY8" s="364"/>
      <c r="CVZ8" s="364"/>
      <c r="CWA8" s="364"/>
      <c r="CWB8" s="364"/>
      <c r="CWC8" s="364"/>
      <c r="CWD8" s="364"/>
      <c r="CWE8" s="364"/>
      <c r="CWF8" s="364"/>
      <c r="CWG8" s="364"/>
      <c r="CWH8" s="364"/>
      <c r="CWI8" s="364"/>
      <c r="CWJ8" s="364"/>
      <c r="CWK8" s="364"/>
      <c r="CWL8" s="364"/>
      <c r="CWM8" s="364"/>
      <c r="CWN8" s="364"/>
      <c r="CWO8" s="364"/>
      <c r="CWP8" s="364"/>
      <c r="CWQ8" s="364"/>
      <c r="CWR8" s="364"/>
      <c r="CWS8" s="364"/>
      <c r="CWT8" s="364"/>
      <c r="CWU8" s="364"/>
      <c r="CWV8" s="364"/>
      <c r="CWW8" s="364"/>
      <c r="CWX8" s="364"/>
      <c r="CWY8" s="364"/>
      <c r="CWZ8" s="364"/>
      <c r="CXA8" s="364"/>
      <c r="CXB8" s="364"/>
      <c r="CXC8" s="364"/>
      <c r="CXD8" s="364"/>
      <c r="CXE8" s="364"/>
      <c r="CXF8" s="364"/>
      <c r="CXG8" s="364"/>
      <c r="CXH8" s="364"/>
      <c r="CXI8" s="364"/>
      <c r="CXJ8" s="364"/>
      <c r="CXK8" s="364"/>
      <c r="CXL8" s="364"/>
      <c r="CXM8" s="364"/>
      <c r="CXN8" s="364"/>
      <c r="CXO8" s="364"/>
      <c r="CXP8" s="364"/>
      <c r="CXQ8" s="364"/>
      <c r="CXR8" s="364"/>
      <c r="CXS8" s="364"/>
      <c r="CXT8" s="364"/>
      <c r="CXU8" s="364"/>
      <c r="CXV8" s="364"/>
      <c r="CXW8" s="364"/>
      <c r="CXX8" s="364"/>
      <c r="CXY8" s="364"/>
      <c r="CXZ8" s="364"/>
      <c r="CYA8" s="364"/>
      <c r="CYB8" s="364"/>
      <c r="CYC8" s="364"/>
      <c r="CYD8" s="364"/>
      <c r="CYE8" s="364"/>
      <c r="CYF8" s="364"/>
      <c r="CYG8" s="364"/>
      <c r="CYH8" s="364"/>
      <c r="CYI8" s="364"/>
      <c r="CYJ8" s="364"/>
      <c r="CYK8" s="364"/>
      <c r="CYL8" s="364"/>
      <c r="CYM8" s="364"/>
      <c r="CYN8" s="364"/>
      <c r="CYO8" s="364"/>
      <c r="CYP8" s="364"/>
      <c r="CYQ8" s="364"/>
      <c r="CYR8" s="364"/>
      <c r="CYS8" s="364"/>
      <c r="CYT8" s="364"/>
      <c r="CYU8" s="364"/>
      <c r="CYV8" s="364"/>
      <c r="CYW8" s="364"/>
      <c r="CYX8" s="364"/>
      <c r="CYY8" s="364"/>
      <c r="CYZ8" s="364"/>
      <c r="CZA8" s="364"/>
      <c r="CZB8" s="364"/>
      <c r="CZC8" s="364"/>
      <c r="CZD8" s="364"/>
      <c r="CZE8" s="364"/>
      <c r="CZF8" s="364"/>
      <c r="CZG8" s="364"/>
      <c r="CZH8" s="364"/>
      <c r="CZI8" s="364"/>
      <c r="CZJ8" s="364"/>
      <c r="CZK8" s="364"/>
      <c r="CZL8" s="364"/>
      <c r="CZM8" s="364"/>
      <c r="CZN8" s="364"/>
      <c r="CZO8" s="364"/>
      <c r="CZP8" s="364"/>
      <c r="CZQ8" s="364"/>
      <c r="CZR8" s="364"/>
      <c r="CZS8" s="364"/>
      <c r="CZT8" s="364"/>
      <c r="CZU8" s="364"/>
      <c r="CZV8" s="364"/>
      <c r="CZW8" s="364"/>
      <c r="CZX8" s="364"/>
      <c r="CZY8" s="364"/>
      <c r="CZZ8" s="364"/>
      <c r="DAA8" s="364"/>
      <c r="DAB8" s="364"/>
      <c r="DAC8" s="364"/>
      <c r="DAD8" s="364"/>
      <c r="DAE8" s="364"/>
      <c r="DAF8" s="364"/>
      <c r="DAG8" s="364"/>
      <c r="DAH8" s="364"/>
      <c r="DAI8" s="364"/>
      <c r="DAJ8" s="364"/>
      <c r="DAK8" s="364"/>
      <c r="DAL8" s="364"/>
      <c r="DAM8" s="364"/>
      <c r="DAN8" s="364"/>
      <c r="DAO8" s="364"/>
      <c r="DAP8" s="364"/>
      <c r="DAQ8" s="364"/>
      <c r="DAR8" s="364"/>
      <c r="DAS8" s="364"/>
      <c r="DAT8" s="364"/>
      <c r="DAU8" s="364"/>
      <c r="DAV8" s="364"/>
      <c r="DAW8" s="364"/>
      <c r="DAX8" s="364"/>
      <c r="DAY8" s="364"/>
      <c r="DAZ8" s="364"/>
      <c r="DBA8" s="364"/>
      <c r="DBB8" s="364"/>
      <c r="DBC8" s="364"/>
      <c r="DBD8" s="364"/>
      <c r="DBE8" s="364"/>
      <c r="DBF8" s="364"/>
      <c r="DBG8" s="364"/>
      <c r="DBH8" s="364"/>
      <c r="DBI8" s="364"/>
      <c r="DBJ8" s="364"/>
      <c r="DBK8" s="364"/>
      <c r="DBL8" s="364"/>
      <c r="DBM8" s="364"/>
      <c r="DBN8" s="364"/>
      <c r="DBO8" s="364"/>
      <c r="DBP8" s="364"/>
      <c r="DBQ8" s="364"/>
      <c r="DBR8" s="364"/>
      <c r="DBS8" s="364"/>
      <c r="DBT8" s="364"/>
      <c r="DBU8" s="364"/>
      <c r="DBV8" s="364"/>
      <c r="DBW8" s="364"/>
      <c r="DBX8" s="364"/>
      <c r="DBY8" s="364"/>
      <c r="DBZ8" s="364"/>
      <c r="DCA8" s="364"/>
      <c r="DCB8" s="364"/>
      <c r="DCC8" s="364"/>
      <c r="DCD8" s="364"/>
      <c r="DCE8" s="364"/>
      <c r="DCF8" s="364"/>
      <c r="DCG8" s="364"/>
      <c r="DCH8" s="364"/>
      <c r="DCI8" s="364"/>
      <c r="DCJ8" s="364"/>
      <c r="DCK8" s="364"/>
      <c r="DCL8" s="364"/>
      <c r="DCM8" s="364"/>
      <c r="DCN8" s="364"/>
      <c r="DCO8" s="364"/>
      <c r="DCP8" s="364"/>
      <c r="DCQ8" s="364"/>
      <c r="DCR8" s="364"/>
      <c r="DCS8" s="364"/>
      <c r="DCT8" s="364"/>
      <c r="DCU8" s="364"/>
      <c r="DCV8" s="364"/>
      <c r="DCW8" s="364"/>
      <c r="DCX8" s="364"/>
      <c r="DCY8" s="364"/>
      <c r="DCZ8" s="364"/>
      <c r="DDA8" s="364"/>
      <c r="DDB8" s="364"/>
      <c r="DDC8" s="364"/>
      <c r="DDD8" s="364"/>
      <c r="DDE8" s="364"/>
      <c r="DDF8" s="364"/>
      <c r="DDG8" s="364"/>
      <c r="DDH8" s="364"/>
      <c r="DDI8" s="364"/>
      <c r="DDJ8" s="364"/>
      <c r="DDK8" s="364"/>
      <c r="DDL8" s="364"/>
      <c r="DDM8" s="364"/>
      <c r="DDN8" s="364"/>
      <c r="DDO8" s="364"/>
      <c r="DDP8" s="364"/>
      <c r="DDQ8" s="364"/>
      <c r="DDR8" s="364"/>
      <c r="DDS8" s="364"/>
      <c r="DDT8" s="364"/>
      <c r="DDU8" s="364"/>
      <c r="DDV8" s="364"/>
      <c r="DDW8" s="364"/>
      <c r="DDX8" s="364"/>
      <c r="DDY8" s="364"/>
      <c r="DDZ8" s="364"/>
      <c r="DEA8" s="364"/>
      <c r="DEB8" s="364"/>
      <c r="DEC8" s="364"/>
      <c r="DED8" s="364"/>
      <c r="DEE8" s="364"/>
      <c r="DEF8" s="364"/>
      <c r="DEG8" s="364"/>
      <c r="DEH8" s="364"/>
      <c r="DEI8" s="364"/>
      <c r="DEJ8" s="364"/>
      <c r="DEK8" s="364"/>
      <c r="DEL8" s="364"/>
      <c r="DEM8" s="364"/>
      <c r="DEN8" s="364"/>
      <c r="DEO8" s="364"/>
      <c r="DEP8" s="364"/>
      <c r="DEQ8" s="364"/>
      <c r="DER8" s="364"/>
      <c r="DES8" s="364"/>
      <c r="DET8" s="364"/>
      <c r="DEU8" s="364"/>
      <c r="DEV8" s="364"/>
      <c r="DEW8" s="364"/>
      <c r="DEX8" s="364"/>
      <c r="DEY8" s="364"/>
      <c r="DEZ8" s="364"/>
      <c r="DFA8" s="364"/>
      <c r="DFB8" s="364"/>
      <c r="DFC8" s="364"/>
      <c r="DFD8" s="364"/>
      <c r="DFE8" s="364"/>
      <c r="DFF8" s="364"/>
      <c r="DFG8" s="364"/>
      <c r="DFH8" s="364"/>
      <c r="DFI8" s="364"/>
      <c r="DFJ8" s="364"/>
      <c r="DFK8" s="364"/>
      <c r="DFL8" s="364"/>
      <c r="DFM8" s="364"/>
      <c r="DFN8" s="364"/>
      <c r="DFO8" s="364"/>
      <c r="DFP8" s="364"/>
      <c r="DFQ8" s="364"/>
      <c r="DFR8" s="364"/>
      <c r="DFS8" s="364"/>
      <c r="DFT8" s="364"/>
      <c r="DFU8" s="364"/>
      <c r="DFV8" s="364"/>
      <c r="DFW8" s="364"/>
      <c r="DFX8" s="364"/>
      <c r="DFY8" s="364"/>
      <c r="DFZ8" s="364"/>
      <c r="DGA8" s="364"/>
      <c r="DGB8" s="364"/>
      <c r="DGC8" s="364"/>
      <c r="DGD8" s="364"/>
      <c r="DGE8" s="364"/>
      <c r="DGF8" s="364"/>
      <c r="DGG8" s="364"/>
      <c r="DGH8" s="364"/>
      <c r="DGI8" s="364"/>
      <c r="DGJ8" s="364"/>
      <c r="DGK8" s="364"/>
      <c r="DGL8" s="364"/>
      <c r="DGM8" s="364"/>
      <c r="DGN8" s="364"/>
      <c r="DGO8" s="364"/>
      <c r="DGP8" s="364"/>
      <c r="DGQ8" s="364"/>
      <c r="DGR8" s="364"/>
      <c r="DGS8" s="364"/>
      <c r="DGT8" s="364"/>
      <c r="DGU8" s="364"/>
      <c r="DGV8" s="364"/>
      <c r="DGW8" s="364"/>
      <c r="DGX8" s="364"/>
      <c r="DGY8" s="364"/>
      <c r="DGZ8" s="364"/>
      <c r="DHA8" s="364"/>
      <c r="DHB8" s="364"/>
      <c r="DHC8" s="364"/>
      <c r="DHD8" s="364"/>
      <c r="DHE8" s="364"/>
      <c r="DHF8" s="364"/>
      <c r="DHG8" s="364"/>
      <c r="DHH8" s="364"/>
      <c r="DHI8" s="364"/>
      <c r="DHJ8" s="364"/>
      <c r="DHK8" s="364"/>
      <c r="DHL8" s="364"/>
      <c r="DHM8" s="364"/>
      <c r="DHN8" s="364"/>
      <c r="DHO8" s="364"/>
      <c r="DHP8" s="364"/>
      <c r="DHQ8" s="364"/>
      <c r="DHR8" s="364"/>
      <c r="DHS8" s="364"/>
      <c r="DHT8" s="364"/>
      <c r="DHU8" s="364"/>
      <c r="DHV8" s="364"/>
      <c r="DHW8" s="364"/>
      <c r="DHX8" s="364"/>
      <c r="DHY8" s="364"/>
      <c r="DHZ8" s="364"/>
      <c r="DIA8" s="364"/>
      <c r="DIB8" s="364"/>
      <c r="DIC8" s="364"/>
      <c r="DID8" s="364"/>
      <c r="DIE8" s="364"/>
      <c r="DIF8" s="364"/>
      <c r="DIG8" s="364"/>
      <c r="DIH8" s="364"/>
      <c r="DII8" s="364"/>
      <c r="DIJ8" s="364"/>
      <c r="DIK8" s="364"/>
      <c r="DIL8" s="364"/>
      <c r="DIM8" s="364"/>
      <c r="DIN8" s="364"/>
      <c r="DIO8" s="364"/>
      <c r="DIP8" s="364"/>
      <c r="DIQ8" s="364"/>
      <c r="DIR8" s="364"/>
      <c r="DIS8" s="364"/>
      <c r="DIT8" s="364"/>
      <c r="DIU8" s="364"/>
      <c r="DIV8" s="364"/>
      <c r="DIW8" s="364"/>
      <c r="DIX8" s="364"/>
      <c r="DIY8" s="364"/>
      <c r="DIZ8" s="364"/>
      <c r="DJA8" s="364"/>
      <c r="DJB8" s="364"/>
      <c r="DJC8" s="364"/>
      <c r="DJD8" s="364"/>
      <c r="DJE8" s="364"/>
      <c r="DJF8" s="364"/>
      <c r="DJG8" s="364"/>
      <c r="DJH8" s="364"/>
      <c r="DJI8" s="364"/>
      <c r="DJJ8" s="364"/>
      <c r="DJK8" s="364"/>
      <c r="DJL8" s="364"/>
      <c r="DJM8" s="364"/>
      <c r="DJN8" s="364"/>
      <c r="DJO8" s="364"/>
      <c r="DJP8" s="364"/>
      <c r="DJQ8" s="364"/>
      <c r="DJR8" s="364"/>
      <c r="DJS8" s="364"/>
      <c r="DJT8" s="364"/>
      <c r="DJU8" s="364"/>
      <c r="DJV8" s="364"/>
      <c r="DJW8" s="364"/>
      <c r="DJX8" s="364"/>
      <c r="DJY8" s="364"/>
      <c r="DJZ8" s="364"/>
      <c r="DKA8" s="364"/>
      <c r="DKB8" s="364"/>
      <c r="DKC8" s="364"/>
      <c r="DKD8" s="364"/>
      <c r="DKE8" s="364"/>
      <c r="DKF8" s="364"/>
      <c r="DKG8" s="364"/>
      <c r="DKH8" s="364"/>
      <c r="DKI8" s="364"/>
      <c r="DKJ8" s="364"/>
      <c r="DKK8" s="364"/>
      <c r="DKL8" s="364"/>
      <c r="DKM8" s="364"/>
      <c r="DKN8" s="364"/>
      <c r="DKO8" s="364"/>
      <c r="DKP8" s="364"/>
      <c r="DKQ8" s="364"/>
      <c r="DKR8" s="364"/>
      <c r="DKS8" s="364"/>
      <c r="DKT8" s="364"/>
      <c r="DKU8" s="364"/>
      <c r="DKV8" s="364"/>
      <c r="DKW8" s="364"/>
      <c r="DKX8" s="364"/>
      <c r="DKY8" s="364"/>
      <c r="DKZ8" s="364"/>
      <c r="DLA8" s="364"/>
      <c r="DLB8" s="364"/>
      <c r="DLC8" s="364"/>
      <c r="DLD8" s="364"/>
      <c r="DLE8" s="364"/>
      <c r="DLF8" s="364"/>
      <c r="DLG8" s="364"/>
      <c r="DLH8" s="364"/>
      <c r="DLI8" s="364"/>
      <c r="DLJ8" s="364"/>
      <c r="DLK8" s="364"/>
      <c r="DLL8" s="364"/>
      <c r="DLM8" s="364"/>
      <c r="DLN8" s="364"/>
      <c r="DLO8" s="364"/>
      <c r="DLP8" s="364"/>
      <c r="DLQ8" s="364"/>
      <c r="DLR8" s="364"/>
      <c r="DLS8" s="364"/>
      <c r="DLT8" s="364"/>
      <c r="DLU8" s="364"/>
      <c r="DLV8" s="364"/>
      <c r="DLW8" s="364"/>
      <c r="DLX8" s="364"/>
      <c r="DLY8" s="364"/>
      <c r="DLZ8" s="364"/>
      <c r="DMA8" s="364"/>
      <c r="DMB8" s="364"/>
      <c r="DMC8" s="364"/>
      <c r="DMD8" s="364"/>
      <c r="DME8" s="364"/>
      <c r="DMF8" s="364"/>
      <c r="DMG8" s="364"/>
      <c r="DMH8" s="364"/>
      <c r="DMI8" s="364"/>
      <c r="DMJ8" s="364"/>
      <c r="DMK8" s="364"/>
      <c r="DML8" s="364"/>
      <c r="DMM8" s="364"/>
      <c r="DMN8" s="364"/>
      <c r="DMO8" s="364"/>
      <c r="DMP8" s="364"/>
      <c r="DMQ8" s="364"/>
      <c r="DMR8" s="364"/>
      <c r="DMS8" s="364"/>
      <c r="DMT8" s="364"/>
      <c r="DMU8" s="364"/>
      <c r="DMV8" s="364"/>
      <c r="DMW8" s="364"/>
      <c r="DMX8" s="364"/>
      <c r="DMY8" s="364"/>
      <c r="DMZ8" s="364"/>
      <c r="DNA8" s="364"/>
      <c r="DNB8" s="364"/>
      <c r="DNC8" s="364"/>
      <c r="DND8" s="364"/>
      <c r="DNE8" s="364"/>
      <c r="DNF8" s="364"/>
      <c r="DNG8" s="364"/>
      <c r="DNH8" s="364"/>
      <c r="DNI8" s="364"/>
      <c r="DNJ8" s="364"/>
      <c r="DNK8" s="364"/>
      <c r="DNL8" s="364"/>
      <c r="DNM8" s="364"/>
      <c r="DNN8" s="364"/>
      <c r="DNO8" s="364"/>
      <c r="DNP8" s="364"/>
      <c r="DNQ8" s="364"/>
      <c r="DNR8" s="364"/>
      <c r="DNS8" s="364"/>
      <c r="DNT8" s="364"/>
      <c r="DNU8" s="364"/>
      <c r="DNV8" s="364"/>
      <c r="DNW8" s="364"/>
      <c r="DNX8" s="364"/>
      <c r="DNY8" s="364"/>
      <c r="DNZ8" s="364"/>
      <c r="DOA8" s="364"/>
      <c r="DOB8" s="364"/>
      <c r="DOC8" s="364"/>
      <c r="DOD8" s="364"/>
      <c r="DOE8" s="364"/>
      <c r="DOF8" s="364"/>
      <c r="DOG8" s="364"/>
      <c r="DOH8" s="364"/>
      <c r="DOI8" s="364"/>
      <c r="DOJ8" s="364"/>
      <c r="DOK8" s="364"/>
      <c r="DOL8" s="364"/>
      <c r="DOM8" s="364"/>
      <c r="DON8" s="364"/>
      <c r="DOO8" s="364"/>
      <c r="DOP8" s="364"/>
      <c r="DOQ8" s="364"/>
      <c r="DOR8" s="364"/>
      <c r="DOS8" s="364"/>
      <c r="DOT8" s="364"/>
      <c r="DOU8" s="364"/>
      <c r="DOV8" s="364"/>
      <c r="DOW8" s="364"/>
      <c r="DOX8" s="364"/>
      <c r="DOY8" s="364"/>
      <c r="DOZ8" s="364"/>
      <c r="DPA8" s="364"/>
      <c r="DPB8" s="364"/>
      <c r="DPC8" s="364"/>
      <c r="DPD8" s="364"/>
      <c r="DPE8" s="364"/>
      <c r="DPF8" s="364"/>
      <c r="DPG8" s="364"/>
      <c r="DPH8" s="364"/>
      <c r="DPI8" s="364"/>
      <c r="DPJ8" s="364"/>
      <c r="DPK8" s="364"/>
      <c r="DPL8" s="364"/>
      <c r="DPM8" s="364"/>
      <c r="DPN8" s="364"/>
      <c r="DPO8" s="364"/>
      <c r="DPP8" s="364"/>
      <c r="DPQ8" s="364"/>
      <c r="DPR8" s="364"/>
      <c r="DPS8" s="364"/>
      <c r="DPT8" s="364"/>
      <c r="DPU8" s="364"/>
      <c r="DPV8" s="364"/>
      <c r="DPW8" s="364"/>
      <c r="DPX8" s="364"/>
      <c r="DPY8" s="364"/>
      <c r="DPZ8" s="364"/>
      <c r="DQA8" s="364"/>
      <c r="DQB8" s="364"/>
      <c r="DQC8" s="364"/>
      <c r="DQD8" s="364"/>
      <c r="DQE8" s="364"/>
      <c r="DQF8" s="364"/>
      <c r="DQG8" s="364"/>
      <c r="DQH8" s="364"/>
      <c r="DQI8" s="364"/>
      <c r="DQJ8" s="364"/>
      <c r="DQK8" s="364"/>
      <c r="DQL8" s="364"/>
      <c r="DQM8" s="364"/>
      <c r="DQN8" s="364"/>
      <c r="DQO8" s="364"/>
      <c r="DQP8" s="364"/>
      <c r="DQQ8" s="364"/>
      <c r="DQR8" s="364"/>
      <c r="DQS8" s="364"/>
      <c r="DQT8" s="364"/>
      <c r="DQU8" s="364"/>
      <c r="DQV8" s="364"/>
      <c r="DQW8" s="364"/>
      <c r="DQX8" s="364"/>
      <c r="DQY8" s="364"/>
      <c r="DQZ8" s="364"/>
      <c r="DRA8" s="364"/>
      <c r="DRB8" s="364"/>
      <c r="DRC8" s="364"/>
      <c r="DRD8" s="364"/>
      <c r="DRE8" s="364"/>
      <c r="DRF8" s="364"/>
      <c r="DRG8" s="364"/>
      <c r="DRH8" s="364"/>
      <c r="DRI8" s="364"/>
      <c r="DRJ8" s="364"/>
      <c r="DRK8" s="364"/>
      <c r="DRL8" s="364"/>
      <c r="DRM8" s="364"/>
      <c r="DRN8" s="364"/>
      <c r="DRO8" s="364"/>
      <c r="DRP8" s="364"/>
      <c r="DRQ8" s="364"/>
      <c r="DRR8" s="364"/>
      <c r="DRS8" s="364"/>
      <c r="DRT8" s="364"/>
      <c r="DRU8" s="364"/>
      <c r="DRV8" s="364"/>
      <c r="DRW8" s="364"/>
      <c r="DRX8" s="364"/>
      <c r="DRY8" s="364"/>
      <c r="DRZ8" s="364"/>
      <c r="DSA8" s="364"/>
      <c r="DSB8" s="364"/>
      <c r="DSC8" s="364"/>
      <c r="DSD8" s="364"/>
      <c r="DSE8" s="364"/>
      <c r="DSF8" s="364"/>
      <c r="DSG8" s="364"/>
      <c r="DSH8" s="364"/>
      <c r="DSI8" s="364"/>
      <c r="DSJ8" s="364"/>
      <c r="DSK8" s="364"/>
      <c r="DSL8" s="364"/>
      <c r="DSM8" s="364"/>
      <c r="DSN8" s="364"/>
      <c r="DSO8" s="364"/>
      <c r="DSP8" s="364"/>
      <c r="DSQ8" s="364"/>
      <c r="DSR8" s="364"/>
      <c r="DSS8" s="364"/>
      <c r="DST8" s="364"/>
      <c r="DSU8" s="364"/>
      <c r="DSV8" s="364"/>
      <c r="DSW8" s="364"/>
      <c r="DSX8" s="364"/>
      <c r="DSY8" s="364"/>
      <c r="DSZ8" s="364"/>
      <c r="DTA8" s="364"/>
      <c r="DTB8" s="364"/>
      <c r="DTC8" s="364"/>
      <c r="DTD8" s="364"/>
      <c r="DTE8" s="364"/>
      <c r="DTF8" s="364"/>
      <c r="DTG8" s="364"/>
      <c r="DTH8" s="364"/>
      <c r="DTI8" s="364"/>
      <c r="DTJ8" s="364"/>
      <c r="DTK8" s="364"/>
      <c r="DTL8" s="364"/>
      <c r="DTM8" s="364"/>
      <c r="DTN8" s="364"/>
      <c r="DTO8" s="364"/>
      <c r="DTP8" s="364"/>
      <c r="DTQ8" s="364"/>
      <c r="DTR8" s="364"/>
      <c r="DTS8" s="364"/>
      <c r="DTT8" s="364"/>
      <c r="DTU8" s="364"/>
      <c r="DTV8" s="364"/>
      <c r="DTW8" s="364"/>
      <c r="DTX8" s="364"/>
      <c r="DTY8" s="364"/>
      <c r="DTZ8" s="364"/>
      <c r="DUA8" s="364"/>
      <c r="DUB8" s="364"/>
      <c r="DUC8" s="364"/>
      <c r="DUD8" s="364"/>
      <c r="DUE8" s="364"/>
      <c r="DUF8" s="364"/>
      <c r="DUG8" s="364"/>
      <c r="DUH8" s="364"/>
      <c r="DUI8" s="364"/>
      <c r="DUJ8" s="364"/>
      <c r="DUK8" s="364"/>
      <c r="DUL8" s="364"/>
      <c r="DUM8" s="364"/>
      <c r="DUN8" s="364"/>
      <c r="DUO8" s="364"/>
      <c r="DUP8" s="364"/>
      <c r="DUQ8" s="364"/>
      <c r="DUR8" s="364"/>
      <c r="DUS8" s="364"/>
      <c r="DUT8" s="364"/>
      <c r="DUU8" s="364"/>
      <c r="DUV8" s="364"/>
      <c r="DUW8" s="364"/>
      <c r="DUX8" s="364"/>
      <c r="DUY8" s="364"/>
      <c r="DUZ8" s="364"/>
      <c r="DVA8" s="364"/>
      <c r="DVB8" s="364"/>
      <c r="DVC8" s="364"/>
      <c r="DVD8" s="364"/>
      <c r="DVE8" s="364"/>
      <c r="DVF8" s="364"/>
      <c r="DVG8" s="364"/>
      <c r="DVH8" s="364"/>
      <c r="DVI8" s="364"/>
      <c r="DVJ8" s="364"/>
      <c r="DVK8" s="364"/>
      <c r="DVL8" s="364"/>
      <c r="DVM8" s="364"/>
      <c r="DVN8" s="364"/>
      <c r="DVO8" s="364"/>
      <c r="DVP8" s="364"/>
      <c r="DVQ8" s="364"/>
      <c r="DVR8" s="364"/>
      <c r="DVS8" s="364"/>
      <c r="DVT8" s="364"/>
      <c r="DVU8" s="364"/>
      <c r="DVV8" s="364"/>
      <c r="DVW8" s="364"/>
      <c r="DVX8" s="364"/>
      <c r="DVY8" s="364"/>
      <c r="DVZ8" s="364"/>
      <c r="DWA8" s="364"/>
      <c r="DWB8" s="364"/>
      <c r="DWC8" s="364"/>
      <c r="DWD8" s="364"/>
      <c r="DWE8" s="364"/>
      <c r="DWF8" s="364"/>
      <c r="DWG8" s="364"/>
      <c r="DWH8" s="364"/>
      <c r="DWI8" s="364"/>
      <c r="DWJ8" s="364"/>
      <c r="DWK8" s="364"/>
      <c r="DWL8" s="364"/>
      <c r="DWM8" s="364"/>
      <c r="DWN8" s="364"/>
      <c r="DWO8" s="364"/>
      <c r="DWP8" s="364"/>
      <c r="DWQ8" s="364"/>
      <c r="DWR8" s="364"/>
      <c r="DWS8" s="364"/>
      <c r="DWT8" s="364"/>
      <c r="DWU8" s="364"/>
      <c r="DWV8" s="364"/>
      <c r="DWW8" s="364"/>
      <c r="DWX8" s="364"/>
      <c r="DWY8" s="364"/>
      <c r="DWZ8" s="364"/>
      <c r="DXA8" s="364"/>
      <c r="DXB8" s="364"/>
      <c r="DXC8" s="364"/>
      <c r="DXD8" s="364"/>
      <c r="DXE8" s="364"/>
      <c r="DXF8" s="364"/>
      <c r="DXG8" s="364"/>
      <c r="DXH8" s="364"/>
      <c r="DXI8" s="364"/>
      <c r="DXJ8" s="364"/>
      <c r="DXK8" s="364"/>
      <c r="DXL8" s="364"/>
      <c r="DXM8" s="364"/>
      <c r="DXN8" s="364"/>
      <c r="DXO8" s="364"/>
      <c r="DXP8" s="364"/>
      <c r="DXQ8" s="364"/>
      <c r="DXR8" s="364"/>
      <c r="DXS8" s="364"/>
      <c r="DXT8" s="364"/>
      <c r="DXU8" s="364"/>
      <c r="DXV8" s="364"/>
      <c r="DXW8" s="364"/>
      <c r="DXX8" s="364"/>
      <c r="DXY8" s="364"/>
      <c r="DXZ8" s="364"/>
      <c r="DYA8" s="364"/>
      <c r="DYB8" s="364"/>
      <c r="DYC8" s="364"/>
      <c r="DYD8" s="364"/>
      <c r="DYE8" s="364"/>
      <c r="DYF8" s="364"/>
      <c r="DYG8" s="364"/>
      <c r="DYH8" s="364"/>
      <c r="DYI8" s="364"/>
      <c r="DYJ8" s="364"/>
      <c r="DYK8" s="364"/>
      <c r="DYL8" s="364"/>
      <c r="DYM8" s="364"/>
      <c r="DYN8" s="364"/>
      <c r="DYO8" s="364"/>
      <c r="DYP8" s="364"/>
      <c r="DYQ8" s="364"/>
      <c r="DYR8" s="364"/>
      <c r="DYS8" s="364"/>
      <c r="DYT8" s="364"/>
      <c r="DYU8" s="364"/>
      <c r="DYV8" s="364"/>
      <c r="DYW8" s="364"/>
      <c r="DYX8" s="364"/>
      <c r="DYY8" s="364"/>
      <c r="DYZ8" s="364"/>
      <c r="DZA8" s="364"/>
      <c r="DZB8" s="364"/>
      <c r="DZC8" s="364"/>
      <c r="DZD8" s="364"/>
      <c r="DZE8" s="364"/>
      <c r="DZF8" s="364"/>
      <c r="DZG8" s="364"/>
      <c r="DZH8" s="364"/>
      <c r="DZI8" s="364"/>
      <c r="DZJ8" s="364"/>
      <c r="DZK8" s="364"/>
      <c r="DZL8" s="364"/>
      <c r="DZM8" s="364"/>
      <c r="DZN8" s="364"/>
      <c r="DZO8" s="364"/>
      <c r="DZP8" s="364"/>
      <c r="DZQ8" s="364"/>
      <c r="DZR8" s="364"/>
      <c r="DZS8" s="364"/>
      <c r="DZT8" s="364"/>
      <c r="DZU8" s="364"/>
      <c r="DZV8" s="364"/>
      <c r="DZW8" s="364"/>
      <c r="DZX8" s="364"/>
      <c r="DZY8" s="364"/>
      <c r="DZZ8" s="364"/>
      <c r="EAA8" s="364"/>
      <c r="EAB8" s="364"/>
      <c r="EAC8" s="364"/>
      <c r="EAD8" s="364"/>
      <c r="EAE8" s="364"/>
      <c r="EAF8" s="364"/>
      <c r="EAG8" s="364"/>
      <c r="EAH8" s="364"/>
      <c r="EAI8" s="364"/>
      <c r="EAJ8" s="364"/>
      <c r="EAK8" s="364"/>
      <c r="EAL8" s="364"/>
      <c r="EAM8" s="364"/>
      <c r="EAN8" s="364"/>
      <c r="EAO8" s="364"/>
      <c r="EAP8" s="364"/>
      <c r="EAQ8" s="364"/>
      <c r="EAR8" s="364"/>
      <c r="EAS8" s="364"/>
      <c r="EAT8" s="364"/>
      <c r="EAU8" s="364"/>
      <c r="EAV8" s="364"/>
      <c r="EAW8" s="364"/>
      <c r="EAX8" s="364"/>
      <c r="EAY8" s="364"/>
      <c r="EAZ8" s="364"/>
      <c r="EBA8" s="364"/>
      <c r="EBB8" s="364"/>
      <c r="EBC8" s="364"/>
      <c r="EBD8" s="364"/>
      <c r="EBE8" s="364"/>
      <c r="EBF8" s="364"/>
      <c r="EBG8" s="364"/>
      <c r="EBH8" s="364"/>
      <c r="EBI8" s="364"/>
      <c r="EBJ8" s="364"/>
      <c r="EBK8" s="364"/>
      <c r="EBL8" s="364"/>
      <c r="EBM8" s="364"/>
      <c r="EBN8" s="364"/>
      <c r="EBO8" s="364"/>
      <c r="EBP8" s="364"/>
      <c r="EBQ8" s="364"/>
      <c r="EBR8" s="364"/>
      <c r="EBS8" s="364"/>
      <c r="EBT8" s="364"/>
      <c r="EBU8" s="364"/>
      <c r="EBV8" s="364"/>
      <c r="EBW8" s="364"/>
      <c r="EBX8" s="364"/>
      <c r="EBY8" s="364"/>
      <c r="EBZ8" s="364"/>
      <c r="ECA8" s="364"/>
      <c r="ECB8" s="364"/>
      <c r="ECC8" s="364"/>
      <c r="ECD8" s="364"/>
      <c r="ECE8" s="364"/>
      <c r="ECF8" s="364"/>
      <c r="ECG8" s="364"/>
      <c r="ECH8" s="364"/>
      <c r="ECI8" s="364"/>
      <c r="ECJ8" s="364"/>
      <c r="ECK8" s="364"/>
      <c r="ECL8" s="364"/>
      <c r="ECM8" s="364"/>
      <c r="ECN8" s="364"/>
      <c r="ECO8" s="364"/>
      <c r="ECP8" s="364"/>
      <c r="ECQ8" s="364"/>
      <c r="ECR8" s="364"/>
      <c r="ECS8" s="364"/>
      <c r="ECT8" s="364"/>
      <c r="ECU8" s="364"/>
      <c r="ECV8" s="364"/>
      <c r="ECW8" s="364"/>
      <c r="ECX8" s="364"/>
      <c r="ECY8" s="364"/>
      <c r="ECZ8" s="364"/>
      <c r="EDA8" s="364"/>
      <c r="EDB8" s="364"/>
      <c r="EDC8" s="364"/>
      <c r="EDD8" s="364"/>
      <c r="EDE8" s="364"/>
      <c r="EDF8" s="364"/>
      <c r="EDG8" s="364"/>
      <c r="EDH8" s="364"/>
      <c r="EDI8" s="364"/>
      <c r="EDJ8" s="364"/>
      <c r="EDK8" s="364"/>
      <c r="EDL8" s="364"/>
      <c r="EDM8" s="364"/>
      <c r="EDN8" s="364"/>
      <c r="EDO8" s="364"/>
      <c r="EDP8" s="364"/>
      <c r="EDQ8" s="364"/>
      <c r="EDR8" s="364"/>
      <c r="EDS8" s="364"/>
      <c r="EDT8" s="364"/>
      <c r="EDU8" s="364"/>
      <c r="EDV8" s="364"/>
      <c r="EDW8" s="364"/>
      <c r="EDX8" s="364"/>
      <c r="EDY8" s="364"/>
      <c r="EDZ8" s="364"/>
      <c r="EEA8" s="364"/>
      <c r="EEB8" s="364"/>
      <c r="EEC8" s="364"/>
      <c r="EED8" s="364"/>
      <c r="EEE8" s="364"/>
      <c r="EEF8" s="364"/>
      <c r="EEG8" s="364"/>
      <c r="EEH8" s="364"/>
      <c r="EEI8" s="364"/>
      <c r="EEJ8" s="364"/>
      <c r="EEK8" s="364"/>
      <c r="EEL8" s="364"/>
      <c r="EEM8" s="364"/>
      <c r="EEN8" s="364"/>
      <c r="EEO8" s="364"/>
      <c r="EEP8" s="364"/>
      <c r="EEQ8" s="364"/>
      <c r="EER8" s="364"/>
      <c r="EES8" s="364"/>
      <c r="EET8" s="364"/>
      <c r="EEU8" s="364"/>
      <c r="EEV8" s="364"/>
      <c r="EEW8" s="364"/>
      <c r="EEX8" s="364"/>
      <c r="EEY8" s="364"/>
      <c r="EEZ8" s="364"/>
      <c r="EFA8" s="364"/>
      <c r="EFB8" s="364"/>
      <c r="EFC8" s="364"/>
      <c r="EFD8" s="364"/>
      <c r="EFE8" s="364"/>
      <c r="EFF8" s="364"/>
      <c r="EFG8" s="364"/>
      <c r="EFH8" s="364"/>
      <c r="EFI8" s="364"/>
      <c r="EFJ8" s="364"/>
      <c r="EFK8" s="364"/>
      <c r="EFL8" s="364"/>
      <c r="EFM8" s="364"/>
      <c r="EFN8" s="364"/>
      <c r="EFO8" s="364"/>
      <c r="EFP8" s="364"/>
      <c r="EFQ8" s="364"/>
      <c r="EFR8" s="364"/>
      <c r="EFS8" s="364"/>
      <c r="EFT8" s="364"/>
      <c r="EFU8" s="364"/>
      <c r="EFV8" s="364"/>
      <c r="EFW8" s="364"/>
      <c r="EFX8" s="364"/>
      <c r="EFY8" s="364"/>
      <c r="EFZ8" s="364"/>
      <c r="EGA8" s="364"/>
      <c r="EGB8" s="364"/>
      <c r="EGC8" s="364"/>
      <c r="EGD8" s="364"/>
      <c r="EGE8" s="364"/>
      <c r="EGF8" s="364"/>
      <c r="EGG8" s="364"/>
      <c r="EGH8" s="364"/>
      <c r="EGI8" s="364"/>
      <c r="EGJ8" s="364"/>
      <c r="EGK8" s="364"/>
      <c r="EGL8" s="364"/>
      <c r="EGM8" s="364"/>
      <c r="EGN8" s="364"/>
      <c r="EGO8" s="364"/>
      <c r="EGP8" s="364"/>
      <c r="EGQ8" s="364"/>
      <c r="EGR8" s="364"/>
      <c r="EGS8" s="364"/>
      <c r="EGT8" s="364"/>
      <c r="EGU8" s="364"/>
      <c r="EGV8" s="364"/>
      <c r="EGW8" s="364"/>
      <c r="EGX8" s="364"/>
      <c r="EGY8" s="364"/>
      <c r="EGZ8" s="364"/>
      <c r="EHA8" s="364"/>
      <c r="EHB8" s="364"/>
      <c r="EHC8" s="364"/>
      <c r="EHD8" s="364"/>
      <c r="EHE8" s="364"/>
      <c r="EHF8" s="364"/>
      <c r="EHG8" s="364"/>
      <c r="EHH8" s="364"/>
      <c r="EHI8" s="364"/>
      <c r="EHJ8" s="364"/>
      <c r="EHK8" s="364"/>
      <c r="EHL8" s="364"/>
      <c r="EHM8" s="364"/>
      <c r="EHN8" s="364"/>
      <c r="EHO8" s="364"/>
      <c r="EHP8" s="364"/>
      <c r="EHQ8" s="364"/>
      <c r="EHR8" s="364"/>
      <c r="EHS8" s="364"/>
      <c r="EHT8" s="364"/>
      <c r="EHU8" s="364"/>
      <c r="EHV8" s="364"/>
      <c r="EHW8" s="364"/>
      <c r="EHX8" s="364"/>
      <c r="EHY8" s="364"/>
      <c r="EHZ8" s="364"/>
      <c r="EIA8" s="364"/>
      <c r="EIB8" s="364"/>
      <c r="EIC8" s="364"/>
      <c r="EID8" s="364"/>
      <c r="EIE8" s="364"/>
      <c r="EIF8" s="364"/>
      <c r="EIG8" s="364"/>
      <c r="EIH8" s="364"/>
      <c r="EII8" s="364"/>
      <c r="EIJ8" s="364"/>
      <c r="EIK8" s="364"/>
      <c r="EIL8" s="364"/>
      <c r="EIM8" s="364"/>
      <c r="EIN8" s="364"/>
      <c r="EIO8" s="364"/>
      <c r="EIP8" s="364"/>
      <c r="EIQ8" s="364"/>
      <c r="EIR8" s="364"/>
      <c r="EIS8" s="364"/>
      <c r="EIT8" s="364"/>
      <c r="EIU8" s="364"/>
      <c r="EIV8" s="364"/>
      <c r="EIW8" s="364"/>
      <c r="EIX8" s="364"/>
      <c r="EIY8" s="364"/>
      <c r="EIZ8" s="364"/>
      <c r="EJA8" s="364"/>
      <c r="EJB8" s="364"/>
      <c r="EJC8" s="364"/>
      <c r="EJD8" s="364"/>
      <c r="EJE8" s="364"/>
      <c r="EJF8" s="364"/>
      <c r="EJG8" s="364"/>
      <c r="EJH8" s="364"/>
      <c r="EJI8" s="364"/>
      <c r="EJJ8" s="364"/>
      <c r="EJK8" s="364"/>
      <c r="EJL8" s="364"/>
      <c r="EJM8" s="364"/>
      <c r="EJN8" s="364"/>
      <c r="EJO8" s="364"/>
      <c r="EJP8" s="364"/>
      <c r="EJQ8" s="364"/>
      <c r="EJR8" s="364"/>
      <c r="EJS8" s="364"/>
      <c r="EJT8" s="364"/>
      <c r="EJU8" s="364"/>
      <c r="EJV8" s="364"/>
      <c r="EJW8" s="364"/>
      <c r="EJX8" s="364"/>
      <c r="EJY8" s="364"/>
      <c r="EJZ8" s="364"/>
      <c r="EKA8" s="364"/>
      <c r="EKB8" s="364"/>
      <c r="EKC8" s="364"/>
      <c r="EKD8" s="364"/>
      <c r="EKE8" s="364"/>
      <c r="EKF8" s="364"/>
      <c r="EKG8" s="364"/>
      <c r="EKH8" s="364"/>
      <c r="EKI8" s="364"/>
      <c r="EKJ8" s="364"/>
      <c r="EKK8" s="364"/>
      <c r="EKL8" s="364"/>
      <c r="EKM8" s="364"/>
      <c r="EKN8" s="364"/>
      <c r="EKO8" s="364"/>
      <c r="EKP8" s="364"/>
      <c r="EKQ8" s="364"/>
      <c r="EKR8" s="364"/>
      <c r="EKS8" s="364"/>
      <c r="EKT8" s="364"/>
      <c r="EKU8" s="364"/>
      <c r="EKV8" s="364"/>
      <c r="EKW8" s="364"/>
      <c r="EKX8" s="364"/>
      <c r="EKY8" s="364"/>
      <c r="EKZ8" s="364"/>
      <c r="ELA8" s="364"/>
      <c r="ELB8" s="364"/>
      <c r="ELC8" s="364"/>
      <c r="ELD8" s="364"/>
      <c r="ELE8" s="364"/>
      <c r="ELF8" s="364"/>
      <c r="ELG8" s="364"/>
      <c r="ELH8" s="364"/>
      <c r="ELI8" s="364"/>
      <c r="ELJ8" s="364"/>
      <c r="ELK8" s="364"/>
      <c r="ELL8" s="364"/>
      <c r="ELM8" s="364"/>
      <c r="ELN8" s="364"/>
      <c r="ELO8" s="364"/>
      <c r="ELP8" s="364"/>
      <c r="ELQ8" s="364"/>
      <c r="ELR8" s="364"/>
      <c r="ELS8" s="364"/>
      <c r="ELT8" s="364"/>
      <c r="ELU8" s="364"/>
      <c r="ELV8" s="364"/>
      <c r="ELW8" s="364"/>
      <c r="ELX8" s="364"/>
      <c r="ELY8" s="364"/>
      <c r="ELZ8" s="364"/>
      <c r="EMA8" s="364"/>
      <c r="EMB8" s="364"/>
      <c r="EMC8" s="364"/>
      <c r="EMD8" s="364"/>
      <c r="EME8" s="364"/>
      <c r="EMF8" s="364"/>
      <c r="EMG8" s="364"/>
      <c r="EMH8" s="364"/>
      <c r="EMI8" s="364"/>
      <c r="EMJ8" s="364"/>
      <c r="EMK8" s="364"/>
      <c r="EML8" s="364"/>
      <c r="EMM8" s="364"/>
      <c r="EMN8" s="364"/>
      <c r="EMO8" s="364"/>
      <c r="EMP8" s="364"/>
      <c r="EMQ8" s="364"/>
      <c r="EMR8" s="364"/>
      <c r="EMS8" s="364"/>
      <c r="EMT8" s="364"/>
      <c r="EMU8" s="364"/>
      <c r="EMV8" s="364"/>
      <c r="EMW8" s="364"/>
      <c r="EMX8" s="364"/>
      <c r="EMY8" s="364"/>
      <c r="EMZ8" s="364"/>
      <c r="ENA8" s="364"/>
      <c r="ENB8" s="364"/>
      <c r="ENC8" s="364"/>
      <c r="END8" s="364"/>
      <c r="ENE8" s="364"/>
      <c r="ENF8" s="364"/>
      <c r="ENG8" s="364"/>
      <c r="ENH8" s="364"/>
      <c r="ENI8" s="364"/>
      <c r="ENJ8" s="364"/>
      <c r="ENK8" s="364"/>
      <c r="ENL8" s="364"/>
      <c r="ENM8" s="364"/>
      <c r="ENN8" s="364"/>
      <c r="ENO8" s="364"/>
      <c r="ENP8" s="364"/>
      <c r="ENQ8" s="364"/>
      <c r="ENR8" s="364"/>
      <c r="ENS8" s="364"/>
      <c r="ENT8" s="364"/>
      <c r="ENU8" s="364"/>
      <c r="ENV8" s="364"/>
      <c r="ENW8" s="364"/>
      <c r="ENX8" s="364"/>
      <c r="ENY8" s="364"/>
      <c r="ENZ8" s="364"/>
      <c r="EOA8" s="364"/>
      <c r="EOB8" s="364"/>
      <c r="EOC8" s="364"/>
      <c r="EOD8" s="364"/>
      <c r="EOE8" s="364"/>
      <c r="EOF8" s="364"/>
      <c r="EOG8" s="364"/>
      <c r="EOH8" s="364"/>
      <c r="EOI8" s="364"/>
      <c r="EOJ8" s="364"/>
      <c r="EOK8" s="364"/>
      <c r="EOL8" s="364"/>
      <c r="EOM8" s="364"/>
      <c r="EON8" s="364"/>
      <c r="EOO8" s="364"/>
      <c r="EOP8" s="364"/>
      <c r="EOQ8" s="364"/>
      <c r="EOR8" s="364"/>
      <c r="EOS8" s="364"/>
      <c r="EOT8" s="364"/>
      <c r="EOU8" s="364"/>
      <c r="EOV8" s="364"/>
      <c r="EOW8" s="364"/>
      <c r="EOX8" s="364"/>
      <c r="EOY8" s="364"/>
      <c r="EOZ8" s="364"/>
      <c r="EPA8" s="364"/>
      <c r="EPB8" s="364"/>
      <c r="EPC8" s="364"/>
      <c r="EPD8" s="364"/>
      <c r="EPE8" s="364"/>
      <c r="EPF8" s="364"/>
      <c r="EPG8" s="364"/>
      <c r="EPH8" s="364"/>
      <c r="EPI8" s="364"/>
      <c r="EPJ8" s="364"/>
      <c r="EPK8" s="364"/>
      <c r="EPL8" s="364"/>
      <c r="EPM8" s="364"/>
      <c r="EPN8" s="364"/>
      <c r="EPO8" s="364"/>
      <c r="EPP8" s="364"/>
      <c r="EPQ8" s="364"/>
      <c r="EPR8" s="364"/>
      <c r="EPS8" s="364"/>
      <c r="EPT8" s="364"/>
      <c r="EPU8" s="364"/>
      <c r="EPV8" s="364"/>
      <c r="EPW8" s="364"/>
      <c r="EPX8" s="364"/>
      <c r="EPY8" s="364"/>
      <c r="EPZ8" s="364"/>
      <c r="EQA8" s="364"/>
      <c r="EQB8" s="364"/>
      <c r="EQC8" s="364"/>
      <c r="EQD8" s="364"/>
      <c r="EQE8" s="364"/>
      <c r="EQF8" s="364"/>
      <c r="EQG8" s="364"/>
      <c r="EQH8" s="364"/>
      <c r="EQI8" s="364"/>
      <c r="EQJ8" s="364"/>
      <c r="EQK8" s="364"/>
      <c r="EQL8" s="364"/>
      <c r="EQM8" s="364"/>
      <c r="EQN8" s="364"/>
      <c r="EQO8" s="364"/>
      <c r="EQP8" s="364"/>
      <c r="EQQ8" s="364"/>
      <c r="EQR8" s="364"/>
      <c r="EQS8" s="364"/>
      <c r="EQT8" s="364"/>
      <c r="EQU8" s="364"/>
      <c r="EQV8" s="364"/>
      <c r="EQW8" s="364"/>
      <c r="EQX8" s="364"/>
      <c r="EQY8" s="364"/>
      <c r="EQZ8" s="364"/>
      <c r="ERA8" s="364"/>
      <c r="ERB8" s="364"/>
      <c r="ERC8" s="364"/>
      <c r="ERD8" s="364"/>
      <c r="ERE8" s="364"/>
      <c r="ERF8" s="364"/>
      <c r="ERG8" s="364"/>
      <c r="ERH8" s="364"/>
      <c r="ERI8" s="364"/>
      <c r="ERJ8" s="364"/>
      <c r="ERK8" s="364"/>
      <c r="ERL8" s="364"/>
      <c r="ERM8" s="364"/>
      <c r="ERN8" s="364"/>
      <c r="ERO8" s="364"/>
      <c r="ERP8" s="364"/>
      <c r="ERQ8" s="364"/>
      <c r="ERR8" s="364"/>
      <c r="ERS8" s="364"/>
      <c r="ERT8" s="364"/>
      <c r="ERU8" s="364"/>
      <c r="ERV8" s="364"/>
      <c r="ERW8" s="364"/>
      <c r="ERX8" s="364"/>
      <c r="ERY8" s="364"/>
      <c r="ERZ8" s="364"/>
      <c r="ESA8" s="364"/>
      <c r="ESB8" s="364"/>
      <c r="ESC8" s="364"/>
      <c r="ESD8" s="364"/>
      <c r="ESE8" s="364"/>
      <c r="ESF8" s="364"/>
      <c r="ESG8" s="364"/>
      <c r="ESH8" s="364"/>
      <c r="ESI8" s="364"/>
      <c r="ESJ8" s="364"/>
      <c r="ESK8" s="364"/>
      <c r="ESL8" s="364"/>
      <c r="ESM8" s="364"/>
      <c r="ESN8" s="364"/>
      <c r="ESO8" s="364"/>
      <c r="ESP8" s="364"/>
      <c r="ESQ8" s="364"/>
      <c r="ESR8" s="364"/>
      <c r="ESS8" s="364"/>
      <c r="EST8" s="364"/>
      <c r="ESU8" s="364"/>
      <c r="ESV8" s="364"/>
      <c r="ESW8" s="364"/>
      <c r="ESX8" s="364"/>
      <c r="ESY8" s="364"/>
      <c r="ESZ8" s="364"/>
      <c r="ETA8" s="364"/>
      <c r="ETB8" s="364"/>
      <c r="ETC8" s="364"/>
      <c r="ETD8" s="364"/>
      <c r="ETE8" s="364"/>
      <c r="ETF8" s="364"/>
      <c r="ETG8" s="364"/>
      <c r="ETH8" s="364"/>
      <c r="ETI8" s="364"/>
      <c r="ETJ8" s="364"/>
      <c r="ETK8" s="364"/>
      <c r="ETL8" s="364"/>
      <c r="ETM8" s="364"/>
      <c r="ETN8" s="364"/>
      <c r="ETO8" s="364"/>
      <c r="ETP8" s="364"/>
      <c r="ETQ8" s="364"/>
      <c r="ETR8" s="364"/>
      <c r="ETS8" s="364"/>
      <c r="ETT8" s="364"/>
      <c r="ETU8" s="364"/>
      <c r="ETV8" s="364"/>
      <c r="ETW8" s="364"/>
      <c r="ETX8" s="364"/>
      <c r="ETY8" s="364"/>
      <c r="ETZ8" s="364"/>
      <c r="EUA8" s="364"/>
      <c r="EUB8" s="364"/>
      <c r="EUC8" s="364"/>
      <c r="EUD8" s="364"/>
      <c r="EUE8" s="364"/>
      <c r="EUF8" s="364"/>
      <c r="EUG8" s="364"/>
      <c r="EUH8" s="364"/>
      <c r="EUI8" s="364"/>
      <c r="EUJ8" s="364"/>
      <c r="EUK8" s="364"/>
      <c r="EUL8" s="364"/>
      <c r="EUM8" s="364"/>
      <c r="EUN8" s="364"/>
      <c r="EUO8" s="364"/>
      <c r="EUP8" s="364"/>
      <c r="EUQ8" s="364"/>
      <c r="EUR8" s="364"/>
      <c r="EUS8" s="364"/>
      <c r="EUT8" s="364"/>
      <c r="EUU8" s="364"/>
      <c r="EUV8" s="364"/>
      <c r="EUW8" s="364"/>
      <c r="EUX8" s="364"/>
      <c r="EUY8" s="364"/>
      <c r="EUZ8" s="364"/>
      <c r="EVA8" s="364"/>
      <c r="EVB8" s="364"/>
      <c r="EVC8" s="364"/>
      <c r="EVD8" s="364"/>
      <c r="EVE8" s="364"/>
      <c r="EVF8" s="364"/>
      <c r="EVG8" s="364"/>
      <c r="EVH8" s="364"/>
      <c r="EVI8" s="364"/>
      <c r="EVJ8" s="364"/>
      <c r="EVK8" s="364"/>
      <c r="EVL8" s="364"/>
      <c r="EVM8" s="364"/>
      <c r="EVN8" s="364"/>
      <c r="EVO8" s="364"/>
      <c r="EVP8" s="364"/>
      <c r="EVQ8" s="364"/>
      <c r="EVR8" s="364"/>
      <c r="EVS8" s="364"/>
      <c r="EVT8" s="364"/>
      <c r="EVU8" s="364"/>
      <c r="EVV8" s="364"/>
      <c r="EVW8" s="364"/>
      <c r="EVX8" s="364"/>
      <c r="EVY8" s="364"/>
      <c r="EVZ8" s="364"/>
      <c r="EWA8" s="364"/>
      <c r="EWB8" s="364"/>
      <c r="EWC8" s="364"/>
      <c r="EWD8" s="364"/>
      <c r="EWE8" s="364"/>
      <c r="EWF8" s="364"/>
      <c r="EWG8" s="364"/>
      <c r="EWH8" s="364"/>
      <c r="EWI8" s="364"/>
      <c r="EWJ8" s="364"/>
      <c r="EWK8" s="364"/>
      <c r="EWL8" s="364"/>
      <c r="EWM8" s="364"/>
      <c r="EWN8" s="364"/>
      <c r="EWO8" s="364"/>
      <c r="EWP8" s="364"/>
      <c r="EWQ8" s="364"/>
      <c r="EWR8" s="364"/>
      <c r="EWS8" s="364"/>
      <c r="EWT8" s="364"/>
      <c r="EWU8" s="364"/>
      <c r="EWV8" s="364"/>
      <c r="EWW8" s="364"/>
      <c r="EWX8" s="364"/>
      <c r="EWY8" s="364"/>
      <c r="EWZ8" s="364"/>
      <c r="EXA8" s="364"/>
      <c r="EXB8" s="364"/>
      <c r="EXC8" s="364"/>
      <c r="EXD8" s="364"/>
      <c r="EXE8" s="364"/>
      <c r="EXF8" s="364"/>
      <c r="EXG8" s="364"/>
      <c r="EXH8" s="364"/>
      <c r="EXI8" s="364"/>
      <c r="EXJ8" s="364"/>
      <c r="EXK8" s="364"/>
      <c r="EXL8" s="364"/>
      <c r="EXM8" s="364"/>
      <c r="EXN8" s="364"/>
      <c r="EXO8" s="364"/>
      <c r="EXP8" s="364"/>
      <c r="EXQ8" s="364"/>
      <c r="EXR8" s="364"/>
      <c r="EXS8" s="364"/>
      <c r="EXT8" s="364"/>
      <c r="EXU8" s="364"/>
      <c r="EXV8" s="364"/>
      <c r="EXW8" s="364"/>
      <c r="EXX8" s="364"/>
      <c r="EXY8" s="364"/>
      <c r="EXZ8" s="364"/>
      <c r="EYA8" s="364"/>
      <c r="EYB8" s="364"/>
      <c r="EYC8" s="364"/>
      <c r="EYD8" s="364"/>
      <c r="EYE8" s="364"/>
      <c r="EYF8" s="364"/>
      <c r="EYG8" s="364"/>
      <c r="EYH8" s="364"/>
      <c r="EYI8" s="364"/>
      <c r="EYJ8" s="364"/>
      <c r="EYK8" s="364"/>
      <c r="EYL8" s="364"/>
      <c r="EYM8" s="364"/>
      <c r="EYN8" s="364"/>
      <c r="EYO8" s="364"/>
      <c r="EYP8" s="364"/>
      <c r="EYQ8" s="364"/>
      <c r="EYR8" s="364"/>
      <c r="EYS8" s="364"/>
      <c r="EYT8" s="364"/>
      <c r="EYU8" s="364"/>
      <c r="EYV8" s="364"/>
      <c r="EYW8" s="364"/>
      <c r="EYX8" s="364"/>
      <c r="EYY8" s="364"/>
      <c r="EYZ8" s="364"/>
      <c r="EZA8" s="364"/>
      <c r="EZB8" s="364"/>
      <c r="EZC8" s="364"/>
      <c r="EZD8" s="364"/>
      <c r="EZE8" s="364"/>
      <c r="EZF8" s="364"/>
      <c r="EZG8" s="364"/>
      <c r="EZH8" s="364"/>
      <c r="EZI8" s="364"/>
      <c r="EZJ8" s="364"/>
      <c r="EZK8" s="364"/>
      <c r="EZL8" s="364"/>
      <c r="EZM8" s="364"/>
      <c r="EZN8" s="364"/>
      <c r="EZO8" s="364"/>
      <c r="EZP8" s="364"/>
      <c r="EZQ8" s="364"/>
      <c r="EZR8" s="364"/>
      <c r="EZS8" s="364"/>
      <c r="EZT8" s="364"/>
      <c r="EZU8" s="364"/>
      <c r="EZV8" s="364"/>
      <c r="EZW8" s="364"/>
      <c r="EZX8" s="364"/>
      <c r="EZY8" s="364"/>
      <c r="EZZ8" s="364"/>
      <c r="FAA8" s="364"/>
      <c r="FAB8" s="364"/>
      <c r="FAC8" s="364"/>
      <c r="FAD8" s="364"/>
      <c r="FAE8" s="364"/>
      <c r="FAF8" s="364"/>
      <c r="FAG8" s="364"/>
      <c r="FAH8" s="364"/>
      <c r="FAI8" s="364"/>
      <c r="FAJ8" s="364"/>
      <c r="FAK8" s="364"/>
      <c r="FAL8" s="364"/>
      <c r="FAM8" s="364"/>
      <c r="FAN8" s="364"/>
      <c r="FAO8" s="364"/>
      <c r="FAP8" s="364"/>
      <c r="FAQ8" s="364"/>
      <c r="FAR8" s="364"/>
      <c r="FAS8" s="364"/>
      <c r="FAT8" s="364"/>
      <c r="FAU8" s="364"/>
      <c r="FAV8" s="364"/>
      <c r="FAW8" s="364"/>
      <c r="FAX8" s="364"/>
      <c r="FAY8" s="364"/>
      <c r="FAZ8" s="364"/>
      <c r="FBA8" s="364"/>
      <c r="FBB8" s="364"/>
      <c r="FBC8" s="364"/>
      <c r="FBD8" s="364"/>
      <c r="FBE8" s="364"/>
      <c r="FBF8" s="364"/>
      <c r="FBG8" s="364"/>
      <c r="FBH8" s="364"/>
      <c r="FBI8" s="364"/>
      <c r="FBJ8" s="364"/>
      <c r="FBK8" s="364"/>
      <c r="FBL8" s="364"/>
      <c r="FBM8" s="364"/>
      <c r="FBN8" s="364"/>
      <c r="FBO8" s="364"/>
      <c r="FBP8" s="364"/>
      <c r="FBQ8" s="364"/>
      <c r="FBR8" s="364"/>
      <c r="FBS8" s="364"/>
      <c r="FBT8" s="364"/>
      <c r="FBU8" s="364"/>
      <c r="FBV8" s="364"/>
      <c r="FBW8" s="364"/>
      <c r="FBX8" s="364"/>
      <c r="FBY8" s="364"/>
      <c r="FBZ8" s="364"/>
      <c r="FCA8" s="364"/>
      <c r="FCB8" s="364"/>
      <c r="FCC8" s="364"/>
      <c r="FCD8" s="364"/>
      <c r="FCE8" s="364"/>
      <c r="FCF8" s="364"/>
      <c r="FCG8" s="364"/>
      <c r="FCH8" s="364"/>
      <c r="FCI8" s="364"/>
      <c r="FCJ8" s="364"/>
      <c r="FCK8" s="364"/>
      <c r="FCL8" s="364"/>
      <c r="FCM8" s="364"/>
      <c r="FCN8" s="364"/>
      <c r="FCO8" s="364"/>
      <c r="FCP8" s="364"/>
      <c r="FCQ8" s="364"/>
      <c r="FCR8" s="364"/>
      <c r="FCS8" s="364"/>
      <c r="FCT8" s="364"/>
      <c r="FCU8" s="364"/>
      <c r="FCV8" s="364"/>
      <c r="FCW8" s="364"/>
      <c r="FCX8" s="364"/>
      <c r="FCY8" s="364"/>
      <c r="FCZ8" s="364"/>
      <c r="FDA8" s="364"/>
      <c r="FDB8" s="364"/>
      <c r="FDC8" s="364"/>
      <c r="FDD8" s="364"/>
      <c r="FDE8" s="364"/>
      <c r="FDF8" s="364"/>
      <c r="FDG8" s="364"/>
      <c r="FDH8" s="364"/>
      <c r="FDI8" s="364"/>
      <c r="FDJ8" s="364"/>
      <c r="FDK8" s="364"/>
      <c r="FDL8" s="364"/>
      <c r="FDM8" s="364"/>
      <c r="FDN8" s="364"/>
      <c r="FDO8" s="364"/>
      <c r="FDP8" s="364"/>
      <c r="FDQ8" s="364"/>
      <c r="FDR8" s="364"/>
      <c r="FDS8" s="364"/>
      <c r="FDT8" s="364"/>
      <c r="FDU8" s="364"/>
      <c r="FDV8" s="364"/>
      <c r="FDW8" s="364"/>
      <c r="FDX8" s="364"/>
      <c r="FDY8" s="364"/>
      <c r="FDZ8" s="364"/>
      <c r="FEA8" s="364"/>
      <c r="FEB8" s="364"/>
      <c r="FEC8" s="364"/>
      <c r="FED8" s="364"/>
      <c r="FEE8" s="364"/>
      <c r="FEF8" s="364"/>
      <c r="FEG8" s="364"/>
      <c r="FEH8" s="364"/>
      <c r="FEI8" s="364"/>
      <c r="FEJ8" s="364"/>
      <c r="FEK8" s="364"/>
      <c r="FEL8" s="364"/>
      <c r="FEM8" s="364"/>
      <c r="FEN8" s="364"/>
      <c r="FEO8" s="364"/>
      <c r="FEP8" s="364"/>
      <c r="FEQ8" s="364"/>
      <c r="FER8" s="364"/>
      <c r="FES8" s="364"/>
      <c r="FET8" s="364"/>
      <c r="FEU8" s="364"/>
      <c r="FEV8" s="364"/>
      <c r="FEW8" s="364"/>
      <c r="FEX8" s="364"/>
      <c r="FEY8" s="364"/>
      <c r="FEZ8" s="364"/>
      <c r="FFA8" s="364"/>
      <c r="FFB8" s="364"/>
      <c r="FFC8" s="364"/>
      <c r="FFD8" s="364"/>
      <c r="FFE8" s="364"/>
      <c r="FFF8" s="364"/>
      <c r="FFG8" s="364"/>
      <c r="FFH8" s="364"/>
      <c r="FFI8" s="364"/>
      <c r="FFJ8" s="364"/>
      <c r="FFK8" s="364"/>
      <c r="FFL8" s="364"/>
      <c r="FFM8" s="364"/>
      <c r="FFN8" s="364"/>
      <c r="FFO8" s="364"/>
      <c r="FFP8" s="364"/>
      <c r="FFQ8" s="364"/>
      <c r="FFR8" s="364"/>
      <c r="FFS8" s="364"/>
      <c r="FFT8" s="364"/>
      <c r="FFU8" s="364"/>
      <c r="FFV8" s="364"/>
      <c r="FFW8" s="364"/>
      <c r="FFX8" s="364"/>
      <c r="FFY8" s="364"/>
      <c r="FFZ8" s="364"/>
      <c r="FGA8" s="364"/>
      <c r="FGB8" s="364"/>
      <c r="FGC8" s="364"/>
      <c r="FGD8" s="364"/>
      <c r="FGE8" s="364"/>
      <c r="FGF8" s="364"/>
      <c r="FGG8" s="364"/>
      <c r="FGH8" s="364"/>
      <c r="FGI8" s="364"/>
      <c r="FGJ8" s="364"/>
      <c r="FGK8" s="364"/>
      <c r="FGL8" s="364"/>
      <c r="FGM8" s="364"/>
      <c r="FGN8" s="364"/>
      <c r="FGO8" s="364"/>
      <c r="FGP8" s="364"/>
      <c r="FGQ8" s="364"/>
      <c r="FGR8" s="364"/>
      <c r="FGS8" s="364"/>
      <c r="FGT8" s="364"/>
      <c r="FGU8" s="364"/>
      <c r="FGV8" s="364"/>
      <c r="FGW8" s="364"/>
      <c r="FGX8" s="364"/>
      <c r="FGY8" s="364"/>
      <c r="FGZ8" s="364"/>
      <c r="FHA8" s="364"/>
      <c r="FHB8" s="364"/>
      <c r="FHC8" s="364"/>
      <c r="FHD8" s="364"/>
      <c r="FHE8" s="364"/>
      <c r="FHF8" s="364"/>
      <c r="FHG8" s="364"/>
      <c r="FHH8" s="364"/>
      <c r="FHI8" s="364"/>
      <c r="FHJ8" s="364"/>
      <c r="FHK8" s="364"/>
      <c r="FHL8" s="364"/>
      <c r="FHM8" s="364"/>
      <c r="FHN8" s="364"/>
      <c r="FHO8" s="364"/>
      <c r="FHP8" s="364"/>
      <c r="FHQ8" s="364"/>
      <c r="FHR8" s="364"/>
      <c r="FHS8" s="364"/>
      <c r="FHT8" s="364"/>
      <c r="FHU8" s="364"/>
      <c r="FHV8" s="364"/>
      <c r="FHW8" s="364"/>
      <c r="FHX8" s="364"/>
      <c r="FHY8" s="364"/>
      <c r="FHZ8" s="364"/>
      <c r="FIA8" s="364"/>
      <c r="FIB8" s="364"/>
      <c r="FIC8" s="364"/>
      <c r="FID8" s="364"/>
      <c r="FIE8" s="364"/>
      <c r="FIF8" s="364"/>
      <c r="FIG8" s="364"/>
      <c r="FIH8" s="364"/>
      <c r="FII8" s="364"/>
      <c r="FIJ8" s="364"/>
      <c r="FIK8" s="364"/>
      <c r="FIL8" s="364"/>
      <c r="FIM8" s="364"/>
      <c r="FIN8" s="364"/>
      <c r="FIO8" s="364"/>
      <c r="FIP8" s="364"/>
      <c r="FIQ8" s="364"/>
      <c r="FIR8" s="364"/>
      <c r="FIS8" s="364"/>
      <c r="FIT8" s="364"/>
      <c r="FIU8" s="364"/>
      <c r="FIV8" s="364"/>
      <c r="FIW8" s="364"/>
      <c r="FIX8" s="364"/>
      <c r="FIY8" s="364"/>
      <c r="FIZ8" s="364"/>
      <c r="FJA8" s="364"/>
      <c r="FJB8" s="364"/>
      <c r="FJC8" s="364"/>
      <c r="FJD8" s="364"/>
      <c r="FJE8" s="364"/>
      <c r="FJF8" s="364"/>
      <c r="FJG8" s="364"/>
      <c r="FJH8" s="364"/>
      <c r="FJI8" s="364"/>
      <c r="FJJ8" s="364"/>
      <c r="FJK8" s="364"/>
      <c r="FJL8" s="364"/>
      <c r="FJM8" s="364"/>
      <c r="FJN8" s="364"/>
      <c r="FJO8" s="364"/>
      <c r="FJP8" s="364"/>
      <c r="FJQ8" s="364"/>
      <c r="FJR8" s="364"/>
      <c r="FJS8" s="364"/>
      <c r="FJT8" s="364"/>
      <c r="FJU8" s="364"/>
      <c r="FJV8" s="364"/>
      <c r="FJW8" s="364"/>
      <c r="FJX8" s="364"/>
      <c r="FJY8" s="364"/>
      <c r="FJZ8" s="364"/>
      <c r="FKA8" s="364"/>
      <c r="FKB8" s="364"/>
      <c r="FKC8" s="364"/>
      <c r="FKD8" s="364"/>
      <c r="FKE8" s="364"/>
      <c r="FKF8" s="364"/>
      <c r="FKG8" s="364"/>
      <c r="FKH8" s="364"/>
      <c r="FKI8" s="364"/>
      <c r="FKJ8" s="364"/>
      <c r="FKK8" s="364"/>
      <c r="FKL8" s="364"/>
      <c r="FKM8" s="364"/>
      <c r="FKN8" s="364"/>
      <c r="FKO8" s="364"/>
      <c r="FKP8" s="364"/>
      <c r="FKQ8" s="364"/>
      <c r="FKR8" s="364"/>
      <c r="FKS8" s="364"/>
      <c r="FKT8" s="364"/>
      <c r="FKU8" s="364"/>
      <c r="FKV8" s="364"/>
      <c r="FKW8" s="364"/>
      <c r="FKX8" s="364"/>
      <c r="FKY8" s="364"/>
      <c r="FKZ8" s="364"/>
      <c r="FLA8" s="364"/>
      <c r="FLB8" s="364"/>
      <c r="FLC8" s="364"/>
      <c r="FLD8" s="364"/>
      <c r="FLE8" s="364"/>
      <c r="FLF8" s="364"/>
      <c r="FLG8" s="364"/>
      <c r="FLH8" s="364"/>
      <c r="FLI8" s="364"/>
      <c r="FLJ8" s="364"/>
      <c r="FLK8" s="364"/>
      <c r="FLL8" s="364"/>
      <c r="FLM8" s="364"/>
      <c r="FLN8" s="364"/>
      <c r="FLO8" s="364"/>
      <c r="FLP8" s="364"/>
      <c r="FLQ8" s="364"/>
      <c r="FLR8" s="364"/>
      <c r="FLS8" s="364"/>
      <c r="FLT8" s="364"/>
      <c r="FLU8" s="364"/>
      <c r="FLV8" s="364"/>
      <c r="FLW8" s="364"/>
      <c r="FLX8" s="364"/>
      <c r="FLY8" s="364"/>
      <c r="FLZ8" s="364"/>
      <c r="FMA8" s="364"/>
      <c r="FMB8" s="364"/>
      <c r="FMC8" s="364"/>
      <c r="FMD8" s="364"/>
      <c r="FME8" s="364"/>
      <c r="FMF8" s="364"/>
      <c r="FMG8" s="364"/>
      <c r="FMH8" s="364"/>
      <c r="FMI8" s="364"/>
      <c r="FMJ8" s="364"/>
      <c r="FMK8" s="364"/>
      <c r="FML8" s="364"/>
      <c r="FMM8" s="364"/>
      <c r="FMN8" s="364"/>
      <c r="FMO8" s="364"/>
      <c r="FMP8" s="364"/>
      <c r="FMQ8" s="364"/>
      <c r="FMR8" s="364"/>
      <c r="FMS8" s="364"/>
      <c r="FMT8" s="364"/>
      <c r="FMU8" s="364"/>
      <c r="FMV8" s="364"/>
      <c r="FMW8" s="364"/>
      <c r="FMX8" s="364"/>
      <c r="FMY8" s="364"/>
      <c r="FMZ8" s="364"/>
      <c r="FNA8" s="364"/>
      <c r="FNB8" s="364"/>
      <c r="FNC8" s="364"/>
      <c r="FND8" s="364"/>
      <c r="FNE8" s="364"/>
      <c r="FNF8" s="364"/>
      <c r="FNG8" s="364"/>
      <c r="FNH8" s="364"/>
      <c r="FNI8" s="364"/>
      <c r="FNJ8" s="364"/>
      <c r="FNK8" s="364"/>
      <c r="FNL8" s="364"/>
      <c r="FNM8" s="364"/>
      <c r="FNN8" s="364"/>
      <c r="FNO8" s="364"/>
      <c r="FNP8" s="364"/>
      <c r="FNQ8" s="364"/>
      <c r="FNR8" s="364"/>
      <c r="FNS8" s="364"/>
      <c r="FNT8" s="364"/>
      <c r="FNU8" s="364"/>
      <c r="FNV8" s="364"/>
      <c r="FNW8" s="364"/>
      <c r="FNX8" s="364"/>
      <c r="FNY8" s="364"/>
      <c r="FNZ8" s="364"/>
      <c r="FOA8" s="364"/>
      <c r="FOB8" s="364"/>
      <c r="FOC8" s="364"/>
      <c r="FOD8" s="364"/>
      <c r="FOE8" s="364"/>
      <c r="FOF8" s="364"/>
      <c r="FOG8" s="364"/>
      <c r="FOH8" s="364"/>
      <c r="FOI8" s="364"/>
      <c r="FOJ8" s="364"/>
      <c r="FOK8" s="364"/>
      <c r="FOL8" s="364"/>
      <c r="FOM8" s="364"/>
      <c r="FON8" s="364"/>
      <c r="FOO8" s="364"/>
      <c r="FOP8" s="364"/>
      <c r="FOQ8" s="364"/>
      <c r="FOR8" s="364"/>
      <c r="FOS8" s="364"/>
      <c r="FOT8" s="364"/>
      <c r="FOU8" s="364"/>
      <c r="FOV8" s="364"/>
      <c r="FOW8" s="364"/>
      <c r="FOX8" s="364"/>
      <c r="FOY8" s="364"/>
      <c r="FOZ8" s="364"/>
      <c r="FPA8" s="364"/>
      <c r="FPB8" s="364"/>
      <c r="FPC8" s="364"/>
      <c r="FPD8" s="364"/>
      <c r="FPE8" s="364"/>
      <c r="FPF8" s="364"/>
      <c r="FPG8" s="364"/>
      <c r="FPH8" s="364"/>
      <c r="FPI8" s="364"/>
      <c r="FPJ8" s="364"/>
      <c r="FPK8" s="364"/>
      <c r="FPL8" s="364"/>
      <c r="FPM8" s="364"/>
      <c r="FPN8" s="364"/>
      <c r="FPO8" s="364"/>
      <c r="FPP8" s="364"/>
      <c r="FPQ8" s="364"/>
      <c r="FPR8" s="364"/>
      <c r="FPS8" s="364"/>
      <c r="FPT8" s="364"/>
      <c r="FPU8" s="364"/>
      <c r="FPV8" s="364"/>
      <c r="FPW8" s="364"/>
      <c r="FPX8" s="364"/>
      <c r="FPY8" s="364"/>
      <c r="FPZ8" s="364"/>
      <c r="FQA8" s="364"/>
      <c r="FQB8" s="364"/>
      <c r="FQC8" s="364"/>
      <c r="FQD8" s="364"/>
      <c r="FQE8" s="364"/>
      <c r="FQF8" s="364"/>
      <c r="FQG8" s="364"/>
      <c r="FQH8" s="364"/>
      <c r="FQI8" s="364"/>
      <c r="FQJ8" s="364"/>
      <c r="FQK8" s="364"/>
      <c r="FQL8" s="364"/>
      <c r="FQM8" s="364"/>
      <c r="FQN8" s="364"/>
      <c r="FQO8" s="364"/>
      <c r="FQP8" s="364"/>
      <c r="FQQ8" s="364"/>
      <c r="FQR8" s="364"/>
      <c r="FQS8" s="364"/>
      <c r="FQT8" s="364"/>
      <c r="FQU8" s="364"/>
      <c r="FQV8" s="364"/>
      <c r="FQW8" s="364"/>
      <c r="FQX8" s="364"/>
      <c r="FQY8" s="364"/>
      <c r="FQZ8" s="364"/>
      <c r="FRA8" s="364"/>
      <c r="FRB8" s="364"/>
      <c r="FRC8" s="364"/>
      <c r="FRD8" s="364"/>
      <c r="FRE8" s="364"/>
      <c r="FRF8" s="364"/>
      <c r="FRG8" s="364"/>
      <c r="FRH8" s="364"/>
      <c r="FRI8" s="364"/>
      <c r="FRJ8" s="364"/>
      <c r="FRK8" s="364"/>
      <c r="FRL8" s="364"/>
      <c r="FRM8" s="364"/>
      <c r="FRN8" s="364"/>
      <c r="FRO8" s="364"/>
      <c r="FRP8" s="364"/>
      <c r="FRQ8" s="364"/>
      <c r="FRR8" s="364"/>
      <c r="FRS8" s="364"/>
      <c r="FRT8" s="364"/>
      <c r="FRU8" s="364"/>
      <c r="FRV8" s="364"/>
      <c r="FRW8" s="364"/>
      <c r="FRX8" s="364"/>
      <c r="FRY8" s="364"/>
      <c r="FRZ8" s="364"/>
      <c r="FSA8" s="364"/>
      <c r="FSB8" s="364"/>
      <c r="FSC8" s="364"/>
      <c r="FSD8" s="364"/>
      <c r="FSE8" s="364"/>
      <c r="FSF8" s="364"/>
      <c r="FSG8" s="364"/>
      <c r="FSH8" s="364"/>
      <c r="FSI8" s="364"/>
      <c r="FSJ8" s="364"/>
      <c r="FSK8" s="364"/>
      <c r="FSL8" s="364"/>
      <c r="FSM8" s="364"/>
      <c r="FSN8" s="364"/>
      <c r="FSO8" s="364"/>
      <c r="FSP8" s="364"/>
      <c r="FSQ8" s="364"/>
      <c r="FSR8" s="364"/>
      <c r="FSS8" s="364"/>
      <c r="FST8" s="364"/>
      <c r="FSU8" s="364"/>
      <c r="FSV8" s="364"/>
      <c r="FSW8" s="364"/>
      <c r="FSX8" s="364"/>
      <c r="FSY8" s="364"/>
      <c r="FSZ8" s="364"/>
      <c r="FTA8" s="364"/>
      <c r="FTB8" s="364"/>
      <c r="FTC8" s="364"/>
      <c r="FTD8" s="364"/>
      <c r="FTE8" s="364"/>
      <c r="FTF8" s="364"/>
      <c r="FTG8" s="364"/>
      <c r="FTH8" s="364"/>
      <c r="FTI8" s="364"/>
      <c r="FTJ8" s="364"/>
      <c r="FTK8" s="364"/>
      <c r="FTL8" s="364"/>
      <c r="FTM8" s="364"/>
      <c r="FTN8" s="364"/>
      <c r="FTO8" s="364"/>
      <c r="FTP8" s="364"/>
      <c r="FTQ8" s="364"/>
      <c r="FTR8" s="364"/>
      <c r="FTS8" s="364"/>
      <c r="FTT8" s="364"/>
      <c r="FTU8" s="364"/>
      <c r="FTV8" s="364"/>
      <c r="FTW8" s="364"/>
      <c r="FTX8" s="364"/>
      <c r="FTY8" s="364"/>
      <c r="FTZ8" s="364"/>
      <c r="FUA8" s="364"/>
      <c r="FUB8" s="364"/>
      <c r="FUC8" s="364"/>
      <c r="FUD8" s="364"/>
      <c r="FUE8" s="364"/>
      <c r="FUF8" s="364"/>
      <c r="FUG8" s="364"/>
      <c r="FUH8" s="364"/>
      <c r="FUI8" s="364"/>
      <c r="FUJ8" s="364"/>
      <c r="FUK8" s="364"/>
      <c r="FUL8" s="364"/>
      <c r="FUM8" s="364"/>
      <c r="FUN8" s="364"/>
      <c r="FUO8" s="364"/>
      <c r="FUP8" s="364"/>
      <c r="FUQ8" s="364"/>
      <c r="FUR8" s="364"/>
      <c r="FUS8" s="364"/>
      <c r="FUT8" s="364"/>
      <c r="FUU8" s="364"/>
      <c r="FUV8" s="364"/>
      <c r="FUW8" s="364"/>
      <c r="FUX8" s="364"/>
      <c r="FUY8" s="364"/>
      <c r="FUZ8" s="364"/>
      <c r="FVA8" s="364"/>
      <c r="FVB8" s="364"/>
      <c r="FVC8" s="364"/>
      <c r="FVD8" s="364"/>
      <c r="FVE8" s="364"/>
      <c r="FVF8" s="364"/>
      <c r="FVG8" s="364"/>
      <c r="FVH8" s="364"/>
      <c r="FVI8" s="364"/>
      <c r="FVJ8" s="364"/>
      <c r="FVK8" s="364"/>
      <c r="FVL8" s="364"/>
      <c r="FVM8" s="364"/>
      <c r="FVN8" s="364"/>
      <c r="FVO8" s="364"/>
      <c r="FVP8" s="364"/>
      <c r="FVQ8" s="364"/>
      <c r="FVR8" s="364"/>
      <c r="FVS8" s="364"/>
      <c r="FVT8" s="364"/>
      <c r="FVU8" s="364"/>
      <c r="FVV8" s="364"/>
      <c r="FVW8" s="364"/>
      <c r="FVX8" s="364"/>
      <c r="FVY8" s="364"/>
      <c r="FVZ8" s="364"/>
      <c r="FWA8" s="364"/>
      <c r="FWB8" s="364"/>
      <c r="FWC8" s="364"/>
      <c r="FWD8" s="364"/>
      <c r="FWE8" s="364"/>
      <c r="FWF8" s="364"/>
      <c r="FWG8" s="364"/>
      <c r="FWH8" s="364"/>
      <c r="FWI8" s="364"/>
      <c r="FWJ8" s="364"/>
      <c r="FWK8" s="364"/>
      <c r="FWL8" s="364"/>
      <c r="FWM8" s="364"/>
      <c r="FWN8" s="364"/>
      <c r="FWO8" s="364"/>
      <c r="FWP8" s="364"/>
      <c r="FWQ8" s="364"/>
      <c r="FWR8" s="364"/>
      <c r="FWS8" s="364"/>
      <c r="FWT8" s="364"/>
      <c r="FWU8" s="364"/>
      <c r="FWV8" s="364"/>
      <c r="FWW8" s="364"/>
      <c r="FWX8" s="364"/>
      <c r="FWY8" s="364"/>
      <c r="FWZ8" s="364"/>
      <c r="FXA8" s="364"/>
      <c r="FXB8" s="364"/>
      <c r="FXC8" s="364"/>
      <c r="FXD8" s="364"/>
      <c r="FXE8" s="364"/>
      <c r="FXF8" s="364"/>
      <c r="FXG8" s="364"/>
      <c r="FXH8" s="364"/>
      <c r="FXI8" s="364"/>
      <c r="FXJ8" s="364"/>
      <c r="FXK8" s="364"/>
      <c r="FXL8" s="364"/>
      <c r="FXM8" s="364"/>
      <c r="FXN8" s="364"/>
      <c r="FXO8" s="364"/>
      <c r="FXP8" s="364"/>
      <c r="FXQ8" s="364"/>
      <c r="FXR8" s="364"/>
      <c r="FXS8" s="364"/>
      <c r="FXT8" s="364"/>
      <c r="FXU8" s="364"/>
      <c r="FXV8" s="364"/>
      <c r="FXW8" s="364"/>
      <c r="FXX8" s="364"/>
      <c r="FXY8" s="364"/>
      <c r="FXZ8" s="364"/>
      <c r="FYA8" s="364"/>
      <c r="FYB8" s="364"/>
      <c r="FYC8" s="364"/>
      <c r="FYD8" s="364"/>
      <c r="FYE8" s="364"/>
      <c r="FYF8" s="364"/>
      <c r="FYG8" s="364"/>
      <c r="FYH8" s="364"/>
      <c r="FYI8" s="364"/>
      <c r="FYJ8" s="364"/>
      <c r="FYK8" s="364"/>
      <c r="FYL8" s="364"/>
      <c r="FYM8" s="364"/>
      <c r="FYN8" s="364"/>
      <c r="FYO8" s="364"/>
      <c r="FYP8" s="364"/>
      <c r="FYQ8" s="364"/>
      <c r="FYR8" s="364"/>
      <c r="FYS8" s="364"/>
      <c r="FYT8" s="364"/>
      <c r="FYU8" s="364"/>
      <c r="FYV8" s="364"/>
      <c r="FYW8" s="364"/>
      <c r="FYX8" s="364"/>
      <c r="FYY8" s="364"/>
      <c r="FYZ8" s="364"/>
      <c r="FZA8" s="364"/>
      <c r="FZB8" s="364"/>
      <c r="FZC8" s="364"/>
      <c r="FZD8" s="364"/>
      <c r="FZE8" s="364"/>
      <c r="FZF8" s="364"/>
      <c r="FZG8" s="364"/>
      <c r="FZH8" s="364"/>
      <c r="FZI8" s="364"/>
      <c r="FZJ8" s="364"/>
      <c r="FZK8" s="364"/>
      <c r="FZL8" s="364"/>
      <c r="FZM8" s="364"/>
      <c r="FZN8" s="364"/>
      <c r="FZO8" s="364"/>
      <c r="FZP8" s="364"/>
      <c r="FZQ8" s="364"/>
      <c r="FZR8" s="364"/>
      <c r="FZS8" s="364"/>
      <c r="FZT8" s="364"/>
      <c r="FZU8" s="364"/>
      <c r="FZV8" s="364"/>
      <c r="FZW8" s="364"/>
      <c r="FZX8" s="364"/>
      <c r="FZY8" s="364"/>
      <c r="FZZ8" s="364"/>
      <c r="GAA8" s="364"/>
      <c r="GAB8" s="364"/>
      <c r="GAC8" s="364"/>
      <c r="GAD8" s="364"/>
      <c r="GAE8" s="364"/>
      <c r="GAF8" s="364"/>
      <c r="GAG8" s="364"/>
      <c r="GAH8" s="364"/>
      <c r="GAI8" s="364"/>
      <c r="GAJ8" s="364"/>
      <c r="GAK8" s="364"/>
      <c r="GAL8" s="364"/>
      <c r="GAM8" s="364"/>
      <c r="GAN8" s="364"/>
      <c r="GAO8" s="364"/>
      <c r="GAP8" s="364"/>
      <c r="GAQ8" s="364"/>
      <c r="GAR8" s="364"/>
      <c r="GAS8" s="364"/>
      <c r="GAT8" s="364"/>
      <c r="GAU8" s="364"/>
      <c r="GAV8" s="364"/>
      <c r="GAW8" s="364"/>
      <c r="GAX8" s="364"/>
      <c r="GAY8" s="364"/>
      <c r="GAZ8" s="364"/>
      <c r="GBA8" s="364"/>
      <c r="GBB8" s="364"/>
      <c r="GBC8" s="364"/>
      <c r="GBD8" s="364"/>
      <c r="GBE8" s="364"/>
      <c r="GBF8" s="364"/>
      <c r="GBG8" s="364"/>
      <c r="GBH8" s="364"/>
      <c r="GBI8" s="364"/>
      <c r="GBJ8" s="364"/>
      <c r="GBK8" s="364"/>
      <c r="GBL8" s="364"/>
      <c r="GBM8" s="364"/>
      <c r="GBN8" s="364"/>
      <c r="GBO8" s="364"/>
      <c r="GBP8" s="364"/>
      <c r="GBQ8" s="364"/>
      <c r="GBR8" s="364"/>
      <c r="GBS8" s="364"/>
      <c r="GBT8" s="364"/>
      <c r="GBU8" s="364"/>
      <c r="GBV8" s="364"/>
      <c r="GBW8" s="364"/>
      <c r="GBX8" s="364"/>
      <c r="GBY8" s="364"/>
      <c r="GBZ8" s="364"/>
      <c r="GCA8" s="364"/>
      <c r="GCB8" s="364"/>
      <c r="GCC8" s="364"/>
      <c r="GCD8" s="364"/>
      <c r="GCE8" s="364"/>
      <c r="GCF8" s="364"/>
      <c r="GCG8" s="364"/>
      <c r="GCH8" s="364"/>
      <c r="GCI8" s="364"/>
      <c r="GCJ8" s="364"/>
      <c r="GCK8" s="364"/>
      <c r="GCL8" s="364"/>
      <c r="GCM8" s="364"/>
      <c r="GCN8" s="364"/>
      <c r="GCO8" s="364"/>
      <c r="GCP8" s="364"/>
      <c r="GCQ8" s="364"/>
      <c r="GCR8" s="364"/>
      <c r="GCS8" s="364"/>
      <c r="GCT8" s="364"/>
      <c r="GCU8" s="364"/>
      <c r="GCV8" s="364"/>
      <c r="GCW8" s="364"/>
      <c r="GCX8" s="364"/>
      <c r="GCY8" s="364"/>
      <c r="GCZ8" s="364"/>
      <c r="GDA8" s="364"/>
      <c r="GDB8" s="364"/>
      <c r="GDC8" s="364"/>
      <c r="GDD8" s="364"/>
      <c r="GDE8" s="364"/>
      <c r="GDF8" s="364"/>
      <c r="GDG8" s="364"/>
      <c r="GDH8" s="364"/>
      <c r="GDI8" s="364"/>
      <c r="GDJ8" s="364"/>
      <c r="GDK8" s="364"/>
      <c r="GDL8" s="364"/>
      <c r="GDM8" s="364"/>
      <c r="GDN8" s="364"/>
      <c r="GDO8" s="364"/>
      <c r="GDP8" s="364"/>
      <c r="GDQ8" s="364"/>
      <c r="GDR8" s="364"/>
      <c r="GDS8" s="364"/>
      <c r="GDT8" s="364"/>
      <c r="GDU8" s="364"/>
      <c r="GDV8" s="364"/>
      <c r="GDW8" s="364"/>
      <c r="GDX8" s="364"/>
      <c r="GDY8" s="364"/>
      <c r="GDZ8" s="364"/>
      <c r="GEA8" s="364"/>
      <c r="GEB8" s="364"/>
      <c r="GEC8" s="364"/>
      <c r="GED8" s="364"/>
      <c r="GEE8" s="364"/>
      <c r="GEF8" s="364"/>
      <c r="GEG8" s="364"/>
      <c r="GEH8" s="364"/>
      <c r="GEI8" s="364"/>
      <c r="GEJ8" s="364"/>
      <c r="GEK8" s="364"/>
      <c r="GEL8" s="364"/>
      <c r="GEM8" s="364"/>
      <c r="GEN8" s="364"/>
      <c r="GEO8" s="364"/>
      <c r="GEP8" s="364"/>
      <c r="GEQ8" s="364"/>
      <c r="GER8" s="364"/>
      <c r="GES8" s="364"/>
      <c r="GET8" s="364"/>
      <c r="GEU8" s="364"/>
      <c r="GEV8" s="364"/>
      <c r="GEW8" s="364"/>
      <c r="GEX8" s="364"/>
      <c r="GEY8" s="364"/>
      <c r="GEZ8" s="364"/>
      <c r="GFA8" s="364"/>
      <c r="GFB8" s="364"/>
      <c r="GFC8" s="364"/>
      <c r="GFD8" s="364"/>
      <c r="GFE8" s="364"/>
      <c r="GFF8" s="364"/>
      <c r="GFG8" s="364"/>
      <c r="GFH8" s="364"/>
      <c r="GFI8" s="364"/>
      <c r="GFJ8" s="364"/>
      <c r="GFK8" s="364"/>
      <c r="GFL8" s="364"/>
      <c r="GFM8" s="364"/>
      <c r="GFN8" s="364"/>
      <c r="GFO8" s="364"/>
      <c r="GFP8" s="364"/>
      <c r="GFQ8" s="364"/>
      <c r="GFR8" s="364"/>
      <c r="GFS8" s="364"/>
      <c r="GFT8" s="364"/>
      <c r="GFU8" s="364"/>
      <c r="GFV8" s="364"/>
      <c r="GFW8" s="364"/>
      <c r="GFX8" s="364"/>
      <c r="GFY8" s="364"/>
      <c r="GFZ8" s="364"/>
      <c r="GGA8" s="364"/>
      <c r="GGB8" s="364"/>
      <c r="GGC8" s="364"/>
      <c r="GGD8" s="364"/>
      <c r="GGE8" s="364"/>
      <c r="GGF8" s="364"/>
      <c r="GGG8" s="364"/>
      <c r="GGH8" s="364"/>
      <c r="GGI8" s="364"/>
      <c r="GGJ8" s="364"/>
      <c r="GGK8" s="364"/>
      <c r="GGL8" s="364"/>
      <c r="GGM8" s="364"/>
      <c r="GGN8" s="364"/>
      <c r="GGO8" s="364"/>
      <c r="GGP8" s="364"/>
      <c r="GGQ8" s="364"/>
      <c r="GGR8" s="364"/>
      <c r="GGS8" s="364"/>
      <c r="GGT8" s="364"/>
      <c r="GGU8" s="364"/>
      <c r="GGV8" s="364"/>
      <c r="GGW8" s="364"/>
      <c r="GGX8" s="364"/>
      <c r="GGY8" s="364"/>
      <c r="GGZ8" s="364"/>
      <c r="GHA8" s="364"/>
      <c r="GHB8" s="364"/>
      <c r="GHC8" s="364"/>
      <c r="GHD8" s="364"/>
      <c r="GHE8" s="364"/>
      <c r="GHF8" s="364"/>
      <c r="GHG8" s="364"/>
      <c r="GHH8" s="364"/>
      <c r="GHI8" s="364"/>
      <c r="GHJ8" s="364"/>
      <c r="GHK8" s="364"/>
      <c r="GHL8" s="364"/>
      <c r="GHM8" s="364"/>
      <c r="GHN8" s="364"/>
      <c r="GHO8" s="364"/>
      <c r="GHP8" s="364"/>
      <c r="GHQ8" s="364"/>
      <c r="GHR8" s="364"/>
      <c r="GHS8" s="364"/>
      <c r="GHT8" s="364"/>
      <c r="GHU8" s="364"/>
      <c r="GHV8" s="364"/>
      <c r="GHW8" s="364"/>
      <c r="GHX8" s="364"/>
      <c r="GHY8" s="364"/>
      <c r="GHZ8" s="364"/>
      <c r="GIA8" s="364"/>
      <c r="GIB8" s="364"/>
      <c r="GIC8" s="364"/>
      <c r="GID8" s="364"/>
      <c r="GIE8" s="364"/>
      <c r="GIF8" s="364"/>
      <c r="GIG8" s="364"/>
      <c r="GIH8" s="364"/>
      <c r="GII8" s="364"/>
      <c r="GIJ8" s="364"/>
      <c r="GIK8" s="364"/>
      <c r="GIL8" s="364"/>
      <c r="GIM8" s="364"/>
      <c r="GIN8" s="364"/>
      <c r="GIO8" s="364"/>
      <c r="GIP8" s="364"/>
      <c r="GIQ8" s="364"/>
      <c r="GIR8" s="364"/>
      <c r="GIS8" s="364"/>
      <c r="GIT8" s="364"/>
      <c r="GIU8" s="364"/>
      <c r="GIV8" s="364"/>
      <c r="GIW8" s="364"/>
      <c r="GIX8" s="364"/>
      <c r="GIY8" s="364"/>
      <c r="GIZ8" s="364"/>
      <c r="GJA8" s="364"/>
      <c r="GJB8" s="364"/>
      <c r="GJC8" s="364"/>
      <c r="GJD8" s="364"/>
      <c r="GJE8" s="364"/>
      <c r="GJF8" s="364"/>
      <c r="GJG8" s="364"/>
      <c r="GJH8" s="364"/>
      <c r="GJI8" s="364"/>
      <c r="GJJ8" s="364"/>
      <c r="GJK8" s="364"/>
      <c r="GJL8" s="364"/>
      <c r="GJM8" s="364"/>
      <c r="GJN8" s="364"/>
      <c r="GJO8" s="364"/>
      <c r="GJP8" s="364"/>
      <c r="GJQ8" s="364"/>
      <c r="GJR8" s="364"/>
      <c r="GJS8" s="364"/>
      <c r="GJT8" s="364"/>
      <c r="GJU8" s="364"/>
      <c r="GJV8" s="364"/>
      <c r="GJW8" s="364"/>
      <c r="GJX8" s="364"/>
      <c r="GJY8" s="364"/>
      <c r="GJZ8" s="364"/>
      <c r="GKA8" s="364"/>
      <c r="GKB8" s="364"/>
      <c r="GKC8" s="364"/>
      <c r="GKD8" s="364"/>
      <c r="GKE8" s="364"/>
      <c r="GKF8" s="364"/>
      <c r="GKG8" s="364"/>
      <c r="GKH8" s="364"/>
      <c r="GKI8" s="364"/>
      <c r="GKJ8" s="364"/>
      <c r="GKK8" s="364"/>
      <c r="GKL8" s="364"/>
      <c r="GKM8" s="364"/>
      <c r="GKN8" s="364"/>
      <c r="GKO8" s="364"/>
      <c r="GKP8" s="364"/>
      <c r="GKQ8" s="364"/>
      <c r="GKR8" s="364"/>
      <c r="GKS8" s="364"/>
      <c r="GKT8" s="364"/>
      <c r="GKU8" s="364"/>
      <c r="GKV8" s="364"/>
      <c r="GKW8" s="364"/>
      <c r="GKX8" s="364"/>
      <c r="GKY8" s="364"/>
      <c r="GKZ8" s="364"/>
      <c r="GLA8" s="364"/>
      <c r="GLB8" s="364"/>
      <c r="GLC8" s="364"/>
      <c r="GLD8" s="364"/>
      <c r="GLE8" s="364"/>
      <c r="GLF8" s="364"/>
      <c r="GLG8" s="364"/>
      <c r="GLH8" s="364"/>
      <c r="GLI8" s="364"/>
      <c r="GLJ8" s="364"/>
      <c r="GLK8" s="364"/>
      <c r="GLL8" s="364"/>
      <c r="GLM8" s="364"/>
      <c r="GLN8" s="364"/>
      <c r="GLO8" s="364"/>
      <c r="GLP8" s="364"/>
      <c r="GLQ8" s="364"/>
      <c r="GLR8" s="364"/>
      <c r="GLS8" s="364"/>
      <c r="GLT8" s="364"/>
      <c r="GLU8" s="364"/>
      <c r="GLV8" s="364"/>
      <c r="GLW8" s="364"/>
      <c r="GLX8" s="364"/>
      <c r="GLY8" s="364"/>
      <c r="GLZ8" s="364"/>
      <c r="GMA8" s="364"/>
      <c r="GMB8" s="364"/>
      <c r="GMC8" s="364"/>
      <c r="GMD8" s="364"/>
      <c r="GME8" s="364"/>
      <c r="GMF8" s="364"/>
      <c r="GMG8" s="364"/>
      <c r="GMH8" s="364"/>
      <c r="GMI8" s="364"/>
      <c r="GMJ8" s="364"/>
      <c r="GMK8" s="364"/>
      <c r="GML8" s="364"/>
      <c r="GMM8" s="364"/>
      <c r="GMN8" s="364"/>
      <c r="GMO8" s="364"/>
      <c r="GMP8" s="364"/>
      <c r="GMQ8" s="364"/>
      <c r="GMR8" s="364"/>
      <c r="GMS8" s="364"/>
      <c r="GMT8" s="364"/>
      <c r="GMU8" s="364"/>
      <c r="GMV8" s="364"/>
      <c r="GMW8" s="364"/>
      <c r="GMX8" s="364"/>
      <c r="GMY8" s="364"/>
      <c r="GMZ8" s="364"/>
      <c r="GNA8" s="364"/>
      <c r="GNB8" s="364"/>
      <c r="GNC8" s="364"/>
      <c r="GND8" s="364"/>
      <c r="GNE8" s="364"/>
      <c r="GNF8" s="364"/>
      <c r="GNG8" s="364"/>
      <c r="GNH8" s="364"/>
      <c r="GNI8" s="364"/>
      <c r="GNJ8" s="364"/>
      <c r="GNK8" s="364"/>
      <c r="GNL8" s="364"/>
      <c r="GNM8" s="364"/>
      <c r="GNN8" s="364"/>
      <c r="GNO8" s="364"/>
      <c r="GNP8" s="364"/>
      <c r="GNQ8" s="364"/>
      <c r="GNR8" s="364"/>
      <c r="GNS8" s="364"/>
      <c r="GNT8" s="364"/>
      <c r="GNU8" s="364"/>
      <c r="GNV8" s="364"/>
      <c r="GNW8" s="364"/>
      <c r="GNX8" s="364"/>
      <c r="GNY8" s="364"/>
      <c r="GNZ8" s="364"/>
      <c r="GOA8" s="364"/>
      <c r="GOB8" s="364"/>
      <c r="GOC8" s="364"/>
      <c r="GOD8" s="364"/>
      <c r="GOE8" s="364"/>
      <c r="GOF8" s="364"/>
      <c r="GOG8" s="364"/>
      <c r="GOH8" s="364"/>
      <c r="GOI8" s="364"/>
      <c r="GOJ8" s="364"/>
      <c r="GOK8" s="364"/>
      <c r="GOL8" s="364"/>
      <c r="GOM8" s="364"/>
      <c r="GON8" s="364"/>
      <c r="GOO8" s="364"/>
      <c r="GOP8" s="364"/>
      <c r="GOQ8" s="364"/>
      <c r="GOR8" s="364"/>
      <c r="GOS8" s="364"/>
      <c r="GOT8" s="364"/>
      <c r="GOU8" s="364"/>
      <c r="GOV8" s="364"/>
      <c r="GOW8" s="364"/>
      <c r="GOX8" s="364"/>
      <c r="GOY8" s="364"/>
      <c r="GOZ8" s="364"/>
      <c r="GPA8" s="364"/>
      <c r="GPB8" s="364"/>
      <c r="GPC8" s="364"/>
      <c r="GPD8" s="364"/>
      <c r="GPE8" s="364"/>
      <c r="GPF8" s="364"/>
      <c r="GPG8" s="364"/>
      <c r="GPH8" s="364"/>
      <c r="GPI8" s="364"/>
      <c r="GPJ8" s="364"/>
      <c r="GPK8" s="364"/>
      <c r="GPL8" s="364"/>
      <c r="GPM8" s="364"/>
      <c r="GPN8" s="364"/>
      <c r="GPO8" s="364"/>
      <c r="GPP8" s="364"/>
      <c r="GPQ8" s="364"/>
      <c r="GPR8" s="364"/>
      <c r="GPS8" s="364"/>
      <c r="GPT8" s="364"/>
      <c r="GPU8" s="364"/>
      <c r="GPV8" s="364"/>
      <c r="GPW8" s="364"/>
      <c r="GPX8" s="364"/>
      <c r="GPY8" s="364"/>
      <c r="GPZ8" s="364"/>
      <c r="GQA8" s="364"/>
      <c r="GQB8" s="364"/>
      <c r="GQC8" s="364"/>
      <c r="GQD8" s="364"/>
      <c r="GQE8" s="364"/>
      <c r="GQF8" s="364"/>
      <c r="GQG8" s="364"/>
      <c r="GQH8" s="364"/>
      <c r="GQI8" s="364"/>
      <c r="GQJ8" s="364"/>
      <c r="GQK8" s="364"/>
      <c r="GQL8" s="364"/>
      <c r="GQM8" s="364"/>
      <c r="GQN8" s="364"/>
      <c r="GQO8" s="364"/>
      <c r="GQP8" s="364"/>
      <c r="GQQ8" s="364"/>
      <c r="GQR8" s="364"/>
      <c r="GQS8" s="364"/>
      <c r="GQT8" s="364"/>
      <c r="GQU8" s="364"/>
      <c r="GQV8" s="364"/>
      <c r="GQW8" s="364"/>
      <c r="GQX8" s="364"/>
      <c r="GQY8" s="364"/>
      <c r="GQZ8" s="364"/>
      <c r="GRA8" s="364"/>
      <c r="GRB8" s="364"/>
      <c r="GRC8" s="364"/>
      <c r="GRD8" s="364"/>
      <c r="GRE8" s="364"/>
      <c r="GRF8" s="364"/>
      <c r="GRG8" s="364"/>
      <c r="GRH8" s="364"/>
      <c r="GRI8" s="364"/>
      <c r="GRJ8" s="364"/>
      <c r="GRK8" s="364"/>
      <c r="GRL8" s="364"/>
      <c r="GRM8" s="364"/>
      <c r="GRN8" s="364"/>
      <c r="GRO8" s="364"/>
      <c r="GRP8" s="364"/>
      <c r="GRQ8" s="364"/>
      <c r="GRR8" s="364"/>
      <c r="GRS8" s="364"/>
      <c r="GRT8" s="364"/>
      <c r="GRU8" s="364"/>
      <c r="GRV8" s="364"/>
      <c r="GRW8" s="364"/>
      <c r="GRX8" s="364"/>
      <c r="GRY8" s="364"/>
      <c r="GRZ8" s="364"/>
      <c r="GSA8" s="364"/>
      <c r="GSB8" s="364"/>
      <c r="GSC8" s="364"/>
      <c r="GSD8" s="364"/>
      <c r="GSE8" s="364"/>
      <c r="GSF8" s="364"/>
      <c r="GSG8" s="364"/>
      <c r="GSH8" s="364"/>
      <c r="GSI8" s="364"/>
      <c r="GSJ8" s="364"/>
      <c r="GSK8" s="364"/>
      <c r="GSL8" s="364"/>
      <c r="GSM8" s="364"/>
      <c r="GSN8" s="364"/>
      <c r="GSO8" s="364"/>
      <c r="GSP8" s="364"/>
      <c r="GSQ8" s="364"/>
      <c r="GSR8" s="364"/>
      <c r="GSS8" s="364"/>
      <c r="GST8" s="364"/>
      <c r="GSU8" s="364"/>
      <c r="GSV8" s="364"/>
      <c r="GSW8" s="364"/>
      <c r="GSX8" s="364"/>
      <c r="GSY8" s="364"/>
      <c r="GSZ8" s="364"/>
      <c r="GTA8" s="364"/>
      <c r="GTB8" s="364"/>
      <c r="GTC8" s="364"/>
      <c r="GTD8" s="364"/>
      <c r="GTE8" s="364"/>
      <c r="GTF8" s="364"/>
      <c r="GTG8" s="364"/>
      <c r="GTH8" s="364"/>
      <c r="GTI8" s="364"/>
      <c r="GTJ8" s="364"/>
      <c r="GTK8" s="364"/>
      <c r="GTL8" s="364"/>
      <c r="GTM8" s="364"/>
      <c r="GTN8" s="364"/>
      <c r="GTO8" s="364"/>
      <c r="GTP8" s="364"/>
      <c r="GTQ8" s="364"/>
      <c r="GTR8" s="364"/>
      <c r="GTS8" s="364"/>
      <c r="GTT8" s="364"/>
      <c r="GTU8" s="364"/>
      <c r="GTV8" s="364"/>
      <c r="GTW8" s="364"/>
      <c r="GTX8" s="364"/>
      <c r="GTY8" s="364"/>
      <c r="GTZ8" s="364"/>
      <c r="GUA8" s="364"/>
      <c r="GUB8" s="364"/>
      <c r="GUC8" s="364"/>
      <c r="GUD8" s="364"/>
      <c r="GUE8" s="364"/>
      <c r="GUF8" s="364"/>
      <c r="GUG8" s="364"/>
      <c r="GUH8" s="364"/>
      <c r="GUI8" s="364"/>
      <c r="GUJ8" s="364"/>
      <c r="GUK8" s="364"/>
      <c r="GUL8" s="364"/>
      <c r="GUM8" s="364"/>
      <c r="GUN8" s="364"/>
      <c r="GUO8" s="364"/>
      <c r="GUP8" s="364"/>
      <c r="GUQ8" s="364"/>
      <c r="GUR8" s="364"/>
      <c r="GUS8" s="364"/>
      <c r="GUT8" s="364"/>
      <c r="GUU8" s="364"/>
      <c r="GUV8" s="364"/>
      <c r="GUW8" s="364"/>
      <c r="GUX8" s="364"/>
      <c r="GUY8" s="364"/>
      <c r="GUZ8" s="364"/>
      <c r="GVA8" s="364"/>
      <c r="GVB8" s="364"/>
      <c r="GVC8" s="364"/>
      <c r="GVD8" s="364"/>
      <c r="GVE8" s="364"/>
      <c r="GVF8" s="364"/>
      <c r="GVG8" s="364"/>
      <c r="GVH8" s="364"/>
      <c r="GVI8" s="364"/>
      <c r="GVJ8" s="364"/>
      <c r="GVK8" s="364"/>
      <c r="GVL8" s="364"/>
      <c r="GVM8" s="364"/>
      <c r="GVN8" s="364"/>
      <c r="GVO8" s="364"/>
      <c r="GVP8" s="364"/>
      <c r="GVQ8" s="364"/>
      <c r="GVR8" s="364"/>
      <c r="GVS8" s="364"/>
      <c r="GVT8" s="364"/>
      <c r="GVU8" s="364"/>
      <c r="GVV8" s="364"/>
      <c r="GVW8" s="364"/>
      <c r="GVX8" s="364"/>
      <c r="GVY8" s="364"/>
      <c r="GVZ8" s="364"/>
      <c r="GWA8" s="364"/>
      <c r="GWB8" s="364"/>
      <c r="GWC8" s="364"/>
      <c r="GWD8" s="364"/>
      <c r="GWE8" s="364"/>
      <c r="GWF8" s="364"/>
      <c r="GWG8" s="364"/>
      <c r="GWH8" s="364"/>
      <c r="GWI8" s="364"/>
      <c r="GWJ8" s="364"/>
      <c r="GWK8" s="364"/>
      <c r="GWL8" s="364"/>
      <c r="GWM8" s="364"/>
      <c r="GWN8" s="364"/>
      <c r="GWO8" s="364"/>
      <c r="GWP8" s="364"/>
      <c r="GWQ8" s="364"/>
      <c r="GWR8" s="364"/>
      <c r="GWS8" s="364"/>
      <c r="GWT8" s="364"/>
      <c r="GWU8" s="364"/>
      <c r="GWV8" s="364"/>
      <c r="GWW8" s="364"/>
      <c r="GWX8" s="364"/>
      <c r="GWY8" s="364"/>
      <c r="GWZ8" s="364"/>
      <c r="GXA8" s="364"/>
      <c r="GXB8" s="364"/>
      <c r="GXC8" s="364"/>
      <c r="GXD8" s="364"/>
      <c r="GXE8" s="364"/>
      <c r="GXF8" s="364"/>
      <c r="GXG8" s="364"/>
      <c r="GXH8" s="364"/>
      <c r="GXI8" s="364"/>
      <c r="GXJ8" s="364"/>
      <c r="GXK8" s="364"/>
      <c r="GXL8" s="364"/>
      <c r="GXM8" s="364"/>
      <c r="GXN8" s="364"/>
      <c r="GXO8" s="364"/>
      <c r="GXP8" s="364"/>
      <c r="GXQ8" s="364"/>
      <c r="GXR8" s="364"/>
      <c r="GXS8" s="364"/>
      <c r="GXT8" s="364"/>
      <c r="GXU8" s="364"/>
      <c r="GXV8" s="364"/>
      <c r="GXW8" s="364"/>
      <c r="GXX8" s="364"/>
      <c r="GXY8" s="364"/>
      <c r="GXZ8" s="364"/>
      <c r="GYA8" s="364"/>
      <c r="GYB8" s="364"/>
      <c r="GYC8" s="364"/>
      <c r="GYD8" s="364"/>
      <c r="GYE8" s="364"/>
      <c r="GYF8" s="364"/>
      <c r="GYG8" s="364"/>
      <c r="GYH8" s="364"/>
      <c r="GYI8" s="364"/>
      <c r="GYJ8" s="364"/>
      <c r="GYK8" s="364"/>
      <c r="GYL8" s="364"/>
      <c r="GYM8" s="364"/>
      <c r="GYN8" s="364"/>
      <c r="GYO8" s="364"/>
      <c r="GYP8" s="364"/>
      <c r="GYQ8" s="364"/>
      <c r="GYR8" s="364"/>
      <c r="GYS8" s="364"/>
      <c r="GYT8" s="364"/>
      <c r="GYU8" s="364"/>
      <c r="GYV8" s="364"/>
      <c r="GYW8" s="364"/>
      <c r="GYX8" s="364"/>
      <c r="GYY8" s="364"/>
      <c r="GYZ8" s="364"/>
      <c r="GZA8" s="364"/>
      <c r="GZB8" s="364"/>
      <c r="GZC8" s="364"/>
      <c r="GZD8" s="364"/>
      <c r="GZE8" s="364"/>
      <c r="GZF8" s="364"/>
      <c r="GZG8" s="364"/>
      <c r="GZH8" s="364"/>
      <c r="GZI8" s="364"/>
      <c r="GZJ8" s="364"/>
      <c r="GZK8" s="364"/>
      <c r="GZL8" s="364"/>
      <c r="GZM8" s="364"/>
      <c r="GZN8" s="364"/>
      <c r="GZO8" s="364"/>
      <c r="GZP8" s="364"/>
      <c r="GZQ8" s="364"/>
      <c r="GZR8" s="364"/>
      <c r="GZS8" s="364"/>
      <c r="GZT8" s="364"/>
      <c r="GZU8" s="364"/>
      <c r="GZV8" s="364"/>
      <c r="GZW8" s="364"/>
      <c r="GZX8" s="364"/>
      <c r="GZY8" s="364"/>
      <c r="GZZ8" s="364"/>
      <c r="HAA8" s="364"/>
      <c r="HAB8" s="364"/>
      <c r="HAC8" s="364"/>
      <c r="HAD8" s="364"/>
      <c r="HAE8" s="364"/>
      <c r="HAF8" s="364"/>
      <c r="HAG8" s="364"/>
      <c r="HAH8" s="364"/>
      <c r="HAI8" s="364"/>
      <c r="HAJ8" s="364"/>
      <c r="HAK8" s="364"/>
      <c r="HAL8" s="364"/>
      <c r="HAM8" s="364"/>
      <c r="HAN8" s="364"/>
      <c r="HAO8" s="364"/>
      <c r="HAP8" s="364"/>
      <c r="HAQ8" s="364"/>
      <c r="HAR8" s="364"/>
      <c r="HAS8" s="364"/>
      <c r="HAT8" s="364"/>
      <c r="HAU8" s="364"/>
      <c r="HAV8" s="364"/>
      <c r="HAW8" s="364"/>
      <c r="HAX8" s="364"/>
      <c r="HAY8" s="364"/>
      <c r="HAZ8" s="364"/>
      <c r="HBA8" s="364"/>
      <c r="HBB8" s="364"/>
      <c r="HBC8" s="364"/>
      <c r="HBD8" s="364"/>
      <c r="HBE8" s="364"/>
      <c r="HBF8" s="364"/>
      <c r="HBG8" s="364"/>
      <c r="HBH8" s="364"/>
      <c r="HBI8" s="364"/>
      <c r="HBJ8" s="364"/>
      <c r="HBK8" s="364"/>
      <c r="HBL8" s="364"/>
      <c r="HBM8" s="364"/>
      <c r="HBN8" s="364"/>
      <c r="HBO8" s="364"/>
      <c r="HBP8" s="364"/>
      <c r="HBQ8" s="364"/>
      <c r="HBR8" s="364"/>
      <c r="HBS8" s="364"/>
      <c r="HBT8" s="364"/>
      <c r="HBU8" s="364"/>
      <c r="HBV8" s="364"/>
      <c r="HBW8" s="364"/>
      <c r="HBX8" s="364"/>
      <c r="HBY8" s="364"/>
      <c r="HBZ8" s="364"/>
      <c r="HCA8" s="364"/>
      <c r="HCB8" s="364"/>
      <c r="HCC8" s="364"/>
      <c r="HCD8" s="364"/>
      <c r="HCE8" s="364"/>
      <c r="HCF8" s="364"/>
      <c r="HCG8" s="364"/>
      <c r="HCH8" s="364"/>
      <c r="HCI8" s="364"/>
      <c r="HCJ8" s="364"/>
      <c r="HCK8" s="364"/>
      <c r="HCL8" s="364"/>
      <c r="HCM8" s="364"/>
      <c r="HCN8" s="364"/>
      <c r="HCO8" s="364"/>
      <c r="HCP8" s="364"/>
      <c r="HCQ8" s="364"/>
      <c r="HCR8" s="364"/>
      <c r="HCS8" s="364"/>
      <c r="HCT8" s="364"/>
      <c r="HCU8" s="364"/>
      <c r="HCV8" s="364"/>
      <c r="HCW8" s="364"/>
      <c r="HCX8" s="364"/>
      <c r="HCY8" s="364"/>
      <c r="HCZ8" s="364"/>
      <c r="HDA8" s="364"/>
      <c r="HDB8" s="364"/>
      <c r="HDC8" s="364"/>
      <c r="HDD8" s="364"/>
      <c r="HDE8" s="364"/>
      <c r="HDF8" s="364"/>
      <c r="HDG8" s="364"/>
      <c r="HDH8" s="364"/>
      <c r="HDI8" s="364"/>
      <c r="HDJ8" s="364"/>
      <c r="HDK8" s="364"/>
      <c r="HDL8" s="364"/>
      <c r="HDM8" s="364"/>
      <c r="HDN8" s="364"/>
      <c r="HDO8" s="364"/>
      <c r="HDP8" s="364"/>
      <c r="HDQ8" s="364"/>
      <c r="HDR8" s="364"/>
      <c r="HDS8" s="364"/>
      <c r="HDT8" s="364"/>
      <c r="HDU8" s="364"/>
      <c r="HDV8" s="364"/>
      <c r="HDW8" s="364"/>
      <c r="HDX8" s="364"/>
      <c r="HDY8" s="364"/>
      <c r="HDZ8" s="364"/>
      <c r="HEA8" s="364"/>
      <c r="HEB8" s="364"/>
      <c r="HEC8" s="364"/>
      <c r="HED8" s="364"/>
      <c r="HEE8" s="364"/>
      <c r="HEF8" s="364"/>
      <c r="HEG8" s="364"/>
      <c r="HEH8" s="364"/>
      <c r="HEI8" s="364"/>
      <c r="HEJ8" s="364"/>
      <c r="HEK8" s="364"/>
      <c r="HEL8" s="364"/>
      <c r="HEM8" s="364"/>
      <c r="HEN8" s="364"/>
      <c r="HEO8" s="364"/>
      <c r="HEP8" s="364"/>
      <c r="HEQ8" s="364"/>
      <c r="HER8" s="364"/>
      <c r="HES8" s="364"/>
      <c r="HET8" s="364"/>
      <c r="HEU8" s="364"/>
      <c r="HEV8" s="364"/>
      <c r="HEW8" s="364"/>
      <c r="HEX8" s="364"/>
      <c r="HEY8" s="364"/>
      <c r="HEZ8" s="364"/>
      <c r="HFA8" s="364"/>
      <c r="HFB8" s="364"/>
      <c r="HFC8" s="364"/>
      <c r="HFD8" s="364"/>
      <c r="HFE8" s="364"/>
      <c r="HFF8" s="364"/>
      <c r="HFG8" s="364"/>
      <c r="HFH8" s="364"/>
      <c r="HFI8" s="364"/>
      <c r="HFJ8" s="364"/>
      <c r="HFK8" s="364"/>
      <c r="HFL8" s="364"/>
      <c r="HFM8" s="364"/>
      <c r="HFN8" s="364"/>
      <c r="HFO8" s="364"/>
      <c r="HFP8" s="364"/>
      <c r="HFQ8" s="364"/>
      <c r="HFR8" s="364"/>
      <c r="HFS8" s="364"/>
      <c r="HFT8" s="364"/>
      <c r="HFU8" s="364"/>
      <c r="HFV8" s="364"/>
      <c r="HFW8" s="364"/>
      <c r="HFX8" s="364"/>
      <c r="HFY8" s="364"/>
      <c r="HFZ8" s="364"/>
      <c r="HGA8" s="364"/>
      <c r="HGB8" s="364"/>
      <c r="HGC8" s="364"/>
      <c r="HGD8" s="364"/>
      <c r="HGE8" s="364"/>
      <c r="HGF8" s="364"/>
      <c r="HGG8" s="364"/>
      <c r="HGH8" s="364"/>
      <c r="HGI8" s="364"/>
      <c r="HGJ8" s="364"/>
      <c r="HGK8" s="364"/>
      <c r="HGL8" s="364"/>
      <c r="HGM8" s="364"/>
      <c r="HGN8" s="364"/>
      <c r="HGO8" s="364"/>
      <c r="HGP8" s="364"/>
      <c r="HGQ8" s="364"/>
      <c r="HGR8" s="364"/>
      <c r="HGS8" s="364"/>
      <c r="HGT8" s="364"/>
      <c r="HGU8" s="364"/>
      <c r="HGV8" s="364"/>
      <c r="HGW8" s="364"/>
      <c r="HGX8" s="364"/>
      <c r="HGY8" s="364"/>
      <c r="HGZ8" s="364"/>
      <c r="HHA8" s="364"/>
      <c r="HHB8" s="364"/>
      <c r="HHC8" s="364"/>
      <c r="HHD8" s="364"/>
      <c r="HHE8" s="364"/>
      <c r="HHF8" s="364"/>
      <c r="HHG8" s="364"/>
      <c r="HHH8" s="364"/>
      <c r="HHI8" s="364"/>
      <c r="HHJ8" s="364"/>
      <c r="HHK8" s="364"/>
      <c r="HHL8" s="364"/>
      <c r="HHM8" s="364"/>
      <c r="HHN8" s="364"/>
      <c r="HHO8" s="364"/>
      <c r="HHP8" s="364"/>
      <c r="HHQ8" s="364"/>
      <c r="HHR8" s="364"/>
      <c r="HHS8" s="364"/>
      <c r="HHT8" s="364"/>
      <c r="HHU8" s="364"/>
      <c r="HHV8" s="364"/>
      <c r="HHW8" s="364"/>
      <c r="HHX8" s="364"/>
      <c r="HHY8" s="364"/>
      <c r="HHZ8" s="364"/>
      <c r="HIA8" s="364"/>
      <c r="HIB8" s="364"/>
      <c r="HIC8" s="364"/>
      <c r="HID8" s="364"/>
      <c r="HIE8" s="364"/>
      <c r="HIF8" s="364"/>
      <c r="HIG8" s="364"/>
      <c r="HIH8" s="364"/>
      <c r="HII8" s="364"/>
      <c r="HIJ8" s="364"/>
      <c r="HIK8" s="364"/>
      <c r="HIL8" s="364"/>
      <c r="HIM8" s="364"/>
      <c r="HIN8" s="364"/>
      <c r="HIO8" s="364"/>
      <c r="HIP8" s="364"/>
      <c r="HIQ8" s="364"/>
      <c r="HIR8" s="364"/>
      <c r="HIS8" s="364"/>
      <c r="HIT8" s="364"/>
      <c r="HIU8" s="364"/>
      <c r="HIV8" s="364"/>
      <c r="HIW8" s="364"/>
      <c r="HIX8" s="364"/>
      <c r="HIY8" s="364"/>
      <c r="HIZ8" s="364"/>
      <c r="HJA8" s="364"/>
      <c r="HJB8" s="364"/>
      <c r="HJC8" s="364"/>
      <c r="HJD8" s="364"/>
      <c r="HJE8" s="364"/>
      <c r="HJF8" s="364"/>
      <c r="HJG8" s="364"/>
      <c r="HJH8" s="364"/>
      <c r="HJI8" s="364"/>
      <c r="HJJ8" s="364"/>
      <c r="HJK8" s="364"/>
      <c r="HJL8" s="364"/>
      <c r="HJM8" s="364"/>
      <c r="HJN8" s="364"/>
      <c r="HJO8" s="364"/>
      <c r="HJP8" s="364"/>
      <c r="HJQ8" s="364"/>
      <c r="HJR8" s="364"/>
      <c r="HJS8" s="364"/>
      <c r="HJT8" s="364"/>
      <c r="HJU8" s="364"/>
      <c r="HJV8" s="364"/>
      <c r="HJW8" s="364"/>
      <c r="HJX8" s="364"/>
      <c r="HJY8" s="364"/>
      <c r="HJZ8" s="364"/>
      <c r="HKA8" s="364"/>
      <c r="HKB8" s="364"/>
      <c r="HKC8" s="364"/>
      <c r="HKD8" s="364"/>
      <c r="HKE8" s="364"/>
      <c r="HKF8" s="364"/>
      <c r="HKG8" s="364"/>
      <c r="HKH8" s="364"/>
      <c r="HKI8" s="364"/>
      <c r="HKJ8" s="364"/>
      <c r="HKK8" s="364"/>
      <c r="HKL8" s="364"/>
      <c r="HKM8" s="364"/>
      <c r="HKN8" s="364"/>
      <c r="HKO8" s="364"/>
      <c r="HKP8" s="364"/>
      <c r="HKQ8" s="364"/>
      <c r="HKR8" s="364"/>
      <c r="HKS8" s="364"/>
      <c r="HKT8" s="364"/>
      <c r="HKU8" s="364"/>
      <c r="HKV8" s="364"/>
      <c r="HKW8" s="364"/>
      <c r="HKX8" s="364"/>
      <c r="HKY8" s="364"/>
      <c r="HKZ8" s="364"/>
      <c r="HLA8" s="364"/>
      <c r="HLB8" s="364"/>
      <c r="HLC8" s="364"/>
      <c r="HLD8" s="364"/>
      <c r="HLE8" s="364"/>
      <c r="HLF8" s="364"/>
      <c r="HLG8" s="364"/>
      <c r="HLH8" s="364"/>
      <c r="HLI8" s="364"/>
      <c r="HLJ8" s="364"/>
      <c r="HLK8" s="364"/>
      <c r="HLL8" s="364"/>
      <c r="HLM8" s="364"/>
      <c r="HLN8" s="364"/>
      <c r="HLO8" s="364"/>
      <c r="HLP8" s="364"/>
      <c r="HLQ8" s="364"/>
      <c r="HLR8" s="364"/>
      <c r="HLS8" s="364"/>
      <c r="HLT8" s="364"/>
      <c r="HLU8" s="364"/>
      <c r="HLV8" s="364"/>
      <c r="HLW8" s="364"/>
      <c r="HLX8" s="364"/>
      <c r="HLY8" s="364"/>
      <c r="HLZ8" s="364"/>
      <c r="HMA8" s="364"/>
      <c r="HMB8" s="364"/>
      <c r="HMC8" s="364"/>
      <c r="HMD8" s="364"/>
      <c r="HME8" s="364"/>
      <c r="HMF8" s="364"/>
      <c r="HMG8" s="364"/>
      <c r="HMH8" s="364"/>
      <c r="HMI8" s="364"/>
      <c r="HMJ8" s="364"/>
      <c r="HMK8" s="364"/>
      <c r="HML8" s="364"/>
      <c r="HMM8" s="364"/>
      <c r="HMN8" s="364"/>
      <c r="HMO8" s="364"/>
      <c r="HMP8" s="364"/>
      <c r="HMQ8" s="364"/>
      <c r="HMR8" s="364"/>
      <c r="HMS8" s="364"/>
      <c r="HMT8" s="364"/>
      <c r="HMU8" s="364"/>
      <c r="HMV8" s="364"/>
      <c r="HMW8" s="364"/>
      <c r="HMX8" s="364"/>
      <c r="HMY8" s="364"/>
      <c r="HMZ8" s="364"/>
      <c r="HNA8" s="364"/>
      <c r="HNB8" s="364"/>
      <c r="HNC8" s="364"/>
      <c r="HND8" s="364"/>
      <c r="HNE8" s="364"/>
      <c r="HNF8" s="364"/>
      <c r="HNG8" s="364"/>
      <c r="HNH8" s="364"/>
      <c r="HNI8" s="364"/>
      <c r="HNJ8" s="364"/>
      <c r="HNK8" s="364"/>
      <c r="HNL8" s="364"/>
      <c r="HNM8" s="364"/>
      <c r="HNN8" s="364"/>
      <c r="HNO8" s="364"/>
      <c r="HNP8" s="364"/>
      <c r="HNQ8" s="364"/>
      <c r="HNR8" s="364"/>
      <c r="HNS8" s="364"/>
      <c r="HNT8" s="364"/>
      <c r="HNU8" s="364"/>
      <c r="HNV8" s="364"/>
      <c r="HNW8" s="364"/>
      <c r="HNX8" s="364"/>
      <c r="HNY8" s="364"/>
      <c r="HNZ8" s="364"/>
      <c r="HOA8" s="364"/>
      <c r="HOB8" s="364"/>
      <c r="HOC8" s="364"/>
      <c r="HOD8" s="364"/>
      <c r="HOE8" s="364"/>
      <c r="HOF8" s="364"/>
      <c r="HOG8" s="364"/>
      <c r="HOH8" s="364"/>
      <c r="HOI8" s="364"/>
      <c r="HOJ8" s="364"/>
      <c r="HOK8" s="364"/>
      <c r="HOL8" s="364"/>
      <c r="HOM8" s="364"/>
      <c r="HON8" s="364"/>
      <c r="HOO8" s="364"/>
      <c r="HOP8" s="364"/>
      <c r="HOQ8" s="364"/>
      <c r="HOR8" s="364"/>
      <c r="HOS8" s="364"/>
      <c r="HOT8" s="364"/>
      <c r="HOU8" s="364"/>
      <c r="HOV8" s="364"/>
      <c r="HOW8" s="364"/>
      <c r="HOX8" s="364"/>
      <c r="HOY8" s="364"/>
      <c r="HOZ8" s="364"/>
      <c r="HPA8" s="364"/>
      <c r="HPB8" s="364"/>
      <c r="HPC8" s="364"/>
      <c r="HPD8" s="364"/>
      <c r="HPE8" s="364"/>
      <c r="HPF8" s="364"/>
      <c r="HPG8" s="364"/>
      <c r="HPH8" s="364"/>
      <c r="HPI8" s="364"/>
      <c r="HPJ8" s="364"/>
      <c r="HPK8" s="364"/>
      <c r="HPL8" s="364"/>
      <c r="HPM8" s="364"/>
      <c r="HPN8" s="364"/>
      <c r="HPO8" s="364"/>
      <c r="HPP8" s="364"/>
      <c r="HPQ8" s="364"/>
      <c r="HPR8" s="364"/>
      <c r="HPS8" s="364"/>
      <c r="HPT8" s="364"/>
      <c r="HPU8" s="364"/>
      <c r="HPV8" s="364"/>
      <c r="HPW8" s="364"/>
      <c r="HPX8" s="364"/>
      <c r="HPY8" s="364"/>
      <c r="HPZ8" s="364"/>
      <c r="HQA8" s="364"/>
      <c r="HQB8" s="364"/>
      <c r="HQC8" s="364"/>
      <c r="HQD8" s="364"/>
      <c r="HQE8" s="364"/>
      <c r="HQF8" s="364"/>
      <c r="HQG8" s="364"/>
      <c r="HQH8" s="364"/>
      <c r="HQI8" s="364"/>
      <c r="HQJ8" s="364"/>
      <c r="HQK8" s="364"/>
      <c r="HQL8" s="364"/>
      <c r="HQM8" s="364"/>
      <c r="HQN8" s="364"/>
      <c r="HQO8" s="364"/>
      <c r="HQP8" s="364"/>
      <c r="HQQ8" s="364"/>
      <c r="HQR8" s="364"/>
      <c r="HQS8" s="364"/>
      <c r="HQT8" s="364"/>
      <c r="HQU8" s="364"/>
      <c r="HQV8" s="364"/>
      <c r="HQW8" s="364"/>
      <c r="HQX8" s="364"/>
      <c r="HQY8" s="364"/>
      <c r="HQZ8" s="364"/>
      <c r="HRA8" s="364"/>
      <c r="HRB8" s="364"/>
      <c r="HRC8" s="364"/>
      <c r="HRD8" s="364"/>
      <c r="HRE8" s="364"/>
      <c r="HRF8" s="364"/>
      <c r="HRG8" s="364"/>
      <c r="HRH8" s="364"/>
      <c r="HRI8" s="364"/>
      <c r="HRJ8" s="364"/>
      <c r="HRK8" s="364"/>
      <c r="HRL8" s="364"/>
      <c r="HRM8" s="364"/>
      <c r="HRN8" s="364"/>
      <c r="HRO8" s="364"/>
      <c r="HRP8" s="364"/>
      <c r="HRQ8" s="364"/>
      <c r="HRR8" s="364"/>
      <c r="HRS8" s="364"/>
      <c r="HRT8" s="364"/>
      <c r="HRU8" s="364"/>
      <c r="HRV8" s="364"/>
      <c r="HRW8" s="364"/>
      <c r="HRX8" s="364"/>
      <c r="HRY8" s="364"/>
      <c r="HRZ8" s="364"/>
      <c r="HSA8" s="364"/>
      <c r="HSB8" s="364"/>
      <c r="HSC8" s="364"/>
      <c r="HSD8" s="364"/>
      <c r="HSE8" s="364"/>
      <c r="HSF8" s="364"/>
      <c r="HSG8" s="364"/>
      <c r="HSH8" s="364"/>
      <c r="HSI8" s="364"/>
      <c r="HSJ8" s="364"/>
      <c r="HSK8" s="364"/>
      <c r="HSL8" s="364"/>
      <c r="HSM8" s="364"/>
      <c r="HSN8" s="364"/>
      <c r="HSO8" s="364"/>
      <c r="HSP8" s="364"/>
      <c r="HSQ8" s="364"/>
      <c r="HSR8" s="364"/>
      <c r="HSS8" s="364"/>
      <c r="HST8" s="364"/>
      <c r="HSU8" s="364"/>
      <c r="HSV8" s="364"/>
      <c r="HSW8" s="364"/>
      <c r="HSX8" s="364"/>
      <c r="HSY8" s="364"/>
      <c r="HSZ8" s="364"/>
      <c r="HTA8" s="364"/>
      <c r="HTB8" s="364"/>
      <c r="HTC8" s="364"/>
      <c r="HTD8" s="364"/>
      <c r="HTE8" s="364"/>
      <c r="HTF8" s="364"/>
      <c r="HTG8" s="364"/>
      <c r="HTH8" s="364"/>
      <c r="HTI8" s="364"/>
      <c r="HTJ8" s="364"/>
      <c r="HTK8" s="364"/>
      <c r="HTL8" s="364"/>
      <c r="HTM8" s="364"/>
      <c r="HTN8" s="364"/>
      <c r="HTO8" s="364"/>
      <c r="HTP8" s="364"/>
      <c r="HTQ8" s="364"/>
      <c r="HTR8" s="364"/>
      <c r="HTS8" s="364"/>
      <c r="HTT8" s="364"/>
      <c r="HTU8" s="364"/>
      <c r="HTV8" s="364"/>
      <c r="HTW8" s="364"/>
      <c r="HTX8" s="364"/>
      <c r="HTY8" s="364"/>
      <c r="HTZ8" s="364"/>
      <c r="HUA8" s="364"/>
      <c r="HUB8" s="364"/>
      <c r="HUC8" s="364"/>
      <c r="HUD8" s="364"/>
      <c r="HUE8" s="364"/>
      <c r="HUF8" s="364"/>
      <c r="HUG8" s="364"/>
      <c r="HUH8" s="364"/>
      <c r="HUI8" s="364"/>
      <c r="HUJ8" s="364"/>
      <c r="HUK8" s="364"/>
      <c r="HUL8" s="364"/>
      <c r="HUM8" s="364"/>
      <c r="HUN8" s="364"/>
      <c r="HUO8" s="364"/>
      <c r="HUP8" s="364"/>
      <c r="HUQ8" s="364"/>
      <c r="HUR8" s="364"/>
      <c r="HUS8" s="364"/>
      <c r="HUT8" s="364"/>
      <c r="HUU8" s="364"/>
      <c r="HUV8" s="364"/>
      <c r="HUW8" s="364"/>
      <c r="HUX8" s="364"/>
      <c r="HUY8" s="364"/>
      <c r="HUZ8" s="364"/>
      <c r="HVA8" s="364"/>
      <c r="HVB8" s="364"/>
      <c r="HVC8" s="364"/>
      <c r="HVD8" s="364"/>
      <c r="HVE8" s="364"/>
      <c r="HVF8" s="364"/>
      <c r="HVG8" s="364"/>
      <c r="HVH8" s="364"/>
      <c r="HVI8" s="364"/>
      <c r="HVJ8" s="364"/>
      <c r="HVK8" s="364"/>
      <c r="HVL8" s="364"/>
      <c r="HVM8" s="364"/>
      <c r="HVN8" s="364"/>
      <c r="HVO8" s="364"/>
      <c r="HVP8" s="364"/>
      <c r="HVQ8" s="364"/>
      <c r="HVR8" s="364"/>
      <c r="HVS8" s="364"/>
      <c r="HVT8" s="364"/>
      <c r="HVU8" s="364"/>
      <c r="HVV8" s="364"/>
      <c r="HVW8" s="364"/>
      <c r="HVX8" s="364"/>
      <c r="HVY8" s="364"/>
      <c r="HVZ8" s="364"/>
      <c r="HWA8" s="364"/>
      <c r="HWB8" s="364"/>
      <c r="HWC8" s="364"/>
      <c r="HWD8" s="364"/>
      <c r="HWE8" s="364"/>
      <c r="HWF8" s="364"/>
      <c r="HWG8" s="364"/>
      <c r="HWH8" s="364"/>
      <c r="HWI8" s="364"/>
      <c r="HWJ8" s="364"/>
      <c r="HWK8" s="364"/>
      <c r="HWL8" s="364"/>
      <c r="HWM8" s="364"/>
      <c r="HWN8" s="364"/>
      <c r="HWO8" s="364"/>
      <c r="HWP8" s="364"/>
      <c r="HWQ8" s="364"/>
      <c r="HWR8" s="364"/>
      <c r="HWS8" s="364"/>
      <c r="HWT8" s="364"/>
      <c r="HWU8" s="364"/>
      <c r="HWV8" s="364"/>
      <c r="HWW8" s="364"/>
      <c r="HWX8" s="364"/>
      <c r="HWY8" s="364"/>
      <c r="HWZ8" s="364"/>
      <c r="HXA8" s="364"/>
      <c r="HXB8" s="364"/>
      <c r="HXC8" s="364"/>
      <c r="HXD8" s="364"/>
      <c r="HXE8" s="364"/>
      <c r="HXF8" s="364"/>
      <c r="HXG8" s="364"/>
      <c r="HXH8" s="364"/>
      <c r="HXI8" s="364"/>
      <c r="HXJ8" s="364"/>
      <c r="HXK8" s="364"/>
      <c r="HXL8" s="364"/>
      <c r="HXM8" s="364"/>
      <c r="HXN8" s="364"/>
      <c r="HXO8" s="364"/>
      <c r="HXP8" s="364"/>
      <c r="HXQ8" s="364"/>
      <c r="HXR8" s="364"/>
      <c r="HXS8" s="364"/>
      <c r="HXT8" s="364"/>
      <c r="HXU8" s="364"/>
      <c r="HXV8" s="364"/>
      <c r="HXW8" s="364"/>
      <c r="HXX8" s="364"/>
      <c r="HXY8" s="364"/>
      <c r="HXZ8" s="364"/>
      <c r="HYA8" s="364"/>
      <c r="HYB8" s="364"/>
      <c r="HYC8" s="364"/>
      <c r="HYD8" s="364"/>
      <c r="HYE8" s="364"/>
      <c r="HYF8" s="364"/>
      <c r="HYG8" s="364"/>
      <c r="HYH8" s="364"/>
      <c r="HYI8" s="364"/>
      <c r="HYJ8" s="364"/>
      <c r="HYK8" s="364"/>
      <c r="HYL8" s="364"/>
      <c r="HYM8" s="364"/>
      <c r="HYN8" s="364"/>
      <c r="HYO8" s="364"/>
      <c r="HYP8" s="364"/>
      <c r="HYQ8" s="364"/>
      <c r="HYR8" s="364"/>
      <c r="HYS8" s="364"/>
      <c r="HYT8" s="364"/>
      <c r="HYU8" s="364"/>
      <c r="HYV8" s="364"/>
      <c r="HYW8" s="364"/>
      <c r="HYX8" s="364"/>
      <c r="HYY8" s="364"/>
      <c r="HYZ8" s="364"/>
      <c r="HZA8" s="364"/>
      <c r="HZB8" s="364"/>
      <c r="HZC8" s="364"/>
      <c r="HZD8" s="364"/>
      <c r="HZE8" s="364"/>
      <c r="HZF8" s="364"/>
      <c r="HZG8" s="364"/>
      <c r="HZH8" s="364"/>
      <c r="HZI8" s="364"/>
      <c r="HZJ8" s="364"/>
      <c r="HZK8" s="364"/>
      <c r="HZL8" s="364"/>
      <c r="HZM8" s="364"/>
      <c r="HZN8" s="364"/>
      <c r="HZO8" s="364"/>
      <c r="HZP8" s="364"/>
      <c r="HZQ8" s="364"/>
      <c r="HZR8" s="364"/>
      <c r="HZS8" s="364"/>
      <c r="HZT8" s="364"/>
      <c r="HZU8" s="364"/>
      <c r="HZV8" s="364"/>
      <c r="HZW8" s="364"/>
      <c r="HZX8" s="364"/>
      <c r="HZY8" s="364"/>
      <c r="HZZ8" s="364"/>
      <c r="IAA8" s="364"/>
      <c r="IAB8" s="364"/>
      <c r="IAC8" s="364"/>
      <c r="IAD8" s="364"/>
      <c r="IAE8" s="364"/>
      <c r="IAF8" s="364"/>
      <c r="IAG8" s="364"/>
      <c r="IAH8" s="364"/>
      <c r="IAI8" s="364"/>
      <c r="IAJ8" s="364"/>
      <c r="IAK8" s="364"/>
      <c r="IAL8" s="364"/>
      <c r="IAM8" s="364"/>
      <c r="IAN8" s="364"/>
      <c r="IAO8" s="364"/>
      <c r="IAP8" s="364"/>
      <c r="IAQ8" s="364"/>
      <c r="IAR8" s="364"/>
      <c r="IAS8" s="364"/>
      <c r="IAT8" s="364"/>
      <c r="IAU8" s="364"/>
      <c r="IAV8" s="364"/>
      <c r="IAW8" s="364"/>
      <c r="IAX8" s="364"/>
      <c r="IAY8" s="364"/>
      <c r="IAZ8" s="364"/>
      <c r="IBA8" s="364"/>
      <c r="IBB8" s="364"/>
      <c r="IBC8" s="364"/>
      <c r="IBD8" s="364"/>
      <c r="IBE8" s="364"/>
      <c r="IBF8" s="364"/>
      <c r="IBG8" s="364"/>
      <c r="IBH8" s="364"/>
      <c r="IBI8" s="364"/>
      <c r="IBJ8" s="364"/>
      <c r="IBK8" s="364"/>
      <c r="IBL8" s="364"/>
      <c r="IBM8" s="364"/>
      <c r="IBN8" s="364"/>
      <c r="IBO8" s="364"/>
      <c r="IBP8" s="364"/>
      <c r="IBQ8" s="364"/>
      <c r="IBR8" s="364"/>
      <c r="IBS8" s="364"/>
      <c r="IBT8" s="364"/>
      <c r="IBU8" s="364"/>
      <c r="IBV8" s="364"/>
      <c r="IBW8" s="364"/>
      <c r="IBX8" s="364"/>
      <c r="IBY8" s="364"/>
      <c r="IBZ8" s="364"/>
      <c r="ICA8" s="364"/>
      <c r="ICB8" s="364"/>
      <c r="ICC8" s="364"/>
      <c r="ICD8" s="364"/>
      <c r="ICE8" s="364"/>
      <c r="ICF8" s="364"/>
      <c r="ICG8" s="364"/>
      <c r="ICH8" s="364"/>
      <c r="ICI8" s="364"/>
      <c r="ICJ8" s="364"/>
      <c r="ICK8" s="364"/>
      <c r="ICL8" s="364"/>
      <c r="ICM8" s="364"/>
      <c r="ICN8" s="364"/>
      <c r="ICO8" s="364"/>
      <c r="ICP8" s="364"/>
      <c r="ICQ8" s="364"/>
      <c r="ICR8" s="364"/>
      <c r="ICS8" s="364"/>
      <c r="ICT8" s="364"/>
      <c r="ICU8" s="364"/>
      <c r="ICV8" s="364"/>
      <c r="ICW8" s="364"/>
      <c r="ICX8" s="364"/>
      <c r="ICY8" s="364"/>
      <c r="ICZ8" s="364"/>
      <c r="IDA8" s="364"/>
      <c r="IDB8" s="364"/>
      <c r="IDC8" s="364"/>
      <c r="IDD8" s="364"/>
      <c r="IDE8" s="364"/>
      <c r="IDF8" s="364"/>
      <c r="IDG8" s="364"/>
      <c r="IDH8" s="364"/>
      <c r="IDI8" s="364"/>
      <c r="IDJ8" s="364"/>
      <c r="IDK8" s="364"/>
      <c r="IDL8" s="364"/>
      <c r="IDM8" s="364"/>
      <c r="IDN8" s="364"/>
      <c r="IDO8" s="364"/>
      <c r="IDP8" s="364"/>
      <c r="IDQ8" s="364"/>
      <c r="IDR8" s="364"/>
      <c r="IDS8" s="364"/>
      <c r="IDT8" s="364"/>
      <c r="IDU8" s="364"/>
      <c r="IDV8" s="364"/>
      <c r="IDW8" s="364"/>
      <c r="IDX8" s="364"/>
      <c r="IDY8" s="364"/>
      <c r="IDZ8" s="364"/>
      <c r="IEA8" s="364"/>
      <c r="IEB8" s="364"/>
      <c r="IEC8" s="364"/>
      <c r="IED8" s="364"/>
      <c r="IEE8" s="364"/>
      <c r="IEF8" s="364"/>
      <c r="IEG8" s="364"/>
      <c r="IEH8" s="364"/>
      <c r="IEI8" s="364"/>
      <c r="IEJ8" s="364"/>
      <c r="IEK8" s="364"/>
      <c r="IEL8" s="364"/>
      <c r="IEM8" s="364"/>
      <c r="IEN8" s="364"/>
      <c r="IEO8" s="364"/>
      <c r="IEP8" s="364"/>
      <c r="IEQ8" s="364"/>
      <c r="IER8" s="364"/>
      <c r="IES8" s="364"/>
      <c r="IET8" s="364"/>
      <c r="IEU8" s="364"/>
      <c r="IEV8" s="364"/>
      <c r="IEW8" s="364"/>
      <c r="IEX8" s="364"/>
      <c r="IEY8" s="364"/>
      <c r="IEZ8" s="364"/>
      <c r="IFA8" s="364"/>
      <c r="IFB8" s="364"/>
      <c r="IFC8" s="364"/>
      <c r="IFD8" s="364"/>
      <c r="IFE8" s="364"/>
      <c r="IFF8" s="364"/>
      <c r="IFG8" s="364"/>
      <c r="IFH8" s="364"/>
      <c r="IFI8" s="364"/>
      <c r="IFJ8" s="364"/>
      <c r="IFK8" s="364"/>
      <c r="IFL8" s="364"/>
      <c r="IFM8" s="364"/>
      <c r="IFN8" s="364"/>
      <c r="IFO8" s="364"/>
      <c r="IFP8" s="364"/>
      <c r="IFQ8" s="364"/>
      <c r="IFR8" s="364"/>
      <c r="IFS8" s="364"/>
      <c r="IFT8" s="364"/>
      <c r="IFU8" s="364"/>
      <c r="IFV8" s="364"/>
      <c r="IFW8" s="364"/>
      <c r="IFX8" s="364"/>
      <c r="IFY8" s="364"/>
      <c r="IFZ8" s="364"/>
      <c r="IGA8" s="364"/>
      <c r="IGB8" s="364"/>
      <c r="IGC8" s="364"/>
      <c r="IGD8" s="364"/>
      <c r="IGE8" s="364"/>
      <c r="IGF8" s="364"/>
      <c r="IGG8" s="364"/>
      <c r="IGH8" s="364"/>
      <c r="IGI8" s="364"/>
      <c r="IGJ8" s="364"/>
      <c r="IGK8" s="364"/>
      <c r="IGL8" s="364"/>
      <c r="IGM8" s="364"/>
      <c r="IGN8" s="364"/>
      <c r="IGO8" s="364"/>
      <c r="IGP8" s="364"/>
      <c r="IGQ8" s="364"/>
      <c r="IGR8" s="364"/>
      <c r="IGS8" s="364"/>
      <c r="IGT8" s="364"/>
      <c r="IGU8" s="364"/>
      <c r="IGV8" s="364"/>
      <c r="IGW8" s="364"/>
      <c r="IGX8" s="364"/>
      <c r="IGY8" s="364"/>
      <c r="IGZ8" s="364"/>
      <c r="IHA8" s="364"/>
      <c r="IHB8" s="364"/>
      <c r="IHC8" s="364"/>
      <c r="IHD8" s="364"/>
      <c r="IHE8" s="364"/>
      <c r="IHF8" s="364"/>
      <c r="IHG8" s="364"/>
      <c r="IHH8" s="364"/>
      <c r="IHI8" s="364"/>
      <c r="IHJ8" s="364"/>
      <c r="IHK8" s="364"/>
      <c r="IHL8" s="364"/>
      <c r="IHM8" s="364"/>
      <c r="IHN8" s="364"/>
      <c r="IHO8" s="364"/>
      <c r="IHP8" s="364"/>
      <c r="IHQ8" s="364"/>
      <c r="IHR8" s="364"/>
      <c r="IHS8" s="364"/>
      <c r="IHT8" s="364"/>
      <c r="IHU8" s="364"/>
      <c r="IHV8" s="364"/>
      <c r="IHW8" s="364"/>
      <c r="IHX8" s="364"/>
      <c r="IHY8" s="364"/>
      <c r="IHZ8" s="364"/>
      <c r="IIA8" s="364"/>
      <c r="IIB8" s="364"/>
      <c r="IIC8" s="364"/>
      <c r="IID8" s="364"/>
      <c r="IIE8" s="364"/>
      <c r="IIF8" s="364"/>
      <c r="IIG8" s="364"/>
      <c r="IIH8" s="364"/>
      <c r="III8" s="364"/>
      <c r="IIJ8" s="364"/>
      <c r="IIK8" s="364"/>
      <c r="IIL8" s="364"/>
      <c r="IIM8" s="364"/>
      <c r="IIN8" s="364"/>
      <c r="IIO8" s="364"/>
      <c r="IIP8" s="364"/>
      <c r="IIQ8" s="364"/>
      <c r="IIR8" s="364"/>
      <c r="IIS8" s="364"/>
      <c r="IIT8" s="364"/>
      <c r="IIU8" s="364"/>
      <c r="IIV8" s="364"/>
      <c r="IIW8" s="364"/>
      <c r="IIX8" s="364"/>
      <c r="IIY8" s="364"/>
      <c r="IIZ8" s="364"/>
      <c r="IJA8" s="364"/>
      <c r="IJB8" s="364"/>
      <c r="IJC8" s="364"/>
      <c r="IJD8" s="364"/>
      <c r="IJE8" s="364"/>
      <c r="IJF8" s="364"/>
      <c r="IJG8" s="364"/>
      <c r="IJH8" s="364"/>
      <c r="IJI8" s="364"/>
      <c r="IJJ8" s="364"/>
      <c r="IJK8" s="364"/>
      <c r="IJL8" s="364"/>
      <c r="IJM8" s="364"/>
      <c r="IJN8" s="364"/>
      <c r="IJO8" s="364"/>
      <c r="IJP8" s="364"/>
      <c r="IJQ8" s="364"/>
      <c r="IJR8" s="364"/>
      <c r="IJS8" s="364"/>
      <c r="IJT8" s="364"/>
      <c r="IJU8" s="364"/>
      <c r="IJV8" s="364"/>
      <c r="IJW8" s="364"/>
      <c r="IJX8" s="364"/>
      <c r="IJY8" s="364"/>
      <c r="IJZ8" s="364"/>
      <c r="IKA8" s="364"/>
      <c r="IKB8" s="364"/>
      <c r="IKC8" s="364"/>
      <c r="IKD8" s="364"/>
      <c r="IKE8" s="364"/>
      <c r="IKF8" s="364"/>
      <c r="IKG8" s="364"/>
      <c r="IKH8" s="364"/>
      <c r="IKI8" s="364"/>
      <c r="IKJ8" s="364"/>
      <c r="IKK8" s="364"/>
      <c r="IKL8" s="364"/>
      <c r="IKM8" s="364"/>
      <c r="IKN8" s="364"/>
      <c r="IKO8" s="364"/>
      <c r="IKP8" s="364"/>
      <c r="IKQ8" s="364"/>
      <c r="IKR8" s="364"/>
      <c r="IKS8" s="364"/>
      <c r="IKT8" s="364"/>
      <c r="IKU8" s="364"/>
      <c r="IKV8" s="364"/>
      <c r="IKW8" s="364"/>
      <c r="IKX8" s="364"/>
      <c r="IKY8" s="364"/>
      <c r="IKZ8" s="364"/>
      <c r="ILA8" s="364"/>
      <c r="ILB8" s="364"/>
      <c r="ILC8" s="364"/>
      <c r="ILD8" s="364"/>
      <c r="ILE8" s="364"/>
      <c r="ILF8" s="364"/>
      <c r="ILG8" s="364"/>
      <c r="ILH8" s="364"/>
      <c r="ILI8" s="364"/>
      <c r="ILJ8" s="364"/>
      <c r="ILK8" s="364"/>
      <c r="ILL8" s="364"/>
      <c r="ILM8" s="364"/>
      <c r="ILN8" s="364"/>
      <c r="ILO8" s="364"/>
      <c r="ILP8" s="364"/>
      <c r="ILQ8" s="364"/>
      <c r="ILR8" s="364"/>
      <c r="ILS8" s="364"/>
      <c r="ILT8" s="364"/>
      <c r="ILU8" s="364"/>
      <c r="ILV8" s="364"/>
      <c r="ILW8" s="364"/>
      <c r="ILX8" s="364"/>
      <c r="ILY8" s="364"/>
      <c r="ILZ8" s="364"/>
      <c r="IMA8" s="364"/>
      <c r="IMB8" s="364"/>
      <c r="IMC8" s="364"/>
      <c r="IMD8" s="364"/>
      <c r="IME8" s="364"/>
      <c r="IMF8" s="364"/>
      <c r="IMG8" s="364"/>
      <c r="IMH8" s="364"/>
      <c r="IMI8" s="364"/>
      <c r="IMJ8" s="364"/>
      <c r="IMK8" s="364"/>
      <c r="IML8" s="364"/>
      <c r="IMM8" s="364"/>
      <c r="IMN8" s="364"/>
      <c r="IMO8" s="364"/>
      <c r="IMP8" s="364"/>
      <c r="IMQ8" s="364"/>
      <c r="IMR8" s="364"/>
      <c r="IMS8" s="364"/>
      <c r="IMT8" s="364"/>
      <c r="IMU8" s="364"/>
      <c r="IMV8" s="364"/>
      <c r="IMW8" s="364"/>
      <c r="IMX8" s="364"/>
      <c r="IMY8" s="364"/>
      <c r="IMZ8" s="364"/>
      <c r="INA8" s="364"/>
      <c r="INB8" s="364"/>
      <c r="INC8" s="364"/>
      <c r="IND8" s="364"/>
      <c r="INE8" s="364"/>
      <c r="INF8" s="364"/>
      <c r="ING8" s="364"/>
      <c r="INH8" s="364"/>
      <c r="INI8" s="364"/>
      <c r="INJ8" s="364"/>
      <c r="INK8" s="364"/>
      <c r="INL8" s="364"/>
      <c r="INM8" s="364"/>
      <c r="INN8" s="364"/>
      <c r="INO8" s="364"/>
      <c r="INP8" s="364"/>
      <c r="INQ8" s="364"/>
      <c r="INR8" s="364"/>
      <c r="INS8" s="364"/>
      <c r="INT8" s="364"/>
      <c r="INU8" s="364"/>
      <c r="INV8" s="364"/>
      <c r="INW8" s="364"/>
      <c r="INX8" s="364"/>
      <c r="INY8" s="364"/>
      <c r="INZ8" s="364"/>
      <c r="IOA8" s="364"/>
      <c r="IOB8" s="364"/>
      <c r="IOC8" s="364"/>
      <c r="IOD8" s="364"/>
      <c r="IOE8" s="364"/>
      <c r="IOF8" s="364"/>
      <c r="IOG8" s="364"/>
      <c r="IOH8" s="364"/>
      <c r="IOI8" s="364"/>
      <c r="IOJ8" s="364"/>
      <c r="IOK8" s="364"/>
      <c r="IOL8" s="364"/>
      <c r="IOM8" s="364"/>
      <c r="ION8" s="364"/>
      <c r="IOO8" s="364"/>
      <c r="IOP8" s="364"/>
      <c r="IOQ8" s="364"/>
      <c r="IOR8" s="364"/>
      <c r="IOS8" s="364"/>
      <c r="IOT8" s="364"/>
      <c r="IOU8" s="364"/>
      <c r="IOV8" s="364"/>
      <c r="IOW8" s="364"/>
      <c r="IOX8" s="364"/>
      <c r="IOY8" s="364"/>
      <c r="IOZ8" s="364"/>
      <c r="IPA8" s="364"/>
      <c r="IPB8" s="364"/>
      <c r="IPC8" s="364"/>
      <c r="IPD8" s="364"/>
      <c r="IPE8" s="364"/>
      <c r="IPF8" s="364"/>
      <c r="IPG8" s="364"/>
      <c r="IPH8" s="364"/>
      <c r="IPI8" s="364"/>
      <c r="IPJ8" s="364"/>
      <c r="IPK8" s="364"/>
      <c r="IPL8" s="364"/>
      <c r="IPM8" s="364"/>
      <c r="IPN8" s="364"/>
      <c r="IPO8" s="364"/>
      <c r="IPP8" s="364"/>
      <c r="IPQ8" s="364"/>
      <c r="IPR8" s="364"/>
      <c r="IPS8" s="364"/>
      <c r="IPT8" s="364"/>
      <c r="IPU8" s="364"/>
      <c r="IPV8" s="364"/>
      <c r="IPW8" s="364"/>
      <c r="IPX8" s="364"/>
      <c r="IPY8" s="364"/>
      <c r="IPZ8" s="364"/>
      <c r="IQA8" s="364"/>
      <c r="IQB8" s="364"/>
      <c r="IQC8" s="364"/>
      <c r="IQD8" s="364"/>
      <c r="IQE8" s="364"/>
      <c r="IQF8" s="364"/>
      <c r="IQG8" s="364"/>
      <c r="IQH8" s="364"/>
      <c r="IQI8" s="364"/>
      <c r="IQJ8" s="364"/>
      <c r="IQK8" s="364"/>
      <c r="IQL8" s="364"/>
      <c r="IQM8" s="364"/>
      <c r="IQN8" s="364"/>
      <c r="IQO8" s="364"/>
      <c r="IQP8" s="364"/>
      <c r="IQQ8" s="364"/>
      <c r="IQR8" s="364"/>
      <c r="IQS8" s="364"/>
      <c r="IQT8" s="364"/>
      <c r="IQU8" s="364"/>
      <c r="IQV8" s="364"/>
      <c r="IQW8" s="364"/>
      <c r="IQX8" s="364"/>
      <c r="IQY8" s="364"/>
      <c r="IQZ8" s="364"/>
      <c r="IRA8" s="364"/>
      <c r="IRB8" s="364"/>
      <c r="IRC8" s="364"/>
      <c r="IRD8" s="364"/>
      <c r="IRE8" s="364"/>
      <c r="IRF8" s="364"/>
      <c r="IRG8" s="364"/>
      <c r="IRH8" s="364"/>
      <c r="IRI8" s="364"/>
      <c r="IRJ8" s="364"/>
      <c r="IRK8" s="364"/>
      <c r="IRL8" s="364"/>
      <c r="IRM8" s="364"/>
      <c r="IRN8" s="364"/>
      <c r="IRO8" s="364"/>
      <c r="IRP8" s="364"/>
      <c r="IRQ8" s="364"/>
      <c r="IRR8" s="364"/>
      <c r="IRS8" s="364"/>
      <c r="IRT8" s="364"/>
      <c r="IRU8" s="364"/>
      <c r="IRV8" s="364"/>
      <c r="IRW8" s="364"/>
      <c r="IRX8" s="364"/>
      <c r="IRY8" s="364"/>
      <c r="IRZ8" s="364"/>
      <c r="ISA8" s="364"/>
      <c r="ISB8" s="364"/>
      <c r="ISC8" s="364"/>
      <c r="ISD8" s="364"/>
      <c r="ISE8" s="364"/>
      <c r="ISF8" s="364"/>
      <c r="ISG8" s="364"/>
      <c r="ISH8" s="364"/>
      <c r="ISI8" s="364"/>
      <c r="ISJ8" s="364"/>
      <c r="ISK8" s="364"/>
      <c r="ISL8" s="364"/>
      <c r="ISM8" s="364"/>
      <c r="ISN8" s="364"/>
      <c r="ISO8" s="364"/>
      <c r="ISP8" s="364"/>
      <c r="ISQ8" s="364"/>
      <c r="ISR8" s="364"/>
      <c r="ISS8" s="364"/>
      <c r="IST8" s="364"/>
      <c r="ISU8" s="364"/>
      <c r="ISV8" s="364"/>
      <c r="ISW8" s="364"/>
      <c r="ISX8" s="364"/>
      <c r="ISY8" s="364"/>
      <c r="ISZ8" s="364"/>
      <c r="ITA8" s="364"/>
      <c r="ITB8" s="364"/>
      <c r="ITC8" s="364"/>
      <c r="ITD8" s="364"/>
      <c r="ITE8" s="364"/>
      <c r="ITF8" s="364"/>
      <c r="ITG8" s="364"/>
      <c r="ITH8" s="364"/>
      <c r="ITI8" s="364"/>
      <c r="ITJ8" s="364"/>
      <c r="ITK8" s="364"/>
      <c r="ITL8" s="364"/>
      <c r="ITM8" s="364"/>
      <c r="ITN8" s="364"/>
      <c r="ITO8" s="364"/>
      <c r="ITP8" s="364"/>
      <c r="ITQ8" s="364"/>
      <c r="ITR8" s="364"/>
      <c r="ITS8" s="364"/>
      <c r="ITT8" s="364"/>
      <c r="ITU8" s="364"/>
      <c r="ITV8" s="364"/>
      <c r="ITW8" s="364"/>
      <c r="ITX8" s="364"/>
      <c r="ITY8" s="364"/>
      <c r="ITZ8" s="364"/>
      <c r="IUA8" s="364"/>
      <c r="IUB8" s="364"/>
      <c r="IUC8" s="364"/>
      <c r="IUD8" s="364"/>
      <c r="IUE8" s="364"/>
      <c r="IUF8" s="364"/>
      <c r="IUG8" s="364"/>
      <c r="IUH8" s="364"/>
      <c r="IUI8" s="364"/>
      <c r="IUJ8" s="364"/>
      <c r="IUK8" s="364"/>
      <c r="IUL8" s="364"/>
      <c r="IUM8" s="364"/>
      <c r="IUN8" s="364"/>
      <c r="IUO8" s="364"/>
      <c r="IUP8" s="364"/>
      <c r="IUQ8" s="364"/>
      <c r="IUR8" s="364"/>
      <c r="IUS8" s="364"/>
      <c r="IUT8" s="364"/>
      <c r="IUU8" s="364"/>
      <c r="IUV8" s="364"/>
      <c r="IUW8" s="364"/>
      <c r="IUX8" s="364"/>
      <c r="IUY8" s="364"/>
      <c r="IUZ8" s="364"/>
      <c r="IVA8" s="364"/>
      <c r="IVB8" s="364"/>
      <c r="IVC8" s="364"/>
      <c r="IVD8" s="364"/>
      <c r="IVE8" s="364"/>
      <c r="IVF8" s="364"/>
      <c r="IVG8" s="364"/>
      <c r="IVH8" s="364"/>
      <c r="IVI8" s="364"/>
      <c r="IVJ8" s="364"/>
      <c r="IVK8" s="364"/>
      <c r="IVL8" s="364"/>
      <c r="IVM8" s="364"/>
      <c r="IVN8" s="364"/>
      <c r="IVO8" s="364"/>
      <c r="IVP8" s="364"/>
      <c r="IVQ8" s="364"/>
      <c r="IVR8" s="364"/>
      <c r="IVS8" s="364"/>
      <c r="IVT8" s="364"/>
      <c r="IVU8" s="364"/>
      <c r="IVV8" s="364"/>
      <c r="IVW8" s="364"/>
      <c r="IVX8" s="364"/>
      <c r="IVY8" s="364"/>
      <c r="IVZ8" s="364"/>
      <c r="IWA8" s="364"/>
      <c r="IWB8" s="364"/>
      <c r="IWC8" s="364"/>
      <c r="IWD8" s="364"/>
      <c r="IWE8" s="364"/>
      <c r="IWF8" s="364"/>
      <c r="IWG8" s="364"/>
      <c r="IWH8" s="364"/>
      <c r="IWI8" s="364"/>
      <c r="IWJ8" s="364"/>
      <c r="IWK8" s="364"/>
      <c r="IWL8" s="364"/>
      <c r="IWM8" s="364"/>
      <c r="IWN8" s="364"/>
      <c r="IWO8" s="364"/>
      <c r="IWP8" s="364"/>
      <c r="IWQ8" s="364"/>
      <c r="IWR8" s="364"/>
      <c r="IWS8" s="364"/>
      <c r="IWT8" s="364"/>
      <c r="IWU8" s="364"/>
      <c r="IWV8" s="364"/>
      <c r="IWW8" s="364"/>
      <c r="IWX8" s="364"/>
      <c r="IWY8" s="364"/>
      <c r="IWZ8" s="364"/>
      <c r="IXA8" s="364"/>
      <c r="IXB8" s="364"/>
      <c r="IXC8" s="364"/>
      <c r="IXD8" s="364"/>
      <c r="IXE8" s="364"/>
      <c r="IXF8" s="364"/>
      <c r="IXG8" s="364"/>
      <c r="IXH8" s="364"/>
      <c r="IXI8" s="364"/>
      <c r="IXJ8" s="364"/>
      <c r="IXK8" s="364"/>
      <c r="IXL8" s="364"/>
      <c r="IXM8" s="364"/>
      <c r="IXN8" s="364"/>
      <c r="IXO8" s="364"/>
      <c r="IXP8" s="364"/>
      <c r="IXQ8" s="364"/>
      <c r="IXR8" s="364"/>
      <c r="IXS8" s="364"/>
      <c r="IXT8" s="364"/>
      <c r="IXU8" s="364"/>
      <c r="IXV8" s="364"/>
      <c r="IXW8" s="364"/>
      <c r="IXX8" s="364"/>
      <c r="IXY8" s="364"/>
      <c r="IXZ8" s="364"/>
      <c r="IYA8" s="364"/>
      <c r="IYB8" s="364"/>
      <c r="IYC8" s="364"/>
      <c r="IYD8" s="364"/>
      <c r="IYE8" s="364"/>
      <c r="IYF8" s="364"/>
      <c r="IYG8" s="364"/>
      <c r="IYH8" s="364"/>
      <c r="IYI8" s="364"/>
      <c r="IYJ8" s="364"/>
      <c r="IYK8" s="364"/>
      <c r="IYL8" s="364"/>
      <c r="IYM8" s="364"/>
      <c r="IYN8" s="364"/>
      <c r="IYO8" s="364"/>
      <c r="IYP8" s="364"/>
      <c r="IYQ8" s="364"/>
      <c r="IYR8" s="364"/>
      <c r="IYS8" s="364"/>
      <c r="IYT8" s="364"/>
      <c r="IYU8" s="364"/>
      <c r="IYV8" s="364"/>
      <c r="IYW8" s="364"/>
      <c r="IYX8" s="364"/>
      <c r="IYY8" s="364"/>
      <c r="IYZ8" s="364"/>
      <c r="IZA8" s="364"/>
      <c r="IZB8" s="364"/>
      <c r="IZC8" s="364"/>
      <c r="IZD8" s="364"/>
      <c r="IZE8" s="364"/>
      <c r="IZF8" s="364"/>
      <c r="IZG8" s="364"/>
      <c r="IZH8" s="364"/>
      <c r="IZI8" s="364"/>
      <c r="IZJ8" s="364"/>
      <c r="IZK8" s="364"/>
      <c r="IZL8" s="364"/>
      <c r="IZM8" s="364"/>
      <c r="IZN8" s="364"/>
      <c r="IZO8" s="364"/>
      <c r="IZP8" s="364"/>
      <c r="IZQ8" s="364"/>
      <c r="IZR8" s="364"/>
      <c r="IZS8" s="364"/>
      <c r="IZT8" s="364"/>
      <c r="IZU8" s="364"/>
      <c r="IZV8" s="364"/>
      <c r="IZW8" s="364"/>
      <c r="IZX8" s="364"/>
      <c r="IZY8" s="364"/>
      <c r="IZZ8" s="364"/>
      <c r="JAA8" s="364"/>
      <c r="JAB8" s="364"/>
      <c r="JAC8" s="364"/>
      <c r="JAD8" s="364"/>
      <c r="JAE8" s="364"/>
      <c r="JAF8" s="364"/>
      <c r="JAG8" s="364"/>
      <c r="JAH8" s="364"/>
      <c r="JAI8" s="364"/>
      <c r="JAJ8" s="364"/>
      <c r="JAK8" s="364"/>
      <c r="JAL8" s="364"/>
      <c r="JAM8" s="364"/>
      <c r="JAN8" s="364"/>
      <c r="JAO8" s="364"/>
      <c r="JAP8" s="364"/>
      <c r="JAQ8" s="364"/>
      <c r="JAR8" s="364"/>
      <c r="JAS8" s="364"/>
      <c r="JAT8" s="364"/>
      <c r="JAU8" s="364"/>
      <c r="JAV8" s="364"/>
      <c r="JAW8" s="364"/>
      <c r="JAX8" s="364"/>
      <c r="JAY8" s="364"/>
      <c r="JAZ8" s="364"/>
      <c r="JBA8" s="364"/>
      <c r="JBB8" s="364"/>
      <c r="JBC8" s="364"/>
      <c r="JBD8" s="364"/>
      <c r="JBE8" s="364"/>
      <c r="JBF8" s="364"/>
      <c r="JBG8" s="364"/>
      <c r="JBH8" s="364"/>
      <c r="JBI8" s="364"/>
      <c r="JBJ8" s="364"/>
      <c r="JBK8" s="364"/>
      <c r="JBL8" s="364"/>
      <c r="JBM8" s="364"/>
      <c r="JBN8" s="364"/>
      <c r="JBO8" s="364"/>
      <c r="JBP8" s="364"/>
      <c r="JBQ8" s="364"/>
      <c r="JBR8" s="364"/>
      <c r="JBS8" s="364"/>
      <c r="JBT8" s="364"/>
      <c r="JBU8" s="364"/>
      <c r="JBV8" s="364"/>
      <c r="JBW8" s="364"/>
      <c r="JBX8" s="364"/>
      <c r="JBY8" s="364"/>
      <c r="JBZ8" s="364"/>
      <c r="JCA8" s="364"/>
      <c r="JCB8" s="364"/>
      <c r="JCC8" s="364"/>
      <c r="JCD8" s="364"/>
      <c r="JCE8" s="364"/>
      <c r="JCF8" s="364"/>
      <c r="JCG8" s="364"/>
      <c r="JCH8" s="364"/>
      <c r="JCI8" s="364"/>
      <c r="JCJ8" s="364"/>
      <c r="JCK8" s="364"/>
      <c r="JCL8" s="364"/>
      <c r="JCM8" s="364"/>
      <c r="JCN8" s="364"/>
      <c r="JCO8" s="364"/>
      <c r="JCP8" s="364"/>
      <c r="JCQ8" s="364"/>
      <c r="JCR8" s="364"/>
      <c r="JCS8" s="364"/>
      <c r="JCT8" s="364"/>
      <c r="JCU8" s="364"/>
      <c r="JCV8" s="364"/>
      <c r="JCW8" s="364"/>
      <c r="JCX8" s="364"/>
      <c r="JCY8" s="364"/>
      <c r="JCZ8" s="364"/>
      <c r="JDA8" s="364"/>
      <c r="JDB8" s="364"/>
      <c r="JDC8" s="364"/>
      <c r="JDD8" s="364"/>
      <c r="JDE8" s="364"/>
      <c r="JDF8" s="364"/>
      <c r="JDG8" s="364"/>
      <c r="JDH8" s="364"/>
      <c r="JDI8" s="364"/>
      <c r="JDJ8" s="364"/>
      <c r="JDK8" s="364"/>
      <c r="JDL8" s="364"/>
      <c r="JDM8" s="364"/>
      <c r="JDN8" s="364"/>
      <c r="JDO8" s="364"/>
      <c r="JDP8" s="364"/>
      <c r="JDQ8" s="364"/>
      <c r="JDR8" s="364"/>
      <c r="JDS8" s="364"/>
      <c r="JDT8" s="364"/>
      <c r="JDU8" s="364"/>
      <c r="JDV8" s="364"/>
      <c r="JDW8" s="364"/>
      <c r="JDX8" s="364"/>
      <c r="JDY8" s="364"/>
      <c r="JDZ8" s="364"/>
      <c r="JEA8" s="364"/>
      <c r="JEB8" s="364"/>
      <c r="JEC8" s="364"/>
      <c r="JED8" s="364"/>
      <c r="JEE8" s="364"/>
      <c r="JEF8" s="364"/>
      <c r="JEG8" s="364"/>
      <c r="JEH8" s="364"/>
      <c r="JEI8" s="364"/>
      <c r="JEJ8" s="364"/>
      <c r="JEK8" s="364"/>
      <c r="JEL8" s="364"/>
      <c r="JEM8" s="364"/>
      <c r="JEN8" s="364"/>
      <c r="JEO8" s="364"/>
      <c r="JEP8" s="364"/>
      <c r="JEQ8" s="364"/>
      <c r="JER8" s="364"/>
      <c r="JES8" s="364"/>
      <c r="JET8" s="364"/>
      <c r="JEU8" s="364"/>
      <c r="JEV8" s="364"/>
      <c r="JEW8" s="364"/>
      <c r="JEX8" s="364"/>
      <c r="JEY8" s="364"/>
      <c r="JEZ8" s="364"/>
      <c r="JFA8" s="364"/>
      <c r="JFB8" s="364"/>
      <c r="JFC8" s="364"/>
      <c r="JFD8" s="364"/>
      <c r="JFE8" s="364"/>
      <c r="JFF8" s="364"/>
      <c r="JFG8" s="364"/>
      <c r="JFH8" s="364"/>
      <c r="JFI8" s="364"/>
      <c r="JFJ8" s="364"/>
      <c r="JFK8" s="364"/>
      <c r="JFL8" s="364"/>
      <c r="JFM8" s="364"/>
      <c r="JFN8" s="364"/>
      <c r="JFO8" s="364"/>
      <c r="JFP8" s="364"/>
      <c r="JFQ8" s="364"/>
      <c r="JFR8" s="364"/>
      <c r="JFS8" s="364"/>
      <c r="JFT8" s="364"/>
      <c r="JFU8" s="364"/>
      <c r="JFV8" s="364"/>
      <c r="JFW8" s="364"/>
      <c r="JFX8" s="364"/>
      <c r="JFY8" s="364"/>
      <c r="JFZ8" s="364"/>
      <c r="JGA8" s="364"/>
      <c r="JGB8" s="364"/>
      <c r="JGC8" s="364"/>
      <c r="JGD8" s="364"/>
      <c r="JGE8" s="364"/>
      <c r="JGF8" s="364"/>
      <c r="JGG8" s="364"/>
      <c r="JGH8" s="364"/>
      <c r="JGI8" s="364"/>
      <c r="JGJ8" s="364"/>
      <c r="JGK8" s="364"/>
      <c r="JGL8" s="364"/>
      <c r="JGM8" s="364"/>
      <c r="JGN8" s="364"/>
      <c r="JGO8" s="364"/>
      <c r="JGP8" s="364"/>
      <c r="JGQ8" s="364"/>
      <c r="JGR8" s="364"/>
      <c r="JGS8" s="364"/>
      <c r="JGT8" s="364"/>
      <c r="JGU8" s="364"/>
      <c r="JGV8" s="364"/>
      <c r="JGW8" s="364"/>
      <c r="JGX8" s="364"/>
      <c r="JGY8" s="364"/>
      <c r="JGZ8" s="364"/>
      <c r="JHA8" s="364"/>
      <c r="JHB8" s="364"/>
      <c r="JHC8" s="364"/>
      <c r="JHD8" s="364"/>
      <c r="JHE8" s="364"/>
      <c r="JHF8" s="364"/>
      <c r="JHG8" s="364"/>
      <c r="JHH8" s="364"/>
      <c r="JHI8" s="364"/>
      <c r="JHJ8" s="364"/>
      <c r="JHK8" s="364"/>
      <c r="JHL8" s="364"/>
      <c r="JHM8" s="364"/>
      <c r="JHN8" s="364"/>
      <c r="JHO8" s="364"/>
      <c r="JHP8" s="364"/>
      <c r="JHQ8" s="364"/>
      <c r="JHR8" s="364"/>
      <c r="JHS8" s="364"/>
      <c r="JHT8" s="364"/>
      <c r="JHU8" s="364"/>
      <c r="JHV8" s="364"/>
      <c r="JHW8" s="364"/>
      <c r="JHX8" s="364"/>
      <c r="JHY8" s="364"/>
      <c r="JHZ8" s="364"/>
      <c r="JIA8" s="364"/>
      <c r="JIB8" s="364"/>
      <c r="JIC8" s="364"/>
      <c r="JID8" s="364"/>
      <c r="JIE8" s="364"/>
      <c r="JIF8" s="364"/>
      <c r="JIG8" s="364"/>
      <c r="JIH8" s="364"/>
      <c r="JII8" s="364"/>
      <c r="JIJ8" s="364"/>
      <c r="JIK8" s="364"/>
      <c r="JIL8" s="364"/>
      <c r="JIM8" s="364"/>
      <c r="JIN8" s="364"/>
      <c r="JIO8" s="364"/>
      <c r="JIP8" s="364"/>
      <c r="JIQ8" s="364"/>
      <c r="JIR8" s="364"/>
      <c r="JIS8" s="364"/>
      <c r="JIT8" s="364"/>
      <c r="JIU8" s="364"/>
      <c r="JIV8" s="364"/>
      <c r="JIW8" s="364"/>
      <c r="JIX8" s="364"/>
      <c r="JIY8" s="364"/>
      <c r="JIZ8" s="364"/>
      <c r="JJA8" s="364"/>
      <c r="JJB8" s="364"/>
      <c r="JJC8" s="364"/>
      <c r="JJD8" s="364"/>
      <c r="JJE8" s="364"/>
      <c r="JJF8" s="364"/>
      <c r="JJG8" s="364"/>
      <c r="JJH8" s="364"/>
      <c r="JJI8" s="364"/>
      <c r="JJJ8" s="364"/>
      <c r="JJK8" s="364"/>
      <c r="JJL8" s="364"/>
      <c r="JJM8" s="364"/>
      <c r="JJN8" s="364"/>
      <c r="JJO8" s="364"/>
      <c r="JJP8" s="364"/>
      <c r="JJQ8" s="364"/>
      <c r="JJR8" s="364"/>
      <c r="JJS8" s="364"/>
      <c r="JJT8" s="364"/>
      <c r="JJU8" s="364"/>
      <c r="JJV8" s="364"/>
      <c r="JJW8" s="364"/>
      <c r="JJX8" s="364"/>
      <c r="JJY8" s="364"/>
      <c r="JJZ8" s="364"/>
      <c r="JKA8" s="364"/>
      <c r="JKB8" s="364"/>
      <c r="JKC8" s="364"/>
      <c r="JKD8" s="364"/>
      <c r="JKE8" s="364"/>
      <c r="JKF8" s="364"/>
      <c r="JKG8" s="364"/>
      <c r="JKH8" s="364"/>
      <c r="JKI8" s="364"/>
      <c r="JKJ8" s="364"/>
      <c r="JKK8" s="364"/>
      <c r="JKL8" s="364"/>
      <c r="JKM8" s="364"/>
      <c r="JKN8" s="364"/>
      <c r="JKO8" s="364"/>
      <c r="JKP8" s="364"/>
      <c r="JKQ8" s="364"/>
      <c r="JKR8" s="364"/>
      <c r="JKS8" s="364"/>
      <c r="JKT8" s="364"/>
      <c r="JKU8" s="364"/>
      <c r="JKV8" s="364"/>
      <c r="JKW8" s="364"/>
      <c r="JKX8" s="364"/>
      <c r="JKY8" s="364"/>
      <c r="JKZ8" s="364"/>
      <c r="JLA8" s="364"/>
      <c r="JLB8" s="364"/>
      <c r="JLC8" s="364"/>
      <c r="JLD8" s="364"/>
      <c r="JLE8" s="364"/>
      <c r="JLF8" s="364"/>
      <c r="JLG8" s="364"/>
      <c r="JLH8" s="364"/>
      <c r="JLI8" s="364"/>
      <c r="JLJ8" s="364"/>
      <c r="JLK8" s="364"/>
      <c r="JLL8" s="364"/>
      <c r="JLM8" s="364"/>
      <c r="JLN8" s="364"/>
      <c r="JLO8" s="364"/>
      <c r="JLP8" s="364"/>
      <c r="JLQ8" s="364"/>
      <c r="JLR8" s="364"/>
      <c r="JLS8" s="364"/>
      <c r="JLT8" s="364"/>
      <c r="JLU8" s="364"/>
      <c r="JLV8" s="364"/>
      <c r="JLW8" s="364"/>
      <c r="JLX8" s="364"/>
      <c r="JLY8" s="364"/>
      <c r="JLZ8" s="364"/>
      <c r="JMA8" s="364"/>
      <c r="JMB8" s="364"/>
      <c r="JMC8" s="364"/>
      <c r="JMD8" s="364"/>
      <c r="JME8" s="364"/>
      <c r="JMF8" s="364"/>
      <c r="JMG8" s="364"/>
      <c r="JMH8" s="364"/>
      <c r="JMI8" s="364"/>
      <c r="JMJ8" s="364"/>
      <c r="JMK8" s="364"/>
      <c r="JML8" s="364"/>
      <c r="JMM8" s="364"/>
      <c r="JMN8" s="364"/>
      <c r="JMO8" s="364"/>
      <c r="JMP8" s="364"/>
      <c r="JMQ8" s="364"/>
      <c r="JMR8" s="364"/>
      <c r="JMS8" s="364"/>
      <c r="JMT8" s="364"/>
      <c r="JMU8" s="364"/>
      <c r="JMV8" s="364"/>
      <c r="JMW8" s="364"/>
      <c r="JMX8" s="364"/>
      <c r="JMY8" s="364"/>
      <c r="JMZ8" s="364"/>
      <c r="JNA8" s="364"/>
      <c r="JNB8" s="364"/>
      <c r="JNC8" s="364"/>
      <c r="JND8" s="364"/>
      <c r="JNE8" s="364"/>
      <c r="JNF8" s="364"/>
      <c r="JNG8" s="364"/>
      <c r="JNH8" s="364"/>
      <c r="JNI8" s="364"/>
      <c r="JNJ8" s="364"/>
      <c r="JNK8" s="364"/>
      <c r="JNL8" s="364"/>
      <c r="JNM8" s="364"/>
      <c r="JNN8" s="364"/>
      <c r="JNO8" s="364"/>
      <c r="JNP8" s="364"/>
      <c r="JNQ8" s="364"/>
      <c r="JNR8" s="364"/>
      <c r="JNS8" s="364"/>
      <c r="JNT8" s="364"/>
      <c r="JNU8" s="364"/>
      <c r="JNV8" s="364"/>
      <c r="JNW8" s="364"/>
      <c r="JNX8" s="364"/>
      <c r="JNY8" s="364"/>
      <c r="JNZ8" s="364"/>
      <c r="JOA8" s="364"/>
      <c r="JOB8" s="364"/>
      <c r="JOC8" s="364"/>
      <c r="JOD8" s="364"/>
      <c r="JOE8" s="364"/>
      <c r="JOF8" s="364"/>
      <c r="JOG8" s="364"/>
      <c r="JOH8" s="364"/>
      <c r="JOI8" s="364"/>
      <c r="JOJ8" s="364"/>
      <c r="JOK8" s="364"/>
      <c r="JOL8" s="364"/>
      <c r="JOM8" s="364"/>
      <c r="JON8" s="364"/>
      <c r="JOO8" s="364"/>
      <c r="JOP8" s="364"/>
      <c r="JOQ8" s="364"/>
      <c r="JOR8" s="364"/>
      <c r="JOS8" s="364"/>
      <c r="JOT8" s="364"/>
      <c r="JOU8" s="364"/>
      <c r="JOV8" s="364"/>
      <c r="JOW8" s="364"/>
      <c r="JOX8" s="364"/>
      <c r="JOY8" s="364"/>
      <c r="JOZ8" s="364"/>
      <c r="JPA8" s="364"/>
      <c r="JPB8" s="364"/>
      <c r="JPC8" s="364"/>
      <c r="JPD8" s="364"/>
      <c r="JPE8" s="364"/>
      <c r="JPF8" s="364"/>
      <c r="JPG8" s="364"/>
      <c r="JPH8" s="364"/>
      <c r="JPI8" s="364"/>
      <c r="JPJ8" s="364"/>
      <c r="JPK8" s="364"/>
      <c r="JPL8" s="364"/>
      <c r="JPM8" s="364"/>
      <c r="JPN8" s="364"/>
      <c r="JPO8" s="364"/>
      <c r="JPP8" s="364"/>
      <c r="JPQ8" s="364"/>
      <c r="JPR8" s="364"/>
      <c r="JPS8" s="364"/>
      <c r="JPT8" s="364"/>
      <c r="JPU8" s="364"/>
      <c r="JPV8" s="364"/>
      <c r="JPW8" s="364"/>
      <c r="JPX8" s="364"/>
      <c r="JPY8" s="364"/>
      <c r="JPZ8" s="364"/>
      <c r="JQA8" s="364"/>
      <c r="JQB8" s="364"/>
      <c r="JQC8" s="364"/>
      <c r="JQD8" s="364"/>
      <c r="JQE8" s="364"/>
      <c r="JQF8" s="364"/>
      <c r="JQG8" s="364"/>
      <c r="JQH8" s="364"/>
      <c r="JQI8" s="364"/>
      <c r="JQJ8" s="364"/>
      <c r="JQK8" s="364"/>
      <c r="JQL8" s="364"/>
      <c r="JQM8" s="364"/>
      <c r="JQN8" s="364"/>
      <c r="JQO8" s="364"/>
      <c r="JQP8" s="364"/>
      <c r="JQQ8" s="364"/>
      <c r="JQR8" s="364"/>
      <c r="JQS8" s="364"/>
      <c r="JQT8" s="364"/>
      <c r="JQU8" s="364"/>
      <c r="JQV8" s="364"/>
      <c r="JQW8" s="364"/>
      <c r="JQX8" s="364"/>
      <c r="JQY8" s="364"/>
      <c r="JQZ8" s="364"/>
      <c r="JRA8" s="364"/>
      <c r="JRB8" s="364"/>
      <c r="JRC8" s="364"/>
      <c r="JRD8" s="364"/>
      <c r="JRE8" s="364"/>
      <c r="JRF8" s="364"/>
      <c r="JRG8" s="364"/>
      <c r="JRH8" s="364"/>
      <c r="JRI8" s="364"/>
      <c r="JRJ8" s="364"/>
      <c r="JRK8" s="364"/>
      <c r="JRL8" s="364"/>
      <c r="JRM8" s="364"/>
      <c r="JRN8" s="364"/>
      <c r="JRO8" s="364"/>
      <c r="JRP8" s="364"/>
      <c r="JRQ8" s="364"/>
      <c r="JRR8" s="364"/>
      <c r="JRS8" s="364"/>
      <c r="JRT8" s="364"/>
      <c r="JRU8" s="364"/>
      <c r="JRV8" s="364"/>
      <c r="JRW8" s="364"/>
      <c r="JRX8" s="364"/>
      <c r="JRY8" s="364"/>
      <c r="JRZ8" s="364"/>
      <c r="JSA8" s="364"/>
      <c r="JSB8" s="364"/>
      <c r="JSC8" s="364"/>
      <c r="JSD8" s="364"/>
      <c r="JSE8" s="364"/>
      <c r="JSF8" s="364"/>
      <c r="JSG8" s="364"/>
      <c r="JSH8" s="364"/>
      <c r="JSI8" s="364"/>
      <c r="JSJ8" s="364"/>
      <c r="JSK8" s="364"/>
      <c r="JSL8" s="364"/>
      <c r="JSM8" s="364"/>
      <c r="JSN8" s="364"/>
      <c r="JSO8" s="364"/>
      <c r="JSP8" s="364"/>
      <c r="JSQ8" s="364"/>
      <c r="JSR8" s="364"/>
      <c r="JSS8" s="364"/>
      <c r="JST8" s="364"/>
      <c r="JSU8" s="364"/>
      <c r="JSV8" s="364"/>
      <c r="JSW8" s="364"/>
      <c r="JSX8" s="364"/>
      <c r="JSY8" s="364"/>
      <c r="JSZ8" s="364"/>
      <c r="JTA8" s="364"/>
      <c r="JTB8" s="364"/>
      <c r="JTC8" s="364"/>
      <c r="JTD8" s="364"/>
      <c r="JTE8" s="364"/>
      <c r="JTF8" s="364"/>
      <c r="JTG8" s="364"/>
      <c r="JTH8" s="364"/>
      <c r="JTI8" s="364"/>
      <c r="JTJ8" s="364"/>
      <c r="JTK8" s="364"/>
      <c r="JTL8" s="364"/>
      <c r="JTM8" s="364"/>
      <c r="JTN8" s="364"/>
      <c r="JTO8" s="364"/>
      <c r="JTP8" s="364"/>
      <c r="JTQ8" s="364"/>
      <c r="JTR8" s="364"/>
      <c r="JTS8" s="364"/>
      <c r="JTT8" s="364"/>
      <c r="JTU8" s="364"/>
      <c r="JTV8" s="364"/>
      <c r="JTW8" s="364"/>
      <c r="JTX8" s="364"/>
      <c r="JTY8" s="364"/>
      <c r="JTZ8" s="364"/>
      <c r="JUA8" s="364"/>
      <c r="JUB8" s="364"/>
      <c r="JUC8" s="364"/>
      <c r="JUD8" s="364"/>
      <c r="JUE8" s="364"/>
      <c r="JUF8" s="364"/>
      <c r="JUG8" s="364"/>
      <c r="JUH8" s="364"/>
      <c r="JUI8" s="364"/>
      <c r="JUJ8" s="364"/>
      <c r="JUK8" s="364"/>
      <c r="JUL8" s="364"/>
      <c r="JUM8" s="364"/>
      <c r="JUN8" s="364"/>
      <c r="JUO8" s="364"/>
      <c r="JUP8" s="364"/>
      <c r="JUQ8" s="364"/>
      <c r="JUR8" s="364"/>
      <c r="JUS8" s="364"/>
      <c r="JUT8" s="364"/>
      <c r="JUU8" s="364"/>
      <c r="JUV8" s="364"/>
      <c r="JUW8" s="364"/>
      <c r="JUX8" s="364"/>
      <c r="JUY8" s="364"/>
      <c r="JUZ8" s="364"/>
      <c r="JVA8" s="364"/>
      <c r="JVB8" s="364"/>
      <c r="JVC8" s="364"/>
      <c r="JVD8" s="364"/>
      <c r="JVE8" s="364"/>
      <c r="JVF8" s="364"/>
      <c r="JVG8" s="364"/>
      <c r="JVH8" s="364"/>
      <c r="JVI8" s="364"/>
      <c r="JVJ8" s="364"/>
      <c r="JVK8" s="364"/>
      <c r="JVL8" s="364"/>
      <c r="JVM8" s="364"/>
      <c r="JVN8" s="364"/>
      <c r="JVO8" s="364"/>
      <c r="JVP8" s="364"/>
      <c r="JVQ8" s="364"/>
      <c r="JVR8" s="364"/>
      <c r="JVS8" s="364"/>
      <c r="JVT8" s="364"/>
      <c r="JVU8" s="364"/>
      <c r="JVV8" s="364"/>
      <c r="JVW8" s="364"/>
      <c r="JVX8" s="364"/>
      <c r="JVY8" s="364"/>
      <c r="JVZ8" s="364"/>
      <c r="JWA8" s="364"/>
      <c r="JWB8" s="364"/>
      <c r="JWC8" s="364"/>
      <c r="JWD8" s="364"/>
      <c r="JWE8" s="364"/>
      <c r="JWF8" s="364"/>
      <c r="JWG8" s="364"/>
      <c r="JWH8" s="364"/>
      <c r="JWI8" s="364"/>
      <c r="JWJ8" s="364"/>
      <c r="JWK8" s="364"/>
      <c r="JWL8" s="364"/>
      <c r="JWM8" s="364"/>
      <c r="JWN8" s="364"/>
      <c r="JWO8" s="364"/>
      <c r="JWP8" s="364"/>
      <c r="JWQ8" s="364"/>
      <c r="JWR8" s="364"/>
      <c r="JWS8" s="364"/>
      <c r="JWT8" s="364"/>
      <c r="JWU8" s="364"/>
      <c r="JWV8" s="364"/>
      <c r="JWW8" s="364"/>
      <c r="JWX8" s="364"/>
      <c r="JWY8" s="364"/>
      <c r="JWZ8" s="364"/>
      <c r="JXA8" s="364"/>
      <c r="JXB8" s="364"/>
      <c r="JXC8" s="364"/>
      <c r="JXD8" s="364"/>
      <c r="JXE8" s="364"/>
      <c r="JXF8" s="364"/>
      <c r="JXG8" s="364"/>
      <c r="JXH8" s="364"/>
      <c r="JXI8" s="364"/>
      <c r="JXJ8" s="364"/>
      <c r="JXK8" s="364"/>
      <c r="JXL8" s="364"/>
      <c r="JXM8" s="364"/>
      <c r="JXN8" s="364"/>
      <c r="JXO8" s="364"/>
      <c r="JXP8" s="364"/>
      <c r="JXQ8" s="364"/>
      <c r="JXR8" s="364"/>
      <c r="JXS8" s="364"/>
      <c r="JXT8" s="364"/>
      <c r="JXU8" s="364"/>
      <c r="JXV8" s="364"/>
      <c r="JXW8" s="364"/>
      <c r="JXX8" s="364"/>
      <c r="JXY8" s="364"/>
      <c r="JXZ8" s="364"/>
      <c r="JYA8" s="364"/>
      <c r="JYB8" s="364"/>
      <c r="JYC8" s="364"/>
      <c r="JYD8" s="364"/>
      <c r="JYE8" s="364"/>
      <c r="JYF8" s="364"/>
      <c r="JYG8" s="364"/>
      <c r="JYH8" s="364"/>
      <c r="JYI8" s="364"/>
      <c r="JYJ8" s="364"/>
      <c r="JYK8" s="364"/>
      <c r="JYL8" s="364"/>
      <c r="JYM8" s="364"/>
      <c r="JYN8" s="364"/>
      <c r="JYO8" s="364"/>
      <c r="JYP8" s="364"/>
      <c r="JYQ8" s="364"/>
      <c r="JYR8" s="364"/>
      <c r="JYS8" s="364"/>
      <c r="JYT8" s="364"/>
      <c r="JYU8" s="364"/>
      <c r="JYV8" s="364"/>
      <c r="JYW8" s="364"/>
      <c r="JYX8" s="364"/>
      <c r="JYY8" s="364"/>
      <c r="JYZ8" s="364"/>
      <c r="JZA8" s="364"/>
      <c r="JZB8" s="364"/>
      <c r="JZC8" s="364"/>
      <c r="JZD8" s="364"/>
      <c r="JZE8" s="364"/>
      <c r="JZF8" s="364"/>
      <c r="JZG8" s="364"/>
      <c r="JZH8" s="364"/>
      <c r="JZI8" s="364"/>
      <c r="JZJ8" s="364"/>
      <c r="JZK8" s="364"/>
      <c r="JZL8" s="364"/>
      <c r="JZM8" s="364"/>
      <c r="JZN8" s="364"/>
      <c r="JZO8" s="364"/>
      <c r="JZP8" s="364"/>
      <c r="JZQ8" s="364"/>
      <c r="JZR8" s="364"/>
      <c r="JZS8" s="364"/>
      <c r="JZT8" s="364"/>
      <c r="JZU8" s="364"/>
      <c r="JZV8" s="364"/>
      <c r="JZW8" s="364"/>
      <c r="JZX8" s="364"/>
      <c r="JZY8" s="364"/>
      <c r="JZZ8" s="364"/>
      <c r="KAA8" s="364"/>
      <c r="KAB8" s="364"/>
      <c r="KAC8" s="364"/>
      <c r="KAD8" s="364"/>
      <c r="KAE8" s="364"/>
      <c r="KAF8" s="364"/>
      <c r="KAG8" s="364"/>
      <c r="KAH8" s="364"/>
      <c r="KAI8" s="364"/>
      <c r="KAJ8" s="364"/>
      <c r="KAK8" s="364"/>
      <c r="KAL8" s="364"/>
      <c r="KAM8" s="364"/>
      <c r="KAN8" s="364"/>
      <c r="KAO8" s="364"/>
      <c r="KAP8" s="364"/>
      <c r="KAQ8" s="364"/>
      <c r="KAR8" s="364"/>
      <c r="KAS8" s="364"/>
      <c r="KAT8" s="364"/>
      <c r="KAU8" s="364"/>
      <c r="KAV8" s="364"/>
      <c r="KAW8" s="364"/>
      <c r="KAX8" s="364"/>
      <c r="KAY8" s="364"/>
      <c r="KAZ8" s="364"/>
      <c r="KBA8" s="364"/>
      <c r="KBB8" s="364"/>
      <c r="KBC8" s="364"/>
      <c r="KBD8" s="364"/>
      <c r="KBE8" s="364"/>
      <c r="KBF8" s="364"/>
      <c r="KBG8" s="364"/>
      <c r="KBH8" s="364"/>
      <c r="KBI8" s="364"/>
      <c r="KBJ8" s="364"/>
      <c r="KBK8" s="364"/>
      <c r="KBL8" s="364"/>
      <c r="KBM8" s="364"/>
      <c r="KBN8" s="364"/>
      <c r="KBO8" s="364"/>
      <c r="KBP8" s="364"/>
      <c r="KBQ8" s="364"/>
      <c r="KBR8" s="364"/>
      <c r="KBS8" s="364"/>
      <c r="KBT8" s="364"/>
      <c r="KBU8" s="364"/>
      <c r="KBV8" s="364"/>
      <c r="KBW8" s="364"/>
      <c r="KBX8" s="364"/>
      <c r="KBY8" s="364"/>
      <c r="KBZ8" s="364"/>
      <c r="KCA8" s="364"/>
      <c r="KCB8" s="364"/>
      <c r="KCC8" s="364"/>
      <c r="KCD8" s="364"/>
      <c r="KCE8" s="364"/>
      <c r="KCF8" s="364"/>
      <c r="KCG8" s="364"/>
      <c r="KCH8" s="364"/>
      <c r="KCI8" s="364"/>
      <c r="KCJ8" s="364"/>
      <c r="KCK8" s="364"/>
      <c r="KCL8" s="364"/>
      <c r="KCM8" s="364"/>
      <c r="KCN8" s="364"/>
      <c r="KCO8" s="364"/>
      <c r="KCP8" s="364"/>
      <c r="KCQ8" s="364"/>
      <c r="KCR8" s="364"/>
      <c r="KCS8" s="364"/>
      <c r="KCT8" s="364"/>
      <c r="KCU8" s="364"/>
      <c r="KCV8" s="364"/>
      <c r="KCW8" s="364"/>
      <c r="KCX8" s="364"/>
      <c r="KCY8" s="364"/>
      <c r="KCZ8" s="364"/>
      <c r="KDA8" s="364"/>
      <c r="KDB8" s="364"/>
      <c r="KDC8" s="364"/>
      <c r="KDD8" s="364"/>
      <c r="KDE8" s="364"/>
      <c r="KDF8" s="364"/>
      <c r="KDG8" s="364"/>
      <c r="KDH8" s="364"/>
      <c r="KDI8" s="364"/>
      <c r="KDJ8" s="364"/>
      <c r="KDK8" s="364"/>
      <c r="KDL8" s="364"/>
      <c r="KDM8" s="364"/>
      <c r="KDN8" s="364"/>
      <c r="KDO8" s="364"/>
      <c r="KDP8" s="364"/>
      <c r="KDQ8" s="364"/>
      <c r="KDR8" s="364"/>
      <c r="KDS8" s="364"/>
      <c r="KDT8" s="364"/>
      <c r="KDU8" s="364"/>
      <c r="KDV8" s="364"/>
      <c r="KDW8" s="364"/>
      <c r="KDX8" s="364"/>
      <c r="KDY8" s="364"/>
      <c r="KDZ8" s="364"/>
      <c r="KEA8" s="364"/>
      <c r="KEB8" s="364"/>
      <c r="KEC8" s="364"/>
      <c r="KED8" s="364"/>
      <c r="KEE8" s="364"/>
      <c r="KEF8" s="364"/>
      <c r="KEG8" s="364"/>
      <c r="KEH8" s="364"/>
      <c r="KEI8" s="364"/>
      <c r="KEJ8" s="364"/>
      <c r="KEK8" s="364"/>
      <c r="KEL8" s="364"/>
      <c r="KEM8" s="364"/>
      <c r="KEN8" s="364"/>
      <c r="KEO8" s="364"/>
      <c r="KEP8" s="364"/>
      <c r="KEQ8" s="364"/>
      <c r="KER8" s="364"/>
      <c r="KES8" s="364"/>
      <c r="KET8" s="364"/>
      <c r="KEU8" s="364"/>
      <c r="KEV8" s="364"/>
      <c r="KEW8" s="364"/>
      <c r="KEX8" s="364"/>
      <c r="KEY8" s="364"/>
      <c r="KEZ8" s="364"/>
      <c r="KFA8" s="364"/>
      <c r="KFB8" s="364"/>
      <c r="KFC8" s="364"/>
      <c r="KFD8" s="364"/>
      <c r="KFE8" s="364"/>
      <c r="KFF8" s="364"/>
      <c r="KFG8" s="364"/>
      <c r="KFH8" s="364"/>
      <c r="KFI8" s="364"/>
      <c r="KFJ8" s="364"/>
      <c r="KFK8" s="364"/>
      <c r="KFL8" s="364"/>
      <c r="KFM8" s="364"/>
      <c r="KFN8" s="364"/>
      <c r="KFO8" s="364"/>
      <c r="KFP8" s="364"/>
      <c r="KFQ8" s="364"/>
      <c r="KFR8" s="364"/>
      <c r="KFS8" s="364"/>
      <c r="KFT8" s="364"/>
      <c r="KFU8" s="364"/>
      <c r="KFV8" s="364"/>
      <c r="KFW8" s="364"/>
      <c r="KFX8" s="364"/>
      <c r="KFY8" s="364"/>
      <c r="KFZ8" s="364"/>
      <c r="KGA8" s="364"/>
      <c r="KGB8" s="364"/>
      <c r="KGC8" s="364"/>
      <c r="KGD8" s="364"/>
      <c r="KGE8" s="364"/>
      <c r="KGF8" s="364"/>
      <c r="KGG8" s="364"/>
      <c r="KGH8" s="364"/>
      <c r="KGI8" s="364"/>
      <c r="KGJ8" s="364"/>
      <c r="KGK8" s="364"/>
      <c r="KGL8" s="364"/>
      <c r="KGM8" s="364"/>
      <c r="KGN8" s="364"/>
      <c r="KGO8" s="364"/>
      <c r="KGP8" s="364"/>
      <c r="KGQ8" s="364"/>
      <c r="KGR8" s="364"/>
      <c r="KGS8" s="364"/>
      <c r="KGT8" s="364"/>
      <c r="KGU8" s="364"/>
      <c r="KGV8" s="364"/>
      <c r="KGW8" s="364"/>
      <c r="KGX8" s="364"/>
      <c r="KGY8" s="364"/>
      <c r="KGZ8" s="364"/>
      <c r="KHA8" s="364"/>
      <c r="KHB8" s="364"/>
      <c r="KHC8" s="364"/>
      <c r="KHD8" s="364"/>
      <c r="KHE8" s="364"/>
      <c r="KHF8" s="364"/>
      <c r="KHG8" s="364"/>
      <c r="KHH8" s="364"/>
      <c r="KHI8" s="364"/>
      <c r="KHJ8" s="364"/>
      <c r="KHK8" s="364"/>
      <c r="KHL8" s="364"/>
      <c r="KHM8" s="364"/>
      <c r="KHN8" s="364"/>
      <c r="KHO8" s="364"/>
      <c r="KHP8" s="364"/>
      <c r="KHQ8" s="364"/>
      <c r="KHR8" s="364"/>
      <c r="KHS8" s="364"/>
      <c r="KHT8" s="364"/>
      <c r="KHU8" s="364"/>
      <c r="KHV8" s="364"/>
      <c r="KHW8" s="364"/>
      <c r="KHX8" s="364"/>
      <c r="KHY8" s="364"/>
      <c r="KHZ8" s="364"/>
      <c r="KIA8" s="364"/>
      <c r="KIB8" s="364"/>
      <c r="KIC8" s="364"/>
      <c r="KID8" s="364"/>
      <c r="KIE8" s="364"/>
      <c r="KIF8" s="364"/>
      <c r="KIG8" s="364"/>
      <c r="KIH8" s="364"/>
      <c r="KII8" s="364"/>
      <c r="KIJ8" s="364"/>
      <c r="KIK8" s="364"/>
      <c r="KIL8" s="364"/>
      <c r="KIM8" s="364"/>
      <c r="KIN8" s="364"/>
      <c r="KIO8" s="364"/>
      <c r="KIP8" s="364"/>
      <c r="KIQ8" s="364"/>
      <c r="KIR8" s="364"/>
      <c r="KIS8" s="364"/>
      <c r="KIT8" s="364"/>
      <c r="KIU8" s="364"/>
      <c r="KIV8" s="364"/>
      <c r="KIW8" s="364"/>
      <c r="KIX8" s="364"/>
      <c r="KIY8" s="364"/>
      <c r="KIZ8" s="364"/>
      <c r="KJA8" s="364"/>
      <c r="KJB8" s="364"/>
      <c r="KJC8" s="364"/>
      <c r="KJD8" s="364"/>
      <c r="KJE8" s="364"/>
      <c r="KJF8" s="364"/>
      <c r="KJG8" s="364"/>
      <c r="KJH8" s="364"/>
      <c r="KJI8" s="364"/>
      <c r="KJJ8" s="364"/>
      <c r="KJK8" s="364"/>
      <c r="KJL8" s="364"/>
      <c r="KJM8" s="364"/>
      <c r="KJN8" s="364"/>
      <c r="KJO8" s="364"/>
      <c r="KJP8" s="364"/>
      <c r="KJQ8" s="364"/>
      <c r="KJR8" s="364"/>
      <c r="KJS8" s="364"/>
      <c r="KJT8" s="364"/>
      <c r="KJU8" s="364"/>
      <c r="KJV8" s="364"/>
      <c r="KJW8" s="364"/>
      <c r="KJX8" s="364"/>
      <c r="KJY8" s="364"/>
      <c r="KJZ8" s="364"/>
      <c r="KKA8" s="364"/>
      <c r="KKB8" s="364"/>
      <c r="KKC8" s="364"/>
      <c r="KKD8" s="364"/>
      <c r="KKE8" s="364"/>
      <c r="KKF8" s="364"/>
      <c r="KKG8" s="364"/>
      <c r="KKH8" s="364"/>
      <c r="KKI8" s="364"/>
      <c r="KKJ8" s="364"/>
      <c r="KKK8" s="364"/>
      <c r="KKL8" s="364"/>
      <c r="KKM8" s="364"/>
      <c r="KKN8" s="364"/>
      <c r="KKO8" s="364"/>
      <c r="KKP8" s="364"/>
      <c r="KKQ8" s="364"/>
      <c r="KKR8" s="364"/>
      <c r="KKS8" s="364"/>
      <c r="KKT8" s="364"/>
      <c r="KKU8" s="364"/>
      <c r="KKV8" s="364"/>
      <c r="KKW8" s="364"/>
      <c r="KKX8" s="364"/>
      <c r="KKY8" s="364"/>
      <c r="KKZ8" s="364"/>
      <c r="KLA8" s="364"/>
      <c r="KLB8" s="364"/>
      <c r="KLC8" s="364"/>
      <c r="KLD8" s="364"/>
      <c r="KLE8" s="364"/>
      <c r="KLF8" s="364"/>
      <c r="KLG8" s="364"/>
      <c r="KLH8" s="364"/>
      <c r="KLI8" s="364"/>
      <c r="KLJ8" s="364"/>
      <c r="KLK8" s="364"/>
      <c r="KLL8" s="364"/>
      <c r="KLM8" s="364"/>
      <c r="KLN8" s="364"/>
      <c r="KLO8" s="364"/>
      <c r="KLP8" s="364"/>
      <c r="KLQ8" s="364"/>
      <c r="KLR8" s="364"/>
      <c r="KLS8" s="364"/>
      <c r="KLT8" s="364"/>
      <c r="KLU8" s="364"/>
      <c r="KLV8" s="364"/>
      <c r="KLW8" s="364"/>
      <c r="KLX8" s="364"/>
      <c r="KLY8" s="364"/>
      <c r="KLZ8" s="364"/>
      <c r="KMA8" s="364"/>
      <c r="KMB8" s="364"/>
      <c r="KMC8" s="364"/>
      <c r="KMD8" s="364"/>
      <c r="KME8" s="364"/>
      <c r="KMF8" s="364"/>
      <c r="KMG8" s="364"/>
      <c r="KMH8" s="364"/>
      <c r="KMI8" s="364"/>
      <c r="KMJ8" s="364"/>
      <c r="KMK8" s="364"/>
      <c r="KML8" s="364"/>
      <c r="KMM8" s="364"/>
      <c r="KMN8" s="364"/>
      <c r="KMO8" s="364"/>
      <c r="KMP8" s="364"/>
      <c r="KMQ8" s="364"/>
      <c r="KMR8" s="364"/>
      <c r="KMS8" s="364"/>
      <c r="KMT8" s="364"/>
      <c r="KMU8" s="364"/>
      <c r="KMV8" s="364"/>
      <c r="KMW8" s="364"/>
      <c r="KMX8" s="364"/>
      <c r="KMY8" s="364"/>
      <c r="KMZ8" s="364"/>
      <c r="KNA8" s="364"/>
      <c r="KNB8" s="364"/>
      <c r="KNC8" s="364"/>
      <c r="KND8" s="364"/>
      <c r="KNE8" s="364"/>
      <c r="KNF8" s="364"/>
      <c r="KNG8" s="364"/>
      <c r="KNH8" s="364"/>
      <c r="KNI8" s="364"/>
      <c r="KNJ8" s="364"/>
      <c r="KNK8" s="364"/>
      <c r="KNL8" s="364"/>
      <c r="KNM8" s="364"/>
      <c r="KNN8" s="364"/>
      <c r="KNO8" s="364"/>
      <c r="KNP8" s="364"/>
      <c r="KNQ8" s="364"/>
      <c r="KNR8" s="364"/>
      <c r="KNS8" s="364"/>
      <c r="KNT8" s="364"/>
      <c r="KNU8" s="364"/>
      <c r="KNV8" s="364"/>
      <c r="KNW8" s="364"/>
      <c r="KNX8" s="364"/>
      <c r="KNY8" s="364"/>
      <c r="KNZ8" s="364"/>
      <c r="KOA8" s="364"/>
      <c r="KOB8" s="364"/>
      <c r="KOC8" s="364"/>
      <c r="KOD8" s="364"/>
      <c r="KOE8" s="364"/>
      <c r="KOF8" s="364"/>
      <c r="KOG8" s="364"/>
      <c r="KOH8" s="364"/>
      <c r="KOI8" s="364"/>
      <c r="KOJ8" s="364"/>
      <c r="KOK8" s="364"/>
      <c r="KOL8" s="364"/>
      <c r="KOM8" s="364"/>
      <c r="KON8" s="364"/>
      <c r="KOO8" s="364"/>
      <c r="KOP8" s="364"/>
      <c r="KOQ8" s="364"/>
      <c r="KOR8" s="364"/>
      <c r="KOS8" s="364"/>
      <c r="KOT8" s="364"/>
      <c r="KOU8" s="364"/>
      <c r="KOV8" s="364"/>
      <c r="KOW8" s="364"/>
      <c r="KOX8" s="364"/>
      <c r="KOY8" s="364"/>
      <c r="KOZ8" s="364"/>
      <c r="KPA8" s="364"/>
      <c r="KPB8" s="364"/>
      <c r="KPC8" s="364"/>
      <c r="KPD8" s="364"/>
      <c r="KPE8" s="364"/>
      <c r="KPF8" s="364"/>
      <c r="KPG8" s="364"/>
      <c r="KPH8" s="364"/>
      <c r="KPI8" s="364"/>
      <c r="KPJ8" s="364"/>
      <c r="KPK8" s="364"/>
      <c r="KPL8" s="364"/>
      <c r="KPM8" s="364"/>
      <c r="KPN8" s="364"/>
      <c r="KPO8" s="364"/>
      <c r="KPP8" s="364"/>
      <c r="KPQ8" s="364"/>
      <c r="KPR8" s="364"/>
      <c r="KPS8" s="364"/>
      <c r="KPT8" s="364"/>
      <c r="KPU8" s="364"/>
      <c r="KPV8" s="364"/>
      <c r="KPW8" s="364"/>
      <c r="KPX8" s="364"/>
      <c r="KPY8" s="364"/>
      <c r="KPZ8" s="364"/>
      <c r="KQA8" s="364"/>
      <c r="KQB8" s="364"/>
      <c r="KQC8" s="364"/>
      <c r="KQD8" s="364"/>
      <c r="KQE8" s="364"/>
      <c r="KQF8" s="364"/>
      <c r="KQG8" s="364"/>
      <c r="KQH8" s="364"/>
      <c r="KQI8" s="364"/>
      <c r="KQJ8" s="364"/>
      <c r="KQK8" s="364"/>
      <c r="KQL8" s="364"/>
      <c r="KQM8" s="364"/>
      <c r="KQN8" s="364"/>
      <c r="KQO8" s="364"/>
      <c r="KQP8" s="364"/>
      <c r="KQQ8" s="364"/>
      <c r="KQR8" s="364"/>
      <c r="KQS8" s="364"/>
      <c r="KQT8" s="364"/>
      <c r="KQU8" s="364"/>
      <c r="KQV8" s="364"/>
      <c r="KQW8" s="364"/>
      <c r="KQX8" s="364"/>
      <c r="KQY8" s="364"/>
      <c r="KQZ8" s="364"/>
      <c r="KRA8" s="364"/>
      <c r="KRB8" s="364"/>
      <c r="KRC8" s="364"/>
      <c r="KRD8" s="364"/>
      <c r="KRE8" s="364"/>
      <c r="KRF8" s="364"/>
      <c r="KRG8" s="364"/>
      <c r="KRH8" s="364"/>
      <c r="KRI8" s="364"/>
      <c r="KRJ8" s="364"/>
      <c r="KRK8" s="364"/>
      <c r="KRL8" s="364"/>
      <c r="KRM8" s="364"/>
      <c r="KRN8" s="364"/>
      <c r="KRO8" s="364"/>
      <c r="KRP8" s="364"/>
      <c r="KRQ8" s="364"/>
      <c r="KRR8" s="364"/>
      <c r="KRS8" s="364"/>
      <c r="KRT8" s="364"/>
      <c r="KRU8" s="364"/>
      <c r="KRV8" s="364"/>
      <c r="KRW8" s="364"/>
      <c r="KRX8" s="364"/>
      <c r="KRY8" s="364"/>
      <c r="KRZ8" s="364"/>
      <c r="KSA8" s="364"/>
      <c r="KSB8" s="364"/>
      <c r="KSC8" s="364"/>
      <c r="KSD8" s="364"/>
      <c r="KSE8" s="364"/>
      <c r="KSF8" s="364"/>
      <c r="KSG8" s="364"/>
      <c r="KSH8" s="364"/>
      <c r="KSI8" s="364"/>
      <c r="KSJ8" s="364"/>
      <c r="KSK8" s="364"/>
      <c r="KSL8" s="364"/>
      <c r="KSM8" s="364"/>
      <c r="KSN8" s="364"/>
      <c r="KSO8" s="364"/>
      <c r="KSP8" s="364"/>
      <c r="KSQ8" s="364"/>
      <c r="KSR8" s="364"/>
      <c r="KSS8" s="364"/>
      <c r="KST8" s="364"/>
      <c r="KSU8" s="364"/>
      <c r="KSV8" s="364"/>
      <c r="KSW8" s="364"/>
      <c r="KSX8" s="364"/>
      <c r="KSY8" s="364"/>
      <c r="KSZ8" s="364"/>
      <c r="KTA8" s="364"/>
      <c r="KTB8" s="364"/>
      <c r="KTC8" s="364"/>
      <c r="KTD8" s="364"/>
      <c r="KTE8" s="364"/>
      <c r="KTF8" s="364"/>
      <c r="KTG8" s="364"/>
      <c r="KTH8" s="364"/>
      <c r="KTI8" s="364"/>
      <c r="KTJ8" s="364"/>
      <c r="KTK8" s="364"/>
      <c r="KTL8" s="364"/>
      <c r="KTM8" s="364"/>
      <c r="KTN8" s="364"/>
      <c r="KTO8" s="364"/>
      <c r="KTP8" s="364"/>
      <c r="KTQ8" s="364"/>
      <c r="KTR8" s="364"/>
      <c r="KTS8" s="364"/>
      <c r="KTT8" s="364"/>
      <c r="KTU8" s="364"/>
      <c r="KTV8" s="364"/>
      <c r="KTW8" s="364"/>
      <c r="KTX8" s="364"/>
      <c r="KTY8" s="364"/>
      <c r="KTZ8" s="364"/>
      <c r="KUA8" s="364"/>
      <c r="KUB8" s="364"/>
      <c r="KUC8" s="364"/>
      <c r="KUD8" s="364"/>
      <c r="KUE8" s="364"/>
      <c r="KUF8" s="364"/>
      <c r="KUG8" s="364"/>
      <c r="KUH8" s="364"/>
      <c r="KUI8" s="364"/>
      <c r="KUJ8" s="364"/>
      <c r="KUK8" s="364"/>
      <c r="KUL8" s="364"/>
      <c r="KUM8" s="364"/>
      <c r="KUN8" s="364"/>
      <c r="KUO8" s="364"/>
      <c r="KUP8" s="364"/>
      <c r="KUQ8" s="364"/>
      <c r="KUR8" s="364"/>
      <c r="KUS8" s="364"/>
      <c r="KUT8" s="364"/>
      <c r="KUU8" s="364"/>
      <c r="KUV8" s="364"/>
      <c r="KUW8" s="364"/>
      <c r="KUX8" s="364"/>
      <c r="KUY8" s="364"/>
      <c r="KUZ8" s="364"/>
      <c r="KVA8" s="364"/>
      <c r="KVB8" s="364"/>
      <c r="KVC8" s="364"/>
      <c r="KVD8" s="364"/>
      <c r="KVE8" s="364"/>
      <c r="KVF8" s="364"/>
      <c r="KVG8" s="364"/>
      <c r="KVH8" s="364"/>
      <c r="KVI8" s="364"/>
      <c r="KVJ8" s="364"/>
      <c r="KVK8" s="364"/>
      <c r="KVL8" s="364"/>
      <c r="KVM8" s="364"/>
      <c r="KVN8" s="364"/>
      <c r="KVO8" s="364"/>
      <c r="KVP8" s="364"/>
      <c r="KVQ8" s="364"/>
      <c r="KVR8" s="364"/>
      <c r="KVS8" s="364"/>
      <c r="KVT8" s="364"/>
      <c r="KVU8" s="364"/>
      <c r="KVV8" s="364"/>
      <c r="KVW8" s="364"/>
      <c r="KVX8" s="364"/>
      <c r="KVY8" s="364"/>
      <c r="KVZ8" s="364"/>
      <c r="KWA8" s="364"/>
      <c r="KWB8" s="364"/>
      <c r="KWC8" s="364"/>
      <c r="KWD8" s="364"/>
      <c r="KWE8" s="364"/>
      <c r="KWF8" s="364"/>
      <c r="KWG8" s="364"/>
      <c r="KWH8" s="364"/>
      <c r="KWI8" s="364"/>
      <c r="KWJ8" s="364"/>
      <c r="KWK8" s="364"/>
      <c r="KWL8" s="364"/>
      <c r="KWM8" s="364"/>
      <c r="KWN8" s="364"/>
      <c r="KWO8" s="364"/>
      <c r="KWP8" s="364"/>
      <c r="KWQ8" s="364"/>
      <c r="KWR8" s="364"/>
      <c r="KWS8" s="364"/>
      <c r="KWT8" s="364"/>
      <c r="KWU8" s="364"/>
      <c r="KWV8" s="364"/>
      <c r="KWW8" s="364"/>
      <c r="KWX8" s="364"/>
      <c r="KWY8" s="364"/>
      <c r="KWZ8" s="364"/>
      <c r="KXA8" s="364"/>
      <c r="KXB8" s="364"/>
      <c r="KXC8" s="364"/>
      <c r="KXD8" s="364"/>
      <c r="KXE8" s="364"/>
      <c r="KXF8" s="364"/>
      <c r="KXG8" s="364"/>
      <c r="KXH8" s="364"/>
      <c r="KXI8" s="364"/>
      <c r="KXJ8" s="364"/>
      <c r="KXK8" s="364"/>
      <c r="KXL8" s="364"/>
      <c r="KXM8" s="364"/>
      <c r="KXN8" s="364"/>
      <c r="KXO8" s="364"/>
      <c r="KXP8" s="364"/>
      <c r="KXQ8" s="364"/>
      <c r="KXR8" s="364"/>
      <c r="KXS8" s="364"/>
      <c r="KXT8" s="364"/>
      <c r="KXU8" s="364"/>
      <c r="KXV8" s="364"/>
      <c r="KXW8" s="364"/>
      <c r="KXX8" s="364"/>
      <c r="KXY8" s="364"/>
      <c r="KXZ8" s="364"/>
      <c r="KYA8" s="364"/>
      <c r="KYB8" s="364"/>
      <c r="KYC8" s="364"/>
      <c r="KYD8" s="364"/>
      <c r="KYE8" s="364"/>
      <c r="KYF8" s="364"/>
      <c r="KYG8" s="364"/>
      <c r="KYH8" s="364"/>
      <c r="KYI8" s="364"/>
      <c r="KYJ8" s="364"/>
      <c r="KYK8" s="364"/>
      <c r="KYL8" s="364"/>
      <c r="KYM8" s="364"/>
      <c r="KYN8" s="364"/>
      <c r="KYO8" s="364"/>
      <c r="KYP8" s="364"/>
      <c r="KYQ8" s="364"/>
      <c r="KYR8" s="364"/>
      <c r="KYS8" s="364"/>
      <c r="KYT8" s="364"/>
      <c r="KYU8" s="364"/>
      <c r="KYV8" s="364"/>
      <c r="KYW8" s="364"/>
      <c r="KYX8" s="364"/>
      <c r="KYY8" s="364"/>
      <c r="KYZ8" s="364"/>
      <c r="KZA8" s="364"/>
      <c r="KZB8" s="364"/>
      <c r="KZC8" s="364"/>
      <c r="KZD8" s="364"/>
      <c r="KZE8" s="364"/>
      <c r="KZF8" s="364"/>
      <c r="KZG8" s="364"/>
      <c r="KZH8" s="364"/>
      <c r="KZI8" s="364"/>
      <c r="KZJ8" s="364"/>
      <c r="KZK8" s="364"/>
      <c r="KZL8" s="364"/>
      <c r="KZM8" s="364"/>
      <c r="KZN8" s="364"/>
      <c r="KZO8" s="364"/>
      <c r="KZP8" s="364"/>
      <c r="KZQ8" s="364"/>
      <c r="KZR8" s="364"/>
      <c r="KZS8" s="364"/>
      <c r="KZT8" s="364"/>
      <c r="KZU8" s="364"/>
      <c r="KZV8" s="364"/>
      <c r="KZW8" s="364"/>
      <c r="KZX8" s="364"/>
      <c r="KZY8" s="364"/>
      <c r="KZZ8" s="364"/>
      <c r="LAA8" s="364"/>
      <c r="LAB8" s="364"/>
      <c r="LAC8" s="364"/>
      <c r="LAD8" s="364"/>
      <c r="LAE8" s="364"/>
      <c r="LAF8" s="364"/>
      <c r="LAG8" s="364"/>
      <c r="LAH8" s="364"/>
      <c r="LAI8" s="364"/>
      <c r="LAJ8" s="364"/>
      <c r="LAK8" s="364"/>
      <c r="LAL8" s="364"/>
      <c r="LAM8" s="364"/>
      <c r="LAN8" s="364"/>
      <c r="LAO8" s="364"/>
      <c r="LAP8" s="364"/>
      <c r="LAQ8" s="364"/>
      <c r="LAR8" s="364"/>
      <c r="LAS8" s="364"/>
      <c r="LAT8" s="364"/>
      <c r="LAU8" s="364"/>
      <c r="LAV8" s="364"/>
      <c r="LAW8" s="364"/>
      <c r="LAX8" s="364"/>
      <c r="LAY8" s="364"/>
      <c r="LAZ8" s="364"/>
      <c r="LBA8" s="364"/>
      <c r="LBB8" s="364"/>
      <c r="LBC8" s="364"/>
      <c r="LBD8" s="364"/>
      <c r="LBE8" s="364"/>
      <c r="LBF8" s="364"/>
      <c r="LBG8" s="364"/>
      <c r="LBH8" s="364"/>
      <c r="LBI8" s="364"/>
      <c r="LBJ8" s="364"/>
      <c r="LBK8" s="364"/>
      <c r="LBL8" s="364"/>
      <c r="LBM8" s="364"/>
      <c r="LBN8" s="364"/>
      <c r="LBO8" s="364"/>
      <c r="LBP8" s="364"/>
      <c r="LBQ8" s="364"/>
      <c r="LBR8" s="364"/>
      <c r="LBS8" s="364"/>
      <c r="LBT8" s="364"/>
      <c r="LBU8" s="364"/>
      <c r="LBV8" s="364"/>
      <c r="LBW8" s="364"/>
      <c r="LBX8" s="364"/>
      <c r="LBY8" s="364"/>
      <c r="LBZ8" s="364"/>
      <c r="LCA8" s="364"/>
      <c r="LCB8" s="364"/>
      <c r="LCC8" s="364"/>
      <c r="LCD8" s="364"/>
      <c r="LCE8" s="364"/>
      <c r="LCF8" s="364"/>
      <c r="LCG8" s="364"/>
      <c r="LCH8" s="364"/>
      <c r="LCI8" s="364"/>
      <c r="LCJ8" s="364"/>
      <c r="LCK8" s="364"/>
      <c r="LCL8" s="364"/>
      <c r="LCM8" s="364"/>
      <c r="LCN8" s="364"/>
      <c r="LCO8" s="364"/>
      <c r="LCP8" s="364"/>
      <c r="LCQ8" s="364"/>
      <c r="LCR8" s="364"/>
      <c r="LCS8" s="364"/>
      <c r="LCT8" s="364"/>
      <c r="LCU8" s="364"/>
      <c r="LCV8" s="364"/>
      <c r="LCW8" s="364"/>
      <c r="LCX8" s="364"/>
      <c r="LCY8" s="364"/>
      <c r="LCZ8" s="364"/>
      <c r="LDA8" s="364"/>
      <c r="LDB8" s="364"/>
      <c r="LDC8" s="364"/>
      <c r="LDD8" s="364"/>
      <c r="LDE8" s="364"/>
      <c r="LDF8" s="364"/>
      <c r="LDG8" s="364"/>
      <c r="LDH8" s="364"/>
      <c r="LDI8" s="364"/>
      <c r="LDJ8" s="364"/>
      <c r="LDK8" s="364"/>
      <c r="LDL8" s="364"/>
      <c r="LDM8" s="364"/>
      <c r="LDN8" s="364"/>
      <c r="LDO8" s="364"/>
      <c r="LDP8" s="364"/>
      <c r="LDQ8" s="364"/>
      <c r="LDR8" s="364"/>
      <c r="LDS8" s="364"/>
      <c r="LDT8" s="364"/>
      <c r="LDU8" s="364"/>
      <c r="LDV8" s="364"/>
      <c r="LDW8" s="364"/>
      <c r="LDX8" s="364"/>
      <c r="LDY8" s="364"/>
      <c r="LDZ8" s="364"/>
      <c r="LEA8" s="364"/>
      <c r="LEB8" s="364"/>
      <c r="LEC8" s="364"/>
      <c r="LED8" s="364"/>
      <c r="LEE8" s="364"/>
      <c r="LEF8" s="364"/>
      <c r="LEG8" s="364"/>
      <c r="LEH8" s="364"/>
      <c r="LEI8" s="364"/>
      <c r="LEJ8" s="364"/>
      <c r="LEK8" s="364"/>
      <c r="LEL8" s="364"/>
      <c r="LEM8" s="364"/>
      <c r="LEN8" s="364"/>
      <c r="LEO8" s="364"/>
      <c r="LEP8" s="364"/>
      <c r="LEQ8" s="364"/>
      <c r="LER8" s="364"/>
      <c r="LES8" s="364"/>
      <c r="LET8" s="364"/>
      <c r="LEU8" s="364"/>
      <c r="LEV8" s="364"/>
      <c r="LEW8" s="364"/>
      <c r="LEX8" s="364"/>
      <c r="LEY8" s="364"/>
      <c r="LEZ8" s="364"/>
      <c r="LFA8" s="364"/>
      <c r="LFB8" s="364"/>
      <c r="LFC8" s="364"/>
      <c r="LFD8" s="364"/>
      <c r="LFE8" s="364"/>
      <c r="LFF8" s="364"/>
      <c r="LFG8" s="364"/>
      <c r="LFH8" s="364"/>
      <c r="LFI8" s="364"/>
      <c r="LFJ8" s="364"/>
      <c r="LFK8" s="364"/>
      <c r="LFL8" s="364"/>
      <c r="LFM8" s="364"/>
      <c r="LFN8" s="364"/>
      <c r="LFO8" s="364"/>
      <c r="LFP8" s="364"/>
      <c r="LFQ8" s="364"/>
      <c r="LFR8" s="364"/>
      <c r="LFS8" s="364"/>
      <c r="LFT8" s="364"/>
      <c r="LFU8" s="364"/>
      <c r="LFV8" s="364"/>
      <c r="LFW8" s="364"/>
      <c r="LFX8" s="364"/>
      <c r="LFY8" s="364"/>
      <c r="LFZ8" s="364"/>
      <c r="LGA8" s="364"/>
      <c r="LGB8" s="364"/>
      <c r="LGC8" s="364"/>
      <c r="LGD8" s="364"/>
      <c r="LGE8" s="364"/>
      <c r="LGF8" s="364"/>
      <c r="LGG8" s="364"/>
      <c r="LGH8" s="364"/>
      <c r="LGI8" s="364"/>
      <c r="LGJ8" s="364"/>
      <c r="LGK8" s="364"/>
      <c r="LGL8" s="364"/>
      <c r="LGM8" s="364"/>
      <c r="LGN8" s="364"/>
      <c r="LGO8" s="364"/>
      <c r="LGP8" s="364"/>
      <c r="LGQ8" s="364"/>
      <c r="LGR8" s="364"/>
      <c r="LGS8" s="364"/>
      <c r="LGT8" s="364"/>
      <c r="LGU8" s="364"/>
      <c r="LGV8" s="364"/>
      <c r="LGW8" s="364"/>
      <c r="LGX8" s="364"/>
      <c r="LGY8" s="364"/>
      <c r="LGZ8" s="364"/>
      <c r="LHA8" s="364"/>
      <c r="LHB8" s="364"/>
      <c r="LHC8" s="364"/>
      <c r="LHD8" s="364"/>
      <c r="LHE8" s="364"/>
      <c r="LHF8" s="364"/>
      <c r="LHG8" s="364"/>
      <c r="LHH8" s="364"/>
      <c r="LHI8" s="364"/>
      <c r="LHJ8" s="364"/>
      <c r="LHK8" s="364"/>
      <c r="LHL8" s="364"/>
      <c r="LHM8" s="364"/>
      <c r="LHN8" s="364"/>
      <c r="LHO8" s="364"/>
      <c r="LHP8" s="364"/>
      <c r="LHQ8" s="364"/>
      <c r="LHR8" s="364"/>
      <c r="LHS8" s="364"/>
      <c r="LHT8" s="364"/>
      <c r="LHU8" s="364"/>
      <c r="LHV8" s="364"/>
      <c r="LHW8" s="364"/>
      <c r="LHX8" s="364"/>
      <c r="LHY8" s="364"/>
      <c r="LHZ8" s="364"/>
      <c r="LIA8" s="364"/>
      <c r="LIB8" s="364"/>
      <c r="LIC8" s="364"/>
      <c r="LID8" s="364"/>
      <c r="LIE8" s="364"/>
      <c r="LIF8" s="364"/>
      <c r="LIG8" s="364"/>
      <c r="LIH8" s="364"/>
      <c r="LII8" s="364"/>
      <c r="LIJ8" s="364"/>
      <c r="LIK8" s="364"/>
      <c r="LIL8" s="364"/>
      <c r="LIM8" s="364"/>
      <c r="LIN8" s="364"/>
      <c r="LIO8" s="364"/>
      <c r="LIP8" s="364"/>
      <c r="LIQ8" s="364"/>
      <c r="LIR8" s="364"/>
      <c r="LIS8" s="364"/>
      <c r="LIT8" s="364"/>
      <c r="LIU8" s="364"/>
      <c r="LIV8" s="364"/>
      <c r="LIW8" s="364"/>
      <c r="LIX8" s="364"/>
      <c r="LIY8" s="364"/>
      <c r="LIZ8" s="364"/>
      <c r="LJA8" s="364"/>
      <c r="LJB8" s="364"/>
      <c r="LJC8" s="364"/>
      <c r="LJD8" s="364"/>
      <c r="LJE8" s="364"/>
      <c r="LJF8" s="364"/>
      <c r="LJG8" s="364"/>
      <c r="LJH8" s="364"/>
      <c r="LJI8" s="364"/>
      <c r="LJJ8" s="364"/>
      <c r="LJK8" s="364"/>
      <c r="LJL8" s="364"/>
      <c r="LJM8" s="364"/>
      <c r="LJN8" s="364"/>
      <c r="LJO8" s="364"/>
      <c r="LJP8" s="364"/>
      <c r="LJQ8" s="364"/>
      <c r="LJR8" s="364"/>
      <c r="LJS8" s="364"/>
      <c r="LJT8" s="364"/>
      <c r="LJU8" s="364"/>
      <c r="LJV8" s="364"/>
      <c r="LJW8" s="364"/>
      <c r="LJX8" s="364"/>
      <c r="LJY8" s="364"/>
      <c r="LJZ8" s="364"/>
      <c r="LKA8" s="364"/>
      <c r="LKB8" s="364"/>
      <c r="LKC8" s="364"/>
      <c r="LKD8" s="364"/>
      <c r="LKE8" s="364"/>
      <c r="LKF8" s="364"/>
      <c r="LKG8" s="364"/>
      <c r="LKH8" s="364"/>
      <c r="LKI8" s="364"/>
      <c r="LKJ8" s="364"/>
      <c r="LKK8" s="364"/>
      <c r="LKL8" s="364"/>
      <c r="LKM8" s="364"/>
      <c r="LKN8" s="364"/>
      <c r="LKO8" s="364"/>
      <c r="LKP8" s="364"/>
      <c r="LKQ8" s="364"/>
      <c r="LKR8" s="364"/>
      <c r="LKS8" s="364"/>
      <c r="LKT8" s="364"/>
      <c r="LKU8" s="364"/>
      <c r="LKV8" s="364"/>
      <c r="LKW8" s="364"/>
      <c r="LKX8" s="364"/>
      <c r="LKY8" s="364"/>
      <c r="LKZ8" s="364"/>
      <c r="LLA8" s="364"/>
      <c r="LLB8" s="364"/>
      <c r="LLC8" s="364"/>
      <c r="LLD8" s="364"/>
      <c r="LLE8" s="364"/>
      <c r="LLF8" s="364"/>
      <c r="LLG8" s="364"/>
      <c r="LLH8" s="364"/>
      <c r="LLI8" s="364"/>
      <c r="LLJ8" s="364"/>
      <c r="LLK8" s="364"/>
      <c r="LLL8" s="364"/>
      <c r="LLM8" s="364"/>
      <c r="LLN8" s="364"/>
      <c r="LLO8" s="364"/>
      <c r="LLP8" s="364"/>
      <c r="LLQ8" s="364"/>
      <c r="LLR8" s="364"/>
      <c r="LLS8" s="364"/>
      <c r="LLT8" s="364"/>
      <c r="LLU8" s="364"/>
      <c r="LLV8" s="364"/>
      <c r="LLW8" s="364"/>
      <c r="LLX8" s="364"/>
      <c r="LLY8" s="364"/>
      <c r="LLZ8" s="364"/>
      <c r="LMA8" s="364"/>
      <c r="LMB8" s="364"/>
      <c r="LMC8" s="364"/>
      <c r="LMD8" s="364"/>
      <c r="LME8" s="364"/>
      <c r="LMF8" s="364"/>
      <c r="LMG8" s="364"/>
      <c r="LMH8" s="364"/>
      <c r="LMI8" s="364"/>
      <c r="LMJ8" s="364"/>
      <c r="LMK8" s="364"/>
      <c r="LML8" s="364"/>
      <c r="LMM8" s="364"/>
      <c r="LMN8" s="364"/>
      <c r="LMO8" s="364"/>
      <c r="LMP8" s="364"/>
      <c r="LMQ8" s="364"/>
      <c r="LMR8" s="364"/>
      <c r="LMS8" s="364"/>
      <c r="LMT8" s="364"/>
      <c r="LMU8" s="364"/>
      <c r="LMV8" s="364"/>
      <c r="LMW8" s="364"/>
      <c r="LMX8" s="364"/>
      <c r="LMY8" s="364"/>
      <c r="LMZ8" s="364"/>
      <c r="LNA8" s="364"/>
      <c r="LNB8" s="364"/>
      <c r="LNC8" s="364"/>
      <c r="LND8" s="364"/>
      <c r="LNE8" s="364"/>
      <c r="LNF8" s="364"/>
      <c r="LNG8" s="364"/>
      <c r="LNH8" s="364"/>
      <c r="LNI8" s="364"/>
      <c r="LNJ8" s="364"/>
      <c r="LNK8" s="364"/>
      <c r="LNL8" s="364"/>
      <c r="LNM8" s="364"/>
      <c r="LNN8" s="364"/>
      <c r="LNO8" s="364"/>
      <c r="LNP8" s="364"/>
      <c r="LNQ8" s="364"/>
      <c r="LNR8" s="364"/>
      <c r="LNS8" s="364"/>
      <c r="LNT8" s="364"/>
      <c r="LNU8" s="364"/>
      <c r="LNV8" s="364"/>
      <c r="LNW8" s="364"/>
      <c r="LNX8" s="364"/>
      <c r="LNY8" s="364"/>
      <c r="LNZ8" s="364"/>
      <c r="LOA8" s="364"/>
      <c r="LOB8" s="364"/>
      <c r="LOC8" s="364"/>
      <c r="LOD8" s="364"/>
      <c r="LOE8" s="364"/>
      <c r="LOF8" s="364"/>
      <c r="LOG8" s="364"/>
      <c r="LOH8" s="364"/>
      <c r="LOI8" s="364"/>
      <c r="LOJ8" s="364"/>
      <c r="LOK8" s="364"/>
      <c r="LOL8" s="364"/>
      <c r="LOM8" s="364"/>
      <c r="LON8" s="364"/>
      <c r="LOO8" s="364"/>
      <c r="LOP8" s="364"/>
      <c r="LOQ8" s="364"/>
      <c r="LOR8" s="364"/>
      <c r="LOS8" s="364"/>
      <c r="LOT8" s="364"/>
      <c r="LOU8" s="364"/>
      <c r="LOV8" s="364"/>
      <c r="LOW8" s="364"/>
      <c r="LOX8" s="364"/>
      <c r="LOY8" s="364"/>
      <c r="LOZ8" s="364"/>
      <c r="LPA8" s="364"/>
      <c r="LPB8" s="364"/>
      <c r="LPC8" s="364"/>
      <c r="LPD8" s="364"/>
      <c r="LPE8" s="364"/>
      <c r="LPF8" s="364"/>
      <c r="LPG8" s="364"/>
      <c r="LPH8" s="364"/>
      <c r="LPI8" s="364"/>
      <c r="LPJ8" s="364"/>
      <c r="LPK8" s="364"/>
      <c r="LPL8" s="364"/>
      <c r="LPM8" s="364"/>
      <c r="LPN8" s="364"/>
      <c r="LPO8" s="364"/>
      <c r="LPP8" s="364"/>
      <c r="LPQ8" s="364"/>
      <c r="LPR8" s="364"/>
      <c r="LPS8" s="364"/>
      <c r="LPT8" s="364"/>
      <c r="LPU8" s="364"/>
      <c r="LPV8" s="364"/>
      <c r="LPW8" s="364"/>
      <c r="LPX8" s="364"/>
      <c r="LPY8" s="364"/>
      <c r="LPZ8" s="364"/>
      <c r="LQA8" s="364"/>
      <c r="LQB8" s="364"/>
      <c r="LQC8" s="364"/>
      <c r="LQD8" s="364"/>
      <c r="LQE8" s="364"/>
      <c r="LQF8" s="364"/>
      <c r="LQG8" s="364"/>
      <c r="LQH8" s="364"/>
      <c r="LQI8" s="364"/>
      <c r="LQJ8" s="364"/>
      <c r="LQK8" s="364"/>
      <c r="LQL8" s="364"/>
      <c r="LQM8" s="364"/>
      <c r="LQN8" s="364"/>
      <c r="LQO8" s="364"/>
      <c r="LQP8" s="364"/>
      <c r="LQQ8" s="364"/>
      <c r="LQR8" s="364"/>
      <c r="LQS8" s="364"/>
      <c r="LQT8" s="364"/>
      <c r="LQU8" s="364"/>
      <c r="LQV8" s="364"/>
      <c r="LQW8" s="364"/>
      <c r="LQX8" s="364"/>
      <c r="LQY8" s="364"/>
      <c r="LQZ8" s="364"/>
      <c r="LRA8" s="364"/>
      <c r="LRB8" s="364"/>
      <c r="LRC8" s="364"/>
      <c r="LRD8" s="364"/>
      <c r="LRE8" s="364"/>
      <c r="LRF8" s="364"/>
      <c r="LRG8" s="364"/>
      <c r="LRH8" s="364"/>
      <c r="LRI8" s="364"/>
      <c r="LRJ8" s="364"/>
      <c r="LRK8" s="364"/>
      <c r="LRL8" s="364"/>
      <c r="LRM8" s="364"/>
      <c r="LRN8" s="364"/>
      <c r="LRO8" s="364"/>
      <c r="LRP8" s="364"/>
      <c r="LRQ8" s="364"/>
      <c r="LRR8" s="364"/>
      <c r="LRS8" s="364"/>
      <c r="LRT8" s="364"/>
      <c r="LRU8" s="364"/>
      <c r="LRV8" s="364"/>
      <c r="LRW8" s="364"/>
      <c r="LRX8" s="364"/>
      <c r="LRY8" s="364"/>
      <c r="LRZ8" s="364"/>
      <c r="LSA8" s="364"/>
      <c r="LSB8" s="364"/>
      <c r="LSC8" s="364"/>
      <c r="LSD8" s="364"/>
      <c r="LSE8" s="364"/>
      <c r="LSF8" s="364"/>
      <c r="LSG8" s="364"/>
      <c r="LSH8" s="364"/>
      <c r="LSI8" s="364"/>
      <c r="LSJ8" s="364"/>
      <c r="LSK8" s="364"/>
      <c r="LSL8" s="364"/>
      <c r="LSM8" s="364"/>
      <c r="LSN8" s="364"/>
      <c r="LSO8" s="364"/>
      <c r="LSP8" s="364"/>
      <c r="LSQ8" s="364"/>
      <c r="LSR8" s="364"/>
      <c r="LSS8" s="364"/>
      <c r="LST8" s="364"/>
      <c r="LSU8" s="364"/>
      <c r="LSV8" s="364"/>
      <c r="LSW8" s="364"/>
      <c r="LSX8" s="364"/>
      <c r="LSY8" s="364"/>
      <c r="LSZ8" s="364"/>
      <c r="LTA8" s="364"/>
      <c r="LTB8" s="364"/>
      <c r="LTC8" s="364"/>
      <c r="LTD8" s="364"/>
      <c r="LTE8" s="364"/>
      <c r="LTF8" s="364"/>
      <c r="LTG8" s="364"/>
      <c r="LTH8" s="364"/>
      <c r="LTI8" s="364"/>
      <c r="LTJ8" s="364"/>
      <c r="LTK8" s="364"/>
      <c r="LTL8" s="364"/>
      <c r="LTM8" s="364"/>
      <c r="LTN8" s="364"/>
      <c r="LTO8" s="364"/>
      <c r="LTP8" s="364"/>
      <c r="LTQ8" s="364"/>
      <c r="LTR8" s="364"/>
      <c r="LTS8" s="364"/>
      <c r="LTT8" s="364"/>
      <c r="LTU8" s="364"/>
      <c r="LTV8" s="364"/>
      <c r="LTW8" s="364"/>
      <c r="LTX8" s="364"/>
      <c r="LTY8" s="364"/>
      <c r="LTZ8" s="364"/>
      <c r="LUA8" s="364"/>
      <c r="LUB8" s="364"/>
      <c r="LUC8" s="364"/>
      <c r="LUD8" s="364"/>
      <c r="LUE8" s="364"/>
      <c r="LUF8" s="364"/>
      <c r="LUG8" s="364"/>
      <c r="LUH8" s="364"/>
      <c r="LUI8" s="364"/>
      <c r="LUJ8" s="364"/>
      <c r="LUK8" s="364"/>
      <c r="LUL8" s="364"/>
      <c r="LUM8" s="364"/>
      <c r="LUN8" s="364"/>
      <c r="LUO8" s="364"/>
      <c r="LUP8" s="364"/>
      <c r="LUQ8" s="364"/>
      <c r="LUR8" s="364"/>
      <c r="LUS8" s="364"/>
      <c r="LUT8" s="364"/>
      <c r="LUU8" s="364"/>
      <c r="LUV8" s="364"/>
      <c r="LUW8" s="364"/>
      <c r="LUX8" s="364"/>
      <c r="LUY8" s="364"/>
      <c r="LUZ8" s="364"/>
      <c r="LVA8" s="364"/>
      <c r="LVB8" s="364"/>
      <c r="LVC8" s="364"/>
      <c r="LVD8" s="364"/>
      <c r="LVE8" s="364"/>
      <c r="LVF8" s="364"/>
      <c r="LVG8" s="364"/>
      <c r="LVH8" s="364"/>
      <c r="LVI8" s="364"/>
      <c r="LVJ8" s="364"/>
      <c r="LVK8" s="364"/>
      <c r="LVL8" s="364"/>
      <c r="LVM8" s="364"/>
      <c r="LVN8" s="364"/>
      <c r="LVO8" s="364"/>
      <c r="LVP8" s="364"/>
      <c r="LVQ8" s="364"/>
      <c r="LVR8" s="364"/>
      <c r="LVS8" s="364"/>
      <c r="LVT8" s="364"/>
      <c r="LVU8" s="364"/>
      <c r="LVV8" s="364"/>
      <c r="LVW8" s="364"/>
      <c r="LVX8" s="364"/>
      <c r="LVY8" s="364"/>
      <c r="LVZ8" s="364"/>
      <c r="LWA8" s="364"/>
      <c r="LWB8" s="364"/>
      <c r="LWC8" s="364"/>
      <c r="LWD8" s="364"/>
      <c r="LWE8" s="364"/>
      <c r="LWF8" s="364"/>
      <c r="LWG8" s="364"/>
      <c r="LWH8" s="364"/>
      <c r="LWI8" s="364"/>
      <c r="LWJ8" s="364"/>
      <c r="LWK8" s="364"/>
      <c r="LWL8" s="364"/>
      <c r="LWM8" s="364"/>
      <c r="LWN8" s="364"/>
      <c r="LWO8" s="364"/>
      <c r="LWP8" s="364"/>
      <c r="LWQ8" s="364"/>
      <c r="LWR8" s="364"/>
      <c r="LWS8" s="364"/>
      <c r="LWT8" s="364"/>
      <c r="LWU8" s="364"/>
      <c r="LWV8" s="364"/>
      <c r="LWW8" s="364"/>
      <c r="LWX8" s="364"/>
      <c r="LWY8" s="364"/>
      <c r="LWZ8" s="364"/>
      <c r="LXA8" s="364"/>
      <c r="LXB8" s="364"/>
      <c r="LXC8" s="364"/>
      <c r="LXD8" s="364"/>
      <c r="LXE8" s="364"/>
      <c r="LXF8" s="364"/>
      <c r="LXG8" s="364"/>
      <c r="LXH8" s="364"/>
      <c r="LXI8" s="364"/>
      <c r="LXJ8" s="364"/>
      <c r="LXK8" s="364"/>
      <c r="LXL8" s="364"/>
      <c r="LXM8" s="364"/>
      <c r="LXN8" s="364"/>
      <c r="LXO8" s="364"/>
      <c r="LXP8" s="364"/>
      <c r="LXQ8" s="364"/>
      <c r="LXR8" s="364"/>
      <c r="LXS8" s="364"/>
      <c r="LXT8" s="364"/>
      <c r="LXU8" s="364"/>
      <c r="LXV8" s="364"/>
      <c r="LXW8" s="364"/>
      <c r="LXX8" s="364"/>
      <c r="LXY8" s="364"/>
      <c r="LXZ8" s="364"/>
      <c r="LYA8" s="364"/>
      <c r="LYB8" s="364"/>
      <c r="LYC8" s="364"/>
      <c r="LYD8" s="364"/>
      <c r="LYE8" s="364"/>
      <c r="LYF8" s="364"/>
      <c r="LYG8" s="364"/>
      <c r="LYH8" s="364"/>
      <c r="LYI8" s="364"/>
      <c r="LYJ8" s="364"/>
      <c r="LYK8" s="364"/>
      <c r="LYL8" s="364"/>
      <c r="LYM8" s="364"/>
      <c r="LYN8" s="364"/>
      <c r="LYO8" s="364"/>
      <c r="LYP8" s="364"/>
      <c r="LYQ8" s="364"/>
      <c r="LYR8" s="364"/>
      <c r="LYS8" s="364"/>
      <c r="LYT8" s="364"/>
      <c r="LYU8" s="364"/>
      <c r="LYV8" s="364"/>
      <c r="LYW8" s="364"/>
      <c r="LYX8" s="364"/>
      <c r="LYY8" s="364"/>
      <c r="LYZ8" s="364"/>
      <c r="LZA8" s="364"/>
      <c r="LZB8" s="364"/>
      <c r="LZC8" s="364"/>
      <c r="LZD8" s="364"/>
      <c r="LZE8" s="364"/>
      <c r="LZF8" s="364"/>
      <c r="LZG8" s="364"/>
      <c r="LZH8" s="364"/>
      <c r="LZI8" s="364"/>
      <c r="LZJ8" s="364"/>
      <c r="LZK8" s="364"/>
      <c r="LZL8" s="364"/>
      <c r="LZM8" s="364"/>
      <c r="LZN8" s="364"/>
      <c r="LZO8" s="364"/>
      <c r="LZP8" s="364"/>
      <c r="LZQ8" s="364"/>
      <c r="LZR8" s="364"/>
      <c r="LZS8" s="364"/>
      <c r="LZT8" s="364"/>
      <c r="LZU8" s="364"/>
      <c r="LZV8" s="364"/>
      <c r="LZW8" s="364"/>
      <c r="LZX8" s="364"/>
      <c r="LZY8" s="364"/>
      <c r="LZZ8" s="364"/>
      <c r="MAA8" s="364"/>
      <c r="MAB8" s="364"/>
      <c r="MAC8" s="364"/>
      <c r="MAD8" s="364"/>
      <c r="MAE8" s="364"/>
      <c r="MAF8" s="364"/>
      <c r="MAG8" s="364"/>
      <c r="MAH8" s="364"/>
      <c r="MAI8" s="364"/>
      <c r="MAJ8" s="364"/>
      <c r="MAK8" s="364"/>
      <c r="MAL8" s="364"/>
      <c r="MAM8" s="364"/>
      <c r="MAN8" s="364"/>
      <c r="MAO8" s="364"/>
      <c r="MAP8" s="364"/>
      <c r="MAQ8" s="364"/>
      <c r="MAR8" s="364"/>
      <c r="MAS8" s="364"/>
      <c r="MAT8" s="364"/>
      <c r="MAU8" s="364"/>
      <c r="MAV8" s="364"/>
      <c r="MAW8" s="364"/>
      <c r="MAX8" s="364"/>
      <c r="MAY8" s="364"/>
      <c r="MAZ8" s="364"/>
      <c r="MBA8" s="364"/>
      <c r="MBB8" s="364"/>
      <c r="MBC8" s="364"/>
      <c r="MBD8" s="364"/>
      <c r="MBE8" s="364"/>
      <c r="MBF8" s="364"/>
      <c r="MBG8" s="364"/>
      <c r="MBH8" s="364"/>
      <c r="MBI8" s="364"/>
      <c r="MBJ8" s="364"/>
      <c r="MBK8" s="364"/>
      <c r="MBL8" s="364"/>
      <c r="MBM8" s="364"/>
      <c r="MBN8" s="364"/>
      <c r="MBO8" s="364"/>
      <c r="MBP8" s="364"/>
      <c r="MBQ8" s="364"/>
      <c r="MBR8" s="364"/>
      <c r="MBS8" s="364"/>
      <c r="MBT8" s="364"/>
      <c r="MBU8" s="364"/>
      <c r="MBV8" s="364"/>
      <c r="MBW8" s="364"/>
      <c r="MBX8" s="364"/>
      <c r="MBY8" s="364"/>
      <c r="MBZ8" s="364"/>
      <c r="MCA8" s="364"/>
      <c r="MCB8" s="364"/>
      <c r="MCC8" s="364"/>
      <c r="MCD8" s="364"/>
      <c r="MCE8" s="364"/>
      <c r="MCF8" s="364"/>
      <c r="MCG8" s="364"/>
      <c r="MCH8" s="364"/>
      <c r="MCI8" s="364"/>
      <c r="MCJ8" s="364"/>
      <c r="MCK8" s="364"/>
      <c r="MCL8" s="364"/>
      <c r="MCM8" s="364"/>
      <c r="MCN8" s="364"/>
      <c r="MCO8" s="364"/>
      <c r="MCP8" s="364"/>
      <c r="MCQ8" s="364"/>
      <c r="MCR8" s="364"/>
      <c r="MCS8" s="364"/>
      <c r="MCT8" s="364"/>
      <c r="MCU8" s="364"/>
      <c r="MCV8" s="364"/>
      <c r="MCW8" s="364"/>
      <c r="MCX8" s="364"/>
      <c r="MCY8" s="364"/>
      <c r="MCZ8" s="364"/>
      <c r="MDA8" s="364"/>
      <c r="MDB8" s="364"/>
      <c r="MDC8" s="364"/>
      <c r="MDD8" s="364"/>
      <c r="MDE8" s="364"/>
      <c r="MDF8" s="364"/>
      <c r="MDG8" s="364"/>
      <c r="MDH8" s="364"/>
      <c r="MDI8" s="364"/>
      <c r="MDJ8" s="364"/>
      <c r="MDK8" s="364"/>
      <c r="MDL8" s="364"/>
      <c r="MDM8" s="364"/>
      <c r="MDN8" s="364"/>
      <c r="MDO8" s="364"/>
      <c r="MDP8" s="364"/>
      <c r="MDQ8" s="364"/>
      <c r="MDR8" s="364"/>
      <c r="MDS8" s="364"/>
      <c r="MDT8" s="364"/>
      <c r="MDU8" s="364"/>
      <c r="MDV8" s="364"/>
      <c r="MDW8" s="364"/>
      <c r="MDX8" s="364"/>
      <c r="MDY8" s="364"/>
      <c r="MDZ8" s="364"/>
      <c r="MEA8" s="364"/>
      <c r="MEB8" s="364"/>
      <c r="MEC8" s="364"/>
      <c r="MED8" s="364"/>
      <c r="MEE8" s="364"/>
      <c r="MEF8" s="364"/>
      <c r="MEG8" s="364"/>
      <c r="MEH8" s="364"/>
      <c r="MEI8" s="364"/>
      <c r="MEJ8" s="364"/>
      <c r="MEK8" s="364"/>
      <c r="MEL8" s="364"/>
      <c r="MEM8" s="364"/>
      <c r="MEN8" s="364"/>
      <c r="MEO8" s="364"/>
      <c r="MEP8" s="364"/>
      <c r="MEQ8" s="364"/>
      <c r="MER8" s="364"/>
      <c r="MES8" s="364"/>
      <c r="MET8" s="364"/>
      <c r="MEU8" s="364"/>
      <c r="MEV8" s="364"/>
      <c r="MEW8" s="364"/>
      <c r="MEX8" s="364"/>
      <c r="MEY8" s="364"/>
      <c r="MEZ8" s="364"/>
      <c r="MFA8" s="364"/>
      <c r="MFB8" s="364"/>
      <c r="MFC8" s="364"/>
      <c r="MFD8" s="364"/>
      <c r="MFE8" s="364"/>
      <c r="MFF8" s="364"/>
      <c r="MFG8" s="364"/>
      <c r="MFH8" s="364"/>
      <c r="MFI8" s="364"/>
      <c r="MFJ8" s="364"/>
      <c r="MFK8" s="364"/>
      <c r="MFL8" s="364"/>
      <c r="MFM8" s="364"/>
      <c r="MFN8" s="364"/>
      <c r="MFO8" s="364"/>
      <c r="MFP8" s="364"/>
      <c r="MFQ8" s="364"/>
      <c r="MFR8" s="364"/>
      <c r="MFS8" s="364"/>
      <c r="MFT8" s="364"/>
      <c r="MFU8" s="364"/>
      <c r="MFV8" s="364"/>
      <c r="MFW8" s="364"/>
      <c r="MFX8" s="364"/>
      <c r="MFY8" s="364"/>
      <c r="MFZ8" s="364"/>
      <c r="MGA8" s="364"/>
      <c r="MGB8" s="364"/>
      <c r="MGC8" s="364"/>
      <c r="MGD8" s="364"/>
      <c r="MGE8" s="364"/>
      <c r="MGF8" s="364"/>
      <c r="MGG8" s="364"/>
      <c r="MGH8" s="364"/>
      <c r="MGI8" s="364"/>
      <c r="MGJ8" s="364"/>
      <c r="MGK8" s="364"/>
      <c r="MGL8" s="364"/>
      <c r="MGM8" s="364"/>
      <c r="MGN8" s="364"/>
      <c r="MGO8" s="364"/>
      <c r="MGP8" s="364"/>
      <c r="MGQ8" s="364"/>
      <c r="MGR8" s="364"/>
      <c r="MGS8" s="364"/>
      <c r="MGT8" s="364"/>
      <c r="MGU8" s="364"/>
      <c r="MGV8" s="364"/>
      <c r="MGW8" s="364"/>
      <c r="MGX8" s="364"/>
      <c r="MGY8" s="364"/>
      <c r="MGZ8" s="364"/>
      <c r="MHA8" s="364"/>
      <c r="MHB8" s="364"/>
      <c r="MHC8" s="364"/>
      <c r="MHD8" s="364"/>
      <c r="MHE8" s="364"/>
      <c r="MHF8" s="364"/>
      <c r="MHG8" s="364"/>
      <c r="MHH8" s="364"/>
      <c r="MHI8" s="364"/>
      <c r="MHJ8" s="364"/>
      <c r="MHK8" s="364"/>
      <c r="MHL8" s="364"/>
      <c r="MHM8" s="364"/>
      <c r="MHN8" s="364"/>
      <c r="MHO8" s="364"/>
      <c r="MHP8" s="364"/>
      <c r="MHQ8" s="364"/>
      <c r="MHR8" s="364"/>
      <c r="MHS8" s="364"/>
      <c r="MHT8" s="364"/>
      <c r="MHU8" s="364"/>
      <c r="MHV8" s="364"/>
      <c r="MHW8" s="364"/>
      <c r="MHX8" s="364"/>
      <c r="MHY8" s="364"/>
      <c r="MHZ8" s="364"/>
      <c r="MIA8" s="364"/>
      <c r="MIB8" s="364"/>
      <c r="MIC8" s="364"/>
      <c r="MID8" s="364"/>
      <c r="MIE8" s="364"/>
      <c r="MIF8" s="364"/>
      <c r="MIG8" s="364"/>
      <c r="MIH8" s="364"/>
      <c r="MII8" s="364"/>
      <c r="MIJ8" s="364"/>
      <c r="MIK8" s="364"/>
      <c r="MIL8" s="364"/>
      <c r="MIM8" s="364"/>
      <c r="MIN8" s="364"/>
      <c r="MIO8" s="364"/>
      <c r="MIP8" s="364"/>
      <c r="MIQ8" s="364"/>
      <c r="MIR8" s="364"/>
      <c r="MIS8" s="364"/>
      <c r="MIT8" s="364"/>
      <c r="MIU8" s="364"/>
      <c r="MIV8" s="364"/>
      <c r="MIW8" s="364"/>
      <c r="MIX8" s="364"/>
      <c r="MIY8" s="364"/>
      <c r="MIZ8" s="364"/>
      <c r="MJA8" s="364"/>
      <c r="MJB8" s="364"/>
      <c r="MJC8" s="364"/>
      <c r="MJD8" s="364"/>
      <c r="MJE8" s="364"/>
      <c r="MJF8" s="364"/>
      <c r="MJG8" s="364"/>
      <c r="MJH8" s="364"/>
      <c r="MJI8" s="364"/>
      <c r="MJJ8" s="364"/>
      <c r="MJK8" s="364"/>
      <c r="MJL8" s="364"/>
      <c r="MJM8" s="364"/>
      <c r="MJN8" s="364"/>
      <c r="MJO8" s="364"/>
      <c r="MJP8" s="364"/>
      <c r="MJQ8" s="364"/>
      <c r="MJR8" s="364"/>
      <c r="MJS8" s="364"/>
      <c r="MJT8" s="364"/>
      <c r="MJU8" s="364"/>
      <c r="MJV8" s="364"/>
      <c r="MJW8" s="364"/>
      <c r="MJX8" s="364"/>
      <c r="MJY8" s="364"/>
      <c r="MJZ8" s="364"/>
      <c r="MKA8" s="364"/>
      <c r="MKB8" s="364"/>
      <c r="MKC8" s="364"/>
      <c r="MKD8" s="364"/>
      <c r="MKE8" s="364"/>
      <c r="MKF8" s="364"/>
      <c r="MKG8" s="364"/>
      <c r="MKH8" s="364"/>
      <c r="MKI8" s="364"/>
      <c r="MKJ8" s="364"/>
      <c r="MKK8" s="364"/>
      <c r="MKL8" s="364"/>
      <c r="MKM8" s="364"/>
      <c r="MKN8" s="364"/>
      <c r="MKO8" s="364"/>
      <c r="MKP8" s="364"/>
      <c r="MKQ8" s="364"/>
      <c r="MKR8" s="364"/>
      <c r="MKS8" s="364"/>
      <c r="MKT8" s="364"/>
      <c r="MKU8" s="364"/>
      <c r="MKV8" s="364"/>
      <c r="MKW8" s="364"/>
      <c r="MKX8" s="364"/>
      <c r="MKY8" s="364"/>
      <c r="MKZ8" s="364"/>
      <c r="MLA8" s="364"/>
      <c r="MLB8" s="364"/>
      <c r="MLC8" s="364"/>
      <c r="MLD8" s="364"/>
      <c r="MLE8" s="364"/>
      <c r="MLF8" s="364"/>
      <c r="MLG8" s="364"/>
      <c r="MLH8" s="364"/>
      <c r="MLI8" s="364"/>
      <c r="MLJ8" s="364"/>
      <c r="MLK8" s="364"/>
      <c r="MLL8" s="364"/>
      <c r="MLM8" s="364"/>
      <c r="MLN8" s="364"/>
      <c r="MLO8" s="364"/>
      <c r="MLP8" s="364"/>
      <c r="MLQ8" s="364"/>
      <c r="MLR8" s="364"/>
      <c r="MLS8" s="364"/>
      <c r="MLT8" s="364"/>
      <c r="MLU8" s="364"/>
      <c r="MLV8" s="364"/>
      <c r="MLW8" s="364"/>
      <c r="MLX8" s="364"/>
      <c r="MLY8" s="364"/>
      <c r="MLZ8" s="364"/>
      <c r="MMA8" s="364"/>
      <c r="MMB8" s="364"/>
      <c r="MMC8" s="364"/>
      <c r="MMD8" s="364"/>
      <c r="MME8" s="364"/>
      <c r="MMF8" s="364"/>
      <c r="MMG8" s="364"/>
      <c r="MMH8" s="364"/>
      <c r="MMI8" s="364"/>
      <c r="MMJ8" s="364"/>
      <c r="MMK8" s="364"/>
      <c r="MML8" s="364"/>
      <c r="MMM8" s="364"/>
      <c r="MMN8" s="364"/>
      <c r="MMO8" s="364"/>
      <c r="MMP8" s="364"/>
      <c r="MMQ8" s="364"/>
      <c r="MMR8" s="364"/>
      <c r="MMS8" s="364"/>
      <c r="MMT8" s="364"/>
      <c r="MMU8" s="364"/>
      <c r="MMV8" s="364"/>
      <c r="MMW8" s="364"/>
      <c r="MMX8" s="364"/>
      <c r="MMY8" s="364"/>
      <c r="MMZ8" s="364"/>
      <c r="MNA8" s="364"/>
      <c r="MNB8" s="364"/>
      <c r="MNC8" s="364"/>
      <c r="MND8" s="364"/>
      <c r="MNE8" s="364"/>
      <c r="MNF8" s="364"/>
      <c r="MNG8" s="364"/>
      <c r="MNH8" s="364"/>
      <c r="MNI8" s="364"/>
      <c r="MNJ8" s="364"/>
      <c r="MNK8" s="364"/>
      <c r="MNL8" s="364"/>
      <c r="MNM8" s="364"/>
      <c r="MNN8" s="364"/>
      <c r="MNO8" s="364"/>
      <c r="MNP8" s="364"/>
      <c r="MNQ8" s="364"/>
      <c r="MNR8" s="364"/>
      <c r="MNS8" s="364"/>
      <c r="MNT8" s="364"/>
      <c r="MNU8" s="364"/>
      <c r="MNV8" s="364"/>
      <c r="MNW8" s="364"/>
      <c r="MNX8" s="364"/>
      <c r="MNY8" s="364"/>
      <c r="MNZ8" s="364"/>
      <c r="MOA8" s="364"/>
      <c r="MOB8" s="364"/>
      <c r="MOC8" s="364"/>
      <c r="MOD8" s="364"/>
      <c r="MOE8" s="364"/>
      <c r="MOF8" s="364"/>
      <c r="MOG8" s="364"/>
      <c r="MOH8" s="364"/>
      <c r="MOI8" s="364"/>
      <c r="MOJ8" s="364"/>
      <c r="MOK8" s="364"/>
      <c r="MOL8" s="364"/>
      <c r="MOM8" s="364"/>
      <c r="MON8" s="364"/>
      <c r="MOO8" s="364"/>
      <c r="MOP8" s="364"/>
      <c r="MOQ8" s="364"/>
      <c r="MOR8" s="364"/>
      <c r="MOS8" s="364"/>
      <c r="MOT8" s="364"/>
      <c r="MOU8" s="364"/>
      <c r="MOV8" s="364"/>
      <c r="MOW8" s="364"/>
      <c r="MOX8" s="364"/>
      <c r="MOY8" s="364"/>
      <c r="MOZ8" s="364"/>
      <c r="MPA8" s="364"/>
      <c r="MPB8" s="364"/>
      <c r="MPC8" s="364"/>
      <c r="MPD8" s="364"/>
      <c r="MPE8" s="364"/>
      <c r="MPF8" s="364"/>
      <c r="MPG8" s="364"/>
      <c r="MPH8" s="364"/>
      <c r="MPI8" s="364"/>
      <c r="MPJ8" s="364"/>
      <c r="MPK8" s="364"/>
      <c r="MPL8" s="364"/>
      <c r="MPM8" s="364"/>
      <c r="MPN8" s="364"/>
      <c r="MPO8" s="364"/>
      <c r="MPP8" s="364"/>
      <c r="MPQ8" s="364"/>
      <c r="MPR8" s="364"/>
      <c r="MPS8" s="364"/>
      <c r="MPT8" s="364"/>
      <c r="MPU8" s="364"/>
      <c r="MPV8" s="364"/>
      <c r="MPW8" s="364"/>
      <c r="MPX8" s="364"/>
      <c r="MPY8" s="364"/>
      <c r="MPZ8" s="364"/>
      <c r="MQA8" s="364"/>
      <c r="MQB8" s="364"/>
      <c r="MQC8" s="364"/>
      <c r="MQD8" s="364"/>
      <c r="MQE8" s="364"/>
      <c r="MQF8" s="364"/>
      <c r="MQG8" s="364"/>
      <c r="MQH8" s="364"/>
      <c r="MQI8" s="364"/>
      <c r="MQJ8" s="364"/>
      <c r="MQK8" s="364"/>
      <c r="MQL8" s="364"/>
      <c r="MQM8" s="364"/>
      <c r="MQN8" s="364"/>
      <c r="MQO8" s="364"/>
      <c r="MQP8" s="364"/>
      <c r="MQQ8" s="364"/>
      <c r="MQR8" s="364"/>
      <c r="MQS8" s="364"/>
      <c r="MQT8" s="364"/>
      <c r="MQU8" s="364"/>
      <c r="MQV8" s="364"/>
      <c r="MQW8" s="364"/>
      <c r="MQX8" s="364"/>
      <c r="MQY8" s="364"/>
      <c r="MQZ8" s="364"/>
      <c r="MRA8" s="364"/>
      <c r="MRB8" s="364"/>
      <c r="MRC8" s="364"/>
      <c r="MRD8" s="364"/>
      <c r="MRE8" s="364"/>
      <c r="MRF8" s="364"/>
      <c r="MRG8" s="364"/>
      <c r="MRH8" s="364"/>
      <c r="MRI8" s="364"/>
      <c r="MRJ8" s="364"/>
      <c r="MRK8" s="364"/>
      <c r="MRL8" s="364"/>
      <c r="MRM8" s="364"/>
      <c r="MRN8" s="364"/>
      <c r="MRO8" s="364"/>
      <c r="MRP8" s="364"/>
      <c r="MRQ8" s="364"/>
      <c r="MRR8" s="364"/>
      <c r="MRS8" s="364"/>
      <c r="MRT8" s="364"/>
      <c r="MRU8" s="364"/>
      <c r="MRV8" s="364"/>
      <c r="MRW8" s="364"/>
      <c r="MRX8" s="364"/>
      <c r="MRY8" s="364"/>
      <c r="MRZ8" s="364"/>
      <c r="MSA8" s="364"/>
      <c r="MSB8" s="364"/>
      <c r="MSC8" s="364"/>
      <c r="MSD8" s="364"/>
      <c r="MSE8" s="364"/>
      <c r="MSF8" s="364"/>
      <c r="MSG8" s="364"/>
      <c r="MSH8" s="364"/>
      <c r="MSI8" s="364"/>
      <c r="MSJ8" s="364"/>
      <c r="MSK8" s="364"/>
      <c r="MSL8" s="364"/>
      <c r="MSM8" s="364"/>
      <c r="MSN8" s="364"/>
      <c r="MSO8" s="364"/>
      <c r="MSP8" s="364"/>
      <c r="MSQ8" s="364"/>
      <c r="MSR8" s="364"/>
      <c r="MSS8" s="364"/>
      <c r="MST8" s="364"/>
      <c r="MSU8" s="364"/>
      <c r="MSV8" s="364"/>
      <c r="MSW8" s="364"/>
      <c r="MSX8" s="364"/>
      <c r="MSY8" s="364"/>
      <c r="MSZ8" s="364"/>
      <c r="MTA8" s="364"/>
      <c r="MTB8" s="364"/>
      <c r="MTC8" s="364"/>
      <c r="MTD8" s="364"/>
      <c r="MTE8" s="364"/>
      <c r="MTF8" s="364"/>
      <c r="MTG8" s="364"/>
      <c r="MTH8" s="364"/>
      <c r="MTI8" s="364"/>
      <c r="MTJ8" s="364"/>
      <c r="MTK8" s="364"/>
      <c r="MTL8" s="364"/>
      <c r="MTM8" s="364"/>
      <c r="MTN8" s="364"/>
      <c r="MTO8" s="364"/>
      <c r="MTP8" s="364"/>
      <c r="MTQ8" s="364"/>
      <c r="MTR8" s="364"/>
      <c r="MTS8" s="364"/>
      <c r="MTT8" s="364"/>
      <c r="MTU8" s="364"/>
      <c r="MTV8" s="364"/>
      <c r="MTW8" s="364"/>
      <c r="MTX8" s="364"/>
      <c r="MTY8" s="364"/>
      <c r="MTZ8" s="364"/>
      <c r="MUA8" s="364"/>
      <c r="MUB8" s="364"/>
      <c r="MUC8" s="364"/>
      <c r="MUD8" s="364"/>
      <c r="MUE8" s="364"/>
      <c r="MUF8" s="364"/>
      <c r="MUG8" s="364"/>
      <c r="MUH8" s="364"/>
      <c r="MUI8" s="364"/>
      <c r="MUJ8" s="364"/>
      <c r="MUK8" s="364"/>
      <c r="MUL8" s="364"/>
      <c r="MUM8" s="364"/>
      <c r="MUN8" s="364"/>
      <c r="MUO8" s="364"/>
      <c r="MUP8" s="364"/>
      <c r="MUQ8" s="364"/>
      <c r="MUR8" s="364"/>
      <c r="MUS8" s="364"/>
      <c r="MUT8" s="364"/>
      <c r="MUU8" s="364"/>
      <c r="MUV8" s="364"/>
      <c r="MUW8" s="364"/>
      <c r="MUX8" s="364"/>
      <c r="MUY8" s="364"/>
      <c r="MUZ8" s="364"/>
      <c r="MVA8" s="364"/>
      <c r="MVB8" s="364"/>
      <c r="MVC8" s="364"/>
      <c r="MVD8" s="364"/>
      <c r="MVE8" s="364"/>
      <c r="MVF8" s="364"/>
      <c r="MVG8" s="364"/>
      <c r="MVH8" s="364"/>
      <c r="MVI8" s="364"/>
      <c r="MVJ8" s="364"/>
      <c r="MVK8" s="364"/>
      <c r="MVL8" s="364"/>
      <c r="MVM8" s="364"/>
      <c r="MVN8" s="364"/>
      <c r="MVO8" s="364"/>
      <c r="MVP8" s="364"/>
      <c r="MVQ8" s="364"/>
      <c r="MVR8" s="364"/>
      <c r="MVS8" s="364"/>
      <c r="MVT8" s="364"/>
      <c r="MVU8" s="364"/>
      <c r="MVV8" s="364"/>
      <c r="MVW8" s="364"/>
      <c r="MVX8" s="364"/>
      <c r="MVY8" s="364"/>
      <c r="MVZ8" s="364"/>
      <c r="MWA8" s="364"/>
      <c r="MWB8" s="364"/>
      <c r="MWC8" s="364"/>
      <c r="MWD8" s="364"/>
      <c r="MWE8" s="364"/>
      <c r="MWF8" s="364"/>
      <c r="MWG8" s="364"/>
      <c r="MWH8" s="364"/>
      <c r="MWI8" s="364"/>
      <c r="MWJ8" s="364"/>
      <c r="MWK8" s="364"/>
      <c r="MWL8" s="364"/>
      <c r="MWM8" s="364"/>
      <c r="MWN8" s="364"/>
      <c r="MWO8" s="364"/>
      <c r="MWP8" s="364"/>
      <c r="MWQ8" s="364"/>
      <c r="MWR8" s="364"/>
      <c r="MWS8" s="364"/>
      <c r="MWT8" s="364"/>
      <c r="MWU8" s="364"/>
      <c r="MWV8" s="364"/>
      <c r="MWW8" s="364"/>
      <c r="MWX8" s="364"/>
      <c r="MWY8" s="364"/>
      <c r="MWZ8" s="364"/>
      <c r="MXA8" s="364"/>
      <c r="MXB8" s="364"/>
      <c r="MXC8" s="364"/>
      <c r="MXD8" s="364"/>
      <c r="MXE8" s="364"/>
      <c r="MXF8" s="364"/>
      <c r="MXG8" s="364"/>
      <c r="MXH8" s="364"/>
      <c r="MXI8" s="364"/>
      <c r="MXJ8" s="364"/>
      <c r="MXK8" s="364"/>
      <c r="MXL8" s="364"/>
      <c r="MXM8" s="364"/>
      <c r="MXN8" s="364"/>
      <c r="MXO8" s="364"/>
      <c r="MXP8" s="364"/>
      <c r="MXQ8" s="364"/>
      <c r="MXR8" s="364"/>
      <c r="MXS8" s="364"/>
      <c r="MXT8" s="364"/>
      <c r="MXU8" s="364"/>
      <c r="MXV8" s="364"/>
      <c r="MXW8" s="364"/>
      <c r="MXX8" s="364"/>
      <c r="MXY8" s="364"/>
      <c r="MXZ8" s="364"/>
      <c r="MYA8" s="364"/>
      <c r="MYB8" s="364"/>
      <c r="MYC8" s="364"/>
      <c r="MYD8" s="364"/>
      <c r="MYE8" s="364"/>
      <c r="MYF8" s="364"/>
      <c r="MYG8" s="364"/>
      <c r="MYH8" s="364"/>
      <c r="MYI8" s="364"/>
      <c r="MYJ8" s="364"/>
      <c r="MYK8" s="364"/>
      <c r="MYL8" s="364"/>
      <c r="MYM8" s="364"/>
      <c r="MYN8" s="364"/>
      <c r="MYO8" s="364"/>
      <c r="MYP8" s="364"/>
      <c r="MYQ8" s="364"/>
      <c r="MYR8" s="364"/>
      <c r="MYS8" s="364"/>
      <c r="MYT8" s="364"/>
      <c r="MYU8" s="364"/>
      <c r="MYV8" s="364"/>
      <c r="MYW8" s="364"/>
      <c r="MYX8" s="364"/>
      <c r="MYY8" s="364"/>
      <c r="MYZ8" s="364"/>
      <c r="MZA8" s="364"/>
      <c r="MZB8" s="364"/>
      <c r="MZC8" s="364"/>
      <c r="MZD8" s="364"/>
      <c r="MZE8" s="364"/>
      <c r="MZF8" s="364"/>
      <c r="MZG8" s="364"/>
      <c r="MZH8" s="364"/>
      <c r="MZI8" s="364"/>
      <c r="MZJ8" s="364"/>
      <c r="MZK8" s="364"/>
      <c r="MZL8" s="364"/>
      <c r="MZM8" s="364"/>
      <c r="MZN8" s="364"/>
      <c r="MZO8" s="364"/>
      <c r="MZP8" s="364"/>
      <c r="MZQ8" s="364"/>
      <c r="MZR8" s="364"/>
      <c r="MZS8" s="364"/>
      <c r="MZT8" s="364"/>
      <c r="MZU8" s="364"/>
      <c r="MZV8" s="364"/>
      <c r="MZW8" s="364"/>
      <c r="MZX8" s="364"/>
      <c r="MZY8" s="364"/>
      <c r="MZZ8" s="364"/>
      <c r="NAA8" s="364"/>
      <c r="NAB8" s="364"/>
      <c r="NAC8" s="364"/>
      <c r="NAD8" s="364"/>
      <c r="NAE8" s="364"/>
      <c r="NAF8" s="364"/>
      <c r="NAG8" s="364"/>
      <c r="NAH8" s="364"/>
      <c r="NAI8" s="364"/>
      <c r="NAJ8" s="364"/>
      <c r="NAK8" s="364"/>
      <c r="NAL8" s="364"/>
      <c r="NAM8" s="364"/>
      <c r="NAN8" s="364"/>
      <c r="NAO8" s="364"/>
      <c r="NAP8" s="364"/>
      <c r="NAQ8" s="364"/>
      <c r="NAR8" s="364"/>
      <c r="NAS8" s="364"/>
      <c r="NAT8" s="364"/>
      <c r="NAU8" s="364"/>
      <c r="NAV8" s="364"/>
      <c r="NAW8" s="364"/>
      <c r="NAX8" s="364"/>
      <c r="NAY8" s="364"/>
      <c r="NAZ8" s="364"/>
      <c r="NBA8" s="364"/>
      <c r="NBB8" s="364"/>
      <c r="NBC8" s="364"/>
      <c r="NBD8" s="364"/>
      <c r="NBE8" s="364"/>
      <c r="NBF8" s="364"/>
      <c r="NBG8" s="364"/>
      <c r="NBH8" s="364"/>
      <c r="NBI8" s="364"/>
      <c r="NBJ8" s="364"/>
      <c r="NBK8" s="364"/>
      <c r="NBL8" s="364"/>
      <c r="NBM8" s="364"/>
      <c r="NBN8" s="364"/>
      <c r="NBO8" s="364"/>
      <c r="NBP8" s="364"/>
      <c r="NBQ8" s="364"/>
      <c r="NBR8" s="364"/>
      <c r="NBS8" s="364"/>
      <c r="NBT8" s="364"/>
      <c r="NBU8" s="364"/>
      <c r="NBV8" s="364"/>
      <c r="NBW8" s="364"/>
      <c r="NBX8" s="364"/>
      <c r="NBY8" s="364"/>
      <c r="NBZ8" s="364"/>
      <c r="NCA8" s="364"/>
      <c r="NCB8" s="364"/>
      <c r="NCC8" s="364"/>
      <c r="NCD8" s="364"/>
      <c r="NCE8" s="364"/>
      <c r="NCF8" s="364"/>
      <c r="NCG8" s="364"/>
      <c r="NCH8" s="364"/>
      <c r="NCI8" s="364"/>
      <c r="NCJ8" s="364"/>
      <c r="NCK8" s="364"/>
      <c r="NCL8" s="364"/>
      <c r="NCM8" s="364"/>
      <c r="NCN8" s="364"/>
      <c r="NCO8" s="364"/>
      <c r="NCP8" s="364"/>
      <c r="NCQ8" s="364"/>
      <c r="NCR8" s="364"/>
      <c r="NCS8" s="364"/>
      <c r="NCT8" s="364"/>
      <c r="NCU8" s="364"/>
      <c r="NCV8" s="364"/>
      <c r="NCW8" s="364"/>
      <c r="NCX8" s="364"/>
      <c r="NCY8" s="364"/>
      <c r="NCZ8" s="364"/>
      <c r="NDA8" s="364"/>
      <c r="NDB8" s="364"/>
      <c r="NDC8" s="364"/>
      <c r="NDD8" s="364"/>
      <c r="NDE8" s="364"/>
      <c r="NDF8" s="364"/>
      <c r="NDG8" s="364"/>
      <c r="NDH8" s="364"/>
      <c r="NDI8" s="364"/>
      <c r="NDJ8" s="364"/>
      <c r="NDK8" s="364"/>
      <c r="NDL8" s="364"/>
      <c r="NDM8" s="364"/>
      <c r="NDN8" s="364"/>
      <c r="NDO8" s="364"/>
      <c r="NDP8" s="364"/>
      <c r="NDQ8" s="364"/>
      <c r="NDR8" s="364"/>
      <c r="NDS8" s="364"/>
      <c r="NDT8" s="364"/>
      <c r="NDU8" s="364"/>
      <c r="NDV8" s="364"/>
      <c r="NDW8" s="364"/>
      <c r="NDX8" s="364"/>
      <c r="NDY8" s="364"/>
      <c r="NDZ8" s="364"/>
      <c r="NEA8" s="364"/>
      <c r="NEB8" s="364"/>
      <c r="NEC8" s="364"/>
      <c r="NED8" s="364"/>
      <c r="NEE8" s="364"/>
      <c r="NEF8" s="364"/>
      <c r="NEG8" s="364"/>
      <c r="NEH8" s="364"/>
      <c r="NEI8" s="364"/>
      <c r="NEJ8" s="364"/>
      <c r="NEK8" s="364"/>
      <c r="NEL8" s="364"/>
      <c r="NEM8" s="364"/>
      <c r="NEN8" s="364"/>
      <c r="NEO8" s="364"/>
      <c r="NEP8" s="364"/>
      <c r="NEQ8" s="364"/>
      <c r="NER8" s="364"/>
      <c r="NES8" s="364"/>
      <c r="NET8" s="364"/>
      <c r="NEU8" s="364"/>
      <c r="NEV8" s="364"/>
      <c r="NEW8" s="364"/>
      <c r="NEX8" s="364"/>
      <c r="NEY8" s="364"/>
      <c r="NEZ8" s="364"/>
      <c r="NFA8" s="364"/>
      <c r="NFB8" s="364"/>
      <c r="NFC8" s="364"/>
      <c r="NFD8" s="364"/>
      <c r="NFE8" s="364"/>
      <c r="NFF8" s="364"/>
      <c r="NFG8" s="364"/>
      <c r="NFH8" s="364"/>
      <c r="NFI8" s="364"/>
      <c r="NFJ8" s="364"/>
      <c r="NFK8" s="364"/>
      <c r="NFL8" s="364"/>
      <c r="NFM8" s="364"/>
      <c r="NFN8" s="364"/>
      <c r="NFO8" s="364"/>
      <c r="NFP8" s="364"/>
      <c r="NFQ8" s="364"/>
      <c r="NFR8" s="364"/>
      <c r="NFS8" s="364"/>
      <c r="NFT8" s="364"/>
      <c r="NFU8" s="364"/>
      <c r="NFV8" s="364"/>
      <c r="NFW8" s="364"/>
      <c r="NFX8" s="364"/>
      <c r="NFY8" s="364"/>
      <c r="NFZ8" s="364"/>
      <c r="NGA8" s="364"/>
      <c r="NGB8" s="364"/>
      <c r="NGC8" s="364"/>
      <c r="NGD8" s="364"/>
      <c r="NGE8" s="364"/>
      <c r="NGF8" s="364"/>
      <c r="NGG8" s="364"/>
      <c r="NGH8" s="364"/>
      <c r="NGI8" s="364"/>
      <c r="NGJ8" s="364"/>
      <c r="NGK8" s="364"/>
      <c r="NGL8" s="364"/>
      <c r="NGM8" s="364"/>
      <c r="NGN8" s="364"/>
      <c r="NGO8" s="364"/>
      <c r="NGP8" s="364"/>
      <c r="NGQ8" s="364"/>
      <c r="NGR8" s="364"/>
      <c r="NGS8" s="364"/>
      <c r="NGT8" s="364"/>
      <c r="NGU8" s="364"/>
      <c r="NGV8" s="364"/>
      <c r="NGW8" s="364"/>
      <c r="NGX8" s="364"/>
      <c r="NGY8" s="364"/>
      <c r="NGZ8" s="364"/>
      <c r="NHA8" s="364"/>
      <c r="NHB8" s="364"/>
      <c r="NHC8" s="364"/>
      <c r="NHD8" s="364"/>
      <c r="NHE8" s="364"/>
      <c r="NHF8" s="364"/>
      <c r="NHG8" s="364"/>
      <c r="NHH8" s="364"/>
      <c r="NHI8" s="364"/>
      <c r="NHJ8" s="364"/>
      <c r="NHK8" s="364"/>
      <c r="NHL8" s="364"/>
      <c r="NHM8" s="364"/>
      <c r="NHN8" s="364"/>
      <c r="NHO8" s="364"/>
      <c r="NHP8" s="364"/>
      <c r="NHQ8" s="364"/>
      <c r="NHR8" s="364"/>
      <c r="NHS8" s="364"/>
      <c r="NHT8" s="364"/>
      <c r="NHU8" s="364"/>
      <c r="NHV8" s="364"/>
      <c r="NHW8" s="364"/>
      <c r="NHX8" s="364"/>
      <c r="NHY8" s="364"/>
      <c r="NHZ8" s="364"/>
      <c r="NIA8" s="364"/>
      <c r="NIB8" s="364"/>
      <c r="NIC8" s="364"/>
      <c r="NID8" s="364"/>
      <c r="NIE8" s="364"/>
      <c r="NIF8" s="364"/>
      <c r="NIG8" s="364"/>
      <c r="NIH8" s="364"/>
      <c r="NII8" s="364"/>
      <c r="NIJ8" s="364"/>
      <c r="NIK8" s="364"/>
      <c r="NIL8" s="364"/>
      <c r="NIM8" s="364"/>
      <c r="NIN8" s="364"/>
      <c r="NIO8" s="364"/>
      <c r="NIP8" s="364"/>
      <c r="NIQ8" s="364"/>
      <c r="NIR8" s="364"/>
      <c r="NIS8" s="364"/>
      <c r="NIT8" s="364"/>
      <c r="NIU8" s="364"/>
      <c r="NIV8" s="364"/>
      <c r="NIW8" s="364"/>
      <c r="NIX8" s="364"/>
      <c r="NIY8" s="364"/>
      <c r="NIZ8" s="364"/>
      <c r="NJA8" s="364"/>
      <c r="NJB8" s="364"/>
      <c r="NJC8" s="364"/>
      <c r="NJD8" s="364"/>
      <c r="NJE8" s="364"/>
      <c r="NJF8" s="364"/>
      <c r="NJG8" s="364"/>
      <c r="NJH8" s="364"/>
      <c r="NJI8" s="364"/>
      <c r="NJJ8" s="364"/>
      <c r="NJK8" s="364"/>
      <c r="NJL8" s="364"/>
      <c r="NJM8" s="364"/>
      <c r="NJN8" s="364"/>
      <c r="NJO8" s="364"/>
      <c r="NJP8" s="364"/>
      <c r="NJQ8" s="364"/>
      <c r="NJR8" s="364"/>
      <c r="NJS8" s="364"/>
      <c r="NJT8" s="364"/>
      <c r="NJU8" s="364"/>
      <c r="NJV8" s="364"/>
      <c r="NJW8" s="364"/>
      <c r="NJX8" s="364"/>
      <c r="NJY8" s="364"/>
      <c r="NJZ8" s="364"/>
      <c r="NKA8" s="364"/>
      <c r="NKB8" s="364"/>
      <c r="NKC8" s="364"/>
      <c r="NKD8" s="364"/>
      <c r="NKE8" s="364"/>
      <c r="NKF8" s="364"/>
      <c r="NKG8" s="364"/>
      <c r="NKH8" s="364"/>
      <c r="NKI8" s="364"/>
      <c r="NKJ8" s="364"/>
      <c r="NKK8" s="364"/>
      <c r="NKL8" s="364"/>
      <c r="NKM8" s="364"/>
      <c r="NKN8" s="364"/>
      <c r="NKO8" s="364"/>
      <c r="NKP8" s="364"/>
      <c r="NKQ8" s="364"/>
      <c r="NKR8" s="364"/>
      <c r="NKS8" s="364"/>
      <c r="NKT8" s="364"/>
      <c r="NKU8" s="364"/>
      <c r="NKV8" s="364"/>
      <c r="NKW8" s="364"/>
      <c r="NKX8" s="364"/>
      <c r="NKY8" s="364"/>
      <c r="NKZ8" s="364"/>
      <c r="NLA8" s="364"/>
      <c r="NLB8" s="364"/>
      <c r="NLC8" s="364"/>
      <c r="NLD8" s="364"/>
      <c r="NLE8" s="364"/>
      <c r="NLF8" s="364"/>
      <c r="NLG8" s="364"/>
      <c r="NLH8" s="364"/>
      <c r="NLI8" s="364"/>
      <c r="NLJ8" s="364"/>
      <c r="NLK8" s="364"/>
      <c r="NLL8" s="364"/>
      <c r="NLM8" s="364"/>
      <c r="NLN8" s="364"/>
      <c r="NLO8" s="364"/>
      <c r="NLP8" s="364"/>
      <c r="NLQ8" s="364"/>
      <c r="NLR8" s="364"/>
      <c r="NLS8" s="364"/>
      <c r="NLT8" s="364"/>
      <c r="NLU8" s="364"/>
      <c r="NLV8" s="364"/>
      <c r="NLW8" s="364"/>
      <c r="NLX8" s="364"/>
      <c r="NLY8" s="364"/>
      <c r="NLZ8" s="364"/>
      <c r="NMA8" s="364"/>
      <c r="NMB8" s="364"/>
      <c r="NMC8" s="364"/>
      <c r="NMD8" s="364"/>
      <c r="NME8" s="364"/>
      <c r="NMF8" s="364"/>
      <c r="NMG8" s="364"/>
      <c r="NMH8" s="364"/>
      <c r="NMI8" s="364"/>
      <c r="NMJ8" s="364"/>
      <c r="NMK8" s="364"/>
      <c r="NML8" s="364"/>
      <c r="NMM8" s="364"/>
      <c r="NMN8" s="364"/>
      <c r="NMO8" s="364"/>
      <c r="NMP8" s="364"/>
      <c r="NMQ8" s="364"/>
      <c r="NMR8" s="364"/>
      <c r="NMS8" s="364"/>
      <c r="NMT8" s="364"/>
      <c r="NMU8" s="364"/>
      <c r="NMV8" s="364"/>
      <c r="NMW8" s="364"/>
      <c r="NMX8" s="364"/>
      <c r="NMY8" s="364"/>
      <c r="NMZ8" s="364"/>
      <c r="NNA8" s="364"/>
      <c r="NNB8" s="364"/>
      <c r="NNC8" s="364"/>
      <c r="NND8" s="364"/>
      <c r="NNE8" s="364"/>
      <c r="NNF8" s="364"/>
      <c r="NNG8" s="364"/>
      <c r="NNH8" s="364"/>
      <c r="NNI8" s="364"/>
      <c r="NNJ8" s="364"/>
      <c r="NNK8" s="364"/>
      <c r="NNL8" s="364"/>
      <c r="NNM8" s="364"/>
      <c r="NNN8" s="364"/>
      <c r="NNO8" s="364"/>
      <c r="NNP8" s="364"/>
      <c r="NNQ8" s="364"/>
      <c r="NNR8" s="364"/>
      <c r="NNS8" s="364"/>
      <c r="NNT8" s="364"/>
      <c r="NNU8" s="364"/>
      <c r="NNV8" s="364"/>
      <c r="NNW8" s="364"/>
      <c r="NNX8" s="364"/>
      <c r="NNY8" s="364"/>
      <c r="NNZ8" s="364"/>
      <c r="NOA8" s="364"/>
      <c r="NOB8" s="364"/>
      <c r="NOC8" s="364"/>
      <c r="NOD8" s="364"/>
      <c r="NOE8" s="364"/>
      <c r="NOF8" s="364"/>
      <c r="NOG8" s="364"/>
      <c r="NOH8" s="364"/>
      <c r="NOI8" s="364"/>
      <c r="NOJ8" s="364"/>
      <c r="NOK8" s="364"/>
      <c r="NOL8" s="364"/>
      <c r="NOM8" s="364"/>
      <c r="NON8" s="364"/>
      <c r="NOO8" s="364"/>
      <c r="NOP8" s="364"/>
      <c r="NOQ8" s="364"/>
      <c r="NOR8" s="364"/>
      <c r="NOS8" s="364"/>
      <c r="NOT8" s="364"/>
      <c r="NOU8" s="364"/>
      <c r="NOV8" s="364"/>
      <c r="NOW8" s="364"/>
      <c r="NOX8" s="364"/>
      <c r="NOY8" s="364"/>
      <c r="NOZ8" s="364"/>
      <c r="NPA8" s="364"/>
      <c r="NPB8" s="364"/>
      <c r="NPC8" s="364"/>
      <c r="NPD8" s="364"/>
      <c r="NPE8" s="364"/>
      <c r="NPF8" s="364"/>
      <c r="NPG8" s="364"/>
      <c r="NPH8" s="364"/>
      <c r="NPI8" s="364"/>
      <c r="NPJ8" s="364"/>
      <c r="NPK8" s="364"/>
      <c r="NPL8" s="364"/>
      <c r="NPM8" s="364"/>
      <c r="NPN8" s="364"/>
      <c r="NPO8" s="364"/>
      <c r="NPP8" s="364"/>
      <c r="NPQ8" s="364"/>
      <c r="NPR8" s="364"/>
      <c r="NPS8" s="364"/>
      <c r="NPT8" s="364"/>
      <c r="NPU8" s="364"/>
      <c r="NPV8" s="364"/>
      <c r="NPW8" s="364"/>
      <c r="NPX8" s="364"/>
      <c r="NPY8" s="364"/>
      <c r="NPZ8" s="364"/>
      <c r="NQA8" s="364"/>
      <c r="NQB8" s="364"/>
      <c r="NQC8" s="364"/>
      <c r="NQD8" s="364"/>
      <c r="NQE8" s="364"/>
      <c r="NQF8" s="364"/>
      <c r="NQG8" s="364"/>
      <c r="NQH8" s="364"/>
      <c r="NQI8" s="364"/>
      <c r="NQJ8" s="364"/>
      <c r="NQK8" s="364"/>
      <c r="NQL8" s="364"/>
      <c r="NQM8" s="364"/>
      <c r="NQN8" s="364"/>
      <c r="NQO8" s="364"/>
      <c r="NQP8" s="364"/>
      <c r="NQQ8" s="364"/>
      <c r="NQR8" s="364"/>
      <c r="NQS8" s="364"/>
      <c r="NQT8" s="364"/>
      <c r="NQU8" s="364"/>
      <c r="NQV8" s="364"/>
      <c r="NQW8" s="364"/>
      <c r="NQX8" s="364"/>
      <c r="NQY8" s="364"/>
      <c r="NQZ8" s="364"/>
      <c r="NRA8" s="364"/>
      <c r="NRB8" s="364"/>
      <c r="NRC8" s="364"/>
      <c r="NRD8" s="364"/>
      <c r="NRE8" s="364"/>
      <c r="NRF8" s="364"/>
      <c r="NRG8" s="364"/>
      <c r="NRH8" s="364"/>
      <c r="NRI8" s="364"/>
      <c r="NRJ8" s="364"/>
      <c r="NRK8" s="364"/>
      <c r="NRL8" s="364"/>
      <c r="NRM8" s="364"/>
      <c r="NRN8" s="364"/>
      <c r="NRO8" s="364"/>
      <c r="NRP8" s="364"/>
      <c r="NRQ8" s="364"/>
      <c r="NRR8" s="364"/>
      <c r="NRS8" s="364"/>
      <c r="NRT8" s="364"/>
      <c r="NRU8" s="364"/>
      <c r="NRV8" s="364"/>
      <c r="NRW8" s="364"/>
      <c r="NRX8" s="364"/>
      <c r="NRY8" s="364"/>
      <c r="NRZ8" s="364"/>
      <c r="NSA8" s="364"/>
      <c r="NSB8" s="364"/>
      <c r="NSC8" s="364"/>
      <c r="NSD8" s="364"/>
      <c r="NSE8" s="364"/>
      <c r="NSF8" s="364"/>
      <c r="NSG8" s="364"/>
      <c r="NSH8" s="364"/>
      <c r="NSI8" s="364"/>
      <c r="NSJ8" s="364"/>
      <c r="NSK8" s="364"/>
      <c r="NSL8" s="364"/>
      <c r="NSM8" s="364"/>
      <c r="NSN8" s="364"/>
      <c r="NSO8" s="364"/>
      <c r="NSP8" s="364"/>
      <c r="NSQ8" s="364"/>
      <c r="NSR8" s="364"/>
      <c r="NSS8" s="364"/>
      <c r="NST8" s="364"/>
      <c r="NSU8" s="364"/>
      <c r="NSV8" s="364"/>
      <c r="NSW8" s="364"/>
      <c r="NSX8" s="364"/>
      <c r="NSY8" s="364"/>
      <c r="NSZ8" s="364"/>
      <c r="NTA8" s="364"/>
      <c r="NTB8" s="364"/>
      <c r="NTC8" s="364"/>
      <c r="NTD8" s="364"/>
      <c r="NTE8" s="364"/>
      <c r="NTF8" s="364"/>
      <c r="NTG8" s="364"/>
      <c r="NTH8" s="364"/>
      <c r="NTI8" s="364"/>
      <c r="NTJ8" s="364"/>
      <c r="NTK8" s="364"/>
      <c r="NTL8" s="364"/>
      <c r="NTM8" s="364"/>
      <c r="NTN8" s="364"/>
      <c r="NTO8" s="364"/>
      <c r="NTP8" s="364"/>
      <c r="NTQ8" s="364"/>
      <c r="NTR8" s="364"/>
      <c r="NTS8" s="364"/>
      <c r="NTT8" s="364"/>
      <c r="NTU8" s="364"/>
      <c r="NTV8" s="364"/>
      <c r="NTW8" s="364"/>
      <c r="NTX8" s="364"/>
      <c r="NTY8" s="364"/>
      <c r="NTZ8" s="364"/>
      <c r="NUA8" s="364"/>
      <c r="NUB8" s="364"/>
      <c r="NUC8" s="364"/>
      <c r="NUD8" s="364"/>
      <c r="NUE8" s="364"/>
      <c r="NUF8" s="364"/>
      <c r="NUG8" s="364"/>
      <c r="NUH8" s="364"/>
      <c r="NUI8" s="364"/>
      <c r="NUJ8" s="364"/>
      <c r="NUK8" s="364"/>
      <c r="NUL8" s="364"/>
      <c r="NUM8" s="364"/>
      <c r="NUN8" s="364"/>
      <c r="NUO8" s="364"/>
      <c r="NUP8" s="364"/>
      <c r="NUQ8" s="364"/>
      <c r="NUR8" s="364"/>
      <c r="NUS8" s="364"/>
      <c r="NUT8" s="364"/>
      <c r="NUU8" s="364"/>
      <c r="NUV8" s="364"/>
      <c r="NUW8" s="364"/>
      <c r="NUX8" s="364"/>
      <c r="NUY8" s="364"/>
      <c r="NUZ8" s="364"/>
      <c r="NVA8" s="364"/>
      <c r="NVB8" s="364"/>
      <c r="NVC8" s="364"/>
      <c r="NVD8" s="364"/>
      <c r="NVE8" s="364"/>
      <c r="NVF8" s="364"/>
      <c r="NVG8" s="364"/>
      <c r="NVH8" s="364"/>
      <c r="NVI8" s="364"/>
      <c r="NVJ8" s="364"/>
      <c r="NVK8" s="364"/>
      <c r="NVL8" s="364"/>
      <c r="NVM8" s="364"/>
      <c r="NVN8" s="364"/>
      <c r="NVO8" s="364"/>
      <c r="NVP8" s="364"/>
      <c r="NVQ8" s="364"/>
      <c r="NVR8" s="364"/>
      <c r="NVS8" s="364"/>
      <c r="NVT8" s="364"/>
      <c r="NVU8" s="364"/>
      <c r="NVV8" s="364"/>
      <c r="NVW8" s="364"/>
      <c r="NVX8" s="364"/>
      <c r="NVY8" s="364"/>
      <c r="NVZ8" s="364"/>
      <c r="NWA8" s="364"/>
      <c r="NWB8" s="364"/>
      <c r="NWC8" s="364"/>
      <c r="NWD8" s="364"/>
      <c r="NWE8" s="364"/>
      <c r="NWF8" s="364"/>
      <c r="NWG8" s="364"/>
      <c r="NWH8" s="364"/>
      <c r="NWI8" s="364"/>
      <c r="NWJ8" s="364"/>
      <c r="NWK8" s="364"/>
      <c r="NWL8" s="364"/>
      <c r="NWM8" s="364"/>
      <c r="NWN8" s="364"/>
      <c r="NWO8" s="364"/>
      <c r="NWP8" s="364"/>
      <c r="NWQ8" s="364"/>
      <c r="NWR8" s="364"/>
      <c r="NWS8" s="364"/>
      <c r="NWT8" s="364"/>
      <c r="NWU8" s="364"/>
      <c r="NWV8" s="364"/>
      <c r="NWW8" s="364"/>
      <c r="NWX8" s="364"/>
      <c r="NWY8" s="364"/>
      <c r="NWZ8" s="364"/>
      <c r="NXA8" s="364"/>
      <c r="NXB8" s="364"/>
      <c r="NXC8" s="364"/>
      <c r="NXD8" s="364"/>
      <c r="NXE8" s="364"/>
      <c r="NXF8" s="364"/>
      <c r="NXG8" s="364"/>
      <c r="NXH8" s="364"/>
      <c r="NXI8" s="364"/>
      <c r="NXJ8" s="364"/>
      <c r="NXK8" s="364"/>
      <c r="NXL8" s="364"/>
      <c r="NXM8" s="364"/>
      <c r="NXN8" s="364"/>
      <c r="NXO8" s="364"/>
      <c r="NXP8" s="364"/>
      <c r="NXQ8" s="364"/>
      <c r="NXR8" s="364"/>
      <c r="NXS8" s="364"/>
      <c r="NXT8" s="364"/>
      <c r="NXU8" s="364"/>
      <c r="NXV8" s="364"/>
      <c r="NXW8" s="364"/>
      <c r="NXX8" s="364"/>
      <c r="NXY8" s="364"/>
      <c r="NXZ8" s="364"/>
      <c r="NYA8" s="364"/>
      <c r="NYB8" s="364"/>
      <c r="NYC8" s="364"/>
      <c r="NYD8" s="364"/>
      <c r="NYE8" s="364"/>
      <c r="NYF8" s="364"/>
      <c r="NYG8" s="364"/>
      <c r="NYH8" s="364"/>
      <c r="NYI8" s="364"/>
      <c r="NYJ8" s="364"/>
      <c r="NYK8" s="364"/>
      <c r="NYL8" s="364"/>
      <c r="NYM8" s="364"/>
      <c r="NYN8" s="364"/>
      <c r="NYO8" s="364"/>
      <c r="NYP8" s="364"/>
      <c r="NYQ8" s="364"/>
      <c r="NYR8" s="364"/>
      <c r="NYS8" s="364"/>
      <c r="NYT8" s="364"/>
      <c r="NYU8" s="364"/>
      <c r="NYV8" s="364"/>
      <c r="NYW8" s="364"/>
      <c r="NYX8" s="364"/>
      <c r="NYY8" s="364"/>
      <c r="NYZ8" s="364"/>
      <c r="NZA8" s="364"/>
      <c r="NZB8" s="364"/>
      <c r="NZC8" s="364"/>
      <c r="NZD8" s="364"/>
      <c r="NZE8" s="364"/>
      <c r="NZF8" s="364"/>
      <c r="NZG8" s="364"/>
      <c r="NZH8" s="364"/>
      <c r="NZI8" s="364"/>
      <c r="NZJ8" s="364"/>
      <c r="NZK8" s="364"/>
      <c r="NZL8" s="364"/>
      <c r="NZM8" s="364"/>
      <c r="NZN8" s="364"/>
      <c r="NZO8" s="364"/>
      <c r="NZP8" s="364"/>
      <c r="NZQ8" s="364"/>
      <c r="NZR8" s="364"/>
      <c r="NZS8" s="364"/>
      <c r="NZT8" s="364"/>
      <c r="NZU8" s="364"/>
      <c r="NZV8" s="364"/>
      <c r="NZW8" s="364"/>
      <c r="NZX8" s="364"/>
      <c r="NZY8" s="364"/>
      <c r="NZZ8" s="364"/>
      <c r="OAA8" s="364"/>
      <c r="OAB8" s="364"/>
      <c r="OAC8" s="364"/>
      <c r="OAD8" s="364"/>
      <c r="OAE8" s="364"/>
      <c r="OAF8" s="364"/>
      <c r="OAG8" s="364"/>
      <c r="OAH8" s="364"/>
      <c r="OAI8" s="364"/>
      <c r="OAJ8" s="364"/>
      <c r="OAK8" s="364"/>
      <c r="OAL8" s="364"/>
      <c r="OAM8" s="364"/>
      <c r="OAN8" s="364"/>
      <c r="OAO8" s="364"/>
      <c r="OAP8" s="364"/>
      <c r="OAQ8" s="364"/>
      <c r="OAR8" s="364"/>
      <c r="OAS8" s="364"/>
      <c r="OAT8" s="364"/>
      <c r="OAU8" s="364"/>
      <c r="OAV8" s="364"/>
      <c r="OAW8" s="364"/>
      <c r="OAX8" s="364"/>
      <c r="OAY8" s="364"/>
      <c r="OAZ8" s="364"/>
      <c r="OBA8" s="364"/>
      <c r="OBB8" s="364"/>
      <c r="OBC8" s="364"/>
      <c r="OBD8" s="364"/>
      <c r="OBE8" s="364"/>
      <c r="OBF8" s="364"/>
      <c r="OBG8" s="364"/>
      <c r="OBH8" s="364"/>
      <c r="OBI8" s="364"/>
      <c r="OBJ8" s="364"/>
      <c r="OBK8" s="364"/>
      <c r="OBL8" s="364"/>
      <c r="OBM8" s="364"/>
      <c r="OBN8" s="364"/>
      <c r="OBO8" s="364"/>
      <c r="OBP8" s="364"/>
      <c r="OBQ8" s="364"/>
      <c r="OBR8" s="364"/>
      <c r="OBS8" s="364"/>
      <c r="OBT8" s="364"/>
      <c r="OBU8" s="364"/>
      <c r="OBV8" s="364"/>
      <c r="OBW8" s="364"/>
      <c r="OBX8" s="364"/>
      <c r="OBY8" s="364"/>
      <c r="OBZ8" s="364"/>
      <c r="OCA8" s="364"/>
      <c r="OCB8" s="364"/>
      <c r="OCC8" s="364"/>
      <c r="OCD8" s="364"/>
      <c r="OCE8" s="364"/>
      <c r="OCF8" s="364"/>
      <c r="OCG8" s="364"/>
      <c r="OCH8" s="364"/>
      <c r="OCI8" s="364"/>
      <c r="OCJ8" s="364"/>
      <c r="OCK8" s="364"/>
      <c r="OCL8" s="364"/>
      <c r="OCM8" s="364"/>
      <c r="OCN8" s="364"/>
      <c r="OCO8" s="364"/>
      <c r="OCP8" s="364"/>
      <c r="OCQ8" s="364"/>
      <c r="OCR8" s="364"/>
      <c r="OCS8" s="364"/>
      <c r="OCT8" s="364"/>
      <c r="OCU8" s="364"/>
      <c r="OCV8" s="364"/>
      <c r="OCW8" s="364"/>
      <c r="OCX8" s="364"/>
      <c r="OCY8" s="364"/>
      <c r="OCZ8" s="364"/>
      <c r="ODA8" s="364"/>
      <c r="ODB8" s="364"/>
      <c r="ODC8" s="364"/>
      <c r="ODD8" s="364"/>
      <c r="ODE8" s="364"/>
      <c r="ODF8" s="364"/>
      <c r="ODG8" s="364"/>
      <c r="ODH8" s="364"/>
      <c r="ODI8" s="364"/>
      <c r="ODJ8" s="364"/>
      <c r="ODK8" s="364"/>
      <c r="ODL8" s="364"/>
      <c r="ODM8" s="364"/>
      <c r="ODN8" s="364"/>
      <c r="ODO8" s="364"/>
      <c r="ODP8" s="364"/>
      <c r="ODQ8" s="364"/>
      <c r="ODR8" s="364"/>
      <c r="ODS8" s="364"/>
      <c r="ODT8" s="364"/>
      <c r="ODU8" s="364"/>
      <c r="ODV8" s="364"/>
      <c r="ODW8" s="364"/>
      <c r="ODX8" s="364"/>
      <c r="ODY8" s="364"/>
      <c r="ODZ8" s="364"/>
      <c r="OEA8" s="364"/>
      <c r="OEB8" s="364"/>
      <c r="OEC8" s="364"/>
      <c r="OED8" s="364"/>
      <c r="OEE8" s="364"/>
      <c r="OEF8" s="364"/>
      <c r="OEG8" s="364"/>
      <c r="OEH8" s="364"/>
      <c r="OEI8" s="364"/>
      <c r="OEJ8" s="364"/>
      <c r="OEK8" s="364"/>
      <c r="OEL8" s="364"/>
      <c r="OEM8" s="364"/>
      <c r="OEN8" s="364"/>
      <c r="OEO8" s="364"/>
      <c r="OEP8" s="364"/>
      <c r="OEQ8" s="364"/>
      <c r="OER8" s="364"/>
      <c r="OES8" s="364"/>
      <c r="OET8" s="364"/>
      <c r="OEU8" s="364"/>
      <c r="OEV8" s="364"/>
      <c r="OEW8" s="364"/>
      <c r="OEX8" s="364"/>
      <c r="OEY8" s="364"/>
      <c r="OEZ8" s="364"/>
      <c r="OFA8" s="364"/>
      <c r="OFB8" s="364"/>
      <c r="OFC8" s="364"/>
      <c r="OFD8" s="364"/>
      <c r="OFE8" s="364"/>
      <c r="OFF8" s="364"/>
      <c r="OFG8" s="364"/>
      <c r="OFH8" s="364"/>
      <c r="OFI8" s="364"/>
      <c r="OFJ8" s="364"/>
      <c r="OFK8" s="364"/>
      <c r="OFL8" s="364"/>
      <c r="OFM8" s="364"/>
      <c r="OFN8" s="364"/>
      <c r="OFO8" s="364"/>
      <c r="OFP8" s="364"/>
      <c r="OFQ8" s="364"/>
      <c r="OFR8" s="364"/>
      <c r="OFS8" s="364"/>
      <c r="OFT8" s="364"/>
      <c r="OFU8" s="364"/>
      <c r="OFV8" s="364"/>
      <c r="OFW8" s="364"/>
      <c r="OFX8" s="364"/>
      <c r="OFY8" s="364"/>
      <c r="OFZ8" s="364"/>
      <c r="OGA8" s="364"/>
      <c r="OGB8" s="364"/>
      <c r="OGC8" s="364"/>
      <c r="OGD8" s="364"/>
      <c r="OGE8" s="364"/>
      <c r="OGF8" s="364"/>
      <c r="OGG8" s="364"/>
      <c r="OGH8" s="364"/>
      <c r="OGI8" s="364"/>
      <c r="OGJ8" s="364"/>
      <c r="OGK8" s="364"/>
      <c r="OGL8" s="364"/>
      <c r="OGM8" s="364"/>
      <c r="OGN8" s="364"/>
      <c r="OGO8" s="364"/>
      <c r="OGP8" s="364"/>
      <c r="OGQ8" s="364"/>
      <c r="OGR8" s="364"/>
      <c r="OGS8" s="364"/>
      <c r="OGT8" s="364"/>
      <c r="OGU8" s="364"/>
      <c r="OGV8" s="364"/>
      <c r="OGW8" s="364"/>
      <c r="OGX8" s="364"/>
      <c r="OGY8" s="364"/>
      <c r="OGZ8" s="364"/>
      <c r="OHA8" s="364"/>
      <c r="OHB8" s="364"/>
      <c r="OHC8" s="364"/>
      <c r="OHD8" s="364"/>
      <c r="OHE8" s="364"/>
      <c r="OHF8" s="364"/>
      <c r="OHG8" s="364"/>
      <c r="OHH8" s="364"/>
      <c r="OHI8" s="364"/>
      <c r="OHJ8" s="364"/>
      <c r="OHK8" s="364"/>
      <c r="OHL8" s="364"/>
      <c r="OHM8" s="364"/>
      <c r="OHN8" s="364"/>
      <c r="OHO8" s="364"/>
      <c r="OHP8" s="364"/>
      <c r="OHQ8" s="364"/>
      <c r="OHR8" s="364"/>
      <c r="OHS8" s="364"/>
      <c r="OHT8" s="364"/>
      <c r="OHU8" s="364"/>
      <c r="OHV8" s="364"/>
      <c r="OHW8" s="364"/>
      <c r="OHX8" s="364"/>
      <c r="OHY8" s="364"/>
      <c r="OHZ8" s="364"/>
      <c r="OIA8" s="364"/>
      <c r="OIB8" s="364"/>
      <c r="OIC8" s="364"/>
      <c r="OID8" s="364"/>
      <c r="OIE8" s="364"/>
      <c r="OIF8" s="364"/>
      <c r="OIG8" s="364"/>
      <c r="OIH8" s="364"/>
      <c r="OII8" s="364"/>
      <c r="OIJ8" s="364"/>
      <c r="OIK8" s="364"/>
      <c r="OIL8" s="364"/>
      <c r="OIM8" s="364"/>
      <c r="OIN8" s="364"/>
      <c r="OIO8" s="364"/>
      <c r="OIP8" s="364"/>
      <c r="OIQ8" s="364"/>
      <c r="OIR8" s="364"/>
      <c r="OIS8" s="364"/>
      <c r="OIT8" s="364"/>
      <c r="OIU8" s="364"/>
      <c r="OIV8" s="364"/>
      <c r="OIW8" s="364"/>
      <c r="OIX8" s="364"/>
      <c r="OIY8" s="364"/>
      <c r="OIZ8" s="364"/>
      <c r="OJA8" s="364"/>
      <c r="OJB8" s="364"/>
      <c r="OJC8" s="364"/>
      <c r="OJD8" s="364"/>
      <c r="OJE8" s="364"/>
      <c r="OJF8" s="364"/>
      <c r="OJG8" s="364"/>
      <c r="OJH8" s="364"/>
      <c r="OJI8" s="364"/>
      <c r="OJJ8" s="364"/>
      <c r="OJK8" s="364"/>
      <c r="OJL8" s="364"/>
      <c r="OJM8" s="364"/>
      <c r="OJN8" s="364"/>
      <c r="OJO8" s="364"/>
      <c r="OJP8" s="364"/>
      <c r="OJQ8" s="364"/>
      <c r="OJR8" s="364"/>
      <c r="OJS8" s="364"/>
      <c r="OJT8" s="364"/>
      <c r="OJU8" s="364"/>
      <c r="OJV8" s="364"/>
      <c r="OJW8" s="364"/>
      <c r="OJX8" s="364"/>
      <c r="OJY8" s="364"/>
      <c r="OJZ8" s="364"/>
      <c r="OKA8" s="364"/>
      <c r="OKB8" s="364"/>
      <c r="OKC8" s="364"/>
      <c r="OKD8" s="364"/>
      <c r="OKE8" s="364"/>
      <c r="OKF8" s="364"/>
      <c r="OKG8" s="364"/>
      <c r="OKH8" s="364"/>
      <c r="OKI8" s="364"/>
      <c r="OKJ8" s="364"/>
      <c r="OKK8" s="364"/>
      <c r="OKL8" s="364"/>
      <c r="OKM8" s="364"/>
      <c r="OKN8" s="364"/>
      <c r="OKO8" s="364"/>
      <c r="OKP8" s="364"/>
      <c r="OKQ8" s="364"/>
      <c r="OKR8" s="364"/>
      <c r="OKS8" s="364"/>
      <c r="OKT8" s="364"/>
      <c r="OKU8" s="364"/>
      <c r="OKV8" s="364"/>
      <c r="OKW8" s="364"/>
      <c r="OKX8" s="364"/>
      <c r="OKY8" s="364"/>
      <c r="OKZ8" s="364"/>
      <c r="OLA8" s="364"/>
      <c r="OLB8" s="364"/>
      <c r="OLC8" s="364"/>
      <c r="OLD8" s="364"/>
      <c r="OLE8" s="364"/>
      <c r="OLF8" s="364"/>
      <c r="OLG8" s="364"/>
      <c r="OLH8" s="364"/>
      <c r="OLI8" s="364"/>
      <c r="OLJ8" s="364"/>
      <c r="OLK8" s="364"/>
      <c r="OLL8" s="364"/>
      <c r="OLM8" s="364"/>
      <c r="OLN8" s="364"/>
      <c r="OLO8" s="364"/>
      <c r="OLP8" s="364"/>
      <c r="OLQ8" s="364"/>
      <c r="OLR8" s="364"/>
      <c r="OLS8" s="364"/>
      <c r="OLT8" s="364"/>
      <c r="OLU8" s="364"/>
      <c r="OLV8" s="364"/>
      <c r="OLW8" s="364"/>
      <c r="OLX8" s="364"/>
      <c r="OLY8" s="364"/>
      <c r="OLZ8" s="364"/>
      <c r="OMA8" s="364"/>
      <c r="OMB8" s="364"/>
      <c r="OMC8" s="364"/>
      <c r="OMD8" s="364"/>
      <c r="OME8" s="364"/>
      <c r="OMF8" s="364"/>
      <c r="OMG8" s="364"/>
      <c r="OMH8" s="364"/>
      <c r="OMI8" s="364"/>
      <c r="OMJ8" s="364"/>
      <c r="OMK8" s="364"/>
      <c r="OML8" s="364"/>
      <c r="OMM8" s="364"/>
      <c r="OMN8" s="364"/>
      <c r="OMO8" s="364"/>
      <c r="OMP8" s="364"/>
      <c r="OMQ8" s="364"/>
      <c r="OMR8" s="364"/>
      <c r="OMS8" s="364"/>
      <c r="OMT8" s="364"/>
      <c r="OMU8" s="364"/>
      <c r="OMV8" s="364"/>
      <c r="OMW8" s="364"/>
      <c r="OMX8" s="364"/>
      <c r="OMY8" s="364"/>
      <c r="OMZ8" s="364"/>
      <c r="ONA8" s="364"/>
      <c r="ONB8" s="364"/>
      <c r="ONC8" s="364"/>
      <c r="OND8" s="364"/>
      <c r="ONE8" s="364"/>
      <c r="ONF8" s="364"/>
      <c r="ONG8" s="364"/>
      <c r="ONH8" s="364"/>
      <c r="ONI8" s="364"/>
      <c r="ONJ8" s="364"/>
      <c r="ONK8" s="364"/>
      <c r="ONL8" s="364"/>
      <c r="ONM8" s="364"/>
      <c r="ONN8" s="364"/>
      <c r="ONO8" s="364"/>
      <c r="ONP8" s="364"/>
      <c r="ONQ8" s="364"/>
      <c r="ONR8" s="364"/>
      <c r="ONS8" s="364"/>
      <c r="ONT8" s="364"/>
      <c r="ONU8" s="364"/>
      <c r="ONV8" s="364"/>
      <c r="ONW8" s="364"/>
      <c r="ONX8" s="364"/>
      <c r="ONY8" s="364"/>
      <c r="ONZ8" s="364"/>
      <c r="OOA8" s="364"/>
      <c r="OOB8" s="364"/>
      <c r="OOC8" s="364"/>
      <c r="OOD8" s="364"/>
      <c r="OOE8" s="364"/>
      <c r="OOF8" s="364"/>
      <c r="OOG8" s="364"/>
      <c r="OOH8" s="364"/>
      <c r="OOI8" s="364"/>
      <c r="OOJ8" s="364"/>
      <c r="OOK8" s="364"/>
      <c r="OOL8" s="364"/>
      <c r="OOM8" s="364"/>
      <c r="OON8" s="364"/>
      <c r="OOO8" s="364"/>
      <c r="OOP8" s="364"/>
      <c r="OOQ8" s="364"/>
      <c r="OOR8" s="364"/>
      <c r="OOS8" s="364"/>
      <c r="OOT8" s="364"/>
      <c r="OOU8" s="364"/>
      <c r="OOV8" s="364"/>
      <c r="OOW8" s="364"/>
      <c r="OOX8" s="364"/>
      <c r="OOY8" s="364"/>
      <c r="OOZ8" s="364"/>
      <c r="OPA8" s="364"/>
      <c r="OPB8" s="364"/>
      <c r="OPC8" s="364"/>
      <c r="OPD8" s="364"/>
      <c r="OPE8" s="364"/>
      <c r="OPF8" s="364"/>
      <c r="OPG8" s="364"/>
      <c r="OPH8" s="364"/>
      <c r="OPI8" s="364"/>
      <c r="OPJ8" s="364"/>
      <c r="OPK8" s="364"/>
      <c r="OPL8" s="364"/>
      <c r="OPM8" s="364"/>
      <c r="OPN8" s="364"/>
      <c r="OPO8" s="364"/>
      <c r="OPP8" s="364"/>
      <c r="OPQ8" s="364"/>
      <c r="OPR8" s="364"/>
      <c r="OPS8" s="364"/>
      <c r="OPT8" s="364"/>
      <c r="OPU8" s="364"/>
      <c r="OPV8" s="364"/>
      <c r="OPW8" s="364"/>
      <c r="OPX8" s="364"/>
      <c r="OPY8" s="364"/>
      <c r="OPZ8" s="364"/>
      <c r="OQA8" s="364"/>
      <c r="OQB8" s="364"/>
      <c r="OQC8" s="364"/>
      <c r="OQD8" s="364"/>
      <c r="OQE8" s="364"/>
      <c r="OQF8" s="364"/>
      <c r="OQG8" s="364"/>
      <c r="OQH8" s="364"/>
      <c r="OQI8" s="364"/>
      <c r="OQJ8" s="364"/>
      <c r="OQK8" s="364"/>
      <c r="OQL8" s="364"/>
      <c r="OQM8" s="364"/>
      <c r="OQN8" s="364"/>
      <c r="OQO8" s="364"/>
      <c r="OQP8" s="364"/>
      <c r="OQQ8" s="364"/>
      <c r="OQR8" s="364"/>
      <c r="OQS8" s="364"/>
      <c r="OQT8" s="364"/>
      <c r="OQU8" s="364"/>
      <c r="OQV8" s="364"/>
      <c r="OQW8" s="364"/>
      <c r="OQX8" s="364"/>
      <c r="OQY8" s="364"/>
      <c r="OQZ8" s="364"/>
      <c r="ORA8" s="364"/>
      <c r="ORB8" s="364"/>
      <c r="ORC8" s="364"/>
      <c r="ORD8" s="364"/>
      <c r="ORE8" s="364"/>
      <c r="ORF8" s="364"/>
      <c r="ORG8" s="364"/>
      <c r="ORH8" s="364"/>
      <c r="ORI8" s="364"/>
      <c r="ORJ8" s="364"/>
      <c r="ORK8" s="364"/>
      <c r="ORL8" s="364"/>
      <c r="ORM8" s="364"/>
      <c r="ORN8" s="364"/>
      <c r="ORO8" s="364"/>
      <c r="ORP8" s="364"/>
      <c r="ORQ8" s="364"/>
      <c r="ORR8" s="364"/>
      <c r="ORS8" s="364"/>
      <c r="ORT8" s="364"/>
      <c r="ORU8" s="364"/>
      <c r="ORV8" s="364"/>
      <c r="ORW8" s="364"/>
      <c r="ORX8" s="364"/>
      <c r="ORY8" s="364"/>
      <c r="ORZ8" s="364"/>
      <c r="OSA8" s="364"/>
      <c r="OSB8" s="364"/>
      <c r="OSC8" s="364"/>
      <c r="OSD8" s="364"/>
      <c r="OSE8" s="364"/>
      <c r="OSF8" s="364"/>
      <c r="OSG8" s="364"/>
      <c r="OSH8" s="364"/>
      <c r="OSI8" s="364"/>
      <c r="OSJ8" s="364"/>
      <c r="OSK8" s="364"/>
      <c r="OSL8" s="364"/>
      <c r="OSM8" s="364"/>
      <c r="OSN8" s="364"/>
      <c r="OSO8" s="364"/>
      <c r="OSP8" s="364"/>
      <c r="OSQ8" s="364"/>
      <c r="OSR8" s="364"/>
      <c r="OSS8" s="364"/>
      <c r="OST8" s="364"/>
      <c r="OSU8" s="364"/>
      <c r="OSV8" s="364"/>
      <c r="OSW8" s="364"/>
      <c r="OSX8" s="364"/>
      <c r="OSY8" s="364"/>
      <c r="OSZ8" s="364"/>
      <c r="OTA8" s="364"/>
      <c r="OTB8" s="364"/>
      <c r="OTC8" s="364"/>
      <c r="OTD8" s="364"/>
      <c r="OTE8" s="364"/>
      <c r="OTF8" s="364"/>
      <c r="OTG8" s="364"/>
      <c r="OTH8" s="364"/>
      <c r="OTI8" s="364"/>
      <c r="OTJ8" s="364"/>
      <c r="OTK8" s="364"/>
      <c r="OTL8" s="364"/>
      <c r="OTM8" s="364"/>
      <c r="OTN8" s="364"/>
      <c r="OTO8" s="364"/>
      <c r="OTP8" s="364"/>
      <c r="OTQ8" s="364"/>
      <c r="OTR8" s="364"/>
      <c r="OTS8" s="364"/>
      <c r="OTT8" s="364"/>
      <c r="OTU8" s="364"/>
      <c r="OTV8" s="364"/>
      <c r="OTW8" s="364"/>
      <c r="OTX8" s="364"/>
      <c r="OTY8" s="364"/>
      <c r="OTZ8" s="364"/>
      <c r="OUA8" s="364"/>
      <c r="OUB8" s="364"/>
      <c r="OUC8" s="364"/>
      <c r="OUD8" s="364"/>
      <c r="OUE8" s="364"/>
      <c r="OUF8" s="364"/>
      <c r="OUG8" s="364"/>
      <c r="OUH8" s="364"/>
      <c r="OUI8" s="364"/>
      <c r="OUJ8" s="364"/>
      <c r="OUK8" s="364"/>
      <c r="OUL8" s="364"/>
      <c r="OUM8" s="364"/>
      <c r="OUN8" s="364"/>
      <c r="OUO8" s="364"/>
      <c r="OUP8" s="364"/>
      <c r="OUQ8" s="364"/>
      <c r="OUR8" s="364"/>
      <c r="OUS8" s="364"/>
      <c r="OUT8" s="364"/>
      <c r="OUU8" s="364"/>
      <c r="OUV8" s="364"/>
      <c r="OUW8" s="364"/>
      <c r="OUX8" s="364"/>
      <c r="OUY8" s="364"/>
      <c r="OUZ8" s="364"/>
      <c r="OVA8" s="364"/>
      <c r="OVB8" s="364"/>
      <c r="OVC8" s="364"/>
      <c r="OVD8" s="364"/>
      <c r="OVE8" s="364"/>
      <c r="OVF8" s="364"/>
      <c r="OVG8" s="364"/>
      <c r="OVH8" s="364"/>
      <c r="OVI8" s="364"/>
      <c r="OVJ8" s="364"/>
      <c r="OVK8" s="364"/>
      <c r="OVL8" s="364"/>
      <c r="OVM8" s="364"/>
      <c r="OVN8" s="364"/>
      <c r="OVO8" s="364"/>
      <c r="OVP8" s="364"/>
      <c r="OVQ8" s="364"/>
      <c r="OVR8" s="364"/>
      <c r="OVS8" s="364"/>
      <c r="OVT8" s="364"/>
      <c r="OVU8" s="364"/>
      <c r="OVV8" s="364"/>
      <c r="OVW8" s="364"/>
      <c r="OVX8" s="364"/>
      <c r="OVY8" s="364"/>
      <c r="OVZ8" s="364"/>
      <c r="OWA8" s="364"/>
      <c r="OWB8" s="364"/>
      <c r="OWC8" s="364"/>
      <c r="OWD8" s="364"/>
      <c r="OWE8" s="364"/>
      <c r="OWF8" s="364"/>
      <c r="OWG8" s="364"/>
      <c r="OWH8" s="364"/>
      <c r="OWI8" s="364"/>
      <c r="OWJ8" s="364"/>
      <c r="OWK8" s="364"/>
      <c r="OWL8" s="364"/>
      <c r="OWM8" s="364"/>
      <c r="OWN8" s="364"/>
      <c r="OWO8" s="364"/>
      <c r="OWP8" s="364"/>
      <c r="OWQ8" s="364"/>
      <c r="OWR8" s="364"/>
      <c r="OWS8" s="364"/>
      <c r="OWT8" s="364"/>
      <c r="OWU8" s="364"/>
      <c r="OWV8" s="364"/>
      <c r="OWW8" s="364"/>
      <c r="OWX8" s="364"/>
      <c r="OWY8" s="364"/>
      <c r="OWZ8" s="364"/>
      <c r="OXA8" s="364"/>
      <c r="OXB8" s="364"/>
      <c r="OXC8" s="364"/>
      <c r="OXD8" s="364"/>
      <c r="OXE8" s="364"/>
      <c r="OXF8" s="364"/>
      <c r="OXG8" s="364"/>
      <c r="OXH8" s="364"/>
      <c r="OXI8" s="364"/>
      <c r="OXJ8" s="364"/>
      <c r="OXK8" s="364"/>
      <c r="OXL8" s="364"/>
      <c r="OXM8" s="364"/>
      <c r="OXN8" s="364"/>
      <c r="OXO8" s="364"/>
      <c r="OXP8" s="364"/>
      <c r="OXQ8" s="364"/>
      <c r="OXR8" s="364"/>
      <c r="OXS8" s="364"/>
      <c r="OXT8" s="364"/>
      <c r="OXU8" s="364"/>
      <c r="OXV8" s="364"/>
      <c r="OXW8" s="364"/>
      <c r="OXX8" s="364"/>
      <c r="OXY8" s="364"/>
      <c r="OXZ8" s="364"/>
      <c r="OYA8" s="364"/>
      <c r="OYB8" s="364"/>
      <c r="OYC8" s="364"/>
      <c r="OYD8" s="364"/>
      <c r="OYE8" s="364"/>
      <c r="OYF8" s="364"/>
      <c r="OYG8" s="364"/>
      <c r="OYH8" s="364"/>
      <c r="OYI8" s="364"/>
      <c r="OYJ8" s="364"/>
      <c r="OYK8" s="364"/>
      <c r="OYL8" s="364"/>
      <c r="OYM8" s="364"/>
      <c r="OYN8" s="364"/>
      <c r="OYO8" s="364"/>
      <c r="OYP8" s="364"/>
      <c r="OYQ8" s="364"/>
      <c r="OYR8" s="364"/>
      <c r="OYS8" s="364"/>
      <c r="OYT8" s="364"/>
      <c r="OYU8" s="364"/>
      <c r="OYV8" s="364"/>
      <c r="OYW8" s="364"/>
      <c r="OYX8" s="364"/>
      <c r="OYY8" s="364"/>
      <c r="OYZ8" s="364"/>
      <c r="OZA8" s="364"/>
      <c r="OZB8" s="364"/>
      <c r="OZC8" s="364"/>
      <c r="OZD8" s="364"/>
      <c r="OZE8" s="364"/>
      <c r="OZF8" s="364"/>
      <c r="OZG8" s="364"/>
      <c r="OZH8" s="364"/>
      <c r="OZI8" s="364"/>
      <c r="OZJ8" s="364"/>
      <c r="OZK8" s="364"/>
      <c r="OZL8" s="364"/>
      <c r="OZM8" s="364"/>
      <c r="OZN8" s="364"/>
      <c r="OZO8" s="364"/>
      <c r="OZP8" s="364"/>
      <c r="OZQ8" s="364"/>
      <c r="OZR8" s="364"/>
      <c r="OZS8" s="364"/>
      <c r="OZT8" s="364"/>
      <c r="OZU8" s="364"/>
      <c r="OZV8" s="364"/>
      <c r="OZW8" s="364"/>
      <c r="OZX8" s="364"/>
      <c r="OZY8" s="364"/>
      <c r="OZZ8" s="364"/>
      <c r="PAA8" s="364"/>
      <c r="PAB8" s="364"/>
      <c r="PAC8" s="364"/>
      <c r="PAD8" s="364"/>
      <c r="PAE8" s="364"/>
      <c r="PAF8" s="364"/>
      <c r="PAG8" s="364"/>
      <c r="PAH8" s="364"/>
      <c r="PAI8" s="364"/>
      <c r="PAJ8" s="364"/>
      <c r="PAK8" s="364"/>
      <c r="PAL8" s="364"/>
      <c r="PAM8" s="364"/>
      <c r="PAN8" s="364"/>
      <c r="PAO8" s="364"/>
      <c r="PAP8" s="364"/>
      <c r="PAQ8" s="364"/>
      <c r="PAR8" s="364"/>
      <c r="PAS8" s="364"/>
      <c r="PAT8" s="364"/>
      <c r="PAU8" s="364"/>
      <c r="PAV8" s="364"/>
      <c r="PAW8" s="364"/>
      <c r="PAX8" s="364"/>
      <c r="PAY8" s="364"/>
      <c r="PAZ8" s="364"/>
      <c r="PBA8" s="364"/>
      <c r="PBB8" s="364"/>
      <c r="PBC8" s="364"/>
      <c r="PBD8" s="364"/>
      <c r="PBE8" s="364"/>
      <c r="PBF8" s="364"/>
      <c r="PBG8" s="364"/>
      <c r="PBH8" s="364"/>
      <c r="PBI8" s="364"/>
      <c r="PBJ8" s="364"/>
      <c r="PBK8" s="364"/>
      <c r="PBL8" s="364"/>
      <c r="PBM8" s="364"/>
      <c r="PBN8" s="364"/>
      <c r="PBO8" s="364"/>
      <c r="PBP8" s="364"/>
      <c r="PBQ8" s="364"/>
      <c r="PBR8" s="364"/>
      <c r="PBS8" s="364"/>
      <c r="PBT8" s="364"/>
      <c r="PBU8" s="364"/>
      <c r="PBV8" s="364"/>
      <c r="PBW8" s="364"/>
      <c r="PBX8" s="364"/>
      <c r="PBY8" s="364"/>
      <c r="PBZ8" s="364"/>
      <c r="PCA8" s="364"/>
      <c r="PCB8" s="364"/>
      <c r="PCC8" s="364"/>
      <c r="PCD8" s="364"/>
      <c r="PCE8" s="364"/>
      <c r="PCF8" s="364"/>
      <c r="PCG8" s="364"/>
      <c r="PCH8" s="364"/>
      <c r="PCI8" s="364"/>
      <c r="PCJ8" s="364"/>
      <c r="PCK8" s="364"/>
      <c r="PCL8" s="364"/>
      <c r="PCM8" s="364"/>
      <c r="PCN8" s="364"/>
      <c r="PCO8" s="364"/>
      <c r="PCP8" s="364"/>
      <c r="PCQ8" s="364"/>
      <c r="PCR8" s="364"/>
      <c r="PCS8" s="364"/>
      <c r="PCT8" s="364"/>
      <c r="PCU8" s="364"/>
      <c r="PCV8" s="364"/>
      <c r="PCW8" s="364"/>
      <c r="PCX8" s="364"/>
      <c r="PCY8" s="364"/>
      <c r="PCZ8" s="364"/>
      <c r="PDA8" s="364"/>
      <c r="PDB8" s="364"/>
      <c r="PDC8" s="364"/>
      <c r="PDD8" s="364"/>
      <c r="PDE8" s="364"/>
      <c r="PDF8" s="364"/>
      <c r="PDG8" s="364"/>
      <c r="PDH8" s="364"/>
      <c r="PDI8" s="364"/>
      <c r="PDJ8" s="364"/>
      <c r="PDK8" s="364"/>
      <c r="PDL8" s="364"/>
      <c r="PDM8" s="364"/>
      <c r="PDN8" s="364"/>
      <c r="PDO8" s="364"/>
      <c r="PDP8" s="364"/>
      <c r="PDQ8" s="364"/>
      <c r="PDR8" s="364"/>
      <c r="PDS8" s="364"/>
      <c r="PDT8" s="364"/>
      <c r="PDU8" s="364"/>
      <c r="PDV8" s="364"/>
      <c r="PDW8" s="364"/>
      <c r="PDX8" s="364"/>
      <c r="PDY8" s="364"/>
      <c r="PDZ8" s="364"/>
      <c r="PEA8" s="364"/>
      <c r="PEB8" s="364"/>
      <c r="PEC8" s="364"/>
      <c r="PED8" s="364"/>
      <c r="PEE8" s="364"/>
      <c r="PEF8" s="364"/>
      <c r="PEG8" s="364"/>
      <c r="PEH8" s="364"/>
      <c r="PEI8" s="364"/>
      <c r="PEJ8" s="364"/>
      <c r="PEK8" s="364"/>
      <c r="PEL8" s="364"/>
      <c r="PEM8" s="364"/>
      <c r="PEN8" s="364"/>
      <c r="PEO8" s="364"/>
      <c r="PEP8" s="364"/>
      <c r="PEQ8" s="364"/>
      <c r="PER8" s="364"/>
      <c r="PES8" s="364"/>
      <c r="PET8" s="364"/>
      <c r="PEU8" s="364"/>
      <c r="PEV8" s="364"/>
      <c r="PEW8" s="364"/>
      <c r="PEX8" s="364"/>
      <c r="PEY8" s="364"/>
      <c r="PEZ8" s="364"/>
      <c r="PFA8" s="364"/>
      <c r="PFB8" s="364"/>
      <c r="PFC8" s="364"/>
      <c r="PFD8" s="364"/>
      <c r="PFE8" s="364"/>
      <c r="PFF8" s="364"/>
      <c r="PFG8" s="364"/>
      <c r="PFH8" s="364"/>
      <c r="PFI8" s="364"/>
      <c r="PFJ8" s="364"/>
      <c r="PFK8" s="364"/>
      <c r="PFL8" s="364"/>
      <c r="PFM8" s="364"/>
      <c r="PFN8" s="364"/>
      <c r="PFO8" s="364"/>
      <c r="PFP8" s="364"/>
      <c r="PFQ8" s="364"/>
      <c r="PFR8" s="364"/>
      <c r="PFS8" s="364"/>
      <c r="PFT8" s="364"/>
      <c r="PFU8" s="364"/>
      <c r="PFV8" s="364"/>
      <c r="PFW8" s="364"/>
      <c r="PFX8" s="364"/>
      <c r="PFY8" s="364"/>
      <c r="PFZ8" s="364"/>
      <c r="PGA8" s="364"/>
      <c r="PGB8" s="364"/>
      <c r="PGC8" s="364"/>
      <c r="PGD8" s="364"/>
      <c r="PGE8" s="364"/>
      <c r="PGF8" s="364"/>
      <c r="PGG8" s="364"/>
      <c r="PGH8" s="364"/>
      <c r="PGI8" s="364"/>
      <c r="PGJ8" s="364"/>
      <c r="PGK8" s="364"/>
      <c r="PGL8" s="364"/>
      <c r="PGM8" s="364"/>
      <c r="PGN8" s="364"/>
      <c r="PGO8" s="364"/>
      <c r="PGP8" s="364"/>
      <c r="PGQ8" s="364"/>
      <c r="PGR8" s="364"/>
      <c r="PGS8" s="364"/>
      <c r="PGT8" s="364"/>
      <c r="PGU8" s="364"/>
      <c r="PGV8" s="364"/>
      <c r="PGW8" s="364"/>
      <c r="PGX8" s="364"/>
      <c r="PGY8" s="364"/>
      <c r="PGZ8" s="364"/>
      <c r="PHA8" s="364"/>
      <c r="PHB8" s="364"/>
      <c r="PHC8" s="364"/>
      <c r="PHD8" s="364"/>
      <c r="PHE8" s="364"/>
      <c r="PHF8" s="364"/>
      <c r="PHG8" s="364"/>
      <c r="PHH8" s="364"/>
      <c r="PHI8" s="364"/>
      <c r="PHJ8" s="364"/>
      <c r="PHK8" s="364"/>
      <c r="PHL8" s="364"/>
      <c r="PHM8" s="364"/>
      <c r="PHN8" s="364"/>
      <c r="PHO8" s="364"/>
      <c r="PHP8" s="364"/>
      <c r="PHQ8" s="364"/>
      <c r="PHR8" s="364"/>
      <c r="PHS8" s="364"/>
      <c r="PHT8" s="364"/>
      <c r="PHU8" s="364"/>
      <c r="PHV8" s="364"/>
      <c r="PHW8" s="364"/>
      <c r="PHX8" s="364"/>
      <c r="PHY8" s="364"/>
      <c r="PHZ8" s="364"/>
      <c r="PIA8" s="364"/>
      <c r="PIB8" s="364"/>
      <c r="PIC8" s="364"/>
      <c r="PID8" s="364"/>
      <c r="PIE8" s="364"/>
      <c r="PIF8" s="364"/>
      <c r="PIG8" s="364"/>
      <c r="PIH8" s="364"/>
      <c r="PII8" s="364"/>
      <c r="PIJ8" s="364"/>
      <c r="PIK8" s="364"/>
      <c r="PIL8" s="364"/>
      <c r="PIM8" s="364"/>
      <c r="PIN8" s="364"/>
      <c r="PIO8" s="364"/>
      <c r="PIP8" s="364"/>
      <c r="PIQ8" s="364"/>
      <c r="PIR8" s="364"/>
      <c r="PIS8" s="364"/>
      <c r="PIT8" s="364"/>
      <c r="PIU8" s="364"/>
      <c r="PIV8" s="364"/>
      <c r="PIW8" s="364"/>
      <c r="PIX8" s="364"/>
      <c r="PIY8" s="364"/>
      <c r="PIZ8" s="364"/>
      <c r="PJA8" s="364"/>
      <c r="PJB8" s="364"/>
      <c r="PJC8" s="364"/>
      <c r="PJD8" s="364"/>
      <c r="PJE8" s="364"/>
      <c r="PJF8" s="364"/>
      <c r="PJG8" s="364"/>
      <c r="PJH8" s="364"/>
      <c r="PJI8" s="364"/>
      <c r="PJJ8" s="364"/>
      <c r="PJK8" s="364"/>
      <c r="PJL8" s="364"/>
      <c r="PJM8" s="364"/>
      <c r="PJN8" s="364"/>
      <c r="PJO8" s="364"/>
      <c r="PJP8" s="364"/>
      <c r="PJQ8" s="364"/>
      <c r="PJR8" s="364"/>
      <c r="PJS8" s="364"/>
      <c r="PJT8" s="364"/>
      <c r="PJU8" s="364"/>
      <c r="PJV8" s="364"/>
      <c r="PJW8" s="364"/>
      <c r="PJX8" s="364"/>
      <c r="PJY8" s="364"/>
      <c r="PJZ8" s="364"/>
      <c r="PKA8" s="364"/>
      <c r="PKB8" s="364"/>
      <c r="PKC8" s="364"/>
      <c r="PKD8" s="364"/>
      <c r="PKE8" s="364"/>
      <c r="PKF8" s="364"/>
      <c r="PKG8" s="364"/>
      <c r="PKH8" s="364"/>
      <c r="PKI8" s="364"/>
      <c r="PKJ8" s="364"/>
      <c r="PKK8" s="364"/>
      <c r="PKL8" s="364"/>
      <c r="PKM8" s="364"/>
      <c r="PKN8" s="364"/>
      <c r="PKO8" s="364"/>
      <c r="PKP8" s="364"/>
      <c r="PKQ8" s="364"/>
      <c r="PKR8" s="364"/>
      <c r="PKS8" s="364"/>
      <c r="PKT8" s="364"/>
      <c r="PKU8" s="364"/>
      <c r="PKV8" s="364"/>
      <c r="PKW8" s="364"/>
      <c r="PKX8" s="364"/>
      <c r="PKY8" s="364"/>
      <c r="PKZ8" s="364"/>
      <c r="PLA8" s="364"/>
      <c r="PLB8" s="364"/>
      <c r="PLC8" s="364"/>
      <c r="PLD8" s="364"/>
      <c r="PLE8" s="364"/>
      <c r="PLF8" s="364"/>
      <c r="PLG8" s="364"/>
      <c r="PLH8" s="364"/>
      <c r="PLI8" s="364"/>
      <c r="PLJ8" s="364"/>
      <c r="PLK8" s="364"/>
      <c r="PLL8" s="364"/>
      <c r="PLM8" s="364"/>
      <c r="PLN8" s="364"/>
      <c r="PLO8" s="364"/>
      <c r="PLP8" s="364"/>
      <c r="PLQ8" s="364"/>
      <c r="PLR8" s="364"/>
      <c r="PLS8" s="364"/>
      <c r="PLT8" s="364"/>
      <c r="PLU8" s="364"/>
      <c r="PLV8" s="364"/>
      <c r="PLW8" s="364"/>
      <c r="PLX8" s="364"/>
      <c r="PLY8" s="364"/>
      <c r="PLZ8" s="364"/>
      <c r="PMA8" s="364"/>
      <c r="PMB8" s="364"/>
      <c r="PMC8" s="364"/>
      <c r="PMD8" s="364"/>
      <c r="PME8" s="364"/>
      <c r="PMF8" s="364"/>
      <c r="PMG8" s="364"/>
      <c r="PMH8" s="364"/>
      <c r="PMI8" s="364"/>
      <c r="PMJ8" s="364"/>
      <c r="PMK8" s="364"/>
      <c r="PML8" s="364"/>
      <c r="PMM8" s="364"/>
      <c r="PMN8" s="364"/>
      <c r="PMO8" s="364"/>
      <c r="PMP8" s="364"/>
      <c r="PMQ8" s="364"/>
      <c r="PMR8" s="364"/>
      <c r="PMS8" s="364"/>
      <c r="PMT8" s="364"/>
      <c r="PMU8" s="364"/>
      <c r="PMV8" s="364"/>
      <c r="PMW8" s="364"/>
      <c r="PMX8" s="364"/>
      <c r="PMY8" s="364"/>
      <c r="PMZ8" s="364"/>
      <c r="PNA8" s="364"/>
      <c r="PNB8" s="364"/>
      <c r="PNC8" s="364"/>
      <c r="PND8" s="364"/>
      <c r="PNE8" s="364"/>
      <c r="PNF8" s="364"/>
      <c r="PNG8" s="364"/>
      <c r="PNH8" s="364"/>
      <c r="PNI8" s="364"/>
      <c r="PNJ8" s="364"/>
      <c r="PNK8" s="364"/>
      <c r="PNL8" s="364"/>
      <c r="PNM8" s="364"/>
      <c r="PNN8" s="364"/>
      <c r="PNO8" s="364"/>
      <c r="PNP8" s="364"/>
      <c r="PNQ8" s="364"/>
      <c r="PNR8" s="364"/>
      <c r="PNS8" s="364"/>
      <c r="PNT8" s="364"/>
      <c r="PNU8" s="364"/>
      <c r="PNV8" s="364"/>
      <c r="PNW8" s="364"/>
      <c r="PNX8" s="364"/>
      <c r="PNY8" s="364"/>
      <c r="PNZ8" s="364"/>
      <c r="POA8" s="364"/>
      <c r="POB8" s="364"/>
      <c r="POC8" s="364"/>
      <c r="POD8" s="364"/>
      <c r="POE8" s="364"/>
      <c r="POF8" s="364"/>
      <c r="POG8" s="364"/>
      <c r="POH8" s="364"/>
      <c r="POI8" s="364"/>
      <c r="POJ8" s="364"/>
      <c r="POK8" s="364"/>
      <c r="POL8" s="364"/>
      <c r="POM8" s="364"/>
      <c r="PON8" s="364"/>
      <c r="POO8" s="364"/>
      <c r="POP8" s="364"/>
      <c r="POQ8" s="364"/>
      <c r="POR8" s="364"/>
      <c r="POS8" s="364"/>
      <c r="POT8" s="364"/>
      <c r="POU8" s="364"/>
      <c r="POV8" s="364"/>
      <c r="POW8" s="364"/>
      <c r="POX8" s="364"/>
      <c r="POY8" s="364"/>
      <c r="POZ8" s="364"/>
      <c r="PPA8" s="364"/>
      <c r="PPB8" s="364"/>
      <c r="PPC8" s="364"/>
      <c r="PPD8" s="364"/>
      <c r="PPE8" s="364"/>
      <c r="PPF8" s="364"/>
      <c r="PPG8" s="364"/>
      <c r="PPH8" s="364"/>
      <c r="PPI8" s="364"/>
      <c r="PPJ8" s="364"/>
      <c r="PPK8" s="364"/>
      <c r="PPL8" s="364"/>
      <c r="PPM8" s="364"/>
      <c r="PPN8" s="364"/>
      <c r="PPO8" s="364"/>
      <c r="PPP8" s="364"/>
      <c r="PPQ8" s="364"/>
      <c r="PPR8" s="364"/>
      <c r="PPS8" s="364"/>
      <c r="PPT8" s="364"/>
      <c r="PPU8" s="364"/>
      <c r="PPV8" s="364"/>
      <c r="PPW8" s="364"/>
      <c r="PPX8" s="364"/>
      <c r="PPY8" s="364"/>
      <c r="PPZ8" s="364"/>
      <c r="PQA8" s="364"/>
      <c r="PQB8" s="364"/>
      <c r="PQC8" s="364"/>
      <c r="PQD8" s="364"/>
      <c r="PQE8" s="364"/>
      <c r="PQF8" s="364"/>
      <c r="PQG8" s="364"/>
      <c r="PQH8" s="364"/>
      <c r="PQI8" s="364"/>
      <c r="PQJ8" s="364"/>
      <c r="PQK8" s="364"/>
      <c r="PQL8" s="364"/>
      <c r="PQM8" s="364"/>
      <c r="PQN8" s="364"/>
      <c r="PQO8" s="364"/>
      <c r="PQP8" s="364"/>
      <c r="PQQ8" s="364"/>
      <c r="PQR8" s="364"/>
      <c r="PQS8" s="364"/>
      <c r="PQT8" s="364"/>
      <c r="PQU8" s="364"/>
      <c r="PQV8" s="364"/>
      <c r="PQW8" s="364"/>
      <c r="PQX8" s="364"/>
      <c r="PQY8" s="364"/>
      <c r="PQZ8" s="364"/>
      <c r="PRA8" s="364"/>
      <c r="PRB8" s="364"/>
      <c r="PRC8" s="364"/>
      <c r="PRD8" s="364"/>
      <c r="PRE8" s="364"/>
      <c r="PRF8" s="364"/>
      <c r="PRG8" s="364"/>
      <c r="PRH8" s="364"/>
      <c r="PRI8" s="364"/>
      <c r="PRJ8" s="364"/>
      <c r="PRK8" s="364"/>
      <c r="PRL8" s="364"/>
      <c r="PRM8" s="364"/>
      <c r="PRN8" s="364"/>
      <c r="PRO8" s="364"/>
      <c r="PRP8" s="364"/>
      <c r="PRQ8" s="364"/>
      <c r="PRR8" s="364"/>
      <c r="PRS8" s="364"/>
      <c r="PRT8" s="364"/>
      <c r="PRU8" s="364"/>
      <c r="PRV8" s="364"/>
      <c r="PRW8" s="364"/>
      <c r="PRX8" s="364"/>
      <c r="PRY8" s="364"/>
      <c r="PRZ8" s="364"/>
      <c r="PSA8" s="364"/>
      <c r="PSB8" s="364"/>
      <c r="PSC8" s="364"/>
      <c r="PSD8" s="364"/>
      <c r="PSE8" s="364"/>
      <c r="PSF8" s="364"/>
      <c r="PSG8" s="364"/>
      <c r="PSH8" s="364"/>
      <c r="PSI8" s="364"/>
      <c r="PSJ8" s="364"/>
      <c r="PSK8" s="364"/>
      <c r="PSL8" s="364"/>
      <c r="PSM8" s="364"/>
      <c r="PSN8" s="364"/>
      <c r="PSO8" s="364"/>
      <c r="PSP8" s="364"/>
      <c r="PSQ8" s="364"/>
      <c r="PSR8" s="364"/>
      <c r="PSS8" s="364"/>
      <c r="PST8" s="364"/>
      <c r="PSU8" s="364"/>
      <c r="PSV8" s="364"/>
      <c r="PSW8" s="364"/>
      <c r="PSX8" s="364"/>
      <c r="PSY8" s="364"/>
      <c r="PSZ8" s="364"/>
      <c r="PTA8" s="364"/>
      <c r="PTB8" s="364"/>
      <c r="PTC8" s="364"/>
      <c r="PTD8" s="364"/>
      <c r="PTE8" s="364"/>
      <c r="PTF8" s="364"/>
      <c r="PTG8" s="364"/>
      <c r="PTH8" s="364"/>
      <c r="PTI8" s="364"/>
      <c r="PTJ8" s="364"/>
      <c r="PTK8" s="364"/>
      <c r="PTL8" s="364"/>
      <c r="PTM8" s="364"/>
      <c r="PTN8" s="364"/>
      <c r="PTO8" s="364"/>
      <c r="PTP8" s="364"/>
      <c r="PTQ8" s="364"/>
      <c r="PTR8" s="364"/>
      <c r="PTS8" s="364"/>
      <c r="PTT8" s="364"/>
      <c r="PTU8" s="364"/>
      <c r="PTV8" s="364"/>
      <c r="PTW8" s="364"/>
      <c r="PTX8" s="364"/>
      <c r="PTY8" s="364"/>
      <c r="PTZ8" s="364"/>
      <c r="PUA8" s="364"/>
      <c r="PUB8" s="364"/>
      <c r="PUC8" s="364"/>
      <c r="PUD8" s="364"/>
      <c r="PUE8" s="364"/>
      <c r="PUF8" s="364"/>
      <c r="PUG8" s="364"/>
      <c r="PUH8" s="364"/>
      <c r="PUI8" s="364"/>
      <c r="PUJ8" s="364"/>
      <c r="PUK8" s="364"/>
      <c r="PUL8" s="364"/>
      <c r="PUM8" s="364"/>
      <c r="PUN8" s="364"/>
      <c r="PUO8" s="364"/>
      <c r="PUP8" s="364"/>
      <c r="PUQ8" s="364"/>
      <c r="PUR8" s="364"/>
      <c r="PUS8" s="364"/>
      <c r="PUT8" s="364"/>
      <c r="PUU8" s="364"/>
      <c r="PUV8" s="364"/>
      <c r="PUW8" s="364"/>
      <c r="PUX8" s="364"/>
      <c r="PUY8" s="364"/>
      <c r="PUZ8" s="364"/>
      <c r="PVA8" s="364"/>
      <c r="PVB8" s="364"/>
      <c r="PVC8" s="364"/>
      <c r="PVD8" s="364"/>
      <c r="PVE8" s="364"/>
      <c r="PVF8" s="364"/>
      <c r="PVG8" s="364"/>
      <c r="PVH8" s="364"/>
      <c r="PVI8" s="364"/>
      <c r="PVJ8" s="364"/>
      <c r="PVK8" s="364"/>
      <c r="PVL8" s="364"/>
      <c r="PVM8" s="364"/>
      <c r="PVN8" s="364"/>
      <c r="PVO8" s="364"/>
      <c r="PVP8" s="364"/>
      <c r="PVQ8" s="364"/>
      <c r="PVR8" s="364"/>
      <c r="PVS8" s="364"/>
      <c r="PVT8" s="364"/>
      <c r="PVU8" s="364"/>
      <c r="PVV8" s="364"/>
      <c r="PVW8" s="364"/>
      <c r="PVX8" s="364"/>
      <c r="PVY8" s="364"/>
      <c r="PVZ8" s="364"/>
      <c r="PWA8" s="364"/>
      <c r="PWB8" s="364"/>
      <c r="PWC8" s="364"/>
      <c r="PWD8" s="364"/>
      <c r="PWE8" s="364"/>
      <c r="PWF8" s="364"/>
      <c r="PWG8" s="364"/>
      <c r="PWH8" s="364"/>
      <c r="PWI8" s="364"/>
      <c r="PWJ8" s="364"/>
      <c r="PWK8" s="364"/>
      <c r="PWL8" s="364"/>
      <c r="PWM8" s="364"/>
      <c r="PWN8" s="364"/>
      <c r="PWO8" s="364"/>
      <c r="PWP8" s="364"/>
      <c r="PWQ8" s="364"/>
      <c r="PWR8" s="364"/>
      <c r="PWS8" s="364"/>
      <c r="PWT8" s="364"/>
      <c r="PWU8" s="364"/>
      <c r="PWV8" s="364"/>
      <c r="PWW8" s="364"/>
      <c r="PWX8" s="364"/>
      <c r="PWY8" s="364"/>
      <c r="PWZ8" s="364"/>
      <c r="PXA8" s="364"/>
      <c r="PXB8" s="364"/>
      <c r="PXC8" s="364"/>
      <c r="PXD8" s="364"/>
      <c r="PXE8" s="364"/>
      <c r="PXF8" s="364"/>
      <c r="PXG8" s="364"/>
      <c r="PXH8" s="364"/>
      <c r="PXI8" s="364"/>
      <c r="PXJ8" s="364"/>
      <c r="PXK8" s="364"/>
      <c r="PXL8" s="364"/>
      <c r="PXM8" s="364"/>
      <c r="PXN8" s="364"/>
      <c r="PXO8" s="364"/>
      <c r="PXP8" s="364"/>
      <c r="PXQ8" s="364"/>
      <c r="PXR8" s="364"/>
      <c r="PXS8" s="364"/>
      <c r="PXT8" s="364"/>
      <c r="PXU8" s="364"/>
      <c r="PXV8" s="364"/>
      <c r="PXW8" s="364"/>
      <c r="PXX8" s="364"/>
      <c r="PXY8" s="364"/>
      <c r="PXZ8" s="364"/>
      <c r="PYA8" s="364"/>
      <c r="PYB8" s="364"/>
      <c r="PYC8" s="364"/>
      <c r="PYD8" s="364"/>
      <c r="PYE8" s="364"/>
      <c r="PYF8" s="364"/>
      <c r="PYG8" s="364"/>
      <c r="PYH8" s="364"/>
      <c r="PYI8" s="364"/>
      <c r="PYJ8" s="364"/>
      <c r="PYK8" s="364"/>
      <c r="PYL8" s="364"/>
      <c r="PYM8" s="364"/>
      <c r="PYN8" s="364"/>
      <c r="PYO8" s="364"/>
      <c r="PYP8" s="364"/>
      <c r="PYQ8" s="364"/>
      <c r="PYR8" s="364"/>
      <c r="PYS8" s="364"/>
      <c r="PYT8" s="364"/>
      <c r="PYU8" s="364"/>
      <c r="PYV8" s="364"/>
      <c r="PYW8" s="364"/>
      <c r="PYX8" s="364"/>
      <c r="PYY8" s="364"/>
      <c r="PYZ8" s="364"/>
      <c r="PZA8" s="364"/>
      <c r="PZB8" s="364"/>
      <c r="PZC8" s="364"/>
      <c r="PZD8" s="364"/>
      <c r="PZE8" s="364"/>
      <c r="PZF8" s="364"/>
      <c r="PZG8" s="364"/>
      <c r="PZH8" s="364"/>
      <c r="PZI8" s="364"/>
      <c r="PZJ8" s="364"/>
      <c r="PZK8" s="364"/>
      <c r="PZL8" s="364"/>
      <c r="PZM8" s="364"/>
      <c r="PZN8" s="364"/>
      <c r="PZO8" s="364"/>
      <c r="PZP8" s="364"/>
      <c r="PZQ8" s="364"/>
      <c r="PZR8" s="364"/>
      <c r="PZS8" s="364"/>
      <c r="PZT8" s="364"/>
      <c r="PZU8" s="364"/>
      <c r="PZV8" s="364"/>
      <c r="PZW8" s="364"/>
      <c r="PZX8" s="364"/>
      <c r="PZY8" s="364"/>
      <c r="PZZ8" s="364"/>
      <c r="QAA8" s="364"/>
      <c r="QAB8" s="364"/>
      <c r="QAC8" s="364"/>
      <c r="QAD8" s="364"/>
      <c r="QAE8" s="364"/>
      <c r="QAF8" s="364"/>
      <c r="QAG8" s="364"/>
      <c r="QAH8" s="364"/>
      <c r="QAI8" s="364"/>
      <c r="QAJ8" s="364"/>
      <c r="QAK8" s="364"/>
      <c r="QAL8" s="364"/>
      <c r="QAM8" s="364"/>
      <c r="QAN8" s="364"/>
      <c r="QAO8" s="364"/>
      <c r="QAP8" s="364"/>
      <c r="QAQ8" s="364"/>
      <c r="QAR8" s="364"/>
      <c r="QAS8" s="364"/>
      <c r="QAT8" s="364"/>
      <c r="QAU8" s="364"/>
      <c r="QAV8" s="364"/>
      <c r="QAW8" s="364"/>
      <c r="QAX8" s="364"/>
      <c r="QAY8" s="364"/>
      <c r="QAZ8" s="364"/>
      <c r="QBA8" s="364"/>
      <c r="QBB8" s="364"/>
      <c r="QBC8" s="364"/>
      <c r="QBD8" s="364"/>
      <c r="QBE8" s="364"/>
      <c r="QBF8" s="364"/>
      <c r="QBG8" s="364"/>
      <c r="QBH8" s="364"/>
      <c r="QBI8" s="364"/>
      <c r="QBJ8" s="364"/>
      <c r="QBK8" s="364"/>
      <c r="QBL8" s="364"/>
      <c r="QBM8" s="364"/>
      <c r="QBN8" s="364"/>
      <c r="QBO8" s="364"/>
      <c r="QBP8" s="364"/>
      <c r="QBQ8" s="364"/>
      <c r="QBR8" s="364"/>
      <c r="QBS8" s="364"/>
      <c r="QBT8" s="364"/>
      <c r="QBU8" s="364"/>
      <c r="QBV8" s="364"/>
      <c r="QBW8" s="364"/>
      <c r="QBX8" s="364"/>
      <c r="QBY8" s="364"/>
      <c r="QBZ8" s="364"/>
      <c r="QCA8" s="364"/>
      <c r="QCB8" s="364"/>
      <c r="QCC8" s="364"/>
      <c r="QCD8" s="364"/>
      <c r="QCE8" s="364"/>
      <c r="QCF8" s="364"/>
      <c r="QCG8" s="364"/>
      <c r="QCH8" s="364"/>
      <c r="QCI8" s="364"/>
      <c r="QCJ8" s="364"/>
      <c r="QCK8" s="364"/>
      <c r="QCL8" s="364"/>
      <c r="QCM8" s="364"/>
      <c r="QCN8" s="364"/>
      <c r="QCO8" s="364"/>
      <c r="QCP8" s="364"/>
      <c r="QCQ8" s="364"/>
      <c r="QCR8" s="364"/>
      <c r="QCS8" s="364"/>
      <c r="QCT8" s="364"/>
      <c r="QCU8" s="364"/>
      <c r="QCV8" s="364"/>
      <c r="QCW8" s="364"/>
      <c r="QCX8" s="364"/>
      <c r="QCY8" s="364"/>
      <c r="QCZ8" s="364"/>
      <c r="QDA8" s="364"/>
      <c r="QDB8" s="364"/>
      <c r="QDC8" s="364"/>
      <c r="QDD8" s="364"/>
      <c r="QDE8" s="364"/>
      <c r="QDF8" s="364"/>
      <c r="QDG8" s="364"/>
      <c r="QDH8" s="364"/>
      <c r="QDI8" s="364"/>
      <c r="QDJ8" s="364"/>
      <c r="QDK8" s="364"/>
      <c r="QDL8" s="364"/>
      <c r="QDM8" s="364"/>
      <c r="QDN8" s="364"/>
      <c r="QDO8" s="364"/>
      <c r="QDP8" s="364"/>
      <c r="QDQ8" s="364"/>
      <c r="QDR8" s="364"/>
      <c r="QDS8" s="364"/>
      <c r="QDT8" s="364"/>
      <c r="QDU8" s="364"/>
      <c r="QDV8" s="364"/>
      <c r="QDW8" s="364"/>
      <c r="QDX8" s="364"/>
      <c r="QDY8" s="364"/>
      <c r="QDZ8" s="364"/>
      <c r="QEA8" s="364"/>
      <c r="QEB8" s="364"/>
      <c r="QEC8" s="364"/>
      <c r="QED8" s="364"/>
      <c r="QEE8" s="364"/>
      <c r="QEF8" s="364"/>
      <c r="QEG8" s="364"/>
      <c r="QEH8" s="364"/>
      <c r="QEI8" s="364"/>
      <c r="QEJ8" s="364"/>
      <c r="QEK8" s="364"/>
      <c r="QEL8" s="364"/>
      <c r="QEM8" s="364"/>
      <c r="QEN8" s="364"/>
      <c r="QEO8" s="364"/>
      <c r="QEP8" s="364"/>
      <c r="QEQ8" s="364"/>
      <c r="QER8" s="364"/>
      <c r="QES8" s="364"/>
      <c r="QET8" s="364"/>
      <c r="QEU8" s="364"/>
      <c r="QEV8" s="364"/>
      <c r="QEW8" s="364"/>
      <c r="QEX8" s="364"/>
      <c r="QEY8" s="364"/>
      <c r="QEZ8" s="364"/>
      <c r="QFA8" s="364"/>
      <c r="QFB8" s="364"/>
      <c r="QFC8" s="364"/>
      <c r="QFD8" s="364"/>
      <c r="QFE8" s="364"/>
      <c r="QFF8" s="364"/>
      <c r="QFG8" s="364"/>
      <c r="QFH8" s="364"/>
      <c r="QFI8" s="364"/>
      <c r="QFJ8" s="364"/>
      <c r="QFK8" s="364"/>
      <c r="QFL8" s="364"/>
      <c r="QFM8" s="364"/>
      <c r="QFN8" s="364"/>
      <c r="QFO8" s="364"/>
      <c r="QFP8" s="364"/>
      <c r="QFQ8" s="364"/>
      <c r="QFR8" s="364"/>
      <c r="QFS8" s="364"/>
      <c r="QFT8" s="364"/>
      <c r="QFU8" s="364"/>
      <c r="QFV8" s="364"/>
      <c r="QFW8" s="364"/>
      <c r="QFX8" s="364"/>
      <c r="QFY8" s="364"/>
      <c r="QFZ8" s="364"/>
      <c r="QGA8" s="364"/>
      <c r="QGB8" s="364"/>
      <c r="QGC8" s="364"/>
      <c r="QGD8" s="364"/>
      <c r="QGE8" s="364"/>
      <c r="QGF8" s="364"/>
      <c r="QGG8" s="364"/>
      <c r="QGH8" s="364"/>
      <c r="QGI8" s="364"/>
      <c r="QGJ8" s="364"/>
      <c r="QGK8" s="364"/>
      <c r="QGL8" s="364"/>
      <c r="QGM8" s="364"/>
      <c r="QGN8" s="364"/>
      <c r="QGO8" s="364"/>
      <c r="QGP8" s="364"/>
      <c r="QGQ8" s="364"/>
      <c r="QGR8" s="364"/>
      <c r="QGS8" s="364"/>
      <c r="QGT8" s="364"/>
      <c r="QGU8" s="364"/>
      <c r="QGV8" s="364"/>
      <c r="QGW8" s="364"/>
      <c r="QGX8" s="364"/>
      <c r="QGY8" s="364"/>
      <c r="QGZ8" s="364"/>
      <c r="QHA8" s="364"/>
      <c r="QHB8" s="364"/>
      <c r="QHC8" s="364"/>
      <c r="QHD8" s="364"/>
      <c r="QHE8" s="364"/>
      <c r="QHF8" s="364"/>
      <c r="QHG8" s="364"/>
      <c r="QHH8" s="364"/>
      <c r="QHI8" s="364"/>
      <c r="QHJ8" s="364"/>
      <c r="QHK8" s="364"/>
      <c r="QHL8" s="364"/>
      <c r="QHM8" s="364"/>
      <c r="QHN8" s="364"/>
      <c r="QHO8" s="364"/>
      <c r="QHP8" s="364"/>
      <c r="QHQ8" s="364"/>
      <c r="QHR8" s="364"/>
      <c r="QHS8" s="364"/>
      <c r="QHT8" s="364"/>
      <c r="QHU8" s="364"/>
      <c r="QHV8" s="364"/>
      <c r="QHW8" s="364"/>
      <c r="QHX8" s="364"/>
      <c r="QHY8" s="364"/>
      <c r="QHZ8" s="364"/>
      <c r="QIA8" s="364"/>
      <c r="QIB8" s="364"/>
      <c r="QIC8" s="364"/>
      <c r="QID8" s="364"/>
      <c r="QIE8" s="364"/>
      <c r="QIF8" s="364"/>
      <c r="QIG8" s="364"/>
      <c r="QIH8" s="364"/>
      <c r="QII8" s="364"/>
      <c r="QIJ8" s="364"/>
      <c r="QIK8" s="364"/>
      <c r="QIL8" s="364"/>
      <c r="QIM8" s="364"/>
      <c r="QIN8" s="364"/>
      <c r="QIO8" s="364"/>
      <c r="QIP8" s="364"/>
      <c r="QIQ8" s="364"/>
      <c r="QIR8" s="364"/>
      <c r="QIS8" s="364"/>
      <c r="QIT8" s="364"/>
      <c r="QIU8" s="364"/>
      <c r="QIV8" s="364"/>
      <c r="QIW8" s="364"/>
      <c r="QIX8" s="364"/>
      <c r="QIY8" s="364"/>
      <c r="QIZ8" s="364"/>
      <c r="QJA8" s="364"/>
      <c r="QJB8" s="364"/>
      <c r="QJC8" s="364"/>
      <c r="QJD8" s="364"/>
      <c r="QJE8" s="364"/>
      <c r="QJF8" s="364"/>
      <c r="QJG8" s="364"/>
      <c r="QJH8" s="364"/>
      <c r="QJI8" s="364"/>
      <c r="QJJ8" s="364"/>
      <c r="QJK8" s="364"/>
      <c r="QJL8" s="364"/>
      <c r="QJM8" s="364"/>
      <c r="QJN8" s="364"/>
      <c r="QJO8" s="364"/>
      <c r="QJP8" s="364"/>
      <c r="QJQ8" s="364"/>
      <c r="QJR8" s="364"/>
      <c r="QJS8" s="364"/>
      <c r="QJT8" s="364"/>
      <c r="QJU8" s="364"/>
      <c r="QJV8" s="364"/>
      <c r="QJW8" s="364"/>
      <c r="QJX8" s="364"/>
      <c r="QJY8" s="364"/>
      <c r="QJZ8" s="364"/>
      <c r="QKA8" s="364"/>
      <c r="QKB8" s="364"/>
      <c r="QKC8" s="364"/>
      <c r="QKD8" s="364"/>
      <c r="QKE8" s="364"/>
      <c r="QKF8" s="364"/>
      <c r="QKG8" s="364"/>
      <c r="QKH8" s="364"/>
      <c r="QKI8" s="364"/>
      <c r="QKJ8" s="364"/>
      <c r="QKK8" s="364"/>
      <c r="QKL8" s="364"/>
      <c r="QKM8" s="364"/>
      <c r="QKN8" s="364"/>
      <c r="QKO8" s="364"/>
      <c r="QKP8" s="364"/>
      <c r="QKQ8" s="364"/>
      <c r="QKR8" s="364"/>
      <c r="QKS8" s="364"/>
      <c r="QKT8" s="364"/>
      <c r="QKU8" s="364"/>
      <c r="QKV8" s="364"/>
      <c r="QKW8" s="364"/>
      <c r="QKX8" s="364"/>
      <c r="QKY8" s="364"/>
      <c r="QKZ8" s="364"/>
      <c r="QLA8" s="364"/>
      <c r="QLB8" s="364"/>
      <c r="QLC8" s="364"/>
      <c r="QLD8" s="364"/>
      <c r="QLE8" s="364"/>
      <c r="QLF8" s="364"/>
      <c r="QLG8" s="364"/>
      <c r="QLH8" s="364"/>
      <c r="QLI8" s="364"/>
      <c r="QLJ8" s="364"/>
      <c r="QLK8" s="364"/>
      <c r="QLL8" s="364"/>
      <c r="QLM8" s="364"/>
      <c r="QLN8" s="364"/>
      <c r="QLO8" s="364"/>
      <c r="QLP8" s="364"/>
      <c r="QLQ8" s="364"/>
      <c r="QLR8" s="364"/>
      <c r="QLS8" s="364"/>
      <c r="QLT8" s="364"/>
      <c r="QLU8" s="364"/>
      <c r="QLV8" s="364"/>
      <c r="QLW8" s="364"/>
      <c r="QLX8" s="364"/>
      <c r="QLY8" s="364"/>
      <c r="QLZ8" s="364"/>
      <c r="QMA8" s="364"/>
      <c r="QMB8" s="364"/>
      <c r="QMC8" s="364"/>
      <c r="QMD8" s="364"/>
      <c r="QME8" s="364"/>
      <c r="QMF8" s="364"/>
      <c r="QMG8" s="364"/>
      <c r="QMH8" s="364"/>
      <c r="QMI8" s="364"/>
      <c r="QMJ8" s="364"/>
      <c r="QMK8" s="364"/>
      <c r="QML8" s="364"/>
      <c r="QMM8" s="364"/>
      <c r="QMN8" s="364"/>
      <c r="QMO8" s="364"/>
      <c r="QMP8" s="364"/>
      <c r="QMQ8" s="364"/>
      <c r="QMR8" s="364"/>
      <c r="QMS8" s="364"/>
      <c r="QMT8" s="364"/>
      <c r="QMU8" s="364"/>
      <c r="QMV8" s="364"/>
      <c r="QMW8" s="364"/>
      <c r="QMX8" s="364"/>
      <c r="QMY8" s="364"/>
      <c r="QMZ8" s="364"/>
      <c r="QNA8" s="364"/>
      <c r="QNB8" s="364"/>
      <c r="QNC8" s="364"/>
      <c r="QND8" s="364"/>
      <c r="QNE8" s="364"/>
      <c r="QNF8" s="364"/>
      <c r="QNG8" s="364"/>
      <c r="QNH8" s="364"/>
      <c r="QNI8" s="364"/>
      <c r="QNJ8" s="364"/>
      <c r="QNK8" s="364"/>
      <c r="QNL8" s="364"/>
      <c r="QNM8" s="364"/>
      <c r="QNN8" s="364"/>
      <c r="QNO8" s="364"/>
      <c r="QNP8" s="364"/>
      <c r="QNQ8" s="364"/>
      <c r="QNR8" s="364"/>
      <c r="QNS8" s="364"/>
      <c r="QNT8" s="364"/>
      <c r="QNU8" s="364"/>
      <c r="QNV8" s="364"/>
      <c r="QNW8" s="364"/>
      <c r="QNX8" s="364"/>
      <c r="QNY8" s="364"/>
      <c r="QNZ8" s="364"/>
      <c r="QOA8" s="364"/>
      <c r="QOB8" s="364"/>
      <c r="QOC8" s="364"/>
      <c r="QOD8" s="364"/>
      <c r="QOE8" s="364"/>
      <c r="QOF8" s="364"/>
      <c r="QOG8" s="364"/>
      <c r="QOH8" s="364"/>
      <c r="QOI8" s="364"/>
      <c r="QOJ8" s="364"/>
      <c r="QOK8" s="364"/>
      <c r="QOL8" s="364"/>
      <c r="QOM8" s="364"/>
      <c r="QON8" s="364"/>
      <c r="QOO8" s="364"/>
      <c r="QOP8" s="364"/>
      <c r="QOQ8" s="364"/>
      <c r="QOR8" s="364"/>
      <c r="QOS8" s="364"/>
      <c r="QOT8" s="364"/>
      <c r="QOU8" s="364"/>
      <c r="QOV8" s="364"/>
      <c r="QOW8" s="364"/>
      <c r="QOX8" s="364"/>
      <c r="QOY8" s="364"/>
      <c r="QOZ8" s="364"/>
      <c r="QPA8" s="364"/>
      <c r="QPB8" s="364"/>
      <c r="QPC8" s="364"/>
      <c r="QPD8" s="364"/>
      <c r="QPE8" s="364"/>
      <c r="QPF8" s="364"/>
      <c r="QPG8" s="364"/>
      <c r="QPH8" s="364"/>
      <c r="QPI8" s="364"/>
      <c r="QPJ8" s="364"/>
      <c r="QPK8" s="364"/>
      <c r="QPL8" s="364"/>
      <c r="QPM8" s="364"/>
      <c r="QPN8" s="364"/>
      <c r="QPO8" s="364"/>
      <c r="QPP8" s="364"/>
      <c r="QPQ8" s="364"/>
      <c r="QPR8" s="364"/>
      <c r="QPS8" s="364"/>
      <c r="QPT8" s="364"/>
      <c r="QPU8" s="364"/>
      <c r="QPV8" s="364"/>
      <c r="QPW8" s="364"/>
      <c r="QPX8" s="364"/>
      <c r="QPY8" s="364"/>
      <c r="QPZ8" s="364"/>
      <c r="QQA8" s="364"/>
      <c r="QQB8" s="364"/>
      <c r="QQC8" s="364"/>
      <c r="QQD8" s="364"/>
      <c r="QQE8" s="364"/>
      <c r="QQF8" s="364"/>
      <c r="QQG8" s="364"/>
      <c r="QQH8" s="364"/>
      <c r="QQI8" s="364"/>
      <c r="QQJ8" s="364"/>
      <c r="QQK8" s="364"/>
      <c r="QQL8" s="364"/>
      <c r="QQM8" s="364"/>
      <c r="QQN8" s="364"/>
      <c r="QQO8" s="364"/>
      <c r="QQP8" s="364"/>
      <c r="QQQ8" s="364"/>
      <c r="QQR8" s="364"/>
      <c r="QQS8" s="364"/>
      <c r="QQT8" s="364"/>
      <c r="QQU8" s="364"/>
      <c r="QQV8" s="364"/>
      <c r="QQW8" s="364"/>
      <c r="QQX8" s="364"/>
      <c r="QQY8" s="364"/>
      <c r="QQZ8" s="364"/>
      <c r="QRA8" s="364"/>
      <c r="QRB8" s="364"/>
      <c r="QRC8" s="364"/>
      <c r="QRD8" s="364"/>
      <c r="QRE8" s="364"/>
      <c r="QRF8" s="364"/>
      <c r="QRG8" s="364"/>
      <c r="QRH8" s="364"/>
      <c r="QRI8" s="364"/>
      <c r="QRJ8" s="364"/>
      <c r="QRK8" s="364"/>
      <c r="QRL8" s="364"/>
      <c r="QRM8" s="364"/>
      <c r="QRN8" s="364"/>
      <c r="QRO8" s="364"/>
      <c r="QRP8" s="364"/>
      <c r="QRQ8" s="364"/>
      <c r="QRR8" s="364"/>
      <c r="QRS8" s="364"/>
      <c r="QRT8" s="364"/>
      <c r="QRU8" s="364"/>
      <c r="QRV8" s="364"/>
      <c r="QRW8" s="364"/>
      <c r="QRX8" s="364"/>
      <c r="QRY8" s="364"/>
      <c r="QRZ8" s="364"/>
      <c r="QSA8" s="364"/>
      <c r="QSB8" s="364"/>
      <c r="QSC8" s="364"/>
      <c r="QSD8" s="364"/>
      <c r="QSE8" s="364"/>
      <c r="QSF8" s="364"/>
      <c r="QSG8" s="364"/>
      <c r="QSH8" s="364"/>
      <c r="QSI8" s="364"/>
      <c r="QSJ8" s="364"/>
      <c r="QSK8" s="364"/>
      <c r="QSL8" s="364"/>
      <c r="QSM8" s="364"/>
      <c r="QSN8" s="364"/>
      <c r="QSO8" s="364"/>
      <c r="QSP8" s="364"/>
      <c r="QSQ8" s="364"/>
      <c r="QSR8" s="364"/>
      <c r="QSS8" s="364"/>
      <c r="QST8" s="364"/>
      <c r="QSU8" s="364"/>
      <c r="QSV8" s="364"/>
      <c r="QSW8" s="364"/>
      <c r="QSX8" s="364"/>
      <c r="QSY8" s="364"/>
      <c r="QSZ8" s="364"/>
      <c r="QTA8" s="364"/>
      <c r="QTB8" s="364"/>
      <c r="QTC8" s="364"/>
      <c r="QTD8" s="364"/>
      <c r="QTE8" s="364"/>
      <c r="QTF8" s="364"/>
      <c r="QTG8" s="364"/>
      <c r="QTH8" s="364"/>
      <c r="QTI8" s="364"/>
      <c r="QTJ8" s="364"/>
      <c r="QTK8" s="364"/>
      <c r="QTL8" s="364"/>
      <c r="QTM8" s="364"/>
      <c r="QTN8" s="364"/>
      <c r="QTO8" s="364"/>
      <c r="QTP8" s="364"/>
      <c r="QTQ8" s="364"/>
      <c r="QTR8" s="364"/>
      <c r="QTS8" s="364"/>
      <c r="QTT8" s="364"/>
      <c r="QTU8" s="364"/>
      <c r="QTV8" s="364"/>
      <c r="QTW8" s="364"/>
      <c r="QTX8" s="364"/>
      <c r="QTY8" s="364"/>
      <c r="QTZ8" s="364"/>
      <c r="QUA8" s="364"/>
      <c r="QUB8" s="364"/>
      <c r="QUC8" s="364"/>
      <c r="QUD8" s="364"/>
      <c r="QUE8" s="364"/>
      <c r="QUF8" s="364"/>
      <c r="QUG8" s="364"/>
      <c r="QUH8" s="364"/>
      <c r="QUI8" s="364"/>
      <c r="QUJ8" s="364"/>
      <c r="QUK8" s="364"/>
      <c r="QUL8" s="364"/>
      <c r="QUM8" s="364"/>
      <c r="QUN8" s="364"/>
      <c r="QUO8" s="364"/>
      <c r="QUP8" s="364"/>
      <c r="QUQ8" s="364"/>
      <c r="QUR8" s="364"/>
      <c r="QUS8" s="364"/>
      <c r="QUT8" s="364"/>
      <c r="QUU8" s="364"/>
      <c r="QUV8" s="364"/>
      <c r="QUW8" s="364"/>
      <c r="QUX8" s="364"/>
      <c r="QUY8" s="364"/>
      <c r="QUZ8" s="364"/>
      <c r="QVA8" s="364"/>
      <c r="QVB8" s="364"/>
      <c r="QVC8" s="364"/>
      <c r="QVD8" s="364"/>
      <c r="QVE8" s="364"/>
      <c r="QVF8" s="364"/>
      <c r="QVG8" s="364"/>
      <c r="QVH8" s="364"/>
      <c r="QVI8" s="364"/>
      <c r="QVJ8" s="364"/>
      <c r="QVK8" s="364"/>
      <c r="QVL8" s="364"/>
      <c r="QVM8" s="364"/>
      <c r="QVN8" s="364"/>
      <c r="QVO8" s="364"/>
      <c r="QVP8" s="364"/>
      <c r="QVQ8" s="364"/>
      <c r="QVR8" s="364"/>
      <c r="QVS8" s="364"/>
      <c r="QVT8" s="364"/>
      <c r="QVU8" s="364"/>
      <c r="QVV8" s="364"/>
      <c r="QVW8" s="364"/>
      <c r="QVX8" s="364"/>
      <c r="QVY8" s="364"/>
      <c r="QVZ8" s="364"/>
      <c r="QWA8" s="364"/>
      <c r="QWB8" s="364"/>
      <c r="QWC8" s="364"/>
      <c r="QWD8" s="364"/>
      <c r="QWE8" s="364"/>
      <c r="QWF8" s="364"/>
      <c r="QWG8" s="364"/>
      <c r="QWH8" s="364"/>
      <c r="QWI8" s="364"/>
      <c r="QWJ8" s="364"/>
      <c r="QWK8" s="364"/>
      <c r="QWL8" s="364"/>
      <c r="QWM8" s="364"/>
      <c r="QWN8" s="364"/>
      <c r="QWO8" s="364"/>
      <c r="QWP8" s="364"/>
      <c r="QWQ8" s="364"/>
      <c r="QWR8" s="364"/>
      <c r="QWS8" s="364"/>
      <c r="QWT8" s="364"/>
      <c r="QWU8" s="364"/>
      <c r="QWV8" s="364"/>
      <c r="QWW8" s="364"/>
      <c r="QWX8" s="364"/>
      <c r="QWY8" s="364"/>
      <c r="QWZ8" s="364"/>
      <c r="QXA8" s="364"/>
      <c r="QXB8" s="364"/>
      <c r="QXC8" s="364"/>
      <c r="QXD8" s="364"/>
      <c r="QXE8" s="364"/>
      <c r="QXF8" s="364"/>
      <c r="QXG8" s="364"/>
      <c r="QXH8" s="364"/>
      <c r="QXI8" s="364"/>
      <c r="QXJ8" s="364"/>
      <c r="QXK8" s="364"/>
      <c r="QXL8" s="364"/>
      <c r="QXM8" s="364"/>
      <c r="QXN8" s="364"/>
      <c r="QXO8" s="364"/>
      <c r="QXP8" s="364"/>
      <c r="QXQ8" s="364"/>
      <c r="QXR8" s="364"/>
      <c r="QXS8" s="364"/>
      <c r="QXT8" s="364"/>
      <c r="QXU8" s="364"/>
      <c r="QXV8" s="364"/>
      <c r="QXW8" s="364"/>
      <c r="QXX8" s="364"/>
      <c r="QXY8" s="364"/>
      <c r="QXZ8" s="364"/>
      <c r="QYA8" s="364"/>
      <c r="QYB8" s="364"/>
      <c r="QYC8" s="364"/>
      <c r="QYD8" s="364"/>
      <c r="QYE8" s="364"/>
      <c r="QYF8" s="364"/>
      <c r="QYG8" s="364"/>
      <c r="QYH8" s="364"/>
      <c r="QYI8" s="364"/>
      <c r="QYJ8" s="364"/>
      <c r="QYK8" s="364"/>
      <c r="QYL8" s="364"/>
      <c r="QYM8" s="364"/>
      <c r="QYN8" s="364"/>
      <c r="QYO8" s="364"/>
      <c r="QYP8" s="364"/>
      <c r="QYQ8" s="364"/>
      <c r="QYR8" s="364"/>
      <c r="QYS8" s="364"/>
      <c r="QYT8" s="364"/>
      <c r="QYU8" s="364"/>
      <c r="QYV8" s="364"/>
      <c r="QYW8" s="364"/>
      <c r="QYX8" s="364"/>
      <c r="QYY8" s="364"/>
      <c r="QYZ8" s="364"/>
      <c r="QZA8" s="364"/>
      <c r="QZB8" s="364"/>
      <c r="QZC8" s="364"/>
      <c r="QZD8" s="364"/>
      <c r="QZE8" s="364"/>
      <c r="QZF8" s="364"/>
      <c r="QZG8" s="364"/>
      <c r="QZH8" s="364"/>
      <c r="QZI8" s="364"/>
      <c r="QZJ8" s="364"/>
      <c r="QZK8" s="364"/>
      <c r="QZL8" s="364"/>
      <c r="QZM8" s="364"/>
      <c r="QZN8" s="364"/>
      <c r="QZO8" s="364"/>
      <c r="QZP8" s="364"/>
      <c r="QZQ8" s="364"/>
      <c r="QZR8" s="364"/>
      <c r="QZS8" s="364"/>
      <c r="QZT8" s="364"/>
      <c r="QZU8" s="364"/>
      <c r="QZV8" s="364"/>
      <c r="QZW8" s="364"/>
      <c r="QZX8" s="364"/>
      <c r="QZY8" s="364"/>
      <c r="QZZ8" s="364"/>
      <c r="RAA8" s="364"/>
      <c r="RAB8" s="364"/>
      <c r="RAC8" s="364"/>
      <c r="RAD8" s="364"/>
      <c r="RAE8" s="364"/>
      <c r="RAF8" s="364"/>
      <c r="RAG8" s="364"/>
      <c r="RAH8" s="364"/>
      <c r="RAI8" s="364"/>
      <c r="RAJ8" s="364"/>
      <c r="RAK8" s="364"/>
      <c r="RAL8" s="364"/>
      <c r="RAM8" s="364"/>
      <c r="RAN8" s="364"/>
      <c r="RAO8" s="364"/>
      <c r="RAP8" s="364"/>
      <c r="RAQ8" s="364"/>
      <c r="RAR8" s="364"/>
      <c r="RAS8" s="364"/>
      <c r="RAT8" s="364"/>
      <c r="RAU8" s="364"/>
      <c r="RAV8" s="364"/>
      <c r="RAW8" s="364"/>
      <c r="RAX8" s="364"/>
      <c r="RAY8" s="364"/>
      <c r="RAZ8" s="364"/>
      <c r="RBA8" s="364"/>
      <c r="RBB8" s="364"/>
      <c r="RBC8" s="364"/>
      <c r="RBD8" s="364"/>
      <c r="RBE8" s="364"/>
      <c r="RBF8" s="364"/>
      <c r="RBG8" s="364"/>
      <c r="RBH8" s="364"/>
      <c r="RBI8" s="364"/>
      <c r="RBJ8" s="364"/>
      <c r="RBK8" s="364"/>
      <c r="RBL8" s="364"/>
      <c r="RBM8" s="364"/>
      <c r="RBN8" s="364"/>
      <c r="RBO8" s="364"/>
      <c r="RBP8" s="364"/>
      <c r="RBQ8" s="364"/>
      <c r="RBR8" s="364"/>
      <c r="RBS8" s="364"/>
      <c r="RBT8" s="364"/>
      <c r="RBU8" s="364"/>
      <c r="RBV8" s="364"/>
      <c r="RBW8" s="364"/>
      <c r="RBX8" s="364"/>
      <c r="RBY8" s="364"/>
      <c r="RBZ8" s="364"/>
      <c r="RCA8" s="364"/>
      <c r="RCB8" s="364"/>
      <c r="RCC8" s="364"/>
      <c r="RCD8" s="364"/>
      <c r="RCE8" s="364"/>
      <c r="RCF8" s="364"/>
      <c r="RCG8" s="364"/>
      <c r="RCH8" s="364"/>
      <c r="RCI8" s="364"/>
      <c r="RCJ8" s="364"/>
      <c r="RCK8" s="364"/>
      <c r="RCL8" s="364"/>
      <c r="RCM8" s="364"/>
      <c r="RCN8" s="364"/>
      <c r="RCO8" s="364"/>
      <c r="RCP8" s="364"/>
      <c r="RCQ8" s="364"/>
      <c r="RCR8" s="364"/>
      <c r="RCS8" s="364"/>
      <c r="RCT8" s="364"/>
      <c r="RCU8" s="364"/>
      <c r="RCV8" s="364"/>
      <c r="RCW8" s="364"/>
      <c r="RCX8" s="364"/>
      <c r="RCY8" s="364"/>
      <c r="RCZ8" s="364"/>
      <c r="RDA8" s="364"/>
      <c r="RDB8" s="364"/>
      <c r="RDC8" s="364"/>
      <c r="RDD8" s="364"/>
      <c r="RDE8" s="364"/>
      <c r="RDF8" s="364"/>
      <c r="RDG8" s="364"/>
      <c r="RDH8" s="364"/>
      <c r="RDI8" s="364"/>
      <c r="RDJ8" s="364"/>
      <c r="RDK8" s="364"/>
      <c r="RDL8" s="364"/>
      <c r="RDM8" s="364"/>
      <c r="RDN8" s="364"/>
      <c r="RDO8" s="364"/>
      <c r="RDP8" s="364"/>
      <c r="RDQ8" s="364"/>
      <c r="RDR8" s="364"/>
      <c r="RDS8" s="364"/>
      <c r="RDT8" s="364"/>
      <c r="RDU8" s="364"/>
      <c r="RDV8" s="364"/>
      <c r="RDW8" s="364"/>
      <c r="RDX8" s="364"/>
      <c r="RDY8" s="364"/>
      <c r="RDZ8" s="364"/>
      <c r="REA8" s="364"/>
      <c r="REB8" s="364"/>
      <c r="REC8" s="364"/>
      <c r="RED8" s="364"/>
      <c r="REE8" s="364"/>
      <c r="REF8" s="364"/>
      <c r="REG8" s="364"/>
      <c r="REH8" s="364"/>
      <c r="REI8" s="364"/>
      <c r="REJ8" s="364"/>
      <c r="REK8" s="364"/>
      <c r="REL8" s="364"/>
      <c r="REM8" s="364"/>
      <c r="REN8" s="364"/>
      <c r="REO8" s="364"/>
      <c r="REP8" s="364"/>
      <c r="REQ8" s="364"/>
      <c r="RER8" s="364"/>
      <c r="RES8" s="364"/>
      <c r="RET8" s="364"/>
      <c r="REU8" s="364"/>
      <c r="REV8" s="364"/>
      <c r="REW8" s="364"/>
      <c r="REX8" s="364"/>
      <c r="REY8" s="364"/>
      <c r="REZ8" s="364"/>
      <c r="RFA8" s="364"/>
      <c r="RFB8" s="364"/>
      <c r="RFC8" s="364"/>
      <c r="RFD8" s="364"/>
      <c r="RFE8" s="364"/>
      <c r="RFF8" s="364"/>
      <c r="RFG8" s="364"/>
      <c r="RFH8" s="364"/>
      <c r="RFI8" s="364"/>
      <c r="RFJ8" s="364"/>
      <c r="RFK8" s="364"/>
      <c r="RFL8" s="364"/>
      <c r="RFM8" s="364"/>
      <c r="RFN8" s="364"/>
      <c r="RFO8" s="364"/>
      <c r="RFP8" s="364"/>
      <c r="RFQ8" s="364"/>
      <c r="RFR8" s="364"/>
      <c r="RFS8" s="364"/>
      <c r="RFT8" s="364"/>
      <c r="RFU8" s="364"/>
      <c r="RFV8" s="364"/>
      <c r="RFW8" s="364"/>
      <c r="RFX8" s="364"/>
      <c r="RFY8" s="364"/>
      <c r="RFZ8" s="364"/>
      <c r="RGA8" s="364"/>
      <c r="RGB8" s="364"/>
      <c r="RGC8" s="364"/>
      <c r="RGD8" s="364"/>
      <c r="RGE8" s="364"/>
      <c r="RGF8" s="364"/>
      <c r="RGG8" s="364"/>
      <c r="RGH8" s="364"/>
      <c r="RGI8" s="364"/>
      <c r="RGJ8" s="364"/>
      <c r="RGK8" s="364"/>
      <c r="RGL8" s="364"/>
      <c r="RGM8" s="364"/>
      <c r="RGN8" s="364"/>
      <c r="RGO8" s="364"/>
      <c r="RGP8" s="364"/>
      <c r="RGQ8" s="364"/>
      <c r="RGR8" s="364"/>
      <c r="RGS8" s="364"/>
      <c r="RGT8" s="364"/>
      <c r="RGU8" s="364"/>
      <c r="RGV8" s="364"/>
      <c r="RGW8" s="364"/>
      <c r="RGX8" s="364"/>
      <c r="RGY8" s="364"/>
      <c r="RGZ8" s="364"/>
      <c r="RHA8" s="364"/>
      <c r="RHB8" s="364"/>
      <c r="RHC8" s="364"/>
      <c r="RHD8" s="364"/>
      <c r="RHE8" s="364"/>
      <c r="RHF8" s="364"/>
      <c r="RHG8" s="364"/>
      <c r="RHH8" s="364"/>
      <c r="RHI8" s="364"/>
      <c r="RHJ8" s="364"/>
      <c r="RHK8" s="364"/>
      <c r="RHL8" s="364"/>
      <c r="RHM8" s="364"/>
      <c r="RHN8" s="364"/>
      <c r="RHO8" s="364"/>
      <c r="RHP8" s="364"/>
      <c r="RHQ8" s="364"/>
      <c r="RHR8" s="364"/>
      <c r="RHS8" s="364"/>
      <c r="RHT8" s="364"/>
      <c r="RHU8" s="364"/>
      <c r="RHV8" s="364"/>
      <c r="RHW8" s="364"/>
      <c r="RHX8" s="364"/>
      <c r="RHY8" s="364"/>
      <c r="RHZ8" s="364"/>
      <c r="RIA8" s="364"/>
      <c r="RIB8" s="364"/>
      <c r="RIC8" s="364"/>
      <c r="RID8" s="364"/>
      <c r="RIE8" s="364"/>
      <c r="RIF8" s="364"/>
      <c r="RIG8" s="364"/>
      <c r="RIH8" s="364"/>
      <c r="RII8" s="364"/>
      <c r="RIJ8" s="364"/>
      <c r="RIK8" s="364"/>
      <c r="RIL8" s="364"/>
      <c r="RIM8" s="364"/>
      <c r="RIN8" s="364"/>
      <c r="RIO8" s="364"/>
      <c r="RIP8" s="364"/>
      <c r="RIQ8" s="364"/>
      <c r="RIR8" s="364"/>
      <c r="RIS8" s="364"/>
      <c r="RIT8" s="364"/>
      <c r="RIU8" s="364"/>
      <c r="RIV8" s="364"/>
      <c r="RIW8" s="364"/>
      <c r="RIX8" s="364"/>
      <c r="RIY8" s="364"/>
      <c r="RIZ8" s="364"/>
      <c r="RJA8" s="364"/>
      <c r="RJB8" s="364"/>
      <c r="RJC8" s="364"/>
      <c r="RJD8" s="364"/>
      <c r="RJE8" s="364"/>
      <c r="RJF8" s="364"/>
      <c r="RJG8" s="364"/>
      <c r="RJH8" s="364"/>
      <c r="RJI8" s="364"/>
      <c r="RJJ8" s="364"/>
      <c r="RJK8" s="364"/>
      <c r="RJL8" s="364"/>
      <c r="RJM8" s="364"/>
      <c r="RJN8" s="364"/>
      <c r="RJO8" s="364"/>
      <c r="RJP8" s="364"/>
      <c r="RJQ8" s="364"/>
      <c r="RJR8" s="364"/>
      <c r="RJS8" s="364"/>
      <c r="RJT8" s="364"/>
      <c r="RJU8" s="364"/>
      <c r="RJV8" s="364"/>
      <c r="RJW8" s="364"/>
      <c r="RJX8" s="364"/>
      <c r="RJY8" s="364"/>
      <c r="RJZ8" s="364"/>
      <c r="RKA8" s="364"/>
      <c r="RKB8" s="364"/>
      <c r="RKC8" s="364"/>
      <c r="RKD8" s="364"/>
      <c r="RKE8" s="364"/>
      <c r="RKF8" s="364"/>
      <c r="RKG8" s="364"/>
      <c r="RKH8" s="364"/>
      <c r="RKI8" s="364"/>
      <c r="RKJ8" s="364"/>
      <c r="RKK8" s="364"/>
      <c r="RKL8" s="364"/>
      <c r="RKM8" s="364"/>
      <c r="RKN8" s="364"/>
      <c r="RKO8" s="364"/>
      <c r="RKP8" s="364"/>
      <c r="RKQ8" s="364"/>
      <c r="RKR8" s="364"/>
      <c r="RKS8" s="364"/>
      <c r="RKT8" s="364"/>
      <c r="RKU8" s="364"/>
      <c r="RKV8" s="364"/>
      <c r="RKW8" s="364"/>
      <c r="RKX8" s="364"/>
      <c r="RKY8" s="364"/>
      <c r="RKZ8" s="364"/>
      <c r="RLA8" s="364"/>
      <c r="RLB8" s="364"/>
      <c r="RLC8" s="364"/>
      <c r="RLD8" s="364"/>
      <c r="RLE8" s="364"/>
      <c r="RLF8" s="364"/>
      <c r="RLG8" s="364"/>
      <c r="RLH8" s="364"/>
      <c r="RLI8" s="364"/>
      <c r="RLJ8" s="364"/>
      <c r="RLK8" s="364"/>
      <c r="RLL8" s="364"/>
      <c r="RLM8" s="364"/>
      <c r="RLN8" s="364"/>
      <c r="RLO8" s="364"/>
      <c r="RLP8" s="364"/>
      <c r="RLQ8" s="364"/>
      <c r="RLR8" s="364"/>
      <c r="RLS8" s="364"/>
      <c r="RLT8" s="364"/>
      <c r="RLU8" s="364"/>
      <c r="RLV8" s="364"/>
      <c r="RLW8" s="364"/>
      <c r="RLX8" s="364"/>
      <c r="RLY8" s="364"/>
      <c r="RLZ8" s="364"/>
      <c r="RMA8" s="364"/>
      <c r="RMB8" s="364"/>
      <c r="RMC8" s="364"/>
      <c r="RMD8" s="364"/>
      <c r="RME8" s="364"/>
      <c r="RMF8" s="364"/>
      <c r="RMG8" s="364"/>
      <c r="RMH8" s="364"/>
      <c r="RMI8" s="364"/>
      <c r="RMJ8" s="364"/>
      <c r="RMK8" s="364"/>
      <c r="RML8" s="364"/>
      <c r="RMM8" s="364"/>
      <c r="RMN8" s="364"/>
      <c r="RMO8" s="364"/>
      <c r="RMP8" s="364"/>
      <c r="RMQ8" s="364"/>
      <c r="RMR8" s="364"/>
      <c r="RMS8" s="364"/>
      <c r="RMT8" s="364"/>
      <c r="RMU8" s="364"/>
      <c r="RMV8" s="364"/>
      <c r="RMW8" s="364"/>
      <c r="RMX8" s="364"/>
      <c r="RMY8" s="364"/>
      <c r="RMZ8" s="364"/>
      <c r="RNA8" s="364"/>
      <c r="RNB8" s="364"/>
      <c r="RNC8" s="364"/>
      <c r="RND8" s="364"/>
      <c r="RNE8" s="364"/>
      <c r="RNF8" s="364"/>
      <c r="RNG8" s="364"/>
      <c r="RNH8" s="364"/>
      <c r="RNI8" s="364"/>
      <c r="RNJ8" s="364"/>
      <c r="RNK8" s="364"/>
      <c r="RNL8" s="364"/>
      <c r="RNM8" s="364"/>
      <c r="RNN8" s="364"/>
      <c r="RNO8" s="364"/>
      <c r="RNP8" s="364"/>
      <c r="RNQ8" s="364"/>
      <c r="RNR8" s="364"/>
      <c r="RNS8" s="364"/>
      <c r="RNT8" s="364"/>
      <c r="RNU8" s="364"/>
      <c r="RNV8" s="364"/>
      <c r="RNW8" s="364"/>
      <c r="RNX8" s="364"/>
      <c r="RNY8" s="364"/>
      <c r="RNZ8" s="364"/>
      <c r="ROA8" s="364"/>
      <c r="ROB8" s="364"/>
      <c r="ROC8" s="364"/>
      <c r="ROD8" s="364"/>
      <c r="ROE8" s="364"/>
      <c r="ROF8" s="364"/>
      <c r="ROG8" s="364"/>
      <c r="ROH8" s="364"/>
      <c r="ROI8" s="364"/>
      <c r="ROJ8" s="364"/>
      <c r="ROK8" s="364"/>
      <c r="ROL8" s="364"/>
      <c r="ROM8" s="364"/>
      <c r="RON8" s="364"/>
      <c r="ROO8" s="364"/>
      <c r="ROP8" s="364"/>
      <c r="ROQ8" s="364"/>
      <c r="ROR8" s="364"/>
      <c r="ROS8" s="364"/>
      <c r="ROT8" s="364"/>
      <c r="ROU8" s="364"/>
      <c r="ROV8" s="364"/>
      <c r="ROW8" s="364"/>
      <c r="ROX8" s="364"/>
      <c r="ROY8" s="364"/>
      <c r="ROZ8" s="364"/>
      <c r="RPA8" s="364"/>
      <c r="RPB8" s="364"/>
      <c r="RPC8" s="364"/>
      <c r="RPD8" s="364"/>
      <c r="RPE8" s="364"/>
      <c r="RPF8" s="364"/>
      <c r="RPG8" s="364"/>
      <c r="RPH8" s="364"/>
      <c r="RPI8" s="364"/>
      <c r="RPJ8" s="364"/>
      <c r="RPK8" s="364"/>
      <c r="RPL8" s="364"/>
      <c r="RPM8" s="364"/>
      <c r="RPN8" s="364"/>
      <c r="RPO8" s="364"/>
      <c r="RPP8" s="364"/>
      <c r="RPQ8" s="364"/>
      <c r="RPR8" s="364"/>
      <c r="RPS8" s="364"/>
      <c r="RPT8" s="364"/>
      <c r="RPU8" s="364"/>
      <c r="RPV8" s="364"/>
      <c r="RPW8" s="364"/>
      <c r="RPX8" s="364"/>
      <c r="RPY8" s="364"/>
      <c r="RPZ8" s="364"/>
      <c r="RQA8" s="364"/>
      <c r="RQB8" s="364"/>
      <c r="RQC8" s="364"/>
      <c r="RQD8" s="364"/>
      <c r="RQE8" s="364"/>
      <c r="RQF8" s="364"/>
      <c r="RQG8" s="364"/>
      <c r="RQH8" s="364"/>
      <c r="RQI8" s="364"/>
      <c r="RQJ8" s="364"/>
      <c r="RQK8" s="364"/>
      <c r="RQL8" s="364"/>
      <c r="RQM8" s="364"/>
      <c r="RQN8" s="364"/>
      <c r="RQO8" s="364"/>
      <c r="RQP8" s="364"/>
      <c r="RQQ8" s="364"/>
      <c r="RQR8" s="364"/>
      <c r="RQS8" s="364"/>
      <c r="RQT8" s="364"/>
      <c r="RQU8" s="364"/>
      <c r="RQV8" s="364"/>
      <c r="RQW8" s="364"/>
      <c r="RQX8" s="364"/>
      <c r="RQY8" s="364"/>
      <c r="RQZ8" s="364"/>
      <c r="RRA8" s="364"/>
      <c r="RRB8" s="364"/>
      <c r="RRC8" s="364"/>
      <c r="RRD8" s="364"/>
      <c r="RRE8" s="364"/>
      <c r="RRF8" s="364"/>
      <c r="RRG8" s="364"/>
      <c r="RRH8" s="364"/>
      <c r="RRI8" s="364"/>
      <c r="RRJ8" s="364"/>
      <c r="RRK8" s="364"/>
      <c r="RRL8" s="364"/>
      <c r="RRM8" s="364"/>
      <c r="RRN8" s="364"/>
      <c r="RRO8" s="364"/>
      <c r="RRP8" s="364"/>
      <c r="RRQ8" s="364"/>
      <c r="RRR8" s="364"/>
      <c r="RRS8" s="364"/>
      <c r="RRT8" s="364"/>
      <c r="RRU8" s="364"/>
      <c r="RRV8" s="364"/>
      <c r="RRW8" s="364"/>
      <c r="RRX8" s="364"/>
      <c r="RRY8" s="364"/>
      <c r="RRZ8" s="364"/>
      <c r="RSA8" s="364"/>
      <c r="RSB8" s="364"/>
      <c r="RSC8" s="364"/>
      <c r="RSD8" s="364"/>
      <c r="RSE8" s="364"/>
      <c r="RSF8" s="364"/>
      <c r="RSG8" s="364"/>
      <c r="RSH8" s="364"/>
      <c r="RSI8" s="364"/>
      <c r="RSJ8" s="364"/>
      <c r="RSK8" s="364"/>
      <c r="RSL8" s="364"/>
      <c r="RSM8" s="364"/>
      <c r="RSN8" s="364"/>
      <c r="RSO8" s="364"/>
      <c r="RSP8" s="364"/>
      <c r="RSQ8" s="364"/>
      <c r="RSR8" s="364"/>
      <c r="RSS8" s="364"/>
      <c r="RST8" s="364"/>
      <c r="RSU8" s="364"/>
      <c r="RSV8" s="364"/>
      <c r="RSW8" s="364"/>
      <c r="RSX8" s="364"/>
      <c r="RSY8" s="364"/>
      <c r="RSZ8" s="364"/>
      <c r="RTA8" s="364"/>
      <c r="RTB8" s="364"/>
      <c r="RTC8" s="364"/>
      <c r="RTD8" s="364"/>
      <c r="RTE8" s="364"/>
      <c r="RTF8" s="364"/>
      <c r="RTG8" s="364"/>
      <c r="RTH8" s="364"/>
      <c r="RTI8" s="364"/>
      <c r="RTJ8" s="364"/>
      <c r="RTK8" s="364"/>
      <c r="RTL8" s="364"/>
      <c r="RTM8" s="364"/>
      <c r="RTN8" s="364"/>
      <c r="RTO8" s="364"/>
      <c r="RTP8" s="364"/>
      <c r="RTQ8" s="364"/>
      <c r="RTR8" s="364"/>
      <c r="RTS8" s="364"/>
      <c r="RTT8" s="364"/>
      <c r="RTU8" s="364"/>
      <c r="RTV8" s="364"/>
      <c r="RTW8" s="364"/>
      <c r="RTX8" s="364"/>
      <c r="RTY8" s="364"/>
      <c r="RTZ8" s="364"/>
      <c r="RUA8" s="364"/>
      <c r="RUB8" s="364"/>
      <c r="RUC8" s="364"/>
      <c r="RUD8" s="364"/>
      <c r="RUE8" s="364"/>
      <c r="RUF8" s="364"/>
      <c r="RUG8" s="364"/>
      <c r="RUH8" s="364"/>
      <c r="RUI8" s="364"/>
      <c r="RUJ8" s="364"/>
      <c r="RUK8" s="364"/>
      <c r="RUL8" s="364"/>
      <c r="RUM8" s="364"/>
      <c r="RUN8" s="364"/>
      <c r="RUO8" s="364"/>
      <c r="RUP8" s="364"/>
      <c r="RUQ8" s="364"/>
      <c r="RUR8" s="364"/>
      <c r="RUS8" s="364"/>
      <c r="RUT8" s="364"/>
      <c r="RUU8" s="364"/>
      <c r="RUV8" s="364"/>
      <c r="RUW8" s="364"/>
      <c r="RUX8" s="364"/>
      <c r="RUY8" s="364"/>
      <c r="RUZ8" s="364"/>
      <c r="RVA8" s="364"/>
      <c r="RVB8" s="364"/>
      <c r="RVC8" s="364"/>
      <c r="RVD8" s="364"/>
      <c r="RVE8" s="364"/>
      <c r="RVF8" s="364"/>
      <c r="RVG8" s="364"/>
      <c r="RVH8" s="364"/>
      <c r="RVI8" s="364"/>
      <c r="RVJ8" s="364"/>
      <c r="RVK8" s="364"/>
      <c r="RVL8" s="364"/>
      <c r="RVM8" s="364"/>
      <c r="RVN8" s="364"/>
      <c r="RVO8" s="364"/>
      <c r="RVP8" s="364"/>
      <c r="RVQ8" s="364"/>
      <c r="RVR8" s="364"/>
      <c r="RVS8" s="364"/>
      <c r="RVT8" s="364"/>
      <c r="RVU8" s="364"/>
      <c r="RVV8" s="364"/>
      <c r="RVW8" s="364"/>
      <c r="RVX8" s="364"/>
      <c r="RVY8" s="364"/>
      <c r="RVZ8" s="364"/>
      <c r="RWA8" s="364"/>
      <c r="RWB8" s="364"/>
      <c r="RWC8" s="364"/>
      <c r="RWD8" s="364"/>
      <c r="RWE8" s="364"/>
      <c r="RWF8" s="364"/>
      <c r="RWG8" s="364"/>
      <c r="RWH8" s="364"/>
      <c r="RWI8" s="364"/>
      <c r="RWJ8" s="364"/>
      <c r="RWK8" s="364"/>
      <c r="RWL8" s="364"/>
      <c r="RWM8" s="364"/>
      <c r="RWN8" s="364"/>
      <c r="RWO8" s="364"/>
      <c r="RWP8" s="364"/>
      <c r="RWQ8" s="364"/>
      <c r="RWR8" s="364"/>
      <c r="RWS8" s="364"/>
      <c r="RWT8" s="364"/>
      <c r="RWU8" s="364"/>
      <c r="RWV8" s="364"/>
      <c r="RWW8" s="364"/>
      <c r="RWX8" s="364"/>
      <c r="RWY8" s="364"/>
      <c r="RWZ8" s="364"/>
      <c r="RXA8" s="364"/>
      <c r="RXB8" s="364"/>
      <c r="RXC8" s="364"/>
      <c r="RXD8" s="364"/>
      <c r="RXE8" s="364"/>
      <c r="RXF8" s="364"/>
      <c r="RXG8" s="364"/>
      <c r="RXH8" s="364"/>
      <c r="RXI8" s="364"/>
      <c r="RXJ8" s="364"/>
      <c r="RXK8" s="364"/>
      <c r="RXL8" s="364"/>
      <c r="RXM8" s="364"/>
      <c r="RXN8" s="364"/>
      <c r="RXO8" s="364"/>
      <c r="RXP8" s="364"/>
      <c r="RXQ8" s="364"/>
      <c r="RXR8" s="364"/>
      <c r="RXS8" s="364"/>
      <c r="RXT8" s="364"/>
      <c r="RXU8" s="364"/>
      <c r="RXV8" s="364"/>
      <c r="RXW8" s="364"/>
      <c r="RXX8" s="364"/>
      <c r="RXY8" s="364"/>
      <c r="RXZ8" s="364"/>
      <c r="RYA8" s="364"/>
      <c r="RYB8" s="364"/>
      <c r="RYC8" s="364"/>
      <c r="RYD8" s="364"/>
      <c r="RYE8" s="364"/>
      <c r="RYF8" s="364"/>
      <c r="RYG8" s="364"/>
      <c r="RYH8" s="364"/>
      <c r="RYI8" s="364"/>
      <c r="RYJ8" s="364"/>
      <c r="RYK8" s="364"/>
      <c r="RYL8" s="364"/>
      <c r="RYM8" s="364"/>
      <c r="RYN8" s="364"/>
      <c r="RYO8" s="364"/>
      <c r="RYP8" s="364"/>
      <c r="RYQ8" s="364"/>
      <c r="RYR8" s="364"/>
      <c r="RYS8" s="364"/>
      <c r="RYT8" s="364"/>
      <c r="RYU8" s="364"/>
      <c r="RYV8" s="364"/>
      <c r="RYW8" s="364"/>
      <c r="RYX8" s="364"/>
      <c r="RYY8" s="364"/>
      <c r="RYZ8" s="364"/>
      <c r="RZA8" s="364"/>
      <c r="RZB8" s="364"/>
      <c r="RZC8" s="364"/>
      <c r="RZD8" s="364"/>
      <c r="RZE8" s="364"/>
      <c r="RZF8" s="364"/>
      <c r="RZG8" s="364"/>
      <c r="RZH8" s="364"/>
      <c r="RZI8" s="364"/>
      <c r="RZJ8" s="364"/>
      <c r="RZK8" s="364"/>
      <c r="RZL8" s="364"/>
      <c r="RZM8" s="364"/>
      <c r="RZN8" s="364"/>
      <c r="RZO8" s="364"/>
      <c r="RZP8" s="364"/>
      <c r="RZQ8" s="364"/>
      <c r="RZR8" s="364"/>
      <c r="RZS8" s="364"/>
      <c r="RZT8" s="364"/>
      <c r="RZU8" s="364"/>
      <c r="RZV8" s="364"/>
      <c r="RZW8" s="364"/>
      <c r="RZX8" s="364"/>
      <c r="RZY8" s="364"/>
      <c r="RZZ8" s="364"/>
      <c r="SAA8" s="364"/>
      <c r="SAB8" s="364"/>
      <c r="SAC8" s="364"/>
      <c r="SAD8" s="364"/>
      <c r="SAE8" s="364"/>
      <c r="SAF8" s="364"/>
      <c r="SAG8" s="364"/>
      <c r="SAH8" s="364"/>
      <c r="SAI8" s="364"/>
      <c r="SAJ8" s="364"/>
      <c r="SAK8" s="364"/>
      <c r="SAL8" s="364"/>
      <c r="SAM8" s="364"/>
      <c r="SAN8" s="364"/>
      <c r="SAO8" s="364"/>
      <c r="SAP8" s="364"/>
      <c r="SAQ8" s="364"/>
      <c r="SAR8" s="364"/>
      <c r="SAS8" s="364"/>
      <c r="SAT8" s="364"/>
      <c r="SAU8" s="364"/>
      <c r="SAV8" s="364"/>
      <c r="SAW8" s="364"/>
      <c r="SAX8" s="364"/>
      <c r="SAY8" s="364"/>
      <c r="SAZ8" s="364"/>
      <c r="SBA8" s="364"/>
      <c r="SBB8" s="364"/>
      <c r="SBC8" s="364"/>
      <c r="SBD8" s="364"/>
      <c r="SBE8" s="364"/>
      <c r="SBF8" s="364"/>
      <c r="SBG8" s="364"/>
      <c r="SBH8" s="364"/>
      <c r="SBI8" s="364"/>
      <c r="SBJ8" s="364"/>
      <c r="SBK8" s="364"/>
      <c r="SBL8" s="364"/>
      <c r="SBM8" s="364"/>
      <c r="SBN8" s="364"/>
      <c r="SBO8" s="364"/>
      <c r="SBP8" s="364"/>
      <c r="SBQ8" s="364"/>
      <c r="SBR8" s="364"/>
      <c r="SBS8" s="364"/>
      <c r="SBT8" s="364"/>
      <c r="SBU8" s="364"/>
      <c r="SBV8" s="364"/>
      <c r="SBW8" s="364"/>
      <c r="SBX8" s="364"/>
      <c r="SBY8" s="364"/>
      <c r="SBZ8" s="364"/>
      <c r="SCA8" s="364"/>
      <c r="SCB8" s="364"/>
      <c r="SCC8" s="364"/>
      <c r="SCD8" s="364"/>
      <c r="SCE8" s="364"/>
      <c r="SCF8" s="364"/>
      <c r="SCG8" s="364"/>
      <c r="SCH8" s="364"/>
      <c r="SCI8" s="364"/>
      <c r="SCJ8" s="364"/>
      <c r="SCK8" s="364"/>
      <c r="SCL8" s="364"/>
      <c r="SCM8" s="364"/>
      <c r="SCN8" s="364"/>
      <c r="SCO8" s="364"/>
      <c r="SCP8" s="364"/>
      <c r="SCQ8" s="364"/>
      <c r="SCR8" s="364"/>
      <c r="SCS8" s="364"/>
      <c r="SCT8" s="364"/>
      <c r="SCU8" s="364"/>
      <c r="SCV8" s="364"/>
      <c r="SCW8" s="364"/>
      <c r="SCX8" s="364"/>
      <c r="SCY8" s="364"/>
      <c r="SCZ8" s="364"/>
      <c r="SDA8" s="364"/>
      <c r="SDB8" s="364"/>
      <c r="SDC8" s="364"/>
      <c r="SDD8" s="364"/>
      <c r="SDE8" s="364"/>
      <c r="SDF8" s="364"/>
      <c r="SDG8" s="364"/>
      <c r="SDH8" s="364"/>
      <c r="SDI8" s="364"/>
      <c r="SDJ8" s="364"/>
      <c r="SDK8" s="364"/>
      <c r="SDL8" s="364"/>
      <c r="SDM8" s="364"/>
      <c r="SDN8" s="364"/>
      <c r="SDO8" s="364"/>
      <c r="SDP8" s="364"/>
      <c r="SDQ8" s="364"/>
      <c r="SDR8" s="364"/>
      <c r="SDS8" s="364"/>
      <c r="SDT8" s="364"/>
      <c r="SDU8" s="364"/>
      <c r="SDV8" s="364"/>
      <c r="SDW8" s="364"/>
      <c r="SDX8" s="364"/>
      <c r="SDY8" s="364"/>
      <c r="SDZ8" s="364"/>
      <c r="SEA8" s="364"/>
      <c r="SEB8" s="364"/>
      <c r="SEC8" s="364"/>
      <c r="SED8" s="364"/>
      <c r="SEE8" s="364"/>
      <c r="SEF8" s="364"/>
      <c r="SEG8" s="364"/>
      <c r="SEH8" s="364"/>
      <c r="SEI8" s="364"/>
      <c r="SEJ8" s="364"/>
      <c r="SEK8" s="364"/>
      <c r="SEL8" s="364"/>
      <c r="SEM8" s="364"/>
      <c r="SEN8" s="364"/>
      <c r="SEO8" s="364"/>
      <c r="SEP8" s="364"/>
      <c r="SEQ8" s="364"/>
      <c r="SER8" s="364"/>
      <c r="SES8" s="364"/>
      <c r="SET8" s="364"/>
      <c r="SEU8" s="364"/>
      <c r="SEV8" s="364"/>
      <c r="SEW8" s="364"/>
      <c r="SEX8" s="364"/>
      <c r="SEY8" s="364"/>
      <c r="SEZ8" s="364"/>
      <c r="SFA8" s="364"/>
      <c r="SFB8" s="364"/>
      <c r="SFC8" s="364"/>
      <c r="SFD8" s="364"/>
      <c r="SFE8" s="364"/>
      <c r="SFF8" s="364"/>
      <c r="SFG8" s="364"/>
      <c r="SFH8" s="364"/>
      <c r="SFI8" s="364"/>
      <c r="SFJ8" s="364"/>
      <c r="SFK8" s="364"/>
      <c r="SFL8" s="364"/>
      <c r="SFM8" s="364"/>
      <c r="SFN8" s="364"/>
      <c r="SFO8" s="364"/>
      <c r="SFP8" s="364"/>
      <c r="SFQ8" s="364"/>
      <c r="SFR8" s="364"/>
      <c r="SFS8" s="364"/>
      <c r="SFT8" s="364"/>
      <c r="SFU8" s="364"/>
      <c r="SFV8" s="364"/>
      <c r="SFW8" s="364"/>
      <c r="SFX8" s="364"/>
      <c r="SFY8" s="364"/>
      <c r="SFZ8" s="364"/>
      <c r="SGA8" s="364"/>
      <c r="SGB8" s="364"/>
      <c r="SGC8" s="364"/>
      <c r="SGD8" s="364"/>
      <c r="SGE8" s="364"/>
      <c r="SGF8" s="364"/>
      <c r="SGG8" s="364"/>
      <c r="SGH8" s="364"/>
      <c r="SGI8" s="364"/>
      <c r="SGJ8" s="364"/>
      <c r="SGK8" s="364"/>
      <c r="SGL8" s="364"/>
      <c r="SGM8" s="364"/>
      <c r="SGN8" s="364"/>
      <c r="SGO8" s="364"/>
      <c r="SGP8" s="364"/>
      <c r="SGQ8" s="364"/>
      <c r="SGR8" s="364"/>
      <c r="SGS8" s="364"/>
      <c r="SGT8" s="364"/>
      <c r="SGU8" s="364"/>
      <c r="SGV8" s="364"/>
      <c r="SGW8" s="364"/>
      <c r="SGX8" s="364"/>
      <c r="SGY8" s="364"/>
      <c r="SGZ8" s="364"/>
      <c r="SHA8" s="364"/>
      <c r="SHB8" s="364"/>
      <c r="SHC8" s="364"/>
      <c r="SHD8" s="364"/>
      <c r="SHE8" s="364"/>
      <c r="SHF8" s="364"/>
      <c r="SHG8" s="364"/>
      <c r="SHH8" s="364"/>
      <c r="SHI8" s="364"/>
      <c r="SHJ8" s="364"/>
      <c r="SHK8" s="364"/>
      <c r="SHL8" s="364"/>
      <c r="SHM8" s="364"/>
      <c r="SHN8" s="364"/>
      <c r="SHO8" s="364"/>
      <c r="SHP8" s="364"/>
      <c r="SHQ8" s="364"/>
      <c r="SHR8" s="364"/>
      <c r="SHS8" s="364"/>
      <c r="SHT8" s="364"/>
      <c r="SHU8" s="364"/>
      <c r="SHV8" s="364"/>
      <c r="SHW8" s="364"/>
      <c r="SHX8" s="364"/>
      <c r="SHY8" s="364"/>
      <c r="SHZ8" s="364"/>
      <c r="SIA8" s="364"/>
      <c r="SIB8" s="364"/>
      <c r="SIC8" s="364"/>
      <c r="SID8" s="364"/>
      <c r="SIE8" s="364"/>
      <c r="SIF8" s="364"/>
      <c r="SIG8" s="364"/>
      <c r="SIH8" s="364"/>
      <c r="SII8" s="364"/>
      <c r="SIJ8" s="364"/>
      <c r="SIK8" s="364"/>
      <c r="SIL8" s="364"/>
      <c r="SIM8" s="364"/>
      <c r="SIN8" s="364"/>
      <c r="SIO8" s="364"/>
      <c r="SIP8" s="364"/>
      <c r="SIQ8" s="364"/>
      <c r="SIR8" s="364"/>
      <c r="SIS8" s="364"/>
      <c r="SIT8" s="364"/>
      <c r="SIU8" s="364"/>
      <c r="SIV8" s="364"/>
      <c r="SIW8" s="364"/>
      <c r="SIX8" s="364"/>
      <c r="SIY8" s="364"/>
      <c r="SIZ8" s="364"/>
      <c r="SJA8" s="364"/>
      <c r="SJB8" s="364"/>
      <c r="SJC8" s="364"/>
      <c r="SJD8" s="364"/>
      <c r="SJE8" s="364"/>
      <c r="SJF8" s="364"/>
      <c r="SJG8" s="364"/>
      <c r="SJH8" s="364"/>
      <c r="SJI8" s="364"/>
      <c r="SJJ8" s="364"/>
      <c r="SJK8" s="364"/>
      <c r="SJL8" s="364"/>
      <c r="SJM8" s="364"/>
      <c r="SJN8" s="364"/>
      <c r="SJO8" s="364"/>
      <c r="SJP8" s="364"/>
      <c r="SJQ8" s="364"/>
      <c r="SJR8" s="364"/>
      <c r="SJS8" s="364"/>
      <c r="SJT8" s="364"/>
      <c r="SJU8" s="364"/>
      <c r="SJV8" s="364"/>
      <c r="SJW8" s="364"/>
      <c r="SJX8" s="364"/>
      <c r="SJY8" s="364"/>
      <c r="SJZ8" s="364"/>
      <c r="SKA8" s="364"/>
      <c r="SKB8" s="364"/>
      <c r="SKC8" s="364"/>
      <c r="SKD8" s="364"/>
      <c r="SKE8" s="364"/>
      <c r="SKF8" s="364"/>
      <c r="SKG8" s="364"/>
      <c r="SKH8" s="364"/>
      <c r="SKI8" s="364"/>
      <c r="SKJ8" s="364"/>
      <c r="SKK8" s="364"/>
      <c r="SKL8" s="364"/>
      <c r="SKM8" s="364"/>
      <c r="SKN8" s="364"/>
      <c r="SKO8" s="364"/>
      <c r="SKP8" s="364"/>
      <c r="SKQ8" s="364"/>
      <c r="SKR8" s="364"/>
      <c r="SKS8" s="364"/>
      <c r="SKT8" s="364"/>
      <c r="SKU8" s="364"/>
      <c r="SKV8" s="364"/>
      <c r="SKW8" s="364"/>
      <c r="SKX8" s="364"/>
      <c r="SKY8" s="364"/>
      <c r="SKZ8" s="364"/>
      <c r="SLA8" s="364"/>
      <c r="SLB8" s="364"/>
      <c r="SLC8" s="364"/>
      <c r="SLD8" s="364"/>
      <c r="SLE8" s="364"/>
      <c r="SLF8" s="364"/>
      <c r="SLG8" s="364"/>
      <c r="SLH8" s="364"/>
      <c r="SLI8" s="364"/>
      <c r="SLJ8" s="364"/>
      <c r="SLK8" s="364"/>
      <c r="SLL8" s="364"/>
      <c r="SLM8" s="364"/>
      <c r="SLN8" s="364"/>
      <c r="SLO8" s="364"/>
      <c r="SLP8" s="364"/>
      <c r="SLQ8" s="364"/>
      <c r="SLR8" s="364"/>
      <c r="SLS8" s="364"/>
      <c r="SLT8" s="364"/>
      <c r="SLU8" s="364"/>
      <c r="SLV8" s="364"/>
      <c r="SLW8" s="364"/>
      <c r="SLX8" s="364"/>
      <c r="SLY8" s="364"/>
      <c r="SLZ8" s="364"/>
      <c r="SMA8" s="364"/>
      <c r="SMB8" s="364"/>
      <c r="SMC8" s="364"/>
      <c r="SMD8" s="364"/>
      <c r="SME8" s="364"/>
      <c r="SMF8" s="364"/>
      <c r="SMG8" s="364"/>
      <c r="SMH8" s="364"/>
      <c r="SMI8" s="364"/>
      <c r="SMJ8" s="364"/>
      <c r="SMK8" s="364"/>
      <c r="SML8" s="364"/>
      <c r="SMM8" s="364"/>
      <c r="SMN8" s="364"/>
      <c r="SMO8" s="364"/>
      <c r="SMP8" s="364"/>
      <c r="SMQ8" s="364"/>
      <c r="SMR8" s="364"/>
      <c r="SMS8" s="364"/>
      <c r="SMT8" s="364"/>
      <c r="SMU8" s="364"/>
      <c r="SMV8" s="364"/>
      <c r="SMW8" s="364"/>
      <c r="SMX8" s="364"/>
      <c r="SMY8" s="364"/>
      <c r="SMZ8" s="364"/>
      <c r="SNA8" s="364"/>
      <c r="SNB8" s="364"/>
      <c r="SNC8" s="364"/>
      <c r="SND8" s="364"/>
      <c r="SNE8" s="364"/>
      <c r="SNF8" s="364"/>
      <c r="SNG8" s="364"/>
      <c r="SNH8" s="364"/>
      <c r="SNI8" s="364"/>
      <c r="SNJ8" s="364"/>
      <c r="SNK8" s="364"/>
      <c r="SNL8" s="364"/>
      <c r="SNM8" s="364"/>
      <c r="SNN8" s="364"/>
      <c r="SNO8" s="364"/>
      <c r="SNP8" s="364"/>
      <c r="SNQ8" s="364"/>
      <c r="SNR8" s="364"/>
      <c r="SNS8" s="364"/>
      <c r="SNT8" s="364"/>
      <c r="SNU8" s="364"/>
      <c r="SNV8" s="364"/>
      <c r="SNW8" s="364"/>
      <c r="SNX8" s="364"/>
      <c r="SNY8" s="364"/>
      <c r="SNZ8" s="364"/>
      <c r="SOA8" s="364"/>
      <c r="SOB8" s="364"/>
      <c r="SOC8" s="364"/>
      <c r="SOD8" s="364"/>
      <c r="SOE8" s="364"/>
      <c r="SOF8" s="364"/>
      <c r="SOG8" s="364"/>
      <c r="SOH8" s="364"/>
      <c r="SOI8" s="364"/>
      <c r="SOJ8" s="364"/>
      <c r="SOK8" s="364"/>
      <c r="SOL8" s="364"/>
      <c r="SOM8" s="364"/>
      <c r="SON8" s="364"/>
      <c r="SOO8" s="364"/>
      <c r="SOP8" s="364"/>
      <c r="SOQ8" s="364"/>
      <c r="SOR8" s="364"/>
      <c r="SOS8" s="364"/>
      <c r="SOT8" s="364"/>
      <c r="SOU8" s="364"/>
      <c r="SOV8" s="364"/>
      <c r="SOW8" s="364"/>
      <c r="SOX8" s="364"/>
      <c r="SOY8" s="364"/>
      <c r="SOZ8" s="364"/>
      <c r="SPA8" s="364"/>
      <c r="SPB8" s="364"/>
      <c r="SPC8" s="364"/>
      <c r="SPD8" s="364"/>
      <c r="SPE8" s="364"/>
      <c r="SPF8" s="364"/>
      <c r="SPG8" s="364"/>
      <c r="SPH8" s="364"/>
      <c r="SPI8" s="364"/>
      <c r="SPJ8" s="364"/>
      <c r="SPK8" s="364"/>
      <c r="SPL8" s="364"/>
      <c r="SPM8" s="364"/>
      <c r="SPN8" s="364"/>
      <c r="SPO8" s="364"/>
      <c r="SPP8" s="364"/>
      <c r="SPQ8" s="364"/>
      <c r="SPR8" s="364"/>
      <c r="SPS8" s="364"/>
      <c r="SPT8" s="364"/>
      <c r="SPU8" s="364"/>
      <c r="SPV8" s="364"/>
      <c r="SPW8" s="364"/>
      <c r="SPX8" s="364"/>
      <c r="SPY8" s="364"/>
      <c r="SPZ8" s="364"/>
      <c r="SQA8" s="364"/>
      <c r="SQB8" s="364"/>
      <c r="SQC8" s="364"/>
      <c r="SQD8" s="364"/>
      <c r="SQE8" s="364"/>
      <c r="SQF8" s="364"/>
      <c r="SQG8" s="364"/>
      <c r="SQH8" s="364"/>
      <c r="SQI8" s="364"/>
      <c r="SQJ8" s="364"/>
      <c r="SQK8" s="364"/>
      <c r="SQL8" s="364"/>
      <c r="SQM8" s="364"/>
      <c r="SQN8" s="364"/>
      <c r="SQO8" s="364"/>
      <c r="SQP8" s="364"/>
      <c r="SQQ8" s="364"/>
      <c r="SQR8" s="364"/>
      <c r="SQS8" s="364"/>
      <c r="SQT8" s="364"/>
      <c r="SQU8" s="364"/>
      <c r="SQV8" s="364"/>
      <c r="SQW8" s="364"/>
      <c r="SQX8" s="364"/>
      <c r="SQY8" s="364"/>
      <c r="SQZ8" s="364"/>
      <c r="SRA8" s="364"/>
      <c r="SRB8" s="364"/>
      <c r="SRC8" s="364"/>
      <c r="SRD8" s="364"/>
      <c r="SRE8" s="364"/>
      <c r="SRF8" s="364"/>
      <c r="SRG8" s="364"/>
      <c r="SRH8" s="364"/>
      <c r="SRI8" s="364"/>
      <c r="SRJ8" s="364"/>
      <c r="SRK8" s="364"/>
      <c r="SRL8" s="364"/>
      <c r="SRM8" s="364"/>
      <c r="SRN8" s="364"/>
      <c r="SRO8" s="364"/>
      <c r="SRP8" s="364"/>
      <c r="SRQ8" s="364"/>
      <c r="SRR8" s="364"/>
      <c r="SRS8" s="364"/>
      <c r="SRT8" s="364"/>
      <c r="SRU8" s="364"/>
      <c r="SRV8" s="364"/>
      <c r="SRW8" s="364"/>
      <c r="SRX8" s="364"/>
      <c r="SRY8" s="364"/>
      <c r="SRZ8" s="364"/>
      <c r="SSA8" s="364"/>
      <c r="SSB8" s="364"/>
      <c r="SSC8" s="364"/>
      <c r="SSD8" s="364"/>
      <c r="SSE8" s="364"/>
      <c r="SSF8" s="364"/>
      <c r="SSG8" s="364"/>
      <c r="SSH8" s="364"/>
      <c r="SSI8" s="364"/>
      <c r="SSJ8" s="364"/>
      <c r="SSK8" s="364"/>
      <c r="SSL8" s="364"/>
      <c r="SSM8" s="364"/>
      <c r="SSN8" s="364"/>
      <c r="SSO8" s="364"/>
      <c r="SSP8" s="364"/>
      <c r="SSQ8" s="364"/>
      <c r="SSR8" s="364"/>
      <c r="SSS8" s="364"/>
      <c r="SST8" s="364"/>
      <c r="SSU8" s="364"/>
      <c r="SSV8" s="364"/>
      <c r="SSW8" s="364"/>
      <c r="SSX8" s="364"/>
      <c r="SSY8" s="364"/>
      <c r="SSZ8" s="364"/>
      <c r="STA8" s="364"/>
      <c r="STB8" s="364"/>
      <c r="STC8" s="364"/>
      <c r="STD8" s="364"/>
      <c r="STE8" s="364"/>
      <c r="STF8" s="364"/>
      <c r="STG8" s="364"/>
      <c r="STH8" s="364"/>
      <c r="STI8" s="364"/>
      <c r="STJ8" s="364"/>
      <c r="STK8" s="364"/>
      <c r="STL8" s="364"/>
      <c r="STM8" s="364"/>
      <c r="STN8" s="364"/>
      <c r="STO8" s="364"/>
      <c r="STP8" s="364"/>
      <c r="STQ8" s="364"/>
      <c r="STR8" s="364"/>
      <c r="STS8" s="364"/>
      <c r="STT8" s="364"/>
      <c r="STU8" s="364"/>
      <c r="STV8" s="364"/>
      <c r="STW8" s="364"/>
      <c r="STX8" s="364"/>
      <c r="STY8" s="364"/>
      <c r="STZ8" s="364"/>
      <c r="SUA8" s="364"/>
      <c r="SUB8" s="364"/>
      <c r="SUC8" s="364"/>
      <c r="SUD8" s="364"/>
      <c r="SUE8" s="364"/>
      <c r="SUF8" s="364"/>
      <c r="SUG8" s="364"/>
      <c r="SUH8" s="364"/>
      <c r="SUI8" s="364"/>
      <c r="SUJ8" s="364"/>
      <c r="SUK8" s="364"/>
      <c r="SUL8" s="364"/>
      <c r="SUM8" s="364"/>
      <c r="SUN8" s="364"/>
      <c r="SUO8" s="364"/>
      <c r="SUP8" s="364"/>
      <c r="SUQ8" s="364"/>
      <c r="SUR8" s="364"/>
      <c r="SUS8" s="364"/>
      <c r="SUT8" s="364"/>
      <c r="SUU8" s="364"/>
      <c r="SUV8" s="364"/>
      <c r="SUW8" s="364"/>
      <c r="SUX8" s="364"/>
      <c r="SUY8" s="364"/>
      <c r="SUZ8" s="364"/>
      <c r="SVA8" s="364"/>
      <c r="SVB8" s="364"/>
      <c r="SVC8" s="364"/>
      <c r="SVD8" s="364"/>
      <c r="SVE8" s="364"/>
      <c r="SVF8" s="364"/>
      <c r="SVG8" s="364"/>
      <c r="SVH8" s="364"/>
      <c r="SVI8" s="364"/>
      <c r="SVJ8" s="364"/>
      <c r="SVK8" s="364"/>
      <c r="SVL8" s="364"/>
      <c r="SVM8" s="364"/>
      <c r="SVN8" s="364"/>
      <c r="SVO8" s="364"/>
      <c r="SVP8" s="364"/>
      <c r="SVQ8" s="364"/>
      <c r="SVR8" s="364"/>
      <c r="SVS8" s="364"/>
      <c r="SVT8" s="364"/>
      <c r="SVU8" s="364"/>
      <c r="SVV8" s="364"/>
      <c r="SVW8" s="364"/>
      <c r="SVX8" s="364"/>
      <c r="SVY8" s="364"/>
      <c r="SVZ8" s="364"/>
      <c r="SWA8" s="364"/>
      <c r="SWB8" s="364"/>
      <c r="SWC8" s="364"/>
      <c r="SWD8" s="364"/>
      <c r="SWE8" s="364"/>
      <c r="SWF8" s="364"/>
      <c r="SWG8" s="364"/>
      <c r="SWH8" s="364"/>
      <c r="SWI8" s="364"/>
      <c r="SWJ8" s="364"/>
      <c r="SWK8" s="364"/>
      <c r="SWL8" s="364"/>
      <c r="SWM8" s="364"/>
      <c r="SWN8" s="364"/>
      <c r="SWO8" s="364"/>
      <c r="SWP8" s="364"/>
      <c r="SWQ8" s="364"/>
      <c r="SWR8" s="364"/>
      <c r="SWS8" s="364"/>
      <c r="SWT8" s="364"/>
      <c r="SWU8" s="364"/>
      <c r="SWV8" s="364"/>
      <c r="SWW8" s="364"/>
      <c r="SWX8" s="364"/>
      <c r="SWY8" s="364"/>
      <c r="SWZ8" s="364"/>
      <c r="SXA8" s="364"/>
      <c r="SXB8" s="364"/>
      <c r="SXC8" s="364"/>
      <c r="SXD8" s="364"/>
      <c r="SXE8" s="364"/>
      <c r="SXF8" s="364"/>
      <c r="SXG8" s="364"/>
      <c r="SXH8" s="364"/>
      <c r="SXI8" s="364"/>
      <c r="SXJ8" s="364"/>
      <c r="SXK8" s="364"/>
      <c r="SXL8" s="364"/>
      <c r="SXM8" s="364"/>
      <c r="SXN8" s="364"/>
      <c r="SXO8" s="364"/>
      <c r="SXP8" s="364"/>
      <c r="SXQ8" s="364"/>
      <c r="SXR8" s="364"/>
      <c r="SXS8" s="364"/>
      <c r="SXT8" s="364"/>
      <c r="SXU8" s="364"/>
      <c r="SXV8" s="364"/>
      <c r="SXW8" s="364"/>
      <c r="SXX8" s="364"/>
      <c r="SXY8" s="364"/>
      <c r="SXZ8" s="364"/>
      <c r="SYA8" s="364"/>
      <c r="SYB8" s="364"/>
      <c r="SYC8" s="364"/>
      <c r="SYD8" s="364"/>
      <c r="SYE8" s="364"/>
      <c r="SYF8" s="364"/>
      <c r="SYG8" s="364"/>
      <c r="SYH8" s="364"/>
      <c r="SYI8" s="364"/>
      <c r="SYJ8" s="364"/>
      <c r="SYK8" s="364"/>
      <c r="SYL8" s="364"/>
      <c r="SYM8" s="364"/>
      <c r="SYN8" s="364"/>
      <c r="SYO8" s="364"/>
      <c r="SYP8" s="364"/>
      <c r="SYQ8" s="364"/>
      <c r="SYR8" s="364"/>
      <c r="SYS8" s="364"/>
      <c r="SYT8" s="364"/>
      <c r="SYU8" s="364"/>
      <c r="SYV8" s="364"/>
      <c r="SYW8" s="364"/>
      <c r="SYX8" s="364"/>
      <c r="SYY8" s="364"/>
      <c r="SYZ8" s="364"/>
      <c r="SZA8" s="364"/>
      <c r="SZB8" s="364"/>
      <c r="SZC8" s="364"/>
      <c r="SZD8" s="364"/>
      <c r="SZE8" s="364"/>
      <c r="SZF8" s="364"/>
      <c r="SZG8" s="364"/>
      <c r="SZH8" s="364"/>
      <c r="SZI8" s="364"/>
      <c r="SZJ8" s="364"/>
      <c r="SZK8" s="364"/>
      <c r="SZL8" s="364"/>
      <c r="SZM8" s="364"/>
      <c r="SZN8" s="364"/>
      <c r="SZO8" s="364"/>
      <c r="SZP8" s="364"/>
      <c r="SZQ8" s="364"/>
      <c r="SZR8" s="364"/>
      <c r="SZS8" s="364"/>
      <c r="SZT8" s="364"/>
      <c r="SZU8" s="364"/>
      <c r="SZV8" s="364"/>
      <c r="SZW8" s="364"/>
      <c r="SZX8" s="364"/>
      <c r="SZY8" s="364"/>
      <c r="SZZ8" s="364"/>
      <c r="TAA8" s="364"/>
      <c r="TAB8" s="364"/>
      <c r="TAC8" s="364"/>
      <c r="TAD8" s="364"/>
      <c r="TAE8" s="364"/>
      <c r="TAF8" s="364"/>
      <c r="TAG8" s="364"/>
      <c r="TAH8" s="364"/>
      <c r="TAI8" s="364"/>
      <c r="TAJ8" s="364"/>
      <c r="TAK8" s="364"/>
      <c r="TAL8" s="364"/>
      <c r="TAM8" s="364"/>
      <c r="TAN8" s="364"/>
      <c r="TAO8" s="364"/>
      <c r="TAP8" s="364"/>
      <c r="TAQ8" s="364"/>
      <c r="TAR8" s="364"/>
      <c r="TAS8" s="364"/>
      <c r="TAT8" s="364"/>
      <c r="TAU8" s="364"/>
      <c r="TAV8" s="364"/>
      <c r="TAW8" s="364"/>
      <c r="TAX8" s="364"/>
      <c r="TAY8" s="364"/>
      <c r="TAZ8" s="364"/>
      <c r="TBA8" s="364"/>
      <c r="TBB8" s="364"/>
      <c r="TBC8" s="364"/>
      <c r="TBD8" s="364"/>
      <c r="TBE8" s="364"/>
      <c r="TBF8" s="364"/>
      <c r="TBG8" s="364"/>
      <c r="TBH8" s="364"/>
      <c r="TBI8" s="364"/>
      <c r="TBJ8" s="364"/>
      <c r="TBK8" s="364"/>
      <c r="TBL8" s="364"/>
      <c r="TBM8" s="364"/>
      <c r="TBN8" s="364"/>
      <c r="TBO8" s="364"/>
      <c r="TBP8" s="364"/>
      <c r="TBQ8" s="364"/>
      <c r="TBR8" s="364"/>
      <c r="TBS8" s="364"/>
      <c r="TBT8" s="364"/>
      <c r="TBU8" s="364"/>
      <c r="TBV8" s="364"/>
      <c r="TBW8" s="364"/>
      <c r="TBX8" s="364"/>
      <c r="TBY8" s="364"/>
      <c r="TBZ8" s="364"/>
      <c r="TCA8" s="364"/>
      <c r="TCB8" s="364"/>
      <c r="TCC8" s="364"/>
      <c r="TCD8" s="364"/>
      <c r="TCE8" s="364"/>
      <c r="TCF8" s="364"/>
      <c r="TCG8" s="364"/>
      <c r="TCH8" s="364"/>
      <c r="TCI8" s="364"/>
      <c r="TCJ8" s="364"/>
      <c r="TCK8" s="364"/>
      <c r="TCL8" s="364"/>
      <c r="TCM8" s="364"/>
      <c r="TCN8" s="364"/>
      <c r="TCO8" s="364"/>
      <c r="TCP8" s="364"/>
      <c r="TCQ8" s="364"/>
      <c r="TCR8" s="364"/>
      <c r="TCS8" s="364"/>
      <c r="TCT8" s="364"/>
      <c r="TCU8" s="364"/>
      <c r="TCV8" s="364"/>
      <c r="TCW8" s="364"/>
      <c r="TCX8" s="364"/>
      <c r="TCY8" s="364"/>
      <c r="TCZ8" s="364"/>
      <c r="TDA8" s="364"/>
      <c r="TDB8" s="364"/>
      <c r="TDC8" s="364"/>
      <c r="TDD8" s="364"/>
      <c r="TDE8" s="364"/>
      <c r="TDF8" s="364"/>
      <c r="TDG8" s="364"/>
      <c r="TDH8" s="364"/>
      <c r="TDI8" s="364"/>
      <c r="TDJ8" s="364"/>
      <c r="TDK8" s="364"/>
      <c r="TDL8" s="364"/>
      <c r="TDM8" s="364"/>
      <c r="TDN8" s="364"/>
      <c r="TDO8" s="364"/>
      <c r="TDP8" s="364"/>
      <c r="TDQ8" s="364"/>
      <c r="TDR8" s="364"/>
      <c r="TDS8" s="364"/>
      <c r="TDT8" s="364"/>
      <c r="TDU8" s="364"/>
      <c r="TDV8" s="364"/>
      <c r="TDW8" s="364"/>
      <c r="TDX8" s="364"/>
      <c r="TDY8" s="364"/>
      <c r="TDZ8" s="364"/>
      <c r="TEA8" s="364"/>
      <c r="TEB8" s="364"/>
      <c r="TEC8" s="364"/>
      <c r="TED8" s="364"/>
      <c r="TEE8" s="364"/>
      <c r="TEF8" s="364"/>
      <c r="TEG8" s="364"/>
      <c r="TEH8" s="364"/>
      <c r="TEI8" s="364"/>
      <c r="TEJ8" s="364"/>
      <c r="TEK8" s="364"/>
      <c r="TEL8" s="364"/>
      <c r="TEM8" s="364"/>
      <c r="TEN8" s="364"/>
      <c r="TEO8" s="364"/>
      <c r="TEP8" s="364"/>
      <c r="TEQ8" s="364"/>
      <c r="TER8" s="364"/>
      <c r="TES8" s="364"/>
      <c r="TET8" s="364"/>
      <c r="TEU8" s="364"/>
      <c r="TEV8" s="364"/>
      <c r="TEW8" s="364"/>
      <c r="TEX8" s="364"/>
      <c r="TEY8" s="364"/>
      <c r="TEZ8" s="364"/>
      <c r="TFA8" s="364"/>
      <c r="TFB8" s="364"/>
      <c r="TFC8" s="364"/>
      <c r="TFD8" s="364"/>
      <c r="TFE8" s="364"/>
      <c r="TFF8" s="364"/>
      <c r="TFG8" s="364"/>
      <c r="TFH8" s="364"/>
      <c r="TFI8" s="364"/>
      <c r="TFJ8" s="364"/>
      <c r="TFK8" s="364"/>
      <c r="TFL8" s="364"/>
      <c r="TFM8" s="364"/>
      <c r="TFN8" s="364"/>
      <c r="TFO8" s="364"/>
      <c r="TFP8" s="364"/>
      <c r="TFQ8" s="364"/>
      <c r="TFR8" s="364"/>
      <c r="TFS8" s="364"/>
      <c r="TFT8" s="364"/>
      <c r="TFU8" s="364"/>
      <c r="TFV8" s="364"/>
      <c r="TFW8" s="364"/>
      <c r="TFX8" s="364"/>
      <c r="TFY8" s="364"/>
      <c r="TFZ8" s="364"/>
      <c r="TGA8" s="364"/>
      <c r="TGB8" s="364"/>
      <c r="TGC8" s="364"/>
      <c r="TGD8" s="364"/>
      <c r="TGE8" s="364"/>
      <c r="TGF8" s="364"/>
      <c r="TGG8" s="364"/>
      <c r="TGH8" s="364"/>
      <c r="TGI8" s="364"/>
      <c r="TGJ8" s="364"/>
      <c r="TGK8" s="364"/>
      <c r="TGL8" s="364"/>
      <c r="TGM8" s="364"/>
      <c r="TGN8" s="364"/>
      <c r="TGO8" s="364"/>
      <c r="TGP8" s="364"/>
      <c r="TGQ8" s="364"/>
      <c r="TGR8" s="364"/>
      <c r="TGS8" s="364"/>
      <c r="TGT8" s="364"/>
      <c r="TGU8" s="364"/>
      <c r="TGV8" s="364"/>
      <c r="TGW8" s="364"/>
      <c r="TGX8" s="364"/>
      <c r="TGY8" s="364"/>
      <c r="TGZ8" s="364"/>
      <c r="THA8" s="364"/>
      <c r="THB8" s="364"/>
      <c r="THC8" s="364"/>
      <c r="THD8" s="364"/>
      <c r="THE8" s="364"/>
      <c r="THF8" s="364"/>
      <c r="THG8" s="364"/>
      <c r="THH8" s="364"/>
      <c r="THI8" s="364"/>
      <c r="THJ8" s="364"/>
      <c r="THK8" s="364"/>
      <c r="THL8" s="364"/>
      <c r="THM8" s="364"/>
      <c r="THN8" s="364"/>
      <c r="THO8" s="364"/>
      <c r="THP8" s="364"/>
      <c r="THQ8" s="364"/>
      <c r="THR8" s="364"/>
      <c r="THS8" s="364"/>
      <c r="THT8" s="364"/>
      <c r="THU8" s="364"/>
      <c r="THV8" s="364"/>
      <c r="THW8" s="364"/>
      <c r="THX8" s="364"/>
      <c r="THY8" s="364"/>
      <c r="THZ8" s="364"/>
      <c r="TIA8" s="364"/>
      <c r="TIB8" s="364"/>
      <c r="TIC8" s="364"/>
      <c r="TID8" s="364"/>
      <c r="TIE8" s="364"/>
      <c r="TIF8" s="364"/>
      <c r="TIG8" s="364"/>
      <c r="TIH8" s="364"/>
      <c r="TII8" s="364"/>
      <c r="TIJ8" s="364"/>
      <c r="TIK8" s="364"/>
      <c r="TIL8" s="364"/>
      <c r="TIM8" s="364"/>
      <c r="TIN8" s="364"/>
      <c r="TIO8" s="364"/>
      <c r="TIP8" s="364"/>
      <c r="TIQ8" s="364"/>
      <c r="TIR8" s="364"/>
      <c r="TIS8" s="364"/>
      <c r="TIT8" s="364"/>
      <c r="TIU8" s="364"/>
      <c r="TIV8" s="364"/>
      <c r="TIW8" s="364"/>
      <c r="TIX8" s="364"/>
      <c r="TIY8" s="364"/>
      <c r="TIZ8" s="364"/>
      <c r="TJA8" s="364"/>
      <c r="TJB8" s="364"/>
      <c r="TJC8" s="364"/>
      <c r="TJD8" s="364"/>
      <c r="TJE8" s="364"/>
      <c r="TJF8" s="364"/>
      <c r="TJG8" s="364"/>
      <c r="TJH8" s="364"/>
      <c r="TJI8" s="364"/>
      <c r="TJJ8" s="364"/>
      <c r="TJK8" s="364"/>
      <c r="TJL8" s="364"/>
      <c r="TJM8" s="364"/>
      <c r="TJN8" s="364"/>
      <c r="TJO8" s="364"/>
      <c r="TJP8" s="364"/>
      <c r="TJQ8" s="364"/>
      <c r="TJR8" s="364"/>
      <c r="TJS8" s="364"/>
      <c r="TJT8" s="364"/>
      <c r="TJU8" s="364"/>
      <c r="TJV8" s="364"/>
      <c r="TJW8" s="364"/>
      <c r="TJX8" s="364"/>
      <c r="TJY8" s="364"/>
      <c r="TJZ8" s="364"/>
      <c r="TKA8" s="364"/>
      <c r="TKB8" s="364"/>
      <c r="TKC8" s="364"/>
      <c r="TKD8" s="364"/>
      <c r="TKE8" s="364"/>
      <c r="TKF8" s="364"/>
      <c r="TKG8" s="364"/>
      <c r="TKH8" s="364"/>
      <c r="TKI8" s="364"/>
      <c r="TKJ8" s="364"/>
      <c r="TKK8" s="364"/>
      <c r="TKL8" s="364"/>
      <c r="TKM8" s="364"/>
      <c r="TKN8" s="364"/>
      <c r="TKO8" s="364"/>
      <c r="TKP8" s="364"/>
      <c r="TKQ8" s="364"/>
      <c r="TKR8" s="364"/>
      <c r="TKS8" s="364"/>
      <c r="TKT8" s="364"/>
      <c r="TKU8" s="364"/>
      <c r="TKV8" s="364"/>
      <c r="TKW8" s="364"/>
      <c r="TKX8" s="364"/>
      <c r="TKY8" s="364"/>
      <c r="TKZ8" s="364"/>
      <c r="TLA8" s="364"/>
      <c r="TLB8" s="364"/>
      <c r="TLC8" s="364"/>
      <c r="TLD8" s="364"/>
      <c r="TLE8" s="364"/>
      <c r="TLF8" s="364"/>
      <c r="TLG8" s="364"/>
      <c r="TLH8" s="364"/>
      <c r="TLI8" s="364"/>
      <c r="TLJ8" s="364"/>
      <c r="TLK8" s="364"/>
      <c r="TLL8" s="364"/>
      <c r="TLM8" s="364"/>
      <c r="TLN8" s="364"/>
      <c r="TLO8" s="364"/>
      <c r="TLP8" s="364"/>
      <c r="TLQ8" s="364"/>
      <c r="TLR8" s="364"/>
      <c r="TLS8" s="364"/>
      <c r="TLT8" s="364"/>
      <c r="TLU8" s="364"/>
      <c r="TLV8" s="364"/>
      <c r="TLW8" s="364"/>
      <c r="TLX8" s="364"/>
      <c r="TLY8" s="364"/>
      <c r="TLZ8" s="364"/>
      <c r="TMA8" s="364"/>
      <c r="TMB8" s="364"/>
      <c r="TMC8" s="364"/>
      <c r="TMD8" s="364"/>
      <c r="TME8" s="364"/>
      <c r="TMF8" s="364"/>
      <c r="TMG8" s="364"/>
      <c r="TMH8" s="364"/>
      <c r="TMI8" s="364"/>
      <c r="TMJ8" s="364"/>
      <c r="TMK8" s="364"/>
      <c r="TML8" s="364"/>
      <c r="TMM8" s="364"/>
      <c r="TMN8" s="364"/>
      <c r="TMO8" s="364"/>
      <c r="TMP8" s="364"/>
      <c r="TMQ8" s="364"/>
      <c r="TMR8" s="364"/>
      <c r="TMS8" s="364"/>
      <c r="TMT8" s="364"/>
      <c r="TMU8" s="364"/>
      <c r="TMV8" s="364"/>
      <c r="TMW8" s="364"/>
      <c r="TMX8" s="364"/>
      <c r="TMY8" s="364"/>
      <c r="TMZ8" s="364"/>
      <c r="TNA8" s="364"/>
      <c r="TNB8" s="364"/>
      <c r="TNC8" s="364"/>
      <c r="TND8" s="364"/>
      <c r="TNE8" s="364"/>
      <c r="TNF8" s="364"/>
      <c r="TNG8" s="364"/>
      <c r="TNH8" s="364"/>
      <c r="TNI8" s="364"/>
      <c r="TNJ8" s="364"/>
      <c r="TNK8" s="364"/>
      <c r="TNL8" s="364"/>
      <c r="TNM8" s="364"/>
      <c r="TNN8" s="364"/>
      <c r="TNO8" s="364"/>
      <c r="TNP8" s="364"/>
      <c r="TNQ8" s="364"/>
      <c r="TNR8" s="364"/>
      <c r="TNS8" s="364"/>
      <c r="TNT8" s="364"/>
      <c r="TNU8" s="364"/>
      <c r="TNV8" s="364"/>
      <c r="TNW8" s="364"/>
      <c r="TNX8" s="364"/>
      <c r="TNY8" s="364"/>
      <c r="TNZ8" s="364"/>
      <c r="TOA8" s="364"/>
      <c r="TOB8" s="364"/>
      <c r="TOC8" s="364"/>
      <c r="TOD8" s="364"/>
      <c r="TOE8" s="364"/>
      <c r="TOF8" s="364"/>
      <c r="TOG8" s="364"/>
      <c r="TOH8" s="364"/>
      <c r="TOI8" s="364"/>
      <c r="TOJ8" s="364"/>
      <c r="TOK8" s="364"/>
      <c r="TOL8" s="364"/>
      <c r="TOM8" s="364"/>
      <c r="TON8" s="364"/>
      <c r="TOO8" s="364"/>
      <c r="TOP8" s="364"/>
      <c r="TOQ8" s="364"/>
      <c r="TOR8" s="364"/>
      <c r="TOS8" s="364"/>
      <c r="TOT8" s="364"/>
      <c r="TOU8" s="364"/>
      <c r="TOV8" s="364"/>
      <c r="TOW8" s="364"/>
      <c r="TOX8" s="364"/>
      <c r="TOY8" s="364"/>
      <c r="TOZ8" s="364"/>
      <c r="TPA8" s="364"/>
      <c r="TPB8" s="364"/>
      <c r="TPC8" s="364"/>
      <c r="TPD8" s="364"/>
      <c r="TPE8" s="364"/>
      <c r="TPF8" s="364"/>
      <c r="TPG8" s="364"/>
      <c r="TPH8" s="364"/>
      <c r="TPI8" s="364"/>
      <c r="TPJ8" s="364"/>
      <c r="TPK8" s="364"/>
      <c r="TPL8" s="364"/>
      <c r="TPM8" s="364"/>
      <c r="TPN8" s="364"/>
      <c r="TPO8" s="364"/>
      <c r="TPP8" s="364"/>
      <c r="TPQ8" s="364"/>
      <c r="TPR8" s="364"/>
      <c r="TPS8" s="364"/>
      <c r="TPT8" s="364"/>
      <c r="TPU8" s="364"/>
      <c r="TPV8" s="364"/>
      <c r="TPW8" s="364"/>
      <c r="TPX8" s="364"/>
      <c r="TPY8" s="364"/>
      <c r="TPZ8" s="364"/>
      <c r="TQA8" s="364"/>
      <c r="TQB8" s="364"/>
      <c r="TQC8" s="364"/>
      <c r="TQD8" s="364"/>
      <c r="TQE8" s="364"/>
      <c r="TQF8" s="364"/>
      <c r="TQG8" s="364"/>
      <c r="TQH8" s="364"/>
      <c r="TQI8" s="364"/>
      <c r="TQJ8" s="364"/>
      <c r="TQK8" s="364"/>
      <c r="TQL8" s="364"/>
      <c r="TQM8" s="364"/>
      <c r="TQN8" s="364"/>
      <c r="TQO8" s="364"/>
      <c r="TQP8" s="364"/>
      <c r="TQQ8" s="364"/>
      <c r="TQR8" s="364"/>
      <c r="TQS8" s="364"/>
      <c r="TQT8" s="364"/>
      <c r="TQU8" s="364"/>
      <c r="TQV8" s="364"/>
      <c r="TQW8" s="364"/>
      <c r="TQX8" s="364"/>
      <c r="TQY8" s="364"/>
      <c r="TQZ8" s="364"/>
      <c r="TRA8" s="364"/>
      <c r="TRB8" s="364"/>
      <c r="TRC8" s="364"/>
      <c r="TRD8" s="364"/>
      <c r="TRE8" s="364"/>
      <c r="TRF8" s="364"/>
      <c r="TRG8" s="364"/>
      <c r="TRH8" s="364"/>
      <c r="TRI8" s="364"/>
      <c r="TRJ8" s="364"/>
      <c r="TRK8" s="364"/>
      <c r="TRL8" s="364"/>
      <c r="TRM8" s="364"/>
      <c r="TRN8" s="364"/>
      <c r="TRO8" s="364"/>
      <c r="TRP8" s="364"/>
      <c r="TRQ8" s="364"/>
      <c r="TRR8" s="364"/>
      <c r="TRS8" s="364"/>
      <c r="TRT8" s="364"/>
      <c r="TRU8" s="364"/>
      <c r="TRV8" s="364"/>
      <c r="TRW8" s="364"/>
      <c r="TRX8" s="364"/>
      <c r="TRY8" s="364"/>
      <c r="TRZ8" s="364"/>
      <c r="TSA8" s="364"/>
      <c r="TSB8" s="364"/>
      <c r="TSC8" s="364"/>
      <c r="TSD8" s="364"/>
      <c r="TSE8" s="364"/>
      <c r="TSF8" s="364"/>
      <c r="TSG8" s="364"/>
      <c r="TSH8" s="364"/>
      <c r="TSI8" s="364"/>
      <c r="TSJ8" s="364"/>
      <c r="TSK8" s="364"/>
      <c r="TSL8" s="364"/>
      <c r="TSM8" s="364"/>
      <c r="TSN8" s="364"/>
      <c r="TSO8" s="364"/>
      <c r="TSP8" s="364"/>
      <c r="TSQ8" s="364"/>
      <c r="TSR8" s="364"/>
      <c r="TSS8" s="364"/>
      <c r="TST8" s="364"/>
      <c r="TSU8" s="364"/>
      <c r="TSV8" s="364"/>
      <c r="TSW8" s="364"/>
      <c r="TSX8" s="364"/>
      <c r="TSY8" s="364"/>
      <c r="TSZ8" s="364"/>
      <c r="TTA8" s="364"/>
      <c r="TTB8" s="364"/>
      <c r="TTC8" s="364"/>
      <c r="TTD8" s="364"/>
      <c r="TTE8" s="364"/>
      <c r="TTF8" s="364"/>
      <c r="TTG8" s="364"/>
      <c r="TTH8" s="364"/>
      <c r="TTI8" s="364"/>
      <c r="TTJ8" s="364"/>
      <c r="TTK8" s="364"/>
      <c r="TTL8" s="364"/>
      <c r="TTM8" s="364"/>
      <c r="TTN8" s="364"/>
      <c r="TTO8" s="364"/>
      <c r="TTP8" s="364"/>
      <c r="TTQ8" s="364"/>
      <c r="TTR8" s="364"/>
      <c r="TTS8" s="364"/>
      <c r="TTT8" s="364"/>
      <c r="TTU8" s="364"/>
      <c r="TTV8" s="364"/>
      <c r="TTW8" s="364"/>
      <c r="TTX8" s="364"/>
      <c r="TTY8" s="364"/>
      <c r="TTZ8" s="364"/>
      <c r="TUA8" s="364"/>
      <c r="TUB8" s="364"/>
      <c r="TUC8" s="364"/>
      <c r="TUD8" s="364"/>
      <c r="TUE8" s="364"/>
      <c r="TUF8" s="364"/>
      <c r="TUG8" s="364"/>
      <c r="TUH8" s="364"/>
      <c r="TUI8" s="364"/>
      <c r="TUJ8" s="364"/>
      <c r="TUK8" s="364"/>
      <c r="TUL8" s="364"/>
      <c r="TUM8" s="364"/>
      <c r="TUN8" s="364"/>
      <c r="TUO8" s="364"/>
      <c r="TUP8" s="364"/>
      <c r="TUQ8" s="364"/>
      <c r="TUR8" s="364"/>
      <c r="TUS8" s="364"/>
      <c r="TUT8" s="364"/>
      <c r="TUU8" s="364"/>
      <c r="TUV8" s="364"/>
      <c r="TUW8" s="364"/>
      <c r="TUX8" s="364"/>
      <c r="TUY8" s="364"/>
      <c r="TUZ8" s="364"/>
      <c r="TVA8" s="364"/>
      <c r="TVB8" s="364"/>
      <c r="TVC8" s="364"/>
      <c r="TVD8" s="364"/>
      <c r="TVE8" s="364"/>
      <c r="TVF8" s="364"/>
      <c r="TVG8" s="364"/>
      <c r="TVH8" s="364"/>
      <c r="TVI8" s="364"/>
      <c r="TVJ8" s="364"/>
      <c r="TVK8" s="364"/>
      <c r="TVL8" s="364"/>
      <c r="TVM8" s="364"/>
      <c r="TVN8" s="364"/>
      <c r="TVO8" s="364"/>
      <c r="TVP8" s="364"/>
      <c r="TVQ8" s="364"/>
      <c r="TVR8" s="364"/>
      <c r="TVS8" s="364"/>
      <c r="TVT8" s="364"/>
      <c r="TVU8" s="364"/>
      <c r="TVV8" s="364"/>
      <c r="TVW8" s="364"/>
      <c r="TVX8" s="364"/>
      <c r="TVY8" s="364"/>
      <c r="TVZ8" s="364"/>
      <c r="TWA8" s="364"/>
      <c r="TWB8" s="364"/>
      <c r="TWC8" s="364"/>
      <c r="TWD8" s="364"/>
      <c r="TWE8" s="364"/>
      <c r="TWF8" s="364"/>
      <c r="TWG8" s="364"/>
      <c r="TWH8" s="364"/>
      <c r="TWI8" s="364"/>
      <c r="TWJ8" s="364"/>
      <c r="TWK8" s="364"/>
      <c r="TWL8" s="364"/>
      <c r="TWM8" s="364"/>
      <c r="TWN8" s="364"/>
      <c r="TWO8" s="364"/>
      <c r="TWP8" s="364"/>
      <c r="TWQ8" s="364"/>
      <c r="TWR8" s="364"/>
      <c r="TWS8" s="364"/>
      <c r="TWT8" s="364"/>
      <c r="TWU8" s="364"/>
      <c r="TWV8" s="364"/>
      <c r="TWW8" s="364"/>
      <c r="TWX8" s="364"/>
      <c r="TWY8" s="364"/>
      <c r="TWZ8" s="364"/>
      <c r="TXA8" s="364"/>
      <c r="TXB8" s="364"/>
      <c r="TXC8" s="364"/>
      <c r="TXD8" s="364"/>
      <c r="TXE8" s="364"/>
      <c r="TXF8" s="364"/>
      <c r="TXG8" s="364"/>
      <c r="TXH8" s="364"/>
      <c r="TXI8" s="364"/>
      <c r="TXJ8" s="364"/>
      <c r="TXK8" s="364"/>
      <c r="TXL8" s="364"/>
      <c r="TXM8" s="364"/>
      <c r="TXN8" s="364"/>
      <c r="TXO8" s="364"/>
      <c r="TXP8" s="364"/>
      <c r="TXQ8" s="364"/>
      <c r="TXR8" s="364"/>
      <c r="TXS8" s="364"/>
      <c r="TXT8" s="364"/>
      <c r="TXU8" s="364"/>
      <c r="TXV8" s="364"/>
      <c r="TXW8" s="364"/>
      <c r="TXX8" s="364"/>
      <c r="TXY8" s="364"/>
      <c r="TXZ8" s="364"/>
      <c r="TYA8" s="364"/>
      <c r="TYB8" s="364"/>
      <c r="TYC8" s="364"/>
      <c r="TYD8" s="364"/>
      <c r="TYE8" s="364"/>
      <c r="TYF8" s="364"/>
      <c r="TYG8" s="364"/>
      <c r="TYH8" s="364"/>
      <c r="TYI8" s="364"/>
      <c r="TYJ8" s="364"/>
      <c r="TYK8" s="364"/>
      <c r="TYL8" s="364"/>
      <c r="TYM8" s="364"/>
      <c r="TYN8" s="364"/>
      <c r="TYO8" s="364"/>
      <c r="TYP8" s="364"/>
      <c r="TYQ8" s="364"/>
      <c r="TYR8" s="364"/>
      <c r="TYS8" s="364"/>
      <c r="TYT8" s="364"/>
      <c r="TYU8" s="364"/>
      <c r="TYV8" s="364"/>
      <c r="TYW8" s="364"/>
      <c r="TYX8" s="364"/>
      <c r="TYY8" s="364"/>
      <c r="TYZ8" s="364"/>
      <c r="TZA8" s="364"/>
      <c r="TZB8" s="364"/>
      <c r="TZC8" s="364"/>
      <c r="TZD8" s="364"/>
      <c r="TZE8" s="364"/>
      <c r="TZF8" s="364"/>
      <c r="TZG8" s="364"/>
      <c r="TZH8" s="364"/>
      <c r="TZI8" s="364"/>
      <c r="TZJ8" s="364"/>
      <c r="TZK8" s="364"/>
      <c r="TZL8" s="364"/>
      <c r="TZM8" s="364"/>
      <c r="TZN8" s="364"/>
      <c r="TZO8" s="364"/>
      <c r="TZP8" s="364"/>
      <c r="TZQ8" s="364"/>
      <c r="TZR8" s="364"/>
      <c r="TZS8" s="364"/>
      <c r="TZT8" s="364"/>
      <c r="TZU8" s="364"/>
      <c r="TZV8" s="364"/>
      <c r="TZW8" s="364"/>
      <c r="TZX8" s="364"/>
      <c r="TZY8" s="364"/>
      <c r="TZZ8" s="364"/>
      <c r="UAA8" s="364"/>
      <c r="UAB8" s="364"/>
      <c r="UAC8" s="364"/>
      <c r="UAD8" s="364"/>
      <c r="UAE8" s="364"/>
      <c r="UAF8" s="364"/>
      <c r="UAG8" s="364"/>
      <c r="UAH8" s="364"/>
      <c r="UAI8" s="364"/>
      <c r="UAJ8" s="364"/>
      <c r="UAK8" s="364"/>
      <c r="UAL8" s="364"/>
      <c r="UAM8" s="364"/>
      <c r="UAN8" s="364"/>
      <c r="UAO8" s="364"/>
      <c r="UAP8" s="364"/>
      <c r="UAQ8" s="364"/>
      <c r="UAR8" s="364"/>
      <c r="UAS8" s="364"/>
      <c r="UAT8" s="364"/>
      <c r="UAU8" s="364"/>
      <c r="UAV8" s="364"/>
      <c r="UAW8" s="364"/>
      <c r="UAX8" s="364"/>
      <c r="UAY8" s="364"/>
      <c r="UAZ8" s="364"/>
      <c r="UBA8" s="364"/>
      <c r="UBB8" s="364"/>
      <c r="UBC8" s="364"/>
      <c r="UBD8" s="364"/>
      <c r="UBE8" s="364"/>
      <c r="UBF8" s="364"/>
      <c r="UBG8" s="364"/>
      <c r="UBH8" s="364"/>
      <c r="UBI8" s="364"/>
      <c r="UBJ8" s="364"/>
      <c r="UBK8" s="364"/>
      <c r="UBL8" s="364"/>
      <c r="UBM8" s="364"/>
      <c r="UBN8" s="364"/>
      <c r="UBO8" s="364"/>
      <c r="UBP8" s="364"/>
      <c r="UBQ8" s="364"/>
      <c r="UBR8" s="364"/>
      <c r="UBS8" s="364"/>
      <c r="UBT8" s="364"/>
      <c r="UBU8" s="364"/>
      <c r="UBV8" s="364"/>
      <c r="UBW8" s="364"/>
      <c r="UBX8" s="364"/>
      <c r="UBY8" s="364"/>
      <c r="UBZ8" s="364"/>
      <c r="UCA8" s="364"/>
      <c r="UCB8" s="364"/>
      <c r="UCC8" s="364"/>
      <c r="UCD8" s="364"/>
      <c r="UCE8" s="364"/>
      <c r="UCF8" s="364"/>
      <c r="UCG8" s="364"/>
      <c r="UCH8" s="364"/>
      <c r="UCI8" s="364"/>
      <c r="UCJ8" s="364"/>
      <c r="UCK8" s="364"/>
      <c r="UCL8" s="364"/>
      <c r="UCM8" s="364"/>
      <c r="UCN8" s="364"/>
      <c r="UCO8" s="364"/>
      <c r="UCP8" s="364"/>
      <c r="UCQ8" s="364"/>
      <c r="UCR8" s="364"/>
      <c r="UCS8" s="364"/>
      <c r="UCT8" s="364"/>
      <c r="UCU8" s="364"/>
      <c r="UCV8" s="364"/>
      <c r="UCW8" s="364"/>
      <c r="UCX8" s="364"/>
      <c r="UCY8" s="364"/>
      <c r="UCZ8" s="364"/>
      <c r="UDA8" s="364"/>
      <c r="UDB8" s="364"/>
      <c r="UDC8" s="364"/>
      <c r="UDD8" s="364"/>
      <c r="UDE8" s="364"/>
      <c r="UDF8" s="364"/>
      <c r="UDG8" s="364"/>
      <c r="UDH8" s="364"/>
      <c r="UDI8" s="364"/>
      <c r="UDJ8" s="364"/>
      <c r="UDK8" s="364"/>
      <c r="UDL8" s="364"/>
      <c r="UDM8" s="364"/>
      <c r="UDN8" s="364"/>
      <c r="UDO8" s="364"/>
      <c r="UDP8" s="364"/>
      <c r="UDQ8" s="364"/>
      <c r="UDR8" s="364"/>
      <c r="UDS8" s="364"/>
      <c r="UDT8" s="364"/>
      <c r="UDU8" s="364"/>
      <c r="UDV8" s="364"/>
      <c r="UDW8" s="364"/>
      <c r="UDX8" s="364"/>
      <c r="UDY8" s="364"/>
      <c r="UDZ8" s="364"/>
      <c r="UEA8" s="364"/>
      <c r="UEB8" s="364"/>
      <c r="UEC8" s="364"/>
      <c r="UED8" s="364"/>
      <c r="UEE8" s="364"/>
      <c r="UEF8" s="364"/>
      <c r="UEG8" s="364"/>
      <c r="UEH8" s="364"/>
      <c r="UEI8" s="364"/>
      <c r="UEJ8" s="364"/>
      <c r="UEK8" s="364"/>
      <c r="UEL8" s="364"/>
      <c r="UEM8" s="364"/>
      <c r="UEN8" s="364"/>
      <c r="UEO8" s="364"/>
      <c r="UEP8" s="364"/>
      <c r="UEQ8" s="364"/>
      <c r="UER8" s="364"/>
      <c r="UES8" s="364"/>
      <c r="UET8" s="364"/>
      <c r="UEU8" s="364"/>
      <c r="UEV8" s="364"/>
      <c r="UEW8" s="364"/>
      <c r="UEX8" s="364"/>
      <c r="UEY8" s="364"/>
      <c r="UEZ8" s="364"/>
      <c r="UFA8" s="364"/>
      <c r="UFB8" s="364"/>
      <c r="UFC8" s="364"/>
      <c r="UFD8" s="364"/>
      <c r="UFE8" s="364"/>
      <c r="UFF8" s="364"/>
      <c r="UFG8" s="364"/>
      <c r="UFH8" s="364"/>
      <c r="UFI8" s="364"/>
      <c r="UFJ8" s="364"/>
      <c r="UFK8" s="364"/>
      <c r="UFL8" s="364"/>
      <c r="UFM8" s="364"/>
      <c r="UFN8" s="364"/>
      <c r="UFO8" s="364"/>
      <c r="UFP8" s="364"/>
      <c r="UFQ8" s="364"/>
      <c r="UFR8" s="364"/>
      <c r="UFS8" s="364"/>
      <c r="UFT8" s="364"/>
      <c r="UFU8" s="364"/>
      <c r="UFV8" s="364"/>
      <c r="UFW8" s="364"/>
      <c r="UFX8" s="364"/>
      <c r="UFY8" s="364"/>
      <c r="UFZ8" s="364"/>
      <c r="UGA8" s="364"/>
      <c r="UGB8" s="364"/>
      <c r="UGC8" s="364"/>
      <c r="UGD8" s="364"/>
      <c r="UGE8" s="364"/>
      <c r="UGF8" s="364"/>
      <c r="UGG8" s="364"/>
      <c r="UGH8" s="364"/>
      <c r="UGI8" s="364"/>
      <c r="UGJ8" s="364"/>
      <c r="UGK8" s="364"/>
      <c r="UGL8" s="364"/>
      <c r="UGM8" s="364"/>
      <c r="UGN8" s="364"/>
      <c r="UGO8" s="364"/>
      <c r="UGP8" s="364"/>
      <c r="UGQ8" s="364"/>
      <c r="UGR8" s="364"/>
      <c r="UGS8" s="364"/>
      <c r="UGT8" s="364"/>
      <c r="UGU8" s="364"/>
      <c r="UGV8" s="364"/>
      <c r="UGW8" s="364"/>
      <c r="UGX8" s="364"/>
      <c r="UGY8" s="364"/>
      <c r="UGZ8" s="364"/>
      <c r="UHA8" s="364"/>
      <c r="UHB8" s="364"/>
      <c r="UHC8" s="364"/>
      <c r="UHD8" s="364"/>
      <c r="UHE8" s="364"/>
      <c r="UHF8" s="364"/>
      <c r="UHG8" s="364"/>
      <c r="UHH8" s="364"/>
      <c r="UHI8" s="364"/>
      <c r="UHJ8" s="364"/>
      <c r="UHK8" s="364"/>
      <c r="UHL8" s="364"/>
      <c r="UHM8" s="364"/>
      <c r="UHN8" s="364"/>
      <c r="UHO8" s="364"/>
      <c r="UHP8" s="364"/>
      <c r="UHQ8" s="364"/>
      <c r="UHR8" s="364"/>
      <c r="UHS8" s="364"/>
      <c r="UHT8" s="364"/>
      <c r="UHU8" s="364"/>
      <c r="UHV8" s="364"/>
      <c r="UHW8" s="364"/>
      <c r="UHX8" s="364"/>
      <c r="UHY8" s="364"/>
      <c r="UHZ8" s="364"/>
      <c r="UIA8" s="364"/>
      <c r="UIB8" s="364"/>
      <c r="UIC8" s="364"/>
      <c r="UID8" s="364"/>
      <c r="UIE8" s="364"/>
      <c r="UIF8" s="364"/>
      <c r="UIG8" s="364"/>
      <c r="UIH8" s="364"/>
      <c r="UII8" s="364"/>
      <c r="UIJ8" s="364"/>
      <c r="UIK8" s="364"/>
      <c r="UIL8" s="364"/>
      <c r="UIM8" s="364"/>
      <c r="UIN8" s="364"/>
      <c r="UIO8" s="364"/>
      <c r="UIP8" s="364"/>
      <c r="UIQ8" s="364"/>
      <c r="UIR8" s="364"/>
      <c r="UIS8" s="364"/>
      <c r="UIT8" s="364"/>
      <c r="UIU8" s="364"/>
      <c r="UIV8" s="364"/>
      <c r="UIW8" s="364"/>
      <c r="UIX8" s="364"/>
      <c r="UIY8" s="364"/>
      <c r="UIZ8" s="364"/>
      <c r="UJA8" s="364"/>
      <c r="UJB8" s="364"/>
      <c r="UJC8" s="364"/>
      <c r="UJD8" s="364"/>
      <c r="UJE8" s="364"/>
      <c r="UJF8" s="364"/>
      <c r="UJG8" s="364"/>
      <c r="UJH8" s="364"/>
      <c r="UJI8" s="364"/>
      <c r="UJJ8" s="364"/>
      <c r="UJK8" s="364"/>
      <c r="UJL8" s="364"/>
      <c r="UJM8" s="364"/>
      <c r="UJN8" s="364"/>
      <c r="UJO8" s="364"/>
      <c r="UJP8" s="364"/>
      <c r="UJQ8" s="364"/>
      <c r="UJR8" s="364"/>
      <c r="UJS8" s="364"/>
      <c r="UJT8" s="364"/>
      <c r="UJU8" s="364"/>
      <c r="UJV8" s="364"/>
      <c r="UJW8" s="364"/>
      <c r="UJX8" s="364"/>
      <c r="UJY8" s="364"/>
      <c r="UJZ8" s="364"/>
      <c r="UKA8" s="364"/>
      <c r="UKB8" s="364"/>
      <c r="UKC8" s="364"/>
      <c r="UKD8" s="364"/>
      <c r="UKE8" s="364"/>
      <c r="UKF8" s="364"/>
      <c r="UKG8" s="364"/>
      <c r="UKH8" s="364"/>
      <c r="UKI8" s="364"/>
      <c r="UKJ8" s="364"/>
      <c r="UKK8" s="364"/>
      <c r="UKL8" s="364"/>
      <c r="UKM8" s="364"/>
      <c r="UKN8" s="364"/>
      <c r="UKO8" s="364"/>
      <c r="UKP8" s="364"/>
      <c r="UKQ8" s="364"/>
      <c r="UKR8" s="364"/>
      <c r="UKS8" s="364"/>
      <c r="UKT8" s="364"/>
      <c r="UKU8" s="364"/>
      <c r="UKV8" s="364"/>
      <c r="UKW8" s="364"/>
      <c r="UKX8" s="364"/>
      <c r="UKY8" s="364"/>
      <c r="UKZ8" s="364"/>
      <c r="ULA8" s="364"/>
      <c r="ULB8" s="364"/>
      <c r="ULC8" s="364"/>
      <c r="ULD8" s="364"/>
      <c r="ULE8" s="364"/>
      <c r="ULF8" s="364"/>
      <c r="ULG8" s="364"/>
      <c r="ULH8" s="364"/>
      <c r="ULI8" s="364"/>
      <c r="ULJ8" s="364"/>
      <c r="ULK8" s="364"/>
      <c r="ULL8" s="364"/>
      <c r="ULM8" s="364"/>
      <c r="ULN8" s="364"/>
      <c r="ULO8" s="364"/>
      <c r="ULP8" s="364"/>
      <c r="ULQ8" s="364"/>
      <c r="ULR8" s="364"/>
      <c r="ULS8" s="364"/>
      <c r="ULT8" s="364"/>
      <c r="ULU8" s="364"/>
      <c r="ULV8" s="364"/>
      <c r="ULW8" s="364"/>
      <c r="ULX8" s="364"/>
      <c r="ULY8" s="364"/>
      <c r="ULZ8" s="364"/>
      <c r="UMA8" s="364"/>
      <c r="UMB8" s="364"/>
      <c r="UMC8" s="364"/>
      <c r="UMD8" s="364"/>
      <c r="UME8" s="364"/>
      <c r="UMF8" s="364"/>
      <c r="UMG8" s="364"/>
      <c r="UMH8" s="364"/>
      <c r="UMI8" s="364"/>
      <c r="UMJ8" s="364"/>
      <c r="UMK8" s="364"/>
      <c r="UML8" s="364"/>
      <c r="UMM8" s="364"/>
      <c r="UMN8" s="364"/>
      <c r="UMO8" s="364"/>
      <c r="UMP8" s="364"/>
      <c r="UMQ8" s="364"/>
      <c r="UMR8" s="364"/>
      <c r="UMS8" s="364"/>
      <c r="UMT8" s="364"/>
      <c r="UMU8" s="364"/>
      <c r="UMV8" s="364"/>
      <c r="UMW8" s="364"/>
      <c r="UMX8" s="364"/>
      <c r="UMY8" s="364"/>
      <c r="UMZ8" s="364"/>
      <c r="UNA8" s="364"/>
      <c r="UNB8" s="364"/>
      <c r="UNC8" s="364"/>
      <c r="UND8" s="364"/>
      <c r="UNE8" s="364"/>
      <c r="UNF8" s="364"/>
      <c r="UNG8" s="364"/>
      <c r="UNH8" s="364"/>
      <c r="UNI8" s="364"/>
      <c r="UNJ8" s="364"/>
      <c r="UNK8" s="364"/>
      <c r="UNL8" s="364"/>
      <c r="UNM8" s="364"/>
      <c r="UNN8" s="364"/>
      <c r="UNO8" s="364"/>
      <c r="UNP8" s="364"/>
      <c r="UNQ8" s="364"/>
      <c r="UNR8" s="364"/>
      <c r="UNS8" s="364"/>
      <c r="UNT8" s="364"/>
      <c r="UNU8" s="364"/>
      <c r="UNV8" s="364"/>
      <c r="UNW8" s="364"/>
      <c r="UNX8" s="364"/>
      <c r="UNY8" s="364"/>
      <c r="UNZ8" s="364"/>
      <c r="UOA8" s="364"/>
      <c r="UOB8" s="364"/>
      <c r="UOC8" s="364"/>
      <c r="UOD8" s="364"/>
      <c r="UOE8" s="364"/>
      <c r="UOF8" s="364"/>
      <c r="UOG8" s="364"/>
      <c r="UOH8" s="364"/>
      <c r="UOI8" s="364"/>
      <c r="UOJ8" s="364"/>
      <c r="UOK8" s="364"/>
      <c r="UOL8" s="364"/>
      <c r="UOM8" s="364"/>
      <c r="UON8" s="364"/>
      <c r="UOO8" s="364"/>
      <c r="UOP8" s="364"/>
      <c r="UOQ8" s="364"/>
      <c r="UOR8" s="364"/>
      <c r="UOS8" s="364"/>
      <c r="UOT8" s="364"/>
      <c r="UOU8" s="364"/>
      <c r="UOV8" s="364"/>
      <c r="UOW8" s="364"/>
      <c r="UOX8" s="364"/>
      <c r="UOY8" s="364"/>
      <c r="UOZ8" s="364"/>
      <c r="UPA8" s="364"/>
      <c r="UPB8" s="364"/>
      <c r="UPC8" s="364"/>
      <c r="UPD8" s="364"/>
      <c r="UPE8" s="364"/>
      <c r="UPF8" s="364"/>
      <c r="UPG8" s="364"/>
      <c r="UPH8" s="364"/>
      <c r="UPI8" s="364"/>
      <c r="UPJ8" s="364"/>
      <c r="UPK8" s="364"/>
      <c r="UPL8" s="364"/>
      <c r="UPM8" s="364"/>
      <c r="UPN8" s="364"/>
      <c r="UPO8" s="364"/>
      <c r="UPP8" s="364"/>
      <c r="UPQ8" s="364"/>
      <c r="UPR8" s="364"/>
      <c r="UPS8" s="364"/>
      <c r="UPT8" s="364"/>
      <c r="UPU8" s="364"/>
      <c r="UPV8" s="364"/>
      <c r="UPW8" s="364"/>
      <c r="UPX8" s="364"/>
      <c r="UPY8" s="364"/>
      <c r="UPZ8" s="364"/>
      <c r="UQA8" s="364"/>
      <c r="UQB8" s="364"/>
      <c r="UQC8" s="364"/>
      <c r="UQD8" s="364"/>
      <c r="UQE8" s="364"/>
      <c r="UQF8" s="364"/>
      <c r="UQG8" s="364"/>
      <c r="UQH8" s="364"/>
      <c r="UQI8" s="364"/>
      <c r="UQJ8" s="364"/>
      <c r="UQK8" s="364"/>
      <c r="UQL8" s="364"/>
      <c r="UQM8" s="364"/>
      <c r="UQN8" s="364"/>
      <c r="UQO8" s="364"/>
      <c r="UQP8" s="364"/>
      <c r="UQQ8" s="364"/>
      <c r="UQR8" s="364"/>
      <c r="UQS8" s="364"/>
      <c r="UQT8" s="364"/>
      <c r="UQU8" s="364"/>
      <c r="UQV8" s="364"/>
      <c r="UQW8" s="364"/>
      <c r="UQX8" s="364"/>
      <c r="UQY8" s="364"/>
      <c r="UQZ8" s="364"/>
      <c r="URA8" s="364"/>
      <c r="URB8" s="364"/>
      <c r="URC8" s="364"/>
      <c r="URD8" s="364"/>
      <c r="URE8" s="364"/>
      <c r="URF8" s="364"/>
      <c r="URG8" s="364"/>
      <c r="URH8" s="364"/>
      <c r="URI8" s="364"/>
      <c r="URJ8" s="364"/>
      <c r="URK8" s="364"/>
      <c r="URL8" s="364"/>
      <c r="URM8" s="364"/>
      <c r="URN8" s="364"/>
      <c r="URO8" s="364"/>
      <c r="URP8" s="364"/>
      <c r="URQ8" s="364"/>
      <c r="URR8" s="364"/>
      <c r="URS8" s="364"/>
      <c r="URT8" s="364"/>
      <c r="URU8" s="364"/>
      <c r="URV8" s="364"/>
      <c r="URW8" s="364"/>
      <c r="URX8" s="364"/>
      <c r="URY8" s="364"/>
      <c r="URZ8" s="364"/>
      <c r="USA8" s="364"/>
      <c r="USB8" s="364"/>
      <c r="USC8" s="364"/>
      <c r="USD8" s="364"/>
      <c r="USE8" s="364"/>
      <c r="USF8" s="364"/>
      <c r="USG8" s="364"/>
      <c r="USH8" s="364"/>
      <c r="USI8" s="364"/>
      <c r="USJ8" s="364"/>
      <c r="USK8" s="364"/>
      <c r="USL8" s="364"/>
      <c r="USM8" s="364"/>
      <c r="USN8" s="364"/>
      <c r="USO8" s="364"/>
      <c r="USP8" s="364"/>
      <c r="USQ8" s="364"/>
      <c r="USR8" s="364"/>
      <c r="USS8" s="364"/>
      <c r="UST8" s="364"/>
      <c r="USU8" s="364"/>
      <c r="USV8" s="364"/>
      <c r="USW8" s="364"/>
      <c r="USX8" s="364"/>
      <c r="USY8" s="364"/>
      <c r="USZ8" s="364"/>
      <c r="UTA8" s="364"/>
      <c r="UTB8" s="364"/>
      <c r="UTC8" s="364"/>
      <c r="UTD8" s="364"/>
      <c r="UTE8" s="364"/>
      <c r="UTF8" s="364"/>
      <c r="UTG8" s="364"/>
      <c r="UTH8" s="364"/>
      <c r="UTI8" s="364"/>
      <c r="UTJ8" s="364"/>
      <c r="UTK8" s="364"/>
      <c r="UTL8" s="364"/>
      <c r="UTM8" s="364"/>
      <c r="UTN8" s="364"/>
      <c r="UTO8" s="364"/>
      <c r="UTP8" s="364"/>
      <c r="UTQ8" s="364"/>
      <c r="UTR8" s="364"/>
      <c r="UTS8" s="364"/>
      <c r="UTT8" s="364"/>
      <c r="UTU8" s="364"/>
      <c r="UTV8" s="364"/>
      <c r="UTW8" s="364"/>
      <c r="UTX8" s="364"/>
      <c r="UTY8" s="364"/>
      <c r="UTZ8" s="364"/>
      <c r="UUA8" s="364"/>
      <c r="UUB8" s="364"/>
      <c r="UUC8" s="364"/>
      <c r="UUD8" s="364"/>
      <c r="UUE8" s="364"/>
      <c r="UUF8" s="364"/>
      <c r="UUG8" s="364"/>
      <c r="UUH8" s="364"/>
      <c r="UUI8" s="364"/>
      <c r="UUJ8" s="364"/>
      <c r="UUK8" s="364"/>
      <c r="UUL8" s="364"/>
      <c r="UUM8" s="364"/>
      <c r="UUN8" s="364"/>
      <c r="UUO8" s="364"/>
      <c r="UUP8" s="364"/>
      <c r="UUQ8" s="364"/>
      <c r="UUR8" s="364"/>
      <c r="UUS8" s="364"/>
      <c r="UUT8" s="364"/>
      <c r="UUU8" s="364"/>
      <c r="UUV8" s="364"/>
      <c r="UUW8" s="364"/>
      <c r="UUX8" s="364"/>
      <c r="UUY8" s="364"/>
      <c r="UUZ8" s="364"/>
      <c r="UVA8" s="364"/>
      <c r="UVB8" s="364"/>
      <c r="UVC8" s="364"/>
      <c r="UVD8" s="364"/>
      <c r="UVE8" s="364"/>
      <c r="UVF8" s="364"/>
      <c r="UVG8" s="364"/>
      <c r="UVH8" s="364"/>
      <c r="UVI8" s="364"/>
      <c r="UVJ8" s="364"/>
      <c r="UVK8" s="364"/>
      <c r="UVL8" s="364"/>
      <c r="UVM8" s="364"/>
      <c r="UVN8" s="364"/>
      <c r="UVO8" s="364"/>
      <c r="UVP8" s="364"/>
      <c r="UVQ8" s="364"/>
      <c r="UVR8" s="364"/>
      <c r="UVS8" s="364"/>
      <c r="UVT8" s="364"/>
      <c r="UVU8" s="364"/>
      <c r="UVV8" s="364"/>
      <c r="UVW8" s="364"/>
      <c r="UVX8" s="364"/>
      <c r="UVY8" s="364"/>
      <c r="UVZ8" s="364"/>
      <c r="UWA8" s="364"/>
      <c r="UWB8" s="364"/>
      <c r="UWC8" s="364"/>
      <c r="UWD8" s="364"/>
      <c r="UWE8" s="364"/>
      <c r="UWF8" s="364"/>
      <c r="UWG8" s="364"/>
      <c r="UWH8" s="364"/>
      <c r="UWI8" s="364"/>
      <c r="UWJ8" s="364"/>
      <c r="UWK8" s="364"/>
      <c r="UWL8" s="364"/>
      <c r="UWM8" s="364"/>
      <c r="UWN8" s="364"/>
      <c r="UWO8" s="364"/>
      <c r="UWP8" s="364"/>
      <c r="UWQ8" s="364"/>
      <c r="UWR8" s="364"/>
      <c r="UWS8" s="364"/>
      <c r="UWT8" s="364"/>
      <c r="UWU8" s="364"/>
      <c r="UWV8" s="364"/>
      <c r="UWW8" s="364"/>
      <c r="UWX8" s="364"/>
      <c r="UWY8" s="364"/>
      <c r="UWZ8" s="364"/>
      <c r="UXA8" s="364"/>
      <c r="UXB8" s="364"/>
      <c r="UXC8" s="364"/>
      <c r="UXD8" s="364"/>
      <c r="UXE8" s="364"/>
      <c r="UXF8" s="364"/>
      <c r="UXG8" s="364"/>
      <c r="UXH8" s="364"/>
      <c r="UXI8" s="364"/>
      <c r="UXJ8" s="364"/>
      <c r="UXK8" s="364"/>
      <c r="UXL8" s="364"/>
      <c r="UXM8" s="364"/>
      <c r="UXN8" s="364"/>
      <c r="UXO8" s="364"/>
      <c r="UXP8" s="364"/>
      <c r="UXQ8" s="364"/>
      <c r="UXR8" s="364"/>
      <c r="UXS8" s="364"/>
      <c r="UXT8" s="364"/>
      <c r="UXU8" s="364"/>
      <c r="UXV8" s="364"/>
      <c r="UXW8" s="364"/>
      <c r="UXX8" s="364"/>
      <c r="UXY8" s="364"/>
      <c r="UXZ8" s="364"/>
      <c r="UYA8" s="364"/>
      <c r="UYB8" s="364"/>
      <c r="UYC8" s="364"/>
      <c r="UYD8" s="364"/>
      <c r="UYE8" s="364"/>
      <c r="UYF8" s="364"/>
      <c r="UYG8" s="364"/>
      <c r="UYH8" s="364"/>
      <c r="UYI8" s="364"/>
      <c r="UYJ8" s="364"/>
      <c r="UYK8" s="364"/>
      <c r="UYL8" s="364"/>
      <c r="UYM8" s="364"/>
      <c r="UYN8" s="364"/>
      <c r="UYO8" s="364"/>
      <c r="UYP8" s="364"/>
      <c r="UYQ8" s="364"/>
      <c r="UYR8" s="364"/>
      <c r="UYS8" s="364"/>
      <c r="UYT8" s="364"/>
      <c r="UYU8" s="364"/>
      <c r="UYV8" s="364"/>
      <c r="UYW8" s="364"/>
      <c r="UYX8" s="364"/>
      <c r="UYY8" s="364"/>
      <c r="UYZ8" s="364"/>
      <c r="UZA8" s="364"/>
      <c r="UZB8" s="364"/>
      <c r="UZC8" s="364"/>
      <c r="UZD8" s="364"/>
      <c r="UZE8" s="364"/>
      <c r="UZF8" s="364"/>
      <c r="UZG8" s="364"/>
      <c r="UZH8" s="364"/>
      <c r="UZI8" s="364"/>
      <c r="UZJ8" s="364"/>
      <c r="UZK8" s="364"/>
      <c r="UZL8" s="364"/>
      <c r="UZM8" s="364"/>
      <c r="UZN8" s="364"/>
      <c r="UZO8" s="364"/>
      <c r="UZP8" s="364"/>
      <c r="UZQ8" s="364"/>
      <c r="UZR8" s="364"/>
      <c r="UZS8" s="364"/>
      <c r="UZT8" s="364"/>
      <c r="UZU8" s="364"/>
      <c r="UZV8" s="364"/>
      <c r="UZW8" s="364"/>
      <c r="UZX8" s="364"/>
      <c r="UZY8" s="364"/>
      <c r="UZZ8" s="364"/>
      <c r="VAA8" s="364"/>
      <c r="VAB8" s="364"/>
      <c r="VAC8" s="364"/>
      <c r="VAD8" s="364"/>
      <c r="VAE8" s="364"/>
      <c r="VAF8" s="364"/>
      <c r="VAG8" s="364"/>
      <c r="VAH8" s="364"/>
      <c r="VAI8" s="364"/>
      <c r="VAJ8" s="364"/>
      <c r="VAK8" s="364"/>
      <c r="VAL8" s="364"/>
      <c r="VAM8" s="364"/>
      <c r="VAN8" s="364"/>
      <c r="VAO8" s="364"/>
      <c r="VAP8" s="364"/>
      <c r="VAQ8" s="364"/>
      <c r="VAR8" s="364"/>
      <c r="VAS8" s="364"/>
      <c r="VAT8" s="364"/>
      <c r="VAU8" s="364"/>
      <c r="VAV8" s="364"/>
      <c r="VAW8" s="364"/>
      <c r="VAX8" s="364"/>
      <c r="VAY8" s="364"/>
      <c r="VAZ8" s="364"/>
      <c r="VBA8" s="364"/>
      <c r="VBB8" s="364"/>
      <c r="VBC8" s="364"/>
      <c r="VBD8" s="364"/>
      <c r="VBE8" s="364"/>
      <c r="VBF8" s="364"/>
      <c r="VBG8" s="364"/>
      <c r="VBH8" s="364"/>
      <c r="VBI8" s="364"/>
      <c r="VBJ8" s="364"/>
      <c r="VBK8" s="364"/>
      <c r="VBL8" s="364"/>
      <c r="VBM8" s="364"/>
      <c r="VBN8" s="364"/>
      <c r="VBO8" s="364"/>
      <c r="VBP8" s="364"/>
      <c r="VBQ8" s="364"/>
      <c r="VBR8" s="364"/>
      <c r="VBS8" s="364"/>
      <c r="VBT8" s="364"/>
      <c r="VBU8" s="364"/>
      <c r="VBV8" s="364"/>
      <c r="VBW8" s="364"/>
      <c r="VBX8" s="364"/>
      <c r="VBY8" s="364"/>
      <c r="VBZ8" s="364"/>
      <c r="VCA8" s="364"/>
      <c r="VCB8" s="364"/>
      <c r="VCC8" s="364"/>
      <c r="VCD8" s="364"/>
      <c r="VCE8" s="364"/>
      <c r="VCF8" s="364"/>
      <c r="VCG8" s="364"/>
      <c r="VCH8" s="364"/>
      <c r="VCI8" s="364"/>
      <c r="VCJ8" s="364"/>
      <c r="VCK8" s="364"/>
      <c r="VCL8" s="364"/>
      <c r="VCM8" s="364"/>
      <c r="VCN8" s="364"/>
      <c r="VCO8" s="364"/>
      <c r="VCP8" s="364"/>
      <c r="VCQ8" s="364"/>
      <c r="VCR8" s="364"/>
      <c r="VCS8" s="364"/>
      <c r="VCT8" s="364"/>
      <c r="VCU8" s="364"/>
      <c r="VCV8" s="364"/>
      <c r="VCW8" s="364"/>
      <c r="VCX8" s="364"/>
      <c r="VCY8" s="364"/>
      <c r="VCZ8" s="364"/>
      <c r="VDA8" s="364"/>
      <c r="VDB8" s="364"/>
      <c r="VDC8" s="364"/>
      <c r="VDD8" s="364"/>
      <c r="VDE8" s="364"/>
      <c r="VDF8" s="364"/>
      <c r="VDG8" s="364"/>
      <c r="VDH8" s="364"/>
      <c r="VDI8" s="364"/>
      <c r="VDJ8" s="364"/>
      <c r="VDK8" s="364"/>
      <c r="VDL8" s="364"/>
      <c r="VDM8" s="364"/>
      <c r="VDN8" s="364"/>
      <c r="VDO8" s="364"/>
      <c r="VDP8" s="364"/>
      <c r="VDQ8" s="364"/>
      <c r="VDR8" s="364"/>
      <c r="VDS8" s="364"/>
      <c r="VDT8" s="364"/>
      <c r="VDU8" s="364"/>
      <c r="VDV8" s="364"/>
      <c r="VDW8" s="364"/>
      <c r="VDX8" s="364"/>
      <c r="VDY8" s="364"/>
      <c r="VDZ8" s="364"/>
      <c r="VEA8" s="364"/>
      <c r="VEB8" s="364"/>
      <c r="VEC8" s="364"/>
      <c r="VED8" s="364"/>
      <c r="VEE8" s="364"/>
      <c r="VEF8" s="364"/>
      <c r="VEG8" s="364"/>
      <c r="VEH8" s="364"/>
      <c r="VEI8" s="364"/>
      <c r="VEJ8" s="364"/>
      <c r="VEK8" s="364"/>
      <c r="VEL8" s="364"/>
      <c r="VEM8" s="364"/>
      <c r="VEN8" s="364"/>
      <c r="VEO8" s="364"/>
      <c r="VEP8" s="364"/>
      <c r="VEQ8" s="364"/>
      <c r="VER8" s="364"/>
      <c r="VES8" s="364"/>
      <c r="VET8" s="364"/>
      <c r="VEU8" s="364"/>
      <c r="VEV8" s="364"/>
      <c r="VEW8" s="364"/>
      <c r="VEX8" s="364"/>
      <c r="VEY8" s="364"/>
      <c r="VEZ8" s="364"/>
      <c r="VFA8" s="364"/>
      <c r="VFB8" s="364"/>
      <c r="VFC8" s="364"/>
      <c r="VFD8" s="364"/>
      <c r="VFE8" s="364"/>
      <c r="VFF8" s="364"/>
      <c r="VFG8" s="364"/>
      <c r="VFH8" s="364"/>
      <c r="VFI8" s="364"/>
      <c r="VFJ8" s="364"/>
      <c r="VFK8" s="364"/>
      <c r="VFL8" s="364"/>
      <c r="VFM8" s="364"/>
      <c r="VFN8" s="364"/>
      <c r="VFO8" s="364"/>
      <c r="VFP8" s="364"/>
      <c r="VFQ8" s="364"/>
      <c r="VFR8" s="364"/>
      <c r="VFS8" s="364"/>
      <c r="VFT8" s="364"/>
      <c r="VFU8" s="364"/>
      <c r="VFV8" s="364"/>
      <c r="VFW8" s="364"/>
      <c r="VFX8" s="364"/>
      <c r="VFY8" s="364"/>
      <c r="VFZ8" s="364"/>
      <c r="VGA8" s="364"/>
      <c r="VGB8" s="364"/>
      <c r="VGC8" s="364"/>
      <c r="VGD8" s="364"/>
      <c r="VGE8" s="364"/>
      <c r="VGF8" s="364"/>
      <c r="VGG8" s="364"/>
      <c r="VGH8" s="364"/>
      <c r="VGI8" s="364"/>
      <c r="VGJ8" s="364"/>
      <c r="VGK8" s="364"/>
      <c r="VGL8" s="364"/>
      <c r="VGM8" s="364"/>
      <c r="VGN8" s="364"/>
      <c r="VGO8" s="364"/>
      <c r="VGP8" s="364"/>
      <c r="VGQ8" s="364"/>
      <c r="VGR8" s="364"/>
      <c r="VGS8" s="364"/>
      <c r="VGT8" s="364"/>
      <c r="VGU8" s="364"/>
      <c r="VGV8" s="364"/>
      <c r="VGW8" s="364"/>
      <c r="VGX8" s="364"/>
      <c r="VGY8" s="364"/>
      <c r="VGZ8" s="364"/>
      <c r="VHA8" s="364"/>
      <c r="VHB8" s="364"/>
      <c r="VHC8" s="364"/>
      <c r="VHD8" s="364"/>
      <c r="VHE8" s="364"/>
      <c r="VHF8" s="364"/>
      <c r="VHG8" s="364"/>
      <c r="VHH8" s="364"/>
      <c r="VHI8" s="364"/>
      <c r="VHJ8" s="364"/>
      <c r="VHK8" s="364"/>
      <c r="VHL8" s="364"/>
      <c r="VHM8" s="364"/>
      <c r="VHN8" s="364"/>
      <c r="VHO8" s="364"/>
      <c r="VHP8" s="364"/>
      <c r="VHQ8" s="364"/>
      <c r="VHR8" s="364"/>
      <c r="VHS8" s="364"/>
      <c r="VHT8" s="364"/>
      <c r="VHU8" s="364"/>
      <c r="VHV8" s="364"/>
      <c r="VHW8" s="364"/>
      <c r="VHX8" s="364"/>
      <c r="VHY8" s="364"/>
      <c r="VHZ8" s="364"/>
      <c r="VIA8" s="364"/>
      <c r="VIB8" s="364"/>
      <c r="VIC8" s="364"/>
      <c r="VID8" s="364"/>
      <c r="VIE8" s="364"/>
      <c r="VIF8" s="364"/>
      <c r="VIG8" s="364"/>
      <c r="VIH8" s="364"/>
      <c r="VII8" s="364"/>
      <c r="VIJ8" s="364"/>
      <c r="VIK8" s="364"/>
      <c r="VIL8" s="364"/>
      <c r="VIM8" s="364"/>
      <c r="VIN8" s="364"/>
      <c r="VIO8" s="364"/>
      <c r="VIP8" s="364"/>
      <c r="VIQ8" s="364"/>
      <c r="VIR8" s="364"/>
      <c r="VIS8" s="364"/>
      <c r="VIT8" s="364"/>
      <c r="VIU8" s="364"/>
      <c r="VIV8" s="364"/>
      <c r="VIW8" s="364"/>
      <c r="VIX8" s="364"/>
      <c r="VIY8" s="364"/>
      <c r="VIZ8" s="364"/>
      <c r="VJA8" s="364"/>
      <c r="VJB8" s="364"/>
      <c r="VJC8" s="364"/>
      <c r="VJD8" s="364"/>
      <c r="VJE8" s="364"/>
      <c r="VJF8" s="364"/>
      <c r="VJG8" s="364"/>
      <c r="VJH8" s="364"/>
      <c r="VJI8" s="364"/>
      <c r="VJJ8" s="364"/>
      <c r="VJK8" s="364"/>
      <c r="VJL8" s="364"/>
      <c r="VJM8" s="364"/>
      <c r="VJN8" s="364"/>
      <c r="VJO8" s="364"/>
      <c r="VJP8" s="364"/>
      <c r="VJQ8" s="364"/>
      <c r="VJR8" s="364"/>
      <c r="VJS8" s="364"/>
      <c r="VJT8" s="364"/>
      <c r="VJU8" s="364"/>
      <c r="VJV8" s="364"/>
      <c r="VJW8" s="364"/>
      <c r="VJX8" s="364"/>
      <c r="VJY8" s="364"/>
      <c r="VJZ8" s="364"/>
      <c r="VKA8" s="364"/>
      <c r="VKB8" s="364"/>
      <c r="VKC8" s="364"/>
      <c r="VKD8" s="364"/>
      <c r="VKE8" s="364"/>
      <c r="VKF8" s="364"/>
      <c r="VKG8" s="364"/>
      <c r="VKH8" s="364"/>
      <c r="VKI8" s="364"/>
      <c r="VKJ8" s="364"/>
      <c r="VKK8" s="364"/>
      <c r="VKL8" s="364"/>
      <c r="VKM8" s="364"/>
      <c r="VKN8" s="364"/>
      <c r="VKO8" s="364"/>
      <c r="VKP8" s="364"/>
      <c r="VKQ8" s="364"/>
      <c r="VKR8" s="364"/>
      <c r="VKS8" s="364"/>
      <c r="VKT8" s="364"/>
      <c r="VKU8" s="364"/>
      <c r="VKV8" s="364"/>
      <c r="VKW8" s="364"/>
      <c r="VKX8" s="364"/>
      <c r="VKY8" s="364"/>
      <c r="VKZ8" s="364"/>
      <c r="VLA8" s="364"/>
      <c r="VLB8" s="364"/>
      <c r="VLC8" s="364"/>
      <c r="VLD8" s="364"/>
      <c r="VLE8" s="364"/>
      <c r="VLF8" s="364"/>
      <c r="VLG8" s="364"/>
      <c r="VLH8" s="364"/>
      <c r="VLI8" s="364"/>
      <c r="VLJ8" s="364"/>
      <c r="VLK8" s="364"/>
      <c r="VLL8" s="364"/>
      <c r="VLM8" s="364"/>
      <c r="VLN8" s="364"/>
      <c r="VLO8" s="364"/>
      <c r="VLP8" s="364"/>
      <c r="VLQ8" s="364"/>
      <c r="VLR8" s="364"/>
      <c r="VLS8" s="364"/>
      <c r="VLT8" s="364"/>
      <c r="VLU8" s="364"/>
      <c r="VLV8" s="364"/>
      <c r="VLW8" s="364"/>
      <c r="VLX8" s="364"/>
      <c r="VLY8" s="364"/>
      <c r="VLZ8" s="364"/>
      <c r="VMA8" s="364"/>
      <c r="VMB8" s="364"/>
      <c r="VMC8" s="364"/>
      <c r="VMD8" s="364"/>
      <c r="VME8" s="364"/>
      <c r="VMF8" s="364"/>
      <c r="VMG8" s="364"/>
      <c r="VMH8" s="364"/>
      <c r="VMI8" s="364"/>
      <c r="VMJ8" s="364"/>
      <c r="VMK8" s="364"/>
      <c r="VML8" s="364"/>
      <c r="VMM8" s="364"/>
      <c r="VMN8" s="364"/>
      <c r="VMO8" s="364"/>
      <c r="VMP8" s="364"/>
      <c r="VMQ8" s="364"/>
      <c r="VMR8" s="364"/>
      <c r="VMS8" s="364"/>
      <c r="VMT8" s="364"/>
      <c r="VMU8" s="364"/>
      <c r="VMV8" s="364"/>
      <c r="VMW8" s="364"/>
      <c r="VMX8" s="364"/>
      <c r="VMY8" s="364"/>
      <c r="VMZ8" s="364"/>
      <c r="VNA8" s="364"/>
      <c r="VNB8" s="364"/>
      <c r="VNC8" s="364"/>
      <c r="VND8" s="364"/>
      <c r="VNE8" s="364"/>
      <c r="VNF8" s="364"/>
      <c r="VNG8" s="364"/>
      <c r="VNH8" s="364"/>
      <c r="VNI8" s="364"/>
      <c r="VNJ8" s="364"/>
      <c r="VNK8" s="364"/>
      <c r="VNL8" s="364"/>
      <c r="VNM8" s="364"/>
      <c r="VNN8" s="364"/>
      <c r="VNO8" s="364"/>
      <c r="VNP8" s="364"/>
      <c r="VNQ8" s="364"/>
      <c r="VNR8" s="364"/>
      <c r="VNS8" s="364"/>
      <c r="VNT8" s="364"/>
      <c r="VNU8" s="364"/>
      <c r="VNV8" s="364"/>
      <c r="VNW8" s="364"/>
      <c r="VNX8" s="364"/>
      <c r="VNY8" s="364"/>
      <c r="VNZ8" s="364"/>
      <c r="VOA8" s="364"/>
      <c r="VOB8" s="364"/>
      <c r="VOC8" s="364"/>
      <c r="VOD8" s="364"/>
      <c r="VOE8" s="364"/>
      <c r="VOF8" s="364"/>
      <c r="VOG8" s="364"/>
      <c r="VOH8" s="364"/>
      <c r="VOI8" s="364"/>
      <c r="VOJ8" s="364"/>
      <c r="VOK8" s="364"/>
      <c r="VOL8" s="364"/>
      <c r="VOM8" s="364"/>
      <c r="VON8" s="364"/>
      <c r="VOO8" s="364"/>
      <c r="VOP8" s="364"/>
      <c r="VOQ8" s="364"/>
      <c r="VOR8" s="364"/>
      <c r="VOS8" s="364"/>
      <c r="VOT8" s="364"/>
      <c r="VOU8" s="364"/>
      <c r="VOV8" s="364"/>
      <c r="VOW8" s="364"/>
      <c r="VOX8" s="364"/>
      <c r="VOY8" s="364"/>
      <c r="VOZ8" s="364"/>
      <c r="VPA8" s="364"/>
      <c r="VPB8" s="364"/>
      <c r="VPC8" s="364"/>
      <c r="VPD8" s="364"/>
      <c r="VPE8" s="364"/>
      <c r="VPF8" s="364"/>
      <c r="VPG8" s="364"/>
      <c r="VPH8" s="364"/>
      <c r="VPI8" s="364"/>
      <c r="VPJ8" s="364"/>
      <c r="VPK8" s="364"/>
      <c r="VPL8" s="364"/>
      <c r="VPM8" s="364"/>
      <c r="VPN8" s="364"/>
      <c r="VPO8" s="364"/>
      <c r="VPP8" s="364"/>
      <c r="VPQ8" s="364"/>
      <c r="VPR8" s="364"/>
      <c r="VPS8" s="364"/>
      <c r="VPT8" s="364"/>
      <c r="VPU8" s="364"/>
      <c r="VPV8" s="364"/>
      <c r="VPW8" s="364"/>
      <c r="VPX8" s="364"/>
      <c r="VPY8" s="364"/>
      <c r="VPZ8" s="364"/>
      <c r="VQA8" s="364"/>
      <c r="VQB8" s="364"/>
      <c r="VQC8" s="364"/>
      <c r="VQD8" s="364"/>
      <c r="VQE8" s="364"/>
      <c r="VQF8" s="364"/>
      <c r="VQG8" s="364"/>
      <c r="VQH8" s="364"/>
      <c r="VQI8" s="364"/>
      <c r="VQJ8" s="364"/>
      <c r="VQK8" s="364"/>
      <c r="VQL8" s="364"/>
      <c r="VQM8" s="364"/>
      <c r="VQN8" s="364"/>
      <c r="VQO8" s="364"/>
      <c r="VQP8" s="364"/>
      <c r="VQQ8" s="364"/>
      <c r="VQR8" s="364"/>
      <c r="VQS8" s="364"/>
      <c r="VQT8" s="364"/>
      <c r="VQU8" s="364"/>
      <c r="VQV8" s="364"/>
      <c r="VQW8" s="364"/>
      <c r="VQX8" s="364"/>
      <c r="VQY8" s="364"/>
      <c r="VQZ8" s="364"/>
      <c r="VRA8" s="364"/>
      <c r="VRB8" s="364"/>
      <c r="VRC8" s="364"/>
      <c r="VRD8" s="364"/>
      <c r="VRE8" s="364"/>
      <c r="VRF8" s="364"/>
      <c r="VRG8" s="364"/>
      <c r="VRH8" s="364"/>
      <c r="VRI8" s="364"/>
      <c r="VRJ8" s="364"/>
      <c r="VRK8" s="364"/>
      <c r="VRL8" s="364"/>
      <c r="VRM8" s="364"/>
      <c r="VRN8" s="364"/>
      <c r="VRO8" s="364"/>
      <c r="VRP8" s="364"/>
      <c r="VRQ8" s="364"/>
      <c r="VRR8" s="364"/>
      <c r="VRS8" s="364"/>
      <c r="VRT8" s="364"/>
      <c r="VRU8" s="364"/>
      <c r="VRV8" s="364"/>
      <c r="VRW8" s="364"/>
      <c r="VRX8" s="364"/>
      <c r="VRY8" s="364"/>
      <c r="VRZ8" s="364"/>
      <c r="VSA8" s="364"/>
      <c r="VSB8" s="364"/>
      <c r="VSC8" s="364"/>
      <c r="VSD8" s="364"/>
      <c r="VSE8" s="364"/>
      <c r="VSF8" s="364"/>
      <c r="VSG8" s="364"/>
      <c r="VSH8" s="364"/>
      <c r="VSI8" s="364"/>
      <c r="VSJ8" s="364"/>
      <c r="VSK8" s="364"/>
      <c r="VSL8" s="364"/>
      <c r="VSM8" s="364"/>
      <c r="VSN8" s="364"/>
      <c r="VSO8" s="364"/>
      <c r="VSP8" s="364"/>
      <c r="VSQ8" s="364"/>
      <c r="VSR8" s="364"/>
      <c r="VSS8" s="364"/>
      <c r="VST8" s="364"/>
      <c r="VSU8" s="364"/>
      <c r="VSV8" s="364"/>
      <c r="VSW8" s="364"/>
      <c r="VSX8" s="364"/>
      <c r="VSY8" s="364"/>
      <c r="VSZ8" s="364"/>
      <c r="VTA8" s="364"/>
      <c r="VTB8" s="364"/>
      <c r="VTC8" s="364"/>
      <c r="VTD8" s="364"/>
      <c r="VTE8" s="364"/>
      <c r="VTF8" s="364"/>
      <c r="VTG8" s="364"/>
      <c r="VTH8" s="364"/>
      <c r="VTI8" s="364"/>
      <c r="VTJ8" s="364"/>
      <c r="VTK8" s="364"/>
      <c r="VTL8" s="364"/>
      <c r="VTM8" s="364"/>
      <c r="VTN8" s="364"/>
      <c r="VTO8" s="364"/>
      <c r="VTP8" s="364"/>
      <c r="VTQ8" s="364"/>
      <c r="VTR8" s="364"/>
      <c r="VTS8" s="364"/>
      <c r="VTT8" s="364"/>
      <c r="VTU8" s="364"/>
      <c r="VTV8" s="364"/>
      <c r="VTW8" s="364"/>
      <c r="VTX8" s="364"/>
      <c r="VTY8" s="364"/>
      <c r="VTZ8" s="364"/>
      <c r="VUA8" s="364"/>
      <c r="VUB8" s="364"/>
      <c r="VUC8" s="364"/>
      <c r="VUD8" s="364"/>
      <c r="VUE8" s="364"/>
      <c r="VUF8" s="364"/>
      <c r="VUG8" s="364"/>
      <c r="VUH8" s="364"/>
      <c r="VUI8" s="364"/>
      <c r="VUJ8" s="364"/>
      <c r="VUK8" s="364"/>
      <c r="VUL8" s="364"/>
      <c r="VUM8" s="364"/>
      <c r="VUN8" s="364"/>
      <c r="VUO8" s="364"/>
      <c r="VUP8" s="364"/>
      <c r="VUQ8" s="364"/>
      <c r="VUR8" s="364"/>
      <c r="VUS8" s="364"/>
      <c r="VUT8" s="364"/>
      <c r="VUU8" s="364"/>
      <c r="VUV8" s="364"/>
      <c r="VUW8" s="364"/>
      <c r="VUX8" s="364"/>
      <c r="VUY8" s="364"/>
      <c r="VUZ8" s="364"/>
      <c r="VVA8" s="364"/>
      <c r="VVB8" s="364"/>
      <c r="VVC8" s="364"/>
      <c r="VVD8" s="364"/>
      <c r="VVE8" s="364"/>
      <c r="VVF8" s="364"/>
      <c r="VVG8" s="364"/>
      <c r="VVH8" s="364"/>
      <c r="VVI8" s="364"/>
      <c r="VVJ8" s="364"/>
      <c r="VVK8" s="364"/>
      <c r="VVL8" s="364"/>
      <c r="VVM8" s="364"/>
      <c r="VVN8" s="364"/>
      <c r="VVO8" s="364"/>
      <c r="VVP8" s="364"/>
      <c r="VVQ8" s="364"/>
      <c r="VVR8" s="364"/>
      <c r="VVS8" s="364"/>
      <c r="VVT8" s="364"/>
      <c r="VVU8" s="364"/>
      <c r="VVV8" s="364"/>
      <c r="VVW8" s="364"/>
      <c r="VVX8" s="364"/>
      <c r="VVY8" s="364"/>
      <c r="VVZ8" s="364"/>
      <c r="VWA8" s="364"/>
      <c r="VWB8" s="364"/>
      <c r="VWC8" s="364"/>
      <c r="VWD8" s="364"/>
      <c r="VWE8" s="364"/>
      <c r="VWF8" s="364"/>
      <c r="VWG8" s="364"/>
      <c r="VWH8" s="364"/>
      <c r="VWI8" s="364"/>
      <c r="VWJ8" s="364"/>
      <c r="VWK8" s="364"/>
      <c r="VWL8" s="364"/>
      <c r="VWM8" s="364"/>
      <c r="VWN8" s="364"/>
      <c r="VWO8" s="364"/>
      <c r="VWP8" s="364"/>
      <c r="VWQ8" s="364"/>
      <c r="VWR8" s="364"/>
      <c r="VWS8" s="364"/>
      <c r="VWT8" s="364"/>
      <c r="VWU8" s="364"/>
      <c r="VWV8" s="364"/>
      <c r="VWW8" s="364"/>
      <c r="VWX8" s="364"/>
      <c r="VWY8" s="364"/>
      <c r="VWZ8" s="364"/>
      <c r="VXA8" s="364"/>
      <c r="VXB8" s="364"/>
      <c r="VXC8" s="364"/>
      <c r="VXD8" s="364"/>
      <c r="VXE8" s="364"/>
      <c r="VXF8" s="364"/>
      <c r="VXG8" s="364"/>
      <c r="VXH8" s="364"/>
      <c r="VXI8" s="364"/>
      <c r="VXJ8" s="364"/>
      <c r="VXK8" s="364"/>
      <c r="VXL8" s="364"/>
      <c r="VXM8" s="364"/>
      <c r="VXN8" s="364"/>
      <c r="VXO8" s="364"/>
      <c r="VXP8" s="364"/>
      <c r="VXQ8" s="364"/>
      <c r="VXR8" s="364"/>
      <c r="VXS8" s="364"/>
      <c r="VXT8" s="364"/>
      <c r="VXU8" s="364"/>
      <c r="VXV8" s="364"/>
      <c r="VXW8" s="364"/>
      <c r="VXX8" s="364"/>
      <c r="VXY8" s="364"/>
      <c r="VXZ8" s="364"/>
      <c r="VYA8" s="364"/>
      <c r="VYB8" s="364"/>
      <c r="VYC8" s="364"/>
      <c r="VYD8" s="364"/>
      <c r="VYE8" s="364"/>
      <c r="VYF8" s="364"/>
      <c r="VYG8" s="364"/>
      <c r="VYH8" s="364"/>
      <c r="VYI8" s="364"/>
      <c r="VYJ8" s="364"/>
      <c r="VYK8" s="364"/>
      <c r="VYL8" s="364"/>
      <c r="VYM8" s="364"/>
      <c r="VYN8" s="364"/>
      <c r="VYO8" s="364"/>
      <c r="VYP8" s="364"/>
      <c r="VYQ8" s="364"/>
      <c r="VYR8" s="364"/>
      <c r="VYS8" s="364"/>
      <c r="VYT8" s="364"/>
      <c r="VYU8" s="364"/>
      <c r="VYV8" s="364"/>
      <c r="VYW8" s="364"/>
      <c r="VYX8" s="364"/>
      <c r="VYY8" s="364"/>
      <c r="VYZ8" s="364"/>
      <c r="VZA8" s="364"/>
      <c r="VZB8" s="364"/>
      <c r="VZC8" s="364"/>
      <c r="VZD8" s="364"/>
      <c r="VZE8" s="364"/>
      <c r="VZF8" s="364"/>
      <c r="VZG8" s="364"/>
      <c r="VZH8" s="364"/>
      <c r="VZI8" s="364"/>
      <c r="VZJ8" s="364"/>
      <c r="VZK8" s="364"/>
      <c r="VZL8" s="364"/>
      <c r="VZM8" s="364"/>
      <c r="VZN8" s="364"/>
      <c r="VZO8" s="364"/>
      <c r="VZP8" s="364"/>
      <c r="VZQ8" s="364"/>
      <c r="VZR8" s="364"/>
      <c r="VZS8" s="364"/>
      <c r="VZT8" s="364"/>
      <c r="VZU8" s="364"/>
      <c r="VZV8" s="364"/>
      <c r="VZW8" s="364"/>
      <c r="VZX8" s="364"/>
      <c r="VZY8" s="364"/>
      <c r="VZZ8" s="364"/>
      <c r="WAA8" s="364"/>
      <c r="WAB8" s="364"/>
      <c r="WAC8" s="364"/>
      <c r="WAD8" s="364"/>
      <c r="WAE8" s="364"/>
      <c r="WAF8" s="364"/>
      <c r="WAG8" s="364"/>
      <c r="WAH8" s="364"/>
      <c r="WAI8" s="364"/>
      <c r="WAJ8" s="364"/>
      <c r="WAK8" s="364"/>
      <c r="WAL8" s="364"/>
      <c r="WAM8" s="364"/>
      <c r="WAN8" s="364"/>
      <c r="WAO8" s="364"/>
      <c r="WAP8" s="364"/>
      <c r="WAQ8" s="364"/>
      <c r="WAR8" s="364"/>
      <c r="WAS8" s="364"/>
      <c r="WAT8" s="364"/>
      <c r="WAU8" s="364"/>
      <c r="WAV8" s="364"/>
      <c r="WAW8" s="364"/>
      <c r="WAX8" s="364"/>
      <c r="WAY8" s="364"/>
      <c r="WAZ8" s="364"/>
      <c r="WBA8" s="364"/>
      <c r="WBB8" s="364"/>
      <c r="WBC8" s="364"/>
      <c r="WBD8" s="364"/>
      <c r="WBE8" s="364"/>
      <c r="WBF8" s="364"/>
      <c r="WBG8" s="364"/>
      <c r="WBH8" s="364"/>
      <c r="WBI8" s="364"/>
      <c r="WBJ8" s="364"/>
      <c r="WBK8" s="364"/>
      <c r="WBL8" s="364"/>
      <c r="WBM8" s="364"/>
      <c r="WBN8" s="364"/>
      <c r="WBO8" s="364"/>
      <c r="WBP8" s="364"/>
      <c r="WBQ8" s="364"/>
      <c r="WBR8" s="364"/>
      <c r="WBS8" s="364"/>
      <c r="WBT8" s="364"/>
      <c r="WBU8" s="364"/>
      <c r="WBV8" s="364"/>
      <c r="WBW8" s="364"/>
      <c r="WBX8" s="364"/>
      <c r="WBY8" s="364"/>
      <c r="WBZ8" s="364"/>
      <c r="WCA8" s="364"/>
      <c r="WCB8" s="364"/>
      <c r="WCC8" s="364"/>
      <c r="WCD8" s="364"/>
      <c r="WCE8" s="364"/>
      <c r="WCF8" s="364"/>
      <c r="WCG8" s="364"/>
      <c r="WCH8" s="364"/>
      <c r="WCI8" s="364"/>
      <c r="WCJ8" s="364"/>
      <c r="WCK8" s="364"/>
      <c r="WCL8" s="364"/>
      <c r="WCM8" s="364"/>
      <c r="WCN8" s="364"/>
      <c r="WCO8" s="364"/>
      <c r="WCP8" s="364"/>
      <c r="WCQ8" s="364"/>
      <c r="WCR8" s="364"/>
      <c r="WCS8" s="364"/>
      <c r="WCT8" s="364"/>
      <c r="WCU8" s="364"/>
      <c r="WCV8" s="364"/>
      <c r="WCW8" s="364"/>
      <c r="WCX8" s="364"/>
      <c r="WCY8" s="364"/>
      <c r="WCZ8" s="364"/>
      <c r="WDA8" s="364"/>
      <c r="WDB8" s="364"/>
      <c r="WDC8" s="364"/>
      <c r="WDD8" s="364"/>
      <c r="WDE8" s="364"/>
      <c r="WDF8" s="364"/>
      <c r="WDG8" s="364"/>
      <c r="WDH8" s="364"/>
      <c r="WDI8" s="364"/>
      <c r="WDJ8" s="364"/>
      <c r="WDK8" s="364"/>
      <c r="WDL8" s="364"/>
      <c r="WDM8" s="364"/>
      <c r="WDN8" s="364"/>
      <c r="WDO8" s="364"/>
      <c r="WDP8" s="364"/>
      <c r="WDQ8" s="364"/>
      <c r="WDR8" s="364"/>
      <c r="WDS8" s="364"/>
      <c r="WDT8" s="364"/>
      <c r="WDU8" s="364"/>
      <c r="WDV8" s="364"/>
      <c r="WDW8" s="364"/>
      <c r="WDX8" s="364"/>
      <c r="WDY8" s="364"/>
      <c r="WDZ8" s="364"/>
      <c r="WEA8" s="364"/>
      <c r="WEB8" s="364"/>
      <c r="WEC8" s="364"/>
      <c r="WED8" s="364"/>
      <c r="WEE8" s="364"/>
      <c r="WEF8" s="364"/>
      <c r="WEG8" s="364"/>
      <c r="WEH8" s="364"/>
      <c r="WEI8" s="364"/>
      <c r="WEJ8" s="364"/>
      <c r="WEK8" s="364"/>
      <c r="WEL8" s="364"/>
      <c r="WEM8" s="364"/>
      <c r="WEN8" s="364"/>
      <c r="WEO8" s="364"/>
      <c r="WEP8" s="364"/>
      <c r="WEQ8" s="364"/>
      <c r="WER8" s="364"/>
      <c r="WES8" s="364"/>
      <c r="WET8" s="364"/>
      <c r="WEU8" s="364"/>
      <c r="WEV8" s="364"/>
      <c r="WEW8" s="364"/>
      <c r="WEX8" s="364"/>
      <c r="WEY8" s="364"/>
      <c r="WEZ8" s="364"/>
      <c r="WFA8" s="364"/>
      <c r="WFB8" s="364"/>
      <c r="WFC8" s="364"/>
      <c r="WFD8" s="364"/>
      <c r="WFE8" s="364"/>
      <c r="WFF8" s="364"/>
      <c r="WFG8" s="364"/>
      <c r="WFH8" s="364"/>
      <c r="WFI8" s="364"/>
      <c r="WFJ8" s="364"/>
      <c r="WFK8" s="364"/>
      <c r="WFL8" s="364"/>
      <c r="WFM8" s="364"/>
      <c r="WFN8" s="364"/>
      <c r="WFO8" s="364"/>
      <c r="WFP8" s="364"/>
      <c r="WFQ8" s="364"/>
      <c r="WFR8" s="364"/>
      <c r="WFS8" s="364"/>
      <c r="WFT8" s="364"/>
      <c r="WFU8" s="364"/>
      <c r="WFV8" s="364"/>
      <c r="WFW8" s="364"/>
      <c r="WFX8" s="364"/>
      <c r="WFY8" s="364"/>
      <c r="WFZ8" s="364"/>
      <c r="WGA8" s="364"/>
      <c r="WGB8" s="364"/>
      <c r="WGC8" s="364"/>
      <c r="WGD8" s="364"/>
      <c r="WGE8" s="364"/>
      <c r="WGF8" s="364"/>
      <c r="WGG8" s="364"/>
      <c r="WGH8" s="364"/>
      <c r="WGI8" s="364"/>
      <c r="WGJ8" s="364"/>
      <c r="WGK8" s="364"/>
      <c r="WGL8" s="364"/>
      <c r="WGM8" s="364"/>
      <c r="WGN8" s="364"/>
      <c r="WGO8" s="364"/>
      <c r="WGP8" s="364"/>
      <c r="WGQ8" s="364"/>
      <c r="WGR8" s="364"/>
      <c r="WGS8" s="364"/>
      <c r="WGT8" s="364"/>
      <c r="WGU8" s="364"/>
      <c r="WGV8" s="364"/>
      <c r="WGW8" s="364"/>
      <c r="WGX8" s="364"/>
      <c r="WGY8" s="364"/>
      <c r="WGZ8" s="364"/>
      <c r="WHA8" s="364"/>
      <c r="WHB8" s="364"/>
      <c r="WHC8" s="364"/>
      <c r="WHD8" s="364"/>
      <c r="WHE8" s="364"/>
      <c r="WHF8" s="364"/>
      <c r="WHG8" s="364"/>
      <c r="WHH8" s="364"/>
      <c r="WHI8" s="364"/>
      <c r="WHJ8" s="364"/>
      <c r="WHK8" s="364"/>
      <c r="WHL8" s="364"/>
      <c r="WHM8" s="364"/>
      <c r="WHN8" s="364"/>
      <c r="WHO8" s="364"/>
      <c r="WHP8" s="364"/>
      <c r="WHQ8" s="364"/>
      <c r="WHR8" s="364"/>
      <c r="WHS8" s="364"/>
      <c r="WHT8" s="364"/>
      <c r="WHU8" s="364"/>
      <c r="WHV8" s="364"/>
      <c r="WHW8" s="364"/>
      <c r="WHX8" s="364"/>
      <c r="WHY8" s="364"/>
      <c r="WHZ8" s="364"/>
      <c r="WIA8" s="364"/>
      <c r="WIB8" s="364"/>
      <c r="WIC8" s="364"/>
      <c r="WID8" s="364"/>
      <c r="WIE8" s="364"/>
      <c r="WIF8" s="364"/>
      <c r="WIG8" s="364"/>
      <c r="WIH8" s="364"/>
      <c r="WII8" s="364"/>
      <c r="WIJ8" s="364"/>
      <c r="WIK8" s="364"/>
      <c r="WIL8" s="364"/>
      <c r="WIM8" s="364"/>
      <c r="WIN8" s="364"/>
      <c r="WIO8" s="364"/>
      <c r="WIP8" s="364"/>
      <c r="WIQ8" s="364"/>
      <c r="WIR8" s="364"/>
      <c r="WIS8" s="364"/>
      <c r="WIT8" s="364"/>
      <c r="WIU8" s="364"/>
      <c r="WIV8" s="364"/>
      <c r="WIW8" s="364"/>
      <c r="WIX8" s="364"/>
      <c r="WIY8" s="364"/>
      <c r="WIZ8" s="364"/>
      <c r="WJA8" s="364"/>
      <c r="WJB8" s="364"/>
      <c r="WJC8" s="364"/>
      <c r="WJD8" s="364"/>
      <c r="WJE8" s="364"/>
      <c r="WJF8" s="364"/>
      <c r="WJG8" s="364"/>
      <c r="WJH8" s="364"/>
      <c r="WJI8" s="364"/>
      <c r="WJJ8" s="364"/>
      <c r="WJK8" s="364"/>
      <c r="WJL8" s="364"/>
      <c r="WJM8" s="364"/>
      <c r="WJN8" s="364"/>
      <c r="WJO8" s="364"/>
      <c r="WJP8" s="364"/>
      <c r="WJQ8" s="364"/>
      <c r="WJR8" s="364"/>
      <c r="WJS8" s="364"/>
      <c r="WJT8" s="364"/>
      <c r="WJU8" s="364"/>
      <c r="WJV8" s="364"/>
      <c r="WJW8" s="364"/>
      <c r="WJX8" s="364"/>
      <c r="WJY8" s="364"/>
      <c r="WJZ8" s="364"/>
      <c r="WKA8" s="364"/>
      <c r="WKB8" s="364"/>
      <c r="WKC8" s="364"/>
      <c r="WKD8" s="364"/>
      <c r="WKE8" s="364"/>
      <c r="WKF8" s="364"/>
      <c r="WKG8" s="364"/>
      <c r="WKH8" s="364"/>
      <c r="WKI8" s="364"/>
      <c r="WKJ8" s="364"/>
      <c r="WKK8" s="364"/>
      <c r="WKL8" s="364"/>
      <c r="WKM8" s="364"/>
      <c r="WKN8" s="364"/>
      <c r="WKO8" s="364"/>
      <c r="WKP8" s="364"/>
      <c r="WKQ8" s="364"/>
      <c r="WKR8" s="364"/>
      <c r="WKS8" s="364"/>
      <c r="WKT8" s="364"/>
      <c r="WKU8" s="364"/>
      <c r="WKV8" s="364"/>
      <c r="WKW8" s="364"/>
      <c r="WKX8" s="364"/>
      <c r="WKY8" s="364"/>
      <c r="WKZ8" s="364"/>
      <c r="WLA8" s="364"/>
      <c r="WLB8" s="364"/>
      <c r="WLC8" s="364"/>
      <c r="WLD8" s="364"/>
      <c r="WLE8" s="364"/>
      <c r="WLF8" s="364"/>
      <c r="WLG8" s="364"/>
      <c r="WLH8" s="364"/>
      <c r="WLI8" s="364"/>
      <c r="WLJ8" s="364"/>
      <c r="WLK8" s="364"/>
      <c r="WLL8" s="364"/>
      <c r="WLM8" s="364"/>
      <c r="WLN8" s="364"/>
      <c r="WLO8" s="364"/>
      <c r="WLP8" s="364"/>
      <c r="WLQ8" s="364"/>
      <c r="WLR8" s="364"/>
      <c r="WLS8" s="364"/>
      <c r="WLT8" s="364"/>
      <c r="WLU8" s="364"/>
      <c r="WLV8" s="364"/>
      <c r="WLW8" s="364"/>
      <c r="WLX8" s="364"/>
      <c r="WLY8" s="364"/>
      <c r="WLZ8" s="364"/>
      <c r="WMA8" s="364"/>
      <c r="WMB8" s="364"/>
      <c r="WMC8" s="364"/>
      <c r="WMD8" s="364"/>
      <c r="WME8" s="364"/>
      <c r="WMF8" s="364"/>
      <c r="WMG8" s="364"/>
      <c r="WMH8" s="364"/>
      <c r="WMI8" s="364"/>
      <c r="WMJ8" s="364"/>
      <c r="WMK8" s="364"/>
      <c r="WML8" s="364"/>
      <c r="WMM8" s="364"/>
      <c r="WMN8" s="364"/>
      <c r="WMO8" s="364"/>
      <c r="WMP8" s="364"/>
      <c r="WMQ8" s="364"/>
      <c r="WMR8" s="364"/>
      <c r="WMS8" s="364"/>
      <c r="WMT8" s="364"/>
      <c r="WMU8" s="364"/>
      <c r="WMV8" s="364"/>
      <c r="WMW8" s="364"/>
      <c r="WMX8" s="364"/>
      <c r="WMY8" s="364"/>
      <c r="WMZ8" s="364"/>
      <c r="WNA8" s="364"/>
      <c r="WNB8" s="364"/>
      <c r="WNC8" s="364"/>
      <c r="WND8" s="364"/>
      <c r="WNE8" s="364"/>
      <c r="WNF8" s="364"/>
      <c r="WNG8" s="364"/>
      <c r="WNH8" s="364"/>
      <c r="WNI8" s="364"/>
      <c r="WNJ8" s="364"/>
      <c r="WNK8" s="364"/>
      <c r="WNL8" s="364"/>
      <c r="WNM8" s="364"/>
      <c r="WNN8" s="364"/>
      <c r="WNO8" s="364"/>
      <c r="WNP8" s="364"/>
      <c r="WNQ8" s="364"/>
      <c r="WNR8" s="364"/>
      <c r="WNS8" s="364"/>
      <c r="WNT8" s="364"/>
      <c r="WNU8" s="364"/>
      <c r="WNV8" s="364"/>
      <c r="WNW8" s="364"/>
      <c r="WNX8" s="364"/>
      <c r="WNY8" s="364"/>
      <c r="WNZ8" s="364"/>
      <c r="WOA8" s="364"/>
      <c r="WOB8" s="364"/>
      <c r="WOC8" s="364"/>
      <c r="WOD8" s="364"/>
      <c r="WOE8" s="364"/>
      <c r="WOF8" s="364"/>
      <c r="WOG8" s="364"/>
      <c r="WOH8" s="364"/>
      <c r="WOI8" s="364"/>
      <c r="WOJ8" s="364"/>
      <c r="WOK8" s="364"/>
      <c r="WOL8" s="364"/>
      <c r="WOM8" s="364"/>
      <c r="WON8" s="364"/>
      <c r="WOO8" s="364"/>
      <c r="WOP8" s="364"/>
      <c r="WOQ8" s="364"/>
      <c r="WOR8" s="364"/>
      <c r="WOS8" s="364"/>
      <c r="WOT8" s="364"/>
      <c r="WOU8" s="364"/>
      <c r="WOV8" s="364"/>
      <c r="WOW8" s="364"/>
      <c r="WOX8" s="364"/>
      <c r="WOY8" s="364"/>
      <c r="WOZ8" s="364"/>
      <c r="WPA8" s="364"/>
      <c r="WPB8" s="364"/>
      <c r="WPC8" s="364"/>
      <c r="WPD8" s="364"/>
      <c r="WPE8" s="364"/>
      <c r="WPF8" s="364"/>
      <c r="WPG8" s="364"/>
      <c r="WPH8" s="364"/>
      <c r="WPI8" s="364"/>
      <c r="WPJ8" s="364"/>
      <c r="WPK8" s="364"/>
      <c r="WPL8" s="364"/>
      <c r="WPM8" s="364"/>
      <c r="WPN8" s="364"/>
      <c r="WPO8" s="364"/>
      <c r="WPP8" s="364"/>
      <c r="WPQ8" s="364"/>
      <c r="WPR8" s="364"/>
      <c r="WPS8" s="364"/>
      <c r="WPT8" s="364"/>
      <c r="WPU8" s="364"/>
      <c r="WPV8" s="364"/>
      <c r="WPW8" s="364"/>
      <c r="WPX8" s="364"/>
      <c r="WPY8" s="364"/>
      <c r="WPZ8" s="364"/>
      <c r="WQA8" s="364"/>
      <c r="WQB8" s="364"/>
      <c r="WQC8" s="364"/>
      <c r="WQD8" s="364"/>
      <c r="WQE8" s="364"/>
      <c r="WQF8" s="364"/>
      <c r="WQG8" s="364"/>
      <c r="WQH8" s="364"/>
      <c r="WQI8" s="364"/>
      <c r="WQJ8" s="364"/>
      <c r="WQK8" s="364"/>
      <c r="WQL8" s="364"/>
      <c r="WQM8" s="364"/>
      <c r="WQN8" s="364"/>
      <c r="WQO8" s="364"/>
      <c r="WQP8" s="364"/>
      <c r="WQQ8" s="364"/>
      <c r="WQR8" s="364"/>
      <c r="WQS8" s="364"/>
      <c r="WQT8" s="364"/>
      <c r="WQU8" s="364"/>
      <c r="WQV8" s="364"/>
      <c r="WQW8" s="364"/>
      <c r="WQX8" s="364"/>
      <c r="WQY8" s="364"/>
      <c r="WQZ8" s="364"/>
      <c r="WRA8" s="364"/>
      <c r="WRB8" s="364"/>
      <c r="WRC8" s="364"/>
      <c r="WRD8" s="364"/>
      <c r="WRE8" s="364"/>
      <c r="WRF8" s="364"/>
      <c r="WRG8" s="364"/>
      <c r="WRH8" s="364"/>
      <c r="WRI8" s="364"/>
      <c r="WRJ8" s="364"/>
      <c r="WRK8" s="364"/>
      <c r="WRL8" s="364"/>
      <c r="WRM8" s="364"/>
      <c r="WRN8" s="364"/>
      <c r="WRO8" s="364"/>
      <c r="WRP8" s="364"/>
      <c r="WRQ8" s="364"/>
      <c r="WRR8" s="364"/>
      <c r="WRS8" s="364"/>
      <c r="WRT8" s="364"/>
      <c r="WRU8" s="364"/>
      <c r="WRV8" s="364"/>
      <c r="WRW8" s="364"/>
      <c r="WRX8" s="364"/>
      <c r="WRY8" s="364"/>
      <c r="WRZ8" s="364"/>
      <c r="WSA8" s="364"/>
      <c r="WSB8" s="364"/>
      <c r="WSC8" s="364"/>
      <c r="WSD8" s="364"/>
      <c r="WSE8" s="364"/>
      <c r="WSF8" s="364"/>
      <c r="WSG8" s="364"/>
      <c r="WSH8" s="364"/>
      <c r="WSI8" s="364"/>
      <c r="WSJ8" s="364"/>
      <c r="WSK8" s="364"/>
      <c r="WSL8" s="364"/>
      <c r="WSM8" s="364"/>
      <c r="WSN8" s="364"/>
      <c r="WSO8" s="364"/>
      <c r="WSP8" s="364"/>
      <c r="WSQ8" s="364"/>
      <c r="WSR8" s="364"/>
      <c r="WSS8" s="364"/>
      <c r="WST8" s="364"/>
      <c r="WSU8" s="364"/>
      <c r="WSV8" s="364"/>
      <c r="WSW8" s="364"/>
      <c r="WSX8" s="364"/>
      <c r="WSY8" s="364"/>
      <c r="WSZ8" s="364"/>
      <c r="WTA8" s="364"/>
      <c r="WTB8" s="364"/>
      <c r="WTC8" s="364"/>
      <c r="WTD8" s="364"/>
      <c r="WTE8" s="364"/>
      <c r="WTF8" s="364"/>
      <c r="WTG8" s="364"/>
      <c r="WTH8" s="364"/>
      <c r="WTI8" s="364"/>
      <c r="WTJ8" s="364"/>
      <c r="WTK8" s="364"/>
      <c r="WTL8" s="364"/>
      <c r="WTM8" s="364"/>
      <c r="WTN8" s="364"/>
      <c r="WTO8" s="364"/>
      <c r="WTP8" s="364"/>
      <c r="WTQ8" s="364"/>
      <c r="WTR8" s="364"/>
      <c r="WTS8" s="364"/>
      <c r="WTT8" s="364"/>
      <c r="WTU8" s="364"/>
      <c r="WTV8" s="364"/>
      <c r="WTW8" s="364"/>
      <c r="WTX8" s="364"/>
      <c r="WTY8" s="364"/>
      <c r="WTZ8" s="364"/>
      <c r="WUA8" s="364"/>
      <c r="WUB8" s="364"/>
      <c r="WUC8" s="364"/>
      <c r="WUD8" s="364"/>
      <c r="WUE8" s="364"/>
      <c r="WUF8" s="364"/>
      <c r="WUG8" s="364"/>
      <c r="WUH8" s="364"/>
      <c r="WUI8" s="364"/>
      <c r="WUJ8" s="364"/>
      <c r="WUK8" s="364"/>
      <c r="WUL8" s="364"/>
      <c r="WUM8" s="364"/>
      <c r="WUN8" s="364"/>
      <c r="WUO8" s="364"/>
      <c r="WUP8" s="364"/>
      <c r="WUQ8" s="364"/>
      <c r="WUR8" s="364"/>
      <c r="WUS8" s="364"/>
      <c r="WUT8" s="364"/>
      <c r="WUU8" s="364"/>
      <c r="WUV8" s="364"/>
      <c r="WUW8" s="364"/>
      <c r="WUX8" s="364"/>
      <c r="WUY8" s="364"/>
      <c r="WUZ8" s="364"/>
      <c r="WVA8" s="364"/>
      <c r="WVB8" s="364"/>
      <c r="WVC8" s="364"/>
      <c r="WVD8" s="364"/>
      <c r="WVE8" s="364"/>
      <c r="WVF8" s="364"/>
      <c r="WVG8" s="364"/>
      <c r="WVH8" s="364"/>
      <c r="WVI8" s="364"/>
      <c r="WVJ8" s="364"/>
      <c r="WVK8" s="364"/>
      <c r="WVL8" s="364"/>
      <c r="WVM8" s="364"/>
      <c r="WVN8" s="364"/>
      <c r="WVO8" s="364"/>
      <c r="WVP8" s="364"/>
      <c r="WVQ8" s="364"/>
      <c r="WVR8" s="364"/>
      <c r="WVS8" s="364"/>
      <c r="WVT8" s="364"/>
      <c r="WVU8" s="364"/>
      <c r="WVV8" s="364"/>
      <c r="WVW8" s="364"/>
      <c r="WVX8" s="364"/>
      <c r="WVY8" s="364"/>
      <c r="WVZ8" s="364"/>
      <c r="WWA8" s="364"/>
      <c r="WWB8" s="364"/>
      <c r="WWC8" s="364"/>
      <c r="WWD8" s="364"/>
      <c r="WWE8" s="364"/>
      <c r="WWF8" s="364"/>
      <c r="WWG8" s="364"/>
      <c r="WWH8" s="364"/>
      <c r="WWI8" s="364"/>
      <c r="WWJ8" s="364"/>
      <c r="WWK8" s="364"/>
      <c r="WWL8" s="364"/>
      <c r="WWM8" s="364"/>
      <c r="WWN8" s="364"/>
      <c r="WWO8" s="364"/>
      <c r="WWP8" s="364"/>
      <c r="WWQ8" s="364"/>
      <c r="WWR8" s="364"/>
      <c r="WWS8" s="364"/>
      <c r="WWT8" s="364"/>
      <c r="WWU8" s="364"/>
      <c r="WWV8" s="364"/>
      <c r="WWW8" s="364"/>
      <c r="WWX8" s="364"/>
      <c r="WWY8" s="364"/>
      <c r="WWZ8" s="364"/>
      <c r="WXA8" s="364"/>
      <c r="WXB8" s="364"/>
      <c r="WXC8" s="364"/>
      <c r="WXD8" s="364"/>
      <c r="WXE8" s="364"/>
      <c r="WXF8" s="364"/>
      <c r="WXG8" s="364"/>
      <c r="WXH8" s="364"/>
      <c r="WXI8" s="364"/>
      <c r="WXJ8" s="364"/>
      <c r="WXK8" s="364"/>
      <c r="WXL8" s="364"/>
      <c r="WXM8" s="364"/>
      <c r="WXN8" s="364"/>
      <c r="WXO8" s="364"/>
      <c r="WXP8" s="364"/>
      <c r="WXQ8" s="364"/>
      <c r="WXR8" s="364"/>
      <c r="WXS8" s="364"/>
      <c r="WXT8" s="364"/>
      <c r="WXU8" s="364"/>
      <c r="WXV8" s="364"/>
      <c r="WXW8" s="364"/>
      <c r="WXX8" s="364"/>
      <c r="WXY8" s="364"/>
      <c r="WXZ8" s="364"/>
      <c r="WYA8" s="364"/>
      <c r="WYB8" s="364"/>
      <c r="WYC8" s="364"/>
      <c r="WYD8" s="364"/>
      <c r="WYE8" s="364"/>
      <c r="WYF8" s="364"/>
      <c r="WYG8" s="364"/>
      <c r="WYH8" s="364"/>
      <c r="WYI8" s="364"/>
      <c r="WYJ8" s="364"/>
      <c r="WYK8" s="364"/>
      <c r="WYL8" s="364"/>
      <c r="WYM8" s="364"/>
      <c r="WYN8" s="364"/>
      <c r="WYO8" s="364"/>
      <c r="WYP8" s="364"/>
      <c r="WYQ8" s="364"/>
      <c r="WYR8" s="364"/>
      <c r="WYS8" s="364"/>
      <c r="WYT8" s="364"/>
      <c r="WYU8" s="364"/>
      <c r="WYV8" s="364"/>
      <c r="WYW8" s="364"/>
      <c r="WYX8" s="364"/>
      <c r="WYY8" s="364"/>
      <c r="WYZ8" s="364"/>
      <c r="WZA8" s="364"/>
      <c r="WZB8" s="364"/>
      <c r="WZC8" s="364"/>
      <c r="WZD8" s="364"/>
      <c r="WZE8" s="364"/>
      <c r="WZF8" s="364"/>
      <c r="WZG8" s="364"/>
      <c r="WZH8" s="364"/>
      <c r="WZI8" s="364"/>
      <c r="WZJ8" s="364"/>
      <c r="WZK8" s="364"/>
      <c r="WZL8" s="364"/>
      <c r="WZM8" s="364"/>
      <c r="WZN8" s="364"/>
      <c r="WZO8" s="364"/>
      <c r="WZP8" s="364"/>
      <c r="WZQ8" s="364"/>
      <c r="WZR8" s="364"/>
      <c r="WZS8" s="364"/>
      <c r="WZT8" s="364"/>
      <c r="WZU8" s="364"/>
      <c r="WZV8" s="364"/>
      <c r="WZW8" s="364"/>
      <c r="WZX8" s="364"/>
      <c r="WZY8" s="364"/>
      <c r="WZZ8" s="364"/>
      <c r="XAA8" s="364"/>
      <c r="XAB8" s="364"/>
      <c r="XAC8" s="364"/>
      <c r="XAD8" s="364"/>
      <c r="XAE8" s="364"/>
      <c r="XAF8" s="364"/>
      <c r="XAG8" s="364"/>
      <c r="XAH8" s="364"/>
      <c r="XAI8" s="364"/>
      <c r="XAJ8" s="364"/>
      <c r="XAK8" s="364"/>
      <c r="XAL8" s="364"/>
      <c r="XAM8" s="364"/>
      <c r="XAN8" s="364"/>
      <c r="XAO8" s="364"/>
      <c r="XAP8" s="364"/>
      <c r="XAQ8" s="364"/>
      <c r="XAR8" s="364"/>
      <c r="XAS8" s="364"/>
      <c r="XAT8" s="364"/>
      <c r="XAU8" s="364"/>
      <c r="XAV8" s="364"/>
      <c r="XAW8" s="364"/>
      <c r="XAX8" s="364"/>
      <c r="XAY8" s="364"/>
      <c r="XAZ8" s="364"/>
      <c r="XBA8" s="364"/>
      <c r="XBB8" s="364"/>
      <c r="XBC8" s="364"/>
      <c r="XBD8" s="364"/>
      <c r="XBE8" s="364"/>
      <c r="XBF8" s="364"/>
      <c r="XBG8" s="364"/>
      <c r="XBH8" s="364"/>
      <c r="XBI8" s="364"/>
      <c r="XBJ8" s="364"/>
      <c r="XBK8" s="364"/>
      <c r="XBL8" s="364"/>
      <c r="XBM8" s="364"/>
      <c r="XBN8" s="364"/>
      <c r="XBO8" s="364"/>
      <c r="XBP8" s="364"/>
      <c r="XBQ8" s="364"/>
      <c r="XBR8" s="364"/>
      <c r="XBS8" s="364"/>
      <c r="XBT8" s="364"/>
      <c r="XBU8" s="364"/>
      <c r="XBV8" s="364"/>
      <c r="XBW8" s="364"/>
      <c r="XBX8" s="364"/>
      <c r="XBY8" s="364"/>
      <c r="XBZ8" s="364"/>
      <c r="XCA8" s="364"/>
      <c r="XCB8" s="364"/>
      <c r="XCC8" s="364"/>
      <c r="XCD8" s="364"/>
      <c r="XCE8" s="364"/>
      <c r="XCF8" s="364"/>
      <c r="XCG8" s="364"/>
      <c r="XCH8" s="364"/>
      <c r="XCI8" s="364"/>
      <c r="XCJ8" s="364"/>
      <c r="XCK8" s="364"/>
      <c r="XCL8" s="364"/>
      <c r="XCM8" s="364"/>
      <c r="XCN8" s="364"/>
      <c r="XCO8" s="364"/>
      <c r="XCP8" s="364"/>
      <c r="XCQ8" s="364"/>
      <c r="XCR8" s="364"/>
      <c r="XCS8" s="364"/>
      <c r="XCT8" s="364"/>
      <c r="XCU8" s="364"/>
      <c r="XCV8" s="364"/>
      <c r="XCW8" s="364"/>
      <c r="XCX8" s="364"/>
      <c r="XCY8" s="364"/>
      <c r="XCZ8" s="364"/>
      <c r="XDA8" s="364"/>
      <c r="XDB8" s="364"/>
      <c r="XDC8" s="364"/>
      <c r="XDD8" s="364"/>
      <c r="XDE8" s="364"/>
      <c r="XDF8" s="364"/>
      <c r="XDG8" s="364"/>
      <c r="XDH8" s="364"/>
      <c r="XDI8" s="364"/>
      <c r="XDJ8" s="364"/>
      <c r="XDK8" s="364"/>
      <c r="XDL8" s="364"/>
      <c r="XDM8" s="364"/>
      <c r="XDN8" s="364"/>
      <c r="XDO8" s="364"/>
      <c r="XDP8" s="364"/>
      <c r="XDQ8" s="364"/>
      <c r="XDR8" s="364"/>
      <c r="XDS8" s="364"/>
      <c r="XDT8" s="364"/>
      <c r="XDU8" s="364"/>
      <c r="XDV8" s="364"/>
      <c r="XDW8" s="364"/>
      <c r="XDX8" s="364"/>
      <c r="XDY8" s="364"/>
      <c r="XDZ8" s="364"/>
      <c r="XEA8" s="364"/>
      <c r="XEB8" s="364"/>
      <c r="XEC8" s="364"/>
      <c r="XED8" s="364"/>
      <c r="XEE8" s="364"/>
      <c r="XEF8" s="364"/>
      <c r="XEG8" s="364"/>
      <c r="XEH8" s="364"/>
      <c r="XEI8" s="364"/>
      <c r="XEJ8" s="364"/>
      <c r="XEK8" s="364"/>
      <c r="XEL8" s="364"/>
      <c r="XEM8" s="364"/>
      <c r="XEN8" s="364"/>
      <c r="XEO8" s="364"/>
      <c r="XEP8" s="364"/>
      <c r="XEQ8" s="364"/>
      <c r="XER8" s="364"/>
      <c r="XES8" s="364"/>
      <c r="XET8" s="364"/>
      <c r="XEU8" s="364"/>
      <c r="XEV8" s="364"/>
      <c r="XEW8" s="364"/>
      <c r="XEX8" s="364"/>
      <c r="XEY8" s="364"/>
      <c r="XEZ8" s="364"/>
      <c r="XFA8" s="364"/>
      <c r="XFB8" s="364"/>
      <c r="XFC8" s="364"/>
    </row>
    <row r="9" spans="1:16383" ht="15" customHeight="1" x14ac:dyDescent="0.15">
      <c r="A9" s="43" t="str">
        <f>IF(C9&lt;&gt;"",設定!$C$4&amp;TEXT(ROW(A9)-7,"00"),"")</f>
        <v/>
      </c>
      <c r="B9" s="44" t="str">
        <f>IF(C9&lt;&gt;"",設定!$D$4,"")</f>
        <v/>
      </c>
      <c r="C9" s="44" t="str">
        <f t="shared" ref="C9:C32" si="26">IF(D9&lt;&gt;"","学部","")</f>
        <v/>
      </c>
      <c r="D9" s="658" t="str">
        <f>IF(設定!B9&lt;&gt;0,設定!B9,"")</f>
        <v/>
      </c>
      <c r="E9" s="143"/>
      <c r="F9" s="507"/>
      <c r="G9" s="163"/>
      <c r="H9" s="93"/>
      <c r="I9" s="93"/>
      <c r="J9" s="93"/>
      <c r="K9" s="69"/>
      <c r="L9" s="163"/>
      <c r="M9" s="93"/>
      <c r="N9" s="93"/>
      <c r="O9" s="93"/>
      <c r="P9" s="163"/>
      <c r="Q9" s="93"/>
      <c r="R9" s="93"/>
      <c r="S9" s="135"/>
      <c r="T9" s="135"/>
      <c r="U9" s="69"/>
      <c r="V9" s="143"/>
      <c r="W9" s="163"/>
      <c r="X9" s="93"/>
      <c r="Y9" s="93"/>
      <c r="Z9" s="93"/>
      <c r="AA9" s="135"/>
      <c r="AB9" s="135"/>
      <c r="AC9" s="135"/>
      <c r="AD9" s="135"/>
      <c r="AE9" s="163"/>
      <c r="AF9" s="93"/>
      <c r="AG9" s="93"/>
      <c r="AH9" s="135"/>
      <c r="AI9" s="135"/>
      <c r="AJ9" s="69"/>
      <c r="AK9" s="489"/>
      <c r="AL9" s="163"/>
      <c r="AM9" s="93"/>
      <c r="AN9" s="93"/>
      <c r="AO9" s="135"/>
      <c r="AP9" s="135"/>
      <c r="AQ9" s="69"/>
      <c r="AR9" s="489"/>
      <c r="AS9" s="163"/>
      <c r="AT9" s="93"/>
      <c r="AU9" s="93"/>
      <c r="AV9" s="135"/>
      <c r="AW9" s="69"/>
      <c r="AX9" s="489"/>
      <c r="AY9" s="163"/>
      <c r="AZ9" s="93"/>
      <c r="BA9" s="93"/>
      <c r="BB9" s="135"/>
      <c r="BC9" s="135"/>
      <c r="BD9" s="489"/>
      <c r="BE9" s="163"/>
      <c r="BF9" s="93"/>
      <c r="BG9" s="93"/>
      <c r="BH9" s="135"/>
      <c r="BI9" s="135"/>
      <c r="BJ9" s="69"/>
      <c r="BK9" s="489"/>
      <c r="BL9" s="163"/>
      <c r="BM9" s="93"/>
      <c r="BN9" s="93"/>
      <c r="BO9" s="135"/>
      <c r="BP9" s="135"/>
      <c r="BQ9" s="69"/>
      <c r="BR9" s="367"/>
      <c r="BS9" s="62"/>
      <c r="BT9" s="462"/>
      <c r="BU9" s="93"/>
      <c r="BV9" s="93"/>
      <c r="BW9" s="93"/>
      <c r="BX9" s="190"/>
      <c r="BY9" s="546"/>
      <c r="BZ9" s="559" t="str">
        <f t="shared" si="1"/>
        <v/>
      </c>
      <c r="CA9" s="559" t="str">
        <f t="shared" si="2"/>
        <v/>
      </c>
      <c r="CC9" s="862">
        <f t="shared" ref="CC9:CC32" si="27">IF($D9&lt;&gt;"",IF(E9="",1,0),0)</f>
        <v>0</v>
      </c>
      <c r="CD9" s="862">
        <f t="shared" ref="CD9:CD32" si="28">IF($D9&lt;&gt;"",IF(F9="",1,0),0)</f>
        <v>0</v>
      </c>
      <c r="CE9" s="862">
        <f t="shared" ref="CE9:CE32" si="29">IF(AND(E9="1：実施",COUNTIF(G9:K9,"○")=0),1,0)</f>
        <v>0</v>
      </c>
      <c r="CF9" s="862">
        <f t="shared" ref="CF9:CF32" si="30">IF(AND(F9="1：実施",COUNTIF(L9:O9,"○")=0),1,0)</f>
        <v>0</v>
      </c>
      <c r="CG9" s="862">
        <f t="shared" ref="CG9:CG32" si="31">IF(AND(OR(E9="1：実施",F9="1：実施"),COUNTIF(P9:U9,"○")=0),1,0)</f>
        <v>0</v>
      </c>
      <c r="CH9" s="862">
        <f t="shared" ref="CH9:CH32" si="32">IF($D9&lt;&gt;"",IF(V9="",1,0),0)</f>
        <v>0</v>
      </c>
      <c r="CI9" s="862">
        <f t="shared" ref="CI9:CI32" si="33">IF(AND(V9="1：実施",COUNTIF(W9:AD9,"○")=0),1,0)</f>
        <v>0</v>
      </c>
      <c r="CJ9" s="862">
        <f t="shared" ref="CJ9:CJ32" si="34">IF(AND(X9="○",COUNTIF(AE9:AJ9,"○")=0),1,0)</f>
        <v>0</v>
      </c>
      <c r="CK9" s="862">
        <f t="shared" ref="CK9:CK32" si="35">IF($D9&lt;&gt;"",IF(AND(AJ9&lt;&gt;0,AK9=0),1,0),0)</f>
        <v>0</v>
      </c>
      <c r="CL9" s="862">
        <f t="shared" ref="CL9:CL32" si="36">IF(AND(Z9="○",COUNTIF(AL9:AQ9,"○")=0),1,0)</f>
        <v>0</v>
      </c>
      <c r="CM9" s="862">
        <f t="shared" ref="CM9:CM32" si="37">IF($D9&lt;&gt;"",IF(AND(AQ9&lt;&gt;0,AR9=0),1,0),0)</f>
        <v>0</v>
      </c>
      <c r="CN9" s="862">
        <f t="shared" ref="CN9:CN32" si="38">IF(AND(V9="1：実施",COUNTIF(AS9:AW9,"○")=0),1,0)</f>
        <v>0</v>
      </c>
      <c r="CO9" s="862">
        <f t="shared" ref="CO9:CO32" si="39">IF($D9&lt;&gt;"",IF(AND(AW9&lt;&gt;0,AX9=0),1,0),0)</f>
        <v>0</v>
      </c>
      <c r="CP9" s="862">
        <f t="shared" ref="CP9:CP32" si="40">IF(AND(V9="1：実施",COUNTIF(AY9:BD9,"○")=0),1,0)</f>
        <v>0</v>
      </c>
      <c r="CQ9" s="862">
        <f t="shared" ref="CQ9:CQ32" si="41">IF(AND(COUNTIF(AY9:BC9,"○")&gt;=1,BD9=""),1,0)</f>
        <v>0</v>
      </c>
      <c r="CR9" s="862">
        <f t="shared" si="12"/>
        <v>0</v>
      </c>
      <c r="CS9" s="862">
        <f t="shared" ref="CS9:CS32" si="42">IF($D9&lt;&gt;"",IF(AND(BJ9&lt;&gt;0,BK9=0),1,0),0)</f>
        <v>0</v>
      </c>
      <c r="CT9" s="862">
        <f t="shared" si="13"/>
        <v>0</v>
      </c>
      <c r="CU9" s="862">
        <f t="shared" ref="CU9:CU32" si="43">IF($D9&lt;&gt;"",IF(AND(BQ9&lt;&gt;0,BR9=0),1,0),0)</f>
        <v>0</v>
      </c>
      <c r="CV9" s="862">
        <f t="shared" ref="CV9:CV32" si="44">IF($D9&lt;&gt;"",IF($D9&lt;&gt;"",IF(BS9=0,1,0),0),0)</f>
        <v>0</v>
      </c>
      <c r="CW9" s="862">
        <f t="shared" ref="CW9:CW32" si="45">IF($D9&lt;&gt;"",IF(COUNTIF($BT9:$BW9,"○")&gt;0,0,1),0)</f>
        <v>0</v>
      </c>
      <c r="CX9" s="862">
        <f t="shared" ref="CX9:CX32" si="46">IF(AND(BV9="○",BX9=""),1,0)</f>
        <v>0</v>
      </c>
      <c r="CY9" s="862">
        <f t="shared" ref="CY9:CY32" si="47">IF($D9&lt;&gt;"",IF(BY9="",1,0),0)</f>
        <v>0</v>
      </c>
      <c r="DA9" s="862">
        <f t="shared" si="15"/>
        <v>0</v>
      </c>
    </row>
    <row r="10" spans="1:16383" ht="15" customHeight="1" x14ac:dyDescent="0.15">
      <c r="A10" s="43" t="str">
        <f>IF(C10&lt;&gt;"",設定!$C$4&amp;TEXT(ROW(A10)-7,"00"),"")</f>
        <v/>
      </c>
      <c r="B10" s="44" t="str">
        <f>IF(C10&lt;&gt;"",設定!$D$4,"")</f>
        <v/>
      </c>
      <c r="C10" s="44" t="str">
        <f t="shared" si="26"/>
        <v/>
      </c>
      <c r="D10" s="658" t="str">
        <f>IF(設定!B10&lt;&gt;0,設定!B10,"")</f>
        <v/>
      </c>
      <c r="E10" s="143"/>
      <c r="F10" s="507"/>
      <c r="G10" s="163"/>
      <c r="H10" s="93"/>
      <c r="I10" s="93"/>
      <c r="J10" s="93"/>
      <c r="K10" s="69"/>
      <c r="L10" s="163"/>
      <c r="M10" s="93"/>
      <c r="N10" s="93"/>
      <c r="O10" s="93"/>
      <c r="P10" s="163"/>
      <c r="Q10" s="93"/>
      <c r="R10" s="93"/>
      <c r="S10" s="135"/>
      <c r="T10" s="135"/>
      <c r="U10" s="69"/>
      <c r="V10" s="143"/>
      <c r="W10" s="163"/>
      <c r="X10" s="93"/>
      <c r="Y10" s="93"/>
      <c r="Z10" s="93"/>
      <c r="AA10" s="135"/>
      <c r="AB10" s="135"/>
      <c r="AC10" s="135"/>
      <c r="AD10" s="135"/>
      <c r="AE10" s="163"/>
      <c r="AF10" s="93"/>
      <c r="AG10" s="93"/>
      <c r="AH10" s="135"/>
      <c r="AI10" s="135"/>
      <c r="AJ10" s="69"/>
      <c r="AK10" s="489"/>
      <c r="AL10" s="163"/>
      <c r="AM10" s="93"/>
      <c r="AN10" s="93"/>
      <c r="AO10" s="135"/>
      <c r="AP10" s="135"/>
      <c r="AQ10" s="69"/>
      <c r="AR10" s="489"/>
      <c r="AS10" s="163"/>
      <c r="AT10" s="93"/>
      <c r="AU10" s="93"/>
      <c r="AV10" s="135"/>
      <c r="AW10" s="69"/>
      <c r="AX10" s="489"/>
      <c r="AY10" s="163"/>
      <c r="AZ10" s="93"/>
      <c r="BA10" s="93"/>
      <c r="BB10" s="135"/>
      <c r="BC10" s="135"/>
      <c r="BD10" s="489"/>
      <c r="BE10" s="163"/>
      <c r="BF10" s="93"/>
      <c r="BG10" s="93"/>
      <c r="BH10" s="135"/>
      <c r="BI10" s="135"/>
      <c r="BJ10" s="69"/>
      <c r="BK10" s="489"/>
      <c r="BL10" s="163"/>
      <c r="BM10" s="93"/>
      <c r="BN10" s="93"/>
      <c r="BO10" s="135"/>
      <c r="BP10" s="135"/>
      <c r="BQ10" s="69"/>
      <c r="BR10" s="367"/>
      <c r="BS10" s="62"/>
      <c r="BT10" s="462"/>
      <c r="BU10" s="93"/>
      <c r="BV10" s="93"/>
      <c r="BW10" s="93"/>
      <c r="BX10" s="190"/>
      <c r="BY10" s="546"/>
      <c r="BZ10" s="559" t="str">
        <f t="shared" si="1"/>
        <v/>
      </c>
      <c r="CA10" s="559" t="str">
        <f t="shared" si="2"/>
        <v/>
      </c>
      <c r="CC10" s="862">
        <f t="shared" si="27"/>
        <v>0</v>
      </c>
      <c r="CD10" s="862">
        <f t="shared" si="28"/>
        <v>0</v>
      </c>
      <c r="CE10" s="862">
        <f t="shared" si="29"/>
        <v>0</v>
      </c>
      <c r="CF10" s="862">
        <f t="shared" si="30"/>
        <v>0</v>
      </c>
      <c r="CG10" s="862">
        <f t="shared" si="31"/>
        <v>0</v>
      </c>
      <c r="CH10" s="862">
        <f t="shared" si="32"/>
        <v>0</v>
      </c>
      <c r="CI10" s="862">
        <f t="shared" si="33"/>
        <v>0</v>
      </c>
      <c r="CJ10" s="862">
        <f t="shared" si="34"/>
        <v>0</v>
      </c>
      <c r="CK10" s="862">
        <f t="shared" si="35"/>
        <v>0</v>
      </c>
      <c r="CL10" s="862">
        <f t="shared" si="36"/>
        <v>0</v>
      </c>
      <c r="CM10" s="862">
        <f t="shared" si="37"/>
        <v>0</v>
      </c>
      <c r="CN10" s="862">
        <f t="shared" si="38"/>
        <v>0</v>
      </c>
      <c r="CO10" s="862">
        <f t="shared" si="39"/>
        <v>0</v>
      </c>
      <c r="CP10" s="862">
        <f t="shared" si="40"/>
        <v>0</v>
      </c>
      <c r="CQ10" s="862">
        <f t="shared" si="41"/>
        <v>0</v>
      </c>
      <c r="CR10" s="862">
        <f t="shared" si="12"/>
        <v>0</v>
      </c>
      <c r="CS10" s="862">
        <f t="shared" si="42"/>
        <v>0</v>
      </c>
      <c r="CT10" s="862">
        <f t="shared" si="13"/>
        <v>0</v>
      </c>
      <c r="CU10" s="862">
        <f t="shared" si="43"/>
        <v>0</v>
      </c>
      <c r="CV10" s="862">
        <f t="shared" si="44"/>
        <v>0</v>
      </c>
      <c r="CW10" s="862">
        <f t="shared" si="45"/>
        <v>0</v>
      </c>
      <c r="CX10" s="862">
        <f t="shared" si="46"/>
        <v>0</v>
      </c>
      <c r="CY10" s="862">
        <f t="shared" si="47"/>
        <v>0</v>
      </c>
      <c r="DA10" s="862">
        <f t="shared" si="15"/>
        <v>0</v>
      </c>
    </row>
    <row r="11" spans="1:16383" ht="15" customHeight="1" x14ac:dyDescent="0.15">
      <c r="A11" s="43" t="str">
        <f>IF(C11&lt;&gt;"",設定!$C$4&amp;TEXT(ROW(A11)-7,"00"),"")</f>
        <v/>
      </c>
      <c r="B11" s="44" t="str">
        <f>IF(C11&lt;&gt;"",設定!$D$4,"")</f>
        <v/>
      </c>
      <c r="C11" s="44" t="str">
        <f t="shared" si="26"/>
        <v/>
      </c>
      <c r="D11" s="658" t="str">
        <f>IF(設定!B11&lt;&gt;0,設定!B11,"")</f>
        <v/>
      </c>
      <c r="E11" s="143"/>
      <c r="F11" s="507"/>
      <c r="G11" s="163"/>
      <c r="H11" s="93"/>
      <c r="I11" s="93"/>
      <c r="J11" s="93"/>
      <c r="K11" s="69"/>
      <c r="L11" s="163"/>
      <c r="M11" s="93"/>
      <c r="N11" s="93"/>
      <c r="O11" s="93"/>
      <c r="P11" s="163"/>
      <c r="Q11" s="93"/>
      <c r="R11" s="93"/>
      <c r="S11" s="135"/>
      <c r="T11" s="135"/>
      <c r="U11" s="69"/>
      <c r="V11" s="143"/>
      <c r="W11" s="163"/>
      <c r="X11" s="93"/>
      <c r="Y11" s="93"/>
      <c r="Z11" s="93"/>
      <c r="AA11" s="135"/>
      <c r="AB11" s="135"/>
      <c r="AC11" s="135"/>
      <c r="AD11" s="135"/>
      <c r="AE11" s="163"/>
      <c r="AF11" s="93"/>
      <c r="AG11" s="93"/>
      <c r="AH11" s="135"/>
      <c r="AI11" s="135"/>
      <c r="AJ11" s="69"/>
      <c r="AK11" s="489"/>
      <c r="AL11" s="163"/>
      <c r="AM11" s="93"/>
      <c r="AN11" s="93"/>
      <c r="AO11" s="135"/>
      <c r="AP11" s="135"/>
      <c r="AQ11" s="69"/>
      <c r="AR11" s="489"/>
      <c r="AS11" s="163"/>
      <c r="AT11" s="93"/>
      <c r="AU11" s="93"/>
      <c r="AV11" s="135"/>
      <c r="AW11" s="69"/>
      <c r="AX11" s="489"/>
      <c r="AY11" s="163"/>
      <c r="AZ11" s="93"/>
      <c r="BA11" s="93"/>
      <c r="BB11" s="135"/>
      <c r="BC11" s="135"/>
      <c r="BD11" s="489"/>
      <c r="BE11" s="163"/>
      <c r="BF11" s="93"/>
      <c r="BG11" s="93"/>
      <c r="BH11" s="135"/>
      <c r="BI11" s="135"/>
      <c r="BJ11" s="69"/>
      <c r="BK11" s="489"/>
      <c r="BL11" s="163"/>
      <c r="BM11" s="93"/>
      <c r="BN11" s="93"/>
      <c r="BO11" s="135"/>
      <c r="BP11" s="135"/>
      <c r="BQ11" s="69"/>
      <c r="BR11" s="367"/>
      <c r="BS11" s="62"/>
      <c r="BT11" s="462"/>
      <c r="BU11" s="93"/>
      <c r="BV11" s="93"/>
      <c r="BW11" s="93"/>
      <c r="BX11" s="190"/>
      <c r="BY11" s="546"/>
      <c r="BZ11" s="559" t="str">
        <f t="shared" si="1"/>
        <v/>
      </c>
      <c r="CA11" s="559" t="str">
        <f t="shared" si="2"/>
        <v/>
      </c>
      <c r="CC11" s="862">
        <f t="shared" si="27"/>
        <v>0</v>
      </c>
      <c r="CD11" s="862">
        <f t="shared" si="28"/>
        <v>0</v>
      </c>
      <c r="CE11" s="862">
        <f t="shared" si="29"/>
        <v>0</v>
      </c>
      <c r="CF11" s="862">
        <f t="shared" si="30"/>
        <v>0</v>
      </c>
      <c r="CG11" s="862">
        <f t="shared" si="31"/>
        <v>0</v>
      </c>
      <c r="CH11" s="862">
        <f t="shared" si="32"/>
        <v>0</v>
      </c>
      <c r="CI11" s="862">
        <f t="shared" si="33"/>
        <v>0</v>
      </c>
      <c r="CJ11" s="862">
        <f t="shared" si="34"/>
        <v>0</v>
      </c>
      <c r="CK11" s="862">
        <f t="shared" si="35"/>
        <v>0</v>
      </c>
      <c r="CL11" s="862">
        <f t="shared" si="36"/>
        <v>0</v>
      </c>
      <c r="CM11" s="862">
        <f t="shared" si="37"/>
        <v>0</v>
      </c>
      <c r="CN11" s="862">
        <f t="shared" si="38"/>
        <v>0</v>
      </c>
      <c r="CO11" s="862">
        <f t="shared" si="39"/>
        <v>0</v>
      </c>
      <c r="CP11" s="862">
        <f t="shared" si="40"/>
        <v>0</v>
      </c>
      <c r="CQ11" s="862">
        <f t="shared" si="41"/>
        <v>0</v>
      </c>
      <c r="CR11" s="862">
        <f t="shared" si="12"/>
        <v>0</v>
      </c>
      <c r="CS11" s="862">
        <f t="shared" si="42"/>
        <v>0</v>
      </c>
      <c r="CT11" s="862">
        <f t="shared" si="13"/>
        <v>0</v>
      </c>
      <c r="CU11" s="862">
        <f t="shared" si="43"/>
        <v>0</v>
      </c>
      <c r="CV11" s="862">
        <f t="shared" si="44"/>
        <v>0</v>
      </c>
      <c r="CW11" s="862">
        <f t="shared" si="45"/>
        <v>0</v>
      </c>
      <c r="CX11" s="862">
        <f t="shared" si="46"/>
        <v>0</v>
      </c>
      <c r="CY11" s="862">
        <f t="shared" si="47"/>
        <v>0</v>
      </c>
      <c r="DA11" s="862">
        <f t="shared" si="15"/>
        <v>0</v>
      </c>
    </row>
    <row r="12" spans="1:16383" ht="15" customHeight="1" x14ac:dyDescent="0.15">
      <c r="A12" s="120" t="str">
        <f>IF(C12&lt;&gt;"",設定!$C$4&amp;TEXT(ROW(A12)-7,"00"),"")</f>
        <v/>
      </c>
      <c r="B12" s="121" t="str">
        <f>IF(C12&lt;&gt;"",設定!$D$4,"")</f>
        <v/>
      </c>
      <c r="C12" s="121" t="str">
        <f t="shared" si="26"/>
        <v/>
      </c>
      <c r="D12" s="659" t="str">
        <f>IF(設定!B12&lt;&gt;0,設定!B12,"")</f>
        <v/>
      </c>
      <c r="E12" s="144"/>
      <c r="F12" s="508"/>
      <c r="G12" s="164"/>
      <c r="H12" s="95"/>
      <c r="I12" s="95"/>
      <c r="J12" s="95"/>
      <c r="K12" s="70"/>
      <c r="L12" s="164"/>
      <c r="M12" s="95"/>
      <c r="N12" s="95"/>
      <c r="O12" s="95"/>
      <c r="P12" s="164"/>
      <c r="Q12" s="95"/>
      <c r="R12" s="95"/>
      <c r="S12" s="136"/>
      <c r="T12" s="136"/>
      <c r="U12" s="70"/>
      <c r="V12" s="144"/>
      <c r="W12" s="164"/>
      <c r="X12" s="95"/>
      <c r="Y12" s="95"/>
      <c r="Z12" s="95"/>
      <c r="AA12" s="136"/>
      <c r="AB12" s="136"/>
      <c r="AC12" s="136"/>
      <c r="AD12" s="136"/>
      <c r="AE12" s="164"/>
      <c r="AF12" s="95"/>
      <c r="AG12" s="95"/>
      <c r="AH12" s="136"/>
      <c r="AI12" s="136"/>
      <c r="AJ12" s="70"/>
      <c r="AK12" s="490"/>
      <c r="AL12" s="164"/>
      <c r="AM12" s="95"/>
      <c r="AN12" s="95"/>
      <c r="AO12" s="136"/>
      <c r="AP12" s="136"/>
      <c r="AQ12" s="70"/>
      <c r="AR12" s="490"/>
      <c r="AS12" s="164"/>
      <c r="AT12" s="95"/>
      <c r="AU12" s="95"/>
      <c r="AV12" s="136"/>
      <c r="AW12" s="70"/>
      <c r="AX12" s="490"/>
      <c r="AY12" s="164"/>
      <c r="AZ12" s="95"/>
      <c r="BA12" s="95"/>
      <c r="BB12" s="136"/>
      <c r="BC12" s="136"/>
      <c r="BD12" s="490"/>
      <c r="BE12" s="164"/>
      <c r="BF12" s="95"/>
      <c r="BG12" s="95"/>
      <c r="BH12" s="136"/>
      <c r="BI12" s="136"/>
      <c r="BJ12" s="70"/>
      <c r="BK12" s="490"/>
      <c r="BL12" s="164"/>
      <c r="BM12" s="95"/>
      <c r="BN12" s="95"/>
      <c r="BO12" s="136"/>
      <c r="BP12" s="136"/>
      <c r="BQ12" s="70"/>
      <c r="BR12" s="368"/>
      <c r="BS12" s="63"/>
      <c r="BT12" s="463"/>
      <c r="BU12" s="95"/>
      <c r="BV12" s="95"/>
      <c r="BW12" s="95"/>
      <c r="BX12" s="191"/>
      <c r="BY12" s="547"/>
      <c r="BZ12" s="559" t="str">
        <f t="shared" si="1"/>
        <v/>
      </c>
      <c r="CA12" s="559" t="str">
        <f t="shared" si="2"/>
        <v/>
      </c>
      <c r="CC12" s="862">
        <f t="shared" si="27"/>
        <v>0</v>
      </c>
      <c r="CD12" s="862">
        <f t="shared" si="28"/>
        <v>0</v>
      </c>
      <c r="CE12" s="862">
        <f t="shared" si="29"/>
        <v>0</v>
      </c>
      <c r="CF12" s="862">
        <f t="shared" si="30"/>
        <v>0</v>
      </c>
      <c r="CG12" s="862">
        <f t="shared" si="31"/>
        <v>0</v>
      </c>
      <c r="CH12" s="862">
        <f t="shared" si="32"/>
        <v>0</v>
      </c>
      <c r="CI12" s="862">
        <f t="shared" si="33"/>
        <v>0</v>
      </c>
      <c r="CJ12" s="862">
        <f t="shared" si="34"/>
        <v>0</v>
      </c>
      <c r="CK12" s="862">
        <f t="shared" si="35"/>
        <v>0</v>
      </c>
      <c r="CL12" s="862">
        <f t="shared" si="36"/>
        <v>0</v>
      </c>
      <c r="CM12" s="862">
        <f t="shared" si="37"/>
        <v>0</v>
      </c>
      <c r="CN12" s="862">
        <f t="shared" si="38"/>
        <v>0</v>
      </c>
      <c r="CO12" s="862">
        <f t="shared" si="39"/>
        <v>0</v>
      </c>
      <c r="CP12" s="862">
        <f t="shared" si="40"/>
        <v>0</v>
      </c>
      <c r="CQ12" s="862">
        <f t="shared" si="41"/>
        <v>0</v>
      </c>
      <c r="CR12" s="862">
        <f t="shared" si="12"/>
        <v>0</v>
      </c>
      <c r="CS12" s="862">
        <f t="shared" si="42"/>
        <v>0</v>
      </c>
      <c r="CT12" s="862">
        <f t="shared" si="13"/>
        <v>0</v>
      </c>
      <c r="CU12" s="862">
        <f t="shared" si="43"/>
        <v>0</v>
      </c>
      <c r="CV12" s="862">
        <f t="shared" si="44"/>
        <v>0</v>
      </c>
      <c r="CW12" s="862">
        <f t="shared" si="45"/>
        <v>0</v>
      </c>
      <c r="CX12" s="862">
        <f t="shared" si="46"/>
        <v>0</v>
      </c>
      <c r="CY12" s="862">
        <f t="shared" si="47"/>
        <v>0</v>
      </c>
      <c r="DA12" s="862">
        <f t="shared" si="15"/>
        <v>0</v>
      </c>
    </row>
    <row r="13" spans="1:16383" ht="15" customHeight="1" x14ac:dyDescent="0.15">
      <c r="A13" s="118" t="str">
        <f>IF(C13&lt;&gt;"",設定!$C$4&amp;TEXT(ROW(A13)-7,"00"),"")</f>
        <v/>
      </c>
      <c r="B13" s="119" t="str">
        <f>IF(C13&lt;&gt;"",設定!$D$4,"")</f>
        <v/>
      </c>
      <c r="C13" s="119" t="str">
        <f t="shared" si="26"/>
        <v/>
      </c>
      <c r="D13" s="660" t="str">
        <f>IF(設定!B13&lt;&gt;0,設定!B13,"")</f>
        <v/>
      </c>
      <c r="E13" s="145"/>
      <c r="F13" s="509"/>
      <c r="G13" s="165"/>
      <c r="H13" s="97"/>
      <c r="I13" s="97"/>
      <c r="J13" s="97"/>
      <c r="K13" s="71"/>
      <c r="L13" s="165"/>
      <c r="M13" s="97"/>
      <c r="N13" s="97"/>
      <c r="O13" s="97"/>
      <c r="P13" s="165"/>
      <c r="Q13" s="97"/>
      <c r="R13" s="97"/>
      <c r="S13" s="137"/>
      <c r="T13" s="137"/>
      <c r="U13" s="71"/>
      <c r="V13" s="145"/>
      <c r="W13" s="165"/>
      <c r="X13" s="97"/>
      <c r="Y13" s="97"/>
      <c r="Z13" s="97"/>
      <c r="AA13" s="137"/>
      <c r="AB13" s="137"/>
      <c r="AC13" s="137"/>
      <c r="AD13" s="137"/>
      <c r="AE13" s="165"/>
      <c r="AF13" s="97"/>
      <c r="AG13" s="97"/>
      <c r="AH13" s="137"/>
      <c r="AI13" s="137"/>
      <c r="AJ13" s="71"/>
      <c r="AK13" s="491"/>
      <c r="AL13" s="165"/>
      <c r="AM13" s="97"/>
      <c r="AN13" s="97"/>
      <c r="AO13" s="137"/>
      <c r="AP13" s="137"/>
      <c r="AQ13" s="71"/>
      <c r="AR13" s="491"/>
      <c r="AS13" s="165"/>
      <c r="AT13" s="97"/>
      <c r="AU13" s="97"/>
      <c r="AV13" s="137"/>
      <c r="AW13" s="71"/>
      <c r="AX13" s="491"/>
      <c r="AY13" s="165"/>
      <c r="AZ13" s="97"/>
      <c r="BA13" s="97"/>
      <c r="BB13" s="137"/>
      <c r="BC13" s="137"/>
      <c r="BD13" s="491"/>
      <c r="BE13" s="165"/>
      <c r="BF13" s="97"/>
      <c r="BG13" s="97"/>
      <c r="BH13" s="137"/>
      <c r="BI13" s="137"/>
      <c r="BJ13" s="71"/>
      <c r="BK13" s="491"/>
      <c r="BL13" s="165"/>
      <c r="BM13" s="97"/>
      <c r="BN13" s="97"/>
      <c r="BO13" s="137"/>
      <c r="BP13" s="137"/>
      <c r="BQ13" s="71"/>
      <c r="BR13" s="369"/>
      <c r="BS13" s="64"/>
      <c r="BT13" s="464"/>
      <c r="BU13" s="97"/>
      <c r="BV13" s="97"/>
      <c r="BW13" s="97"/>
      <c r="BX13" s="192"/>
      <c r="BY13" s="598"/>
      <c r="BZ13" s="559" t="str">
        <f t="shared" si="1"/>
        <v/>
      </c>
      <c r="CA13" s="559" t="str">
        <f t="shared" si="2"/>
        <v/>
      </c>
      <c r="CC13" s="862">
        <f t="shared" si="27"/>
        <v>0</v>
      </c>
      <c r="CD13" s="862">
        <f t="shared" si="28"/>
        <v>0</v>
      </c>
      <c r="CE13" s="862">
        <f t="shared" si="29"/>
        <v>0</v>
      </c>
      <c r="CF13" s="862">
        <f t="shared" si="30"/>
        <v>0</v>
      </c>
      <c r="CG13" s="862">
        <f t="shared" si="31"/>
        <v>0</v>
      </c>
      <c r="CH13" s="862">
        <f t="shared" si="32"/>
        <v>0</v>
      </c>
      <c r="CI13" s="862">
        <f t="shared" si="33"/>
        <v>0</v>
      </c>
      <c r="CJ13" s="862">
        <f t="shared" si="34"/>
        <v>0</v>
      </c>
      <c r="CK13" s="862">
        <f t="shared" si="35"/>
        <v>0</v>
      </c>
      <c r="CL13" s="862">
        <f t="shared" si="36"/>
        <v>0</v>
      </c>
      <c r="CM13" s="862">
        <f t="shared" si="37"/>
        <v>0</v>
      </c>
      <c r="CN13" s="862">
        <f t="shared" si="38"/>
        <v>0</v>
      </c>
      <c r="CO13" s="862">
        <f t="shared" si="39"/>
        <v>0</v>
      </c>
      <c r="CP13" s="862">
        <f t="shared" si="40"/>
        <v>0</v>
      </c>
      <c r="CQ13" s="862">
        <f t="shared" si="41"/>
        <v>0</v>
      </c>
      <c r="CR13" s="862">
        <f t="shared" si="12"/>
        <v>0</v>
      </c>
      <c r="CS13" s="862">
        <f t="shared" si="42"/>
        <v>0</v>
      </c>
      <c r="CT13" s="862">
        <f t="shared" si="13"/>
        <v>0</v>
      </c>
      <c r="CU13" s="862">
        <f t="shared" si="43"/>
        <v>0</v>
      </c>
      <c r="CV13" s="862">
        <f t="shared" si="44"/>
        <v>0</v>
      </c>
      <c r="CW13" s="862">
        <f t="shared" si="45"/>
        <v>0</v>
      </c>
      <c r="CX13" s="862">
        <f t="shared" si="46"/>
        <v>0</v>
      </c>
      <c r="CY13" s="862">
        <f t="shared" si="47"/>
        <v>0</v>
      </c>
      <c r="DA13" s="862">
        <f t="shared" si="15"/>
        <v>0</v>
      </c>
    </row>
    <row r="14" spans="1:16383" ht="15" customHeight="1" x14ac:dyDescent="0.15">
      <c r="A14" s="43" t="str">
        <f>IF(C14&lt;&gt;"",設定!$C$4&amp;TEXT(ROW(A14)-7,"00"),"")</f>
        <v/>
      </c>
      <c r="B14" s="44" t="str">
        <f>IF(C14&lt;&gt;"",設定!$D$4,"")</f>
        <v/>
      </c>
      <c r="C14" s="44" t="str">
        <f t="shared" si="26"/>
        <v/>
      </c>
      <c r="D14" s="658" t="str">
        <f>IF(設定!B14&lt;&gt;0,設定!B14,"")</f>
        <v/>
      </c>
      <c r="E14" s="143"/>
      <c r="F14" s="507"/>
      <c r="G14" s="163"/>
      <c r="H14" s="93"/>
      <c r="I14" s="93"/>
      <c r="J14" s="93"/>
      <c r="K14" s="69"/>
      <c r="L14" s="163"/>
      <c r="M14" s="93"/>
      <c r="N14" s="93"/>
      <c r="O14" s="93"/>
      <c r="P14" s="163"/>
      <c r="Q14" s="93"/>
      <c r="R14" s="93"/>
      <c r="S14" s="135"/>
      <c r="T14" s="135"/>
      <c r="U14" s="69"/>
      <c r="V14" s="143"/>
      <c r="W14" s="163"/>
      <c r="X14" s="93"/>
      <c r="Y14" s="93"/>
      <c r="Z14" s="93"/>
      <c r="AA14" s="135"/>
      <c r="AB14" s="135"/>
      <c r="AC14" s="135"/>
      <c r="AD14" s="135"/>
      <c r="AE14" s="163"/>
      <c r="AF14" s="93"/>
      <c r="AG14" s="93"/>
      <c r="AH14" s="135"/>
      <c r="AI14" s="135"/>
      <c r="AJ14" s="69"/>
      <c r="AK14" s="489"/>
      <c r="AL14" s="163"/>
      <c r="AM14" s="93"/>
      <c r="AN14" s="93"/>
      <c r="AO14" s="135"/>
      <c r="AP14" s="135"/>
      <c r="AQ14" s="69"/>
      <c r="AR14" s="489"/>
      <c r="AS14" s="163"/>
      <c r="AT14" s="93"/>
      <c r="AU14" s="93"/>
      <c r="AV14" s="135"/>
      <c r="AW14" s="69"/>
      <c r="AX14" s="489"/>
      <c r="AY14" s="163"/>
      <c r="AZ14" s="93"/>
      <c r="BA14" s="93"/>
      <c r="BB14" s="135"/>
      <c r="BC14" s="135"/>
      <c r="BD14" s="489"/>
      <c r="BE14" s="163"/>
      <c r="BF14" s="93"/>
      <c r="BG14" s="93"/>
      <c r="BH14" s="135"/>
      <c r="BI14" s="135"/>
      <c r="BJ14" s="69"/>
      <c r="BK14" s="489"/>
      <c r="BL14" s="163"/>
      <c r="BM14" s="93"/>
      <c r="BN14" s="93"/>
      <c r="BO14" s="135"/>
      <c r="BP14" s="135"/>
      <c r="BQ14" s="69"/>
      <c r="BR14" s="367"/>
      <c r="BS14" s="62"/>
      <c r="BT14" s="462"/>
      <c r="BU14" s="93"/>
      <c r="BV14" s="93"/>
      <c r="BW14" s="93"/>
      <c r="BX14" s="190"/>
      <c r="BY14" s="546"/>
      <c r="BZ14" s="559" t="str">
        <f t="shared" si="1"/>
        <v/>
      </c>
      <c r="CA14" s="559" t="str">
        <f t="shared" si="2"/>
        <v/>
      </c>
      <c r="CC14" s="862">
        <f t="shared" si="27"/>
        <v>0</v>
      </c>
      <c r="CD14" s="862">
        <f t="shared" si="28"/>
        <v>0</v>
      </c>
      <c r="CE14" s="862">
        <f t="shared" si="29"/>
        <v>0</v>
      </c>
      <c r="CF14" s="862">
        <f t="shared" si="30"/>
        <v>0</v>
      </c>
      <c r="CG14" s="862">
        <f t="shared" si="31"/>
        <v>0</v>
      </c>
      <c r="CH14" s="862">
        <f t="shared" si="32"/>
        <v>0</v>
      </c>
      <c r="CI14" s="862">
        <f t="shared" si="33"/>
        <v>0</v>
      </c>
      <c r="CJ14" s="862">
        <f t="shared" si="34"/>
        <v>0</v>
      </c>
      <c r="CK14" s="862">
        <f t="shared" si="35"/>
        <v>0</v>
      </c>
      <c r="CL14" s="862">
        <f t="shared" si="36"/>
        <v>0</v>
      </c>
      <c r="CM14" s="862">
        <f t="shared" si="37"/>
        <v>0</v>
      </c>
      <c r="CN14" s="862">
        <f t="shared" si="38"/>
        <v>0</v>
      </c>
      <c r="CO14" s="862">
        <f t="shared" si="39"/>
        <v>0</v>
      </c>
      <c r="CP14" s="862">
        <f t="shared" si="40"/>
        <v>0</v>
      </c>
      <c r="CQ14" s="862">
        <f t="shared" si="41"/>
        <v>0</v>
      </c>
      <c r="CR14" s="862">
        <f t="shared" si="12"/>
        <v>0</v>
      </c>
      <c r="CS14" s="862">
        <f t="shared" si="42"/>
        <v>0</v>
      </c>
      <c r="CT14" s="862">
        <f t="shared" si="13"/>
        <v>0</v>
      </c>
      <c r="CU14" s="862">
        <f t="shared" si="43"/>
        <v>0</v>
      </c>
      <c r="CV14" s="862">
        <f t="shared" si="44"/>
        <v>0</v>
      </c>
      <c r="CW14" s="862">
        <f t="shared" si="45"/>
        <v>0</v>
      </c>
      <c r="CX14" s="862">
        <f t="shared" si="46"/>
        <v>0</v>
      </c>
      <c r="CY14" s="862">
        <f t="shared" si="47"/>
        <v>0</v>
      </c>
      <c r="DA14" s="862">
        <f t="shared" si="15"/>
        <v>0</v>
      </c>
    </row>
    <row r="15" spans="1:16383" ht="15" customHeight="1" x14ac:dyDescent="0.15">
      <c r="A15" s="43" t="str">
        <f>IF(C15&lt;&gt;"",設定!$C$4&amp;TEXT(ROW(A15)-7,"00"),"")</f>
        <v/>
      </c>
      <c r="B15" s="44" t="str">
        <f>IF(C15&lt;&gt;"",設定!$D$4,"")</f>
        <v/>
      </c>
      <c r="C15" s="44" t="str">
        <f t="shared" si="26"/>
        <v/>
      </c>
      <c r="D15" s="658" t="str">
        <f>IF(設定!B15&lt;&gt;0,設定!B15,"")</f>
        <v/>
      </c>
      <c r="E15" s="143"/>
      <c r="F15" s="507"/>
      <c r="G15" s="163"/>
      <c r="H15" s="93"/>
      <c r="I15" s="93"/>
      <c r="J15" s="93"/>
      <c r="K15" s="69"/>
      <c r="L15" s="163"/>
      <c r="M15" s="93"/>
      <c r="N15" s="93"/>
      <c r="O15" s="93"/>
      <c r="P15" s="163"/>
      <c r="Q15" s="93"/>
      <c r="R15" s="93"/>
      <c r="S15" s="135"/>
      <c r="T15" s="135"/>
      <c r="U15" s="69"/>
      <c r="V15" s="143"/>
      <c r="W15" s="163"/>
      <c r="X15" s="93"/>
      <c r="Y15" s="93"/>
      <c r="Z15" s="93"/>
      <c r="AA15" s="135"/>
      <c r="AB15" s="135"/>
      <c r="AC15" s="135"/>
      <c r="AD15" s="135"/>
      <c r="AE15" s="163"/>
      <c r="AF15" s="93"/>
      <c r="AG15" s="93"/>
      <c r="AH15" s="135"/>
      <c r="AI15" s="135"/>
      <c r="AJ15" s="69"/>
      <c r="AK15" s="489"/>
      <c r="AL15" s="163"/>
      <c r="AM15" s="93"/>
      <c r="AN15" s="93"/>
      <c r="AO15" s="135"/>
      <c r="AP15" s="135"/>
      <c r="AQ15" s="69"/>
      <c r="AR15" s="489"/>
      <c r="AS15" s="163"/>
      <c r="AT15" s="93"/>
      <c r="AU15" s="93"/>
      <c r="AV15" s="135"/>
      <c r="AW15" s="69"/>
      <c r="AX15" s="489"/>
      <c r="AY15" s="163"/>
      <c r="AZ15" s="93"/>
      <c r="BA15" s="93"/>
      <c r="BB15" s="135"/>
      <c r="BC15" s="135"/>
      <c r="BD15" s="489"/>
      <c r="BE15" s="163"/>
      <c r="BF15" s="93"/>
      <c r="BG15" s="93"/>
      <c r="BH15" s="135"/>
      <c r="BI15" s="135"/>
      <c r="BJ15" s="69"/>
      <c r="BK15" s="489"/>
      <c r="BL15" s="163"/>
      <c r="BM15" s="93"/>
      <c r="BN15" s="93"/>
      <c r="BO15" s="135"/>
      <c r="BP15" s="135"/>
      <c r="BQ15" s="69"/>
      <c r="BR15" s="367"/>
      <c r="BS15" s="62"/>
      <c r="BT15" s="462"/>
      <c r="BU15" s="93"/>
      <c r="BV15" s="93"/>
      <c r="BW15" s="93"/>
      <c r="BX15" s="190"/>
      <c r="BY15" s="546"/>
      <c r="BZ15" s="559" t="str">
        <f t="shared" si="1"/>
        <v/>
      </c>
      <c r="CA15" s="559" t="str">
        <f t="shared" si="2"/>
        <v/>
      </c>
      <c r="CC15" s="862">
        <f t="shared" si="27"/>
        <v>0</v>
      </c>
      <c r="CD15" s="862">
        <f t="shared" si="28"/>
        <v>0</v>
      </c>
      <c r="CE15" s="862">
        <f t="shared" si="29"/>
        <v>0</v>
      </c>
      <c r="CF15" s="862">
        <f t="shared" si="30"/>
        <v>0</v>
      </c>
      <c r="CG15" s="862">
        <f t="shared" si="31"/>
        <v>0</v>
      </c>
      <c r="CH15" s="862">
        <f t="shared" si="32"/>
        <v>0</v>
      </c>
      <c r="CI15" s="862">
        <f t="shared" si="33"/>
        <v>0</v>
      </c>
      <c r="CJ15" s="862">
        <f t="shared" si="34"/>
        <v>0</v>
      </c>
      <c r="CK15" s="862">
        <f t="shared" si="35"/>
        <v>0</v>
      </c>
      <c r="CL15" s="862">
        <f t="shared" si="36"/>
        <v>0</v>
      </c>
      <c r="CM15" s="862">
        <f t="shared" si="37"/>
        <v>0</v>
      </c>
      <c r="CN15" s="862">
        <f t="shared" si="38"/>
        <v>0</v>
      </c>
      <c r="CO15" s="862">
        <f t="shared" si="39"/>
        <v>0</v>
      </c>
      <c r="CP15" s="862">
        <f t="shared" si="40"/>
        <v>0</v>
      </c>
      <c r="CQ15" s="862">
        <f t="shared" si="41"/>
        <v>0</v>
      </c>
      <c r="CR15" s="862">
        <f t="shared" si="12"/>
        <v>0</v>
      </c>
      <c r="CS15" s="862">
        <f t="shared" si="42"/>
        <v>0</v>
      </c>
      <c r="CT15" s="862">
        <f t="shared" si="13"/>
        <v>0</v>
      </c>
      <c r="CU15" s="862">
        <f t="shared" si="43"/>
        <v>0</v>
      </c>
      <c r="CV15" s="862">
        <f t="shared" si="44"/>
        <v>0</v>
      </c>
      <c r="CW15" s="862">
        <f t="shared" si="45"/>
        <v>0</v>
      </c>
      <c r="CX15" s="862">
        <f t="shared" si="46"/>
        <v>0</v>
      </c>
      <c r="CY15" s="862">
        <f t="shared" si="47"/>
        <v>0</v>
      </c>
      <c r="DA15" s="862">
        <f t="shared" si="15"/>
        <v>0</v>
      </c>
    </row>
    <row r="16" spans="1:16383" ht="15" customHeight="1" x14ac:dyDescent="0.15">
      <c r="A16" s="43" t="str">
        <f>IF(C16&lt;&gt;"",設定!$C$4&amp;TEXT(ROW(A16)-7,"00"),"")</f>
        <v/>
      </c>
      <c r="B16" s="44" t="str">
        <f>IF(C16&lt;&gt;"",設定!$D$4,"")</f>
        <v/>
      </c>
      <c r="C16" s="44" t="str">
        <f t="shared" si="26"/>
        <v/>
      </c>
      <c r="D16" s="658" t="str">
        <f>IF(設定!B16&lt;&gt;0,設定!B16,"")</f>
        <v/>
      </c>
      <c r="E16" s="143"/>
      <c r="F16" s="507"/>
      <c r="G16" s="163"/>
      <c r="H16" s="93"/>
      <c r="I16" s="93"/>
      <c r="J16" s="93"/>
      <c r="K16" s="69"/>
      <c r="L16" s="163"/>
      <c r="M16" s="93"/>
      <c r="N16" s="93"/>
      <c r="O16" s="93"/>
      <c r="P16" s="163"/>
      <c r="Q16" s="93"/>
      <c r="R16" s="93"/>
      <c r="S16" s="135"/>
      <c r="T16" s="135"/>
      <c r="U16" s="69"/>
      <c r="V16" s="143"/>
      <c r="W16" s="163"/>
      <c r="X16" s="93"/>
      <c r="Y16" s="93"/>
      <c r="Z16" s="93"/>
      <c r="AA16" s="135"/>
      <c r="AB16" s="135"/>
      <c r="AC16" s="135"/>
      <c r="AD16" s="135"/>
      <c r="AE16" s="163"/>
      <c r="AF16" s="93"/>
      <c r="AG16" s="93"/>
      <c r="AH16" s="135"/>
      <c r="AI16" s="135"/>
      <c r="AJ16" s="69"/>
      <c r="AK16" s="489"/>
      <c r="AL16" s="163"/>
      <c r="AM16" s="93"/>
      <c r="AN16" s="93"/>
      <c r="AO16" s="135"/>
      <c r="AP16" s="135"/>
      <c r="AQ16" s="69"/>
      <c r="AR16" s="489"/>
      <c r="AS16" s="163"/>
      <c r="AT16" s="93"/>
      <c r="AU16" s="93"/>
      <c r="AV16" s="135"/>
      <c r="AW16" s="69"/>
      <c r="AX16" s="489"/>
      <c r="AY16" s="163"/>
      <c r="AZ16" s="93"/>
      <c r="BA16" s="93"/>
      <c r="BB16" s="135"/>
      <c r="BC16" s="135"/>
      <c r="BD16" s="489"/>
      <c r="BE16" s="163"/>
      <c r="BF16" s="93"/>
      <c r="BG16" s="93"/>
      <c r="BH16" s="135"/>
      <c r="BI16" s="135"/>
      <c r="BJ16" s="69"/>
      <c r="BK16" s="489"/>
      <c r="BL16" s="163"/>
      <c r="BM16" s="93"/>
      <c r="BN16" s="93"/>
      <c r="BO16" s="135"/>
      <c r="BP16" s="135"/>
      <c r="BQ16" s="69"/>
      <c r="BR16" s="367"/>
      <c r="BS16" s="62"/>
      <c r="BT16" s="462"/>
      <c r="BU16" s="93"/>
      <c r="BV16" s="93"/>
      <c r="BW16" s="93"/>
      <c r="BX16" s="190"/>
      <c r="BY16" s="546"/>
      <c r="BZ16" s="559" t="str">
        <f t="shared" si="1"/>
        <v/>
      </c>
      <c r="CA16" s="559" t="str">
        <f t="shared" si="2"/>
        <v/>
      </c>
      <c r="CC16" s="862">
        <f t="shared" si="27"/>
        <v>0</v>
      </c>
      <c r="CD16" s="862">
        <f t="shared" si="28"/>
        <v>0</v>
      </c>
      <c r="CE16" s="862">
        <f t="shared" si="29"/>
        <v>0</v>
      </c>
      <c r="CF16" s="862">
        <f t="shared" si="30"/>
        <v>0</v>
      </c>
      <c r="CG16" s="862">
        <f t="shared" si="31"/>
        <v>0</v>
      </c>
      <c r="CH16" s="862">
        <f t="shared" si="32"/>
        <v>0</v>
      </c>
      <c r="CI16" s="862">
        <f t="shared" si="33"/>
        <v>0</v>
      </c>
      <c r="CJ16" s="862">
        <f t="shared" si="34"/>
        <v>0</v>
      </c>
      <c r="CK16" s="862">
        <f t="shared" si="35"/>
        <v>0</v>
      </c>
      <c r="CL16" s="862">
        <f t="shared" si="36"/>
        <v>0</v>
      </c>
      <c r="CM16" s="862">
        <f t="shared" si="37"/>
        <v>0</v>
      </c>
      <c r="CN16" s="862">
        <f t="shared" si="38"/>
        <v>0</v>
      </c>
      <c r="CO16" s="862">
        <f t="shared" si="39"/>
        <v>0</v>
      </c>
      <c r="CP16" s="862">
        <f t="shared" si="40"/>
        <v>0</v>
      </c>
      <c r="CQ16" s="862">
        <f t="shared" si="41"/>
        <v>0</v>
      </c>
      <c r="CR16" s="862">
        <f t="shared" si="12"/>
        <v>0</v>
      </c>
      <c r="CS16" s="862">
        <f t="shared" si="42"/>
        <v>0</v>
      </c>
      <c r="CT16" s="862">
        <f t="shared" si="13"/>
        <v>0</v>
      </c>
      <c r="CU16" s="862">
        <f t="shared" si="43"/>
        <v>0</v>
      </c>
      <c r="CV16" s="862">
        <f t="shared" si="44"/>
        <v>0</v>
      </c>
      <c r="CW16" s="862">
        <f t="shared" si="45"/>
        <v>0</v>
      </c>
      <c r="CX16" s="862">
        <f t="shared" si="46"/>
        <v>0</v>
      </c>
      <c r="CY16" s="862">
        <f t="shared" si="47"/>
        <v>0</v>
      </c>
      <c r="DA16" s="862">
        <f t="shared" si="15"/>
        <v>0</v>
      </c>
    </row>
    <row r="17" spans="1:105" ht="15" customHeight="1" x14ac:dyDescent="0.15">
      <c r="A17" s="124" t="str">
        <f>IF(C17&lt;&gt;"",設定!$C$4&amp;TEXT(ROW(A17)-7,"00"),"")</f>
        <v/>
      </c>
      <c r="B17" s="125" t="str">
        <f>IF(C17&lt;&gt;"",設定!$D$4,"")</f>
        <v/>
      </c>
      <c r="C17" s="125" t="str">
        <f t="shared" si="26"/>
        <v/>
      </c>
      <c r="D17" s="661" t="str">
        <f>IF(設定!B17&lt;&gt;0,設定!B17,"")</f>
        <v/>
      </c>
      <c r="E17" s="146"/>
      <c r="F17" s="510"/>
      <c r="G17" s="166"/>
      <c r="H17" s="99"/>
      <c r="I17" s="99"/>
      <c r="J17" s="99"/>
      <c r="K17" s="72"/>
      <c r="L17" s="166"/>
      <c r="M17" s="99"/>
      <c r="N17" s="99"/>
      <c r="O17" s="99"/>
      <c r="P17" s="166"/>
      <c r="Q17" s="99"/>
      <c r="R17" s="99"/>
      <c r="S17" s="138"/>
      <c r="T17" s="138"/>
      <c r="U17" s="72"/>
      <c r="V17" s="146"/>
      <c r="W17" s="166"/>
      <c r="X17" s="99"/>
      <c r="Y17" s="99"/>
      <c r="Z17" s="99"/>
      <c r="AA17" s="138"/>
      <c r="AB17" s="138"/>
      <c r="AC17" s="138"/>
      <c r="AD17" s="138"/>
      <c r="AE17" s="166"/>
      <c r="AF17" s="99"/>
      <c r="AG17" s="99"/>
      <c r="AH17" s="138"/>
      <c r="AI17" s="138"/>
      <c r="AJ17" s="72"/>
      <c r="AK17" s="492"/>
      <c r="AL17" s="166"/>
      <c r="AM17" s="99"/>
      <c r="AN17" s="99"/>
      <c r="AO17" s="138"/>
      <c r="AP17" s="138"/>
      <c r="AQ17" s="72"/>
      <c r="AR17" s="492"/>
      <c r="AS17" s="166"/>
      <c r="AT17" s="99"/>
      <c r="AU17" s="99"/>
      <c r="AV17" s="138"/>
      <c r="AW17" s="72"/>
      <c r="AX17" s="492"/>
      <c r="AY17" s="166"/>
      <c r="AZ17" s="99"/>
      <c r="BA17" s="99"/>
      <c r="BB17" s="138"/>
      <c r="BC17" s="138"/>
      <c r="BD17" s="492"/>
      <c r="BE17" s="166"/>
      <c r="BF17" s="99"/>
      <c r="BG17" s="99"/>
      <c r="BH17" s="138"/>
      <c r="BI17" s="138"/>
      <c r="BJ17" s="72"/>
      <c r="BK17" s="492"/>
      <c r="BL17" s="166"/>
      <c r="BM17" s="99"/>
      <c r="BN17" s="99"/>
      <c r="BO17" s="138"/>
      <c r="BP17" s="138"/>
      <c r="BQ17" s="72"/>
      <c r="BR17" s="370"/>
      <c r="BS17" s="65"/>
      <c r="BT17" s="465"/>
      <c r="BU17" s="99"/>
      <c r="BV17" s="99"/>
      <c r="BW17" s="99"/>
      <c r="BX17" s="193"/>
      <c r="BY17" s="548"/>
      <c r="BZ17" s="559" t="str">
        <f t="shared" si="1"/>
        <v/>
      </c>
      <c r="CA17" s="559" t="str">
        <f t="shared" si="2"/>
        <v/>
      </c>
      <c r="CC17" s="862">
        <f t="shared" si="27"/>
        <v>0</v>
      </c>
      <c r="CD17" s="862">
        <f t="shared" si="28"/>
        <v>0</v>
      </c>
      <c r="CE17" s="862">
        <f t="shared" si="29"/>
        <v>0</v>
      </c>
      <c r="CF17" s="862">
        <f t="shared" si="30"/>
        <v>0</v>
      </c>
      <c r="CG17" s="862">
        <f t="shared" si="31"/>
        <v>0</v>
      </c>
      <c r="CH17" s="862">
        <f t="shared" si="32"/>
        <v>0</v>
      </c>
      <c r="CI17" s="862">
        <f t="shared" si="33"/>
        <v>0</v>
      </c>
      <c r="CJ17" s="862">
        <f t="shared" si="34"/>
        <v>0</v>
      </c>
      <c r="CK17" s="862">
        <f t="shared" si="35"/>
        <v>0</v>
      </c>
      <c r="CL17" s="862">
        <f t="shared" si="36"/>
        <v>0</v>
      </c>
      <c r="CM17" s="862">
        <f t="shared" si="37"/>
        <v>0</v>
      </c>
      <c r="CN17" s="862">
        <f t="shared" si="38"/>
        <v>0</v>
      </c>
      <c r="CO17" s="862">
        <f t="shared" si="39"/>
        <v>0</v>
      </c>
      <c r="CP17" s="862">
        <f t="shared" si="40"/>
        <v>0</v>
      </c>
      <c r="CQ17" s="862">
        <f t="shared" si="41"/>
        <v>0</v>
      </c>
      <c r="CR17" s="862">
        <f t="shared" si="12"/>
        <v>0</v>
      </c>
      <c r="CS17" s="862">
        <f t="shared" si="42"/>
        <v>0</v>
      </c>
      <c r="CT17" s="862">
        <f t="shared" si="13"/>
        <v>0</v>
      </c>
      <c r="CU17" s="862">
        <f t="shared" si="43"/>
        <v>0</v>
      </c>
      <c r="CV17" s="862">
        <f t="shared" si="44"/>
        <v>0</v>
      </c>
      <c r="CW17" s="862">
        <f t="shared" si="45"/>
        <v>0</v>
      </c>
      <c r="CX17" s="862">
        <f t="shared" si="46"/>
        <v>0</v>
      </c>
      <c r="CY17" s="862">
        <f t="shared" si="47"/>
        <v>0</v>
      </c>
      <c r="DA17" s="862">
        <f t="shared" si="15"/>
        <v>0</v>
      </c>
    </row>
    <row r="18" spans="1:105" ht="15" customHeight="1" x14ac:dyDescent="0.15">
      <c r="A18" s="122" t="str">
        <f>IF(C18&lt;&gt;"",設定!$C$4&amp;TEXT(ROW(A18)-7,"00"),"")</f>
        <v/>
      </c>
      <c r="B18" s="123" t="str">
        <f>IF(C18&lt;&gt;"",設定!$D$4,"")</f>
        <v/>
      </c>
      <c r="C18" s="123" t="str">
        <f t="shared" si="26"/>
        <v/>
      </c>
      <c r="D18" s="662" t="str">
        <f>IF(設定!B18&lt;&gt;0,設定!B18,"")</f>
        <v/>
      </c>
      <c r="E18" s="147"/>
      <c r="F18" s="511"/>
      <c r="G18" s="167"/>
      <c r="H18" s="101"/>
      <c r="I18" s="101"/>
      <c r="J18" s="101"/>
      <c r="K18" s="73"/>
      <c r="L18" s="167"/>
      <c r="M18" s="101"/>
      <c r="N18" s="101"/>
      <c r="O18" s="101"/>
      <c r="P18" s="167"/>
      <c r="Q18" s="101"/>
      <c r="R18" s="101"/>
      <c r="S18" s="139"/>
      <c r="T18" s="139"/>
      <c r="U18" s="73"/>
      <c r="V18" s="147"/>
      <c r="W18" s="167"/>
      <c r="X18" s="101"/>
      <c r="Y18" s="101"/>
      <c r="Z18" s="101"/>
      <c r="AA18" s="139"/>
      <c r="AB18" s="139"/>
      <c r="AC18" s="139"/>
      <c r="AD18" s="139"/>
      <c r="AE18" s="167"/>
      <c r="AF18" s="101"/>
      <c r="AG18" s="101"/>
      <c r="AH18" s="139"/>
      <c r="AI18" s="139"/>
      <c r="AJ18" s="73"/>
      <c r="AK18" s="493"/>
      <c r="AL18" s="167"/>
      <c r="AM18" s="101"/>
      <c r="AN18" s="101"/>
      <c r="AO18" s="139"/>
      <c r="AP18" s="139"/>
      <c r="AQ18" s="73"/>
      <c r="AR18" s="493"/>
      <c r="AS18" s="167"/>
      <c r="AT18" s="101"/>
      <c r="AU18" s="101"/>
      <c r="AV18" s="139"/>
      <c r="AW18" s="73"/>
      <c r="AX18" s="493"/>
      <c r="AY18" s="167"/>
      <c r="AZ18" s="101"/>
      <c r="BA18" s="101"/>
      <c r="BB18" s="139"/>
      <c r="BC18" s="139"/>
      <c r="BD18" s="493"/>
      <c r="BE18" s="167"/>
      <c r="BF18" s="101"/>
      <c r="BG18" s="101"/>
      <c r="BH18" s="139"/>
      <c r="BI18" s="139"/>
      <c r="BJ18" s="73"/>
      <c r="BK18" s="493"/>
      <c r="BL18" s="167"/>
      <c r="BM18" s="101"/>
      <c r="BN18" s="101"/>
      <c r="BO18" s="139"/>
      <c r="BP18" s="139"/>
      <c r="BQ18" s="73"/>
      <c r="BR18" s="371"/>
      <c r="BS18" s="66"/>
      <c r="BT18" s="466"/>
      <c r="BU18" s="101"/>
      <c r="BV18" s="101"/>
      <c r="BW18" s="101"/>
      <c r="BX18" s="194"/>
      <c r="BY18" s="549"/>
      <c r="BZ18" s="559" t="str">
        <f t="shared" si="1"/>
        <v/>
      </c>
      <c r="CA18" s="559" t="str">
        <f t="shared" si="2"/>
        <v/>
      </c>
      <c r="CC18" s="862">
        <f t="shared" si="27"/>
        <v>0</v>
      </c>
      <c r="CD18" s="862">
        <f t="shared" si="28"/>
        <v>0</v>
      </c>
      <c r="CE18" s="862">
        <f t="shared" si="29"/>
        <v>0</v>
      </c>
      <c r="CF18" s="862">
        <f t="shared" si="30"/>
        <v>0</v>
      </c>
      <c r="CG18" s="862">
        <f t="shared" si="31"/>
        <v>0</v>
      </c>
      <c r="CH18" s="862">
        <f t="shared" si="32"/>
        <v>0</v>
      </c>
      <c r="CI18" s="862">
        <f t="shared" si="33"/>
        <v>0</v>
      </c>
      <c r="CJ18" s="862">
        <f t="shared" si="34"/>
        <v>0</v>
      </c>
      <c r="CK18" s="862">
        <f t="shared" si="35"/>
        <v>0</v>
      </c>
      <c r="CL18" s="862">
        <f t="shared" si="36"/>
        <v>0</v>
      </c>
      <c r="CM18" s="862">
        <f t="shared" si="37"/>
        <v>0</v>
      </c>
      <c r="CN18" s="862">
        <f t="shared" si="38"/>
        <v>0</v>
      </c>
      <c r="CO18" s="862">
        <f t="shared" si="39"/>
        <v>0</v>
      </c>
      <c r="CP18" s="862">
        <f t="shared" si="40"/>
        <v>0</v>
      </c>
      <c r="CQ18" s="862">
        <f t="shared" si="41"/>
        <v>0</v>
      </c>
      <c r="CR18" s="862">
        <f t="shared" si="12"/>
        <v>0</v>
      </c>
      <c r="CS18" s="862">
        <f t="shared" si="42"/>
        <v>0</v>
      </c>
      <c r="CT18" s="862">
        <f t="shared" si="13"/>
        <v>0</v>
      </c>
      <c r="CU18" s="862">
        <f t="shared" si="43"/>
        <v>0</v>
      </c>
      <c r="CV18" s="862">
        <f t="shared" si="44"/>
        <v>0</v>
      </c>
      <c r="CW18" s="862">
        <f t="shared" si="45"/>
        <v>0</v>
      </c>
      <c r="CX18" s="862">
        <f t="shared" si="46"/>
        <v>0</v>
      </c>
      <c r="CY18" s="862">
        <f t="shared" si="47"/>
        <v>0</v>
      </c>
      <c r="DA18" s="862">
        <f t="shared" si="15"/>
        <v>0</v>
      </c>
    </row>
    <row r="19" spans="1:105" ht="15" customHeight="1" x14ac:dyDescent="0.15">
      <c r="A19" s="43" t="str">
        <f>IF(C19&lt;&gt;"",設定!$C$4&amp;TEXT(ROW(A19)-7,"00"),"")</f>
        <v/>
      </c>
      <c r="B19" s="44" t="str">
        <f>IF(C19&lt;&gt;"",設定!$D$4,"")</f>
        <v/>
      </c>
      <c r="C19" s="44" t="str">
        <f t="shared" si="26"/>
        <v/>
      </c>
      <c r="D19" s="658" t="str">
        <f>IF(設定!B19&lt;&gt;0,設定!B19,"")</f>
        <v/>
      </c>
      <c r="E19" s="143"/>
      <c r="F19" s="507"/>
      <c r="G19" s="163"/>
      <c r="H19" s="93"/>
      <c r="I19" s="93"/>
      <c r="J19" s="93"/>
      <c r="K19" s="69"/>
      <c r="L19" s="163"/>
      <c r="M19" s="93"/>
      <c r="N19" s="93"/>
      <c r="O19" s="93"/>
      <c r="P19" s="163"/>
      <c r="Q19" s="93"/>
      <c r="R19" s="93"/>
      <c r="S19" s="135"/>
      <c r="T19" s="135"/>
      <c r="U19" s="69"/>
      <c r="V19" s="143"/>
      <c r="W19" s="163"/>
      <c r="X19" s="93"/>
      <c r="Y19" s="93"/>
      <c r="Z19" s="93"/>
      <c r="AA19" s="135"/>
      <c r="AB19" s="135"/>
      <c r="AC19" s="135"/>
      <c r="AD19" s="135"/>
      <c r="AE19" s="163"/>
      <c r="AF19" s="93"/>
      <c r="AG19" s="93"/>
      <c r="AH19" s="135"/>
      <c r="AI19" s="135"/>
      <c r="AJ19" s="69"/>
      <c r="AK19" s="489"/>
      <c r="AL19" s="163"/>
      <c r="AM19" s="93"/>
      <c r="AN19" s="93"/>
      <c r="AO19" s="135"/>
      <c r="AP19" s="135"/>
      <c r="AQ19" s="69"/>
      <c r="AR19" s="489"/>
      <c r="AS19" s="163"/>
      <c r="AT19" s="93"/>
      <c r="AU19" s="93"/>
      <c r="AV19" s="135"/>
      <c r="AW19" s="69"/>
      <c r="AX19" s="489"/>
      <c r="AY19" s="163"/>
      <c r="AZ19" s="93"/>
      <c r="BA19" s="93"/>
      <c r="BB19" s="135"/>
      <c r="BC19" s="135"/>
      <c r="BD19" s="489"/>
      <c r="BE19" s="163"/>
      <c r="BF19" s="93"/>
      <c r="BG19" s="93"/>
      <c r="BH19" s="135"/>
      <c r="BI19" s="135"/>
      <c r="BJ19" s="69"/>
      <c r="BK19" s="489"/>
      <c r="BL19" s="163"/>
      <c r="BM19" s="93"/>
      <c r="BN19" s="93"/>
      <c r="BO19" s="135"/>
      <c r="BP19" s="135"/>
      <c r="BQ19" s="69"/>
      <c r="BR19" s="367"/>
      <c r="BS19" s="62"/>
      <c r="BT19" s="462"/>
      <c r="BU19" s="93"/>
      <c r="BV19" s="93"/>
      <c r="BW19" s="93"/>
      <c r="BX19" s="190"/>
      <c r="BY19" s="546"/>
      <c r="BZ19" s="559" t="str">
        <f t="shared" si="1"/>
        <v/>
      </c>
      <c r="CA19" s="559" t="str">
        <f t="shared" si="2"/>
        <v/>
      </c>
      <c r="CC19" s="862">
        <f t="shared" si="27"/>
        <v>0</v>
      </c>
      <c r="CD19" s="862">
        <f t="shared" si="28"/>
        <v>0</v>
      </c>
      <c r="CE19" s="862">
        <f t="shared" si="29"/>
        <v>0</v>
      </c>
      <c r="CF19" s="862">
        <f t="shared" si="30"/>
        <v>0</v>
      </c>
      <c r="CG19" s="862">
        <f t="shared" si="31"/>
        <v>0</v>
      </c>
      <c r="CH19" s="862">
        <f t="shared" si="32"/>
        <v>0</v>
      </c>
      <c r="CI19" s="862">
        <f t="shared" si="33"/>
        <v>0</v>
      </c>
      <c r="CJ19" s="862">
        <f t="shared" si="34"/>
        <v>0</v>
      </c>
      <c r="CK19" s="862">
        <f t="shared" si="35"/>
        <v>0</v>
      </c>
      <c r="CL19" s="862">
        <f t="shared" si="36"/>
        <v>0</v>
      </c>
      <c r="CM19" s="862">
        <f t="shared" si="37"/>
        <v>0</v>
      </c>
      <c r="CN19" s="862">
        <f t="shared" si="38"/>
        <v>0</v>
      </c>
      <c r="CO19" s="862">
        <f t="shared" si="39"/>
        <v>0</v>
      </c>
      <c r="CP19" s="862">
        <f t="shared" si="40"/>
        <v>0</v>
      </c>
      <c r="CQ19" s="862">
        <f t="shared" si="41"/>
        <v>0</v>
      </c>
      <c r="CR19" s="862">
        <f t="shared" si="12"/>
        <v>0</v>
      </c>
      <c r="CS19" s="862">
        <f t="shared" si="42"/>
        <v>0</v>
      </c>
      <c r="CT19" s="862">
        <f t="shared" si="13"/>
        <v>0</v>
      </c>
      <c r="CU19" s="862">
        <f t="shared" si="43"/>
        <v>0</v>
      </c>
      <c r="CV19" s="862">
        <f t="shared" si="44"/>
        <v>0</v>
      </c>
      <c r="CW19" s="862">
        <f t="shared" si="45"/>
        <v>0</v>
      </c>
      <c r="CX19" s="862">
        <f t="shared" si="46"/>
        <v>0</v>
      </c>
      <c r="CY19" s="862">
        <f t="shared" si="47"/>
        <v>0</v>
      </c>
      <c r="DA19" s="862">
        <f t="shared" si="15"/>
        <v>0</v>
      </c>
    </row>
    <row r="20" spans="1:105" ht="15" customHeight="1" x14ac:dyDescent="0.15">
      <c r="A20" s="43" t="str">
        <f>IF(C20&lt;&gt;"",設定!$C$4&amp;TEXT(ROW(A20)-7,"00"),"")</f>
        <v/>
      </c>
      <c r="B20" s="44" t="str">
        <f>IF(C20&lt;&gt;"",設定!$D$4,"")</f>
        <v/>
      </c>
      <c r="C20" s="44" t="str">
        <f t="shared" si="26"/>
        <v/>
      </c>
      <c r="D20" s="658" t="str">
        <f>IF(設定!B20&lt;&gt;0,設定!B20,"")</f>
        <v/>
      </c>
      <c r="E20" s="143"/>
      <c r="F20" s="507"/>
      <c r="G20" s="163"/>
      <c r="H20" s="93"/>
      <c r="I20" s="93"/>
      <c r="J20" s="93"/>
      <c r="K20" s="69"/>
      <c r="L20" s="163"/>
      <c r="M20" s="93"/>
      <c r="N20" s="93"/>
      <c r="O20" s="93"/>
      <c r="P20" s="163"/>
      <c r="Q20" s="93"/>
      <c r="R20" s="93"/>
      <c r="S20" s="135"/>
      <c r="T20" s="135"/>
      <c r="U20" s="69"/>
      <c r="V20" s="143"/>
      <c r="W20" s="163"/>
      <c r="X20" s="93"/>
      <c r="Y20" s="93"/>
      <c r="Z20" s="93"/>
      <c r="AA20" s="135"/>
      <c r="AB20" s="135"/>
      <c r="AC20" s="135"/>
      <c r="AD20" s="135"/>
      <c r="AE20" s="163"/>
      <c r="AF20" s="93"/>
      <c r="AG20" s="93"/>
      <c r="AH20" s="135"/>
      <c r="AI20" s="135"/>
      <c r="AJ20" s="69"/>
      <c r="AK20" s="489"/>
      <c r="AL20" s="163"/>
      <c r="AM20" s="93"/>
      <c r="AN20" s="93"/>
      <c r="AO20" s="135"/>
      <c r="AP20" s="135"/>
      <c r="AQ20" s="69"/>
      <c r="AR20" s="489"/>
      <c r="AS20" s="163"/>
      <c r="AT20" s="93"/>
      <c r="AU20" s="93"/>
      <c r="AV20" s="135"/>
      <c r="AW20" s="69"/>
      <c r="AX20" s="489"/>
      <c r="AY20" s="163"/>
      <c r="AZ20" s="93"/>
      <c r="BA20" s="93"/>
      <c r="BB20" s="135"/>
      <c r="BC20" s="135"/>
      <c r="BD20" s="489"/>
      <c r="BE20" s="163"/>
      <c r="BF20" s="93"/>
      <c r="BG20" s="93"/>
      <c r="BH20" s="135"/>
      <c r="BI20" s="135"/>
      <c r="BJ20" s="69"/>
      <c r="BK20" s="489"/>
      <c r="BL20" s="163"/>
      <c r="BM20" s="93"/>
      <c r="BN20" s="93"/>
      <c r="BO20" s="135"/>
      <c r="BP20" s="135"/>
      <c r="BQ20" s="69"/>
      <c r="BR20" s="367"/>
      <c r="BS20" s="62"/>
      <c r="BT20" s="462"/>
      <c r="BU20" s="93"/>
      <c r="BV20" s="93"/>
      <c r="BW20" s="93"/>
      <c r="BX20" s="190"/>
      <c r="BY20" s="546"/>
      <c r="BZ20" s="559" t="str">
        <f t="shared" si="1"/>
        <v/>
      </c>
      <c r="CA20" s="559" t="str">
        <f t="shared" si="2"/>
        <v/>
      </c>
      <c r="CC20" s="862">
        <f t="shared" si="27"/>
        <v>0</v>
      </c>
      <c r="CD20" s="862">
        <f t="shared" si="28"/>
        <v>0</v>
      </c>
      <c r="CE20" s="862">
        <f t="shared" si="29"/>
        <v>0</v>
      </c>
      <c r="CF20" s="862">
        <f t="shared" si="30"/>
        <v>0</v>
      </c>
      <c r="CG20" s="862">
        <f t="shared" si="31"/>
        <v>0</v>
      </c>
      <c r="CH20" s="862">
        <f t="shared" si="32"/>
        <v>0</v>
      </c>
      <c r="CI20" s="862">
        <f t="shared" si="33"/>
        <v>0</v>
      </c>
      <c r="CJ20" s="862">
        <f t="shared" si="34"/>
        <v>0</v>
      </c>
      <c r="CK20" s="862">
        <f t="shared" si="35"/>
        <v>0</v>
      </c>
      <c r="CL20" s="862">
        <f t="shared" si="36"/>
        <v>0</v>
      </c>
      <c r="CM20" s="862">
        <f t="shared" si="37"/>
        <v>0</v>
      </c>
      <c r="CN20" s="862">
        <f t="shared" si="38"/>
        <v>0</v>
      </c>
      <c r="CO20" s="862">
        <f t="shared" si="39"/>
        <v>0</v>
      </c>
      <c r="CP20" s="862">
        <f t="shared" si="40"/>
        <v>0</v>
      </c>
      <c r="CQ20" s="862">
        <f t="shared" si="41"/>
        <v>0</v>
      </c>
      <c r="CR20" s="862">
        <f t="shared" si="12"/>
        <v>0</v>
      </c>
      <c r="CS20" s="862">
        <f t="shared" si="42"/>
        <v>0</v>
      </c>
      <c r="CT20" s="862">
        <f t="shared" si="13"/>
        <v>0</v>
      </c>
      <c r="CU20" s="862">
        <f t="shared" si="43"/>
        <v>0</v>
      </c>
      <c r="CV20" s="862">
        <f t="shared" si="44"/>
        <v>0</v>
      </c>
      <c r="CW20" s="862">
        <f t="shared" si="45"/>
        <v>0</v>
      </c>
      <c r="CX20" s="862">
        <f t="shared" si="46"/>
        <v>0</v>
      </c>
      <c r="CY20" s="862">
        <f t="shared" si="47"/>
        <v>0</v>
      </c>
      <c r="DA20" s="862">
        <f t="shared" si="15"/>
        <v>0</v>
      </c>
    </row>
    <row r="21" spans="1:105" ht="15" customHeight="1" x14ac:dyDescent="0.15">
      <c r="A21" s="43" t="str">
        <f>IF(C21&lt;&gt;"",設定!$C$4&amp;TEXT(ROW(A21)-7,"00"),"")</f>
        <v/>
      </c>
      <c r="B21" s="44" t="str">
        <f>IF(C21&lt;&gt;"",設定!$D$4,"")</f>
        <v/>
      </c>
      <c r="C21" s="44" t="str">
        <f t="shared" si="26"/>
        <v/>
      </c>
      <c r="D21" s="658" t="str">
        <f>IF(設定!B21&lt;&gt;0,設定!B21,"")</f>
        <v/>
      </c>
      <c r="E21" s="143"/>
      <c r="F21" s="507"/>
      <c r="G21" s="163"/>
      <c r="H21" s="93"/>
      <c r="I21" s="93"/>
      <c r="J21" s="93"/>
      <c r="K21" s="69"/>
      <c r="L21" s="163"/>
      <c r="M21" s="93"/>
      <c r="N21" s="93"/>
      <c r="O21" s="93"/>
      <c r="P21" s="163"/>
      <c r="Q21" s="93"/>
      <c r="R21" s="93"/>
      <c r="S21" s="135"/>
      <c r="T21" s="135"/>
      <c r="U21" s="69"/>
      <c r="V21" s="143"/>
      <c r="W21" s="163"/>
      <c r="X21" s="93"/>
      <c r="Y21" s="93"/>
      <c r="Z21" s="93"/>
      <c r="AA21" s="135"/>
      <c r="AB21" s="135"/>
      <c r="AC21" s="135"/>
      <c r="AD21" s="135"/>
      <c r="AE21" s="163"/>
      <c r="AF21" s="93"/>
      <c r="AG21" s="93"/>
      <c r="AH21" s="135"/>
      <c r="AI21" s="135"/>
      <c r="AJ21" s="69"/>
      <c r="AK21" s="489"/>
      <c r="AL21" s="163"/>
      <c r="AM21" s="93"/>
      <c r="AN21" s="93"/>
      <c r="AO21" s="135"/>
      <c r="AP21" s="135"/>
      <c r="AQ21" s="69"/>
      <c r="AR21" s="489"/>
      <c r="AS21" s="163"/>
      <c r="AT21" s="93"/>
      <c r="AU21" s="93"/>
      <c r="AV21" s="135"/>
      <c r="AW21" s="69"/>
      <c r="AX21" s="489"/>
      <c r="AY21" s="163"/>
      <c r="AZ21" s="93"/>
      <c r="BA21" s="93"/>
      <c r="BB21" s="135"/>
      <c r="BC21" s="135"/>
      <c r="BD21" s="489"/>
      <c r="BE21" s="163"/>
      <c r="BF21" s="93"/>
      <c r="BG21" s="93"/>
      <c r="BH21" s="135"/>
      <c r="BI21" s="135"/>
      <c r="BJ21" s="69"/>
      <c r="BK21" s="489"/>
      <c r="BL21" s="163"/>
      <c r="BM21" s="93"/>
      <c r="BN21" s="93"/>
      <c r="BO21" s="135"/>
      <c r="BP21" s="135"/>
      <c r="BQ21" s="69"/>
      <c r="BR21" s="367"/>
      <c r="BS21" s="62"/>
      <c r="BT21" s="462"/>
      <c r="BU21" s="93"/>
      <c r="BV21" s="93"/>
      <c r="BW21" s="93"/>
      <c r="BX21" s="190"/>
      <c r="BY21" s="546"/>
      <c r="BZ21" s="559" t="str">
        <f t="shared" si="1"/>
        <v/>
      </c>
      <c r="CA21" s="559" t="str">
        <f t="shared" si="2"/>
        <v/>
      </c>
      <c r="CC21" s="862">
        <f t="shared" si="27"/>
        <v>0</v>
      </c>
      <c r="CD21" s="862">
        <f t="shared" si="28"/>
        <v>0</v>
      </c>
      <c r="CE21" s="862">
        <f t="shared" si="29"/>
        <v>0</v>
      </c>
      <c r="CF21" s="862">
        <f t="shared" si="30"/>
        <v>0</v>
      </c>
      <c r="CG21" s="862">
        <f t="shared" si="31"/>
        <v>0</v>
      </c>
      <c r="CH21" s="862">
        <f t="shared" si="32"/>
        <v>0</v>
      </c>
      <c r="CI21" s="862">
        <f t="shared" si="33"/>
        <v>0</v>
      </c>
      <c r="CJ21" s="862">
        <f t="shared" si="34"/>
        <v>0</v>
      </c>
      <c r="CK21" s="862">
        <f t="shared" si="35"/>
        <v>0</v>
      </c>
      <c r="CL21" s="862">
        <f t="shared" si="36"/>
        <v>0</v>
      </c>
      <c r="CM21" s="862">
        <f t="shared" si="37"/>
        <v>0</v>
      </c>
      <c r="CN21" s="862">
        <f t="shared" si="38"/>
        <v>0</v>
      </c>
      <c r="CO21" s="862">
        <f t="shared" si="39"/>
        <v>0</v>
      </c>
      <c r="CP21" s="862">
        <f t="shared" si="40"/>
        <v>0</v>
      </c>
      <c r="CQ21" s="862">
        <f t="shared" si="41"/>
        <v>0</v>
      </c>
      <c r="CR21" s="862">
        <f t="shared" si="12"/>
        <v>0</v>
      </c>
      <c r="CS21" s="862">
        <f t="shared" si="42"/>
        <v>0</v>
      </c>
      <c r="CT21" s="862">
        <f t="shared" si="13"/>
        <v>0</v>
      </c>
      <c r="CU21" s="862">
        <f t="shared" si="43"/>
        <v>0</v>
      </c>
      <c r="CV21" s="862">
        <f t="shared" si="44"/>
        <v>0</v>
      </c>
      <c r="CW21" s="862">
        <f t="shared" si="45"/>
        <v>0</v>
      </c>
      <c r="CX21" s="862">
        <f t="shared" si="46"/>
        <v>0</v>
      </c>
      <c r="CY21" s="862">
        <f t="shared" si="47"/>
        <v>0</v>
      </c>
      <c r="DA21" s="862">
        <f t="shared" si="15"/>
        <v>0</v>
      </c>
    </row>
    <row r="22" spans="1:105" ht="15" customHeight="1" x14ac:dyDescent="0.15">
      <c r="A22" s="120" t="str">
        <f>IF(C22&lt;&gt;"",設定!$C$4&amp;TEXT(ROW(A22)-7,"00"),"")</f>
        <v/>
      </c>
      <c r="B22" s="121" t="str">
        <f>IF(C22&lt;&gt;"",設定!$D$4,"")</f>
        <v/>
      </c>
      <c r="C22" s="121" t="str">
        <f t="shared" si="26"/>
        <v/>
      </c>
      <c r="D22" s="659" t="str">
        <f>IF(設定!B22&lt;&gt;0,設定!B22,"")</f>
        <v/>
      </c>
      <c r="E22" s="144"/>
      <c r="F22" s="508"/>
      <c r="G22" s="164"/>
      <c r="H22" s="95"/>
      <c r="I22" s="95"/>
      <c r="J22" s="95"/>
      <c r="K22" s="70"/>
      <c r="L22" s="164"/>
      <c r="M22" s="95"/>
      <c r="N22" s="95"/>
      <c r="O22" s="95"/>
      <c r="P22" s="164"/>
      <c r="Q22" s="95"/>
      <c r="R22" s="95"/>
      <c r="S22" s="136"/>
      <c r="T22" s="136"/>
      <c r="U22" s="70"/>
      <c r="V22" s="144"/>
      <c r="W22" s="164"/>
      <c r="X22" s="95"/>
      <c r="Y22" s="95"/>
      <c r="Z22" s="95"/>
      <c r="AA22" s="136"/>
      <c r="AB22" s="136"/>
      <c r="AC22" s="136"/>
      <c r="AD22" s="136"/>
      <c r="AE22" s="164"/>
      <c r="AF22" s="95"/>
      <c r="AG22" s="95"/>
      <c r="AH22" s="136"/>
      <c r="AI22" s="136"/>
      <c r="AJ22" s="70"/>
      <c r="AK22" s="490"/>
      <c r="AL22" s="164"/>
      <c r="AM22" s="95"/>
      <c r="AN22" s="95"/>
      <c r="AO22" s="136"/>
      <c r="AP22" s="136"/>
      <c r="AQ22" s="70"/>
      <c r="AR22" s="490"/>
      <c r="AS22" s="164"/>
      <c r="AT22" s="95"/>
      <c r="AU22" s="95"/>
      <c r="AV22" s="136"/>
      <c r="AW22" s="70"/>
      <c r="AX22" s="490"/>
      <c r="AY22" s="164"/>
      <c r="AZ22" s="95"/>
      <c r="BA22" s="95"/>
      <c r="BB22" s="136"/>
      <c r="BC22" s="136"/>
      <c r="BD22" s="490"/>
      <c r="BE22" s="164"/>
      <c r="BF22" s="95"/>
      <c r="BG22" s="95"/>
      <c r="BH22" s="136"/>
      <c r="BI22" s="136"/>
      <c r="BJ22" s="70"/>
      <c r="BK22" s="490"/>
      <c r="BL22" s="164"/>
      <c r="BM22" s="95"/>
      <c r="BN22" s="95"/>
      <c r="BO22" s="136"/>
      <c r="BP22" s="136"/>
      <c r="BQ22" s="70"/>
      <c r="BR22" s="368"/>
      <c r="BS22" s="63"/>
      <c r="BT22" s="463"/>
      <c r="BU22" s="95"/>
      <c r="BV22" s="95"/>
      <c r="BW22" s="95"/>
      <c r="BX22" s="191"/>
      <c r="BY22" s="547"/>
      <c r="BZ22" s="559" t="str">
        <f t="shared" si="1"/>
        <v/>
      </c>
      <c r="CA22" s="559" t="str">
        <f t="shared" si="2"/>
        <v/>
      </c>
      <c r="CC22" s="862">
        <f t="shared" si="27"/>
        <v>0</v>
      </c>
      <c r="CD22" s="862">
        <f t="shared" si="28"/>
        <v>0</v>
      </c>
      <c r="CE22" s="862">
        <f t="shared" si="29"/>
        <v>0</v>
      </c>
      <c r="CF22" s="862">
        <f t="shared" si="30"/>
        <v>0</v>
      </c>
      <c r="CG22" s="862">
        <f t="shared" si="31"/>
        <v>0</v>
      </c>
      <c r="CH22" s="862">
        <f t="shared" si="32"/>
        <v>0</v>
      </c>
      <c r="CI22" s="862">
        <f t="shared" si="33"/>
        <v>0</v>
      </c>
      <c r="CJ22" s="862">
        <f t="shared" si="34"/>
        <v>0</v>
      </c>
      <c r="CK22" s="862">
        <f t="shared" si="35"/>
        <v>0</v>
      </c>
      <c r="CL22" s="862">
        <f t="shared" si="36"/>
        <v>0</v>
      </c>
      <c r="CM22" s="862">
        <f t="shared" si="37"/>
        <v>0</v>
      </c>
      <c r="CN22" s="862">
        <f t="shared" si="38"/>
        <v>0</v>
      </c>
      <c r="CO22" s="862">
        <f t="shared" si="39"/>
        <v>0</v>
      </c>
      <c r="CP22" s="862">
        <f t="shared" si="40"/>
        <v>0</v>
      </c>
      <c r="CQ22" s="862">
        <f t="shared" si="41"/>
        <v>0</v>
      </c>
      <c r="CR22" s="862">
        <f t="shared" si="12"/>
        <v>0</v>
      </c>
      <c r="CS22" s="862">
        <f t="shared" si="42"/>
        <v>0</v>
      </c>
      <c r="CT22" s="862">
        <f t="shared" si="13"/>
        <v>0</v>
      </c>
      <c r="CU22" s="862">
        <f t="shared" si="43"/>
        <v>0</v>
      </c>
      <c r="CV22" s="862">
        <f t="shared" si="44"/>
        <v>0</v>
      </c>
      <c r="CW22" s="862">
        <f t="shared" si="45"/>
        <v>0</v>
      </c>
      <c r="CX22" s="862">
        <f t="shared" si="46"/>
        <v>0</v>
      </c>
      <c r="CY22" s="862">
        <f t="shared" si="47"/>
        <v>0</v>
      </c>
      <c r="DA22" s="862">
        <f t="shared" si="15"/>
        <v>0</v>
      </c>
    </row>
    <row r="23" spans="1:105" ht="15" customHeight="1" x14ac:dyDescent="0.15">
      <c r="A23" s="118" t="str">
        <f>IF(C23&lt;&gt;"",設定!$C$4&amp;TEXT(ROW(A23)-7,"00"),"")</f>
        <v/>
      </c>
      <c r="B23" s="119" t="str">
        <f>IF(C23&lt;&gt;"",設定!$D$4,"")</f>
        <v/>
      </c>
      <c r="C23" s="119" t="str">
        <f t="shared" si="26"/>
        <v/>
      </c>
      <c r="D23" s="660" t="str">
        <f>IF(設定!B23&lt;&gt;0,設定!B23,"")</f>
        <v/>
      </c>
      <c r="E23" s="145"/>
      <c r="F23" s="509"/>
      <c r="G23" s="165"/>
      <c r="H23" s="97"/>
      <c r="I23" s="97"/>
      <c r="J23" s="97"/>
      <c r="K23" s="71"/>
      <c r="L23" s="165"/>
      <c r="M23" s="97"/>
      <c r="N23" s="97"/>
      <c r="O23" s="97"/>
      <c r="P23" s="165"/>
      <c r="Q23" s="97"/>
      <c r="R23" s="97"/>
      <c r="S23" s="137"/>
      <c r="T23" s="137"/>
      <c r="U23" s="71"/>
      <c r="V23" s="145"/>
      <c r="W23" s="165"/>
      <c r="X23" s="97"/>
      <c r="Y23" s="97"/>
      <c r="Z23" s="97"/>
      <c r="AA23" s="137"/>
      <c r="AB23" s="137"/>
      <c r="AC23" s="137"/>
      <c r="AD23" s="137"/>
      <c r="AE23" s="165"/>
      <c r="AF23" s="97"/>
      <c r="AG23" s="97"/>
      <c r="AH23" s="137"/>
      <c r="AI23" s="137"/>
      <c r="AJ23" s="71"/>
      <c r="AK23" s="491"/>
      <c r="AL23" s="165"/>
      <c r="AM23" s="97"/>
      <c r="AN23" s="97"/>
      <c r="AO23" s="137"/>
      <c r="AP23" s="137"/>
      <c r="AQ23" s="71"/>
      <c r="AR23" s="491"/>
      <c r="AS23" s="165"/>
      <c r="AT23" s="97"/>
      <c r="AU23" s="97"/>
      <c r="AV23" s="137"/>
      <c r="AW23" s="71"/>
      <c r="AX23" s="491"/>
      <c r="AY23" s="165"/>
      <c r="AZ23" s="97"/>
      <c r="BA23" s="97"/>
      <c r="BB23" s="137"/>
      <c r="BC23" s="137"/>
      <c r="BD23" s="491"/>
      <c r="BE23" s="165"/>
      <c r="BF23" s="97"/>
      <c r="BG23" s="97"/>
      <c r="BH23" s="137"/>
      <c r="BI23" s="137"/>
      <c r="BJ23" s="71"/>
      <c r="BK23" s="491"/>
      <c r="BL23" s="165"/>
      <c r="BM23" s="97"/>
      <c r="BN23" s="97"/>
      <c r="BO23" s="137"/>
      <c r="BP23" s="137"/>
      <c r="BQ23" s="71"/>
      <c r="BR23" s="369"/>
      <c r="BS23" s="64"/>
      <c r="BT23" s="464"/>
      <c r="BU23" s="97"/>
      <c r="BV23" s="97"/>
      <c r="BW23" s="97"/>
      <c r="BX23" s="192"/>
      <c r="BY23" s="598"/>
      <c r="BZ23" s="559" t="str">
        <f t="shared" si="1"/>
        <v/>
      </c>
      <c r="CA23" s="559" t="str">
        <f t="shared" si="2"/>
        <v/>
      </c>
      <c r="CC23" s="862">
        <f t="shared" si="27"/>
        <v>0</v>
      </c>
      <c r="CD23" s="862">
        <f t="shared" si="28"/>
        <v>0</v>
      </c>
      <c r="CE23" s="862">
        <f t="shared" si="29"/>
        <v>0</v>
      </c>
      <c r="CF23" s="862">
        <f t="shared" si="30"/>
        <v>0</v>
      </c>
      <c r="CG23" s="862">
        <f t="shared" si="31"/>
        <v>0</v>
      </c>
      <c r="CH23" s="862">
        <f t="shared" si="32"/>
        <v>0</v>
      </c>
      <c r="CI23" s="862">
        <f t="shared" si="33"/>
        <v>0</v>
      </c>
      <c r="CJ23" s="862">
        <f t="shared" si="34"/>
        <v>0</v>
      </c>
      <c r="CK23" s="862">
        <f t="shared" si="35"/>
        <v>0</v>
      </c>
      <c r="CL23" s="862">
        <f t="shared" si="36"/>
        <v>0</v>
      </c>
      <c r="CM23" s="862">
        <f t="shared" si="37"/>
        <v>0</v>
      </c>
      <c r="CN23" s="862">
        <f t="shared" si="38"/>
        <v>0</v>
      </c>
      <c r="CO23" s="862">
        <f t="shared" si="39"/>
        <v>0</v>
      </c>
      <c r="CP23" s="862">
        <f t="shared" si="40"/>
        <v>0</v>
      </c>
      <c r="CQ23" s="862">
        <f t="shared" si="41"/>
        <v>0</v>
      </c>
      <c r="CR23" s="862">
        <f t="shared" si="12"/>
        <v>0</v>
      </c>
      <c r="CS23" s="862">
        <f t="shared" si="42"/>
        <v>0</v>
      </c>
      <c r="CT23" s="862">
        <f t="shared" si="13"/>
        <v>0</v>
      </c>
      <c r="CU23" s="862">
        <f t="shared" si="43"/>
        <v>0</v>
      </c>
      <c r="CV23" s="862">
        <f t="shared" si="44"/>
        <v>0</v>
      </c>
      <c r="CW23" s="862">
        <f t="shared" si="45"/>
        <v>0</v>
      </c>
      <c r="CX23" s="862">
        <f t="shared" si="46"/>
        <v>0</v>
      </c>
      <c r="CY23" s="862">
        <f t="shared" si="47"/>
        <v>0</v>
      </c>
      <c r="DA23" s="862">
        <f t="shared" si="15"/>
        <v>0</v>
      </c>
    </row>
    <row r="24" spans="1:105" ht="15" customHeight="1" x14ac:dyDescent="0.15">
      <c r="A24" s="43" t="str">
        <f>IF(C24&lt;&gt;"",設定!$C$4&amp;TEXT(ROW(A24)-7,"00"),"")</f>
        <v/>
      </c>
      <c r="B24" s="44" t="str">
        <f>IF(C24&lt;&gt;"",設定!$D$4,"")</f>
        <v/>
      </c>
      <c r="C24" s="44" t="str">
        <f t="shared" si="26"/>
        <v/>
      </c>
      <c r="D24" s="658" t="str">
        <f>IF(設定!B24&lt;&gt;0,設定!B24,"")</f>
        <v/>
      </c>
      <c r="E24" s="143"/>
      <c r="F24" s="507"/>
      <c r="G24" s="163"/>
      <c r="H24" s="93"/>
      <c r="I24" s="93"/>
      <c r="J24" s="93"/>
      <c r="K24" s="69"/>
      <c r="L24" s="163"/>
      <c r="M24" s="93"/>
      <c r="N24" s="93"/>
      <c r="O24" s="93"/>
      <c r="P24" s="163"/>
      <c r="Q24" s="93"/>
      <c r="R24" s="93"/>
      <c r="S24" s="135"/>
      <c r="T24" s="135"/>
      <c r="U24" s="69"/>
      <c r="V24" s="143"/>
      <c r="W24" s="163"/>
      <c r="X24" s="93"/>
      <c r="Y24" s="93"/>
      <c r="Z24" s="93"/>
      <c r="AA24" s="135"/>
      <c r="AB24" s="135"/>
      <c r="AC24" s="135"/>
      <c r="AD24" s="135"/>
      <c r="AE24" s="163"/>
      <c r="AF24" s="93"/>
      <c r="AG24" s="93"/>
      <c r="AH24" s="135"/>
      <c r="AI24" s="135"/>
      <c r="AJ24" s="69"/>
      <c r="AK24" s="489"/>
      <c r="AL24" s="163"/>
      <c r="AM24" s="93"/>
      <c r="AN24" s="93"/>
      <c r="AO24" s="135"/>
      <c r="AP24" s="135"/>
      <c r="AQ24" s="69"/>
      <c r="AR24" s="489"/>
      <c r="AS24" s="163"/>
      <c r="AT24" s="93"/>
      <c r="AU24" s="93"/>
      <c r="AV24" s="135"/>
      <c r="AW24" s="69"/>
      <c r="AX24" s="489"/>
      <c r="AY24" s="163"/>
      <c r="AZ24" s="93"/>
      <c r="BA24" s="93"/>
      <c r="BB24" s="135"/>
      <c r="BC24" s="135"/>
      <c r="BD24" s="489"/>
      <c r="BE24" s="163"/>
      <c r="BF24" s="93"/>
      <c r="BG24" s="93"/>
      <c r="BH24" s="135"/>
      <c r="BI24" s="135"/>
      <c r="BJ24" s="69"/>
      <c r="BK24" s="489"/>
      <c r="BL24" s="163"/>
      <c r="BM24" s="93"/>
      <c r="BN24" s="93"/>
      <c r="BO24" s="135"/>
      <c r="BP24" s="135"/>
      <c r="BQ24" s="69"/>
      <c r="BR24" s="367"/>
      <c r="BS24" s="62"/>
      <c r="BT24" s="462"/>
      <c r="BU24" s="93"/>
      <c r="BV24" s="93"/>
      <c r="BW24" s="93"/>
      <c r="BX24" s="190"/>
      <c r="BY24" s="546"/>
      <c r="BZ24" s="559" t="str">
        <f t="shared" si="1"/>
        <v/>
      </c>
      <c r="CA24" s="559" t="str">
        <f t="shared" si="2"/>
        <v/>
      </c>
      <c r="CC24" s="862">
        <f t="shared" si="27"/>
        <v>0</v>
      </c>
      <c r="CD24" s="862">
        <f t="shared" si="28"/>
        <v>0</v>
      </c>
      <c r="CE24" s="862">
        <f t="shared" si="29"/>
        <v>0</v>
      </c>
      <c r="CF24" s="862">
        <f t="shared" si="30"/>
        <v>0</v>
      </c>
      <c r="CG24" s="862">
        <f t="shared" si="31"/>
        <v>0</v>
      </c>
      <c r="CH24" s="862">
        <f t="shared" si="32"/>
        <v>0</v>
      </c>
      <c r="CI24" s="862">
        <f t="shared" si="33"/>
        <v>0</v>
      </c>
      <c r="CJ24" s="862">
        <f t="shared" si="34"/>
        <v>0</v>
      </c>
      <c r="CK24" s="862">
        <f t="shared" si="35"/>
        <v>0</v>
      </c>
      <c r="CL24" s="862">
        <f t="shared" si="36"/>
        <v>0</v>
      </c>
      <c r="CM24" s="862">
        <f t="shared" si="37"/>
        <v>0</v>
      </c>
      <c r="CN24" s="862">
        <f t="shared" si="38"/>
        <v>0</v>
      </c>
      <c r="CO24" s="862">
        <f t="shared" si="39"/>
        <v>0</v>
      </c>
      <c r="CP24" s="862">
        <f t="shared" si="40"/>
        <v>0</v>
      </c>
      <c r="CQ24" s="862">
        <f t="shared" si="41"/>
        <v>0</v>
      </c>
      <c r="CR24" s="862">
        <f t="shared" si="12"/>
        <v>0</v>
      </c>
      <c r="CS24" s="862">
        <f t="shared" si="42"/>
        <v>0</v>
      </c>
      <c r="CT24" s="862">
        <f t="shared" si="13"/>
        <v>0</v>
      </c>
      <c r="CU24" s="862">
        <f t="shared" si="43"/>
        <v>0</v>
      </c>
      <c r="CV24" s="862">
        <f t="shared" si="44"/>
        <v>0</v>
      </c>
      <c r="CW24" s="862">
        <f t="shared" si="45"/>
        <v>0</v>
      </c>
      <c r="CX24" s="862">
        <f t="shared" si="46"/>
        <v>0</v>
      </c>
      <c r="CY24" s="862">
        <f t="shared" si="47"/>
        <v>0</v>
      </c>
      <c r="DA24" s="862">
        <f t="shared" si="15"/>
        <v>0</v>
      </c>
    </row>
    <row r="25" spans="1:105" ht="15" customHeight="1" x14ac:dyDescent="0.15">
      <c r="A25" s="43" t="str">
        <f>IF(C25&lt;&gt;"",設定!$C$4&amp;TEXT(ROW(A25)-7,"00"),"")</f>
        <v/>
      </c>
      <c r="B25" s="44" t="str">
        <f>IF(C25&lt;&gt;"",設定!$D$4,"")</f>
        <v/>
      </c>
      <c r="C25" s="44" t="str">
        <f t="shared" si="26"/>
        <v/>
      </c>
      <c r="D25" s="658" t="str">
        <f>IF(設定!B25&lt;&gt;0,設定!B25,"")</f>
        <v/>
      </c>
      <c r="E25" s="143"/>
      <c r="F25" s="507"/>
      <c r="G25" s="163"/>
      <c r="H25" s="93"/>
      <c r="I25" s="93"/>
      <c r="J25" s="93"/>
      <c r="K25" s="69"/>
      <c r="L25" s="163"/>
      <c r="M25" s="93"/>
      <c r="N25" s="93"/>
      <c r="O25" s="93"/>
      <c r="P25" s="163"/>
      <c r="Q25" s="93"/>
      <c r="R25" s="93"/>
      <c r="S25" s="135"/>
      <c r="T25" s="135"/>
      <c r="U25" s="69"/>
      <c r="V25" s="143"/>
      <c r="W25" s="163"/>
      <c r="X25" s="93"/>
      <c r="Y25" s="93"/>
      <c r="Z25" s="93"/>
      <c r="AA25" s="135"/>
      <c r="AB25" s="135"/>
      <c r="AC25" s="135"/>
      <c r="AD25" s="135"/>
      <c r="AE25" s="163"/>
      <c r="AF25" s="93"/>
      <c r="AG25" s="93"/>
      <c r="AH25" s="135"/>
      <c r="AI25" s="135"/>
      <c r="AJ25" s="69"/>
      <c r="AK25" s="489"/>
      <c r="AL25" s="163"/>
      <c r="AM25" s="93"/>
      <c r="AN25" s="93"/>
      <c r="AO25" s="135"/>
      <c r="AP25" s="135"/>
      <c r="AQ25" s="69"/>
      <c r="AR25" s="489"/>
      <c r="AS25" s="163"/>
      <c r="AT25" s="93"/>
      <c r="AU25" s="93"/>
      <c r="AV25" s="135"/>
      <c r="AW25" s="69"/>
      <c r="AX25" s="489"/>
      <c r="AY25" s="163"/>
      <c r="AZ25" s="93"/>
      <c r="BA25" s="93"/>
      <c r="BB25" s="135"/>
      <c r="BC25" s="135"/>
      <c r="BD25" s="489"/>
      <c r="BE25" s="163"/>
      <c r="BF25" s="93"/>
      <c r="BG25" s="93"/>
      <c r="BH25" s="135"/>
      <c r="BI25" s="135"/>
      <c r="BJ25" s="69"/>
      <c r="BK25" s="489"/>
      <c r="BL25" s="163"/>
      <c r="BM25" s="93"/>
      <c r="BN25" s="93"/>
      <c r="BO25" s="135"/>
      <c r="BP25" s="135"/>
      <c r="BQ25" s="69"/>
      <c r="BR25" s="367"/>
      <c r="BS25" s="62"/>
      <c r="BT25" s="462"/>
      <c r="BU25" s="93"/>
      <c r="BV25" s="93"/>
      <c r="BW25" s="93"/>
      <c r="BX25" s="190"/>
      <c r="BY25" s="546"/>
      <c r="BZ25" s="559" t="str">
        <f t="shared" si="1"/>
        <v/>
      </c>
      <c r="CA25" s="559" t="str">
        <f t="shared" si="2"/>
        <v/>
      </c>
      <c r="CC25" s="862">
        <f t="shared" si="27"/>
        <v>0</v>
      </c>
      <c r="CD25" s="862">
        <f t="shared" si="28"/>
        <v>0</v>
      </c>
      <c r="CE25" s="862">
        <f t="shared" si="29"/>
        <v>0</v>
      </c>
      <c r="CF25" s="862">
        <f t="shared" si="30"/>
        <v>0</v>
      </c>
      <c r="CG25" s="862">
        <f t="shared" si="31"/>
        <v>0</v>
      </c>
      <c r="CH25" s="862">
        <f t="shared" si="32"/>
        <v>0</v>
      </c>
      <c r="CI25" s="862">
        <f t="shared" si="33"/>
        <v>0</v>
      </c>
      <c r="CJ25" s="862">
        <f t="shared" si="34"/>
        <v>0</v>
      </c>
      <c r="CK25" s="862">
        <f t="shared" si="35"/>
        <v>0</v>
      </c>
      <c r="CL25" s="862">
        <f t="shared" si="36"/>
        <v>0</v>
      </c>
      <c r="CM25" s="862">
        <f t="shared" si="37"/>
        <v>0</v>
      </c>
      <c r="CN25" s="862">
        <f t="shared" si="38"/>
        <v>0</v>
      </c>
      <c r="CO25" s="862">
        <f t="shared" si="39"/>
        <v>0</v>
      </c>
      <c r="CP25" s="862">
        <f t="shared" si="40"/>
        <v>0</v>
      </c>
      <c r="CQ25" s="862">
        <f t="shared" si="41"/>
        <v>0</v>
      </c>
      <c r="CR25" s="862">
        <f t="shared" si="12"/>
        <v>0</v>
      </c>
      <c r="CS25" s="862">
        <f t="shared" si="42"/>
        <v>0</v>
      </c>
      <c r="CT25" s="862">
        <f t="shared" si="13"/>
        <v>0</v>
      </c>
      <c r="CU25" s="862">
        <f t="shared" si="43"/>
        <v>0</v>
      </c>
      <c r="CV25" s="862">
        <f t="shared" si="44"/>
        <v>0</v>
      </c>
      <c r="CW25" s="862">
        <f t="shared" si="45"/>
        <v>0</v>
      </c>
      <c r="CX25" s="862">
        <f t="shared" si="46"/>
        <v>0</v>
      </c>
      <c r="CY25" s="862">
        <f t="shared" si="47"/>
        <v>0</v>
      </c>
      <c r="DA25" s="862">
        <f t="shared" si="15"/>
        <v>0</v>
      </c>
    </row>
    <row r="26" spans="1:105" ht="15" customHeight="1" x14ac:dyDescent="0.15">
      <c r="A26" s="43" t="str">
        <f>IF(C26&lt;&gt;"",設定!$C$4&amp;TEXT(ROW(A26)-7,"00"),"")</f>
        <v/>
      </c>
      <c r="B26" s="44" t="str">
        <f>IF(C26&lt;&gt;"",設定!$D$4,"")</f>
        <v/>
      </c>
      <c r="C26" s="44" t="str">
        <f t="shared" si="26"/>
        <v/>
      </c>
      <c r="D26" s="658" t="str">
        <f>IF(設定!B26&lt;&gt;0,設定!B26,"")</f>
        <v/>
      </c>
      <c r="E26" s="143"/>
      <c r="F26" s="507"/>
      <c r="G26" s="163"/>
      <c r="H26" s="93"/>
      <c r="I26" s="93"/>
      <c r="J26" s="93"/>
      <c r="K26" s="69"/>
      <c r="L26" s="163"/>
      <c r="M26" s="93"/>
      <c r="N26" s="93"/>
      <c r="O26" s="93"/>
      <c r="P26" s="163"/>
      <c r="Q26" s="93"/>
      <c r="R26" s="93"/>
      <c r="S26" s="135"/>
      <c r="T26" s="135"/>
      <c r="U26" s="69"/>
      <c r="V26" s="143"/>
      <c r="W26" s="163"/>
      <c r="X26" s="93"/>
      <c r="Y26" s="93"/>
      <c r="Z26" s="93"/>
      <c r="AA26" s="135"/>
      <c r="AB26" s="135"/>
      <c r="AC26" s="135"/>
      <c r="AD26" s="135"/>
      <c r="AE26" s="163"/>
      <c r="AF26" s="93"/>
      <c r="AG26" s="93"/>
      <c r="AH26" s="135"/>
      <c r="AI26" s="135"/>
      <c r="AJ26" s="69"/>
      <c r="AK26" s="489"/>
      <c r="AL26" s="163"/>
      <c r="AM26" s="93"/>
      <c r="AN26" s="93"/>
      <c r="AO26" s="135"/>
      <c r="AP26" s="135"/>
      <c r="AQ26" s="69"/>
      <c r="AR26" s="489"/>
      <c r="AS26" s="163"/>
      <c r="AT26" s="93"/>
      <c r="AU26" s="93"/>
      <c r="AV26" s="135"/>
      <c r="AW26" s="69"/>
      <c r="AX26" s="489"/>
      <c r="AY26" s="163"/>
      <c r="AZ26" s="93"/>
      <c r="BA26" s="93"/>
      <c r="BB26" s="135"/>
      <c r="BC26" s="135"/>
      <c r="BD26" s="489"/>
      <c r="BE26" s="163"/>
      <c r="BF26" s="93"/>
      <c r="BG26" s="93"/>
      <c r="BH26" s="135"/>
      <c r="BI26" s="135"/>
      <c r="BJ26" s="69"/>
      <c r="BK26" s="489"/>
      <c r="BL26" s="163"/>
      <c r="BM26" s="93"/>
      <c r="BN26" s="93"/>
      <c r="BO26" s="135"/>
      <c r="BP26" s="135"/>
      <c r="BQ26" s="69"/>
      <c r="BR26" s="367"/>
      <c r="BS26" s="62"/>
      <c r="BT26" s="462"/>
      <c r="BU26" s="93"/>
      <c r="BV26" s="93"/>
      <c r="BW26" s="93"/>
      <c r="BX26" s="190"/>
      <c r="BY26" s="546"/>
      <c r="BZ26" s="559" t="str">
        <f t="shared" si="1"/>
        <v/>
      </c>
      <c r="CA26" s="559" t="str">
        <f t="shared" si="2"/>
        <v/>
      </c>
      <c r="CC26" s="862">
        <f t="shared" si="27"/>
        <v>0</v>
      </c>
      <c r="CD26" s="862">
        <f t="shared" si="28"/>
        <v>0</v>
      </c>
      <c r="CE26" s="862">
        <f t="shared" si="29"/>
        <v>0</v>
      </c>
      <c r="CF26" s="862">
        <f t="shared" si="30"/>
        <v>0</v>
      </c>
      <c r="CG26" s="862">
        <f t="shared" si="31"/>
        <v>0</v>
      </c>
      <c r="CH26" s="862">
        <f t="shared" si="32"/>
        <v>0</v>
      </c>
      <c r="CI26" s="862">
        <f t="shared" si="33"/>
        <v>0</v>
      </c>
      <c r="CJ26" s="862">
        <f t="shared" si="34"/>
        <v>0</v>
      </c>
      <c r="CK26" s="862">
        <f t="shared" si="35"/>
        <v>0</v>
      </c>
      <c r="CL26" s="862">
        <f t="shared" si="36"/>
        <v>0</v>
      </c>
      <c r="CM26" s="862">
        <f t="shared" si="37"/>
        <v>0</v>
      </c>
      <c r="CN26" s="862">
        <f t="shared" si="38"/>
        <v>0</v>
      </c>
      <c r="CO26" s="862">
        <f t="shared" si="39"/>
        <v>0</v>
      </c>
      <c r="CP26" s="862">
        <f t="shared" si="40"/>
        <v>0</v>
      </c>
      <c r="CQ26" s="862">
        <f t="shared" si="41"/>
        <v>0</v>
      </c>
      <c r="CR26" s="862">
        <f t="shared" si="12"/>
        <v>0</v>
      </c>
      <c r="CS26" s="862">
        <f t="shared" si="42"/>
        <v>0</v>
      </c>
      <c r="CT26" s="862">
        <f t="shared" si="13"/>
        <v>0</v>
      </c>
      <c r="CU26" s="862">
        <f t="shared" si="43"/>
        <v>0</v>
      </c>
      <c r="CV26" s="862">
        <f t="shared" si="44"/>
        <v>0</v>
      </c>
      <c r="CW26" s="862">
        <f t="shared" si="45"/>
        <v>0</v>
      </c>
      <c r="CX26" s="862">
        <f t="shared" si="46"/>
        <v>0</v>
      </c>
      <c r="CY26" s="862">
        <f t="shared" si="47"/>
        <v>0</v>
      </c>
      <c r="DA26" s="862">
        <f t="shared" si="15"/>
        <v>0</v>
      </c>
    </row>
    <row r="27" spans="1:105" ht="15" customHeight="1" x14ac:dyDescent="0.15">
      <c r="A27" s="120" t="str">
        <f>IF(C27&lt;&gt;"",設定!$C$4&amp;TEXT(ROW(A27)-7,"00"),"")</f>
        <v/>
      </c>
      <c r="B27" s="121" t="str">
        <f>IF(C27&lt;&gt;"",設定!$D$4,"")</f>
        <v/>
      </c>
      <c r="C27" s="121" t="str">
        <f t="shared" si="26"/>
        <v/>
      </c>
      <c r="D27" s="659" t="str">
        <f>IF(設定!B27&lt;&gt;0,設定!B27,"")</f>
        <v/>
      </c>
      <c r="E27" s="144"/>
      <c r="F27" s="508"/>
      <c r="G27" s="164"/>
      <c r="H27" s="95"/>
      <c r="I27" s="95"/>
      <c r="J27" s="95"/>
      <c r="K27" s="70"/>
      <c r="L27" s="164"/>
      <c r="M27" s="95"/>
      <c r="N27" s="95"/>
      <c r="O27" s="95"/>
      <c r="P27" s="164"/>
      <c r="Q27" s="95"/>
      <c r="R27" s="95"/>
      <c r="S27" s="136"/>
      <c r="T27" s="136"/>
      <c r="U27" s="70"/>
      <c r="V27" s="144"/>
      <c r="W27" s="164"/>
      <c r="X27" s="95"/>
      <c r="Y27" s="95"/>
      <c r="Z27" s="95"/>
      <c r="AA27" s="136"/>
      <c r="AB27" s="136"/>
      <c r="AC27" s="136"/>
      <c r="AD27" s="136"/>
      <c r="AE27" s="164"/>
      <c r="AF27" s="95"/>
      <c r="AG27" s="95"/>
      <c r="AH27" s="136"/>
      <c r="AI27" s="136"/>
      <c r="AJ27" s="70"/>
      <c r="AK27" s="490"/>
      <c r="AL27" s="164"/>
      <c r="AM27" s="95"/>
      <c r="AN27" s="95"/>
      <c r="AO27" s="136"/>
      <c r="AP27" s="136"/>
      <c r="AQ27" s="70"/>
      <c r="AR27" s="490"/>
      <c r="AS27" s="164"/>
      <c r="AT27" s="95"/>
      <c r="AU27" s="95"/>
      <c r="AV27" s="136"/>
      <c r="AW27" s="70"/>
      <c r="AX27" s="490"/>
      <c r="AY27" s="164"/>
      <c r="AZ27" s="95"/>
      <c r="BA27" s="95"/>
      <c r="BB27" s="136"/>
      <c r="BC27" s="136"/>
      <c r="BD27" s="490"/>
      <c r="BE27" s="164"/>
      <c r="BF27" s="95"/>
      <c r="BG27" s="95"/>
      <c r="BH27" s="136"/>
      <c r="BI27" s="136"/>
      <c r="BJ27" s="70"/>
      <c r="BK27" s="490"/>
      <c r="BL27" s="164"/>
      <c r="BM27" s="95"/>
      <c r="BN27" s="95"/>
      <c r="BO27" s="136"/>
      <c r="BP27" s="136"/>
      <c r="BQ27" s="70"/>
      <c r="BR27" s="368"/>
      <c r="BS27" s="63"/>
      <c r="BT27" s="463"/>
      <c r="BU27" s="95"/>
      <c r="BV27" s="95"/>
      <c r="BW27" s="95"/>
      <c r="BX27" s="191"/>
      <c r="BY27" s="547"/>
      <c r="BZ27" s="559" t="str">
        <f t="shared" si="1"/>
        <v/>
      </c>
      <c r="CA27" s="559" t="str">
        <f t="shared" si="2"/>
        <v/>
      </c>
      <c r="CC27" s="862">
        <f t="shared" si="27"/>
        <v>0</v>
      </c>
      <c r="CD27" s="862">
        <f t="shared" si="28"/>
        <v>0</v>
      </c>
      <c r="CE27" s="862">
        <f t="shared" si="29"/>
        <v>0</v>
      </c>
      <c r="CF27" s="862">
        <f t="shared" si="30"/>
        <v>0</v>
      </c>
      <c r="CG27" s="862">
        <f t="shared" si="31"/>
        <v>0</v>
      </c>
      <c r="CH27" s="862">
        <f t="shared" si="32"/>
        <v>0</v>
      </c>
      <c r="CI27" s="862">
        <f t="shared" si="33"/>
        <v>0</v>
      </c>
      <c r="CJ27" s="862">
        <f t="shared" si="34"/>
        <v>0</v>
      </c>
      <c r="CK27" s="862">
        <f t="shared" si="35"/>
        <v>0</v>
      </c>
      <c r="CL27" s="862">
        <f t="shared" si="36"/>
        <v>0</v>
      </c>
      <c r="CM27" s="862">
        <f t="shared" si="37"/>
        <v>0</v>
      </c>
      <c r="CN27" s="862">
        <f t="shared" si="38"/>
        <v>0</v>
      </c>
      <c r="CO27" s="862">
        <f t="shared" si="39"/>
        <v>0</v>
      </c>
      <c r="CP27" s="862">
        <f t="shared" si="40"/>
        <v>0</v>
      </c>
      <c r="CQ27" s="862">
        <f t="shared" si="41"/>
        <v>0</v>
      </c>
      <c r="CR27" s="862">
        <f t="shared" si="12"/>
        <v>0</v>
      </c>
      <c r="CS27" s="862">
        <f t="shared" si="42"/>
        <v>0</v>
      </c>
      <c r="CT27" s="862">
        <f t="shared" si="13"/>
        <v>0</v>
      </c>
      <c r="CU27" s="862">
        <f t="shared" si="43"/>
        <v>0</v>
      </c>
      <c r="CV27" s="862">
        <f t="shared" si="44"/>
        <v>0</v>
      </c>
      <c r="CW27" s="862">
        <f t="shared" si="45"/>
        <v>0</v>
      </c>
      <c r="CX27" s="862">
        <f t="shared" si="46"/>
        <v>0</v>
      </c>
      <c r="CY27" s="862">
        <f t="shared" si="47"/>
        <v>0</v>
      </c>
      <c r="DA27" s="862">
        <f t="shared" si="15"/>
        <v>0</v>
      </c>
    </row>
    <row r="28" spans="1:105" ht="15" customHeight="1" x14ac:dyDescent="0.15">
      <c r="A28" s="118" t="str">
        <f>IF(C28&lt;&gt;"",設定!$C$4&amp;TEXT(ROW(A28)-7,"00"),"")</f>
        <v/>
      </c>
      <c r="B28" s="119" t="str">
        <f>IF(C28&lt;&gt;"",設定!$D$4,"")</f>
        <v/>
      </c>
      <c r="C28" s="119" t="str">
        <f t="shared" si="26"/>
        <v/>
      </c>
      <c r="D28" s="660" t="str">
        <f>IF(設定!B28&lt;&gt;0,設定!B28,"")</f>
        <v/>
      </c>
      <c r="E28" s="145"/>
      <c r="F28" s="509"/>
      <c r="G28" s="165"/>
      <c r="H28" s="97"/>
      <c r="I28" s="97"/>
      <c r="J28" s="97"/>
      <c r="K28" s="71"/>
      <c r="L28" s="165"/>
      <c r="M28" s="97"/>
      <c r="N28" s="97"/>
      <c r="O28" s="97"/>
      <c r="P28" s="165"/>
      <c r="Q28" s="97"/>
      <c r="R28" s="97"/>
      <c r="S28" s="137"/>
      <c r="T28" s="137"/>
      <c r="U28" s="71"/>
      <c r="V28" s="145"/>
      <c r="W28" s="165"/>
      <c r="X28" s="97"/>
      <c r="Y28" s="97"/>
      <c r="Z28" s="97"/>
      <c r="AA28" s="137"/>
      <c r="AB28" s="137"/>
      <c r="AC28" s="137"/>
      <c r="AD28" s="137"/>
      <c r="AE28" s="165"/>
      <c r="AF28" s="97"/>
      <c r="AG28" s="97"/>
      <c r="AH28" s="137"/>
      <c r="AI28" s="137"/>
      <c r="AJ28" s="71"/>
      <c r="AK28" s="491"/>
      <c r="AL28" s="165"/>
      <c r="AM28" s="97"/>
      <c r="AN28" s="97"/>
      <c r="AO28" s="137"/>
      <c r="AP28" s="137"/>
      <c r="AQ28" s="71"/>
      <c r="AR28" s="491"/>
      <c r="AS28" s="165"/>
      <c r="AT28" s="97"/>
      <c r="AU28" s="97"/>
      <c r="AV28" s="137"/>
      <c r="AW28" s="71"/>
      <c r="AX28" s="491"/>
      <c r="AY28" s="165"/>
      <c r="AZ28" s="97"/>
      <c r="BA28" s="97"/>
      <c r="BB28" s="137"/>
      <c r="BC28" s="137"/>
      <c r="BD28" s="491"/>
      <c r="BE28" s="165"/>
      <c r="BF28" s="97"/>
      <c r="BG28" s="97"/>
      <c r="BH28" s="137"/>
      <c r="BI28" s="137"/>
      <c r="BJ28" s="71"/>
      <c r="BK28" s="491"/>
      <c r="BL28" s="165"/>
      <c r="BM28" s="97"/>
      <c r="BN28" s="97"/>
      <c r="BO28" s="137"/>
      <c r="BP28" s="137"/>
      <c r="BQ28" s="71"/>
      <c r="BR28" s="369"/>
      <c r="BS28" s="64"/>
      <c r="BT28" s="464"/>
      <c r="BU28" s="97"/>
      <c r="BV28" s="97"/>
      <c r="BW28" s="97"/>
      <c r="BX28" s="192"/>
      <c r="BY28" s="598"/>
      <c r="BZ28" s="559" t="str">
        <f t="shared" si="1"/>
        <v/>
      </c>
      <c r="CA28" s="559" t="str">
        <f t="shared" si="2"/>
        <v/>
      </c>
      <c r="CC28" s="862">
        <f t="shared" si="27"/>
        <v>0</v>
      </c>
      <c r="CD28" s="862">
        <f t="shared" si="28"/>
        <v>0</v>
      </c>
      <c r="CE28" s="862">
        <f t="shared" si="29"/>
        <v>0</v>
      </c>
      <c r="CF28" s="862">
        <f t="shared" si="30"/>
        <v>0</v>
      </c>
      <c r="CG28" s="862">
        <f t="shared" si="31"/>
        <v>0</v>
      </c>
      <c r="CH28" s="862">
        <f t="shared" si="32"/>
        <v>0</v>
      </c>
      <c r="CI28" s="862">
        <f t="shared" si="33"/>
        <v>0</v>
      </c>
      <c r="CJ28" s="862">
        <f t="shared" si="34"/>
        <v>0</v>
      </c>
      <c r="CK28" s="862">
        <f t="shared" si="35"/>
        <v>0</v>
      </c>
      <c r="CL28" s="862">
        <f t="shared" si="36"/>
        <v>0</v>
      </c>
      <c r="CM28" s="862">
        <f t="shared" si="37"/>
        <v>0</v>
      </c>
      <c r="CN28" s="862">
        <f t="shared" si="38"/>
        <v>0</v>
      </c>
      <c r="CO28" s="862">
        <f t="shared" si="39"/>
        <v>0</v>
      </c>
      <c r="CP28" s="862">
        <f t="shared" si="40"/>
        <v>0</v>
      </c>
      <c r="CQ28" s="862">
        <f t="shared" si="41"/>
        <v>0</v>
      </c>
      <c r="CR28" s="862">
        <f t="shared" si="12"/>
        <v>0</v>
      </c>
      <c r="CS28" s="862">
        <f t="shared" si="42"/>
        <v>0</v>
      </c>
      <c r="CT28" s="862">
        <f t="shared" si="13"/>
        <v>0</v>
      </c>
      <c r="CU28" s="862">
        <f t="shared" si="43"/>
        <v>0</v>
      </c>
      <c r="CV28" s="862">
        <f t="shared" si="44"/>
        <v>0</v>
      </c>
      <c r="CW28" s="862">
        <f t="shared" si="45"/>
        <v>0</v>
      </c>
      <c r="CX28" s="862">
        <f t="shared" si="46"/>
        <v>0</v>
      </c>
      <c r="CY28" s="862">
        <f t="shared" si="47"/>
        <v>0</v>
      </c>
      <c r="DA28" s="862">
        <f t="shared" si="15"/>
        <v>0</v>
      </c>
    </row>
    <row r="29" spans="1:105" ht="15" customHeight="1" x14ac:dyDescent="0.15">
      <c r="A29" s="43" t="str">
        <f>IF(C29&lt;&gt;"",設定!$C$4&amp;TEXT(ROW(A29)-7,"00"),"")</f>
        <v/>
      </c>
      <c r="B29" s="44" t="str">
        <f>IF(C29&lt;&gt;"",設定!$D$4,"")</f>
        <v/>
      </c>
      <c r="C29" s="44" t="str">
        <f t="shared" si="26"/>
        <v/>
      </c>
      <c r="D29" s="658" t="str">
        <f>IF(設定!B29&lt;&gt;0,設定!B29,"")</f>
        <v/>
      </c>
      <c r="E29" s="143"/>
      <c r="F29" s="507"/>
      <c r="G29" s="163"/>
      <c r="H29" s="93"/>
      <c r="I29" s="93"/>
      <c r="J29" s="93"/>
      <c r="K29" s="69"/>
      <c r="L29" s="163"/>
      <c r="M29" s="93"/>
      <c r="N29" s="93"/>
      <c r="O29" s="93"/>
      <c r="P29" s="163"/>
      <c r="Q29" s="93"/>
      <c r="R29" s="93"/>
      <c r="S29" s="135"/>
      <c r="T29" s="135"/>
      <c r="U29" s="69"/>
      <c r="V29" s="143"/>
      <c r="W29" s="163"/>
      <c r="X29" s="93"/>
      <c r="Y29" s="93"/>
      <c r="Z29" s="93"/>
      <c r="AA29" s="135"/>
      <c r="AB29" s="135"/>
      <c r="AC29" s="135"/>
      <c r="AD29" s="135"/>
      <c r="AE29" s="163"/>
      <c r="AF29" s="93"/>
      <c r="AG29" s="93"/>
      <c r="AH29" s="135"/>
      <c r="AI29" s="135"/>
      <c r="AJ29" s="69"/>
      <c r="AK29" s="489"/>
      <c r="AL29" s="163"/>
      <c r="AM29" s="93"/>
      <c r="AN29" s="93"/>
      <c r="AO29" s="135"/>
      <c r="AP29" s="135"/>
      <c r="AQ29" s="69"/>
      <c r="AR29" s="489"/>
      <c r="AS29" s="163"/>
      <c r="AT29" s="93"/>
      <c r="AU29" s="93"/>
      <c r="AV29" s="135"/>
      <c r="AW29" s="69"/>
      <c r="AX29" s="489"/>
      <c r="AY29" s="163"/>
      <c r="AZ29" s="93"/>
      <c r="BA29" s="93"/>
      <c r="BB29" s="135"/>
      <c r="BC29" s="135"/>
      <c r="BD29" s="489"/>
      <c r="BE29" s="163"/>
      <c r="BF29" s="93"/>
      <c r="BG29" s="93"/>
      <c r="BH29" s="135"/>
      <c r="BI29" s="135"/>
      <c r="BJ29" s="69"/>
      <c r="BK29" s="489"/>
      <c r="BL29" s="163"/>
      <c r="BM29" s="93"/>
      <c r="BN29" s="93"/>
      <c r="BO29" s="135"/>
      <c r="BP29" s="135"/>
      <c r="BQ29" s="69"/>
      <c r="BR29" s="367"/>
      <c r="BS29" s="62"/>
      <c r="BT29" s="462"/>
      <c r="BU29" s="93"/>
      <c r="BV29" s="93"/>
      <c r="BW29" s="93"/>
      <c r="BX29" s="190"/>
      <c r="BY29" s="546"/>
      <c r="BZ29" s="559" t="str">
        <f t="shared" si="1"/>
        <v/>
      </c>
      <c r="CA29" s="559" t="str">
        <f t="shared" si="2"/>
        <v/>
      </c>
      <c r="CC29" s="862">
        <f t="shared" si="27"/>
        <v>0</v>
      </c>
      <c r="CD29" s="862">
        <f t="shared" si="28"/>
        <v>0</v>
      </c>
      <c r="CE29" s="862">
        <f t="shared" si="29"/>
        <v>0</v>
      </c>
      <c r="CF29" s="862">
        <f t="shared" si="30"/>
        <v>0</v>
      </c>
      <c r="CG29" s="862">
        <f t="shared" si="31"/>
        <v>0</v>
      </c>
      <c r="CH29" s="862">
        <f t="shared" si="32"/>
        <v>0</v>
      </c>
      <c r="CI29" s="862">
        <f t="shared" si="33"/>
        <v>0</v>
      </c>
      <c r="CJ29" s="862">
        <f t="shared" si="34"/>
        <v>0</v>
      </c>
      <c r="CK29" s="862">
        <f t="shared" si="35"/>
        <v>0</v>
      </c>
      <c r="CL29" s="862">
        <f t="shared" si="36"/>
        <v>0</v>
      </c>
      <c r="CM29" s="862">
        <f t="shared" si="37"/>
        <v>0</v>
      </c>
      <c r="CN29" s="862">
        <f t="shared" si="38"/>
        <v>0</v>
      </c>
      <c r="CO29" s="862">
        <f t="shared" si="39"/>
        <v>0</v>
      </c>
      <c r="CP29" s="862">
        <f t="shared" si="40"/>
        <v>0</v>
      </c>
      <c r="CQ29" s="862">
        <f t="shared" si="41"/>
        <v>0</v>
      </c>
      <c r="CR29" s="862">
        <f t="shared" si="12"/>
        <v>0</v>
      </c>
      <c r="CS29" s="862">
        <f t="shared" si="42"/>
        <v>0</v>
      </c>
      <c r="CT29" s="862">
        <f t="shared" si="13"/>
        <v>0</v>
      </c>
      <c r="CU29" s="862">
        <f t="shared" si="43"/>
        <v>0</v>
      </c>
      <c r="CV29" s="862">
        <f t="shared" si="44"/>
        <v>0</v>
      </c>
      <c r="CW29" s="862">
        <f t="shared" si="45"/>
        <v>0</v>
      </c>
      <c r="CX29" s="862">
        <f t="shared" si="46"/>
        <v>0</v>
      </c>
      <c r="CY29" s="862">
        <f t="shared" si="47"/>
        <v>0</v>
      </c>
      <c r="DA29" s="862">
        <f t="shared" si="15"/>
        <v>0</v>
      </c>
    </row>
    <row r="30" spans="1:105" ht="15" customHeight="1" x14ac:dyDescent="0.15">
      <c r="A30" s="43" t="str">
        <f>IF(C30&lt;&gt;"",設定!$C$4&amp;TEXT(ROW(A30)-7,"00"),"")</f>
        <v/>
      </c>
      <c r="B30" s="44" t="str">
        <f>IF(C30&lt;&gt;"",設定!$D$4,"")</f>
        <v/>
      </c>
      <c r="C30" s="44" t="str">
        <f t="shared" si="26"/>
        <v/>
      </c>
      <c r="D30" s="658" t="str">
        <f>IF(設定!B30&lt;&gt;0,設定!B30,"")</f>
        <v/>
      </c>
      <c r="E30" s="143"/>
      <c r="F30" s="507"/>
      <c r="G30" s="163"/>
      <c r="H30" s="93"/>
      <c r="I30" s="93"/>
      <c r="J30" s="93"/>
      <c r="K30" s="69"/>
      <c r="L30" s="163"/>
      <c r="M30" s="93"/>
      <c r="N30" s="93"/>
      <c r="O30" s="93"/>
      <c r="P30" s="163"/>
      <c r="Q30" s="93"/>
      <c r="R30" s="93"/>
      <c r="S30" s="135"/>
      <c r="T30" s="135"/>
      <c r="U30" s="69"/>
      <c r="V30" s="143"/>
      <c r="W30" s="163"/>
      <c r="X30" s="93"/>
      <c r="Y30" s="93"/>
      <c r="Z30" s="93"/>
      <c r="AA30" s="135"/>
      <c r="AB30" s="135"/>
      <c r="AC30" s="135"/>
      <c r="AD30" s="135"/>
      <c r="AE30" s="163"/>
      <c r="AF30" s="93"/>
      <c r="AG30" s="93"/>
      <c r="AH30" s="135"/>
      <c r="AI30" s="135"/>
      <c r="AJ30" s="69"/>
      <c r="AK30" s="489"/>
      <c r="AL30" s="163"/>
      <c r="AM30" s="93"/>
      <c r="AN30" s="93"/>
      <c r="AO30" s="135"/>
      <c r="AP30" s="135"/>
      <c r="AQ30" s="69"/>
      <c r="AR30" s="489"/>
      <c r="AS30" s="163"/>
      <c r="AT30" s="93"/>
      <c r="AU30" s="93"/>
      <c r="AV30" s="135"/>
      <c r="AW30" s="69"/>
      <c r="AX30" s="489"/>
      <c r="AY30" s="163"/>
      <c r="AZ30" s="93"/>
      <c r="BA30" s="93"/>
      <c r="BB30" s="135"/>
      <c r="BC30" s="135"/>
      <c r="BD30" s="489"/>
      <c r="BE30" s="163"/>
      <c r="BF30" s="93"/>
      <c r="BG30" s="93"/>
      <c r="BH30" s="135"/>
      <c r="BI30" s="135"/>
      <c r="BJ30" s="69"/>
      <c r="BK30" s="489"/>
      <c r="BL30" s="163"/>
      <c r="BM30" s="93"/>
      <c r="BN30" s="93"/>
      <c r="BO30" s="135"/>
      <c r="BP30" s="135"/>
      <c r="BQ30" s="69"/>
      <c r="BR30" s="367"/>
      <c r="BS30" s="62"/>
      <c r="BT30" s="462"/>
      <c r="BU30" s="93"/>
      <c r="BV30" s="93"/>
      <c r="BW30" s="93"/>
      <c r="BX30" s="190"/>
      <c r="BY30" s="546"/>
      <c r="BZ30" s="559" t="str">
        <f t="shared" si="1"/>
        <v/>
      </c>
      <c r="CA30" s="559" t="str">
        <f t="shared" si="2"/>
        <v/>
      </c>
      <c r="CC30" s="862">
        <f t="shared" si="27"/>
        <v>0</v>
      </c>
      <c r="CD30" s="862">
        <f t="shared" si="28"/>
        <v>0</v>
      </c>
      <c r="CE30" s="862">
        <f t="shared" si="29"/>
        <v>0</v>
      </c>
      <c r="CF30" s="862">
        <f t="shared" si="30"/>
        <v>0</v>
      </c>
      <c r="CG30" s="862">
        <f t="shared" si="31"/>
        <v>0</v>
      </c>
      <c r="CH30" s="862">
        <f t="shared" si="32"/>
        <v>0</v>
      </c>
      <c r="CI30" s="862">
        <f t="shared" si="33"/>
        <v>0</v>
      </c>
      <c r="CJ30" s="862">
        <f t="shared" si="34"/>
        <v>0</v>
      </c>
      <c r="CK30" s="862">
        <f t="shared" si="35"/>
        <v>0</v>
      </c>
      <c r="CL30" s="862">
        <f t="shared" si="36"/>
        <v>0</v>
      </c>
      <c r="CM30" s="862">
        <f t="shared" si="37"/>
        <v>0</v>
      </c>
      <c r="CN30" s="862">
        <f t="shared" si="38"/>
        <v>0</v>
      </c>
      <c r="CO30" s="862">
        <f t="shared" si="39"/>
        <v>0</v>
      </c>
      <c r="CP30" s="862">
        <f t="shared" si="40"/>
        <v>0</v>
      </c>
      <c r="CQ30" s="862">
        <f t="shared" si="41"/>
        <v>0</v>
      </c>
      <c r="CR30" s="862">
        <f t="shared" si="12"/>
        <v>0</v>
      </c>
      <c r="CS30" s="862">
        <f t="shared" si="42"/>
        <v>0</v>
      </c>
      <c r="CT30" s="862">
        <f t="shared" si="13"/>
        <v>0</v>
      </c>
      <c r="CU30" s="862">
        <f t="shared" si="43"/>
        <v>0</v>
      </c>
      <c r="CV30" s="862">
        <f t="shared" si="44"/>
        <v>0</v>
      </c>
      <c r="CW30" s="862">
        <f t="shared" si="45"/>
        <v>0</v>
      </c>
      <c r="CX30" s="862">
        <f t="shared" si="46"/>
        <v>0</v>
      </c>
      <c r="CY30" s="862">
        <f t="shared" si="47"/>
        <v>0</v>
      </c>
      <c r="DA30" s="862">
        <f t="shared" si="15"/>
        <v>0</v>
      </c>
    </row>
    <row r="31" spans="1:105" ht="15" customHeight="1" x14ac:dyDescent="0.15">
      <c r="A31" s="632" t="str">
        <f>IF(C31&lt;&gt;"",設定!$C$4&amp;TEXT(ROW(A31)-7,"00"),"")</f>
        <v/>
      </c>
      <c r="B31" s="633" t="str">
        <f>IF(C31&lt;&gt;"",設定!$D$4,"")</f>
        <v/>
      </c>
      <c r="C31" s="633" t="str">
        <f t="shared" si="26"/>
        <v/>
      </c>
      <c r="D31" s="658" t="str">
        <f>IF(設定!B31&lt;&gt;0,設定!B31,"")</f>
        <v/>
      </c>
      <c r="E31" s="143"/>
      <c r="F31" s="507"/>
      <c r="G31" s="163"/>
      <c r="H31" s="93"/>
      <c r="I31" s="93"/>
      <c r="J31" s="93"/>
      <c r="K31" s="69"/>
      <c r="L31" s="163"/>
      <c r="M31" s="93"/>
      <c r="N31" s="93"/>
      <c r="O31" s="93"/>
      <c r="P31" s="163"/>
      <c r="Q31" s="93"/>
      <c r="R31" s="93"/>
      <c r="S31" s="135"/>
      <c r="T31" s="135"/>
      <c r="U31" s="69"/>
      <c r="V31" s="143"/>
      <c r="W31" s="163"/>
      <c r="X31" s="93"/>
      <c r="Y31" s="93"/>
      <c r="Z31" s="93"/>
      <c r="AA31" s="135"/>
      <c r="AB31" s="135"/>
      <c r="AC31" s="135"/>
      <c r="AD31" s="135"/>
      <c r="AE31" s="163"/>
      <c r="AF31" s="93"/>
      <c r="AG31" s="93"/>
      <c r="AH31" s="135"/>
      <c r="AI31" s="135"/>
      <c r="AJ31" s="69"/>
      <c r="AK31" s="489"/>
      <c r="AL31" s="163"/>
      <c r="AM31" s="93"/>
      <c r="AN31" s="93"/>
      <c r="AO31" s="135"/>
      <c r="AP31" s="135"/>
      <c r="AQ31" s="69"/>
      <c r="AR31" s="489"/>
      <c r="AS31" s="163"/>
      <c r="AT31" s="93"/>
      <c r="AU31" s="93"/>
      <c r="AV31" s="135"/>
      <c r="AW31" s="69"/>
      <c r="AX31" s="489"/>
      <c r="AY31" s="163"/>
      <c r="AZ31" s="93"/>
      <c r="BA31" s="93"/>
      <c r="BB31" s="135"/>
      <c r="BC31" s="135"/>
      <c r="BD31" s="489"/>
      <c r="BE31" s="163"/>
      <c r="BF31" s="93"/>
      <c r="BG31" s="93"/>
      <c r="BH31" s="135"/>
      <c r="BI31" s="135"/>
      <c r="BJ31" s="69"/>
      <c r="BK31" s="489"/>
      <c r="BL31" s="163"/>
      <c r="BM31" s="93"/>
      <c r="BN31" s="93"/>
      <c r="BO31" s="135"/>
      <c r="BP31" s="135"/>
      <c r="BQ31" s="69"/>
      <c r="BR31" s="367"/>
      <c r="BS31" s="62"/>
      <c r="BT31" s="462"/>
      <c r="BU31" s="93"/>
      <c r="BV31" s="93"/>
      <c r="BW31" s="93"/>
      <c r="BX31" s="190"/>
      <c r="BY31" s="546"/>
      <c r="BZ31" s="559" t="str">
        <f t="shared" si="1"/>
        <v/>
      </c>
      <c r="CA31" s="559" t="str">
        <f t="shared" si="2"/>
        <v/>
      </c>
      <c r="CC31" s="862">
        <f t="shared" si="27"/>
        <v>0</v>
      </c>
      <c r="CD31" s="862">
        <f t="shared" si="28"/>
        <v>0</v>
      </c>
      <c r="CE31" s="862">
        <f t="shared" si="29"/>
        <v>0</v>
      </c>
      <c r="CF31" s="862">
        <f t="shared" si="30"/>
        <v>0</v>
      </c>
      <c r="CG31" s="862">
        <f t="shared" si="31"/>
        <v>0</v>
      </c>
      <c r="CH31" s="862">
        <f t="shared" si="32"/>
        <v>0</v>
      </c>
      <c r="CI31" s="862">
        <f t="shared" si="33"/>
        <v>0</v>
      </c>
      <c r="CJ31" s="862">
        <f t="shared" si="34"/>
        <v>0</v>
      </c>
      <c r="CK31" s="862">
        <f t="shared" si="35"/>
        <v>0</v>
      </c>
      <c r="CL31" s="862">
        <f t="shared" si="36"/>
        <v>0</v>
      </c>
      <c r="CM31" s="862">
        <f t="shared" si="37"/>
        <v>0</v>
      </c>
      <c r="CN31" s="862">
        <f t="shared" si="38"/>
        <v>0</v>
      </c>
      <c r="CO31" s="862">
        <f t="shared" si="39"/>
        <v>0</v>
      </c>
      <c r="CP31" s="862">
        <f t="shared" si="40"/>
        <v>0</v>
      </c>
      <c r="CQ31" s="862">
        <f t="shared" si="41"/>
        <v>0</v>
      </c>
      <c r="CR31" s="862">
        <f t="shared" si="12"/>
        <v>0</v>
      </c>
      <c r="CS31" s="862">
        <f t="shared" si="42"/>
        <v>0</v>
      </c>
      <c r="CT31" s="862">
        <f t="shared" si="13"/>
        <v>0</v>
      </c>
      <c r="CU31" s="862">
        <f t="shared" si="43"/>
        <v>0</v>
      </c>
      <c r="CV31" s="862">
        <f t="shared" si="44"/>
        <v>0</v>
      </c>
      <c r="CW31" s="862">
        <f t="shared" si="45"/>
        <v>0</v>
      </c>
      <c r="CX31" s="862">
        <f t="shared" si="46"/>
        <v>0</v>
      </c>
      <c r="CY31" s="862">
        <f t="shared" si="47"/>
        <v>0</v>
      </c>
      <c r="DA31" s="862">
        <f t="shared" si="15"/>
        <v>0</v>
      </c>
    </row>
    <row r="32" spans="1:105" ht="15" customHeight="1" thickBot="1" x14ac:dyDescent="0.2">
      <c r="A32" s="40" t="str">
        <f>IF(C32&lt;&gt;"",設定!$C$4&amp;TEXT(ROW(A32)-7,"00"),"")</f>
        <v/>
      </c>
      <c r="B32" s="42" t="str">
        <f>IF(C32&lt;&gt;"",設定!$D$4,"")</f>
        <v/>
      </c>
      <c r="C32" s="42" t="str">
        <f t="shared" si="26"/>
        <v/>
      </c>
      <c r="D32" s="663" t="str">
        <f>IF(設定!B32&lt;&gt;0,設定!B32,"")</f>
        <v/>
      </c>
      <c r="E32" s="148"/>
      <c r="F32" s="512"/>
      <c r="G32" s="168"/>
      <c r="H32" s="103"/>
      <c r="I32" s="103"/>
      <c r="J32" s="103"/>
      <c r="K32" s="74"/>
      <c r="L32" s="168"/>
      <c r="M32" s="103"/>
      <c r="N32" s="103"/>
      <c r="O32" s="103"/>
      <c r="P32" s="168"/>
      <c r="Q32" s="103"/>
      <c r="R32" s="103"/>
      <c r="S32" s="140"/>
      <c r="T32" s="140"/>
      <c r="U32" s="74"/>
      <c r="V32" s="148"/>
      <c r="W32" s="168"/>
      <c r="X32" s="103"/>
      <c r="Y32" s="103"/>
      <c r="Z32" s="103"/>
      <c r="AA32" s="140"/>
      <c r="AB32" s="140"/>
      <c r="AC32" s="140"/>
      <c r="AD32" s="140"/>
      <c r="AE32" s="168"/>
      <c r="AF32" s="103"/>
      <c r="AG32" s="103"/>
      <c r="AH32" s="140"/>
      <c r="AI32" s="140"/>
      <c r="AJ32" s="74"/>
      <c r="AK32" s="494"/>
      <c r="AL32" s="168"/>
      <c r="AM32" s="103"/>
      <c r="AN32" s="103"/>
      <c r="AO32" s="140"/>
      <c r="AP32" s="140"/>
      <c r="AQ32" s="74"/>
      <c r="AR32" s="494"/>
      <c r="AS32" s="168"/>
      <c r="AT32" s="103"/>
      <c r="AU32" s="103"/>
      <c r="AV32" s="140"/>
      <c r="AW32" s="74"/>
      <c r="AX32" s="494"/>
      <c r="AY32" s="168"/>
      <c r="AZ32" s="103"/>
      <c r="BA32" s="103"/>
      <c r="BB32" s="140"/>
      <c r="BC32" s="140"/>
      <c r="BD32" s="494"/>
      <c r="BE32" s="168"/>
      <c r="BF32" s="103"/>
      <c r="BG32" s="103"/>
      <c r="BH32" s="140"/>
      <c r="BI32" s="140"/>
      <c r="BJ32" s="74"/>
      <c r="BK32" s="494"/>
      <c r="BL32" s="168"/>
      <c r="BM32" s="103"/>
      <c r="BN32" s="103"/>
      <c r="BO32" s="140"/>
      <c r="BP32" s="140"/>
      <c r="BQ32" s="74"/>
      <c r="BR32" s="372"/>
      <c r="BS32" s="67"/>
      <c r="BT32" s="467"/>
      <c r="BU32" s="103"/>
      <c r="BV32" s="103"/>
      <c r="BW32" s="103"/>
      <c r="BX32" s="195"/>
      <c r="BY32" s="550"/>
      <c r="BZ32" s="559" t="str">
        <f t="shared" si="1"/>
        <v/>
      </c>
      <c r="CA32" s="559" t="str">
        <f t="shared" si="2"/>
        <v/>
      </c>
      <c r="CC32" s="862">
        <f t="shared" si="27"/>
        <v>0</v>
      </c>
      <c r="CD32" s="862">
        <f t="shared" si="28"/>
        <v>0</v>
      </c>
      <c r="CE32" s="862">
        <f t="shared" si="29"/>
        <v>0</v>
      </c>
      <c r="CF32" s="862">
        <f t="shared" si="30"/>
        <v>0</v>
      </c>
      <c r="CG32" s="862">
        <f t="shared" si="31"/>
        <v>0</v>
      </c>
      <c r="CH32" s="862">
        <f t="shared" si="32"/>
        <v>0</v>
      </c>
      <c r="CI32" s="862">
        <f t="shared" si="33"/>
        <v>0</v>
      </c>
      <c r="CJ32" s="862">
        <f t="shared" si="34"/>
        <v>0</v>
      </c>
      <c r="CK32" s="862">
        <f t="shared" si="35"/>
        <v>0</v>
      </c>
      <c r="CL32" s="862">
        <f t="shared" si="36"/>
        <v>0</v>
      </c>
      <c r="CM32" s="862">
        <f t="shared" si="37"/>
        <v>0</v>
      </c>
      <c r="CN32" s="862">
        <f t="shared" si="38"/>
        <v>0</v>
      </c>
      <c r="CO32" s="862">
        <f t="shared" si="39"/>
        <v>0</v>
      </c>
      <c r="CP32" s="862">
        <f t="shared" si="40"/>
        <v>0</v>
      </c>
      <c r="CQ32" s="862">
        <f t="shared" si="41"/>
        <v>0</v>
      </c>
      <c r="CR32" s="862">
        <f t="shared" si="12"/>
        <v>0</v>
      </c>
      <c r="CS32" s="862">
        <f t="shared" si="42"/>
        <v>0</v>
      </c>
      <c r="CT32" s="862">
        <f t="shared" si="13"/>
        <v>0</v>
      </c>
      <c r="CU32" s="862">
        <f t="shared" si="43"/>
        <v>0</v>
      </c>
      <c r="CV32" s="862">
        <f t="shared" si="44"/>
        <v>0</v>
      </c>
      <c r="CW32" s="862">
        <f t="shared" si="45"/>
        <v>0</v>
      </c>
      <c r="CX32" s="862">
        <f t="shared" si="46"/>
        <v>0</v>
      </c>
      <c r="CY32" s="862">
        <f t="shared" si="47"/>
        <v>0</v>
      </c>
      <c r="DA32" s="862">
        <f t="shared" si="15"/>
        <v>0</v>
      </c>
    </row>
  </sheetData>
  <sheetProtection algorithmName="SHA-512" hashValue="9MWsJ3e6dSJjc0KfcNe77C+9yV6vhc9XBSz+XWWKZ5/C8F8+5IKTpdShuD9ULctv3ynvamGk0HdHZq8LPIKMJQ==" saltValue="zY+ByLRqT/r6/D/h2KTjKw==" spinCount="100000" sheet="1" objects="1" scenarios="1"/>
  <mergeCells count="19">
    <mergeCell ref="G5:K5"/>
    <mergeCell ref="L5:O5"/>
    <mergeCell ref="BW5:BX5"/>
    <mergeCell ref="P5:U5"/>
    <mergeCell ref="BT4:BX4"/>
    <mergeCell ref="BD5:BD6"/>
    <mergeCell ref="BT5:BV5"/>
    <mergeCell ref="G3:K3"/>
    <mergeCell ref="P3:U3"/>
    <mergeCell ref="E4:U4"/>
    <mergeCell ref="W3:AD3"/>
    <mergeCell ref="BT3:BW3"/>
    <mergeCell ref="AS3:AW3"/>
    <mergeCell ref="BL3:BQ3"/>
    <mergeCell ref="BE3:BJ3"/>
    <mergeCell ref="AE3:AJ3"/>
    <mergeCell ref="AL3:AQ3"/>
    <mergeCell ref="AY3:BC3"/>
    <mergeCell ref="L3:O3"/>
  </mergeCells>
  <phoneticPr fontId="2"/>
  <conditionalFormatting sqref="D8:BY32">
    <cfRule type="expression" dxfId="302" priority="2">
      <formula>$C8=""</formula>
    </cfRule>
  </conditionalFormatting>
  <conditionalFormatting sqref="E3:F4">
    <cfRule type="containsText" dxfId="301" priority="28" operator="containsText" text="未入力">
      <formula>NOT(ISERROR(SEARCH("未入力",E3)))</formula>
    </cfRule>
  </conditionalFormatting>
  <conditionalFormatting sqref="G3 W4:AR4">
    <cfRule type="containsText" dxfId="300" priority="67" operator="containsText" text="未入力">
      <formula>NOT(ISERROR(SEARCH("未入力",G3)))</formula>
    </cfRule>
  </conditionalFormatting>
  <conditionalFormatting sqref="G7:K32">
    <cfRule type="expression" dxfId="299" priority="23">
      <formula>$E7="2：未実施"</formula>
    </cfRule>
    <cfRule type="expression" dxfId="298" priority="22">
      <formula>$E7=""</formula>
    </cfRule>
  </conditionalFormatting>
  <conditionalFormatting sqref="L3">
    <cfRule type="containsText" dxfId="297" priority="26" operator="containsText" text="未入力">
      <formula>NOT(ISERROR(SEARCH("未入力",L3)))</formula>
    </cfRule>
  </conditionalFormatting>
  <conditionalFormatting sqref="L7:O32">
    <cfRule type="expression" dxfId="296" priority="21">
      <formula>$F7=""</formula>
    </cfRule>
    <cfRule type="expression" dxfId="295" priority="19">
      <formula>$F7="2：未実施"</formula>
    </cfRule>
  </conditionalFormatting>
  <conditionalFormatting sqref="P3">
    <cfRule type="containsText" dxfId="294" priority="63" operator="containsText" text="未入力">
      <formula>NOT(ISERROR(SEARCH("未入力",P3)))</formula>
    </cfRule>
  </conditionalFormatting>
  <conditionalFormatting sqref="P7:U32">
    <cfRule type="expression" dxfId="293" priority="16">
      <formula>OR(AND($E7="2：未実施",$F7=""),AND($E7="",$F7="2：未実施"))</formula>
    </cfRule>
    <cfRule type="expression" dxfId="292" priority="18">
      <formula>AND($E7="2：未実施",$F7="2：未実施")</formula>
    </cfRule>
    <cfRule type="expression" dxfId="291" priority="20">
      <formula>AND($E7="",$F7="")</formula>
    </cfRule>
  </conditionalFormatting>
  <conditionalFormatting sqref="V3:V4">
    <cfRule type="containsText" dxfId="290" priority="62" operator="containsText" text="未入力">
      <formula>NOT(ISERROR(SEARCH("未入力",V3)))</formula>
    </cfRule>
  </conditionalFormatting>
  <conditionalFormatting sqref="W3">
    <cfRule type="containsText" dxfId="289" priority="51" operator="containsText" text="未入力">
      <formula>NOT(ISERROR(SEARCH("未入力",W3)))</formula>
    </cfRule>
  </conditionalFormatting>
  <conditionalFormatting sqref="W7:BR32">
    <cfRule type="expression" dxfId="288" priority="3">
      <formula>$V7=""</formula>
    </cfRule>
    <cfRule type="expression" dxfId="287" priority="4">
      <formula>$V7="2：未実施"</formula>
    </cfRule>
  </conditionalFormatting>
  <conditionalFormatting sqref="AE3">
    <cfRule type="containsText" dxfId="286" priority="36" operator="containsText" text="未入力">
      <formula>NOT(ISERROR(SEARCH("未入力",AE3)))</formula>
    </cfRule>
  </conditionalFormatting>
  <conditionalFormatting sqref="AE7:AK32">
    <cfRule type="expression" dxfId="285" priority="5">
      <formula>$X7=""</formula>
    </cfRule>
  </conditionalFormatting>
  <conditionalFormatting sqref="AK7:AK32">
    <cfRule type="expression" dxfId="284" priority="10">
      <formula>$AJ7=""</formula>
    </cfRule>
  </conditionalFormatting>
  <conditionalFormatting sqref="AK3:AL3">
    <cfRule type="containsText" dxfId="283" priority="34" operator="containsText" text="未入力">
      <formula>NOT(ISERROR(SEARCH("未入力",AK3)))</formula>
    </cfRule>
  </conditionalFormatting>
  <conditionalFormatting sqref="AL7:AR32">
    <cfRule type="expression" dxfId="282" priority="6">
      <formula>$Z7=""</formula>
    </cfRule>
  </conditionalFormatting>
  <conditionalFormatting sqref="AR7:AR32">
    <cfRule type="expression" dxfId="281" priority="11">
      <formula>$AQ7=""</formula>
    </cfRule>
  </conditionalFormatting>
  <conditionalFormatting sqref="AR3:AS3">
    <cfRule type="containsText" dxfId="280" priority="33" operator="containsText" text="未入力">
      <formula>NOT(ISERROR(SEARCH("未入力",AR3)))</formula>
    </cfRule>
  </conditionalFormatting>
  <conditionalFormatting sqref="AX7:AX32">
    <cfRule type="expression" dxfId="279" priority="9">
      <formula>$AW7=""</formula>
    </cfRule>
  </conditionalFormatting>
  <conditionalFormatting sqref="AX3:AY3">
    <cfRule type="containsText" dxfId="278" priority="42" operator="containsText" text="未入力">
      <formula>NOT(ISERROR(SEARCH("未入力",AX3)))</formula>
    </cfRule>
  </conditionalFormatting>
  <conditionalFormatting sqref="BD7:BD32">
    <cfRule type="expression" dxfId="277" priority="13">
      <formula>COUNTA($AY7:$BC7)=0</formula>
    </cfRule>
  </conditionalFormatting>
  <conditionalFormatting sqref="BD3:BE3">
    <cfRule type="containsText" dxfId="276" priority="29" operator="containsText" text="未入力">
      <formula>NOT(ISERROR(SEARCH("未入力",BD3)))</formula>
    </cfRule>
  </conditionalFormatting>
  <conditionalFormatting sqref="BE7:BK32">
    <cfRule type="expression" dxfId="275" priority="7">
      <formula>$AS7=""</formula>
    </cfRule>
  </conditionalFormatting>
  <conditionalFormatting sqref="BK7:BK32">
    <cfRule type="expression" dxfId="274" priority="14">
      <formula>$BJ7=""</formula>
    </cfRule>
  </conditionalFormatting>
  <conditionalFormatting sqref="BK3:BL3">
    <cfRule type="containsText" dxfId="273" priority="38" operator="containsText" text="未入力">
      <formula>NOT(ISERROR(SEARCH("未入力",BK3)))</formula>
    </cfRule>
  </conditionalFormatting>
  <conditionalFormatting sqref="BL7:BR32">
    <cfRule type="expression" dxfId="272" priority="12">
      <formula>$AT7=""</formula>
    </cfRule>
  </conditionalFormatting>
  <conditionalFormatting sqref="BR7:BR32">
    <cfRule type="expression" dxfId="271" priority="15">
      <formula>$BQ7=""</formula>
    </cfRule>
  </conditionalFormatting>
  <conditionalFormatting sqref="BR3:BT3">
    <cfRule type="containsText" dxfId="270" priority="37" operator="containsText" text="未入力">
      <formula>NOT(ISERROR(SEARCH("未入力",BR3)))</formula>
    </cfRule>
  </conditionalFormatting>
  <conditionalFormatting sqref="BT4:BW4">
    <cfRule type="containsText" dxfId="269" priority="64" operator="containsText" text="未入力">
      <formula>NOT(ISERROR(SEARCH("未入力",BT4)))</formula>
    </cfRule>
  </conditionalFormatting>
  <conditionalFormatting sqref="BT7:BW32">
    <cfRule type="expression" dxfId="268" priority="68">
      <formula>AND(COUNTA($BT7:$BV7)&gt;0,COUNTA($BW7)&gt;0)</formula>
    </cfRule>
  </conditionalFormatting>
  <conditionalFormatting sqref="BW5">
    <cfRule type="containsText" dxfId="267" priority="24" operator="containsText" text="選択">
      <formula>NOT(ISERROR(SEARCH("選択",BW5)))</formula>
    </cfRule>
  </conditionalFormatting>
  <conditionalFormatting sqref="BX7:BX32">
    <cfRule type="expression" dxfId="266" priority="1">
      <formula>$BV7=""</formula>
    </cfRule>
  </conditionalFormatting>
  <conditionalFormatting sqref="BX3:BY3">
    <cfRule type="containsText" dxfId="265" priority="32" operator="containsText" text="未入力">
      <formula>NOT(ISERROR(SEARCH("未入力",BX3)))</formula>
    </cfRule>
  </conditionalFormatting>
  <conditionalFormatting sqref="BZ7:BZ32">
    <cfRule type="containsText" dxfId="264" priority="30" operator="containsText" text="未入力">
      <formula>NOT(ISERROR(SEARCH("未入力",BZ7)))</formula>
    </cfRule>
  </conditionalFormatting>
  <conditionalFormatting sqref="CA7:CA32">
    <cfRule type="containsText" dxfId="263" priority="25" operator="containsText" text="入力">
      <formula>NOT(ISERROR(SEARCH("入力",CA7)))</formula>
    </cfRule>
  </conditionalFormatting>
  <dataValidations count="4">
    <dataValidation type="list" imeMode="disabled" allowBlank="1" showInputMessage="1" showErrorMessage="1" error="整数を入力してください。" sqref="V7:V32 E7:F32" xr:uid="{00000000-0002-0000-0B00-000000000000}">
      <formula1>"1：実施,2：未実施"</formula1>
    </dataValidation>
    <dataValidation type="list" imeMode="disabled" allowBlank="1" showInputMessage="1" showErrorMessage="1" error="整数を入力してください。" sqref="BT7:BW32 BL7:BQ32 BE7:BJ32 W7:AJ32 AS7:AW32 AL7:AQ32 AY7:BC32 G7:U32" xr:uid="{00000000-0002-0000-0B00-000001000000}">
      <formula1>"○"</formula1>
    </dataValidation>
    <dataValidation type="list" imeMode="disabled" allowBlank="1" showInputMessage="1" showErrorMessage="1" error="整数を入力してください。" sqref="BY7:BY32" xr:uid="{00000000-0002-0000-0B00-000002000000}">
      <formula1>"1：設けている,2：設けていない"</formula1>
    </dataValidation>
    <dataValidation type="list" imeMode="disabled" allowBlank="1" showInputMessage="1" showErrorMessage="1" error="整数を入力してください。" sqref="BS7:BS32" xr:uid="{B2F0F13A-0C80-4682-B2E1-F95808CE10C5}">
      <formula1>"1：実施,2：未実施,3：準備段階"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7"/>
  <dimension ref="A1:CU8"/>
  <sheetViews>
    <sheetView showGridLines="0" zoomScale="85" zoomScaleNormal="85" workbookViewId="0">
      <pane xSplit="4" ySplit="8" topLeftCell="E9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17" width="4.125" style="37" customWidth="1"/>
    <col min="18" max="19" width="15.625" style="37" customWidth="1"/>
    <col min="20" max="31" width="4.125" style="37" customWidth="1"/>
    <col min="32" max="32" width="10.625" style="364" customWidth="1"/>
    <col min="33" max="33" width="10.625" style="539" customWidth="1"/>
    <col min="34" max="34" width="2.5" style="539"/>
    <col min="35" max="35" width="2.5" style="517" customWidth="1"/>
    <col min="36" max="45" width="2.5" style="513" customWidth="1"/>
    <col min="46" max="47" width="2.5" style="517" customWidth="1"/>
    <col min="48" max="48" width="2.5" style="517"/>
    <col min="49" max="99" width="2.5" style="539"/>
    <col min="100" max="16384" width="2.5" style="37"/>
  </cols>
  <sheetData>
    <row r="1" spans="1:45" ht="13.5" customHeight="1" x14ac:dyDescent="0.15">
      <c r="D1" s="36" t="s">
        <v>4948</v>
      </c>
    </row>
    <row r="2" spans="1:45" ht="13.5" customHeight="1" thickBot="1" x14ac:dyDescent="0.2">
      <c r="D2" s="37" t="s">
        <v>1982</v>
      </c>
    </row>
    <row r="3" spans="1:45" ht="13.5" customHeight="1" x14ac:dyDescent="0.15">
      <c r="A3" s="45"/>
      <c r="B3" s="46"/>
      <c r="C3" s="149"/>
      <c r="D3" s="520"/>
      <c r="E3" s="1029" t="str">
        <f>IF(AJ6=1,"↓未入力あり","")</f>
        <v/>
      </c>
      <c r="F3" s="1028"/>
      <c r="G3" s="1028"/>
      <c r="H3" s="1028"/>
      <c r="I3" s="1028"/>
      <c r="J3" s="1028" t="str">
        <f>IF(AK6=1,"↓未入力あり","")</f>
        <v/>
      </c>
      <c r="K3" s="1028"/>
      <c r="L3" s="1028"/>
      <c r="M3" s="1028"/>
      <c r="N3" s="1028"/>
      <c r="O3" s="1028"/>
      <c r="P3" s="1028"/>
      <c r="Q3" s="1028"/>
      <c r="R3" s="261" t="str">
        <f>IF(AL6=1,"↓未入力あり","")</f>
        <v/>
      </c>
      <c r="S3" s="341" t="str">
        <f>IF(AM6=1,"↓未入力あり","")</f>
        <v/>
      </c>
      <c r="T3" s="1028" t="str">
        <f>IF(AN6=1,"↓未入力あり","")</f>
        <v/>
      </c>
      <c r="U3" s="1028"/>
      <c r="V3" s="1028"/>
      <c r="W3" s="1028"/>
      <c r="X3" s="1028"/>
      <c r="Y3" s="1028"/>
      <c r="Z3" s="1028"/>
      <c r="AA3" s="1028"/>
      <c r="AB3" s="1028"/>
      <c r="AC3" s="1028"/>
      <c r="AD3" s="1028"/>
      <c r="AE3" s="1030"/>
    </row>
    <row r="4" spans="1:45" ht="13.5" customHeight="1" x14ac:dyDescent="0.15">
      <c r="A4" s="47"/>
      <c r="B4" s="48"/>
      <c r="C4" s="52"/>
      <c r="D4" s="214"/>
      <c r="E4" s="173" t="s">
        <v>4984</v>
      </c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3" t="s">
        <v>4985</v>
      </c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505"/>
    </row>
    <row r="5" spans="1:45" ht="13.5" customHeight="1" x14ac:dyDescent="0.15">
      <c r="A5" s="47"/>
      <c r="B5" s="48"/>
      <c r="C5" s="52"/>
      <c r="D5" s="214"/>
      <c r="E5" s="184" t="s">
        <v>1983</v>
      </c>
      <c r="F5" s="83"/>
      <c r="G5" s="83"/>
      <c r="H5" s="83"/>
      <c r="I5" s="170"/>
      <c r="J5" s="169" t="s">
        <v>1984</v>
      </c>
      <c r="K5" s="83"/>
      <c r="L5" s="83"/>
      <c r="M5" s="83"/>
      <c r="N5" s="83"/>
      <c r="O5" s="83"/>
      <c r="P5" s="83"/>
      <c r="Q5" s="83"/>
      <c r="R5" s="83"/>
      <c r="S5" s="47" t="s">
        <v>1940</v>
      </c>
      <c r="T5" s="169" t="s">
        <v>2042</v>
      </c>
      <c r="U5" s="83"/>
      <c r="V5" s="83"/>
      <c r="W5" s="83"/>
      <c r="X5" s="83"/>
      <c r="Y5" s="83"/>
      <c r="Z5" s="83"/>
      <c r="AA5" s="83"/>
      <c r="AB5" s="83"/>
      <c r="AC5" s="83"/>
      <c r="AD5" s="83"/>
      <c r="AE5" s="480"/>
    </row>
    <row r="6" spans="1:45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85" t="s">
        <v>1949</v>
      </c>
      <c r="F6" s="90" t="s">
        <v>1950</v>
      </c>
      <c r="G6" s="90" t="s">
        <v>1951</v>
      </c>
      <c r="H6" s="90" t="s">
        <v>1952</v>
      </c>
      <c r="I6" s="172" t="s">
        <v>1953</v>
      </c>
      <c r="J6" s="171" t="s">
        <v>1949</v>
      </c>
      <c r="K6" s="90" t="s">
        <v>1950</v>
      </c>
      <c r="L6" s="90" t="s">
        <v>1951</v>
      </c>
      <c r="M6" s="90" t="s">
        <v>1952</v>
      </c>
      <c r="N6" s="90" t="s">
        <v>1953</v>
      </c>
      <c r="O6" s="90" t="s">
        <v>2074</v>
      </c>
      <c r="P6" s="90" t="s">
        <v>2075</v>
      </c>
      <c r="Q6" s="90" t="s">
        <v>1956</v>
      </c>
      <c r="R6" s="614" t="s">
        <v>2666</v>
      </c>
      <c r="S6" s="141" t="s">
        <v>1985</v>
      </c>
      <c r="T6" s="171" t="s">
        <v>1949</v>
      </c>
      <c r="U6" s="90" t="s">
        <v>1950</v>
      </c>
      <c r="V6" s="90" t="s">
        <v>1951</v>
      </c>
      <c r="W6" s="90" t="s">
        <v>1952</v>
      </c>
      <c r="X6" s="90" t="s">
        <v>1953</v>
      </c>
      <c r="Y6" s="90" t="s">
        <v>1954</v>
      </c>
      <c r="Z6" s="175" t="s">
        <v>1955</v>
      </c>
      <c r="AA6" s="175" t="s">
        <v>1956</v>
      </c>
      <c r="AB6" s="175" t="s">
        <v>1957</v>
      </c>
      <c r="AC6" s="175" t="s">
        <v>1958</v>
      </c>
      <c r="AD6" s="175" t="s">
        <v>2076</v>
      </c>
      <c r="AE6" s="187" t="s">
        <v>2041</v>
      </c>
      <c r="AJ6" s="513">
        <f>IF(SUM(AJ7:AJ7)&lt;&gt;0,1,0)</f>
        <v>0</v>
      </c>
      <c r="AK6" s="513">
        <f>IF(SUM(AK7:AK7)&lt;&gt;0,1,0)</f>
        <v>0</v>
      </c>
      <c r="AL6" s="513">
        <f>IF(SUM(AL7:AL7)&lt;&gt;0,1,0)</f>
        <v>0</v>
      </c>
      <c r="AM6" s="513">
        <f>IF(SUM(AM7:AM7)&lt;&gt;0,1,0)</f>
        <v>0</v>
      </c>
      <c r="AN6" s="513">
        <f>AN7</f>
        <v>0</v>
      </c>
      <c r="AQ6" s="513">
        <f>AQ7</f>
        <v>0</v>
      </c>
      <c r="AR6" s="513">
        <f>AR7</f>
        <v>0</v>
      </c>
      <c r="AS6" s="513">
        <f t="shared" ref="AS6" si="0">AS7</f>
        <v>0</v>
      </c>
    </row>
    <row r="7" spans="1:45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186"/>
      <c r="F7" s="181"/>
      <c r="G7" s="181"/>
      <c r="H7" s="181"/>
      <c r="I7" s="182"/>
      <c r="J7" s="180"/>
      <c r="K7" s="181"/>
      <c r="L7" s="181"/>
      <c r="M7" s="181"/>
      <c r="N7" s="181"/>
      <c r="O7" s="181"/>
      <c r="P7" s="181"/>
      <c r="Q7" s="181"/>
      <c r="R7" s="495"/>
      <c r="S7" s="179"/>
      <c r="T7" s="180"/>
      <c r="U7" s="181"/>
      <c r="V7" s="181"/>
      <c r="W7" s="181"/>
      <c r="X7" s="181"/>
      <c r="Y7" s="181"/>
      <c r="Z7" s="183"/>
      <c r="AA7" s="183"/>
      <c r="AB7" s="183"/>
      <c r="AC7" s="183"/>
      <c r="AD7" s="183"/>
      <c r="AE7" s="514"/>
      <c r="AF7" s="105" t="str">
        <f>IF(SUM(AJ6:AO6)&gt;0,"←未入力あり","")</f>
        <v/>
      </c>
      <c r="AG7" s="105" t="str">
        <f>IF(SUM(AQ6:AS6)&gt;0,"←入力エラー","")</f>
        <v/>
      </c>
      <c r="AJ7" s="513">
        <f>IF(AND(設定!C4&lt;&gt;"",COUNTIF(E7:I7,"○")=0),1,0)</f>
        <v>0</v>
      </c>
      <c r="AK7" s="513">
        <f>IF(AND(設定!C4&lt;&gt;"",COUNTIF(J7:Q7,"○")=0),1,0)</f>
        <v>0</v>
      </c>
      <c r="AL7" s="513">
        <f>IF($D7&lt;&gt;"",IF(AND(Q7&lt;&gt;0,R7=0),1,0),0)</f>
        <v>0</v>
      </c>
      <c r="AM7" s="513">
        <f>IF(AND($D7&lt;&gt;"",設定!C4&lt;&gt;""),IF(S7="",1,0),0)</f>
        <v>0</v>
      </c>
      <c r="AN7" s="513">
        <f>IF(AND($D7&lt;&gt;"",設定!C4&lt;&gt;"",COUNTIF(T7:AE7,"○")=0),1,0)</f>
        <v>0</v>
      </c>
      <c r="AQ7" s="513">
        <f>IF(AND(COUNTIF(E7:H7,"○")&gt;0,I7="○"),1,0)</f>
        <v>0</v>
      </c>
      <c r="AR7" s="513">
        <f>IF(AND(COUNTIF(J7:O7,"○")&gt;0,P7="○"),1,0)</f>
        <v>0</v>
      </c>
      <c r="AS7" s="513">
        <f>IF(AND(COUNTIF(T7:AD7,"○")&gt;0,AE7="○"),1,0)</f>
        <v>0</v>
      </c>
    </row>
    <row r="8" spans="1:45" ht="13.5" customHeight="1" x14ac:dyDescent="0.15">
      <c r="E8" s="1071" t="str">
        <f>IF(AQ7=1,"「ｅ」選択時は複数選択不可↑","")</f>
        <v/>
      </c>
      <c r="F8" s="1071"/>
      <c r="G8" s="1071"/>
      <c r="H8" s="1071"/>
      <c r="I8" s="1071"/>
      <c r="K8" s="1072" t="str">
        <f>IF(AR7=1,"「g」選択時は複数選択不可↑","")</f>
        <v/>
      </c>
      <c r="L8" s="1072"/>
      <c r="M8" s="1072"/>
      <c r="N8" s="1072"/>
      <c r="O8" s="1072"/>
      <c r="P8" s="1072"/>
      <c r="U8" s="197"/>
      <c r="V8" s="197"/>
      <c r="W8" s="197"/>
      <c r="X8" s="197"/>
      <c r="Y8" s="197"/>
      <c r="Z8" s="1072" t="str">
        <f>IF(AS7=1,"「ｌ」選択時は複数選択不可↑","")</f>
        <v/>
      </c>
      <c r="AA8" s="1072"/>
      <c r="AB8" s="1072"/>
      <c r="AC8" s="1072"/>
      <c r="AD8" s="1072"/>
      <c r="AE8" s="1072"/>
      <c r="AG8" s="105"/>
    </row>
  </sheetData>
  <sheetProtection algorithmName="SHA-512" hashValue="AuxGv7mSn2SGuEw51FyjD+p9cddQvg/1Xx9uxzei/3LHqPYHMM9brdW+FWsfhm0uVOhnOJzKTiNxTgzOBHejUQ==" saltValue="2roOHYhonm7R7hoISNI42w==" spinCount="100000" sheet="1" objects="1" scenarios="1"/>
  <mergeCells count="6">
    <mergeCell ref="E8:I8"/>
    <mergeCell ref="E3:I3"/>
    <mergeCell ref="T3:AE3"/>
    <mergeCell ref="J3:Q3"/>
    <mergeCell ref="K8:P8"/>
    <mergeCell ref="Z8:AE8"/>
  </mergeCells>
  <phoneticPr fontId="2"/>
  <conditionalFormatting sqref="E3">
    <cfRule type="containsText" dxfId="262" priority="26" operator="containsText" text="未入力">
      <formula>NOT(ISERROR(SEARCH("未入力",E3)))</formula>
    </cfRule>
  </conditionalFormatting>
  <conditionalFormatting sqref="E7:I7">
    <cfRule type="expression" dxfId="261" priority="6">
      <formula>AND(COUNTA($E$7:$H$7)&gt;0,COUNTA($I$7)&gt;0)</formula>
    </cfRule>
  </conditionalFormatting>
  <conditionalFormatting sqref="E8:I8 K8">
    <cfRule type="containsText" dxfId="260" priority="18" operator="containsText" text="複数選択">
      <formula>NOT(ISERROR(SEARCH("複数選択",E8)))</formula>
    </cfRule>
  </conditionalFormatting>
  <conditionalFormatting sqref="J3">
    <cfRule type="containsText" dxfId="259" priority="23" operator="containsText" text="未入力">
      <formula>NOT(ISERROR(SEARCH("未入力",J3)))</formula>
    </cfRule>
  </conditionalFormatting>
  <conditionalFormatting sqref="J7:P7">
    <cfRule type="expression" dxfId="258" priority="5">
      <formula>AND(COUNTA($J$7:$O$7)&gt;0,COUNTA($P$7)&gt;0)</formula>
    </cfRule>
  </conditionalFormatting>
  <conditionalFormatting sqref="R3">
    <cfRule type="containsText" dxfId="257" priority="7" operator="containsText" text="未入力">
      <formula>NOT(ISERROR(SEARCH("未入力",R3)))</formula>
    </cfRule>
  </conditionalFormatting>
  <conditionalFormatting sqref="R7">
    <cfRule type="expression" dxfId="256" priority="1">
      <formula>$Q7=""</formula>
    </cfRule>
  </conditionalFormatting>
  <conditionalFormatting sqref="S3:S4">
    <cfRule type="containsText" dxfId="255" priority="25" operator="containsText" text="未入力">
      <formula>NOT(ISERROR(SEARCH("未入力",S3)))</formula>
    </cfRule>
  </conditionalFormatting>
  <conditionalFormatting sqref="T3">
    <cfRule type="containsText" dxfId="254" priority="19" operator="containsText" text="未入力">
      <formula>NOT(ISERROR(SEARCH("未入力",T3)))</formula>
    </cfRule>
  </conditionalFormatting>
  <conditionalFormatting sqref="T7:AE7">
    <cfRule type="expression" dxfId="253" priority="4">
      <formula>AND(COUNTA($T$7:$AD$7)&gt;0,COUNTA($AE$7)&gt;0)</formula>
    </cfRule>
  </conditionalFormatting>
  <conditionalFormatting sqref="Z8">
    <cfRule type="containsText" dxfId="252" priority="17" operator="containsText" text="複数選択">
      <formula>NOT(ISERROR(SEARCH("複数選択",Z8)))</formula>
    </cfRule>
  </conditionalFormatting>
  <conditionalFormatting sqref="AF7">
    <cfRule type="containsText" dxfId="251" priority="10" operator="containsText" text="未入力">
      <formula>NOT(ISERROR(SEARCH("未入力",AF7)))</formula>
    </cfRule>
  </conditionalFormatting>
  <conditionalFormatting sqref="AG7">
    <cfRule type="containsText" dxfId="250" priority="9" operator="containsText" text="入力">
      <formula>NOT(ISERROR(SEARCH("入力",AG7)))</formula>
    </cfRule>
  </conditionalFormatting>
  <conditionalFormatting sqref="AG8">
    <cfRule type="containsText" dxfId="248" priority="13" operator="containsText" text="入力">
      <formula>NOT(ISERROR(SEARCH("入力",#REF!)))</formula>
    </cfRule>
  </conditionalFormatting>
  <dataValidations count="2">
    <dataValidation type="list" imeMode="disabled" allowBlank="1" showInputMessage="1" showErrorMessage="1" error="整数を入力してください。" sqref="S7" xr:uid="{00000000-0002-0000-0C00-000000000000}">
      <formula1>"1：全学部・研究科,2：一部の学部・研究科,3：未実施"</formula1>
    </dataValidation>
    <dataValidation type="list" imeMode="disabled" allowBlank="1" showInputMessage="1" showErrorMessage="1" error="整数を入力してください。" sqref="E7:Q7 T7:AE7" xr:uid="{00000000-0002-0000-0C00-000001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2" operator="containsText" text="入力" id="{E6691008-5FCD-4114-B991-48E1DE1CD5A0}">
            <xm:f>NOT(ISERROR(SEARCH("入力",'3EF'!AO8)))</xm:f>
            <x14:dxf>
              <fill>
                <patternFill>
                  <bgColor rgb="FFFFFF00"/>
                </patternFill>
              </fill>
            </x14:dxf>
          </x14:cfRule>
          <xm:sqref>AG8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1877C-9165-4B6B-B913-DF08979EB2CA}">
  <dimension ref="A1:AT51"/>
  <sheetViews>
    <sheetView showGridLines="0" zoomScale="85" zoomScaleNormal="85" workbookViewId="0">
      <pane xSplit="4" ySplit="6" topLeftCell="E7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16" width="9.625" style="37" customWidth="1"/>
    <col min="17" max="18" width="11.625" style="37" customWidth="1"/>
    <col min="19" max="19" width="10.625" style="37" customWidth="1"/>
    <col min="20" max="21" width="2.5" style="364"/>
    <col min="22" max="22" width="2.5" style="38"/>
    <col min="23" max="23" width="2.5" style="38" customWidth="1"/>
    <col min="24" max="33" width="2.5" style="38"/>
    <col min="34" max="36" width="2.5" style="379"/>
    <col min="37" max="46" width="2.5" style="364"/>
    <col min="47" max="16384" width="2.5" style="37"/>
  </cols>
  <sheetData>
    <row r="1" spans="1:33" ht="13.5" x14ac:dyDescent="0.15">
      <c r="D1" s="36" t="s">
        <v>4879</v>
      </c>
    </row>
    <row r="2" spans="1:33" ht="12" thickBot="1" x14ac:dyDescent="0.2">
      <c r="D2" s="37" t="s">
        <v>1936</v>
      </c>
      <c r="G2" s="833" t="s">
        <v>4880</v>
      </c>
      <c r="I2" s="936"/>
    </row>
    <row r="3" spans="1:33" x14ac:dyDescent="0.15">
      <c r="A3" s="45"/>
      <c r="B3" s="46"/>
      <c r="C3" s="149"/>
      <c r="D3" s="520"/>
      <c r="E3" s="937" t="str">
        <f t="shared" ref="E3:J3" ca="1" si="0">IF(V6=1,"↓未入力あり","")</f>
        <v/>
      </c>
      <c r="F3" s="932" t="str">
        <f t="shared" si="0"/>
        <v/>
      </c>
      <c r="G3" s="932" t="str">
        <f t="shared" ca="1" si="0"/>
        <v/>
      </c>
      <c r="H3" s="932" t="str">
        <f t="shared" si="0"/>
        <v/>
      </c>
      <c r="I3" s="932" t="str">
        <f t="shared" ca="1" si="0"/>
        <v/>
      </c>
      <c r="J3" s="938" t="str">
        <f t="shared" si="0"/>
        <v/>
      </c>
      <c r="K3" s="937" t="str">
        <f ca="1">IF(AB6=1,"↓未入力あり","")</f>
        <v/>
      </c>
      <c r="L3" s="932" t="str">
        <f>IF(AC6=1,"↓未入力あり","")</f>
        <v/>
      </c>
      <c r="M3" s="932" t="str">
        <f ca="1">IF(AD6=1,"↓未入力あり","")</f>
        <v/>
      </c>
      <c r="N3" s="1028" t="str">
        <f>IF(AE6=1,"↓未入力あり","")</f>
        <v/>
      </c>
      <c r="O3" s="1028"/>
      <c r="P3" s="1073"/>
      <c r="Q3" s="937" t="str">
        <f ca="1">IF(AF6=1,"↓未入力あり","")</f>
        <v/>
      </c>
      <c r="R3" s="938" t="str">
        <f>IF(AG6=1,"↓未入力あり","")</f>
        <v/>
      </c>
    </row>
    <row r="4" spans="1:33" x14ac:dyDescent="0.15">
      <c r="A4" s="47"/>
      <c r="B4" s="48"/>
      <c r="C4" s="52"/>
      <c r="D4" s="214"/>
      <c r="E4" s="1052" t="s">
        <v>4881</v>
      </c>
      <c r="F4" s="1053"/>
      <c r="G4" s="1053"/>
      <c r="H4" s="1053"/>
      <c r="I4" s="1053"/>
      <c r="J4" s="1074"/>
      <c r="K4" s="1052" t="s">
        <v>4882</v>
      </c>
      <c r="L4" s="1053"/>
      <c r="M4" s="1053"/>
      <c r="N4" s="1053"/>
      <c r="O4" s="1053"/>
      <c r="P4" s="1053"/>
      <c r="Q4" s="1061" t="s">
        <v>4883</v>
      </c>
      <c r="R4" s="1063"/>
    </row>
    <row r="5" spans="1:33" x14ac:dyDescent="0.15">
      <c r="A5" s="47"/>
      <c r="B5" s="48"/>
      <c r="C5" s="52"/>
      <c r="D5" s="214"/>
      <c r="E5" s="47" t="s">
        <v>4884</v>
      </c>
      <c r="F5" s="82"/>
      <c r="G5" s="52" t="s">
        <v>4885</v>
      </c>
      <c r="H5" s="82"/>
      <c r="I5" s="52" t="s">
        <v>4886</v>
      </c>
      <c r="J5" s="49"/>
      <c r="K5" s="47" t="s">
        <v>4887</v>
      </c>
      <c r="L5" s="82"/>
      <c r="M5" s="52" t="s">
        <v>4888</v>
      </c>
      <c r="N5" s="82"/>
      <c r="O5" s="82"/>
      <c r="P5" s="82"/>
      <c r="Q5" s="1075" t="s">
        <v>4889</v>
      </c>
      <c r="R5" s="1076"/>
    </row>
    <row r="6" spans="1:33" ht="12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4890</v>
      </c>
      <c r="F6" s="175" t="s">
        <v>4949</v>
      </c>
      <c r="G6" s="89" t="s">
        <v>4891</v>
      </c>
      <c r="H6" s="175" t="s">
        <v>4949</v>
      </c>
      <c r="I6" s="89" t="s">
        <v>4892</v>
      </c>
      <c r="J6" s="175" t="s">
        <v>4949</v>
      </c>
      <c r="K6" s="153" t="s">
        <v>4893</v>
      </c>
      <c r="L6" s="175" t="s">
        <v>4950</v>
      </c>
      <c r="M6" s="89" t="s">
        <v>4894</v>
      </c>
      <c r="N6" s="175" t="s">
        <v>4951</v>
      </c>
      <c r="O6" s="175" t="s">
        <v>4952</v>
      </c>
      <c r="P6" s="175" t="s">
        <v>4953</v>
      </c>
      <c r="Q6" s="153" t="s">
        <v>4895</v>
      </c>
      <c r="R6" s="187" t="s">
        <v>4954</v>
      </c>
      <c r="V6" s="38">
        <f ca="1">IF(SUM(V7:V51)&lt;&gt;0,1,0)</f>
        <v>0</v>
      </c>
      <c r="W6" s="38">
        <f t="shared" ref="W6:AG6" si="1">IF(SUM(W7:W51)&lt;&gt;0,1,0)</f>
        <v>0</v>
      </c>
      <c r="X6" s="38">
        <f t="shared" ca="1" si="1"/>
        <v>0</v>
      </c>
      <c r="Y6" s="38">
        <f t="shared" si="1"/>
        <v>0</v>
      </c>
      <c r="Z6" s="38">
        <f t="shared" ca="1" si="1"/>
        <v>0</v>
      </c>
      <c r="AA6" s="38">
        <f t="shared" si="1"/>
        <v>0</v>
      </c>
      <c r="AB6" s="38">
        <f t="shared" ca="1" si="1"/>
        <v>0</v>
      </c>
      <c r="AC6" s="38">
        <f t="shared" si="1"/>
        <v>0</v>
      </c>
      <c r="AD6" s="38">
        <f t="shared" ca="1" si="1"/>
        <v>0</v>
      </c>
      <c r="AE6" s="38">
        <f t="shared" si="1"/>
        <v>0</v>
      </c>
      <c r="AF6" s="38">
        <f t="shared" ca="1" si="1"/>
        <v>0</v>
      </c>
      <c r="AG6" s="38">
        <f t="shared" si="1"/>
        <v>0</v>
      </c>
    </row>
    <row r="7" spans="1:33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142"/>
      <c r="F7" s="189"/>
      <c r="G7" s="61"/>
      <c r="H7" s="189"/>
      <c r="I7" s="61"/>
      <c r="J7" s="188"/>
      <c r="K7" s="142"/>
      <c r="L7" s="189"/>
      <c r="M7" s="61"/>
      <c r="N7" s="189"/>
      <c r="O7" s="189"/>
      <c r="P7" s="189"/>
      <c r="Q7" s="142"/>
      <c r="R7" s="188"/>
      <c r="S7" s="105" t="str">
        <f ca="1">IF(SUM(V7:AG7)&gt;0,"←未入力あり","")</f>
        <v/>
      </c>
      <c r="V7" s="38">
        <f ca="1">IF(AND($C7="研究科",E7="",$D7&lt;&gt;""),1,0)</f>
        <v>0</v>
      </c>
      <c r="W7" s="38">
        <f>IF(AND($C7="研究科",E7="1：募集",F7=""),1,0)</f>
        <v>0</v>
      </c>
      <c r="X7" s="38">
        <f ca="1">IF(AND($C7="研究科",G7="",$D7&lt;&gt;""),1,0)</f>
        <v>0</v>
      </c>
      <c r="Y7" s="38">
        <f>IF(AND($C7="研究科",G7="1：導入",H7=""),1,0)</f>
        <v>0</v>
      </c>
      <c r="Z7" s="38">
        <f t="shared" ref="Z7:Z51" ca="1" si="2">IF(AND($D7&lt;&gt;"",I7=""),1,0)</f>
        <v>0</v>
      </c>
      <c r="AA7" s="38">
        <f t="shared" ref="AA7:AA51" si="3">IF(AND(I7="1：導入",J7=""),1,0)</f>
        <v>0</v>
      </c>
      <c r="AB7" s="38">
        <f ca="1">IF(AND($C7="学部",K7="",$D7&lt;&gt;""),1,0)</f>
        <v>0</v>
      </c>
      <c r="AC7" s="38">
        <f>IF(AND($C7="学部",K7="1：導入",L7=""),1,0)</f>
        <v>0</v>
      </c>
      <c r="AD7" s="38">
        <f ca="1">IF(AND($C7="研究科",M7="",$D7&lt;&gt;""),1,0)</f>
        <v>0</v>
      </c>
      <c r="AE7" s="38">
        <f>IF(AND($C7="研究科",M7="1：導入",COUNTA(N7:P7)&lt;&gt;3),1,0)</f>
        <v>0</v>
      </c>
      <c r="AF7" s="38">
        <f ca="1">IF(AND($D7&lt;&gt;"",Q7=""),1,0)</f>
        <v>0</v>
      </c>
      <c r="AG7" s="38">
        <f>IF(AND(Q7="1：導入",R7=""),1,0)</f>
        <v>0</v>
      </c>
    </row>
    <row r="8" spans="1:33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143"/>
      <c r="F8" s="190"/>
      <c r="G8" s="62"/>
      <c r="H8" s="190"/>
      <c r="I8" s="62"/>
      <c r="J8" s="54"/>
      <c r="K8" s="143"/>
      <c r="L8" s="190"/>
      <c r="M8" s="62"/>
      <c r="N8" s="190"/>
      <c r="O8" s="190"/>
      <c r="P8" s="190"/>
      <c r="Q8" s="143"/>
      <c r="R8" s="54"/>
      <c r="S8" s="105" t="str">
        <f t="shared" ref="S8:S51" ca="1" si="4">IF(SUM(V8:AG8)&gt;0,"←未入力あり","")</f>
        <v/>
      </c>
      <c r="V8" s="38">
        <f t="shared" ref="V8:V51" ca="1" si="5">IF(AND($C8="研究科",E8="",$D8&lt;&gt;""),1,0)</f>
        <v>0</v>
      </c>
      <c r="W8" s="38">
        <f t="shared" ref="W8:W51" si="6">IF(AND($C8="研究科",E8="1：募集",F8=""),1,0)</f>
        <v>0</v>
      </c>
      <c r="X8" s="38">
        <f t="shared" ref="X8:X51" ca="1" si="7">IF(AND($C8="研究科",G8="",$D8&lt;&gt;""),1,0)</f>
        <v>0</v>
      </c>
      <c r="Y8" s="38">
        <f t="shared" ref="Y8:Y51" si="8">IF(AND($C8="研究科",G8="1：導入",H8=""),1,0)</f>
        <v>0</v>
      </c>
      <c r="Z8" s="38">
        <f t="shared" ca="1" si="2"/>
        <v>0</v>
      </c>
      <c r="AA8" s="38">
        <f t="shared" si="3"/>
        <v>0</v>
      </c>
      <c r="AB8" s="38">
        <f t="shared" ref="AB8:AB51" ca="1" si="9">IF(AND($C8="学部",K8="",$D8&lt;&gt;""),1,0)</f>
        <v>0</v>
      </c>
      <c r="AC8" s="38">
        <f t="shared" ref="AC8:AC51" si="10">IF(AND($C8="学部",K8="1：導入",L8=""),1,0)</f>
        <v>0</v>
      </c>
      <c r="AD8" s="38">
        <f t="shared" ref="AD8:AD51" ca="1" si="11">IF(AND($C8="研究科",M8="",$D8&lt;&gt;""),1,0)</f>
        <v>0</v>
      </c>
      <c r="AE8" s="38">
        <f t="shared" ref="AE8:AE51" si="12">IF(AND($C8="研究科",M8="1：導入",COUNTA(N8:P8)&lt;&gt;3),1,0)</f>
        <v>0</v>
      </c>
      <c r="AF8" s="38">
        <f t="shared" ref="AF8:AF51" ca="1" si="13">IF(AND($D8&lt;&gt;"",Q8=""),1,0)</f>
        <v>0</v>
      </c>
      <c r="AG8" s="38">
        <f t="shared" ref="AG8:AG51" si="14">IF(AND(Q8="1：導入",R8=""),1,0)</f>
        <v>0</v>
      </c>
    </row>
    <row r="9" spans="1:33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143"/>
      <c r="F9" s="190"/>
      <c r="G9" s="62"/>
      <c r="H9" s="190"/>
      <c r="I9" s="62"/>
      <c r="J9" s="54"/>
      <c r="K9" s="143"/>
      <c r="L9" s="190"/>
      <c r="M9" s="62"/>
      <c r="N9" s="190"/>
      <c r="O9" s="190"/>
      <c r="P9" s="190"/>
      <c r="Q9" s="143"/>
      <c r="R9" s="54"/>
      <c r="S9" s="105" t="str">
        <f t="shared" ca="1" si="4"/>
        <v/>
      </c>
      <c r="V9" s="38">
        <f t="shared" ca="1" si="5"/>
        <v>0</v>
      </c>
      <c r="W9" s="38">
        <f t="shared" si="6"/>
        <v>0</v>
      </c>
      <c r="X9" s="38">
        <f t="shared" ca="1" si="7"/>
        <v>0</v>
      </c>
      <c r="Y9" s="38">
        <f t="shared" si="8"/>
        <v>0</v>
      </c>
      <c r="Z9" s="38">
        <f t="shared" ca="1" si="2"/>
        <v>0</v>
      </c>
      <c r="AA9" s="38">
        <f t="shared" si="3"/>
        <v>0</v>
      </c>
      <c r="AB9" s="38">
        <f t="shared" ca="1" si="9"/>
        <v>0</v>
      </c>
      <c r="AC9" s="38">
        <f t="shared" si="10"/>
        <v>0</v>
      </c>
      <c r="AD9" s="38">
        <f t="shared" ca="1" si="11"/>
        <v>0</v>
      </c>
      <c r="AE9" s="38">
        <f t="shared" si="12"/>
        <v>0</v>
      </c>
      <c r="AF9" s="38">
        <f t="shared" ca="1" si="13"/>
        <v>0</v>
      </c>
      <c r="AG9" s="38">
        <f t="shared" si="14"/>
        <v>0</v>
      </c>
    </row>
    <row r="10" spans="1:33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143"/>
      <c r="F10" s="190"/>
      <c r="G10" s="62"/>
      <c r="H10" s="190"/>
      <c r="I10" s="62"/>
      <c r="J10" s="54"/>
      <c r="K10" s="143"/>
      <c r="L10" s="190"/>
      <c r="M10" s="62"/>
      <c r="N10" s="190"/>
      <c r="O10" s="190"/>
      <c r="P10" s="190"/>
      <c r="Q10" s="143"/>
      <c r="R10" s="54"/>
      <c r="S10" s="105" t="str">
        <f t="shared" ca="1" si="4"/>
        <v/>
      </c>
      <c r="V10" s="38">
        <f t="shared" ca="1" si="5"/>
        <v>0</v>
      </c>
      <c r="W10" s="38">
        <f t="shared" si="6"/>
        <v>0</v>
      </c>
      <c r="X10" s="38">
        <f t="shared" ca="1" si="7"/>
        <v>0</v>
      </c>
      <c r="Y10" s="38">
        <f t="shared" si="8"/>
        <v>0</v>
      </c>
      <c r="Z10" s="38">
        <f t="shared" ca="1" si="2"/>
        <v>0</v>
      </c>
      <c r="AA10" s="38">
        <f t="shared" si="3"/>
        <v>0</v>
      </c>
      <c r="AB10" s="38">
        <f t="shared" ca="1" si="9"/>
        <v>0</v>
      </c>
      <c r="AC10" s="38">
        <f t="shared" si="10"/>
        <v>0</v>
      </c>
      <c r="AD10" s="38">
        <f t="shared" ca="1" si="11"/>
        <v>0</v>
      </c>
      <c r="AE10" s="38">
        <f t="shared" si="12"/>
        <v>0</v>
      </c>
      <c r="AF10" s="38">
        <f t="shared" ca="1" si="13"/>
        <v>0</v>
      </c>
      <c r="AG10" s="38">
        <f t="shared" si="14"/>
        <v>0</v>
      </c>
    </row>
    <row r="11" spans="1:33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49" t="str">
        <f>IF(設定!AF12&lt;&gt;0,設定!AF12,"")</f>
        <v/>
      </c>
      <c r="D11" s="526" t="str">
        <f ca="1">IF(設定!AE12&lt;&gt;0,設定!AE12,"")</f>
        <v/>
      </c>
      <c r="E11" s="144"/>
      <c r="F11" s="191"/>
      <c r="G11" s="63"/>
      <c r="H11" s="191"/>
      <c r="I11" s="63"/>
      <c r="J11" s="56"/>
      <c r="K11" s="144"/>
      <c r="L11" s="191"/>
      <c r="M11" s="63"/>
      <c r="N11" s="191"/>
      <c r="O11" s="191"/>
      <c r="P11" s="191"/>
      <c r="Q11" s="144"/>
      <c r="R11" s="56"/>
      <c r="S11" s="105" t="str">
        <f t="shared" ca="1" si="4"/>
        <v/>
      </c>
      <c r="V11" s="38">
        <f t="shared" ca="1" si="5"/>
        <v>0</v>
      </c>
      <c r="W11" s="38">
        <f t="shared" si="6"/>
        <v>0</v>
      </c>
      <c r="X11" s="38">
        <f t="shared" ca="1" si="7"/>
        <v>0</v>
      </c>
      <c r="Y11" s="38">
        <f t="shared" si="8"/>
        <v>0</v>
      </c>
      <c r="Z11" s="38">
        <f t="shared" ca="1" si="2"/>
        <v>0</v>
      </c>
      <c r="AA11" s="38">
        <f t="shared" si="3"/>
        <v>0</v>
      </c>
      <c r="AB11" s="38">
        <f t="shared" ca="1" si="9"/>
        <v>0</v>
      </c>
      <c r="AC11" s="38">
        <f t="shared" si="10"/>
        <v>0</v>
      </c>
      <c r="AD11" s="38">
        <f t="shared" ca="1" si="11"/>
        <v>0</v>
      </c>
      <c r="AE11" s="38">
        <f t="shared" si="12"/>
        <v>0</v>
      </c>
      <c r="AF11" s="38">
        <f t="shared" ca="1" si="13"/>
        <v>0</v>
      </c>
      <c r="AG11" s="38">
        <f t="shared" si="14"/>
        <v>0</v>
      </c>
    </row>
    <row r="12" spans="1:33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145"/>
      <c r="F12" s="192"/>
      <c r="G12" s="64"/>
      <c r="H12" s="192"/>
      <c r="I12" s="64"/>
      <c r="J12" s="58"/>
      <c r="K12" s="145"/>
      <c r="L12" s="192"/>
      <c r="M12" s="64"/>
      <c r="N12" s="192"/>
      <c r="O12" s="192"/>
      <c r="P12" s="192"/>
      <c r="Q12" s="145"/>
      <c r="R12" s="58"/>
      <c r="S12" s="105" t="str">
        <f t="shared" ca="1" si="4"/>
        <v/>
      </c>
      <c r="V12" s="38">
        <f t="shared" ca="1" si="5"/>
        <v>0</v>
      </c>
      <c r="W12" s="38">
        <f t="shared" si="6"/>
        <v>0</v>
      </c>
      <c r="X12" s="38">
        <f t="shared" ca="1" si="7"/>
        <v>0</v>
      </c>
      <c r="Y12" s="38">
        <f t="shared" si="8"/>
        <v>0</v>
      </c>
      <c r="Z12" s="38">
        <f t="shared" ca="1" si="2"/>
        <v>0</v>
      </c>
      <c r="AA12" s="38">
        <f t="shared" si="3"/>
        <v>0</v>
      </c>
      <c r="AB12" s="38">
        <f t="shared" ca="1" si="9"/>
        <v>0</v>
      </c>
      <c r="AC12" s="38">
        <f t="shared" si="10"/>
        <v>0</v>
      </c>
      <c r="AD12" s="38">
        <f t="shared" ca="1" si="11"/>
        <v>0</v>
      </c>
      <c r="AE12" s="38">
        <f t="shared" si="12"/>
        <v>0</v>
      </c>
      <c r="AF12" s="38">
        <f t="shared" ca="1" si="13"/>
        <v>0</v>
      </c>
      <c r="AG12" s="38">
        <f t="shared" si="14"/>
        <v>0</v>
      </c>
    </row>
    <row r="13" spans="1:33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143"/>
      <c r="F13" s="190"/>
      <c r="G13" s="62"/>
      <c r="H13" s="190"/>
      <c r="I13" s="62"/>
      <c r="J13" s="54"/>
      <c r="K13" s="143"/>
      <c r="L13" s="190"/>
      <c r="M13" s="62"/>
      <c r="N13" s="190"/>
      <c r="O13" s="190"/>
      <c r="P13" s="190"/>
      <c r="Q13" s="143"/>
      <c r="R13" s="54"/>
      <c r="S13" s="105" t="str">
        <f t="shared" ca="1" si="4"/>
        <v/>
      </c>
      <c r="V13" s="38">
        <f t="shared" ca="1" si="5"/>
        <v>0</v>
      </c>
      <c r="W13" s="38">
        <f t="shared" si="6"/>
        <v>0</v>
      </c>
      <c r="X13" s="38">
        <f t="shared" ca="1" si="7"/>
        <v>0</v>
      </c>
      <c r="Y13" s="38">
        <f t="shared" si="8"/>
        <v>0</v>
      </c>
      <c r="Z13" s="38">
        <f t="shared" ca="1" si="2"/>
        <v>0</v>
      </c>
      <c r="AA13" s="38">
        <f t="shared" si="3"/>
        <v>0</v>
      </c>
      <c r="AB13" s="38">
        <f t="shared" ca="1" si="9"/>
        <v>0</v>
      </c>
      <c r="AC13" s="38">
        <f t="shared" si="10"/>
        <v>0</v>
      </c>
      <c r="AD13" s="38">
        <f t="shared" ca="1" si="11"/>
        <v>0</v>
      </c>
      <c r="AE13" s="38">
        <f t="shared" si="12"/>
        <v>0</v>
      </c>
      <c r="AF13" s="38">
        <f t="shared" ca="1" si="13"/>
        <v>0</v>
      </c>
      <c r="AG13" s="38">
        <f t="shared" si="14"/>
        <v>0</v>
      </c>
    </row>
    <row r="14" spans="1:33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143"/>
      <c r="F14" s="190"/>
      <c r="G14" s="62"/>
      <c r="H14" s="190"/>
      <c r="I14" s="62"/>
      <c r="J14" s="54"/>
      <c r="K14" s="143"/>
      <c r="L14" s="190"/>
      <c r="M14" s="62"/>
      <c r="N14" s="190"/>
      <c r="O14" s="190"/>
      <c r="P14" s="190"/>
      <c r="Q14" s="143"/>
      <c r="R14" s="54"/>
      <c r="S14" s="105" t="str">
        <f t="shared" ca="1" si="4"/>
        <v/>
      </c>
      <c r="V14" s="38">
        <f t="shared" ca="1" si="5"/>
        <v>0</v>
      </c>
      <c r="W14" s="38">
        <f t="shared" si="6"/>
        <v>0</v>
      </c>
      <c r="X14" s="38">
        <f t="shared" ca="1" si="7"/>
        <v>0</v>
      </c>
      <c r="Y14" s="38">
        <f t="shared" si="8"/>
        <v>0</v>
      </c>
      <c r="Z14" s="38">
        <f t="shared" ca="1" si="2"/>
        <v>0</v>
      </c>
      <c r="AA14" s="38">
        <f t="shared" si="3"/>
        <v>0</v>
      </c>
      <c r="AB14" s="38">
        <f t="shared" ca="1" si="9"/>
        <v>0</v>
      </c>
      <c r="AC14" s="38">
        <f t="shared" si="10"/>
        <v>0</v>
      </c>
      <c r="AD14" s="38">
        <f t="shared" ca="1" si="11"/>
        <v>0</v>
      </c>
      <c r="AE14" s="38">
        <f t="shared" si="12"/>
        <v>0</v>
      </c>
      <c r="AF14" s="38">
        <f t="shared" ca="1" si="13"/>
        <v>0</v>
      </c>
      <c r="AG14" s="38">
        <f t="shared" si="14"/>
        <v>0</v>
      </c>
    </row>
    <row r="15" spans="1:33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143"/>
      <c r="F15" s="190"/>
      <c r="G15" s="62"/>
      <c r="H15" s="190"/>
      <c r="I15" s="62"/>
      <c r="J15" s="54"/>
      <c r="K15" s="143"/>
      <c r="L15" s="190"/>
      <c r="M15" s="62"/>
      <c r="N15" s="190"/>
      <c r="O15" s="190"/>
      <c r="P15" s="190"/>
      <c r="Q15" s="143"/>
      <c r="R15" s="54"/>
      <c r="S15" s="105" t="str">
        <f t="shared" ca="1" si="4"/>
        <v/>
      </c>
      <c r="V15" s="38">
        <f t="shared" ca="1" si="5"/>
        <v>0</v>
      </c>
      <c r="W15" s="38">
        <f t="shared" si="6"/>
        <v>0</v>
      </c>
      <c r="X15" s="38">
        <f t="shared" ca="1" si="7"/>
        <v>0</v>
      </c>
      <c r="Y15" s="38">
        <f t="shared" si="8"/>
        <v>0</v>
      </c>
      <c r="Z15" s="38">
        <f t="shared" ca="1" si="2"/>
        <v>0</v>
      </c>
      <c r="AA15" s="38">
        <f t="shared" si="3"/>
        <v>0</v>
      </c>
      <c r="AB15" s="38">
        <f t="shared" ca="1" si="9"/>
        <v>0</v>
      </c>
      <c r="AC15" s="38">
        <f t="shared" si="10"/>
        <v>0</v>
      </c>
      <c r="AD15" s="38">
        <f t="shared" ca="1" si="11"/>
        <v>0</v>
      </c>
      <c r="AE15" s="38">
        <f t="shared" si="12"/>
        <v>0</v>
      </c>
      <c r="AF15" s="38">
        <f t="shared" ca="1" si="13"/>
        <v>0</v>
      </c>
      <c r="AG15" s="38">
        <f t="shared" si="14"/>
        <v>0</v>
      </c>
    </row>
    <row r="16" spans="1:33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49" t="str">
        <f>IF(設定!AF17&lt;&gt;0,設定!AF17,"")</f>
        <v/>
      </c>
      <c r="D16" s="528" t="str">
        <f ca="1">IF(設定!AE17&lt;&gt;0,設定!AE17,"")</f>
        <v/>
      </c>
      <c r="E16" s="146"/>
      <c r="F16" s="193"/>
      <c r="G16" s="65"/>
      <c r="H16" s="193"/>
      <c r="I16" s="65"/>
      <c r="J16" s="59"/>
      <c r="K16" s="146"/>
      <c r="L16" s="193"/>
      <c r="M16" s="65"/>
      <c r="N16" s="193"/>
      <c r="O16" s="193"/>
      <c r="P16" s="193"/>
      <c r="Q16" s="146"/>
      <c r="R16" s="59"/>
      <c r="S16" s="105" t="str">
        <f t="shared" ca="1" si="4"/>
        <v/>
      </c>
      <c r="V16" s="38">
        <f t="shared" ca="1" si="5"/>
        <v>0</v>
      </c>
      <c r="W16" s="38">
        <f t="shared" si="6"/>
        <v>0</v>
      </c>
      <c r="X16" s="38">
        <f t="shared" ca="1" si="7"/>
        <v>0</v>
      </c>
      <c r="Y16" s="38">
        <f t="shared" si="8"/>
        <v>0</v>
      </c>
      <c r="Z16" s="38">
        <f t="shared" ca="1" si="2"/>
        <v>0</v>
      </c>
      <c r="AA16" s="38">
        <f t="shared" si="3"/>
        <v>0</v>
      </c>
      <c r="AB16" s="38">
        <f t="shared" ca="1" si="9"/>
        <v>0</v>
      </c>
      <c r="AC16" s="38">
        <f t="shared" si="10"/>
        <v>0</v>
      </c>
      <c r="AD16" s="38">
        <f t="shared" ca="1" si="11"/>
        <v>0</v>
      </c>
      <c r="AE16" s="38">
        <f t="shared" si="12"/>
        <v>0</v>
      </c>
      <c r="AF16" s="38">
        <f t="shared" ca="1" si="13"/>
        <v>0</v>
      </c>
      <c r="AG16" s="38">
        <f t="shared" si="14"/>
        <v>0</v>
      </c>
    </row>
    <row r="17" spans="1:33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147"/>
      <c r="F17" s="194"/>
      <c r="G17" s="66"/>
      <c r="H17" s="194"/>
      <c r="I17" s="66"/>
      <c r="J17" s="57"/>
      <c r="K17" s="147"/>
      <c r="L17" s="194"/>
      <c r="M17" s="66"/>
      <c r="N17" s="194"/>
      <c r="O17" s="194"/>
      <c r="P17" s="194"/>
      <c r="Q17" s="147"/>
      <c r="R17" s="57"/>
      <c r="S17" s="105" t="str">
        <f t="shared" ca="1" si="4"/>
        <v/>
      </c>
      <c r="V17" s="38">
        <f t="shared" ca="1" si="5"/>
        <v>0</v>
      </c>
      <c r="W17" s="38">
        <f t="shared" si="6"/>
        <v>0</v>
      </c>
      <c r="X17" s="38">
        <f t="shared" ca="1" si="7"/>
        <v>0</v>
      </c>
      <c r="Y17" s="38">
        <f t="shared" si="8"/>
        <v>0</v>
      </c>
      <c r="Z17" s="38">
        <f t="shared" ca="1" si="2"/>
        <v>0</v>
      </c>
      <c r="AA17" s="38">
        <f t="shared" si="3"/>
        <v>0</v>
      </c>
      <c r="AB17" s="38">
        <f t="shared" ca="1" si="9"/>
        <v>0</v>
      </c>
      <c r="AC17" s="38">
        <f t="shared" si="10"/>
        <v>0</v>
      </c>
      <c r="AD17" s="38">
        <f t="shared" ca="1" si="11"/>
        <v>0</v>
      </c>
      <c r="AE17" s="38">
        <f t="shared" si="12"/>
        <v>0</v>
      </c>
      <c r="AF17" s="38">
        <f t="shared" ca="1" si="13"/>
        <v>0</v>
      </c>
      <c r="AG17" s="38">
        <f t="shared" si="14"/>
        <v>0</v>
      </c>
    </row>
    <row r="18" spans="1:33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143"/>
      <c r="F18" s="190"/>
      <c r="G18" s="62"/>
      <c r="H18" s="190"/>
      <c r="I18" s="62"/>
      <c r="J18" s="54"/>
      <c r="K18" s="143"/>
      <c r="L18" s="190"/>
      <c r="M18" s="62"/>
      <c r="N18" s="190"/>
      <c r="O18" s="190"/>
      <c r="P18" s="190"/>
      <c r="Q18" s="143"/>
      <c r="R18" s="54"/>
      <c r="S18" s="105" t="str">
        <f t="shared" ca="1" si="4"/>
        <v/>
      </c>
      <c r="V18" s="38">
        <f t="shared" ca="1" si="5"/>
        <v>0</v>
      </c>
      <c r="W18" s="38">
        <f t="shared" si="6"/>
        <v>0</v>
      </c>
      <c r="X18" s="38">
        <f t="shared" ca="1" si="7"/>
        <v>0</v>
      </c>
      <c r="Y18" s="38">
        <f t="shared" si="8"/>
        <v>0</v>
      </c>
      <c r="Z18" s="38">
        <f t="shared" ca="1" si="2"/>
        <v>0</v>
      </c>
      <c r="AA18" s="38">
        <f t="shared" si="3"/>
        <v>0</v>
      </c>
      <c r="AB18" s="38">
        <f t="shared" ca="1" si="9"/>
        <v>0</v>
      </c>
      <c r="AC18" s="38">
        <f t="shared" si="10"/>
        <v>0</v>
      </c>
      <c r="AD18" s="38">
        <f t="shared" ca="1" si="11"/>
        <v>0</v>
      </c>
      <c r="AE18" s="38">
        <f t="shared" si="12"/>
        <v>0</v>
      </c>
      <c r="AF18" s="38">
        <f t="shared" ca="1" si="13"/>
        <v>0</v>
      </c>
      <c r="AG18" s="38">
        <f t="shared" si="14"/>
        <v>0</v>
      </c>
    </row>
    <row r="19" spans="1:33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143"/>
      <c r="F19" s="190"/>
      <c r="G19" s="62"/>
      <c r="H19" s="190"/>
      <c r="I19" s="62"/>
      <c r="J19" s="54"/>
      <c r="K19" s="143"/>
      <c r="L19" s="190"/>
      <c r="M19" s="62"/>
      <c r="N19" s="190"/>
      <c r="O19" s="190"/>
      <c r="P19" s="190"/>
      <c r="Q19" s="143"/>
      <c r="R19" s="54"/>
      <c r="S19" s="105" t="str">
        <f t="shared" ca="1" si="4"/>
        <v/>
      </c>
      <c r="V19" s="38">
        <f t="shared" ca="1" si="5"/>
        <v>0</v>
      </c>
      <c r="W19" s="38">
        <f t="shared" si="6"/>
        <v>0</v>
      </c>
      <c r="X19" s="38">
        <f t="shared" ca="1" si="7"/>
        <v>0</v>
      </c>
      <c r="Y19" s="38">
        <f t="shared" si="8"/>
        <v>0</v>
      </c>
      <c r="Z19" s="38">
        <f t="shared" ca="1" si="2"/>
        <v>0</v>
      </c>
      <c r="AA19" s="38">
        <f t="shared" si="3"/>
        <v>0</v>
      </c>
      <c r="AB19" s="38">
        <f t="shared" ca="1" si="9"/>
        <v>0</v>
      </c>
      <c r="AC19" s="38">
        <f t="shared" si="10"/>
        <v>0</v>
      </c>
      <c r="AD19" s="38">
        <f t="shared" ca="1" si="11"/>
        <v>0</v>
      </c>
      <c r="AE19" s="38">
        <f t="shared" si="12"/>
        <v>0</v>
      </c>
      <c r="AF19" s="38">
        <f t="shared" ca="1" si="13"/>
        <v>0</v>
      </c>
      <c r="AG19" s="38">
        <f t="shared" si="14"/>
        <v>0</v>
      </c>
    </row>
    <row r="20" spans="1:33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143"/>
      <c r="F20" s="190"/>
      <c r="G20" s="62"/>
      <c r="H20" s="190"/>
      <c r="I20" s="62"/>
      <c r="J20" s="54"/>
      <c r="K20" s="143"/>
      <c r="L20" s="190"/>
      <c r="M20" s="62"/>
      <c r="N20" s="190"/>
      <c r="O20" s="190"/>
      <c r="P20" s="190"/>
      <c r="Q20" s="143"/>
      <c r="R20" s="54"/>
      <c r="S20" s="105" t="str">
        <f t="shared" ca="1" si="4"/>
        <v/>
      </c>
      <c r="V20" s="38">
        <f t="shared" ca="1" si="5"/>
        <v>0</v>
      </c>
      <c r="W20" s="38">
        <f t="shared" si="6"/>
        <v>0</v>
      </c>
      <c r="X20" s="38">
        <f t="shared" ca="1" si="7"/>
        <v>0</v>
      </c>
      <c r="Y20" s="38">
        <f t="shared" si="8"/>
        <v>0</v>
      </c>
      <c r="Z20" s="38">
        <f t="shared" ca="1" si="2"/>
        <v>0</v>
      </c>
      <c r="AA20" s="38">
        <f t="shared" si="3"/>
        <v>0</v>
      </c>
      <c r="AB20" s="38">
        <f t="shared" ca="1" si="9"/>
        <v>0</v>
      </c>
      <c r="AC20" s="38">
        <f t="shared" si="10"/>
        <v>0</v>
      </c>
      <c r="AD20" s="38">
        <f t="shared" ca="1" si="11"/>
        <v>0</v>
      </c>
      <c r="AE20" s="38">
        <f t="shared" si="12"/>
        <v>0</v>
      </c>
      <c r="AF20" s="38">
        <f t="shared" ca="1" si="13"/>
        <v>0</v>
      </c>
      <c r="AG20" s="38">
        <f t="shared" si="14"/>
        <v>0</v>
      </c>
    </row>
    <row r="21" spans="1:33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49" t="str">
        <f>IF(設定!AF22&lt;&gt;0,設定!AF22,"")</f>
        <v/>
      </c>
      <c r="D21" s="526" t="str">
        <f ca="1">IF(設定!AE22&lt;&gt;0,設定!AE22,"")</f>
        <v/>
      </c>
      <c r="E21" s="144"/>
      <c r="F21" s="191"/>
      <c r="G21" s="63"/>
      <c r="H21" s="191"/>
      <c r="I21" s="63"/>
      <c r="J21" s="56"/>
      <c r="K21" s="144"/>
      <c r="L21" s="191"/>
      <c r="M21" s="63"/>
      <c r="N21" s="191"/>
      <c r="O21" s="191"/>
      <c r="P21" s="191"/>
      <c r="Q21" s="144"/>
      <c r="R21" s="56"/>
      <c r="S21" s="105" t="str">
        <f t="shared" ca="1" si="4"/>
        <v/>
      </c>
      <c r="V21" s="38">
        <f t="shared" ca="1" si="5"/>
        <v>0</v>
      </c>
      <c r="W21" s="38">
        <f t="shared" si="6"/>
        <v>0</v>
      </c>
      <c r="X21" s="38">
        <f t="shared" ca="1" si="7"/>
        <v>0</v>
      </c>
      <c r="Y21" s="38">
        <f t="shared" si="8"/>
        <v>0</v>
      </c>
      <c r="Z21" s="38">
        <f t="shared" ca="1" si="2"/>
        <v>0</v>
      </c>
      <c r="AA21" s="38">
        <f t="shared" si="3"/>
        <v>0</v>
      </c>
      <c r="AB21" s="38">
        <f t="shared" ca="1" si="9"/>
        <v>0</v>
      </c>
      <c r="AC21" s="38">
        <f t="shared" si="10"/>
        <v>0</v>
      </c>
      <c r="AD21" s="38">
        <f t="shared" ca="1" si="11"/>
        <v>0</v>
      </c>
      <c r="AE21" s="38">
        <f t="shared" si="12"/>
        <v>0</v>
      </c>
      <c r="AF21" s="38">
        <f t="shared" ca="1" si="13"/>
        <v>0</v>
      </c>
      <c r="AG21" s="38">
        <f t="shared" si="14"/>
        <v>0</v>
      </c>
    </row>
    <row r="22" spans="1:33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145"/>
      <c r="F22" s="192"/>
      <c r="G22" s="64"/>
      <c r="H22" s="192"/>
      <c r="I22" s="64"/>
      <c r="J22" s="58"/>
      <c r="K22" s="145"/>
      <c r="L22" s="192"/>
      <c r="M22" s="64"/>
      <c r="N22" s="192"/>
      <c r="O22" s="192"/>
      <c r="P22" s="192"/>
      <c r="Q22" s="145"/>
      <c r="R22" s="58"/>
      <c r="S22" s="105" t="str">
        <f t="shared" ca="1" si="4"/>
        <v/>
      </c>
      <c r="V22" s="38">
        <f t="shared" ca="1" si="5"/>
        <v>0</v>
      </c>
      <c r="W22" s="38">
        <f t="shared" si="6"/>
        <v>0</v>
      </c>
      <c r="X22" s="38">
        <f t="shared" ca="1" si="7"/>
        <v>0</v>
      </c>
      <c r="Y22" s="38">
        <f t="shared" si="8"/>
        <v>0</v>
      </c>
      <c r="Z22" s="38">
        <f t="shared" ca="1" si="2"/>
        <v>0</v>
      </c>
      <c r="AA22" s="38">
        <f t="shared" si="3"/>
        <v>0</v>
      </c>
      <c r="AB22" s="38">
        <f t="shared" ca="1" si="9"/>
        <v>0</v>
      </c>
      <c r="AC22" s="38">
        <f t="shared" si="10"/>
        <v>0</v>
      </c>
      <c r="AD22" s="38">
        <f t="shared" ca="1" si="11"/>
        <v>0</v>
      </c>
      <c r="AE22" s="38">
        <f t="shared" si="12"/>
        <v>0</v>
      </c>
      <c r="AF22" s="38">
        <f t="shared" ca="1" si="13"/>
        <v>0</v>
      </c>
      <c r="AG22" s="38">
        <f t="shared" si="14"/>
        <v>0</v>
      </c>
    </row>
    <row r="23" spans="1:33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143"/>
      <c r="F23" s="190"/>
      <c r="G23" s="62"/>
      <c r="H23" s="190"/>
      <c r="I23" s="62"/>
      <c r="J23" s="54"/>
      <c r="K23" s="143"/>
      <c r="L23" s="190"/>
      <c r="M23" s="62"/>
      <c r="N23" s="190"/>
      <c r="O23" s="190"/>
      <c r="P23" s="190"/>
      <c r="Q23" s="143"/>
      <c r="R23" s="54"/>
      <c r="S23" s="105" t="str">
        <f t="shared" ca="1" si="4"/>
        <v/>
      </c>
      <c r="V23" s="38">
        <f t="shared" ca="1" si="5"/>
        <v>0</v>
      </c>
      <c r="W23" s="38">
        <f t="shared" si="6"/>
        <v>0</v>
      </c>
      <c r="X23" s="38">
        <f t="shared" ca="1" si="7"/>
        <v>0</v>
      </c>
      <c r="Y23" s="38">
        <f t="shared" si="8"/>
        <v>0</v>
      </c>
      <c r="Z23" s="38">
        <f t="shared" ca="1" si="2"/>
        <v>0</v>
      </c>
      <c r="AA23" s="38">
        <f t="shared" si="3"/>
        <v>0</v>
      </c>
      <c r="AB23" s="38">
        <f t="shared" ca="1" si="9"/>
        <v>0</v>
      </c>
      <c r="AC23" s="38">
        <f t="shared" si="10"/>
        <v>0</v>
      </c>
      <c r="AD23" s="38">
        <f t="shared" ca="1" si="11"/>
        <v>0</v>
      </c>
      <c r="AE23" s="38">
        <f t="shared" si="12"/>
        <v>0</v>
      </c>
      <c r="AF23" s="38">
        <f t="shared" ca="1" si="13"/>
        <v>0</v>
      </c>
      <c r="AG23" s="38">
        <f t="shared" si="14"/>
        <v>0</v>
      </c>
    </row>
    <row r="24" spans="1:33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143"/>
      <c r="F24" s="190"/>
      <c r="G24" s="62"/>
      <c r="H24" s="190"/>
      <c r="I24" s="62"/>
      <c r="J24" s="54"/>
      <c r="K24" s="143"/>
      <c r="L24" s="190"/>
      <c r="M24" s="62"/>
      <c r="N24" s="190"/>
      <c r="O24" s="190"/>
      <c r="P24" s="190"/>
      <c r="Q24" s="143"/>
      <c r="R24" s="54"/>
      <c r="S24" s="105" t="str">
        <f t="shared" ca="1" si="4"/>
        <v/>
      </c>
      <c r="V24" s="38">
        <f t="shared" ca="1" si="5"/>
        <v>0</v>
      </c>
      <c r="W24" s="38">
        <f t="shared" si="6"/>
        <v>0</v>
      </c>
      <c r="X24" s="38">
        <f t="shared" ca="1" si="7"/>
        <v>0</v>
      </c>
      <c r="Y24" s="38">
        <f t="shared" si="8"/>
        <v>0</v>
      </c>
      <c r="Z24" s="38">
        <f t="shared" ca="1" si="2"/>
        <v>0</v>
      </c>
      <c r="AA24" s="38">
        <f t="shared" si="3"/>
        <v>0</v>
      </c>
      <c r="AB24" s="38">
        <f t="shared" ca="1" si="9"/>
        <v>0</v>
      </c>
      <c r="AC24" s="38">
        <f t="shared" si="10"/>
        <v>0</v>
      </c>
      <c r="AD24" s="38">
        <f t="shared" ca="1" si="11"/>
        <v>0</v>
      </c>
      <c r="AE24" s="38">
        <f t="shared" si="12"/>
        <v>0</v>
      </c>
      <c r="AF24" s="38">
        <f t="shared" ca="1" si="13"/>
        <v>0</v>
      </c>
      <c r="AG24" s="38">
        <f t="shared" si="14"/>
        <v>0</v>
      </c>
    </row>
    <row r="25" spans="1:33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143"/>
      <c r="F25" s="190"/>
      <c r="G25" s="62"/>
      <c r="H25" s="190"/>
      <c r="I25" s="62"/>
      <c r="J25" s="54"/>
      <c r="K25" s="143"/>
      <c r="L25" s="190"/>
      <c r="M25" s="62"/>
      <c r="N25" s="190"/>
      <c r="O25" s="190"/>
      <c r="P25" s="190"/>
      <c r="Q25" s="143"/>
      <c r="R25" s="54"/>
      <c r="S25" s="105" t="str">
        <f t="shared" ca="1" si="4"/>
        <v/>
      </c>
      <c r="V25" s="38">
        <f t="shared" ca="1" si="5"/>
        <v>0</v>
      </c>
      <c r="W25" s="38">
        <f t="shared" si="6"/>
        <v>0</v>
      </c>
      <c r="X25" s="38">
        <f t="shared" ca="1" si="7"/>
        <v>0</v>
      </c>
      <c r="Y25" s="38">
        <f t="shared" si="8"/>
        <v>0</v>
      </c>
      <c r="Z25" s="38">
        <f t="shared" ca="1" si="2"/>
        <v>0</v>
      </c>
      <c r="AA25" s="38">
        <f t="shared" si="3"/>
        <v>0</v>
      </c>
      <c r="AB25" s="38">
        <f t="shared" ca="1" si="9"/>
        <v>0</v>
      </c>
      <c r="AC25" s="38">
        <f t="shared" si="10"/>
        <v>0</v>
      </c>
      <c r="AD25" s="38">
        <f t="shared" ca="1" si="11"/>
        <v>0</v>
      </c>
      <c r="AE25" s="38">
        <f t="shared" si="12"/>
        <v>0</v>
      </c>
      <c r="AF25" s="38">
        <f t="shared" ca="1" si="13"/>
        <v>0</v>
      </c>
      <c r="AG25" s="38">
        <f t="shared" si="14"/>
        <v>0</v>
      </c>
    </row>
    <row r="26" spans="1:33" ht="15" customHeight="1" x14ac:dyDescent="0.15">
      <c r="A26" s="43" t="str">
        <f>IF(C26&lt;&gt;"",設定!$C$4&amp;TEXT(ROW(A26)-6,"00"),"")</f>
        <v/>
      </c>
      <c r="B26" s="253" t="str">
        <f>IF(C26&lt;&gt;"",設定!$D$4,"")</f>
        <v/>
      </c>
      <c r="C26" s="522" t="str">
        <f>IF(設定!AF27&lt;&gt;0,設定!AF27,"")</f>
        <v/>
      </c>
      <c r="D26" s="528" t="str">
        <f ca="1">IF(設定!AE27&lt;&gt;0,設定!AE27,"")</f>
        <v/>
      </c>
      <c r="E26" s="146"/>
      <c r="F26" s="193"/>
      <c r="G26" s="65"/>
      <c r="H26" s="193"/>
      <c r="I26" s="65"/>
      <c r="J26" s="59"/>
      <c r="K26" s="146"/>
      <c r="L26" s="193"/>
      <c r="M26" s="65"/>
      <c r="N26" s="193"/>
      <c r="O26" s="193"/>
      <c r="P26" s="193"/>
      <c r="Q26" s="146"/>
      <c r="R26" s="59"/>
      <c r="S26" s="105" t="str">
        <f t="shared" ca="1" si="4"/>
        <v/>
      </c>
      <c r="V26" s="38">
        <f t="shared" ca="1" si="5"/>
        <v>0</v>
      </c>
      <c r="W26" s="38">
        <f t="shared" si="6"/>
        <v>0</v>
      </c>
      <c r="X26" s="38">
        <f t="shared" ca="1" si="7"/>
        <v>0</v>
      </c>
      <c r="Y26" s="38">
        <f t="shared" si="8"/>
        <v>0</v>
      </c>
      <c r="Z26" s="38">
        <f t="shared" ca="1" si="2"/>
        <v>0</v>
      </c>
      <c r="AA26" s="38">
        <f t="shared" si="3"/>
        <v>0</v>
      </c>
      <c r="AB26" s="38">
        <f t="shared" ca="1" si="9"/>
        <v>0</v>
      </c>
      <c r="AC26" s="38">
        <f t="shared" si="10"/>
        <v>0</v>
      </c>
      <c r="AD26" s="38">
        <f t="shared" ca="1" si="11"/>
        <v>0</v>
      </c>
      <c r="AE26" s="38">
        <f t="shared" si="12"/>
        <v>0</v>
      </c>
      <c r="AF26" s="38">
        <f t="shared" ca="1" si="13"/>
        <v>0</v>
      </c>
      <c r="AG26" s="38">
        <f t="shared" si="14"/>
        <v>0</v>
      </c>
    </row>
    <row r="27" spans="1:33" ht="15" customHeight="1" x14ac:dyDescent="0.15">
      <c r="A27" s="43" t="str">
        <f>IF(C27&lt;&gt;"",設定!$C$4&amp;TEXT(ROW(A27)-6,"00"),"")</f>
        <v/>
      </c>
      <c r="B27" s="253" t="str">
        <f>IF(C27&lt;&gt;"",設定!$D$4,"")</f>
        <v/>
      </c>
      <c r="C27" s="522" t="str">
        <f>IF(設定!AF28&lt;&gt;0,設定!AF28,"")</f>
        <v/>
      </c>
      <c r="D27" s="529" t="str">
        <f ca="1">IF(設定!AE28&lt;&gt;0,設定!AE28,"")</f>
        <v/>
      </c>
      <c r="E27" s="147"/>
      <c r="F27" s="194"/>
      <c r="G27" s="66"/>
      <c r="H27" s="194"/>
      <c r="I27" s="66"/>
      <c r="J27" s="57"/>
      <c r="K27" s="147"/>
      <c r="L27" s="194"/>
      <c r="M27" s="66"/>
      <c r="N27" s="194"/>
      <c r="O27" s="194"/>
      <c r="P27" s="194"/>
      <c r="Q27" s="147"/>
      <c r="R27" s="57"/>
      <c r="S27" s="105" t="str">
        <f t="shared" ca="1" si="4"/>
        <v/>
      </c>
      <c r="V27" s="38">
        <f t="shared" ca="1" si="5"/>
        <v>0</v>
      </c>
      <c r="W27" s="38">
        <f t="shared" si="6"/>
        <v>0</v>
      </c>
      <c r="X27" s="38">
        <f t="shared" ca="1" si="7"/>
        <v>0</v>
      </c>
      <c r="Y27" s="38">
        <f t="shared" si="8"/>
        <v>0</v>
      </c>
      <c r="Z27" s="38">
        <f t="shared" ca="1" si="2"/>
        <v>0</v>
      </c>
      <c r="AA27" s="38">
        <f t="shared" si="3"/>
        <v>0</v>
      </c>
      <c r="AB27" s="38">
        <f t="shared" ca="1" si="9"/>
        <v>0</v>
      </c>
      <c r="AC27" s="38">
        <f t="shared" si="10"/>
        <v>0</v>
      </c>
      <c r="AD27" s="38">
        <f t="shared" ca="1" si="11"/>
        <v>0</v>
      </c>
      <c r="AE27" s="38">
        <f t="shared" si="12"/>
        <v>0</v>
      </c>
      <c r="AF27" s="38">
        <f t="shared" ca="1" si="13"/>
        <v>0</v>
      </c>
      <c r="AG27" s="38">
        <f t="shared" si="14"/>
        <v>0</v>
      </c>
    </row>
    <row r="28" spans="1:33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143"/>
      <c r="F28" s="190"/>
      <c r="G28" s="62"/>
      <c r="H28" s="190"/>
      <c r="I28" s="62"/>
      <c r="J28" s="54"/>
      <c r="K28" s="143"/>
      <c r="L28" s="190"/>
      <c r="M28" s="62"/>
      <c r="N28" s="190"/>
      <c r="O28" s="190"/>
      <c r="P28" s="190"/>
      <c r="Q28" s="143"/>
      <c r="R28" s="54"/>
      <c r="S28" s="105" t="str">
        <f t="shared" ca="1" si="4"/>
        <v/>
      </c>
      <c r="V28" s="38">
        <f t="shared" ca="1" si="5"/>
        <v>0</v>
      </c>
      <c r="W28" s="38">
        <f t="shared" si="6"/>
        <v>0</v>
      </c>
      <c r="X28" s="38">
        <f t="shared" ca="1" si="7"/>
        <v>0</v>
      </c>
      <c r="Y28" s="38">
        <f t="shared" si="8"/>
        <v>0</v>
      </c>
      <c r="Z28" s="38">
        <f t="shared" ca="1" si="2"/>
        <v>0</v>
      </c>
      <c r="AA28" s="38">
        <f t="shared" si="3"/>
        <v>0</v>
      </c>
      <c r="AB28" s="38">
        <f t="shared" ca="1" si="9"/>
        <v>0</v>
      </c>
      <c r="AC28" s="38">
        <f t="shared" si="10"/>
        <v>0</v>
      </c>
      <c r="AD28" s="38">
        <f t="shared" ca="1" si="11"/>
        <v>0</v>
      </c>
      <c r="AE28" s="38">
        <f t="shared" si="12"/>
        <v>0</v>
      </c>
      <c r="AF28" s="38">
        <f t="shared" ca="1" si="13"/>
        <v>0</v>
      </c>
      <c r="AG28" s="38">
        <f t="shared" si="14"/>
        <v>0</v>
      </c>
    </row>
    <row r="29" spans="1:33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143"/>
      <c r="F29" s="190"/>
      <c r="G29" s="62"/>
      <c r="H29" s="190"/>
      <c r="I29" s="62"/>
      <c r="J29" s="54"/>
      <c r="K29" s="143"/>
      <c r="L29" s="190"/>
      <c r="M29" s="62"/>
      <c r="N29" s="190"/>
      <c r="O29" s="190"/>
      <c r="P29" s="190"/>
      <c r="Q29" s="143"/>
      <c r="R29" s="54"/>
      <c r="S29" s="105" t="str">
        <f t="shared" ca="1" si="4"/>
        <v/>
      </c>
      <c r="V29" s="38">
        <f t="shared" ca="1" si="5"/>
        <v>0</v>
      </c>
      <c r="W29" s="38">
        <f t="shared" si="6"/>
        <v>0</v>
      </c>
      <c r="X29" s="38">
        <f t="shared" ca="1" si="7"/>
        <v>0</v>
      </c>
      <c r="Y29" s="38">
        <f t="shared" si="8"/>
        <v>0</v>
      </c>
      <c r="Z29" s="38">
        <f t="shared" ca="1" si="2"/>
        <v>0</v>
      </c>
      <c r="AA29" s="38">
        <f t="shared" si="3"/>
        <v>0</v>
      </c>
      <c r="AB29" s="38">
        <f t="shared" ca="1" si="9"/>
        <v>0</v>
      </c>
      <c r="AC29" s="38">
        <f t="shared" si="10"/>
        <v>0</v>
      </c>
      <c r="AD29" s="38">
        <f t="shared" ca="1" si="11"/>
        <v>0</v>
      </c>
      <c r="AE29" s="38">
        <f t="shared" si="12"/>
        <v>0</v>
      </c>
      <c r="AF29" s="38">
        <f t="shared" ca="1" si="13"/>
        <v>0</v>
      </c>
      <c r="AG29" s="38">
        <f t="shared" si="14"/>
        <v>0</v>
      </c>
    </row>
    <row r="30" spans="1:33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143"/>
      <c r="F30" s="190"/>
      <c r="G30" s="62"/>
      <c r="H30" s="190"/>
      <c r="I30" s="62"/>
      <c r="J30" s="54"/>
      <c r="K30" s="143"/>
      <c r="L30" s="190"/>
      <c r="M30" s="62"/>
      <c r="N30" s="190"/>
      <c r="O30" s="190"/>
      <c r="P30" s="190"/>
      <c r="Q30" s="143"/>
      <c r="R30" s="54"/>
      <c r="S30" s="105" t="str">
        <f t="shared" ca="1" si="4"/>
        <v/>
      </c>
      <c r="V30" s="38">
        <f t="shared" ca="1" si="5"/>
        <v>0</v>
      </c>
      <c r="W30" s="38">
        <f t="shared" si="6"/>
        <v>0</v>
      </c>
      <c r="X30" s="38">
        <f t="shared" ca="1" si="7"/>
        <v>0</v>
      </c>
      <c r="Y30" s="38">
        <f t="shared" si="8"/>
        <v>0</v>
      </c>
      <c r="Z30" s="38">
        <f t="shared" ca="1" si="2"/>
        <v>0</v>
      </c>
      <c r="AA30" s="38">
        <f t="shared" si="3"/>
        <v>0</v>
      </c>
      <c r="AB30" s="38">
        <f t="shared" ca="1" si="9"/>
        <v>0</v>
      </c>
      <c r="AC30" s="38">
        <f t="shared" si="10"/>
        <v>0</v>
      </c>
      <c r="AD30" s="38">
        <f t="shared" ca="1" si="11"/>
        <v>0</v>
      </c>
      <c r="AE30" s="38">
        <f t="shared" si="12"/>
        <v>0</v>
      </c>
      <c r="AF30" s="38">
        <f t="shared" ca="1" si="13"/>
        <v>0</v>
      </c>
      <c r="AG30" s="38">
        <f t="shared" si="14"/>
        <v>0</v>
      </c>
    </row>
    <row r="31" spans="1:33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49" t="str">
        <f>IF(設定!AF32&lt;&gt;0,設定!AF32,"")</f>
        <v/>
      </c>
      <c r="D31" s="526" t="str">
        <f ca="1">IF(設定!AE32&lt;&gt;0,設定!AE32,"")</f>
        <v/>
      </c>
      <c r="E31" s="144"/>
      <c r="F31" s="191"/>
      <c r="G31" s="63"/>
      <c r="H31" s="191"/>
      <c r="I31" s="63"/>
      <c r="J31" s="56"/>
      <c r="K31" s="144"/>
      <c r="L31" s="191"/>
      <c r="M31" s="63"/>
      <c r="N31" s="191"/>
      <c r="O31" s="191"/>
      <c r="P31" s="191"/>
      <c r="Q31" s="144"/>
      <c r="R31" s="56"/>
      <c r="S31" s="105" t="str">
        <f t="shared" ca="1" si="4"/>
        <v/>
      </c>
      <c r="V31" s="38">
        <f t="shared" ca="1" si="5"/>
        <v>0</v>
      </c>
      <c r="W31" s="38">
        <f t="shared" si="6"/>
        <v>0</v>
      </c>
      <c r="X31" s="38">
        <f t="shared" ca="1" si="7"/>
        <v>0</v>
      </c>
      <c r="Y31" s="38">
        <f t="shared" si="8"/>
        <v>0</v>
      </c>
      <c r="Z31" s="38">
        <f t="shared" ca="1" si="2"/>
        <v>0</v>
      </c>
      <c r="AA31" s="38">
        <f t="shared" si="3"/>
        <v>0</v>
      </c>
      <c r="AB31" s="38">
        <f t="shared" ca="1" si="9"/>
        <v>0</v>
      </c>
      <c r="AC31" s="38">
        <f t="shared" si="10"/>
        <v>0</v>
      </c>
      <c r="AD31" s="38">
        <f t="shared" ca="1" si="11"/>
        <v>0</v>
      </c>
      <c r="AE31" s="38">
        <f t="shared" si="12"/>
        <v>0</v>
      </c>
      <c r="AF31" s="38">
        <f t="shared" ca="1" si="13"/>
        <v>0</v>
      </c>
      <c r="AG31" s="38">
        <f t="shared" si="14"/>
        <v>0</v>
      </c>
    </row>
    <row r="32" spans="1:33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145"/>
      <c r="F32" s="192"/>
      <c r="G32" s="64"/>
      <c r="H32" s="192"/>
      <c r="I32" s="64"/>
      <c r="J32" s="58"/>
      <c r="K32" s="145"/>
      <c r="L32" s="192"/>
      <c r="M32" s="64"/>
      <c r="N32" s="192"/>
      <c r="O32" s="192"/>
      <c r="P32" s="192"/>
      <c r="Q32" s="145"/>
      <c r="R32" s="58"/>
      <c r="S32" s="105" t="str">
        <f t="shared" ca="1" si="4"/>
        <v/>
      </c>
      <c r="V32" s="38">
        <f t="shared" ca="1" si="5"/>
        <v>0</v>
      </c>
      <c r="W32" s="38">
        <f t="shared" si="6"/>
        <v>0</v>
      </c>
      <c r="X32" s="38">
        <f t="shared" ca="1" si="7"/>
        <v>0</v>
      </c>
      <c r="Y32" s="38">
        <f t="shared" si="8"/>
        <v>0</v>
      </c>
      <c r="Z32" s="38">
        <f t="shared" ca="1" si="2"/>
        <v>0</v>
      </c>
      <c r="AA32" s="38">
        <f t="shared" si="3"/>
        <v>0</v>
      </c>
      <c r="AB32" s="38">
        <f t="shared" ca="1" si="9"/>
        <v>0</v>
      </c>
      <c r="AC32" s="38">
        <f t="shared" si="10"/>
        <v>0</v>
      </c>
      <c r="AD32" s="38">
        <f t="shared" ca="1" si="11"/>
        <v>0</v>
      </c>
      <c r="AE32" s="38">
        <f t="shared" si="12"/>
        <v>0</v>
      </c>
      <c r="AF32" s="38">
        <f t="shared" ca="1" si="13"/>
        <v>0</v>
      </c>
      <c r="AG32" s="38">
        <f t="shared" si="14"/>
        <v>0</v>
      </c>
    </row>
    <row r="33" spans="1:33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143"/>
      <c r="F33" s="190"/>
      <c r="G33" s="62"/>
      <c r="H33" s="190"/>
      <c r="I33" s="62"/>
      <c r="J33" s="54"/>
      <c r="K33" s="143"/>
      <c r="L33" s="190"/>
      <c r="M33" s="62"/>
      <c r="N33" s="190"/>
      <c r="O33" s="190"/>
      <c r="P33" s="190"/>
      <c r="Q33" s="143"/>
      <c r="R33" s="54"/>
      <c r="S33" s="105" t="str">
        <f t="shared" ca="1" si="4"/>
        <v/>
      </c>
      <c r="V33" s="38">
        <f t="shared" ca="1" si="5"/>
        <v>0</v>
      </c>
      <c r="W33" s="38">
        <f t="shared" si="6"/>
        <v>0</v>
      </c>
      <c r="X33" s="38">
        <f t="shared" ca="1" si="7"/>
        <v>0</v>
      </c>
      <c r="Y33" s="38">
        <f t="shared" si="8"/>
        <v>0</v>
      </c>
      <c r="Z33" s="38">
        <f t="shared" ca="1" si="2"/>
        <v>0</v>
      </c>
      <c r="AA33" s="38">
        <f t="shared" si="3"/>
        <v>0</v>
      </c>
      <c r="AB33" s="38">
        <f t="shared" ca="1" si="9"/>
        <v>0</v>
      </c>
      <c r="AC33" s="38">
        <f t="shared" si="10"/>
        <v>0</v>
      </c>
      <c r="AD33" s="38">
        <f t="shared" ca="1" si="11"/>
        <v>0</v>
      </c>
      <c r="AE33" s="38">
        <f t="shared" si="12"/>
        <v>0</v>
      </c>
      <c r="AF33" s="38">
        <f t="shared" ca="1" si="13"/>
        <v>0</v>
      </c>
      <c r="AG33" s="38">
        <f t="shared" si="14"/>
        <v>0</v>
      </c>
    </row>
    <row r="34" spans="1:33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143"/>
      <c r="F34" s="190"/>
      <c r="G34" s="62"/>
      <c r="H34" s="190"/>
      <c r="I34" s="62"/>
      <c r="J34" s="54"/>
      <c r="K34" s="143"/>
      <c r="L34" s="190"/>
      <c r="M34" s="62"/>
      <c r="N34" s="190"/>
      <c r="O34" s="190"/>
      <c r="P34" s="190"/>
      <c r="Q34" s="143"/>
      <c r="R34" s="54"/>
      <c r="S34" s="105" t="str">
        <f t="shared" ca="1" si="4"/>
        <v/>
      </c>
      <c r="V34" s="38">
        <f t="shared" ca="1" si="5"/>
        <v>0</v>
      </c>
      <c r="W34" s="38">
        <f t="shared" si="6"/>
        <v>0</v>
      </c>
      <c r="X34" s="38">
        <f t="shared" ca="1" si="7"/>
        <v>0</v>
      </c>
      <c r="Y34" s="38">
        <f t="shared" si="8"/>
        <v>0</v>
      </c>
      <c r="Z34" s="38">
        <f t="shared" ca="1" si="2"/>
        <v>0</v>
      </c>
      <c r="AA34" s="38">
        <f t="shared" si="3"/>
        <v>0</v>
      </c>
      <c r="AB34" s="38">
        <f t="shared" ca="1" si="9"/>
        <v>0</v>
      </c>
      <c r="AC34" s="38">
        <f t="shared" si="10"/>
        <v>0</v>
      </c>
      <c r="AD34" s="38">
        <f t="shared" ca="1" si="11"/>
        <v>0</v>
      </c>
      <c r="AE34" s="38">
        <f t="shared" si="12"/>
        <v>0</v>
      </c>
      <c r="AF34" s="38">
        <f t="shared" ca="1" si="13"/>
        <v>0</v>
      </c>
      <c r="AG34" s="38">
        <f t="shared" si="14"/>
        <v>0</v>
      </c>
    </row>
    <row r="35" spans="1:33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143"/>
      <c r="F35" s="190"/>
      <c r="G35" s="62"/>
      <c r="H35" s="190"/>
      <c r="I35" s="62"/>
      <c r="J35" s="54"/>
      <c r="K35" s="143"/>
      <c r="L35" s="190"/>
      <c r="M35" s="62"/>
      <c r="N35" s="190"/>
      <c r="O35" s="190"/>
      <c r="P35" s="190"/>
      <c r="Q35" s="143"/>
      <c r="R35" s="54"/>
      <c r="S35" s="105" t="str">
        <f t="shared" ca="1" si="4"/>
        <v/>
      </c>
      <c r="V35" s="38">
        <f t="shared" ca="1" si="5"/>
        <v>0</v>
      </c>
      <c r="W35" s="38">
        <f t="shared" si="6"/>
        <v>0</v>
      </c>
      <c r="X35" s="38">
        <f t="shared" ca="1" si="7"/>
        <v>0</v>
      </c>
      <c r="Y35" s="38">
        <f t="shared" si="8"/>
        <v>0</v>
      </c>
      <c r="Z35" s="38">
        <f t="shared" ca="1" si="2"/>
        <v>0</v>
      </c>
      <c r="AA35" s="38">
        <f t="shared" si="3"/>
        <v>0</v>
      </c>
      <c r="AB35" s="38">
        <f t="shared" ca="1" si="9"/>
        <v>0</v>
      </c>
      <c r="AC35" s="38">
        <f t="shared" si="10"/>
        <v>0</v>
      </c>
      <c r="AD35" s="38">
        <f t="shared" ca="1" si="11"/>
        <v>0</v>
      </c>
      <c r="AE35" s="38">
        <f t="shared" si="12"/>
        <v>0</v>
      </c>
      <c r="AF35" s="38">
        <f t="shared" ca="1" si="13"/>
        <v>0</v>
      </c>
      <c r="AG35" s="38">
        <f t="shared" si="14"/>
        <v>0</v>
      </c>
    </row>
    <row r="36" spans="1:33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49" t="str">
        <f>IF(設定!AF37&lt;&gt;0,設定!AF37,"")</f>
        <v/>
      </c>
      <c r="D36" s="528" t="str">
        <f ca="1">IF(設定!AE37&lt;&gt;0,設定!AE37,"")</f>
        <v/>
      </c>
      <c r="E36" s="146"/>
      <c r="F36" s="193"/>
      <c r="G36" s="65"/>
      <c r="H36" s="193"/>
      <c r="I36" s="65"/>
      <c r="J36" s="59"/>
      <c r="K36" s="146"/>
      <c r="L36" s="193"/>
      <c r="M36" s="65"/>
      <c r="N36" s="193"/>
      <c r="O36" s="193"/>
      <c r="P36" s="193"/>
      <c r="Q36" s="146"/>
      <c r="R36" s="59"/>
      <c r="S36" s="105" t="str">
        <f t="shared" ca="1" si="4"/>
        <v/>
      </c>
      <c r="V36" s="38">
        <f t="shared" ca="1" si="5"/>
        <v>0</v>
      </c>
      <c r="W36" s="38">
        <f t="shared" si="6"/>
        <v>0</v>
      </c>
      <c r="X36" s="38">
        <f t="shared" ca="1" si="7"/>
        <v>0</v>
      </c>
      <c r="Y36" s="38">
        <f t="shared" si="8"/>
        <v>0</v>
      </c>
      <c r="Z36" s="38">
        <f t="shared" ca="1" si="2"/>
        <v>0</v>
      </c>
      <c r="AA36" s="38">
        <f t="shared" si="3"/>
        <v>0</v>
      </c>
      <c r="AB36" s="38">
        <f t="shared" ca="1" si="9"/>
        <v>0</v>
      </c>
      <c r="AC36" s="38">
        <f t="shared" si="10"/>
        <v>0</v>
      </c>
      <c r="AD36" s="38">
        <f t="shared" ca="1" si="11"/>
        <v>0</v>
      </c>
      <c r="AE36" s="38">
        <f t="shared" si="12"/>
        <v>0</v>
      </c>
      <c r="AF36" s="38">
        <f t="shared" ca="1" si="13"/>
        <v>0</v>
      </c>
      <c r="AG36" s="38">
        <f t="shared" si="14"/>
        <v>0</v>
      </c>
    </row>
    <row r="37" spans="1:33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145"/>
      <c r="F37" s="192"/>
      <c r="G37" s="64"/>
      <c r="H37" s="192"/>
      <c r="I37" s="64"/>
      <c r="J37" s="58"/>
      <c r="K37" s="145"/>
      <c r="L37" s="192"/>
      <c r="M37" s="64"/>
      <c r="N37" s="192"/>
      <c r="O37" s="192"/>
      <c r="P37" s="192"/>
      <c r="Q37" s="145"/>
      <c r="R37" s="58"/>
      <c r="S37" s="105" t="str">
        <f t="shared" ca="1" si="4"/>
        <v/>
      </c>
      <c r="V37" s="38">
        <f t="shared" ca="1" si="5"/>
        <v>0</v>
      </c>
      <c r="W37" s="38">
        <f t="shared" si="6"/>
        <v>0</v>
      </c>
      <c r="X37" s="38">
        <f t="shared" ca="1" si="7"/>
        <v>0</v>
      </c>
      <c r="Y37" s="38">
        <f t="shared" si="8"/>
        <v>0</v>
      </c>
      <c r="Z37" s="38">
        <f t="shared" ca="1" si="2"/>
        <v>0</v>
      </c>
      <c r="AA37" s="38">
        <f t="shared" si="3"/>
        <v>0</v>
      </c>
      <c r="AB37" s="38">
        <f t="shared" ca="1" si="9"/>
        <v>0</v>
      </c>
      <c r="AC37" s="38">
        <f t="shared" si="10"/>
        <v>0</v>
      </c>
      <c r="AD37" s="38">
        <f t="shared" ca="1" si="11"/>
        <v>0</v>
      </c>
      <c r="AE37" s="38">
        <f t="shared" si="12"/>
        <v>0</v>
      </c>
      <c r="AF37" s="38">
        <f t="shared" ca="1" si="13"/>
        <v>0</v>
      </c>
      <c r="AG37" s="38">
        <f t="shared" si="14"/>
        <v>0</v>
      </c>
    </row>
    <row r="38" spans="1:33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143"/>
      <c r="F38" s="190"/>
      <c r="G38" s="62"/>
      <c r="H38" s="190"/>
      <c r="I38" s="62"/>
      <c r="J38" s="54"/>
      <c r="K38" s="143"/>
      <c r="L38" s="190"/>
      <c r="M38" s="62"/>
      <c r="N38" s="190"/>
      <c r="O38" s="190"/>
      <c r="P38" s="190"/>
      <c r="Q38" s="143"/>
      <c r="R38" s="54"/>
      <c r="S38" s="105" t="str">
        <f t="shared" ca="1" si="4"/>
        <v/>
      </c>
      <c r="V38" s="38">
        <f t="shared" ca="1" si="5"/>
        <v>0</v>
      </c>
      <c r="W38" s="38">
        <f t="shared" si="6"/>
        <v>0</v>
      </c>
      <c r="X38" s="38">
        <f t="shared" ca="1" si="7"/>
        <v>0</v>
      </c>
      <c r="Y38" s="38">
        <f t="shared" si="8"/>
        <v>0</v>
      </c>
      <c r="Z38" s="38">
        <f t="shared" ca="1" si="2"/>
        <v>0</v>
      </c>
      <c r="AA38" s="38">
        <f t="shared" si="3"/>
        <v>0</v>
      </c>
      <c r="AB38" s="38">
        <f t="shared" ca="1" si="9"/>
        <v>0</v>
      </c>
      <c r="AC38" s="38">
        <f t="shared" si="10"/>
        <v>0</v>
      </c>
      <c r="AD38" s="38">
        <f t="shared" ca="1" si="11"/>
        <v>0</v>
      </c>
      <c r="AE38" s="38">
        <f t="shared" si="12"/>
        <v>0</v>
      </c>
      <c r="AF38" s="38">
        <f t="shared" ca="1" si="13"/>
        <v>0</v>
      </c>
      <c r="AG38" s="38">
        <f t="shared" si="14"/>
        <v>0</v>
      </c>
    </row>
    <row r="39" spans="1:33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143"/>
      <c r="F39" s="190"/>
      <c r="G39" s="62"/>
      <c r="H39" s="190"/>
      <c r="I39" s="62"/>
      <c r="J39" s="54"/>
      <c r="K39" s="143"/>
      <c r="L39" s="190"/>
      <c r="M39" s="62"/>
      <c r="N39" s="190"/>
      <c r="O39" s="190"/>
      <c r="P39" s="190"/>
      <c r="Q39" s="143"/>
      <c r="R39" s="54"/>
      <c r="S39" s="105" t="str">
        <f t="shared" ca="1" si="4"/>
        <v/>
      </c>
      <c r="V39" s="38">
        <f t="shared" ca="1" si="5"/>
        <v>0</v>
      </c>
      <c r="W39" s="38">
        <f t="shared" si="6"/>
        <v>0</v>
      </c>
      <c r="X39" s="38">
        <f t="shared" ca="1" si="7"/>
        <v>0</v>
      </c>
      <c r="Y39" s="38">
        <f t="shared" si="8"/>
        <v>0</v>
      </c>
      <c r="Z39" s="38">
        <f t="shared" ca="1" si="2"/>
        <v>0</v>
      </c>
      <c r="AA39" s="38">
        <f t="shared" si="3"/>
        <v>0</v>
      </c>
      <c r="AB39" s="38">
        <f t="shared" ca="1" si="9"/>
        <v>0</v>
      </c>
      <c r="AC39" s="38">
        <f t="shared" si="10"/>
        <v>0</v>
      </c>
      <c r="AD39" s="38">
        <f t="shared" ca="1" si="11"/>
        <v>0</v>
      </c>
      <c r="AE39" s="38">
        <f t="shared" si="12"/>
        <v>0</v>
      </c>
      <c r="AF39" s="38">
        <f t="shared" ca="1" si="13"/>
        <v>0</v>
      </c>
      <c r="AG39" s="38">
        <f t="shared" si="14"/>
        <v>0</v>
      </c>
    </row>
    <row r="40" spans="1:33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143"/>
      <c r="F40" s="190"/>
      <c r="G40" s="62"/>
      <c r="H40" s="190"/>
      <c r="I40" s="62"/>
      <c r="J40" s="54"/>
      <c r="K40" s="143"/>
      <c r="L40" s="190"/>
      <c r="M40" s="62"/>
      <c r="N40" s="190"/>
      <c r="O40" s="190"/>
      <c r="P40" s="190"/>
      <c r="Q40" s="143"/>
      <c r="R40" s="54"/>
      <c r="S40" s="105" t="str">
        <f t="shared" ca="1" si="4"/>
        <v/>
      </c>
      <c r="V40" s="38">
        <f t="shared" ca="1" si="5"/>
        <v>0</v>
      </c>
      <c r="W40" s="38">
        <f t="shared" si="6"/>
        <v>0</v>
      </c>
      <c r="X40" s="38">
        <f t="shared" ca="1" si="7"/>
        <v>0</v>
      </c>
      <c r="Y40" s="38">
        <f t="shared" si="8"/>
        <v>0</v>
      </c>
      <c r="Z40" s="38">
        <f t="shared" ca="1" si="2"/>
        <v>0</v>
      </c>
      <c r="AA40" s="38">
        <f t="shared" si="3"/>
        <v>0</v>
      </c>
      <c r="AB40" s="38">
        <f t="shared" ca="1" si="9"/>
        <v>0</v>
      </c>
      <c r="AC40" s="38">
        <f t="shared" si="10"/>
        <v>0</v>
      </c>
      <c r="AD40" s="38">
        <f t="shared" ca="1" si="11"/>
        <v>0</v>
      </c>
      <c r="AE40" s="38">
        <f t="shared" si="12"/>
        <v>0</v>
      </c>
      <c r="AF40" s="38">
        <f t="shared" ca="1" si="13"/>
        <v>0</v>
      </c>
      <c r="AG40" s="38">
        <f t="shared" si="14"/>
        <v>0</v>
      </c>
    </row>
    <row r="41" spans="1:33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49" t="str">
        <f>IF(設定!AF42&lt;&gt;0,設定!AF42,"")</f>
        <v/>
      </c>
      <c r="D41" s="528" t="str">
        <f ca="1">IF(設定!AE42&lt;&gt;0,設定!AE42,"")</f>
        <v/>
      </c>
      <c r="E41" s="146"/>
      <c r="F41" s="193"/>
      <c r="G41" s="65"/>
      <c r="H41" s="193"/>
      <c r="I41" s="65"/>
      <c r="J41" s="59"/>
      <c r="K41" s="146"/>
      <c r="L41" s="193"/>
      <c r="M41" s="65"/>
      <c r="N41" s="193"/>
      <c r="O41" s="193"/>
      <c r="P41" s="193"/>
      <c r="Q41" s="146"/>
      <c r="R41" s="59"/>
      <c r="S41" s="105" t="str">
        <f t="shared" ca="1" si="4"/>
        <v/>
      </c>
      <c r="V41" s="38">
        <f t="shared" ca="1" si="5"/>
        <v>0</v>
      </c>
      <c r="W41" s="38">
        <f t="shared" si="6"/>
        <v>0</v>
      </c>
      <c r="X41" s="38">
        <f t="shared" ca="1" si="7"/>
        <v>0</v>
      </c>
      <c r="Y41" s="38">
        <f t="shared" si="8"/>
        <v>0</v>
      </c>
      <c r="Z41" s="38">
        <f t="shared" ca="1" si="2"/>
        <v>0</v>
      </c>
      <c r="AA41" s="38">
        <f t="shared" si="3"/>
        <v>0</v>
      </c>
      <c r="AB41" s="38">
        <f t="shared" ca="1" si="9"/>
        <v>0</v>
      </c>
      <c r="AC41" s="38">
        <f t="shared" si="10"/>
        <v>0</v>
      </c>
      <c r="AD41" s="38">
        <f t="shared" ca="1" si="11"/>
        <v>0</v>
      </c>
      <c r="AE41" s="38">
        <f t="shared" si="12"/>
        <v>0</v>
      </c>
      <c r="AF41" s="38">
        <f t="shared" ca="1" si="13"/>
        <v>0</v>
      </c>
      <c r="AG41" s="38">
        <f t="shared" si="14"/>
        <v>0</v>
      </c>
    </row>
    <row r="42" spans="1:33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147"/>
      <c r="F42" s="194"/>
      <c r="G42" s="66"/>
      <c r="H42" s="194"/>
      <c r="I42" s="66"/>
      <c r="J42" s="57"/>
      <c r="K42" s="147"/>
      <c r="L42" s="194"/>
      <c r="M42" s="66"/>
      <c r="N42" s="194"/>
      <c r="O42" s="194"/>
      <c r="P42" s="194"/>
      <c r="Q42" s="147"/>
      <c r="R42" s="57"/>
      <c r="S42" s="105" t="str">
        <f t="shared" ca="1" si="4"/>
        <v/>
      </c>
      <c r="V42" s="38">
        <f t="shared" ca="1" si="5"/>
        <v>0</v>
      </c>
      <c r="W42" s="38">
        <f t="shared" si="6"/>
        <v>0</v>
      </c>
      <c r="X42" s="38">
        <f t="shared" ca="1" si="7"/>
        <v>0</v>
      </c>
      <c r="Y42" s="38">
        <f t="shared" si="8"/>
        <v>0</v>
      </c>
      <c r="Z42" s="38">
        <f t="shared" ca="1" si="2"/>
        <v>0</v>
      </c>
      <c r="AA42" s="38">
        <f t="shared" si="3"/>
        <v>0</v>
      </c>
      <c r="AB42" s="38">
        <f t="shared" ca="1" si="9"/>
        <v>0</v>
      </c>
      <c r="AC42" s="38">
        <f t="shared" si="10"/>
        <v>0</v>
      </c>
      <c r="AD42" s="38">
        <f t="shared" ca="1" si="11"/>
        <v>0</v>
      </c>
      <c r="AE42" s="38">
        <f t="shared" si="12"/>
        <v>0</v>
      </c>
      <c r="AF42" s="38">
        <f t="shared" ca="1" si="13"/>
        <v>0</v>
      </c>
      <c r="AG42" s="38">
        <f t="shared" si="14"/>
        <v>0</v>
      </c>
    </row>
    <row r="43" spans="1:33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143"/>
      <c r="F43" s="190"/>
      <c r="G43" s="62"/>
      <c r="H43" s="190"/>
      <c r="I43" s="62"/>
      <c r="J43" s="54"/>
      <c r="K43" s="143"/>
      <c r="L43" s="190"/>
      <c r="M43" s="62"/>
      <c r="N43" s="190"/>
      <c r="O43" s="190"/>
      <c r="P43" s="190"/>
      <c r="Q43" s="143"/>
      <c r="R43" s="54"/>
      <c r="S43" s="105" t="str">
        <f t="shared" ca="1" si="4"/>
        <v/>
      </c>
      <c r="V43" s="38">
        <f t="shared" ca="1" si="5"/>
        <v>0</v>
      </c>
      <c r="W43" s="38">
        <f t="shared" si="6"/>
        <v>0</v>
      </c>
      <c r="X43" s="38">
        <f t="shared" ca="1" si="7"/>
        <v>0</v>
      </c>
      <c r="Y43" s="38">
        <f t="shared" si="8"/>
        <v>0</v>
      </c>
      <c r="Z43" s="38">
        <f t="shared" ca="1" si="2"/>
        <v>0</v>
      </c>
      <c r="AA43" s="38">
        <f t="shared" si="3"/>
        <v>0</v>
      </c>
      <c r="AB43" s="38">
        <f t="shared" ca="1" si="9"/>
        <v>0</v>
      </c>
      <c r="AC43" s="38">
        <f t="shared" si="10"/>
        <v>0</v>
      </c>
      <c r="AD43" s="38">
        <f t="shared" ca="1" si="11"/>
        <v>0</v>
      </c>
      <c r="AE43" s="38">
        <f t="shared" si="12"/>
        <v>0</v>
      </c>
      <c r="AF43" s="38">
        <f t="shared" ca="1" si="13"/>
        <v>0</v>
      </c>
      <c r="AG43" s="38">
        <f t="shared" si="14"/>
        <v>0</v>
      </c>
    </row>
    <row r="44" spans="1:33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143"/>
      <c r="F44" s="190"/>
      <c r="G44" s="62"/>
      <c r="H44" s="190"/>
      <c r="I44" s="62"/>
      <c r="J44" s="54"/>
      <c r="K44" s="143"/>
      <c r="L44" s="190"/>
      <c r="M44" s="62"/>
      <c r="N44" s="190"/>
      <c r="O44" s="190"/>
      <c r="P44" s="190"/>
      <c r="Q44" s="143"/>
      <c r="R44" s="54"/>
      <c r="S44" s="105" t="str">
        <f t="shared" ca="1" si="4"/>
        <v/>
      </c>
      <c r="V44" s="38">
        <f t="shared" ca="1" si="5"/>
        <v>0</v>
      </c>
      <c r="W44" s="38">
        <f t="shared" si="6"/>
        <v>0</v>
      </c>
      <c r="X44" s="38">
        <f t="shared" ca="1" si="7"/>
        <v>0</v>
      </c>
      <c r="Y44" s="38">
        <f t="shared" si="8"/>
        <v>0</v>
      </c>
      <c r="Z44" s="38">
        <f t="shared" ca="1" si="2"/>
        <v>0</v>
      </c>
      <c r="AA44" s="38">
        <f t="shared" si="3"/>
        <v>0</v>
      </c>
      <c r="AB44" s="38">
        <f t="shared" ca="1" si="9"/>
        <v>0</v>
      </c>
      <c r="AC44" s="38">
        <f t="shared" si="10"/>
        <v>0</v>
      </c>
      <c r="AD44" s="38">
        <f t="shared" ca="1" si="11"/>
        <v>0</v>
      </c>
      <c r="AE44" s="38">
        <f t="shared" si="12"/>
        <v>0</v>
      </c>
      <c r="AF44" s="38">
        <f t="shared" ca="1" si="13"/>
        <v>0</v>
      </c>
      <c r="AG44" s="38">
        <f t="shared" si="14"/>
        <v>0</v>
      </c>
    </row>
    <row r="45" spans="1:33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143"/>
      <c r="F45" s="190"/>
      <c r="G45" s="62"/>
      <c r="H45" s="190"/>
      <c r="I45" s="62"/>
      <c r="J45" s="54"/>
      <c r="K45" s="143"/>
      <c r="L45" s="190"/>
      <c r="M45" s="62"/>
      <c r="N45" s="190"/>
      <c r="O45" s="190"/>
      <c r="P45" s="190"/>
      <c r="Q45" s="143"/>
      <c r="R45" s="54"/>
      <c r="S45" s="105" t="str">
        <f t="shared" ca="1" si="4"/>
        <v/>
      </c>
      <c r="V45" s="38">
        <f t="shared" ca="1" si="5"/>
        <v>0</v>
      </c>
      <c r="W45" s="38">
        <f t="shared" si="6"/>
        <v>0</v>
      </c>
      <c r="X45" s="38">
        <f t="shared" ca="1" si="7"/>
        <v>0</v>
      </c>
      <c r="Y45" s="38">
        <f t="shared" si="8"/>
        <v>0</v>
      </c>
      <c r="Z45" s="38">
        <f t="shared" ca="1" si="2"/>
        <v>0</v>
      </c>
      <c r="AA45" s="38">
        <f t="shared" si="3"/>
        <v>0</v>
      </c>
      <c r="AB45" s="38">
        <f t="shared" ca="1" si="9"/>
        <v>0</v>
      </c>
      <c r="AC45" s="38">
        <f t="shared" si="10"/>
        <v>0</v>
      </c>
      <c r="AD45" s="38">
        <f t="shared" ca="1" si="11"/>
        <v>0</v>
      </c>
      <c r="AE45" s="38">
        <f t="shared" si="12"/>
        <v>0</v>
      </c>
      <c r="AF45" s="38">
        <f t="shared" ca="1" si="13"/>
        <v>0</v>
      </c>
      <c r="AG45" s="38">
        <f t="shared" si="14"/>
        <v>0</v>
      </c>
    </row>
    <row r="46" spans="1:33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49" t="str">
        <f>IF(設定!AF47&lt;&gt;0,設定!AF47,"")</f>
        <v/>
      </c>
      <c r="D46" s="528" t="str">
        <f ca="1">IF(設定!AE47&lt;&gt;0,設定!AE47,"")</f>
        <v/>
      </c>
      <c r="E46" s="146"/>
      <c r="F46" s="193"/>
      <c r="G46" s="65"/>
      <c r="H46" s="193"/>
      <c r="I46" s="65"/>
      <c r="J46" s="59"/>
      <c r="K46" s="146"/>
      <c r="L46" s="193"/>
      <c r="M46" s="65"/>
      <c r="N46" s="193"/>
      <c r="O46" s="193"/>
      <c r="P46" s="193"/>
      <c r="Q46" s="146"/>
      <c r="R46" s="59"/>
      <c r="S46" s="105" t="str">
        <f t="shared" ca="1" si="4"/>
        <v/>
      </c>
      <c r="V46" s="38">
        <f t="shared" ca="1" si="5"/>
        <v>0</v>
      </c>
      <c r="W46" s="38">
        <f t="shared" si="6"/>
        <v>0</v>
      </c>
      <c r="X46" s="38">
        <f t="shared" ca="1" si="7"/>
        <v>0</v>
      </c>
      <c r="Y46" s="38">
        <f t="shared" si="8"/>
        <v>0</v>
      </c>
      <c r="Z46" s="38">
        <f t="shared" ca="1" si="2"/>
        <v>0</v>
      </c>
      <c r="AA46" s="38">
        <f t="shared" si="3"/>
        <v>0</v>
      </c>
      <c r="AB46" s="38">
        <f t="shared" ca="1" si="9"/>
        <v>0</v>
      </c>
      <c r="AC46" s="38">
        <f t="shared" si="10"/>
        <v>0</v>
      </c>
      <c r="AD46" s="38">
        <f t="shared" ca="1" si="11"/>
        <v>0</v>
      </c>
      <c r="AE46" s="38">
        <f t="shared" si="12"/>
        <v>0</v>
      </c>
      <c r="AF46" s="38">
        <f t="shared" ca="1" si="13"/>
        <v>0</v>
      </c>
      <c r="AG46" s="38">
        <f t="shared" si="14"/>
        <v>0</v>
      </c>
    </row>
    <row r="47" spans="1:33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147"/>
      <c r="F47" s="194"/>
      <c r="G47" s="66"/>
      <c r="H47" s="194"/>
      <c r="I47" s="66"/>
      <c r="J47" s="57"/>
      <c r="K47" s="147"/>
      <c r="L47" s="194"/>
      <c r="M47" s="66"/>
      <c r="N47" s="194"/>
      <c r="O47" s="194"/>
      <c r="P47" s="194"/>
      <c r="Q47" s="147"/>
      <c r="R47" s="57"/>
      <c r="S47" s="105" t="str">
        <f t="shared" ca="1" si="4"/>
        <v/>
      </c>
      <c r="V47" s="38">
        <f t="shared" ca="1" si="5"/>
        <v>0</v>
      </c>
      <c r="W47" s="38">
        <f t="shared" si="6"/>
        <v>0</v>
      </c>
      <c r="X47" s="38">
        <f t="shared" ca="1" si="7"/>
        <v>0</v>
      </c>
      <c r="Y47" s="38">
        <f t="shared" si="8"/>
        <v>0</v>
      </c>
      <c r="Z47" s="38">
        <f t="shared" ca="1" si="2"/>
        <v>0</v>
      </c>
      <c r="AA47" s="38">
        <f t="shared" si="3"/>
        <v>0</v>
      </c>
      <c r="AB47" s="38">
        <f t="shared" ca="1" si="9"/>
        <v>0</v>
      </c>
      <c r="AC47" s="38">
        <f t="shared" si="10"/>
        <v>0</v>
      </c>
      <c r="AD47" s="38">
        <f t="shared" ca="1" si="11"/>
        <v>0</v>
      </c>
      <c r="AE47" s="38">
        <f t="shared" si="12"/>
        <v>0</v>
      </c>
      <c r="AF47" s="38">
        <f t="shared" ca="1" si="13"/>
        <v>0</v>
      </c>
      <c r="AG47" s="38">
        <f t="shared" si="14"/>
        <v>0</v>
      </c>
    </row>
    <row r="48" spans="1:33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143"/>
      <c r="F48" s="190"/>
      <c r="G48" s="62"/>
      <c r="H48" s="190"/>
      <c r="I48" s="62"/>
      <c r="J48" s="54"/>
      <c r="K48" s="143"/>
      <c r="L48" s="190"/>
      <c r="M48" s="62"/>
      <c r="N48" s="190"/>
      <c r="O48" s="190"/>
      <c r="P48" s="190"/>
      <c r="Q48" s="143"/>
      <c r="R48" s="54"/>
      <c r="S48" s="105" t="str">
        <f t="shared" ca="1" si="4"/>
        <v/>
      </c>
      <c r="V48" s="38">
        <f t="shared" ca="1" si="5"/>
        <v>0</v>
      </c>
      <c r="W48" s="38">
        <f t="shared" si="6"/>
        <v>0</v>
      </c>
      <c r="X48" s="38">
        <f t="shared" ca="1" si="7"/>
        <v>0</v>
      </c>
      <c r="Y48" s="38">
        <f t="shared" si="8"/>
        <v>0</v>
      </c>
      <c r="Z48" s="38">
        <f t="shared" ca="1" si="2"/>
        <v>0</v>
      </c>
      <c r="AA48" s="38">
        <f t="shared" si="3"/>
        <v>0</v>
      </c>
      <c r="AB48" s="38">
        <f t="shared" ca="1" si="9"/>
        <v>0</v>
      </c>
      <c r="AC48" s="38">
        <f t="shared" si="10"/>
        <v>0</v>
      </c>
      <c r="AD48" s="38">
        <f t="shared" ca="1" si="11"/>
        <v>0</v>
      </c>
      <c r="AE48" s="38">
        <f t="shared" si="12"/>
        <v>0</v>
      </c>
      <c r="AF48" s="38">
        <f t="shared" ca="1" si="13"/>
        <v>0</v>
      </c>
      <c r="AG48" s="38">
        <f t="shared" si="14"/>
        <v>0</v>
      </c>
    </row>
    <row r="49" spans="1:33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143"/>
      <c r="F49" s="190"/>
      <c r="G49" s="62"/>
      <c r="H49" s="190"/>
      <c r="I49" s="62"/>
      <c r="J49" s="54"/>
      <c r="K49" s="143"/>
      <c r="L49" s="190"/>
      <c r="M49" s="62"/>
      <c r="N49" s="190"/>
      <c r="O49" s="190"/>
      <c r="P49" s="190"/>
      <c r="Q49" s="143"/>
      <c r="R49" s="54"/>
      <c r="S49" s="105" t="str">
        <f t="shared" ca="1" si="4"/>
        <v/>
      </c>
      <c r="V49" s="38">
        <f t="shared" ca="1" si="5"/>
        <v>0</v>
      </c>
      <c r="W49" s="38">
        <f t="shared" si="6"/>
        <v>0</v>
      </c>
      <c r="X49" s="38">
        <f t="shared" ca="1" si="7"/>
        <v>0</v>
      </c>
      <c r="Y49" s="38">
        <f t="shared" si="8"/>
        <v>0</v>
      </c>
      <c r="Z49" s="38">
        <f t="shared" ca="1" si="2"/>
        <v>0</v>
      </c>
      <c r="AA49" s="38">
        <f t="shared" si="3"/>
        <v>0</v>
      </c>
      <c r="AB49" s="38">
        <f t="shared" ca="1" si="9"/>
        <v>0</v>
      </c>
      <c r="AC49" s="38">
        <f t="shared" si="10"/>
        <v>0</v>
      </c>
      <c r="AD49" s="38">
        <f t="shared" ca="1" si="11"/>
        <v>0</v>
      </c>
      <c r="AE49" s="38">
        <f t="shared" si="12"/>
        <v>0</v>
      </c>
      <c r="AF49" s="38">
        <f t="shared" ca="1" si="13"/>
        <v>0</v>
      </c>
      <c r="AG49" s="38">
        <f t="shared" si="14"/>
        <v>0</v>
      </c>
    </row>
    <row r="50" spans="1:33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143"/>
      <c r="F50" s="190"/>
      <c r="G50" s="62"/>
      <c r="H50" s="190"/>
      <c r="I50" s="62"/>
      <c r="J50" s="54"/>
      <c r="K50" s="143"/>
      <c r="L50" s="190"/>
      <c r="M50" s="62"/>
      <c r="N50" s="190"/>
      <c r="O50" s="190"/>
      <c r="P50" s="190"/>
      <c r="Q50" s="143"/>
      <c r="R50" s="54"/>
      <c r="S50" s="105" t="str">
        <f t="shared" ca="1" si="4"/>
        <v/>
      </c>
      <c r="V50" s="38">
        <f t="shared" ca="1" si="5"/>
        <v>0</v>
      </c>
      <c r="W50" s="38">
        <f t="shared" si="6"/>
        <v>0</v>
      </c>
      <c r="X50" s="38">
        <f t="shared" ca="1" si="7"/>
        <v>0</v>
      </c>
      <c r="Y50" s="38">
        <f t="shared" si="8"/>
        <v>0</v>
      </c>
      <c r="Z50" s="38">
        <f t="shared" ca="1" si="2"/>
        <v>0</v>
      </c>
      <c r="AA50" s="38">
        <f t="shared" si="3"/>
        <v>0</v>
      </c>
      <c r="AB50" s="38">
        <f t="shared" ca="1" si="9"/>
        <v>0</v>
      </c>
      <c r="AC50" s="38">
        <f t="shared" si="10"/>
        <v>0</v>
      </c>
      <c r="AD50" s="38">
        <f t="shared" ca="1" si="11"/>
        <v>0</v>
      </c>
      <c r="AE50" s="38">
        <f t="shared" si="12"/>
        <v>0</v>
      </c>
      <c r="AF50" s="38">
        <f t="shared" ca="1" si="13"/>
        <v>0</v>
      </c>
      <c r="AG50" s="38">
        <f t="shared" si="14"/>
        <v>0</v>
      </c>
    </row>
    <row r="51" spans="1:33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148"/>
      <c r="F51" s="195"/>
      <c r="G51" s="67"/>
      <c r="H51" s="195"/>
      <c r="I51" s="67"/>
      <c r="J51" s="55"/>
      <c r="K51" s="148"/>
      <c r="L51" s="195"/>
      <c r="M51" s="67"/>
      <c r="N51" s="195"/>
      <c r="O51" s="195"/>
      <c r="P51" s="195"/>
      <c r="Q51" s="148"/>
      <c r="R51" s="55"/>
      <c r="S51" s="105" t="str">
        <f t="shared" ca="1" si="4"/>
        <v/>
      </c>
      <c r="V51" s="38">
        <f t="shared" ca="1" si="5"/>
        <v>0</v>
      </c>
      <c r="W51" s="38">
        <f t="shared" si="6"/>
        <v>0</v>
      </c>
      <c r="X51" s="38">
        <f t="shared" ca="1" si="7"/>
        <v>0</v>
      </c>
      <c r="Y51" s="38">
        <f t="shared" si="8"/>
        <v>0</v>
      </c>
      <c r="Z51" s="38">
        <f t="shared" ca="1" si="2"/>
        <v>0</v>
      </c>
      <c r="AA51" s="38">
        <f t="shared" si="3"/>
        <v>0</v>
      </c>
      <c r="AB51" s="38">
        <f t="shared" ca="1" si="9"/>
        <v>0</v>
      </c>
      <c r="AC51" s="38">
        <f t="shared" si="10"/>
        <v>0</v>
      </c>
      <c r="AD51" s="38">
        <f t="shared" ca="1" si="11"/>
        <v>0</v>
      </c>
      <c r="AE51" s="38">
        <f t="shared" si="12"/>
        <v>0</v>
      </c>
      <c r="AF51" s="38">
        <f t="shared" ca="1" si="13"/>
        <v>0</v>
      </c>
      <c r="AG51" s="38">
        <f t="shared" si="14"/>
        <v>0</v>
      </c>
    </row>
  </sheetData>
  <sheetProtection algorithmName="SHA-512" hashValue="qdXZokmpiiDLXy7EszZ8S1/aFFrm+SqfUVAZd4RvXRZ1CC+OsQvaZo8gMD1e78wkkggEwu7Go/Zh/+Dh2E3xRQ==" saltValue="5PzrUx9ZC3Yxbd2OkL41gQ==" spinCount="100000" sheet="1" objects="1" scenarios="1"/>
  <mergeCells count="5">
    <mergeCell ref="N3:P3"/>
    <mergeCell ref="E4:J4"/>
    <mergeCell ref="K4:P4"/>
    <mergeCell ref="Q4:R4"/>
    <mergeCell ref="Q5:R5"/>
  </mergeCells>
  <phoneticPr fontId="2"/>
  <conditionalFormatting sqref="D7:R51">
    <cfRule type="expression" dxfId="247" priority="1">
      <formula>$C7=""</formula>
    </cfRule>
  </conditionalFormatting>
  <conditionalFormatting sqref="E3:E4">
    <cfRule type="containsText" dxfId="246" priority="13" operator="containsText" text="未入力">
      <formula>NOT(ISERROR(SEARCH("未入力",E3)))</formula>
    </cfRule>
  </conditionalFormatting>
  <conditionalFormatting sqref="E7:H51">
    <cfRule type="expression" dxfId="245" priority="2">
      <formula>$C7="学部"</formula>
    </cfRule>
  </conditionalFormatting>
  <conditionalFormatting sqref="F7:F51">
    <cfRule type="expression" dxfId="244" priority="3">
      <formula>$E7&lt;&gt;"1：募集"</formula>
    </cfRule>
  </conditionalFormatting>
  <conditionalFormatting sqref="F3:J3">
    <cfRule type="containsText" dxfId="243" priority="15" operator="containsText" text="未入力">
      <formula>NOT(ISERROR(SEARCH("未入力",F3)))</formula>
    </cfRule>
  </conditionalFormatting>
  <conditionalFormatting sqref="H7:H51">
    <cfRule type="expression" dxfId="242" priority="4">
      <formula>$G7&lt;&gt;"1：導入"</formula>
    </cfRule>
  </conditionalFormatting>
  <conditionalFormatting sqref="J7:J51">
    <cfRule type="expression" dxfId="241" priority="5">
      <formula>$I7&lt;&gt;"1：導入"</formula>
    </cfRule>
  </conditionalFormatting>
  <conditionalFormatting sqref="K3:K4">
    <cfRule type="containsText" dxfId="240" priority="16" operator="containsText" text="未入力">
      <formula>NOT(ISERROR(SEARCH("未入力",K3)))</formula>
    </cfRule>
  </conditionalFormatting>
  <conditionalFormatting sqref="K7:L51">
    <cfRule type="expression" dxfId="239" priority="6">
      <formula>$C7="研究科"</formula>
    </cfRule>
  </conditionalFormatting>
  <conditionalFormatting sqref="L7:L51">
    <cfRule type="expression" dxfId="238" priority="7">
      <formula>$K7&lt;&gt;"1：導入"</formula>
    </cfRule>
  </conditionalFormatting>
  <conditionalFormatting sqref="L3:N3">
    <cfRule type="containsText" dxfId="237" priority="14" operator="containsText" text="未入力">
      <formula>NOT(ISERROR(SEARCH("未入力",L3)))</formula>
    </cfRule>
  </conditionalFormatting>
  <conditionalFormatting sqref="M7:P51">
    <cfRule type="expression" dxfId="236" priority="8">
      <formula>$C7="学部"</formula>
    </cfRule>
  </conditionalFormatting>
  <conditionalFormatting sqref="N7:P51">
    <cfRule type="expression" dxfId="235" priority="9">
      <formula>$M7&lt;&gt;"1：導入"</formula>
    </cfRule>
  </conditionalFormatting>
  <conditionalFormatting sqref="Q3:Q4">
    <cfRule type="containsText" dxfId="234" priority="12" operator="containsText" text="未入力">
      <formula>NOT(ISERROR(SEARCH("未入力",Q3)))</formula>
    </cfRule>
  </conditionalFormatting>
  <conditionalFormatting sqref="R3">
    <cfRule type="containsText" dxfId="233" priority="11" operator="containsText" text="未入力">
      <formula>NOT(ISERROR(SEARCH("未入力",R3)))</formula>
    </cfRule>
  </conditionalFormatting>
  <conditionalFormatting sqref="R7:R51">
    <cfRule type="expression" dxfId="232" priority="10">
      <formula>$Q7&lt;&gt;"1：導入"</formula>
    </cfRule>
  </conditionalFormatting>
  <conditionalFormatting sqref="S7:S51">
    <cfRule type="containsText" dxfId="231" priority="17" operator="containsText" text="未入力">
      <formula>NOT(ISERROR(SEARCH("未入力",S7)))</formula>
    </cfRule>
  </conditionalFormatting>
  <dataValidations count="3">
    <dataValidation type="list" imeMode="disabled" allowBlank="1" showInputMessage="1" showErrorMessage="1" error="整数を入力してください。" sqref="I7:I51 K7:K51 M7:M51 Q7:Q51 G7:G51" xr:uid="{D709F42A-9E72-4FA6-897F-46B116465CF0}">
      <formula1>"1：導入,2：導入せず"</formula1>
    </dataValidation>
    <dataValidation type="list" imeMode="disabled" allowBlank="1" showInputMessage="1" showErrorMessage="1" error="整数を入力してください。" sqref="E7:E51" xr:uid="{EEA715A5-FE83-43E7-B9FA-C268DE998915}">
      <formula1>"1：募集,2：募集なし,3：導入なし"</formula1>
    </dataValidation>
    <dataValidation type="whole" imeMode="disabled" allowBlank="1" showInputMessage="1" showErrorMessage="1" error="整数を入力してください。" sqref="H7:H51 J7:J51 L7:L51 N7:P51 R7:R51 F7:F51" xr:uid="{A2215558-4258-4344-8569-C73DDE219685}">
      <formula1>0</formula1>
      <formula2>99999</formula2>
    </dataValidation>
  </dataValidation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54367-3B62-472F-A33C-73867B1A8C63}">
  <sheetPr>
    <tabColor theme="1" tint="0.499984740745262"/>
  </sheetPr>
  <dimension ref="A1:AG662"/>
  <sheetViews>
    <sheetView zoomScale="85" zoomScaleNormal="85" workbookViewId="0">
      <pane xSplit="2" ySplit="1" topLeftCell="C2" activePane="bottomRight" state="frozen"/>
      <selection activeCell="A15" sqref="A15"/>
      <selection pane="topRight" activeCell="A15" sqref="A15"/>
      <selection pane="bottomLeft" activeCell="A15" sqref="A15"/>
      <selection pane="bottomRight" activeCell="A15" sqref="A15"/>
    </sheetView>
  </sheetViews>
  <sheetFormatPr defaultRowHeight="14.25" x14ac:dyDescent="0.15"/>
  <cols>
    <col min="1" max="1" width="15.625" style="699" bestFit="1" customWidth="1"/>
    <col min="2" max="2" width="17.375" style="700" customWidth="1"/>
    <col min="3" max="16384" width="9" style="700"/>
  </cols>
  <sheetData>
    <row r="1" spans="1:33" s="699" customFormat="1" x14ac:dyDescent="0.15">
      <c r="A1" s="895" t="s">
        <v>4450</v>
      </c>
      <c r="B1" s="895" t="s">
        <v>2257</v>
      </c>
      <c r="C1" s="895">
        <v>1</v>
      </c>
      <c r="D1" s="895">
        <v>2</v>
      </c>
      <c r="E1" s="895">
        <v>3</v>
      </c>
      <c r="F1" s="895">
        <v>4</v>
      </c>
      <c r="G1" s="895">
        <v>5</v>
      </c>
      <c r="H1" s="895">
        <v>6</v>
      </c>
      <c r="I1" s="895">
        <v>7</v>
      </c>
      <c r="J1" s="895">
        <v>8</v>
      </c>
      <c r="K1" s="895">
        <v>9</v>
      </c>
      <c r="L1" s="895">
        <v>10</v>
      </c>
      <c r="M1" s="895">
        <v>11</v>
      </c>
      <c r="N1" s="895">
        <v>12</v>
      </c>
      <c r="O1" s="895">
        <v>13</v>
      </c>
      <c r="P1" s="895">
        <v>14</v>
      </c>
      <c r="Q1" s="895">
        <v>15</v>
      </c>
      <c r="R1" s="895">
        <v>16</v>
      </c>
      <c r="S1" s="895">
        <v>17</v>
      </c>
      <c r="T1" s="895">
        <v>18</v>
      </c>
      <c r="U1" s="895">
        <v>19</v>
      </c>
      <c r="V1" s="895">
        <v>20</v>
      </c>
      <c r="W1" s="895">
        <v>21</v>
      </c>
      <c r="X1" s="895">
        <v>22</v>
      </c>
      <c r="Y1" s="895">
        <v>23</v>
      </c>
      <c r="Z1" s="899">
        <v>24</v>
      </c>
      <c r="AA1" s="895">
        <v>25</v>
      </c>
      <c r="AB1" s="895">
        <v>26</v>
      </c>
      <c r="AC1" s="895">
        <v>27</v>
      </c>
      <c r="AD1" s="895">
        <v>28</v>
      </c>
      <c r="AE1" s="895">
        <v>29</v>
      </c>
      <c r="AF1" s="895">
        <v>30</v>
      </c>
    </row>
    <row r="2" spans="1:33" x14ac:dyDescent="0.15">
      <c r="A2" s="895" t="s">
        <v>2838</v>
      </c>
      <c r="B2" s="896" t="s">
        <v>2</v>
      </c>
      <c r="C2" s="896" t="s">
        <v>2774</v>
      </c>
      <c r="D2" s="896" t="s">
        <v>1128</v>
      </c>
      <c r="E2" s="896" t="s">
        <v>2775</v>
      </c>
      <c r="F2" s="896" t="s">
        <v>1664</v>
      </c>
      <c r="G2" s="896" t="s">
        <v>1667</v>
      </c>
      <c r="H2" s="896" t="s">
        <v>1659</v>
      </c>
      <c r="I2" s="896" t="s">
        <v>1661</v>
      </c>
      <c r="J2" s="896" t="s">
        <v>1663</v>
      </c>
      <c r="K2" s="896" t="s">
        <v>1666</v>
      </c>
      <c r="L2" s="896" t="s">
        <v>2776</v>
      </c>
      <c r="M2" s="896" t="s">
        <v>1660</v>
      </c>
      <c r="N2" s="896" t="s">
        <v>1665</v>
      </c>
      <c r="O2" s="896" t="s">
        <v>1662</v>
      </c>
      <c r="P2" s="896" t="s">
        <v>2777</v>
      </c>
      <c r="Q2" s="896" t="s">
        <v>2778</v>
      </c>
      <c r="R2" s="896" t="s">
        <v>2779</v>
      </c>
      <c r="S2" s="896" t="s">
        <v>2780</v>
      </c>
      <c r="T2" s="896" t="s">
        <v>2781</v>
      </c>
      <c r="U2" s="896" t="s">
        <v>2782</v>
      </c>
      <c r="V2" s="896" t="s">
        <v>2783</v>
      </c>
      <c r="W2" s="896" t="s">
        <v>2813</v>
      </c>
      <c r="X2" s="896"/>
      <c r="Y2" s="900"/>
      <c r="Z2" s="896"/>
      <c r="AA2" s="896"/>
      <c r="AB2" s="896"/>
      <c r="AC2" s="896"/>
      <c r="AD2" s="896"/>
      <c r="AE2" s="896"/>
      <c r="AF2" s="896"/>
      <c r="AG2" s="700">
        <v>1</v>
      </c>
    </row>
    <row r="3" spans="1:33" x14ac:dyDescent="0.15">
      <c r="A3" s="895" t="s">
        <v>2842</v>
      </c>
      <c r="B3" s="896" t="s">
        <v>3</v>
      </c>
      <c r="C3" s="896" t="s">
        <v>1187</v>
      </c>
      <c r="D3" s="896"/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900"/>
      <c r="AA3" s="896"/>
      <c r="AB3" s="896"/>
      <c r="AC3" s="896"/>
      <c r="AD3" s="896"/>
      <c r="AE3" s="896"/>
      <c r="AF3" s="896"/>
      <c r="AG3" s="700">
        <v>2</v>
      </c>
    </row>
    <row r="4" spans="1:33" x14ac:dyDescent="0.15">
      <c r="A4" s="895" t="s">
        <v>2844</v>
      </c>
      <c r="B4" s="896" t="s">
        <v>4</v>
      </c>
      <c r="C4" s="896" t="s">
        <v>1147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900"/>
      <c r="AA4" s="896"/>
      <c r="AB4" s="896"/>
      <c r="AC4" s="896"/>
      <c r="AD4" s="896"/>
      <c r="AE4" s="896"/>
      <c r="AF4" s="896"/>
      <c r="AG4" s="700">
        <v>3</v>
      </c>
    </row>
    <row r="5" spans="1:33" x14ac:dyDescent="0.15">
      <c r="A5" s="895" t="s">
        <v>2846</v>
      </c>
      <c r="B5" s="896" t="s">
        <v>5</v>
      </c>
      <c r="C5" s="896" t="s">
        <v>1151</v>
      </c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900"/>
      <c r="AA5" s="896"/>
      <c r="AB5" s="896"/>
      <c r="AC5" s="896"/>
      <c r="AD5" s="896"/>
      <c r="AE5" s="896"/>
      <c r="AF5" s="896"/>
      <c r="AG5" s="700">
        <v>4</v>
      </c>
    </row>
    <row r="6" spans="1:33" x14ac:dyDescent="0.15">
      <c r="A6" s="895" t="s">
        <v>2848</v>
      </c>
      <c r="B6" s="896" t="s">
        <v>6</v>
      </c>
      <c r="C6" s="896" t="s">
        <v>1658</v>
      </c>
      <c r="D6" s="896"/>
      <c r="E6" s="896"/>
      <c r="F6" s="896"/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900"/>
      <c r="AA6" s="896"/>
      <c r="AB6" s="896"/>
      <c r="AC6" s="896"/>
      <c r="AD6" s="896"/>
      <c r="AE6" s="896"/>
      <c r="AF6" s="896"/>
      <c r="AG6" s="700">
        <v>5</v>
      </c>
    </row>
    <row r="7" spans="1:33" x14ac:dyDescent="0.15">
      <c r="A7" s="895" t="s">
        <v>2850</v>
      </c>
      <c r="B7" s="896" t="s">
        <v>8</v>
      </c>
      <c r="C7" s="896" t="s">
        <v>1147</v>
      </c>
      <c r="D7" s="896"/>
      <c r="E7" s="896"/>
      <c r="F7" s="896"/>
      <c r="G7" s="896"/>
      <c r="H7" s="896"/>
      <c r="I7" s="896"/>
      <c r="J7" s="896"/>
      <c r="K7" s="896"/>
      <c r="L7" s="896"/>
      <c r="M7" s="896"/>
      <c r="N7" s="896"/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900"/>
      <c r="AA7" s="896"/>
      <c r="AB7" s="896"/>
      <c r="AC7" s="896"/>
      <c r="AD7" s="896"/>
      <c r="AE7" s="896"/>
      <c r="AF7" s="896"/>
      <c r="AG7" s="700">
        <v>6</v>
      </c>
    </row>
    <row r="8" spans="1:33" x14ac:dyDescent="0.15">
      <c r="A8" s="895" t="s">
        <v>2852</v>
      </c>
      <c r="B8" s="896" t="s">
        <v>7</v>
      </c>
      <c r="C8" s="896" t="s">
        <v>1561</v>
      </c>
      <c r="D8" s="896"/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900"/>
      <c r="AA8" s="896"/>
      <c r="AB8" s="896"/>
      <c r="AC8" s="896"/>
      <c r="AD8" s="896"/>
      <c r="AE8" s="896"/>
      <c r="AF8" s="896"/>
      <c r="AG8" s="700">
        <v>7</v>
      </c>
    </row>
    <row r="9" spans="1:33" x14ac:dyDescent="0.15">
      <c r="A9" s="895" t="s">
        <v>2854</v>
      </c>
      <c r="B9" s="896" t="s">
        <v>90</v>
      </c>
      <c r="C9" s="896" t="s">
        <v>1166</v>
      </c>
      <c r="D9" s="896" t="s">
        <v>1235</v>
      </c>
      <c r="E9" s="896"/>
      <c r="F9" s="896"/>
      <c r="G9" s="896"/>
      <c r="H9" s="896"/>
      <c r="I9" s="896"/>
      <c r="J9" s="896"/>
      <c r="K9" s="896"/>
      <c r="L9" s="896"/>
      <c r="M9" s="896"/>
      <c r="N9" s="896"/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900"/>
      <c r="AA9" s="896"/>
      <c r="AB9" s="896"/>
      <c r="AC9" s="896"/>
      <c r="AD9" s="896"/>
      <c r="AE9" s="896"/>
      <c r="AF9" s="896"/>
      <c r="AG9" s="700">
        <v>8</v>
      </c>
    </row>
    <row r="10" spans="1:33" x14ac:dyDescent="0.15">
      <c r="A10" s="895" t="s">
        <v>2857</v>
      </c>
      <c r="B10" s="896" t="s">
        <v>89</v>
      </c>
      <c r="C10" s="896" t="s">
        <v>1549</v>
      </c>
      <c r="D10" s="896"/>
      <c r="E10" s="896"/>
      <c r="F10" s="896"/>
      <c r="G10" s="896"/>
      <c r="I10" s="896"/>
      <c r="J10" s="896"/>
      <c r="K10" s="896"/>
      <c r="L10" s="896"/>
      <c r="M10" s="896"/>
      <c r="N10" s="896"/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900"/>
      <c r="AA10" s="896"/>
      <c r="AB10" s="896"/>
      <c r="AC10" s="896"/>
      <c r="AD10" s="896"/>
      <c r="AE10" s="896"/>
      <c r="AF10" s="896"/>
      <c r="AG10" s="700">
        <v>9</v>
      </c>
    </row>
    <row r="11" spans="1:33" x14ac:dyDescent="0.15">
      <c r="A11" s="895" t="s">
        <v>2863</v>
      </c>
      <c r="B11" s="896" t="s">
        <v>91</v>
      </c>
      <c r="C11" s="896" t="s">
        <v>1290</v>
      </c>
      <c r="D11" s="896" t="s">
        <v>1168</v>
      </c>
      <c r="E11" s="896"/>
      <c r="F11" s="896"/>
      <c r="G11" s="896"/>
      <c r="H11" s="896"/>
      <c r="I11" s="896"/>
      <c r="J11" s="896"/>
      <c r="K11" s="896"/>
      <c r="L11" s="896"/>
      <c r="M11" s="896"/>
      <c r="N11" s="896"/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900"/>
      <c r="AA11" s="896"/>
      <c r="AB11" s="896"/>
      <c r="AC11" s="896"/>
      <c r="AD11" s="896"/>
      <c r="AE11" s="896"/>
      <c r="AF11" s="896"/>
      <c r="AG11" s="700">
        <v>10</v>
      </c>
    </row>
    <row r="12" spans="1:33" x14ac:dyDescent="0.15">
      <c r="A12" s="895" t="s">
        <v>2865</v>
      </c>
      <c r="B12" s="896" t="s">
        <v>2866</v>
      </c>
      <c r="C12" s="896" t="s">
        <v>1228</v>
      </c>
      <c r="D12" s="896"/>
      <c r="E12" s="896"/>
      <c r="F12" s="896"/>
      <c r="G12" s="896"/>
      <c r="H12" s="896"/>
      <c r="I12" s="896"/>
      <c r="J12" s="896"/>
      <c r="K12" s="896"/>
      <c r="L12" s="896"/>
      <c r="M12" s="896"/>
      <c r="N12" s="896"/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900"/>
      <c r="AA12" s="896"/>
      <c r="AB12" s="896"/>
      <c r="AC12" s="896"/>
      <c r="AD12" s="896"/>
      <c r="AE12" s="896"/>
      <c r="AF12" s="896"/>
      <c r="AG12" s="700">
        <v>11</v>
      </c>
    </row>
    <row r="13" spans="1:33" x14ac:dyDescent="0.15">
      <c r="A13" s="895" t="s">
        <v>2885</v>
      </c>
      <c r="B13" s="585" t="s">
        <v>4813</v>
      </c>
      <c r="C13" s="896" t="s">
        <v>2566</v>
      </c>
      <c r="D13" s="896"/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900"/>
      <c r="AA13" s="896"/>
      <c r="AB13" s="896"/>
      <c r="AC13" s="896"/>
      <c r="AD13" s="896"/>
      <c r="AE13" s="896"/>
      <c r="AF13" s="896"/>
      <c r="AG13" s="700">
        <v>12</v>
      </c>
    </row>
    <row r="14" spans="1:33" x14ac:dyDescent="0.15">
      <c r="A14" s="895" t="s">
        <v>2868</v>
      </c>
      <c r="B14" s="896" t="s">
        <v>168</v>
      </c>
      <c r="C14" s="896" t="s">
        <v>4468</v>
      </c>
      <c r="D14" s="896"/>
      <c r="E14" s="896"/>
      <c r="F14" s="896"/>
      <c r="G14" s="896"/>
      <c r="H14" s="896"/>
      <c r="I14" s="896"/>
      <c r="J14" s="896"/>
      <c r="K14" s="896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900"/>
      <c r="AA14" s="896"/>
      <c r="AB14" s="896"/>
      <c r="AC14" s="896"/>
      <c r="AD14" s="896"/>
      <c r="AE14" s="896"/>
      <c r="AF14" s="896"/>
      <c r="AG14" s="700">
        <v>13</v>
      </c>
    </row>
    <row r="15" spans="1:33" x14ac:dyDescent="0.15">
      <c r="A15" s="895" t="s">
        <v>2871</v>
      </c>
      <c r="B15" s="896" t="s">
        <v>170</v>
      </c>
      <c r="C15" s="896" t="s">
        <v>1507</v>
      </c>
      <c r="D15" s="896" t="s">
        <v>1128</v>
      </c>
      <c r="E15" s="896" t="s">
        <v>1287</v>
      </c>
      <c r="F15" s="896"/>
      <c r="G15" s="896"/>
      <c r="H15" s="896"/>
      <c r="I15" s="896"/>
      <c r="J15" s="896"/>
      <c r="K15" s="896"/>
      <c r="L15" s="896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900"/>
      <c r="AA15" s="896"/>
      <c r="AB15" s="896"/>
      <c r="AC15" s="896"/>
      <c r="AD15" s="896"/>
      <c r="AE15" s="896"/>
      <c r="AF15" s="896"/>
      <c r="AG15" s="700">
        <v>14</v>
      </c>
    </row>
    <row r="16" spans="1:33" x14ac:dyDescent="0.15">
      <c r="A16" s="895" t="s">
        <v>2875</v>
      </c>
      <c r="B16" s="896" t="s">
        <v>175</v>
      </c>
      <c r="C16" s="896" t="s">
        <v>1185</v>
      </c>
      <c r="D16" s="896"/>
      <c r="E16" s="896"/>
      <c r="F16" s="896"/>
      <c r="G16" s="896"/>
      <c r="H16" s="896"/>
      <c r="I16" s="896"/>
      <c r="J16" s="896"/>
      <c r="K16" s="896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900"/>
      <c r="AA16" s="896"/>
      <c r="AB16" s="896"/>
      <c r="AC16" s="896"/>
      <c r="AD16" s="896"/>
      <c r="AE16" s="896"/>
      <c r="AF16" s="896"/>
      <c r="AG16" s="700">
        <v>15</v>
      </c>
    </row>
    <row r="17" spans="1:33" x14ac:dyDescent="0.15">
      <c r="A17" s="895" t="s">
        <v>2877</v>
      </c>
      <c r="B17" s="896" t="s">
        <v>177</v>
      </c>
      <c r="C17" s="896" t="s">
        <v>1138</v>
      </c>
      <c r="D17" s="896" t="s">
        <v>1152</v>
      </c>
      <c r="E17" s="896" t="s">
        <v>1145</v>
      </c>
      <c r="F17" s="896"/>
      <c r="G17" s="896"/>
      <c r="H17" s="896"/>
      <c r="I17" s="896"/>
      <c r="J17" s="896"/>
      <c r="K17" s="896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900"/>
      <c r="AA17" s="896"/>
      <c r="AB17" s="896"/>
      <c r="AC17" s="896"/>
      <c r="AD17" s="896"/>
      <c r="AE17" s="896"/>
      <c r="AF17" s="896"/>
      <c r="AG17" s="700">
        <v>16</v>
      </c>
    </row>
    <row r="18" spans="1:33" x14ac:dyDescent="0.15">
      <c r="A18" s="895" t="s">
        <v>2879</v>
      </c>
      <c r="B18" s="896" t="s">
        <v>178</v>
      </c>
      <c r="C18" s="896" t="s">
        <v>1169</v>
      </c>
      <c r="D18" s="896" t="s">
        <v>1138</v>
      </c>
      <c r="E18" s="896" t="s">
        <v>1147</v>
      </c>
      <c r="F18" s="896" t="s">
        <v>1145</v>
      </c>
      <c r="G18" s="896" t="s">
        <v>1128</v>
      </c>
      <c r="H18" s="896"/>
      <c r="I18" s="896"/>
      <c r="J18" s="896"/>
      <c r="K18" s="896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900"/>
      <c r="AA18" s="896"/>
      <c r="AB18" s="896"/>
      <c r="AC18" s="896"/>
      <c r="AD18" s="896"/>
      <c r="AE18" s="896"/>
      <c r="AF18" s="896"/>
      <c r="AG18" s="700">
        <v>17</v>
      </c>
    </row>
    <row r="19" spans="1:33" x14ac:dyDescent="0.15">
      <c r="A19" s="895" t="s">
        <v>2881</v>
      </c>
      <c r="B19" s="896" t="s">
        <v>2731</v>
      </c>
      <c r="C19" s="896" t="s">
        <v>1147</v>
      </c>
      <c r="D19" s="896" t="s">
        <v>2401</v>
      </c>
      <c r="E19" s="896" t="s">
        <v>2713</v>
      </c>
      <c r="F19" s="896"/>
      <c r="G19" s="896"/>
      <c r="H19" s="896"/>
      <c r="I19" s="896"/>
      <c r="J19" s="896"/>
      <c r="K19" s="896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900"/>
      <c r="AA19" s="896"/>
      <c r="AB19" s="896"/>
      <c r="AC19" s="896"/>
      <c r="AD19" s="896"/>
      <c r="AE19" s="896"/>
      <c r="AF19" s="896"/>
      <c r="AG19" s="700">
        <v>18</v>
      </c>
    </row>
    <row r="20" spans="1:33" x14ac:dyDescent="0.15">
      <c r="A20" s="895" t="s">
        <v>2883</v>
      </c>
      <c r="B20" s="896" t="s">
        <v>183</v>
      </c>
      <c r="C20" s="896" t="s">
        <v>1357</v>
      </c>
      <c r="D20" s="896" t="s">
        <v>1501</v>
      </c>
      <c r="E20" s="896"/>
      <c r="F20" s="896"/>
      <c r="G20" s="896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900"/>
      <c r="AA20" s="896"/>
      <c r="AB20" s="896"/>
      <c r="AC20" s="896"/>
      <c r="AD20" s="896"/>
      <c r="AE20" s="896"/>
      <c r="AF20" s="896"/>
      <c r="AG20" s="700">
        <v>19</v>
      </c>
    </row>
    <row r="21" spans="1:33" x14ac:dyDescent="0.15">
      <c r="A21" s="895" t="s">
        <v>2887</v>
      </c>
      <c r="B21" s="896" t="s">
        <v>180</v>
      </c>
      <c r="C21" s="896" t="s">
        <v>1148</v>
      </c>
      <c r="D21" s="896" t="s">
        <v>1162</v>
      </c>
      <c r="E21" s="896" t="s">
        <v>1155</v>
      </c>
      <c r="F21" s="896" t="s">
        <v>1193</v>
      </c>
      <c r="G21" s="896" t="s">
        <v>1339</v>
      </c>
      <c r="H21" s="896"/>
      <c r="I21" s="896"/>
      <c r="J21" s="896"/>
      <c r="K21" s="896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900"/>
      <c r="AA21" s="896"/>
      <c r="AB21" s="896"/>
      <c r="AC21" s="896"/>
      <c r="AD21" s="896"/>
      <c r="AE21" s="896"/>
      <c r="AF21" s="896"/>
      <c r="AG21" s="700">
        <v>20</v>
      </c>
    </row>
    <row r="22" spans="1:33" x14ac:dyDescent="0.15">
      <c r="A22" s="895" t="s">
        <v>2889</v>
      </c>
      <c r="B22" s="896" t="s">
        <v>179</v>
      </c>
      <c r="C22" s="896" t="s">
        <v>1151</v>
      </c>
      <c r="D22" s="896"/>
      <c r="E22" s="896"/>
      <c r="F22" s="896"/>
      <c r="G22" s="896"/>
      <c r="H22" s="896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900"/>
      <c r="AA22" s="896"/>
      <c r="AB22" s="896"/>
      <c r="AC22" s="896"/>
      <c r="AD22" s="896"/>
      <c r="AE22" s="896"/>
      <c r="AF22" s="896"/>
      <c r="AG22" s="700">
        <v>21</v>
      </c>
    </row>
    <row r="23" spans="1:33" x14ac:dyDescent="0.15">
      <c r="A23" s="895" t="s">
        <v>2893</v>
      </c>
      <c r="B23" s="896" t="s">
        <v>181</v>
      </c>
      <c r="C23" s="896" t="s">
        <v>1178</v>
      </c>
      <c r="D23" s="896"/>
      <c r="E23" s="896"/>
      <c r="F23" s="896"/>
      <c r="G23" s="896"/>
      <c r="H23" s="896"/>
      <c r="I23" s="896"/>
      <c r="J23" s="896"/>
      <c r="K23" s="896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900"/>
      <c r="AA23" s="896"/>
      <c r="AB23" s="896"/>
      <c r="AC23" s="896"/>
      <c r="AD23" s="896"/>
      <c r="AE23" s="896"/>
      <c r="AF23" s="896"/>
      <c r="AG23" s="700">
        <v>22</v>
      </c>
    </row>
    <row r="24" spans="1:33" x14ac:dyDescent="0.15">
      <c r="A24" s="895" t="s">
        <v>2895</v>
      </c>
      <c r="B24" s="896" t="s">
        <v>171</v>
      </c>
      <c r="C24" s="896" t="s">
        <v>1371</v>
      </c>
      <c r="D24" s="896" t="s">
        <v>1176</v>
      </c>
      <c r="E24" s="896" t="s">
        <v>2395</v>
      </c>
      <c r="F24" s="896"/>
      <c r="G24" s="896"/>
      <c r="H24" s="896"/>
      <c r="I24" s="896"/>
      <c r="J24" s="896"/>
      <c r="K24" s="896"/>
      <c r="L24" s="896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900"/>
      <c r="AA24" s="896"/>
      <c r="AB24" s="896"/>
      <c r="AC24" s="896"/>
      <c r="AD24" s="896"/>
      <c r="AE24" s="896"/>
      <c r="AF24" s="896"/>
      <c r="AG24" s="700">
        <v>23</v>
      </c>
    </row>
    <row r="25" spans="1:33" x14ac:dyDescent="0.15">
      <c r="A25" s="895" t="s">
        <v>2897</v>
      </c>
      <c r="B25" s="896" t="s">
        <v>176</v>
      </c>
      <c r="C25" s="896" t="s">
        <v>1340</v>
      </c>
      <c r="D25" s="896" t="s">
        <v>1503</v>
      </c>
      <c r="E25" s="896" t="s">
        <v>1504</v>
      </c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900"/>
      <c r="AA25" s="896"/>
      <c r="AB25" s="896"/>
      <c r="AC25" s="896"/>
      <c r="AD25" s="896"/>
      <c r="AE25" s="896"/>
      <c r="AF25" s="896"/>
      <c r="AG25" s="700">
        <v>24</v>
      </c>
    </row>
    <row r="26" spans="1:33" x14ac:dyDescent="0.15">
      <c r="A26" s="895" t="s">
        <v>2901</v>
      </c>
      <c r="B26" s="896" t="s">
        <v>173</v>
      </c>
      <c r="C26" s="896" t="s">
        <v>1168</v>
      </c>
      <c r="D26" s="896"/>
      <c r="E26" s="896"/>
      <c r="F26" s="896"/>
      <c r="G26" s="896"/>
      <c r="H26" s="896"/>
      <c r="I26" s="896"/>
      <c r="J26" s="896"/>
      <c r="K26" s="896"/>
      <c r="L26" s="896"/>
      <c r="M26" s="896"/>
      <c r="N26" s="896"/>
      <c r="O26" s="896"/>
      <c r="P26" s="896"/>
      <c r="Q26" s="896"/>
      <c r="R26" s="896"/>
      <c r="S26" s="896"/>
      <c r="T26" s="896"/>
      <c r="U26" s="896"/>
      <c r="V26" s="896"/>
      <c r="W26" s="896"/>
      <c r="X26" s="896"/>
      <c r="Y26" s="896"/>
      <c r="Z26" s="900"/>
      <c r="AA26" s="896"/>
      <c r="AB26" s="896"/>
      <c r="AC26" s="896"/>
      <c r="AD26" s="896"/>
      <c r="AE26" s="896"/>
      <c r="AF26" s="896"/>
      <c r="AG26" s="700">
        <v>25</v>
      </c>
    </row>
    <row r="27" spans="1:33" x14ac:dyDescent="0.15">
      <c r="A27" s="895" t="s">
        <v>2903</v>
      </c>
      <c r="B27" s="896" t="s">
        <v>182</v>
      </c>
      <c r="C27" s="896" t="s">
        <v>1502</v>
      </c>
      <c r="D27" s="896" t="s">
        <v>2263</v>
      </c>
      <c r="E27" s="896" t="s">
        <v>2531</v>
      </c>
      <c r="F27" s="896" t="s">
        <v>2532</v>
      </c>
      <c r="G27" s="896"/>
      <c r="H27" s="896"/>
      <c r="I27" s="896"/>
      <c r="J27" s="896"/>
      <c r="K27" s="896"/>
      <c r="L27" s="896"/>
      <c r="M27" s="896"/>
      <c r="N27" s="896"/>
      <c r="O27" s="896"/>
      <c r="P27" s="896"/>
      <c r="Q27" s="896"/>
      <c r="R27" s="896"/>
      <c r="S27" s="896"/>
      <c r="T27" s="896"/>
      <c r="U27" s="896"/>
      <c r="V27" s="896"/>
      <c r="W27" s="896"/>
      <c r="X27" s="896"/>
      <c r="Y27" s="896"/>
      <c r="Z27" s="900"/>
      <c r="AA27" s="896"/>
      <c r="AB27" s="896"/>
      <c r="AC27" s="896"/>
      <c r="AD27" s="896"/>
      <c r="AE27" s="896"/>
      <c r="AF27" s="896"/>
      <c r="AG27" s="700">
        <v>26</v>
      </c>
    </row>
    <row r="28" spans="1:33" x14ac:dyDescent="0.15">
      <c r="A28" s="895" t="s">
        <v>2905</v>
      </c>
      <c r="B28" s="896" t="s">
        <v>172</v>
      </c>
      <c r="C28" s="896" t="s">
        <v>1506</v>
      </c>
      <c r="D28" s="896" t="s">
        <v>1505</v>
      </c>
      <c r="E28" s="896"/>
      <c r="F28" s="896"/>
      <c r="G28" s="896"/>
      <c r="H28" s="896"/>
      <c r="I28" s="896"/>
      <c r="J28" s="896"/>
      <c r="K28" s="896"/>
      <c r="L28" s="896"/>
      <c r="M28" s="896"/>
      <c r="N28" s="896"/>
      <c r="O28" s="896"/>
      <c r="P28" s="896"/>
      <c r="Q28" s="896"/>
      <c r="R28" s="896"/>
      <c r="S28" s="896"/>
      <c r="T28" s="896"/>
      <c r="U28" s="896"/>
      <c r="V28" s="896"/>
      <c r="W28" s="896"/>
      <c r="X28" s="896"/>
      <c r="Y28" s="896"/>
      <c r="Z28" s="900"/>
      <c r="AA28" s="896"/>
      <c r="AB28" s="896"/>
      <c r="AC28" s="896"/>
      <c r="AD28" s="896"/>
      <c r="AE28" s="896"/>
      <c r="AF28" s="896"/>
      <c r="AG28" s="700">
        <v>27</v>
      </c>
    </row>
    <row r="29" spans="1:33" x14ac:dyDescent="0.15">
      <c r="A29" s="895" t="s">
        <v>2916</v>
      </c>
      <c r="B29" s="896" t="s">
        <v>9</v>
      </c>
      <c r="C29" s="896" t="s">
        <v>2574</v>
      </c>
      <c r="D29" s="896" t="s">
        <v>4700</v>
      </c>
      <c r="E29" s="896" t="s">
        <v>4701</v>
      </c>
      <c r="F29" s="896" t="s">
        <v>4702</v>
      </c>
      <c r="G29" s="896" t="s">
        <v>4703</v>
      </c>
      <c r="H29" s="896" t="s">
        <v>4704</v>
      </c>
      <c r="I29" s="896" t="s">
        <v>4705</v>
      </c>
      <c r="J29" s="896" t="s">
        <v>4706</v>
      </c>
      <c r="K29" s="896"/>
      <c r="L29" s="896"/>
      <c r="M29" s="896"/>
      <c r="N29" s="896"/>
      <c r="O29" s="896"/>
      <c r="P29" s="896"/>
      <c r="Q29" s="896"/>
      <c r="R29" s="896"/>
      <c r="S29" s="896"/>
      <c r="T29" s="896"/>
      <c r="U29" s="896"/>
      <c r="V29" s="896"/>
      <c r="W29" s="896"/>
      <c r="X29" s="896"/>
      <c r="Y29" s="896"/>
      <c r="Z29" s="900"/>
      <c r="AA29" s="896"/>
      <c r="AB29" s="896"/>
      <c r="AC29" s="896"/>
      <c r="AD29" s="896"/>
      <c r="AE29" s="896"/>
      <c r="AF29" s="896"/>
      <c r="AG29" s="700">
        <v>28</v>
      </c>
    </row>
    <row r="30" spans="1:33" x14ac:dyDescent="0.15">
      <c r="A30" s="895" t="s">
        <v>2918</v>
      </c>
      <c r="B30" s="896" t="s">
        <v>94</v>
      </c>
      <c r="C30" s="896" t="s">
        <v>1548</v>
      </c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900"/>
      <c r="AA30" s="896"/>
      <c r="AB30" s="896"/>
      <c r="AC30" s="896"/>
      <c r="AD30" s="896"/>
      <c r="AE30" s="896"/>
      <c r="AF30" s="896"/>
      <c r="AG30" s="700">
        <v>29</v>
      </c>
    </row>
    <row r="31" spans="1:33" x14ac:dyDescent="0.15">
      <c r="A31" s="895" t="s">
        <v>2920</v>
      </c>
      <c r="B31" s="896" t="s">
        <v>93</v>
      </c>
      <c r="C31" s="896" t="s">
        <v>1181</v>
      </c>
      <c r="D31" s="896"/>
      <c r="E31" s="896"/>
      <c r="F31" s="896"/>
      <c r="G31" s="896"/>
      <c r="H31" s="896"/>
      <c r="I31" s="896"/>
      <c r="J31" s="896"/>
      <c r="K31" s="896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900"/>
      <c r="AA31" s="896"/>
      <c r="AB31" s="896"/>
      <c r="AC31" s="896"/>
      <c r="AD31" s="896"/>
      <c r="AE31" s="896"/>
      <c r="AF31" s="896"/>
      <c r="AG31" s="700">
        <v>30</v>
      </c>
    </row>
    <row r="32" spans="1:33" x14ac:dyDescent="0.15">
      <c r="A32" s="895" t="s">
        <v>2926</v>
      </c>
      <c r="B32" s="896" t="s">
        <v>189</v>
      </c>
      <c r="C32" s="896" t="s">
        <v>1152</v>
      </c>
      <c r="D32" s="896" t="s">
        <v>1145</v>
      </c>
      <c r="E32" s="896"/>
      <c r="F32" s="896"/>
      <c r="G32" s="896"/>
      <c r="H32" s="896"/>
      <c r="I32" s="896"/>
      <c r="J32" s="896"/>
      <c r="K32" s="896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900"/>
      <c r="AA32" s="896"/>
      <c r="AB32" s="896"/>
      <c r="AC32" s="896"/>
      <c r="AD32" s="896"/>
      <c r="AE32" s="896"/>
      <c r="AF32" s="896"/>
    </row>
    <row r="33" spans="1:32" x14ac:dyDescent="0.15">
      <c r="A33" s="895" t="s">
        <v>2928</v>
      </c>
      <c r="B33" s="896" t="s">
        <v>187</v>
      </c>
      <c r="C33" s="896" t="s">
        <v>1147</v>
      </c>
      <c r="D33" s="896"/>
      <c r="E33" s="896"/>
      <c r="F33" s="896"/>
      <c r="G33" s="896"/>
      <c r="H33" s="896"/>
      <c r="I33" s="896"/>
      <c r="J33" s="896"/>
      <c r="K33" s="896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900"/>
      <c r="AA33" s="896"/>
      <c r="AB33" s="896"/>
      <c r="AC33" s="896"/>
      <c r="AD33" s="896"/>
      <c r="AE33" s="896"/>
      <c r="AF33" s="896"/>
    </row>
    <row r="34" spans="1:32" x14ac:dyDescent="0.15">
      <c r="A34" s="895" t="s">
        <v>2932</v>
      </c>
      <c r="B34" s="896" t="s">
        <v>186</v>
      </c>
      <c r="C34" s="896" t="s">
        <v>1500</v>
      </c>
      <c r="D34" s="896"/>
      <c r="E34" s="896"/>
      <c r="F34" s="896"/>
      <c r="G34" s="896"/>
      <c r="H34" s="896"/>
      <c r="I34" s="896"/>
      <c r="J34" s="896"/>
      <c r="K34" s="896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900"/>
      <c r="AA34" s="896"/>
      <c r="AB34" s="896"/>
      <c r="AC34" s="896"/>
      <c r="AD34" s="896"/>
      <c r="AE34" s="896"/>
      <c r="AF34" s="896"/>
    </row>
    <row r="35" spans="1:32" x14ac:dyDescent="0.15">
      <c r="A35" s="895" t="s">
        <v>2936</v>
      </c>
      <c r="B35" s="896" t="s">
        <v>10</v>
      </c>
      <c r="C35" s="896" t="s">
        <v>2565</v>
      </c>
      <c r="D35" s="896" t="s">
        <v>2537</v>
      </c>
      <c r="E35" s="896" t="s">
        <v>2698</v>
      </c>
      <c r="F35" s="896" t="s">
        <v>2681</v>
      </c>
      <c r="G35" s="896" t="s">
        <v>1557</v>
      </c>
      <c r="H35" s="896"/>
      <c r="I35" s="896"/>
      <c r="J35" s="896"/>
      <c r="K35" s="896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900"/>
      <c r="AA35" s="896"/>
      <c r="AB35" s="896"/>
      <c r="AC35" s="896"/>
      <c r="AD35" s="896"/>
      <c r="AE35" s="896"/>
      <c r="AF35" s="896"/>
    </row>
    <row r="36" spans="1:32" x14ac:dyDescent="0.15">
      <c r="A36" s="895" t="s">
        <v>2938</v>
      </c>
      <c r="B36" s="896" t="s">
        <v>95</v>
      </c>
      <c r="C36" s="896" t="s">
        <v>2396</v>
      </c>
      <c r="D36" s="896" t="s">
        <v>2412</v>
      </c>
      <c r="E36" s="896" t="s">
        <v>2413</v>
      </c>
      <c r="F36" s="896" t="s">
        <v>2414</v>
      </c>
      <c r="G36" s="896"/>
      <c r="H36" s="896"/>
      <c r="I36" s="896"/>
      <c r="J36" s="896"/>
      <c r="K36" s="896"/>
      <c r="L36" s="896"/>
      <c r="M36" s="89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900"/>
      <c r="AA36" s="896"/>
      <c r="AB36" s="896"/>
      <c r="AC36" s="896"/>
      <c r="AD36" s="896"/>
      <c r="AE36" s="896"/>
      <c r="AF36" s="896"/>
    </row>
    <row r="37" spans="1:32" x14ac:dyDescent="0.15">
      <c r="A37" s="895" t="s">
        <v>2940</v>
      </c>
      <c r="B37" s="896" t="s">
        <v>190</v>
      </c>
      <c r="C37" s="896" t="s">
        <v>1166</v>
      </c>
      <c r="D37" s="896" t="s">
        <v>1162</v>
      </c>
      <c r="E37" s="896" t="s">
        <v>1148</v>
      </c>
      <c r="F37" s="896"/>
      <c r="G37" s="896"/>
      <c r="H37" s="896"/>
      <c r="I37" s="896"/>
      <c r="J37" s="896"/>
      <c r="K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900"/>
      <c r="AA37" s="896"/>
      <c r="AB37" s="896"/>
      <c r="AC37" s="896"/>
      <c r="AD37" s="896"/>
      <c r="AE37" s="896"/>
      <c r="AF37" s="896"/>
    </row>
    <row r="38" spans="1:32" x14ac:dyDescent="0.15">
      <c r="A38" s="895" t="s">
        <v>2942</v>
      </c>
      <c r="B38" s="896" t="s">
        <v>191</v>
      </c>
      <c r="C38" s="896" t="s">
        <v>1499</v>
      </c>
      <c r="D38" s="896"/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900"/>
      <c r="AA38" s="896"/>
      <c r="AB38" s="896"/>
      <c r="AC38" s="896"/>
      <c r="AD38" s="896"/>
      <c r="AE38" s="896"/>
      <c r="AF38" s="896"/>
    </row>
    <row r="39" spans="1:32" x14ac:dyDescent="0.15">
      <c r="A39" s="895" t="s">
        <v>2946</v>
      </c>
      <c r="B39" s="896" t="s">
        <v>2734</v>
      </c>
      <c r="C39" s="896" t="s">
        <v>2639</v>
      </c>
      <c r="D39" s="896"/>
      <c r="E39" s="896"/>
      <c r="F39" s="896"/>
      <c r="G39" s="896"/>
      <c r="H39" s="896"/>
      <c r="I39" s="896"/>
      <c r="J39" s="896"/>
      <c r="K39" s="896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900"/>
      <c r="AA39" s="896"/>
      <c r="AB39" s="896"/>
      <c r="AC39" s="896"/>
      <c r="AD39" s="896"/>
      <c r="AE39" s="896"/>
      <c r="AF39" s="896"/>
    </row>
    <row r="40" spans="1:32" x14ac:dyDescent="0.15">
      <c r="A40" s="895" t="s">
        <v>4505</v>
      </c>
      <c r="B40" s="896" t="s">
        <v>11</v>
      </c>
      <c r="C40" s="896" t="s">
        <v>1561</v>
      </c>
      <c r="D40" s="896" t="s">
        <v>1657</v>
      </c>
      <c r="E40" s="896" t="s">
        <v>1526</v>
      </c>
      <c r="F40" s="896" t="s">
        <v>1187</v>
      </c>
      <c r="G40" s="896" t="s">
        <v>1138</v>
      </c>
      <c r="H40" s="896" t="s">
        <v>1147</v>
      </c>
      <c r="I40" s="896" t="s">
        <v>1137</v>
      </c>
      <c r="J40" s="896" t="s">
        <v>1162</v>
      </c>
      <c r="K40" s="896" t="s">
        <v>1179</v>
      </c>
      <c r="L40" s="896" t="s">
        <v>1270</v>
      </c>
      <c r="M40" s="896" t="s">
        <v>1243</v>
      </c>
      <c r="N40" s="896" t="s">
        <v>1145</v>
      </c>
      <c r="O40" s="896" t="s">
        <v>1128</v>
      </c>
      <c r="P40" s="896" t="s">
        <v>1148</v>
      </c>
      <c r="Q40" s="896" t="s">
        <v>1164</v>
      </c>
      <c r="R40" s="896"/>
      <c r="S40" s="896"/>
      <c r="T40" s="896"/>
      <c r="U40" s="896"/>
      <c r="V40" s="896"/>
      <c r="W40" s="896"/>
      <c r="X40" s="896"/>
      <c r="Y40" s="896"/>
      <c r="Z40" s="900"/>
      <c r="AA40" s="896"/>
      <c r="AB40" s="896"/>
      <c r="AC40" s="896"/>
      <c r="AD40" s="896"/>
      <c r="AE40" s="896"/>
      <c r="AF40" s="896"/>
    </row>
    <row r="41" spans="1:32" x14ac:dyDescent="0.15">
      <c r="A41" s="895" t="s">
        <v>2950</v>
      </c>
      <c r="B41" s="896" t="s">
        <v>12</v>
      </c>
      <c r="C41" s="896" t="s">
        <v>1187</v>
      </c>
      <c r="D41" s="896"/>
      <c r="E41" s="896"/>
      <c r="F41" s="896"/>
      <c r="H41" s="896"/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900"/>
      <c r="AA41" s="896"/>
      <c r="AB41" s="896"/>
      <c r="AC41" s="896"/>
      <c r="AD41" s="896"/>
      <c r="AE41" s="896"/>
      <c r="AF41" s="896"/>
    </row>
    <row r="42" spans="1:32" x14ac:dyDescent="0.15">
      <c r="A42" s="895" t="s">
        <v>2952</v>
      </c>
      <c r="B42" s="896" t="s">
        <v>96</v>
      </c>
      <c r="C42" s="896" t="s">
        <v>1168</v>
      </c>
      <c r="D42" s="896" t="s">
        <v>1547</v>
      </c>
      <c r="E42" s="896" t="s">
        <v>1546</v>
      </c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900"/>
      <c r="AA42" s="896"/>
      <c r="AB42" s="896"/>
      <c r="AC42" s="896"/>
      <c r="AD42" s="896"/>
      <c r="AE42" s="896"/>
      <c r="AF42" s="896"/>
    </row>
    <row r="43" spans="1:32" x14ac:dyDescent="0.15">
      <c r="A43" s="895" t="s">
        <v>2954</v>
      </c>
      <c r="B43" s="896" t="s">
        <v>195</v>
      </c>
      <c r="C43" s="896" t="s">
        <v>1258</v>
      </c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900"/>
      <c r="AA43" s="896"/>
      <c r="AB43" s="896"/>
      <c r="AC43" s="896"/>
      <c r="AD43" s="896"/>
      <c r="AE43" s="896"/>
      <c r="AF43" s="896"/>
    </row>
    <row r="44" spans="1:32" x14ac:dyDescent="0.15">
      <c r="A44" s="895" t="s">
        <v>2956</v>
      </c>
      <c r="B44" s="896" t="s">
        <v>197</v>
      </c>
      <c r="C44" s="896" t="s">
        <v>1169</v>
      </c>
      <c r="D44" s="896" t="s">
        <v>1138</v>
      </c>
      <c r="E44" s="896" t="s">
        <v>1147</v>
      </c>
      <c r="F44" s="896" t="s">
        <v>1498</v>
      </c>
      <c r="G44" s="896" t="s">
        <v>1145</v>
      </c>
      <c r="H44" s="896" t="s">
        <v>1128</v>
      </c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900"/>
      <c r="AA44" s="896"/>
      <c r="AB44" s="896"/>
      <c r="AC44" s="896"/>
      <c r="AD44" s="896"/>
      <c r="AE44" s="896"/>
      <c r="AF44" s="896"/>
    </row>
    <row r="45" spans="1:32" x14ac:dyDescent="0.15">
      <c r="A45" s="895" t="s">
        <v>2958</v>
      </c>
      <c r="B45" s="896" t="s">
        <v>198</v>
      </c>
      <c r="C45" s="896" t="s">
        <v>1497</v>
      </c>
      <c r="D45" s="896" t="s">
        <v>1147</v>
      </c>
      <c r="E45" s="896"/>
      <c r="F45" s="896"/>
      <c r="G45" s="896"/>
      <c r="H45" s="896"/>
      <c r="I45" s="896"/>
      <c r="J45" s="896"/>
      <c r="K45" s="896"/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900"/>
      <c r="AA45" s="896"/>
      <c r="AB45" s="896"/>
      <c r="AC45" s="896"/>
      <c r="AD45" s="896"/>
      <c r="AE45" s="896"/>
      <c r="AF45" s="896"/>
    </row>
    <row r="46" spans="1:32" x14ac:dyDescent="0.15">
      <c r="A46" s="895" t="s">
        <v>2960</v>
      </c>
      <c r="B46" s="896" t="s">
        <v>200</v>
      </c>
      <c r="C46" s="896" t="s">
        <v>1187</v>
      </c>
      <c r="D46" s="896" t="s">
        <v>1496</v>
      </c>
      <c r="E46" s="896" t="s">
        <v>1495</v>
      </c>
      <c r="F46" s="896"/>
      <c r="G46" s="896"/>
      <c r="H46" s="896"/>
      <c r="I46" s="896"/>
      <c r="J46" s="896"/>
      <c r="K46" s="896"/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896"/>
      <c r="Z46" s="900"/>
      <c r="AA46" s="896"/>
      <c r="AB46" s="896"/>
      <c r="AC46" s="896"/>
      <c r="AD46" s="896"/>
      <c r="AE46" s="896"/>
      <c r="AF46" s="896"/>
    </row>
    <row r="47" spans="1:32" x14ac:dyDescent="0.15">
      <c r="A47" s="895" t="s">
        <v>2962</v>
      </c>
      <c r="B47" s="896" t="s">
        <v>2735</v>
      </c>
      <c r="C47" s="896" t="s">
        <v>1148</v>
      </c>
      <c r="D47" s="896"/>
      <c r="E47" s="896"/>
      <c r="F47" s="896"/>
      <c r="G47" s="896"/>
      <c r="H47" s="896"/>
      <c r="I47" s="896"/>
      <c r="J47" s="896"/>
      <c r="K47" s="896"/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900"/>
      <c r="AA47" s="896"/>
      <c r="AB47" s="896"/>
      <c r="AC47" s="896"/>
      <c r="AD47" s="896"/>
      <c r="AE47" s="896"/>
      <c r="AF47" s="896"/>
    </row>
    <row r="48" spans="1:32" x14ac:dyDescent="0.15">
      <c r="A48" s="895" t="s">
        <v>2966</v>
      </c>
      <c r="B48" s="896" t="s">
        <v>202</v>
      </c>
      <c r="C48" s="896" t="s">
        <v>1493</v>
      </c>
      <c r="D48" s="896" t="s">
        <v>1161</v>
      </c>
      <c r="E48" s="896"/>
      <c r="F48" s="896"/>
      <c r="G48" s="896"/>
      <c r="H48" s="896"/>
      <c r="I48" s="896"/>
      <c r="J48" s="896"/>
      <c r="K48" s="896"/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900"/>
      <c r="AA48" s="896"/>
      <c r="AB48" s="896"/>
      <c r="AC48" s="896"/>
      <c r="AD48" s="896"/>
      <c r="AE48" s="896"/>
      <c r="AF48" s="896"/>
    </row>
    <row r="49" spans="1:32" x14ac:dyDescent="0.15">
      <c r="A49" s="895" t="s">
        <v>2968</v>
      </c>
      <c r="B49" s="896" t="s">
        <v>193</v>
      </c>
      <c r="C49" s="896" t="s">
        <v>1169</v>
      </c>
      <c r="D49" s="896" t="s">
        <v>1228</v>
      </c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900"/>
      <c r="AA49" s="896"/>
      <c r="AB49" s="896"/>
      <c r="AC49" s="896"/>
      <c r="AD49" s="896"/>
      <c r="AE49" s="896"/>
      <c r="AF49" s="896"/>
    </row>
    <row r="50" spans="1:32" x14ac:dyDescent="0.15">
      <c r="A50" s="895" t="s">
        <v>2972</v>
      </c>
      <c r="B50" s="896" t="s">
        <v>201</v>
      </c>
      <c r="C50" s="896" t="s">
        <v>1494</v>
      </c>
      <c r="D50" s="896"/>
      <c r="E50" s="896"/>
      <c r="F50" s="896"/>
      <c r="G50" s="896"/>
      <c r="H50" s="896"/>
      <c r="I50" s="896"/>
      <c r="J50" s="896"/>
      <c r="K50" s="896"/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900"/>
      <c r="AA50" s="896"/>
      <c r="AB50" s="896"/>
      <c r="AC50" s="896"/>
      <c r="AD50" s="896"/>
      <c r="AE50" s="896"/>
      <c r="AF50" s="896"/>
    </row>
    <row r="51" spans="1:32" x14ac:dyDescent="0.15">
      <c r="A51" s="895" t="s">
        <v>2974</v>
      </c>
      <c r="B51" s="896" t="s">
        <v>194</v>
      </c>
      <c r="C51" s="896" t="s">
        <v>1441</v>
      </c>
      <c r="D51" s="896"/>
      <c r="E51" s="896"/>
      <c r="F51" s="896"/>
      <c r="G51" s="896"/>
      <c r="H51" s="896"/>
      <c r="I51" s="896"/>
      <c r="J51" s="896"/>
      <c r="K51" s="896"/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900"/>
      <c r="AA51" s="896"/>
      <c r="AB51" s="896"/>
      <c r="AC51" s="896"/>
      <c r="AD51" s="896"/>
      <c r="AE51" s="896"/>
      <c r="AF51" s="896"/>
    </row>
    <row r="52" spans="1:32" x14ac:dyDescent="0.15">
      <c r="A52" s="895" t="s">
        <v>2976</v>
      </c>
      <c r="B52" s="896" t="s">
        <v>13</v>
      </c>
      <c r="C52" s="896" t="s">
        <v>1561</v>
      </c>
      <c r="D52" s="896" t="s">
        <v>1187</v>
      </c>
      <c r="E52" s="896" t="s">
        <v>2698</v>
      </c>
      <c r="F52" s="896" t="s">
        <v>2386</v>
      </c>
      <c r="G52" s="896" t="s">
        <v>4707</v>
      </c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900"/>
      <c r="AA52" s="896"/>
      <c r="AB52" s="896"/>
      <c r="AC52" s="896"/>
      <c r="AD52" s="896"/>
      <c r="AE52" s="896"/>
      <c r="AF52" s="896"/>
    </row>
    <row r="53" spans="1:32" x14ac:dyDescent="0.15">
      <c r="A53" s="895" t="s">
        <v>2978</v>
      </c>
      <c r="B53" s="896" t="s">
        <v>97</v>
      </c>
      <c r="C53" s="896" t="s">
        <v>1545</v>
      </c>
      <c r="D53" s="896" t="s">
        <v>1406</v>
      </c>
      <c r="E53" s="896"/>
      <c r="F53" s="896"/>
      <c r="G53" s="896"/>
      <c r="H53" s="896"/>
      <c r="I53" s="896"/>
      <c r="J53" s="896"/>
      <c r="K53" s="896"/>
      <c r="L53" s="896"/>
      <c r="M53" s="896"/>
      <c r="N53" s="896"/>
      <c r="O53" s="896"/>
      <c r="P53" s="896"/>
      <c r="Q53" s="896"/>
      <c r="R53" s="896"/>
      <c r="S53" s="896"/>
      <c r="T53" s="896"/>
      <c r="U53" s="896"/>
      <c r="V53" s="896"/>
      <c r="W53" s="896"/>
      <c r="X53" s="896"/>
      <c r="Y53" s="896"/>
      <c r="Z53" s="900"/>
      <c r="AA53" s="896"/>
      <c r="AB53" s="896"/>
      <c r="AC53" s="896"/>
      <c r="AD53" s="896"/>
      <c r="AE53" s="896"/>
      <c r="AF53" s="896"/>
    </row>
    <row r="54" spans="1:32" x14ac:dyDescent="0.15">
      <c r="A54" s="895" t="s">
        <v>2980</v>
      </c>
      <c r="B54" s="896" t="s">
        <v>98</v>
      </c>
      <c r="C54" s="896" t="s">
        <v>1544</v>
      </c>
      <c r="D54" s="896"/>
      <c r="E54" s="896"/>
      <c r="F54" s="896"/>
      <c r="G54" s="896"/>
      <c r="H54" s="896"/>
      <c r="I54" s="896"/>
      <c r="J54" s="896"/>
      <c r="K54" s="896"/>
      <c r="L54" s="896"/>
      <c r="M54" s="896"/>
      <c r="N54" s="896"/>
      <c r="O54" s="896"/>
      <c r="P54" s="896"/>
      <c r="Q54" s="896"/>
      <c r="R54" s="896"/>
      <c r="S54" s="896"/>
      <c r="T54" s="896"/>
      <c r="U54" s="896"/>
      <c r="V54" s="896"/>
      <c r="W54" s="896"/>
      <c r="X54" s="896"/>
      <c r="Y54" s="896"/>
      <c r="Z54" s="900"/>
      <c r="AA54" s="896"/>
      <c r="AB54" s="896"/>
      <c r="AC54" s="896"/>
      <c r="AD54" s="896"/>
      <c r="AE54" s="896"/>
      <c r="AF54" s="896"/>
    </row>
    <row r="55" spans="1:32" x14ac:dyDescent="0.15">
      <c r="A55" s="895" t="s">
        <v>2982</v>
      </c>
      <c r="B55" s="896" t="s">
        <v>2722</v>
      </c>
      <c r="C55" s="896" t="s">
        <v>2529</v>
      </c>
      <c r="D55" s="896"/>
      <c r="E55" s="896"/>
      <c r="F55" s="896"/>
      <c r="G55" s="896"/>
      <c r="H55" s="896"/>
      <c r="I55" s="896"/>
      <c r="J55" s="896"/>
      <c r="K55" s="896"/>
      <c r="L55" s="896"/>
      <c r="M55" s="896"/>
      <c r="N55" s="896"/>
      <c r="O55" s="896"/>
      <c r="P55" s="896"/>
      <c r="Q55" s="896"/>
      <c r="R55" s="896"/>
      <c r="S55" s="896"/>
      <c r="T55" s="896"/>
      <c r="U55" s="896"/>
      <c r="V55" s="896"/>
      <c r="W55" s="896"/>
      <c r="X55" s="896"/>
      <c r="Y55" s="896"/>
      <c r="Z55" s="900"/>
      <c r="AA55" s="896"/>
      <c r="AB55" s="896"/>
      <c r="AC55" s="896"/>
      <c r="AD55" s="896"/>
      <c r="AE55" s="896"/>
      <c r="AF55" s="896"/>
    </row>
    <row r="56" spans="1:32" x14ac:dyDescent="0.15">
      <c r="A56" s="895" t="s">
        <v>2988</v>
      </c>
      <c r="B56" s="896" t="s">
        <v>204</v>
      </c>
      <c r="C56" s="896" t="s">
        <v>1168</v>
      </c>
      <c r="D56" s="896"/>
      <c r="E56" s="896"/>
      <c r="F56" s="896"/>
      <c r="G56" s="896"/>
      <c r="H56" s="896"/>
      <c r="I56" s="896"/>
      <c r="J56" s="896"/>
      <c r="K56" s="896"/>
      <c r="L56" s="896"/>
      <c r="M56" s="896"/>
      <c r="N56" s="896"/>
      <c r="O56" s="896"/>
      <c r="P56" s="896"/>
      <c r="Q56" s="896"/>
      <c r="R56" s="896"/>
      <c r="S56" s="896"/>
      <c r="T56" s="896"/>
      <c r="U56" s="896"/>
      <c r="V56" s="896"/>
      <c r="W56" s="896"/>
      <c r="X56" s="896"/>
      <c r="Y56" s="896"/>
      <c r="Z56" s="900"/>
      <c r="AA56" s="896"/>
      <c r="AB56" s="896"/>
      <c r="AC56" s="896"/>
      <c r="AD56" s="896"/>
      <c r="AE56" s="896"/>
      <c r="AF56" s="896"/>
    </row>
    <row r="57" spans="1:32" x14ac:dyDescent="0.15">
      <c r="A57" s="895" t="s">
        <v>2990</v>
      </c>
      <c r="B57" s="896" t="s">
        <v>14</v>
      </c>
      <c r="C57" s="896" t="s">
        <v>1561</v>
      </c>
      <c r="D57" s="896" t="s">
        <v>1617</v>
      </c>
      <c r="E57" s="896" t="s">
        <v>1243</v>
      </c>
      <c r="F57" s="896" t="s">
        <v>1228</v>
      </c>
      <c r="G57" s="896" t="s">
        <v>2387</v>
      </c>
      <c r="H57" s="896" t="s">
        <v>4716</v>
      </c>
      <c r="I57" s="896"/>
      <c r="J57" s="896"/>
      <c r="K57" s="896"/>
      <c r="L57" s="896"/>
      <c r="M57" s="896"/>
      <c r="N57" s="896"/>
      <c r="O57" s="896"/>
      <c r="P57" s="896"/>
      <c r="Q57" s="896"/>
      <c r="R57" s="896"/>
      <c r="S57" s="896"/>
      <c r="T57" s="896"/>
      <c r="U57" s="896"/>
      <c r="V57" s="896"/>
      <c r="W57" s="896"/>
      <c r="X57" s="896"/>
      <c r="Y57" s="896"/>
      <c r="Z57" s="900"/>
      <c r="AA57" s="896"/>
      <c r="AB57" s="896"/>
      <c r="AC57" s="896"/>
      <c r="AD57" s="896"/>
      <c r="AE57" s="896"/>
      <c r="AF57" s="896"/>
    </row>
    <row r="58" spans="1:32" x14ac:dyDescent="0.15">
      <c r="A58" s="895" t="s">
        <v>2992</v>
      </c>
      <c r="B58" s="896" t="s">
        <v>99</v>
      </c>
      <c r="C58" s="896" t="s">
        <v>1235</v>
      </c>
      <c r="D58" s="896"/>
      <c r="E58" s="896"/>
      <c r="F58" s="896"/>
      <c r="G58" s="896"/>
      <c r="H58" s="896"/>
      <c r="I58" s="896"/>
      <c r="J58" s="896"/>
      <c r="K58" s="896"/>
      <c r="L58" s="896"/>
      <c r="M58" s="896"/>
      <c r="N58" s="896"/>
      <c r="O58" s="896"/>
      <c r="P58" s="896"/>
      <c r="Q58" s="896"/>
      <c r="R58" s="896"/>
      <c r="S58" s="896"/>
      <c r="T58" s="896"/>
      <c r="U58" s="896"/>
      <c r="V58" s="896"/>
      <c r="W58" s="896"/>
      <c r="X58" s="896"/>
      <c r="Y58" s="896"/>
      <c r="Z58" s="900"/>
      <c r="AA58" s="896"/>
      <c r="AB58" s="896"/>
      <c r="AC58" s="896"/>
      <c r="AD58" s="896"/>
      <c r="AE58" s="896"/>
      <c r="AF58" s="896"/>
    </row>
    <row r="59" spans="1:32" x14ac:dyDescent="0.15">
      <c r="A59" s="895" t="s">
        <v>2994</v>
      </c>
      <c r="B59" s="896" t="s">
        <v>2723</v>
      </c>
      <c r="C59" s="896" t="s">
        <v>2660</v>
      </c>
      <c r="D59" s="896"/>
      <c r="E59" s="896"/>
      <c r="F59" s="896"/>
      <c r="G59" s="896"/>
      <c r="H59" s="896"/>
      <c r="I59" s="896"/>
      <c r="J59" s="896"/>
      <c r="K59" s="896"/>
      <c r="L59" s="896"/>
      <c r="M59" s="896"/>
      <c r="N59" s="896"/>
      <c r="O59" s="896"/>
      <c r="P59" s="896"/>
      <c r="Q59" s="896"/>
      <c r="R59" s="896"/>
      <c r="S59" s="896"/>
      <c r="T59" s="896"/>
      <c r="U59" s="896"/>
      <c r="V59" s="896"/>
      <c r="W59" s="896"/>
      <c r="X59" s="896"/>
      <c r="Y59" s="896"/>
      <c r="Z59" s="900"/>
      <c r="AA59" s="896"/>
      <c r="AB59" s="896"/>
      <c r="AC59" s="896"/>
      <c r="AD59" s="896"/>
      <c r="AE59" s="896"/>
      <c r="AF59" s="896"/>
    </row>
    <row r="60" spans="1:32" x14ac:dyDescent="0.15">
      <c r="A60" s="895" t="s">
        <v>2996</v>
      </c>
      <c r="B60" s="896" t="s">
        <v>206</v>
      </c>
      <c r="C60" s="896" t="s">
        <v>1219</v>
      </c>
      <c r="D60" s="896"/>
      <c r="E60" s="896"/>
      <c r="F60" s="896"/>
      <c r="G60" s="896"/>
      <c r="H60" s="896"/>
      <c r="I60" s="896"/>
      <c r="J60" s="896"/>
      <c r="K60" s="896"/>
      <c r="L60" s="896"/>
      <c r="M60" s="896"/>
      <c r="N60" s="896"/>
      <c r="O60" s="896"/>
      <c r="P60" s="896"/>
      <c r="Q60" s="896"/>
      <c r="R60" s="896"/>
      <c r="S60" s="896"/>
      <c r="T60" s="896"/>
      <c r="U60" s="896"/>
      <c r="V60" s="896"/>
      <c r="W60" s="896"/>
      <c r="X60" s="896"/>
      <c r="Y60" s="896"/>
      <c r="Z60" s="900"/>
      <c r="AA60" s="896"/>
      <c r="AB60" s="896"/>
      <c r="AC60" s="896"/>
      <c r="AD60" s="896"/>
      <c r="AE60" s="896"/>
      <c r="AF60" s="896"/>
    </row>
    <row r="61" spans="1:32" x14ac:dyDescent="0.15">
      <c r="A61" s="895" t="s">
        <v>2998</v>
      </c>
      <c r="B61" s="896" t="s">
        <v>207</v>
      </c>
      <c r="C61" s="896" t="s">
        <v>1492</v>
      </c>
      <c r="D61" s="896"/>
      <c r="E61" s="896"/>
      <c r="F61" s="896"/>
      <c r="G61" s="896"/>
      <c r="H61" s="896"/>
      <c r="I61" s="896"/>
      <c r="J61" s="896"/>
      <c r="K61" s="896"/>
      <c r="L61" s="896"/>
      <c r="M61" s="896"/>
      <c r="N61" s="896"/>
      <c r="O61" s="896"/>
      <c r="P61" s="896"/>
      <c r="Q61" s="896"/>
      <c r="R61" s="896"/>
      <c r="S61" s="896"/>
      <c r="T61" s="896"/>
      <c r="U61" s="896"/>
      <c r="V61" s="896"/>
      <c r="W61" s="896"/>
      <c r="X61" s="896"/>
      <c r="Y61" s="896"/>
      <c r="Z61" s="900"/>
      <c r="AA61" s="896"/>
      <c r="AB61" s="896"/>
      <c r="AC61" s="896"/>
      <c r="AD61" s="896"/>
      <c r="AE61" s="896"/>
      <c r="AF61" s="896"/>
    </row>
    <row r="62" spans="1:32" x14ac:dyDescent="0.15">
      <c r="A62" s="895" t="s">
        <v>3002</v>
      </c>
      <c r="B62" s="896" t="s">
        <v>15</v>
      </c>
      <c r="C62" s="896" t="s">
        <v>1656</v>
      </c>
      <c r="D62" s="896" t="s">
        <v>1138</v>
      </c>
      <c r="E62" s="896" t="s">
        <v>1655</v>
      </c>
      <c r="F62" s="896" t="s">
        <v>1654</v>
      </c>
      <c r="G62" s="896"/>
      <c r="H62" s="896"/>
      <c r="I62" s="896"/>
      <c r="J62" s="896"/>
      <c r="K62" s="896"/>
      <c r="L62" s="896"/>
      <c r="M62" s="896"/>
      <c r="N62" s="896"/>
      <c r="O62" s="896"/>
      <c r="P62" s="896"/>
      <c r="Q62" s="896"/>
      <c r="R62" s="896"/>
      <c r="S62" s="896"/>
      <c r="T62" s="896"/>
      <c r="U62" s="896"/>
      <c r="V62" s="896"/>
      <c r="W62" s="896"/>
      <c r="X62" s="896"/>
      <c r="Y62" s="896"/>
      <c r="Z62" s="900"/>
      <c r="AA62" s="896"/>
      <c r="AB62" s="896"/>
      <c r="AC62" s="896"/>
      <c r="AD62" s="896"/>
      <c r="AE62" s="896"/>
      <c r="AF62" s="896"/>
    </row>
    <row r="63" spans="1:32" x14ac:dyDescent="0.15">
      <c r="A63" s="895" t="s">
        <v>3004</v>
      </c>
      <c r="B63" s="896" t="s">
        <v>101</v>
      </c>
      <c r="C63" s="896" t="s">
        <v>1166</v>
      </c>
      <c r="D63" s="896" t="s">
        <v>1168</v>
      </c>
      <c r="E63" s="896"/>
      <c r="F63" s="896"/>
      <c r="G63" s="896"/>
      <c r="H63" s="896"/>
      <c r="I63" s="896"/>
      <c r="J63" s="896"/>
      <c r="K63" s="896"/>
      <c r="L63" s="896"/>
      <c r="M63" s="896"/>
      <c r="N63" s="896"/>
      <c r="O63" s="896"/>
      <c r="P63" s="896"/>
      <c r="Q63" s="896"/>
      <c r="R63" s="896"/>
      <c r="S63" s="896"/>
      <c r="T63" s="896"/>
      <c r="U63" s="896"/>
      <c r="V63" s="896"/>
      <c r="W63" s="896"/>
      <c r="X63" s="896"/>
      <c r="Y63" s="896"/>
      <c r="Z63" s="900"/>
      <c r="AA63" s="896"/>
      <c r="AB63" s="896"/>
      <c r="AC63" s="896"/>
      <c r="AD63" s="896"/>
      <c r="AE63" s="896"/>
      <c r="AF63" s="896"/>
    </row>
    <row r="64" spans="1:32" x14ac:dyDescent="0.15">
      <c r="A64" s="895" t="s">
        <v>3006</v>
      </c>
      <c r="B64" s="896" t="s">
        <v>100</v>
      </c>
      <c r="C64" s="896" t="s">
        <v>1543</v>
      </c>
      <c r="D64" s="896"/>
      <c r="E64" s="896"/>
      <c r="F64" s="896"/>
      <c r="G64" s="896"/>
      <c r="H64" s="896"/>
      <c r="I64" s="896"/>
      <c r="J64" s="896"/>
      <c r="K64" s="896"/>
      <c r="L64" s="896"/>
      <c r="M64" s="896"/>
      <c r="N64" s="896"/>
      <c r="O64" s="896"/>
      <c r="P64" s="896"/>
      <c r="Q64" s="896"/>
      <c r="R64" s="896"/>
      <c r="S64" s="896"/>
      <c r="T64" s="896"/>
      <c r="U64" s="896"/>
      <c r="V64" s="896"/>
      <c r="W64" s="896"/>
      <c r="X64" s="896"/>
      <c r="Y64" s="896"/>
      <c r="Z64" s="900"/>
      <c r="AA64" s="896"/>
      <c r="AB64" s="896"/>
      <c r="AC64" s="896"/>
      <c r="AD64" s="896"/>
      <c r="AE64" s="896"/>
      <c r="AF64" s="896"/>
    </row>
    <row r="65" spans="1:32" x14ac:dyDescent="0.15">
      <c r="A65" s="895" t="s">
        <v>3008</v>
      </c>
      <c r="B65" s="896" t="s">
        <v>210</v>
      </c>
      <c r="C65" s="896" t="s">
        <v>1185</v>
      </c>
      <c r="D65" s="896"/>
      <c r="E65" s="896"/>
      <c r="F65" s="896"/>
      <c r="G65" s="896"/>
      <c r="H65" s="896"/>
      <c r="I65" s="896"/>
      <c r="J65" s="896"/>
      <c r="K65" s="896"/>
      <c r="L65" s="896"/>
      <c r="M65" s="896"/>
      <c r="N65" s="896"/>
      <c r="O65" s="896"/>
      <c r="P65" s="896"/>
      <c r="Q65" s="896"/>
      <c r="R65" s="896"/>
      <c r="S65" s="896"/>
      <c r="T65" s="896"/>
      <c r="U65" s="896"/>
      <c r="V65" s="896"/>
      <c r="W65" s="896"/>
      <c r="X65" s="896"/>
      <c r="Y65" s="896"/>
      <c r="Z65" s="900"/>
      <c r="AA65" s="896"/>
      <c r="AB65" s="896"/>
      <c r="AC65" s="896"/>
      <c r="AD65" s="896"/>
      <c r="AE65" s="896"/>
      <c r="AF65" s="896"/>
    </row>
    <row r="66" spans="1:32" x14ac:dyDescent="0.15">
      <c r="A66" s="895" t="s">
        <v>3010</v>
      </c>
      <c r="B66" s="896" t="s">
        <v>209</v>
      </c>
      <c r="C66" s="896" t="s">
        <v>1162</v>
      </c>
      <c r="D66" s="896"/>
      <c r="E66" s="896"/>
      <c r="F66" s="896"/>
      <c r="G66" s="896"/>
      <c r="H66" s="896"/>
      <c r="I66" s="896"/>
      <c r="J66" s="896"/>
      <c r="K66" s="896"/>
      <c r="L66" s="896"/>
      <c r="M66" s="896"/>
      <c r="N66" s="896"/>
      <c r="O66" s="896"/>
      <c r="P66" s="896"/>
      <c r="Q66" s="896"/>
      <c r="R66" s="896"/>
      <c r="S66" s="896"/>
      <c r="T66" s="896"/>
      <c r="U66" s="896"/>
      <c r="V66" s="896"/>
      <c r="W66" s="896"/>
      <c r="X66" s="896"/>
      <c r="Y66" s="896"/>
      <c r="Z66" s="900"/>
      <c r="AA66" s="896"/>
      <c r="AB66" s="896"/>
      <c r="AC66" s="896"/>
      <c r="AD66" s="896"/>
      <c r="AE66" s="896"/>
      <c r="AF66" s="896"/>
    </row>
    <row r="67" spans="1:32" x14ac:dyDescent="0.15">
      <c r="A67" s="895" t="s">
        <v>3012</v>
      </c>
      <c r="B67" s="896" t="s">
        <v>2706</v>
      </c>
      <c r="C67" s="896" t="s">
        <v>1154</v>
      </c>
      <c r="D67" s="896" t="s">
        <v>4542</v>
      </c>
      <c r="E67" s="896"/>
      <c r="F67" s="896"/>
      <c r="G67" s="896"/>
      <c r="H67" s="896"/>
      <c r="I67" s="896"/>
      <c r="K67" s="896"/>
      <c r="M67" s="896"/>
      <c r="N67" s="896"/>
      <c r="O67" s="896"/>
      <c r="P67" s="896"/>
      <c r="Q67" s="896"/>
      <c r="R67" s="896"/>
      <c r="S67" s="896"/>
      <c r="T67" s="896"/>
      <c r="U67" s="896"/>
      <c r="V67" s="896"/>
      <c r="W67" s="896"/>
      <c r="X67" s="896"/>
      <c r="Y67" s="896"/>
      <c r="Z67" s="900"/>
      <c r="AA67" s="896"/>
      <c r="AB67" s="896"/>
      <c r="AC67" s="896"/>
      <c r="AD67" s="896"/>
      <c r="AE67" s="896"/>
      <c r="AF67" s="896"/>
    </row>
    <row r="68" spans="1:32" x14ac:dyDescent="0.15">
      <c r="A68" s="895" t="s">
        <v>3016</v>
      </c>
      <c r="B68" s="896" t="s">
        <v>212</v>
      </c>
      <c r="C68" s="896" t="s">
        <v>1176</v>
      </c>
      <c r="D68" s="896"/>
      <c r="E68" s="896"/>
      <c r="F68" s="896"/>
      <c r="G68" s="896"/>
      <c r="H68" s="896"/>
      <c r="I68" s="896"/>
      <c r="J68" s="896"/>
      <c r="K68" s="896"/>
      <c r="L68" s="896"/>
      <c r="M68" s="896"/>
      <c r="N68" s="896"/>
      <c r="O68" s="896"/>
      <c r="P68" s="896"/>
      <c r="Q68" s="896"/>
      <c r="R68" s="896"/>
      <c r="S68" s="896"/>
      <c r="T68" s="896"/>
      <c r="U68" s="896"/>
      <c r="V68" s="896"/>
      <c r="W68" s="896"/>
      <c r="X68" s="896"/>
      <c r="Y68" s="896"/>
      <c r="Z68" s="900"/>
      <c r="AA68" s="896"/>
      <c r="AB68" s="896"/>
      <c r="AC68" s="896"/>
      <c r="AD68" s="896"/>
      <c r="AE68" s="896"/>
      <c r="AF68" s="896"/>
    </row>
    <row r="69" spans="1:32" x14ac:dyDescent="0.15">
      <c r="A69" s="895" t="s">
        <v>3018</v>
      </c>
      <c r="B69" s="896" t="s">
        <v>16</v>
      </c>
      <c r="C69" s="896" t="s">
        <v>1187</v>
      </c>
      <c r="D69" s="896" t="s">
        <v>2574</v>
      </c>
      <c r="E69" s="896" t="s">
        <v>1243</v>
      </c>
      <c r="F69" s="896" t="s">
        <v>1228</v>
      </c>
      <c r="G69" s="896"/>
      <c r="H69" s="896"/>
      <c r="I69" s="896"/>
      <c r="J69" s="896"/>
      <c r="K69" s="896"/>
      <c r="L69" s="896"/>
      <c r="M69" s="896"/>
      <c r="N69" s="896"/>
      <c r="O69" s="896"/>
      <c r="P69" s="896"/>
      <c r="Q69" s="896"/>
      <c r="R69" s="896"/>
      <c r="S69" s="896"/>
      <c r="T69" s="896"/>
      <c r="U69" s="896"/>
      <c r="V69" s="896"/>
      <c r="W69" s="896"/>
      <c r="X69" s="896"/>
      <c r="Y69" s="896"/>
      <c r="Z69" s="900"/>
      <c r="AA69" s="896"/>
      <c r="AB69" s="896"/>
      <c r="AC69" s="896"/>
      <c r="AD69" s="896"/>
      <c r="AE69" s="896"/>
      <c r="AF69" s="896"/>
    </row>
    <row r="70" spans="1:32" x14ac:dyDescent="0.15">
      <c r="A70" s="895" t="s">
        <v>3020</v>
      </c>
      <c r="B70" s="896" t="s">
        <v>17</v>
      </c>
      <c r="C70" s="896" t="s">
        <v>4593</v>
      </c>
      <c r="D70" s="896" t="s">
        <v>4594</v>
      </c>
      <c r="E70" s="896" t="s">
        <v>4595</v>
      </c>
      <c r="F70" s="896"/>
      <c r="G70" s="896"/>
      <c r="H70" s="896"/>
      <c r="I70" s="896"/>
      <c r="J70" s="896"/>
      <c r="K70" s="896"/>
      <c r="L70" s="896"/>
      <c r="M70" s="896"/>
      <c r="N70" s="896"/>
      <c r="O70" s="896"/>
      <c r="P70" s="896"/>
      <c r="Q70" s="896"/>
      <c r="R70" s="896"/>
      <c r="S70" s="896"/>
      <c r="T70" s="896"/>
      <c r="U70" s="896"/>
      <c r="V70" s="896"/>
      <c r="W70" s="896"/>
      <c r="X70" s="896"/>
      <c r="Y70" s="896"/>
      <c r="Z70" s="900"/>
      <c r="AA70" s="896"/>
      <c r="AB70" s="896"/>
      <c r="AC70" s="896"/>
      <c r="AD70" s="896"/>
      <c r="AE70" s="896"/>
      <c r="AF70" s="896"/>
    </row>
    <row r="71" spans="1:32" x14ac:dyDescent="0.15">
      <c r="A71" s="895" t="s">
        <v>3022</v>
      </c>
      <c r="B71" s="896" t="s">
        <v>18</v>
      </c>
      <c r="C71" s="896" t="s">
        <v>1653</v>
      </c>
      <c r="D71" s="896"/>
      <c r="E71" s="896"/>
      <c r="F71" s="896"/>
      <c r="G71" s="896"/>
      <c r="H71" s="896"/>
      <c r="I71" s="896"/>
      <c r="J71" s="896"/>
      <c r="K71" s="896"/>
      <c r="L71" s="896"/>
      <c r="M71" s="896"/>
      <c r="N71" s="896"/>
      <c r="O71" s="896"/>
      <c r="P71" s="896"/>
      <c r="Q71" s="896"/>
      <c r="R71" s="896"/>
      <c r="S71" s="896"/>
      <c r="T71" s="896"/>
      <c r="U71" s="896"/>
      <c r="V71" s="896"/>
      <c r="W71" s="896"/>
      <c r="X71" s="896"/>
      <c r="Y71" s="896"/>
      <c r="Z71" s="900"/>
      <c r="AA71" s="896"/>
      <c r="AB71" s="896"/>
      <c r="AC71" s="896"/>
      <c r="AD71" s="896"/>
      <c r="AE71" s="896"/>
      <c r="AF71" s="896"/>
    </row>
    <row r="72" spans="1:32" x14ac:dyDescent="0.15">
      <c r="A72" s="895" t="s">
        <v>3024</v>
      </c>
      <c r="B72" s="896" t="s">
        <v>102</v>
      </c>
      <c r="C72" s="896" t="s">
        <v>1395</v>
      </c>
      <c r="D72" s="896"/>
      <c r="E72" s="896"/>
      <c r="F72" s="896"/>
      <c r="G72" s="896"/>
      <c r="H72" s="896"/>
      <c r="I72" s="896"/>
      <c r="J72" s="896"/>
      <c r="K72" s="896"/>
      <c r="L72" s="896"/>
      <c r="M72" s="896"/>
      <c r="N72" s="896"/>
      <c r="O72" s="896"/>
      <c r="P72" s="896"/>
      <c r="Q72" s="896"/>
      <c r="R72" s="896"/>
      <c r="S72" s="896"/>
      <c r="T72" s="896"/>
      <c r="U72" s="896"/>
      <c r="V72" s="896"/>
      <c r="W72" s="896"/>
      <c r="X72" s="896"/>
      <c r="Y72" s="896"/>
      <c r="Z72" s="900"/>
      <c r="AA72" s="896"/>
      <c r="AB72" s="896"/>
      <c r="AC72" s="896"/>
      <c r="AD72" s="896"/>
      <c r="AE72" s="896"/>
      <c r="AF72" s="896"/>
    </row>
    <row r="73" spans="1:32" x14ac:dyDescent="0.15">
      <c r="A73" s="895" t="s">
        <v>3026</v>
      </c>
      <c r="B73" s="896" t="s">
        <v>213</v>
      </c>
      <c r="C73" s="896" t="s">
        <v>1168</v>
      </c>
      <c r="D73" s="896" t="s">
        <v>1198</v>
      </c>
      <c r="E73" s="896" t="s">
        <v>1145</v>
      </c>
      <c r="F73" s="896"/>
      <c r="G73" s="896"/>
      <c r="H73" s="896"/>
      <c r="I73" s="896"/>
      <c r="J73" s="896"/>
      <c r="K73" s="896"/>
      <c r="L73" s="896"/>
      <c r="M73" s="896"/>
      <c r="N73" s="896"/>
      <c r="O73" s="896"/>
      <c r="P73" s="896"/>
      <c r="Q73" s="896"/>
      <c r="R73" s="896"/>
      <c r="S73" s="896"/>
      <c r="T73" s="896"/>
      <c r="U73" s="896"/>
      <c r="V73" s="896"/>
      <c r="W73" s="896"/>
      <c r="X73" s="896"/>
      <c r="Y73" s="896"/>
      <c r="Z73" s="900"/>
      <c r="AA73" s="896"/>
      <c r="AB73" s="896"/>
      <c r="AC73" s="896"/>
      <c r="AD73" s="896"/>
      <c r="AE73" s="896"/>
      <c r="AF73" s="896"/>
    </row>
    <row r="74" spans="1:32" x14ac:dyDescent="0.15">
      <c r="A74" s="895" t="s">
        <v>3028</v>
      </c>
      <c r="B74" s="896" t="s">
        <v>217</v>
      </c>
      <c r="C74" s="896" t="s">
        <v>1167</v>
      </c>
      <c r="D74" s="896" t="s">
        <v>1138</v>
      </c>
      <c r="E74" s="896" t="s">
        <v>1182</v>
      </c>
      <c r="F74" s="896" t="s">
        <v>1491</v>
      </c>
      <c r="G74" s="896" t="s">
        <v>1128</v>
      </c>
      <c r="H74" s="896"/>
      <c r="I74" s="896"/>
      <c r="J74" s="896"/>
      <c r="K74" s="896"/>
      <c r="L74" s="896"/>
      <c r="M74" s="896"/>
      <c r="N74" s="896"/>
      <c r="O74" s="896"/>
      <c r="P74" s="896"/>
      <c r="Q74" s="896"/>
      <c r="R74" s="896"/>
      <c r="S74" s="896"/>
      <c r="T74" s="896"/>
      <c r="U74" s="896"/>
      <c r="V74" s="896"/>
      <c r="W74" s="896"/>
      <c r="X74" s="896"/>
      <c r="Y74" s="896"/>
      <c r="Z74" s="900"/>
      <c r="AA74" s="896"/>
      <c r="AB74" s="896"/>
      <c r="AC74" s="896"/>
      <c r="AD74" s="896"/>
      <c r="AE74" s="896"/>
      <c r="AF74" s="896"/>
    </row>
    <row r="75" spans="1:32" x14ac:dyDescent="0.15">
      <c r="A75" s="895" t="s">
        <v>3030</v>
      </c>
      <c r="B75" s="929" t="s">
        <v>216</v>
      </c>
      <c r="C75" s="896" t="s">
        <v>1135</v>
      </c>
      <c r="D75" s="929" t="s">
        <v>4841</v>
      </c>
      <c r="E75" s="896"/>
      <c r="F75" s="896"/>
      <c r="G75" s="896"/>
      <c r="H75" s="896"/>
      <c r="I75" s="896"/>
      <c r="J75" s="896"/>
      <c r="K75" s="896"/>
      <c r="L75" s="896"/>
      <c r="M75" s="896"/>
      <c r="N75" s="896"/>
      <c r="O75" s="896"/>
      <c r="P75" s="896"/>
      <c r="Q75" s="896"/>
      <c r="R75" s="896"/>
      <c r="S75" s="896"/>
      <c r="T75" s="896"/>
      <c r="U75" s="896"/>
      <c r="V75" s="896"/>
      <c r="W75" s="896"/>
      <c r="X75" s="896"/>
      <c r="Y75" s="896"/>
      <c r="Z75" s="900"/>
      <c r="AA75" s="896"/>
      <c r="AB75" s="896"/>
      <c r="AC75" s="896"/>
      <c r="AD75" s="896"/>
      <c r="AE75" s="896"/>
      <c r="AF75" s="896"/>
    </row>
    <row r="76" spans="1:32" x14ac:dyDescent="0.15">
      <c r="A76" s="895" t="s">
        <v>3038</v>
      </c>
      <c r="B76" s="896" t="s">
        <v>19</v>
      </c>
      <c r="C76" s="896" t="s">
        <v>1187</v>
      </c>
      <c r="D76" s="896" t="s">
        <v>1147</v>
      </c>
      <c r="E76" s="700" t="s">
        <v>1231</v>
      </c>
      <c r="F76" s="700" t="s">
        <v>2785</v>
      </c>
      <c r="G76" s="896"/>
      <c r="H76" s="896"/>
      <c r="I76" s="896"/>
      <c r="J76" s="896"/>
      <c r="N76" s="896"/>
      <c r="O76" s="896"/>
      <c r="P76" s="896"/>
      <c r="Q76" s="896"/>
      <c r="R76" s="896"/>
      <c r="S76" s="896"/>
      <c r="T76" s="896"/>
      <c r="U76" s="896"/>
      <c r="V76" s="896"/>
      <c r="W76" s="896"/>
      <c r="X76" s="896"/>
      <c r="Y76" s="896"/>
      <c r="Z76" s="900"/>
      <c r="AA76" s="896"/>
      <c r="AB76" s="896"/>
      <c r="AC76" s="896"/>
      <c r="AD76" s="896"/>
      <c r="AE76" s="896"/>
      <c r="AF76" s="896"/>
    </row>
    <row r="77" spans="1:32" x14ac:dyDescent="0.15">
      <c r="A77" s="895" t="s">
        <v>3040</v>
      </c>
      <c r="B77" s="896" t="s">
        <v>2589</v>
      </c>
      <c r="C77" s="700" t="s">
        <v>1147</v>
      </c>
      <c r="D77" s="896"/>
      <c r="E77" s="896"/>
      <c r="F77" s="896"/>
      <c r="G77" s="896"/>
      <c r="H77" s="896"/>
      <c r="I77" s="896"/>
      <c r="J77" s="896"/>
      <c r="K77" s="896"/>
      <c r="L77" s="896"/>
      <c r="M77" s="896"/>
      <c r="N77" s="896"/>
      <c r="O77" s="896"/>
      <c r="P77" s="896"/>
      <c r="Q77" s="896"/>
      <c r="R77" s="896"/>
      <c r="S77" s="896"/>
      <c r="T77" s="896"/>
      <c r="U77" s="896"/>
      <c r="V77" s="896"/>
      <c r="W77" s="896"/>
      <c r="X77" s="896"/>
      <c r="Y77" s="896"/>
      <c r="Z77" s="900"/>
      <c r="AA77" s="896"/>
      <c r="AB77" s="896"/>
      <c r="AC77" s="896"/>
      <c r="AD77" s="896"/>
      <c r="AE77" s="896"/>
      <c r="AF77" s="896"/>
    </row>
    <row r="78" spans="1:32" x14ac:dyDescent="0.15">
      <c r="A78" s="895" t="s">
        <v>3042</v>
      </c>
      <c r="B78" s="896" t="s">
        <v>3043</v>
      </c>
      <c r="C78" s="896" t="s">
        <v>1169</v>
      </c>
      <c r="D78" s="896" t="s">
        <v>1128</v>
      </c>
      <c r="E78" s="896"/>
      <c r="F78" s="896"/>
      <c r="G78" s="896"/>
      <c r="H78" s="896"/>
      <c r="I78" s="896"/>
      <c r="J78" s="896"/>
      <c r="K78" s="896"/>
      <c r="L78" s="896"/>
      <c r="M78" s="896"/>
      <c r="N78" s="896"/>
      <c r="O78" s="896"/>
      <c r="P78" s="896"/>
      <c r="Q78" s="896"/>
      <c r="R78" s="896"/>
      <c r="S78" s="896"/>
      <c r="T78" s="896"/>
      <c r="U78" s="896"/>
      <c r="V78" s="896"/>
      <c r="W78" s="896"/>
      <c r="X78" s="896"/>
      <c r="Y78" s="896"/>
      <c r="Z78" s="900"/>
      <c r="AA78" s="896"/>
      <c r="AB78" s="896"/>
      <c r="AC78" s="896"/>
      <c r="AD78" s="896"/>
      <c r="AE78" s="896"/>
      <c r="AF78" s="896"/>
    </row>
    <row r="79" spans="1:32" x14ac:dyDescent="0.15">
      <c r="A79" s="895" t="s">
        <v>3045</v>
      </c>
      <c r="B79" s="896" t="s">
        <v>220</v>
      </c>
      <c r="C79" s="896" t="s">
        <v>1169</v>
      </c>
      <c r="D79" s="896" t="s">
        <v>1176</v>
      </c>
      <c r="E79" s="896"/>
      <c r="F79" s="896"/>
      <c r="G79" s="896"/>
      <c r="H79" s="896"/>
      <c r="I79" s="896"/>
      <c r="J79" s="896"/>
      <c r="K79" s="896"/>
      <c r="L79" s="896"/>
      <c r="M79" s="896"/>
      <c r="N79" s="896"/>
      <c r="O79" s="896"/>
      <c r="P79" s="896"/>
      <c r="Q79" s="896"/>
      <c r="R79" s="896"/>
      <c r="S79" s="896"/>
      <c r="T79" s="896"/>
      <c r="U79" s="896"/>
      <c r="V79" s="896"/>
      <c r="W79" s="896"/>
      <c r="X79" s="896"/>
      <c r="Y79" s="896"/>
      <c r="Z79" s="900"/>
      <c r="AA79" s="896"/>
      <c r="AB79" s="896"/>
      <c r="AC79" s="896"/>
      <c r="AD79" s="896"/>
      <c r="AE79" s="896"/>
      <c r="AF79" s="896"/>
    </row>
    <row r="80" spans="1:32" x14ac:dyDescent="0.15">
      <c r="A80" s="895" t="s">
        <v>3047</v>
      </c>
      <c r="B80" s="896" t="s">
        <v>219</v>
      </c>
      <c r="C80" s="896" t="s">
        <v>1207</v>
      </c>
      <c r="D80" s="896" t="s">
        <v>1333</v>
      </c>
      <c r="E80" s="896" t="s">
        <v>1148</v>
      </c>
      <c r="F80" s="896" t="s">
        <v>2685</v>
      </c>
      <c r="G80" s="896"/>
      <c r="H80" s="896"/>
      <c r="I80" s="896"/>
      <c r="J80" s="896"/>
      <c r="K80" s="896"/>
      <c r="L80" s="896"/>
      <c r="M80" s="896"/>
      <c r="N80" s="896"/>
      <c r="O80" s="896"/>
      <c r="P80" s="896"/>
      <c r="Q80" s="896"/>
      <c r="R80" s="896"/>
      <c r="S80" s="896"/>
      <c r="T80" s="896"/>
      <c r="U80" s="896"/>
      <c r="V80" s="896"/>
      <c r="W80" s="896"/>
      <c r="X80" s="896"/>
      <c r="Y80" s="896"/>
      <c r="Z80" s="900"/>
      <c r="AA80" s="896"/>
      <c r="AB80" s="896"/>
      <c r="AC80" s="896"/>
      <c r="AD80" s="896"/>
      <c r="AE80" s="896"/>
      <c r="AF80" s="896"/>
    </row>
    <row r="81" spans="1:32" x14ac:dyDescent="0.15">
      <c r="A81" s="895" t="s">
        <v>3051</v>
      </c>
      <c r="B81" s="896" t="s">
        <v>223</v>
      </c>
      <c r="C81" s="896" t="s">
        <v>1149</v>
      </c>
      <c r="D81" s="896"/>
      <c r="E81" s="896"/>
      <c r="F81" s="896"/>
      <c r="I81" s="896"/>
      <c r="J81" s="896"/>
      <c r="K81" s="896"/>
      <c r="L81" s="896"/>
      <c r="N81" s="896"/>
      <c r="O81" s="896"/>
      <c r="P81" s="896"/>
      <c r="Q81" s="896"/>
      <c r="R81" s="896"/>
      <c r="S81" s="896"/>
      <c r="T81" s="896"/>
      <c r="U81" s="896"/>
      <c r="V81" s="896"/>
      <c r="W81" s="896"/>
      <c r="X81" s="896"/>
      <c r="Y81" s="896"/>
      <c r="Z81" s="900"/>
      <c r="AA81" s="896"/>
      <c r="AB81" s="896"/>
      <c r="AC81" s="896"/>
      <c r="AD81" s="896"/>
      <c r="AE81" s="896"/>
      <c r="AF81" s="896"/>
    </row>
    <row r="82" spans="1:32" x14ac:dyDescent="0.15">
      <c r="A82" s="895" t="s">
        <v>3053</v>
      </c>
      <c r="B82" s="896" t="s">
        <v>221</v>
      </c>
      <c r="C82" s="896" t="s">
        <v>1166</v>
      </c>
      <c r="D82" s="896" t="s">
        <v>1168</v>
      </c>
      <c r="E82" s="896"/>
      <c r="F82" s="896"/>
      <c r="G82" s="896"/>
      <c r="H82" s="896"/>
      <c r="I82" s="896"/>
      <c r="J82" s="896"/>
      <c r="K82" s="896"/>
      <c r="L82" s="896"/>
      <c r="M82" s="896"/>
      <c r="N82" s="896"/>
      <c r="O82" s="896"/>
      <c r="P82" s="896"/>
      <c r="Q82" s="896"/>
      <c r="R82" s="896"/>
      <c r="S82" s="896"/>
      <c r="T82" s="896"/>
      <c r="U82" s="896"/>
      <c r="V82" s="896"/>
      <c r="W82" s="896"/>
      <c r="X82" s="896"/>
      <c r="Y82" s="896"/>
      <c r="Z82" s="900"/>
      <c r="AA82" s="896"/>
      <c r="AB82" s="896"/>
      <c r="AC82" s="896"/>
      <c r="AD82" s="896"/>
      <c r="AE82" s="896"/>
      <c r="AF82" s="896"/>
    </row>
    <row r="83" spans="1:32" x14ac:dyDescent="0.15">
      <c r="A83" s="895" t="s">
        <v>3055</v>
      </c>
      <c r="B83" s="896" t="s">
        <v>222</v>
      </c>
      <c r="C83" s="896" t="s">
        <v>1166</v>
      </c>
      <c r="D83" s="896" t="s">
        <v>1168</v>
      </c>
      <c r="E83" s="896"/>
      <c r="F83" s="896"/>
      <c r="G83" s="896"/>
      <c r="H83" s="896"/>
      <c r="I83" s="896"/>
      <c r="J83" s="896"/>
      <c r="K83" s="896"/>
      <c r="L83" s="896"/>
      <c r="M83" s="896"/>
      <c r="N83" s="896"/>
      <c r="O83" s="896"/>
      <c r="P83" s="896"/>
      <c r="Q83" s="896"/>
      <c r="R83" s="896"/>
      <c r="S83" s="896"/>
      <c r="T83" s="896"/>
      <c r="U83" s="896"/>
      <c r="V83" s="896"/>
      <c r="W83" s="896"/>
      <c r="X83" s="896"/>
      <c r="Y83" s="896"/>
      <c r="Z83" s="900"/>
      <c r="AA83" s="896"/>
      <c r="AB83" s="896"/>
      <c r="AC83" s="896"/>
      <c r="AD83" s="896"/>
      <c r="AE83" s="896"/>
      <c r="AF83" s="896"/>
    </row>
    <row r="84" spans="1:32" x14ac:dyDescent="0.15">
      <c r="A84" s="895" t="s">
        <v>3057</v>
      </c>
      <c r="B84" s="896" t="s">
        <v>20</v>
      </c>
      <c r="C84" s="896" t="s">
        <v>1561</v>
      </c>
      <c r="D84" s="896" t="s">
        <v>1187</v>
      </c>
      <c r="E84" s="896" t="s">
        <v>1467</v>
      </c>
      <c r="F84" s="896" t="s">
        <v>1302</v>
      </c>
      <c r="G84" s="896" t="s">
        <v>1652</v>
      </c>
      <c r="H84" s="896"/>
      <c r="I84" s="896"/>
      <c r="J84" s="896"/>
      <c r="K84" s="896"/>
      <c r="L84" s="896"/>
      <c r="M84" s="896"/>
      <c r="N84" s="896"/>
      <c r="O84" s="896"/>
      <c r="P84" s="896"/>
      <c r="Q84" s="896"/>
      <c r="R84" s="896"/>
      <c r="S84" s="896"/>
      <c r="T84" s="896"/>
      <c r="U84" s="896"/>
      <c r="V84" s="896"/>
      <c r="W84" s="896"/>
      <c r="X84" s="896"/>
      <c r="Y84" s="896"/>
      <c r="Z84" s="900"/>
      <c r="AA84" s="896"/>
      <c r="AB84" s="896"/>
      <c r="AC84" s="896"/>
      <c r="AD84" s="896"/>
      <c r="AE84" s="896"/>
      <c r="AF84" s="896"/>
    </row>
    <row r="85" spans="1:32" x14ac:dyDescent="0.15">
      <c r="A85" s="895" t="s">
        <v>3059</v>
      </c>
      <c r="B85" s="896" t="s">
        <v>105</v>
      </c>
      <c r="C85" s="896" t="s">
        <v>1541</v>
      </c>
      <c r="D85" s="896" t="s">
        <v>1540</v>
      </c>
      <c r="E85" s="896"/>
      <c r="F85" s="896"/>
      <c r="G85" s="896"/>
      <c r="H85" s="896"/>
      <c r="I85" s="896"/>
      <c r="J85" s="896"/>
      <c r="K85" s="896"/>
      <c r="L85" s="896"/>
      <c r="M85" s="896"/>
      <c r="N85" s="896"/>
      <c r="O85" s="896"/>
      <c r="P85" s="896"/>
      <c r="Q85" s="896"/>
      <c r="R85" s="896"/>
      <c r="S85" s="896"/>
      <c r="T85" s="896"/>
      <c r="U85" s="896"/>
      <c r="V85" s="896"/>
      <c r="W85" s="896"/>
      <c r="X85" s="896"/>
      <c r="Y85" s="896"/>
      <c r="Z85" s="900"/>
      <c r="AA85" s="896"/>
      <c r="AB85" s="896"/>
      <c r="AC85" s="896"/>
      <c r="AD85" s="896"/>
      <c r="AE85" s="896"/>
      <c r="AF85" s="896"/>
    </row>
    <row r="86" spans="1:32" x14ac:dyDescent="0.15">
      <c r="A86" s="895" t="s">
        <v>3061</v>
      </c>
      <c r="B86" s="896" t="s">
        <v>106</v>
      </c>
      <c r="C86" s="896" t="s">
        <v>1147</v>
      </c>
      <c r="D86" s="896"/>
      <c r="E86" s="896"/>
      <c r="F86" s="896"/>
      <c r="G86" s="896"/>
      <c r="H86" s="896"/>
      <c r="I86" s="896"/>
      <c r="J86" s="896"/>
      <c r="K86" s="896"/>
      <c r="L86" s="896"/>
      <c r="M86" s="896"/>
      <c r="N86" s="896"/>
      <c r="O86" s="896"/>
      <c r="P86" s="896"/>
      <c r="Q86" s="896"/>
      <c r="R86" s="896"/>
      <c r="S86" s="896"/>
      <c r="T86" s="896"/>
      <c r="U86" s="896"/>
      <c r="V86" s="896"/>
      <c r="W86" s="896"/>
      <c r="X86" s="896"/>
      <c r="Y86" s="896"/>
      <c r="Z86" s="900"/>
      <c r="AA86" s="896"/>
      <c r="AB86" s="896"/>
      <c r="AC86" s="896"/>
      <c r="AD86" s="896"/>
      <c r="AE86" s="896"/>
      <c r="AF86" s="896"/>
    </row>
    <row r="87" spans="1:32" x14ac:dyDescent="0.15">
      <c r="A87" s="895" t="s">
        <v>3063</v>
      </c>
      <c r="B87" s="896" t="s">
        <v>104</v>
      </c>
      <c r="C87" s="896" t="s">
        <v>1318</v>
      </c>
      <c r="D87" s="896" t="s">
        <v>1145</v>
      </c>
      <c r="E87" s="896"/>
      <c r="F87" s="896"/>
      <c r="G87" s="896"/>
      <c r="H87" s="896"/>
      <c r="I87" s="896"/>
      <c r="J87" s="896"/>
      <c r="K87" s="896"/>
      <c r="L87" s="896"/>
      <c r="M87" s="896"/>
      <c r="N87" s="896"/>
      <c r="O87" s="896"/>
      <c r="P87" s="896"/>
      <c r="Q87" s="896"/>
      <c r="R87" s="896"/>
      <c r="S87" s="896"/>
      <c r="T87" s="896"/>
      <c r="U87" s="896"/>
      <c r="V87" s="896"/>
      <c r="W87" s="896"/>
      <c r="X87" s="896"/>
      <c r="Y87" s="896"/>
      <c r="Z87" s="900"/>
      <c r="AA87" s="896"/>
      <c r="AB87" s="896"/>
      <c r="AC87" s="896"/>
      <c r="AD87" s="896"/>
      <c r="AE87" s="896"/>
      <c r="AF87" s="896"/>
    </row>
    <row r="88" spans="1:32" x14ac:dyDescent="0.15">
      <c r="A88" s="895" t="s">
        <v>3065</v>
      </c>
      <c r="B88" s="896" t="s">
        <v>103</v>
      </c>
      <c r="C88" s="896" t="s">
        <v>1168</v>
      </c>
      <c r="D88" s="896" t="s">
        <v>1542</v>
      </c>
      <c r="E88" s="896"/>
      <c r="F88" s="896"/>
      <c r="G88" s="896"/>
      <c r="H88" s="896"/>
      <c r="I88" s="896"/>
      <c r="J88" s="896"/>
      <c r="K88" s="896"/>
      <c r="L88" s="896"/>
      <c r="M88" s="896"/>
      <c r="N88" s="896"/>
      <c r="O88" s="896"/>
      <c r="P88" s="896"/>
      <c r="Q88" s="896"/>
      <c r="R88" s="896"/>
      <c r="S88" s="896"/>
      <c r="T88" s="896"/>
      <c r="U88" s="896"/>
      <c r="V88" s="896"/>
      <c r="W88" s="896"/>
      <c r="X88" s="896"/>
      <c r="Y88" s="896"/>
      <c r="Z88" s="900"/>
      <c r="AA88" s="896"/>
      <c r="AB88" s="896"/>
      <c r="AC88" s="896"/>
      <c r="AD88" s="896"/>
      <c r="AE88" s="896"/>
      <c r="AF88" s="896"/>
    </row>
    <row r="89" spans="1:32" x14ac:dyDescent="0.15">
      <c r="A89" s="895" t="s">
        <v>3071</v>
      </c>
      <c r="B89" s="896" t="s">
        <v>228</v>
      </c>
      <c r="C89" s="896" t="s">
        <v>1150</v>
      </c>
      <c r="D89" s="896"/>
      <c r="E89" s="896"/>
      <c r="F89" s="896"/>
      <c r="G89" s="896"/>
      <c r="H89" s="896"/>
      <c r="I89" s="896"/>
      <c r="J89" s="896"/>
      <c r="K89" s="896"/>
      <c r="L89" s="896"/>
      <c r="M89" s="896"/>
      <c r="N89" s="896"/>
      <c r="O89" s="896"/>
      <c r="P89" s="896"/>
      <c r="Q89" s="896"/>
      <c r="R89" s="896"/>
      <c r="S89" s="896"/>
      <c r="T89" s="896"/>
      <c r="U89" s="896"/>
      <c r="V89" s="896"/>
      <c r="W89" s="896"/>
      <c r="X89" s="896"/>
      <c r="Y89" s="896"/>
      <c r="Z89" s="900"/>
      <c r="AA89" s="896"/>
      <c r="AB89" s="896"/>
      <c r="AC89" s="896"/>
      <c r="AD89" s="896"/>
      <c r="AE89" s="896"/>
      <c r="AF89" s="896"/>
    </row>
    <row r="90" spans="1:32" x14ac:dyDescent="0.15">
      <c r="A90" s="895" t="s">
        <v>3073</v>
      </c>
      <c r="B90" s="896" t="s">
        <v>227</v>
      </c>
      <c r="C90" s="896" t="s">
        <v>1152</v>
      </c>
      <c r="D90" s="896"/>
      <c r="E90" s="896"/>
      <c r="F90" s="896"/>
      <c r="G90" s="896"/>
      <c r="H90" s="896"/>
      <c r="I90" s="896"/>
      <c r="J90" s="896"/>
      <c r="K90" s="896"/>
      <c r="L90" s="896"/>
      <c r="M90" s="896"/>
      <c r="N90" s="896"/>
      <c r="O90" s="896"/>
      <c r="P90" s="896"/>
      <c r="Q90" s="896"/>
      <c r="R90" s="896"/>
      <c r="S90" s="896"/>
      <c r="T90" s="896"/>
      <c r="U90" s="896"/>
      <c r="V90" s="896"/>
      <c r="W90" s="896"/>
      <c r="X90" s="896"/>
      <c r="Y90" s="896"/>
      <c r="Z90" s="900"/>
      <c r="AA90" s="896"/>
      <c r="AB90" s="896"/>
      <c r="AC90" s="896"/>
      <c r="AD90" s="896"/>
      <c r="AE90" s="896"/>
      <c r="AF90" s="896"/>
    </row>
    <row r="91" spans="1:32" x14ac:dyDescent="0.15">
      <c r="A91" s="895" t="s">
        <v>3075</v>
      </c>
      <c r="B91" s="929" t="s">
        <v>230</v>
      </c>
      <c r="C91" s="896" t="s">
        <v>1160</v>
      </c>
      <c r="D91" s="896" t="s">
        <v>1235</v>
      </c>
      <c r="E91" s="896" t="s">
        <v>1148</v>
      </c>
      <c r="F91" s="929" t="s">
        <v>4842</v>
      </c>
      <c r="G91" s="896"/>
      <c r="H91" s="896"/>
      <c r="I91" s="896"/>
      <c r="J91" s="896"/>
      <c r="K91" s="896"/>
      <c r="L91" s="896"/>
      <c r="M91" s="896"/>
      <c r="N91" s="896"/>
      <c r="O91" s="896"/>
      <c r="P91" s="896"/>
      <c r="Q91" s="896"/>
      <c r="R91" s="896"/>
      <c r="S91" s="896"/>
      <c r="T91" s="896"/>
      <c r="U91" s="896"/>
      <c r="V91" s="896"/>
      <c r="W91" s="896"/>
      <c r="X91" s="896"/>
      <c r="Y91" s="896"/>
      <c r="Z91" s="900"/>
      <c r="AA91" s="896"/>
      <c r="AB91" s="896"/>
      <c r="AC91" s="896"/>
      <c r="AD91" s="896"/>
      <c r="AE91" s="896"/>
      <c r="AF91" s="896"/>
    </row>
    <row r="92" spans="1:32" x14ac:dyDescent="0.15">
      <c r="A92" s="895" t="s">
        <v>3077</v>
      </c>
      <c r="B92" s="896" t="s">
        <v>231</v>
      </c>
      <c r="C92" s="896" t="s">
        <v>1151</v>
      </c>
      <c r="D92" s="896"/>
      <c r="E92" s="896"/>
      <c r="F92" s="896"/>
      <c r="G92" s="896"/>
      <c r="H92" s="896"/>
      <c r="I92" s="896"/>
      <c r="J92" s="896"/>
      <c r="K92" s="896"/>
      <c r="L92" s="896"/>
      <c r="M92" s="896"/>
      <c r="N92" s="896"/>
      <c r="O92" s="896"/>
      <c r="P92" s="896"/>
      <c r="Q92" s="896"/>
      <c r="R92" s="896"/>
      <c r="S92" s="896"/>
      <c r="T92" s="896"/>
      <c r="U92" s="896"/>
      <c r="V92" s="896"/>
      <c r="W92" s="896"/>
      <c r="X92" s="896"/>
      <c r="Y92" s="896"/>
      <c r="Z92" s="900"/>
      <c r="AA92" s="896"/>
      <c r="AB92" s="896"/>
      <c r="AC92" s="896"/>
      <c r="AD92" s="896"/>
      <c r="AE92" s="896"/>
      <c r="AF92" s="896"/>
    </row>
    <row r="93" spans="1:32" x14ac:dyDescent="0.15">
      <c r="A93" s="895" t="s">
        <v>3079</v>
      </c>
      <c r="B93" s="896" t="s">
        <v>229</v>
      </c>
      <c r="C93" s="896" t="s">
        <v>1143</v>
      </c>
      <c r="D93" s="896"/>
      <c r="E93" s="896"/>
      <c r="F93" s="896"/>
      <c r="G93" s="896"/>
      <c r="H93" s="896"/>
      <c r="I93" s="896"/>
      <c r="J93" s="896"/>
      <c r="K93" s="896"/>
      <c r="L93" s="896"/>
      <c r="M93" s="896"/>
      <c r="N93" s="896"/>
      <c r="O93" s="896"/>
      <c r="P93" s="896"/>
      <c r="Q93" s="896"/>
      <c r="R93" s="896"/>
      <c r="S93" s="896"/>
      <c r="T93" s="896"/>
      <c r="U93" s="896"/>
      <c r="V93" s="896"/>
      <c r="W93" s="896"/>
      <c r="X93" s="896"/>
      <c r="Y93" s="896"/>
      <c r="Z93" s="900"/>
      <c r="AA93" s="896"/>
      <c r="AB93" s="896"/>
      <c r="AC93" s="896"/>
      <c r="AD93" s="896"/>
      <c r="AE93" s="896"/>
      <c r="AF93" s="896"/>
    </row>
    <row r="94" spans="1:32" x14ac:dyDescent="0.15">
      <c r="A94" s="895" t="s">
        <v>3085</v>
      </c>
      <c r="B94" s="896" t="s">
        <v>21</v>
      </c>
      <c r="C94" s="896" t="s">
        <v>1187</v>
      </c>
      <c r="D94" s="896" t="s">
        <v>1555</v>
      </c>
      <c r="E94" s="896" t="s">
        <v>1228</v>
      </c>
      <c r="F94" s="896"/>
      <c r="G94" s="896"/>
      <c r="H94" s="896"/>
      <c r="I94" s="896"/>
      <c r="J94" s="896"/>
      <c r="K94" s="896"/>
      <c r="L94" s="896"/>
      <c r="M94" s="896"/>
      <c r="N94" s="896"/>
      <c r="O94" s="896"/>
      <c r="P94" s="896"/>
      <c r="Q94" s="896"/>
      <c r="R94" s="896"/>
      <c r="S94" s="896"/>
      <c r="T94" s="896"/>
      <c r="U94" s="896"/>
      <c r="V94" s="896"/>
      <c r="W94" s="896"/>
      <c r="X94" s="896"/>
      <c r="Y94" s="896"/>
      <c r="Z94" s="900"/>
      <c r="AA94" s="896"/>
      <c r="AB94" s="896"/>
      <c r="AC94" s="896"/>
      <c r="AD94" s="896"/>
      <c r="AE94" s="896"/>
      <c r="AF94" s="896"/>
    </row>
    <row r="95" spans="1:32" x14ac:dyDescent="0.15">
      <c r="A95" s="895" t="s">
        <v>3087</v>
      </c>
      <c r="B95" s="896" t="s">
        <v>107</v>
      </c>
      <c r="C95" s="896" t="s">
        <v>1539</v>
      </c>
      <c r="D95" s="896"/>
      <c r="E95" s="896"/>
      <c r="F95" s="896"/>
      <c r="G95" s="896"/>
      <c r="H95" s="896"/>
      <c r="I95" s="896"/>
      <c r="J95" s="896"/>
      <c r="K95" s="896"/>
      <c r="L95" s="896"/>
      <c r="M95" s="896"/>
      <c r="N95" s="896"/>
      <c r="O95" s="896"/>
      <c r="P95" s="896"/>
      <c r="Q95" s="896"/>
      <c r="R95" s="896"/>
      <c r="S95" s="896"/>
      <c r="T95" s="896"/>
      <c r="U95" s="896"/>
      <c r="V95" s="896"/>
      <c r="W95" s="896"/>
      <c r="X95" s="896"/>
      <c r="Y95" s="896"/>
      <c r="Z95" s="900"/>
      <c r="AA95" s="896"/>
      <c r="AB95" s="896"/>
      <c r="AC95" s="896"/>
      <c r="AD95" s="896"/>
      <c r="AE95" s="896"/>
      <c r="AF95" s="896"/>
    </row>
    <row r="96" spans="1:32" x14ac:dyDescent="0.15">
      <c r="A96" s="895" t="s">
        <v>3091</v>
      </c>
      <c r="B96" s="896" t="s">
        <v>251</v>
      </c>
      <c r="C96" s="896" t="s">
        <v>2713</v>
      </c>
      <c r="D96" s="896"/>
      <c r="E96" s="896"/>
      <c r="F96" s="896"/>
      <c r="G96" s="896"/>
      <c r="H96" s="896"/>
      <c r="I96" s="896"/>
      <c r="J96" s="896"/>
      <c r="K96" s="896"/>
      <c r="L96" s="896"/>
      <c r="M96" s="896"/>
      <c r="N96" s="896"/>
      <c r="O96" s="896"/>
      <c r="P96" s="896"/>
      <c r="Q96" s="896"/>
      <c r="R96" s="896"/>
      <c r="S96" s="896"/>
      <c r="T96" s="896"/>
      <c r="U96" s="896"/>
      <c r="V96" s="896"/>
      <c r="W96" s="896"/>
      <c r="X96" s="896"/>
      <c r="Y96" s="896"/>
      <c r="Z96" s="900"/>
      <c r="AA96" s="896"/>
      <c r="AB96" s="896"/>
      <c r="AC96" s="896"/>
      <c r="AD96" s="896"/>
      <c r="AE96" s="896"/>
      <c r="AF96" s="896"/>
    </row>
    <row r="97" spans="1:32" x14ac:dyDescent="0.15">
      <c r="A97" s="895" t="s">
        <v>3093</v>
      </c>
      <c r="B97" s="896" t="s">
        <v>255</v>
      </c>
      <c r="C97" s="896" t="s">
        <v>1318</v>
      </c>
      <c r="D97" s="896"/>
      <c r="E97" s="896"/>
      <c r="F97" s="896"/>
      <c r="G97" s="896"/>
      <c r="H97" s="896"/>
      <c r="I97" s="896"/>
      <c r="J97" s="896"/>
      <c r="K97" s="896"/>
      <c r="L97" s="896"/>
      <c r="M97" s="896"/>
      <c r="N97" s="896"/>
      <c r="O97" s="896"/>
      <c r="P97" s="896"/>
      <c r="Q97" s="896"/>
      <c r="R97" s="896"/>
      <c r="S97" s="896"/>
      <c r="T97" s="896"/>
      <c r="U97" s="896"/>
      <c r="V97" s="896"/>
      <c r="W97" s="896"/>
      <c r="X97" s="896"/>
      <c r="Y97" s="896"/>
      <c r="Z97" s="900"/>
      <c r="AA97" s="896"/>
      <c r="AB97" s="896"/>
      <c r="AC97" s="896"/>
      <c r="AD97" s="896"/>
      <c r="AE97" s="896"/>
      <c r="AF97" s="896"/>
    </row>
    <row r="98" spans="1:32" x14ac:dyDescent="0.15">
      <c r="A98" s="895" t="s">
        <v>3097</v>
      </c>
      <c r="B98" s="896" t="s">
        <v>257</v>
      </c>
      <c r="C98" s="896" t="s">
        <v>1483</v>
      </c>
      <c r="D98" s="896"/>
      <c r="E98" s="896"/>
      <c r="F98" s="896"/>
      <c r="G98" s="896"/>
      <c r="H98" s="896"/>
      <c r="I98" s="896"/>
      <c r="J98" s="896"/>
      <c r="K98" s="896"/>
      <c r="L98" s="896"/>
      <c r="M98" s="896"/>
      <c r="N98" s="896"/>
      <c r="O98" s="896"/>
      <c r="P98" s="896"/>
      <c r="Q98" s="896"/>
      <c r="R98" s="896"/>
      <c r="S98" s="896"/>
      <c r="T98" s="896"/>
      <c r="U98" s="896"/>
      <c r="V98" s="896"/>
      <c r="W98" s="896"/>
      <c r="X98" s="896"/>
      <c r="Y98" s="896"/>
      <c r="Z98" s="900"/>
      <c r="AA98" s="896"/>
      <c r="AB98" s="896"/>
      <c r="AC98" s="896"/>
      <c r="AD98" s="896"/>
      <c r="AE98" s="896"/>
      <c r="AF98" s="896"/>
    </row>
    <row r="99" spans="1:32" x14ac:dyDescent="0.15">
      <c r="A99" s="895" t="s">
        <v>3101</v>
      </c>
      <c r="B99" s="896" t="s">
        <v>236</v>
      </c>
      <c r="C99" s="896" t="s">
        <v>2264</v>
      </c>
      <c r="D99" s="896" t="s">
        <v>1169</v>
      </c>
      <c r="E99" s="896" t="s">
        <v>1176</v>
      </c>
      <c r="F99" s="896"/>
      <c r="G99" s="896"/>
      <c r="H99" s="896"/>
      <c r="I99" s="896"/>
      <c r="J99" s="896"/>
      <c r="K99" s="896"/>
      <c r="L99" s="896"/>
      <c r="M99" s="896"/>
      <c r="N99" s="896"/>
      <c r="O99" s="896"/>
      <c r="P99" s="896"/>
      <c r="Q99" s="896"/>
      <c r="R99" s="896"/>
      <c r="S99" s="896"/>
      <c r="T99" s="896"/>
      <c r="U99" s="896"/>
      <c r="V99" s="896"/>
      <c r="W99" s="896"/>
      <c r="X99" s="896"/>
      <c r="Y99" s="896"/>
      <c r="Z99" s="900"/>
      <c r="AA99" s="896"/>
      <c r="AB99" s="896"/>
      <c r="AC99" s="896"/>
      <c r="AD99" s="896"/>
      <c r="AE99" s="896"/>
      <c r="AF99" s="896"/>
    </row>
    <row r="100" spans="1:32" x14ac:dyDescent="0.15">
      <c r="A100" s="895" t="s">
        <v>3103</v>
      </c>
      <c r="B100" s="896" t="s">
        <v>240</v>
      </c>
      <c r="C100" s="896" t="s">
        <v>1490</v>
      </c>
      <c r="D100" s="896" t="s">
        <v>1184</v>
      </c>
      <c r="E100" s="896"/>
      <c r="F100" s="896"/>
      <c r="G100" s="896"/>
      <c r="H100" s="896"/>
      <c r="I100" s="896"/>
      <c r="J100" s="896"/>
      <c r="K100" s="896"/>
      <c r="L100" s="896"/>
      <c r="M100" s="896"/>
      <c r="N100" s="896"/>
      <c r="O100" s="896"/>
      <c r="P100" s="896"/>
      <c r="Q100" s="896"/>
      <c r="R100" s="896"/>
      <c r="S100" s="896"/>
      <c r="T100" s="896"/>
      <c r="U100" s="896"/>
      <c r="V100" s="896"/>
      <c r="W100" s="896"/>
      <c r="X100" s="896"/>
      <c r="Y100" s="896"/>
      <c r="Z100" s="900"/>
      <c r="AA100" s="896"/>
      <c r="AB100" s="896"/>
      <c r="AC100" s="896"/>
      <c r="AD100" s="896"/>
      <c r="AE100" s="896"/>
      <c r="AF100" s="896"/>
    </row>
    <row r="101" spans="1:32" x14ac:dyDescent="0.15">
      <c r="A101" s="895" t="s">
        <v>3105</v>
      </c>
      <c r="B101" s="896" t="s">
        <v>252</v>
      </c>
      <c r="C101" s="896" t="s">
        <v>1487</v>
      </c>
      <c r="D101" s="896" t="s">
        <v>1486</v>
      </c>
      <c r="E101" s="896"/>
      <c r="F101" s="896"/>
      <c r="G101" s="896"/>
      <c r="H101" s="896"/>
      <c r="I101" s="896"/>
      <c r="J101" s="896"/>
      <c r="K101" s="896"/>
      <c r="L101" s="896"/>
      <c r="M101" s="896"/>
      <c r="N101" s="896"/>
      <c r="O101" s="896"/>
      <c r="P101" s="896"/>
      <c r="Q101" s="896"/>
      <c r="R101" s="896"/>
      <c r="S101" s="896"/>
      <c r="T101" s="896"/>
      <c r="U101" s="896"/>
      <c r="V101" s="896"/>
      <c r="W101" s="896"/>
      <c r="X101" s="896"/>
      <c r="Y101" s="896"/>
      <c r="Z101" s="900"/>
      <c r="AA101" s="896"/>
      <c r="AB101" s="896"/>
      <c r="AC101" s="896"/>
      <c r="AD101" s="896"/>
      <c r="AE101" s="896"/>
      <c r="AF101" s="896"/>
    </row>
    <row r="102" spans="1:32" x14ac:dyDescent="0.15">
      <c r="A102" s="895" t="s">
        <v>3109</v>
      </c>
      <c r="B102" s="896" t="s">
        <v>238</v>
      </c>
      <c r="C102" s="896" t="s">
        <v>1185</v>
      </c>
      <c r="D102" s="896"/>
      <c r="E102" s="896"/>
      <c r="F102" s="896"/>
      <c r="G102" s="896"/>
      <c r="H102" s="896"/>
      <c r="I102" s="896"/>
      <c r="J102" s="896"/>
      <c r="K102" s="896"/>
      <c r="L102" s="896"/>
      <c r="M102" s="896"/>
      <c r="N102" s="896"/>
      <c r="O102" s="896"/>
      <c r="P102" s="896"/>
      <c r="Q102" s="896"/>
      <c r="R102" s="896"/>
      <c r="S102" s="896"/>
      <c r="T102" s="896"/>
      <c r="U102" s="896"/>
      <c r="V102" s="896"/>
      <c r="W102" s="896"/>
      <c r="X102" s="896"/>
      <c r="Y102" s="896"/>
      <c r="Z102" s="900"/>
      <c r="AA102" s="896"/>
      <c r="AB102" s="896"/>
      <c r="AC102" s="896"/>
      <c r="AD102" s="896"/>
      <c r="AE102" s="896"/>
      <c r="AF102" s="896"/>
    </row>
    <row r="103" spans="1:32" x14ac:dyDescent="0.15">
      <c r="A103" s="895" t="s">
        <v>3111</v>
      </c>
      <c r="B103" s="896" t="s">
        <v>254</v>
      </c>
      <c r="C103" s="896" t="s">
        <v>1128</v>
      </c>
      <c r="D103" s="896"/>
      <c r="E103" s="896"/>
      <c r="F103" s="896"/>
      <c r="G103" s="896"/>
      <c r="H103" s="896"/>
      <c r="I103" s="896"/>
      <c r="J103" s="896"/>
      <c r="K103" s="896"/>
      <c r="L103" s="896"/>
      <c r="M103" s="896"/>
      <c r="N103" s="896"/>
      <c r="O103" s="896"/>
      <c r="P103" s="896"/>
      <c r="Q103" s="896"/>
      <c r="R103" s="896"/>
      <c r="S103" s="896"/>
      <c r="T103" s="896"/>
      <c r="U103" s="896"/>
      <c r="V103" s="896"/>
      <c r="W103" s="896"/>
      <c r="X103" s="896"/>
      <c r="Y103" s="896"/>
      <c r="Z103" s="900"/>
      <c r="AA103" s="896"/>
      <c r="AB103" s="896"/>
      <c r="AC103" s="896"/>
      <c r="AD103" s="896"/>
      <c r="AE103" s="896"/>
      <c r="AF103" s="896"/>
    </row>
    <row r="104" spans="1:32" x14ac:dyDescent="0.15">
      <c r="A104" s="895" t="s">
        <v>3113</v>
      </c>
      <c r="B104" s="896" t="s">
        <v>245</v>
      </c>
      <c r="C104" s="896" t="s">
        <v>1138</v>
      </c>
      <c r="D104" s="896" t="s">
        <v>1349</v>
      </c>
      <c r="E104" s="896" t="s">
        <v>1151</v>
      </c>
      <c r="F104" s="896" t="s">
        <v>1287</v>
      </c>
      <c r="G104" s="896"/>
      <c r="H104" s="896"/>
      <c r="I104" s="896"/>
      <c r="J104" s="896"/>
      <c r="K104" s="896"/>
      <c r="L104" s="896"/>
      <c r="M104" s="896"/>
      <c r="N104" s="896"/>
      <c r="O104" s="896"/>
      <c r="P104" s="896"/>
      <c r="Q104" s="896"/>
      <c r="R104" s="896"/>
      <c r="S104" s="896"/>
      <c r="T104" s="896"/>
      <c r="U104" s="896"/>
      <c r="V104" s="896"/>
      <c r="W104" s="896"/>
      <c r="X104" s="896"/>
      <c r="Y104" s="896"/>
      <c r="Z104" s="900"/>
      <c r="AA104" s="896"/>
      <c r="AB104" s="896"/>
      <c r="AC104" s="896"/>
      <c r="AD104" s="896"/>
      <c r="AE104" s="896"/>
      <c r="AF104" s="896"/>
    </row>
    <row r="105" spans="1:32" x14ac:dyDescent="0.15">
      <c r="A105" s="895" t="s">
        <v>3115</v>
      </c>
      <c r="B105" s="896" t="s">
        <v>239</v>
      </c>
      <c r="C105" s="896" t="s">
        <v>1169</v>
      </c>
      <c r="D105" s="896" t="s">
        <v>1138</v>
      </c>
      <c r="E105" s="896" t="s">
        <v>1148</v>
      </c>
      <c r="F105" s="896" t="s">
        <v>1164</v>
      </c>
      <c r="G105" s="896"/>
      <c r="H105" s="896"/>
      <c r="I105" s="896"/>
      <c r="J105" s="896"/>
      <c r="K105" s="896"/>
      <c r="L105" s="896"/>
      <c r="M105" s="896"/>
      <c r="N105" s="896"/>
      <c r="O105" s="896"/>
      <c r="P105" s="896"/>
      <c r="Q105" s="896"/>
      <c r="R105" s="896"/>
      <c r="S105" s="896"/>
      <c r="T105" s="896"/>
      <c r="U105" s="896"/>
      <c r="V105" s="896"/>
      <c r="W105" s="896"/>
      <c r="X105" s="896"/>
      <c r="Y105" s="896"/>
      <c r="Z105" s="900"/>
      <c r="AA105" s="896"/>
      <c r="AB105" s="896"/>
      <c r="AC105" s="896"/>
      <c r="AD105" s="896"/>
      <c r="AE105" s="896"/>
      <c r="AF105" s="896"/>
    </row>
    <row r="106" spans="1:32" x14ac:dyDescent="0.15">
      <c r="A106" s="895" t="s">
        <v>3117</v>
      </c>
      <c r="B106" s="896" t="s">
        <v>246</v>
      </c>
      <c r="C106" s="896" t="s">
        <v>1197</v>
      </c>
      <c r="D106" s="896"/>
      <c r="E106" s="896"/>
      <c r="F106" s="896"/>
      <c r="G106" s="896"/>
      <c r="H106" s="896"/>
      <c r="I106" s="896"/>
      <c r="J106" s="896"/>
      <c r="K106" s="896"/>
      <c r="L106" s="896"/>
      <c r="M106" s="896"/>
      <c r="N106" s="896"/>
      <c r="O106" s="896"/>
      <c r="P106" s="896"/>
      <c r="Q106" s="896"/>
      <c r="R106" s="896"/>
      <c r="S106" s="896"/>
      <c r="T106" s="896"/>
      <c r="U106" s="896"/>
      <c r="V106" s="896"/>
      <c r="W106" s="896"/>
      <c r="X106" s="896"/>
      <c r="Y106" s="896"/>
      <c r="Z106" s="900"/>
      <c r="AA106" s="896"/>
      <c r="AB106" s="896"/>
      <c r="AC106" s="896"/>
      <c r="AD106" s="896"/>
      <c r="AE106" s="896"/>
      <c r="AF106" s="896"/>
    </row>
    <row r="107" spans="1:32" x14ac:dyDescent="0.15">
      <c r="A107" s="895" t="s">
        <v>3119</v>
      </c>
      <c r="B107" s="896" t="s">
        <v>247</v>
      </c>
      <c r="C107" s="896" t="s">
        <v>1250</v>
      </c>
      <c r="D107" s="896" t="s">
        <v>1138</v>
      </c>
      <c r="E107" s="896" t="s">
        <v>1128</v>
      </c>
      <c r="F107" s="896"/>
      <c r="G107" s="896"/>
      <c r="H107" s="896"/>
      <c r="I107" s="896"/>
      <c r="J107" s="896"/>
      <c r="K107" s="896"/>
      <c r="L107" s="896"/>
      <c r="M107" s="896"/>
      <c r="N107" s="896"/>
      <c r="O107" s="896"/>
      <c r="P107" s="896"/>
      <c r="Q107" s="896"/>
      <c r="R107" s="896"/>
      <c r="S107" s="896"/>
      <c r="T107" s="896"/>
      <c r="U107" s="896"/>
      <c r="V107" s="896"/>
      <c r="W107" s="896"/>
      <c r="X107" s="896"/>
      <c r="Y107" s="896"/>
      <c r="Z107" s="900"/>
      <c r="AA107" s="896"/>
      <c r="AB107" s="896"/>
      <c r="AC107" s="896"/>
      <c r="AD107" s="896"/>
      <c r="AE107" s="896"/>
      <c r="AF107" s="896"/>
    </row>
    <row r="108" spans="1:32" x14ac:dyDescent="0.15">
      <c r="A108" s="895" t="s">
        <v>3121</v>
      </c>
      <c r="B108" s="896" t="s">
        <v>249</v>
      </c>
      <c r="C108" s="896" t="s">
        <v>1488</v>
      </c>
      <c r="D108" s="896" t="s">
        <v>1147</v>
      </c>
      <c r="E108" s="896"/>
      <c r="F108" s="896"/>
      <c r="G108" s="896"/>
      <c r="H108" s="896"/>
      <c r="I108" s="896"/>
      <c r="J108" s="896"/>
      <c r="K108" s="896"/>
      <c r="L108" s="896"/>
      <c r="M108" s="896"/>
      <c r="N108" s="896"/>
      <c r="O108" s="896"/>
      <c r="P108" s="896"/>
      <c r="Q108" s="896"/>
      <c r="R108" s="896"/>
      <c r="S108" s="896"/>
      <c r="T108" s="896"/>
      <c r="U108" s="896"/>
      <c r="V108" s="896"/>
      <c r="W108" s="896"/>
      <c r="X108" s="896"/>
      <c r="Y108" s="896"/>
      <c r="Z108" s="900"/>
      <c r="AA108" s="896"/>
      <c r="AB108" s="896"/>
      <c r="AC108" s="896"/>
      <c r="AD108" s="896"/>
      <c r="AE108" s="896"/>
      <c r="AF108" s="896"/>
    </row>
    <row r="109" spans="1:32" x14ac:dyDescent="0.15">
      <c r="A109" s="895" t="s">
        <v>3123</v>
      </c>
      <c r="B109" s="896" t="s">
        <v>256</v>
      </c>
      <c r="C109" s="896" t="s">
        <v>1485</v>
      </c>
      <c r="D109" s="896" t="s">
        <v>1138</v>
      </c>
      <c r="E109" s="896" t="s">
        <v>1162</v>
      </c>
      <c r="F109" s="896" t="s">
        <v>1484</v>
      </c>
      <c r="G109" s="896"/>
      <c r="H109" s="896"/>
      <c r="I109" s="896"/>
      <c r="J109" s="896"/>
      <c r="K109" s="896"/>
      <c r="L109" s="896"/>
      <c r="M109" s="896"/>
      <c r="N109" s="896"/>
      <c r="O109" s="896"/>
      <c r="P109" s="896"/>
      <c r="Q109" s="896"/>
      <c r="R109" s="896"/>
      <c r="S109" s="896"/>
      <c r="T109" s="896"/>
      <c r="U109" s="896"/>
      <c r="V109" s="896"/>
      <c r="W109" s="896"/>
      <c r="X109" s="896"/>
      <c r="Y109" s="896"/>
      <c r="Z109" s="900"/>
      <c r="AA109" s="896"/>
      <c r="AB109" s="896"/>
      <c r="AC109" s="896"/>
      <c r="AD109" s="896"/>
      <c r="AE109" s="896"/>
      <c r="AF109" s="896"/>
    </row>
    <row r="110" spans="1:32" x14ac:dyDescent="0.15">
      <c r="A110" s="895" t="s">
        <v>3124</v>
      </c>
      <c r="B110" s="896" t="s">
        <v>235</v>
      </c>
      <c r="C110" s="896" t="s">
        <v>1166</v>
      </c>
      <c r="D110" s="896" t="s">
        <v>1168</v>
      </c>
      <c r="E110" s="896"/>
      <c r="F110" s="896"/>
      <c r="G110" s="896"/>
      <c r="H110" s="896"/>
      <c r="I110" s="896"/>
      <c r="J110" s="896"/>
      <c r="K110" s="896"/>
      <c r="L110" s="896"/>
      <c r="M110" s="896"/>
      <c r="N110" s="896"/>
      <c r="O110" s="896"/>
      <c r="P110" s="896"/>
      <c r="Q110" s="896"/>
      <c r="R110" s="896"/>
      <c r="S110" s="896"/>
      <c r="T110" s="896"/>
      <c r="U110" s="896"/>
      <c r="V110" s="896"/>
      <c r="W110" s="896"/>
      <c r="X110" s="896"/>
      <c r="Y110" s="896"/>
      <c r="Z110" s="900"/>
      <c r="AA110" s="896"/>
      <c r="AB110" s="896"/>
      <c r="AC110" s="896"/>
      <c r="AD110" s="896"/>
      <c r="AE110" s="896"/>
      <c r="AF110" s="896"/>
    </row>
    <row r="111" spans="1:32" x14ac:dyDescent="0.15">
      <c r="A111" s="895" t="s">
        <v>3126</v>
      </c>
      <c r="B111" s="896" t="s">
        <v>237</v>
      </c>
      <c r="C111" s="896" t="s">
        <v>1147</v>
      </c>
      <c r="D111" s="896" t="s">
        <v>1387</v>
      </c>
      <c r="E111" s="896"/>
      <c r="F111" s="896"/>
      <c r="G111" s="896"/>
      <c r="H111" s="896"/>
      <c r="I111" s="896"/>
      <c r="J111" s="896"/>
      <c r="K111" s="896"/>
      <c r="L111" s="896"/>
      <c r="M111" s="896"/>
      <c r="N111" s="896"/>
      <c r="O111" s="896"/>
      <c r="P111" s="896"/>
      <c r="Q111" s="896"/>
      <c r="R111" s="896"/>
      <c r="S111" s="896"/>
      <c r="T111" s="896"/>
      <c r="U111" s="896"/>
      <c r="V111" s="896"/>
      <c r="W111" s="896"/>
      <c r="X111" s="896"/>
      <c r="Y111" s="896"/>
      <c r="Z111" s="900"/>
      <c r="AA111" s="896"/>
      <c r="AB111" s="896"/>
      <c r="AC111" s="896"/>
      <c r="AD111" s="896"/>
      <c r="AE111" s="896"/>
      <c r="AF111" s="896"/>
    </row>
    <row r="112" spans="1:32" x14ac:dyDescent="0.15">
      <c r="A112" s="895" t="s">
        <v>3128</v>
      </c>
      <c r="B112" s="896" t="s">
        <v>242</v>
      </c>
      <c r="C112" s="896" t="s">
        <v>1176</v>
      </c>
      <c r="D112" s="896" t="s">
        <v>1184</v>
      </c>
      <c r="E112" s="896"/>
      <c r="F112" s="896"/>
      <c r="G112" s="896"/>
      <c r="H112" s="896"/>
      <c r="I112" s="896"/>
      <c r="J112" s="896"/>
      <c r="K112" s="896"/>
      <c r="L112" s="896"/>
      <c r="M112" s="896"/>
      <c r="N112" s="896"/>
      <c r="O112" s="896"/>
      <c r="P112" s="896"/>
      <c r="Q112" s="896"/>
      <c r="R112" s="896"/>
      <c r="S112" s="896"/>
      <c r="T112" s="896"/>
      <c r="U112" s="896"/>
      <c r="V112" s="896"/>
      <c r="W112" s="896"/>
      <c r="X112" s="896"/>
      <c r="Y112" s="896"/>
      <c r="Z112" s="900"/>
      <c r="AA112" s="896"/>
      <c r="AB112" s="896"/>
      <c r="AC112" s="896"/>
      <c r="AD112" s="896"/>
      <c r="AE112" s="896"/>
      <c r="AF112" s="896"/>
    </row>
    <row r="113" spans="1:32" x14ac:dyDescent="0.15">
      <c r="A113" s="895" t="s">
        <v>3130</v>
      </c>
      <c r="B113" s="896" t="s">
        <v>243</v>
      </c>
      <c r="C113" s="896" t="s">
        <v>4469</v>
      </c>
      <c r="D113" s="896" t="s">
        <v>1340</v>
      </c>
      <c r="E113" s="896" t="s">
        <v>1489</v>
      </c>
      <c r="F113" s="896"/>
      <c r="G113" s="896"/>
      <c r="H113" s="896"/>
      <c r="I113" s="896"/>
      <c r="J113" s="896"/>
      <c r="K113" s="896"/>
      <c r="L113" s="896"/>
      <c r="M113" s="896"/>
      <c r="N113" s="896"/>
      <c r="O113" s="896"/>
      <c r="P113" s="896"/>
      <c r="Q113" s="896"/>
      <c r="R113" s="896"/>
      <c r="S113" s="896"/>
      <c r="T113" s="896"/>
      <c r="U113" s="896"/>
      <c r="V113" s="896"/>
      <c r="W113" s="896"/>
      <c r="X113" s="896"/>
      <c r="Y113" s="896"/>
      <c r="Z113" s="900"/>
      <c r="AA113" s="896"/>
      <c r="AB113" s="896"/>
      <c r="AC113" s="896"/>
      <c r="AD113" s="896"/>
      <c r="AE113" s="896"/>
      <c r="AF113" s="896"/>
    </row>
    <row r="114" spans="1:32" x14ac:dyDescent="0.15">
      <c r="A114" s="895" t="s">
        <v>3132</v>
      </c>
      <c r="B114" s="896" t="s">
        <v>241</v>
      </c>
      <c r="C114" s="896" t="s">
        <v>1223</v>
      </c>
      <c r="D114" s="896"/>
      <c r="E114" s="896"/>
      <c r="F114" s="896"/>
      <c r="G114" s="896"/>
      <c r="H114" s="896"/>
      <c r="I114" s="896"/>
      <c r="J114" s="896"/>
      <c r="K114" s="896"/>
      <c r="L114" s="896"/>
      <c r="M114" s="896"/>
      <c r="N114" s="896"/>
      <c r="O114" s="896"/>
      <c r="P114" s="896"/>
      <c r="Q114" s="896"/>
      <c r="R114" s="896"/>
      <c r="S114" s="896"/>
      <c r="T114" s="896"/>
      <c r="U114" s="896"/>
      <c r="V114" s="896"/>
      <c r="W114" s="896"/>
      <c r="X114" s="896"/>
      <c r="Y114" s="896"/>
      <c r="Z114" s="900"/>
      <c r="AA114" s="896"/>
      <c r="AB114" s="896"/>
      <c r="AC114" s="896"/>
      <c r="AD114" s="896"/>
      <c r="AE114" s="896"/>
      <c r="AF114" s="896"/>
    </row>
    <row r="115" spans="1:32" x14ac:dyDescent="0.15">
      <c r="A115" s="895" t="s">
        <v>3138</v>
      </c>
      <c r="B115" s="896" t="s">
        <v>22</v>
      </c>
      <c r="C115" s="896" t="s">
        <v>1651</v>
      </c>
      <c r="D115" s="896" t="s">
        <v>1650</v>
      </c>
      <c r="E115" s="896" t="s">
        <v>1168</v>
      </c>
      <c r="F115" s="896" t="s">
        <v>1187</v>
      </c>
      <c r="G115" s="896" t="s">
        <v>2571</v>
      </c>
      <c r="H115" s="896" t="s">
        <v>2572</v>
      </c>
      <c r="I115" s="896" t="s">
        <v>2573</v>
      </c>
      <c r="J115" s="896" t="s">
        <v>4598</v>
      </c>
      <c r="K115" s="896"/>
      <c r="L115" s="896"/>
      <c r="M115" s="896"/>
      <c r="N115" s="896"/>
      <c r="O115" s="896"/>
      <c r="P115" s="896"/>
      <c r="Q115" s="896"/>
      <c r="R115" s="896"/>
      <c r="S115" s="896"/>
      <c r="T115" s="896"/>
      <c r="U115" s="896"/>
      <c r="V115" s="896"/>
      <c r="W115" s="896"/>
      <c r="X115" s="896"/>
      <c r="Y115" s="896"/>
      <c r="Z115" s="900"/>
      <c r="AA115" s="896"/>
      <c r="AB115" s="896"/>
      <c r="AC115" s="896"/>
      <c r="AD115" s="896"/>
      <c r="AE115" s="896"/>
      <c r="AF115" s="896"/>
    </row>
    <row r="116" spans="1:32" x14ac:dyDescent="0.15">
      <c r="A116" s="895" t="s">
        <v>3142</v>
      </c>
      <c r="B116" s="896" t="s">
        <v>2080</v>
      </c>
      <c r="C116" s="896" t="s">
        <v>1550</v>
      </c>
      <c r="D116" s="896"/>
      <c r="E116" s="896"/>
      <c r="F116" s="896"/>
      <c r="G116" s="896"/>
      <c r="H116" s="896"/>
      <c r="I116" s="896"/>
      <c r="J116" s="896"/>
      <c r="K116" s="896"/>
      <c r="L116" s="896"/>
      <c r="M116" s="896"/>
      <c r="N116" s="896"/>
      <c r="O116" s="896"/>
      <c r="P116" s="896"/>
      <c r="Q116" s="896"/>
      <c r="R116" s="896"/>
      <c r="S116" s="896"/>
      <c r="T116" s="896"/>
      <c r="U116" s="896"/>
      <c r="V116" s="896"/>
      <c r="W116" s="896"/>
      <c r="X116" s="896"/>
      <c r="Y116" s="896"/>
      <c r="Z116" s="900"/>
      <c r="AA116" s="896"/>
      <c r="AB116" s="896"/>
      <c r="AC116" s="896"/>
      <c r="AD116" s="896"/>
      <c r="AE116" s="896"/>
      <c r="AF116" s="896"/>
    </row>
    <row r="117" spans="1:32" x14ac:dyDescent="0.15">
      <c r="A117" s="895" t="s">
        <v>3144</v>
      </c>
      <c r="B117" s="896" t="s">
        <v>271</v>
      </c>
      <c r="C117" s="896" t="s">
        <v>1474</v>
      </c>
      <c r="D117" s="896" t="s">
        <v>1148</v>
      </c>
      <c r="E117" s="896" t="s">
        <v>2639</v>
      </c>
      <c r="F117" s="896"/>
      <c r="G117" s="896"/>
      <c r="H117" s="896"/>
      <c r="I117" s="896"/>
      <c r="J117" s="896"/>
      <c r="K117" s="896"/>
      <c r="L117" s="896"/>
      <c r="M117" s="896"/>
      <c r="N117" s="896"/>
      <c r="O117" s="896"/>
      <c r="P117" s="896"/>
      <c r="Q117" s="896"/>
      <c r="R117" s="896"/>
      <c r="S117" s="896"/>
      <c r="T117" s="896"/>
      <c r="U117" s="896"/>
      <c r="V117" s="896"/>
      <c r="W117" s="896"/>
      <c r="X117" s="896"/>
      <c r="Y117" s="896"/>
      <c r="Z117" s="900"/>
      <c r="AA117" s="896"/>
      <c r="AB117" s="896"/>
      <c r="AC117" s="896"/>
      <c r="AD117" s="896"/>
      <c r="AE117" s="896"/>
      <c r="AF117" s="896"/>
    </row>
    <row r="118" spans="1:32" x14ac:dyDescent="0.15">
      <c r="A118" s="895" t="s">
        <v>3152</v>
      </c>
      <c r="B118" s="896" t="s">
        <v>268</v>
      </c>
      <c r="C118" s="896" t="s">
        <v>1373</v>
      </c>
      <c r="D118" s="896" t="s">
        <v>1178</v>
      </c>
      <c r="E118" s="896" t="s">
        <v>1479</v>
      </c>
      <c r="F118" s="896" t="s">
        <v>1161</v>
      </c>
      <c r="G118" s="896" t="s">
        <v>1478</v>
      </c>
      <c r="H118" s="896" t="s">
        <v>1148</v>
      </c>
      <c r="I118" s="896"/>
      <c r="J118" s="896"/>
      <c r="K118" s="896"/>
      <c r="L118" s="896"/>
      <c r="M118" s="896"/>
      <c r="N118" s="896"/>
      <c r="O118" s="896"/>
      <c r="P118" s="896"/>
      <c r="Q118" s="896"/>
      <c r="R118" s="896"/>
      <c r="S118" s="896"/>
      <c r="T118" s="896"/>
      <c r="U118" s="896"/>
      <c r="V118" s="896"/>
      <c r="W118" s="896"/>
      <c r="X118" s="896"/>
      <c r="Y118" s="896"/>
      <c r="Z118" s="900"/>
      <c r="AA118" s="896"/>
      <c r="AB118" s="896"/>
      <c r="AC118" s="896"/>
      <c r="AD118" s="896"/>
      <c r="AE118" s="896"/>
      <c r="AF118" s="896"/>
    </row>
    <row r="119" spans="1:32" x14ac:dyDescent="0.15">
      <c r="A119" s="895" t="s">
        <v>3154</v>
      </c>
      <c r="B119" s="896" t="s">
        <v>267</v>
      </c>
      <c r="C119" s="896" t="s">
        <v>1480</v>
      </c>
      <c r="D119" s="896" t="s">
        <v>2396</v>
      </c>
      <c r="E119" s="896"/>
      <c r="F119" s="896"/>
      <c r="G119" s="896"/>
      <c r="H119" s="896"/>
      <c r="I119" s="896"/>
      <c r="J119" s="896"/>
      <c r="K119" s="896"/>
      <c r="L119" s="896"/>
      <c r="M119" s="896"/>
      <c r="N119" s="896"/>
      <c r="O119" s="896"/>
      <c r="P119" s="896"/>
      <c r="Q119" s="896"/>
      <c r="R119" s="896"/>
      <c r="S119" s="896"/>
      <c r="T119" s="896"/>
      <c r="U119" s="896"/>
      <c r="V119" s="896"/>
      <c r="W119" s="896"/>
      <c r="X119" s="896"/>
      <c r="Y119" s="896"/>
      <c r="Z119" s="900"/>
      <c r="AA119" s="896"/>
      <c r="AB119" s="896"/>
      <c r="AC119" s="896"/>
      <c r="AD119" s="896"/>
      <c r="AE119" s="896"/>
      <c r="AF119" s="896"/>
    </row>
    <row r="120" spans="1:32" x14ac:dyDescent="0.15">
      <c r="A120" s="895" t="s">
        <v>3158</v>
      </c>
      <c r="B120" s="896" t="s">
        <v>273</v>
      </c>
      <c r="C120" s="896" t="s">
        <v>1147</v>
      </c>
      <c r="D120" s="896" t="s">
        <v>1473</v>
      </c>
      <c r="E120" s="896" t="s">
        <v>1179</v>
      </c>
      <c r="F120" s="896" t="s">
        <v>4528</v>
      </c>
      <c r="G120" s="896" t="s">
        <v>4529</v>
      </c>
      <c r="H120" s="896"/>
      <c r="I120" s="896"/>
      <c r="J120" s="896"/>
      <c r="K120" s="896"/>
      <c r="L120" s="896"/>
      <c r="M120" s="896"/>
      <c r="N120" s="896"/>
      <c r="O120" s="896"/>
      <c r="P120" s="896"/>
      <c r="Q120" s="896"/>
      <c r="R120" s="896"/>
      <c r="S120" s="896"/>
      <c r="T120" s="896"/>
      <c r="U120" s="896"/>
      <c r="V120" s="896"/>
      <c r="W120" s="896"/>
      <c r="X120" s="896"/>
      <c r="Y120" s="896"/>
      <c r="Z120" s="900"/>
      <c r="AA120" s="896"/>
      <c r="AB120" s="896"/>
      <c r="AC120" s="896"/>
      <c r="AD120" s="896"/>
      <c r="AE120" s="896"/>
      <c r="AF120" s="896"/>
    </row>
    <row r="121" spans="1:32" x14ac:dyDescent="0.15">
      <c r="A121" s="895" t="s">
        <v>3160</v>
      </c>
      <c r="B121" s="896" t="s">
        <v>274</v>
      </c>
      <c r="C121" s="896" t="s">
        <v>1310</v>
      </c>
      <c r="D121" s="896" t="s">
        <v>1138</v>
      </c>
      <c r="E121" s="896" t="s">
        <v>1151</v>
      </c>
      <c r="F121" s="896" t="s">
        <v>1472</v>
      </c>
      <c r="G121" s="896"/>
      <c r="H121" s="896"/>
      <c r="I121" s="896"/>
      <c r="J121" s="896"/>
      <c r="K121" s="896"/>
      <c r="L121" s="896"/>
      <c r="M121" s="896"/>
      <c r="N121" s="896"/>
      <c r="O121" s="896"/>
      <c r="P121" s="896"/>
      <c r="Q121" s="896"/>
      <c r="R121" s="896"/>
      <c r="S121" s="896"/>
      <c r="T121" s="896"/>
      <c r="U121" s="896"/>
      <c r="V121" s="896"/>
      <c r="W121" s="896"/>
      <c r="X121" s="896"/>
      <c r="Y121" s="896"/>
      <c r="Z121" s="900"/>
      <c r="AA121" s="896"/>
      <c r="AB121" s="896"/>
      <c r="AC121" s="896"/>
      <c r="AD121" s="896"/>
      <c r="AE121" s="896"/>
      <c r="AF121" s="896"/>
    </row>
    <row r="122" spans="1:32" x14ac:dyDescent="0.15">
      <c r="A122" s="895" t="s">
        <v>3162</v>
      </c>
      <c r="B122" s="896" t="s">
        <v>275</v>
      </c>
      <c r="C122" s="896" t="s">
        <v>1151</v>
      </c>
      <c r="D122" s="896"/>
      <c r="E122" s="896"/>
      <c r="F122" s="896"/>
      <c r="G122" s="896"/>
      <c r="H122" s="896"/>
      <c r="I122" s="896"/>
      <c r="J122" s="896"/>
      <c r="K122" s="896"/>
      <c r="L122" s="896"/>
      <c r="M122" s="896"/>
      <c r="N122" s="896"/>
      <c r="O122" s="896"/>
      <c r="P122" s="896"/>
      <c r="Q122" s="896"/>
      <c r="R122" s="896"/>
      <c r="S122" s="896"/>
      <c r="T122" s="896"/>
      <c r="U122" s="896"/>
      <c r="V122" s="896"/>
      <c r="W122" s="896"/>
      <c r="X122" s="896"/>
      <c r="Y122" s="896"/>
      <c r="Z122" s="900"/>
      <c r="AA122" s="896"/>
      <c r="AB122" s="896"/>
      <c r="AC122" s="896"/>
      <c r="AD122" s="896"/>
      <c r="AE122" s="896"/>
      <c r="AF122" s="896"/>
    </row>
    <row r="123" spans="1:32" x14ac:dyDescent="0.15">
      <c r="A123" s="895" t="s">
        <v>3164</v>
      </c>
      <c r="B123" s="896" t="s">
        <v>278</v>
      </c>
      <c r="C123" s="896" t="s">
        <v>1471</v>
      </c>
      <c r="D123" s="896" t="s">
        <v>1217</v>
      </c>
      <c r="E123" s="896" t="s">
        <v>2640</v>
      </c>
      <c r="F123" s="896"/>
      <c r="G123" s="896"/>
      <c r="H123" s="896"/>
      <c r="I123" s="896"/>
      <c r="J123" s="896"/>
      <c r="K123" s="896"/>
      <c r="L123" s="896"/>
      <c r="M123" s="896"/>
      <c r="N123" s="896"/>
      <c r="O123" s="896"/>
      <c r="P123" s="896"/>
      <c r="Q123" s="896"/>
      <c r="R123" s="896"/>
      <c r="S123" s="896"/>
      <c r="T123" s="896"/>
      <c r="U123" s="896"/>
      <c r="V123" s="896"/>
      <c r="W123" s="896"/>
      <c r="X123" s="896"/>
      <c r="Y123" s="896"/>
      <c r="Z123" s="900"/>
      <c r="AA123" s="896"/>
      <c r="AB123" s="896"/>
      <c r="AC123" s="896"/>
      <c r="AD123" s="896"/>
      <c r="AE123" s="896"/>
      <c r="AF123" s="896"/>
    </row>
    <row r="124" spans="1:32" x14ac:dyDescent="0.15">
      <c r="A124" s="895" t="s">
        <v>3166</v>
      </c>
      <c r="B124" s="896" t="s">
        <v>279</v>
      </c>
      <c r="C124" s="896" t="s">
        <v>1161</v>
      </c>
      <c r="D124" s="896" t="s">
        <v>1470</v>
      </c>
      <c r="E124" s="896"/>
      <c r="F124" s="896"/>
      <c r="G124" s="896"/>
      <c r="H124" s="896"/>
      <c r="I124" s="896"/>
      <c r="J124" s="896"/>
      <c r="K124" s="896"/>
      <c r="L124" s="896"/>
      <c r="M124" s="896"/>
      <c r="N124" s="896"/>
      <c r="O124" s="896"/>
      <c r="P124" s="896"/>
      <c r="Q124" s="896"/>
      <c r="R124" s="896"/>
      <c r="S124" s="896"/>
      <c r="T124" s="896"/>
      <c r="U124" s="896"/>
      <c r="V124" s="896"/>
      <c r="W124" s="896"/>
      <c r="X124" s="896"/>
      <c r="Y124" s="896"/>
      <c r="Z124" s="900"/>
      <c r="AA124" s="896"/>
      <c r="AB124" s="896"/>
      <c r="AC124" s="896"/>
      <c r="AD124" s="896"/>
      <c r="AE124" s="896"/>
      <c r="AF124" s="896"/>
    </row>
    <row r="125" spans="1:32" x14ac:dyDescent="0.15">
      <c r="A125" s="895" t="s">
        <v>3168</v>
      </c>
      <c r="B125" s="896" t="s">
        <v>264</v>
      </c>
      <c r="C125" s="896" t="s">
        <v>1481</v>
      </c>
      <c r="D125" s="896"/>
      <c r="E125" s="896"/>
      <c r="F125" s="896"/>
      <c r="G125" s="896"/>
      <c r="H125" s="896"/>
      <c r="I125" s="896"/>
      <c r="J125" s="896"/>
      <c r="K125" s="896"/>
      <c r="L125" s="896"/>
      <c r="M125" s="896"/>
      <c r="N125" s="896"/>
      <c r="O125" s="896"/>
      <c r="P125" s="896"/>
      <c r="Q125" s="896"/>
      <c r="R125" s="896"/>
      <c r="S125" s="896"/>
      <c r="T125" s="896"/>
      <c r="U125" s="896"/>
      <c r="V125" s="896"/>
      <c r="W125" s="896"/>
      <c r="X125" s="896"/>
      <c r="Y125" s="896"/>
      <c r="Z125" s="900"/>
      <c r="AA125" s="896"/>
      <c r="AB125" s="896"/>
      <c r="AC125" s="896"/>
      <c r="AD125" s="896"/>
      <c r="AE125" s="896"/>
      <c r="AF125" s="896"/>
    </row>
    <row r="126" spans="1:32" x14ac:dyDescent="0.15">
      <c r="A126" s="895" t="s">
        <v>3170</v>
      </c>
      <c r="B126" s="896" t="s">
        <v>262</v>
      </c>
      <c r="C126" s="896" t="s">
        <v>1482</v>
      </c>
      <c r="D126" s="896"/>
      <c r="E126" s="896"/>
      <c r="F126" s="896"/>
      <c r="G126" s="896"/>
      <c r="H126" s="896"/>
      <c r="I126" s="896"/>
      <c r="J126" s="896"/>
      <c r="K126" s="896"/>
      <c r="L126" s="896"/>
      <c r="M126" s="896"/>
      <c r="N126" s="896"/>
      <c r="O126" s="896"/>
      <c r="P126" s="896"/>
      <c r="Q126" s="896"/>
      <c r="R126" s="896"/>
      <c r="S126" s="896"/>
      <c r="T126" s="896"/>
      <c r="U126" s="896"/>
      <c r="V126" s="896"/>
      <c r="W126" s="896"/>
      <c r="X126" s="896"/>
      <c r="Y126" s="896"/>
      <c r="Z126" s="900"/>
      <c r="AA126" s="896"/>
      <c r="AB126" s="896"/>
      <c r="AC126" s="896"/>
      <c r="AD126" s="896"/>
      <c r="AE126" s="896"/>
      <c r="AF126" s="896"/>
    </row>
    <row r="127" spans="1:32" x14ac:dyDescent="0.15">
      <c r="A127" s="895" t="s">
        <v>3172</v>
      </c>
      <c r="B127" s="896" t="s">
        <v>272</v>
      </c>
      <c r="C127" s="896" t="s">
        <v>1138</v>
      </c>
      <c r="D127" s="896"/>
      <c r="E127" s="896"/>
      <c r="F127" s="896"/>
      <c r="G127" s="896"/>
      <c r="H127" s="896"/>
      <c r="I127" s="896"/>
      <c r="J127" s="896"/>
      <c r="K127" s="896"/>
      <c r="L127" s="896"/>
      <c r="M127" s="896"/>
      <c r="N127" s="896"/>
      <c r="O127" s="896"/>
      <c r="P127" s="896"/>
      <c r="Q127" s="896"/>
      <c r="R127" s="896"/>
      <c r="S127" s="896"/>
      <c r="T127" s="896"/>
      <c r="U127" s="896"/>
      <c r="V127" s="896"/>
      <c r="W127" s="896"/>
      <c r="X127" s="896"/>
      <c r="Y127" s="896"/>
      <c r="Z127" s="900"/>
      <c r="AA127" s="896"/>
      <c r="AB127" s="896"/>
      <c r="AC127" s="896"/>
      <c r="AD127" s="896"/>
      <c r="AE127" s="896"/>
      <c r="AF127" s="896"/>
    </row>
    <row r="128" spans="1:32" x14ac:dyDescent="0.15">
      <c r="A128" s="895" t="s">
        <v>3176</v>
      </c>
      <c r="B128" s="896" t="s">
        <v>261</v>
      </c>
      <c r="C128" s="896" t="s">
        <v>1161</v>
      </c>
      <c r="D128" s="896"/>
      <c r="E128" s="896"/>
      <c r="F128" s="896"/>
      <c r="G128" s="896"/>
      <c r="H128" s="896"/>
      <c r="I128" s="896"/>
      <c r="J128" s="896"/>
      <c r="K128" s="896"/>
      <c r="L128" s="896"/>
      <c r="M128" s="896"/>
      <c r="N128" s="896"/>
      <c r="O128" s="896"/>
      <c r="P128" s="896"/>
      <c r="Q128" s="896"/>
      <c r="R128" s="896"/>
      <c r="S128" s="896"/>
      <c r="T128" s="896"/>
      <c r="U128" s="896"/>
      <c r="V128" s="896"/>
      <c r="W128" s="896"/>
      <c r="X128" s="896"/>
      <c r="Y128" s="896"/>
      <c r="Z128" s="900"/>
      <c r="AA128" s="896"/>
      <c r="AB128" s="896"/>
      <c r="AC128" s="896"/>
      <c r="AD128" s="896"/>
      <c r="AE128" s="896"/>
      <c r="AF128" s="896"/>
    </row>
    <row r="129" spans="1:32" x14ac:dyDescent="0.15">
      <c r="A129" s="895" t="s">
        <v>3178</v>
      </c>
      <c r="B129" s="896" t="s">
        <v>277</v>
      </c>
      <c r="C129" s="896" t="s">
        <v>1252</v>
      </c>
      <c r="D129" s="896"/>
      <c r="E129" s="896"/>
      <c r="F129" s="896"/>
      <c r="G129" s="896"/>
      <c r="H129" s="896"/>
      <c r="I129" s="896"/>
      <c r="J129" s="896"/>
      <c r="K129" s="896"/>
      <c r="L129" s="896"/>
      <c r="M129" s="896"/>
      <c r="N129" s="896"/>
      <c r="O129" s="896"/>
      <c r="P129" s="896"/>
      <c r="Q129" s="896"/>
      <c r="R129" s="896"/>
      <c r="S129" s="896"/>
      <c r="T129" s="896"/>
      <c r="U129" s="896"/>
      <c r="V129" s="896"/>
      <c r="W129" s="896"/>
      <c r="X129" s="896"/>
      <c r="Y129" s="896"/>
      <c r="Z129" s="900"/>
      <c r="AA129" s="896"/>
      <c r="AB129" s="896"/>
      <c r="AC129" s="896"/>
      <c r="AD129" s="896"/>
      <c r="AE129" s="896"/>
      <c r="AF129" s="896"/>
    </row>
    <row r="130" spans="1:32" x14ac:dyDescent="0.15">
      <c r="A130" s="895" t="s">
        <v>3180</v>
      </c>
      <c r="B130" s="896" t="s">
        <v>276</v>
      </c>
      <c r="C130" s="896" t="s">
        <v>1174</v>
      </c>
      <c r="D130" s="896"/>
      <c r="E130" s="896"/>
      <c r="F130" s="896"/>
      <c r="G130" s="896"/>
      <c r="H130" s="896"/>
      <c r="I130" s="896"/>
      <c r="J130" s="896"/>
      <c r="K130" s="896"/>
      <c r="L130" s="896"/>
      <c r="M130" s="896"/>
      <c r="N130" s="896"/>
      <c r="O130" s="896"/>
      <c r="P130" s="896"/>
      <c r="Q130" s="896"/>
      <c r="R130" s="896"/>
      <c r="S130" s="896"/>
      <c r="T130" s="896"/>
      <c r="U130" s="896"/>
      <c r="V130" s="896"/>
      <c r="W130" s="896"/>
      <c r="X130" s="896"/>
      <c r="Y130" s="896"/>
      <c r="Z130" s="900"/>
      <c r="AA130" s="896"/>
      <c r="AB130" s="896"/>
      <c r="AC130" s="896"/>
      <c r="AD130" s="896"/>
      <c r="AE130" s="896"/>
      <c r="AF130" s="896"/>
    </row>
    <row r="131" spans="1:32" x14ac:dyDescent="0.15">
      <c r="A131" s="895" t="s">
        <v>3182</v>
      </c>
      <c r="B131" s="896" t="s">
        <v>269</v>
      </c>
      <c r="C131" s="896" t="s">
        <v>1354</v>
      </c>
      <c r="D131" s="896" t="s">
        <v>1287</v>
      </c>
      <c r="E131" s="896" t="s">
        <v>1191</v>
      </c>
      <c r="F131" s="896" t="s">
        <v>1475</v>
      </c>
      <c r="G131" s="896" t="s">
        <v>2638</v>
      </c>
      <c r="H131" s="896" t="s">
        <v>1477</v>
      </c>
      <c r="I131" s="896" t="s">
        <v>1364</v>
      </c>
      <c r="J131" s="896" t="s">
        <v>1476</v>
      </c>
      <c r="K131" s="896"/>
      <c r="L131" s="896"/>
      <c r="M131" s="896"/>
      <c r="N131" s="896"/>
      <c r="O131" s="896"/>
      <c r="P131" s="896"/>
      <c r="Q131" s="896"/>
      <c r="R131" s="896"/>
      <c r="S131" s="896"/>
      <c r="T131" s="896"/>
      <c r="U131" s="896"/>
      <c r="V131" s="896"/>
      <c r="W131" s="896"/>
      <c r="X131" s="896"/>
      <c r="Y131" s="896"/>
      <c r="Z131" s="900"/>
      <c r="AA131" s="896"/>
      <c r="AB131" s="896"/>
      <c r="AC131" s="896"/>
      <c r="AD131" s="896"/>
      <c r="AE131" s="896"/>
      <c r="AF131" s="896"/>
    </row>
    <row r="132" spans="1:32" x14ac:dyDescent="0.15">
      <c r="A132" s="895" t="s">
        <v>3191</v>
      </c>
      <c r="B132" s="896" t="s">
        <v>265</v>
      </c>
      <c r="C132" s="896" t="s">
        <v>2396</v>
      </c>
      <c r="D132" s="896"/>
      <c r="E132" s="896"/>
      <c r="F132" s="896"/>
      <c r="G132" s="896"/>
      <c r="H132" s="896"/>
      <c r="I132" s="896"/>
      <c r="J132" s="896"/>
      <c r="K132" s="896"/>
      <c r="L132" s="896"/>
      <c r="M132" s="896"/>
      <c r="N132" s="896"/>
      <c r="O132" s="896"/>
      <c r="P132" s="896"/>
      <c r="Q132" s="896"/>
      <c r="R132" s="896"/>
      <c r="S132" s="896"/>
      <c r="T132" s="896"/>
      <c r="U132" s="896"/>
      <c r="V132" s="896"/>
      <c r="W132" s="896"/>
      <c r="X132" s="896"/>
      <c r="Y132" s="896"/>
      <c r="Z132" s="900"/>
      <c r="AA132" s="896"/>
      <c r="AB132" s="896"/>
      <c r="AC132" s="896"/>
      <c r="AD132" s="896"/>
      <c r="AE132" s="896"/>
      <c r="AF132" s="896"/>
    </row>
    <row r="133" spans="1:32" x14ac:dyDescent="0.15">
      <c r="A133" s="895" t="s">
        <v>3193</v>
      </c>
      <c r="B133" s="896" t="s">
        <v>2740</v>
      </c>
      <c r="C133" s="896" t="s">
        <v>2547</v>
      </c>
      <c r="D133" s="896"/>
      <c r="E133" s="896"/>
      <c r="F133" s="896"/>
      <c r="G133" s="896"/>
      <c r="H133" s="896"/>
      <c r="I133" s="896"/>
      <c r="J133" s="896"/>
      <c r="K133" s="896"/>
      <c r="L133" s="896"/>
      <c r="M133" s="896"/>
      <c r="N133" s="896"/>
      <c r="O133" s="896"/>
      <c r="P133" s="896"/>
      <c r="Q133" s="896"/>
      <c r="R133" s="896"/>
      <c r="S133" s="896"/>
      <c r="T133" s="896"/>
      <c r="U133" s="896"/>
      <c r="V133" s="896"/>
      <c r="W133" s="896"/>
      <c r="X133" s="896"/>
      <c r="Y133" s="896"/>
      <c r="Z133" s="900"/>
      <c r="AA133" s="896"/>
      <c r="AB133" s="896"/>
      <c r="AC133" s="896"/>
      <c r="AD133" s="896"/>
      <c r="AE133" s="896"/>
      <c r="AF133" s="896"/>
    </row>
    <row r="134" spans="1:32" x14ac:dyDescent="0.15">
      <c r="A134" s="895" t="s">
        <v>3195</v>
      </c>
      <c r="B134" s="896" t="s">
        <v>23</v>
      </c>
      <c r="C134" s="896" t="s">
        <v>1561</v>
      </c>
      <c r="D134" s="896" t="s">
        <v>1649</v>
      </c>
      <c r="E134" s="896" t="s">
        <v>1187</v>
      </c>
      <c r="F134" s="896" t="s">
        <v>1138</v>
      </c>
      <c r="G134" s="896" t="s">
        <v>1648</v>
      </c>
      <c r="H134" s="896" t="s">
        <v>1195</v>
      </c>
      <c r="I134" s="896" t="s">
        <v>1647</v>
      </c>
      <c r="J134" s="896" t="s">
        <v>1646</v>
      </c>
      <c r="K134" s="896" t="s">
        <v>1645</v>
      </c>
      <c r="L134" s="896" t="s">
        <v>1644</v>
      </c>
      <c r="M134" s="896" t="s">
        <v>1245</v>
      </c>
      <c r="N134" s="896" t="s">
        <v>1643</v>
      </c>
      <c r="O134" s="896" t="s">
        <v>1438</v>
      </c>
      <c r="P134" s="896" t="s">
        <v>1642</v>
      </c>
      <c r="Q134" s="896" t="s">
        <v>1522</v>
      </c>
      <c r="R134" s="896"/>
      <c r="S134" s="896"/>
      <c r="T134" s="896"/>
      <c r="U134" s="896"/>
      <c r="V134" s="896"/>
      <c r="W134" s="896"/>
      <c r="X134" s="896"/>
      <c r="Y134" s="896"/>
      <c r="Z134" s="900"/>
      <c r="AA134" s="896"/>
      <c r="AB134" s="896"/>
      <c r="AC134" s="896"/>
      <c r="AD134" s="896"/>
      <c r="AE134" s="896"/>
      <c r="AF134" s="896"/>
    </row>
    <row r="135" spans="1:32" x14ac:dyDescent="0.15">
      <c r="A135" s="895" t="s">
        <v>3197</v>
      </c>
      <c r="B135" s="896" t="s">
        <v>24</v>
      </c>
      <c r="C135" s="896" t="s">
        <v>1558</v>
      </c>
      <c r="D135" s="896" t="s">
        <v>1641</v>
      </c>
      <c r="E135" s="896"/>
      <c r="F135" s="896"/>
      <c r="G135" s="896"/>
      <c r="H135" s="896"/>
      <c r="I135" s="896"/>
      <c r="J135" s="896"/>
      <c r="K135" s="896"/>
      <c r="L135" s="896"/>
      <c r="M135" s="896"/>
      <c r="N135" s="896"/>
      <c r="O135" s="896"/>
      <c r="P135" s="896"/>
      <c r="Q135" s="896"/>
      <c r="R135" s="896"/>
      <c r="S135" s="896"/>
      <c r="T135" s="896"/>
      <c r="U135" s="896"/>
      <c r="V135" s="896"/>
      <c r="W135" s="896"/>
      <c r="X135" s="896"/>
      <c r="Y135" s="896"/>
      <c r="Z135" s="900"/>
      <c r="AA135" s="896"/>
      <c r="AB135" s="896"/>
      <c r="AC135" s="896"/>
      <c r="AD135" s="896"/>
      <c r="AE135" s="896"/>
      <c r="AF135" s="896"/>
    </row>
    <row r="136" spans="1:32" x14ac:dyDescent="0.15">
      <c r="A136" s="895" t="s">
        <v>3199</v>
      </c>
      <c r="B136" s="896" t="s">
        <v>25</v>
      </c>
      <c r="C136" s="896" t="s">
        <v>1640</v>
      </c>
      <c r="D136" s="896"/>
      <c r="E136" s="896"/>
      <c r="F136" s="896"/>
      <c r="G136" s="896"/>
      <c r="H136" s="896"/>
      <c r="I136" s="896"/>
      <c r="J136" s="896"/>
      <c r="K136" s="896"/>
      <c r="L136" s="896"/>
      <c r="M136" s="896"/>
      <c r="N136" s="896"/>
      <c r="O136" s="896"/>
      <c r="P136" s="896"/>
      <c r="Q136" s="896"/>
      <c r="R136" s="896"/>
      <c r="S136" s="896"/>
      <c r="T136" s="896"/>
      <c r="U136" s="896"/>
      <c r="V136" s="896"/>
      <c r="W136" s="896"/>
      <c r="X136" s="896"/>
      <c r="Y136" s="896"/>
      <c r="Z136" s="900"/>
      <c r="AA136" s="896"/>
      <c r="AB136" s="896"/>
      <c r="AC136" s="896"/>
      <c r="AD136" s="896"/>
      <c r="AE136" s="896"/>
      <c r="AF136" s="896"/>
    </row>
    <row r="137" spans="1:32" x14ac:dyDescent="0.15">
      <c r="A137" s="895" t="s">
        <v>3201</v>
      </c>
      <c r="B137" s="896" t="s">
        <v>28</v>
      </c>
      <c r="C137" s="896" t="s">
        <v>1275</v>
      </c>
      <c r="D137" s="896" t="s">
        <v>1197</v>
      </c>
      <c r="E137" s="896" t="s">
        <v>1312</v>
      </c>
      <c r="F137" s="896" t="s">
        <v>2388</v>
      </c>
      <c r="G137" s="896"/>
      <c r="H137" s="896"/>
      <c r="I137" s="896"/>
      <c r="J137" s="896"/>
      <c r="K137" s="896"/>
      <c r="L137" s="896"/>
      <c r="M137" s="896"/>
      <c r="N137" s="896"/>
      <c r="O137" s="896"/>
      <c r="P137" s="896"/>
      <c r="Q137" s="896"/>
      <c r="R137" s="896"/>
      <c r="S137" s="896"/>
      <c r="T137" s="896"/>
      <c r="U137" s="896"/>
      <c r="V137" s="896"/>
      <c r="W137" s="896"/>
      <c r="X137" s="896"/>
      <c r="Y137" s="896"/>
      <c r="Z137" s="900"/>
      <c r="AA137" s="896"/>
      <c r="AB137" s="896"/>
      <c r="AC137" s="896"/>
      <c r="AD137" s="896"/>
      <c r="AE137" s="896"/>
      <c r="AF137" s="896"/>
    </row>
    <row r="138" spans="1:32" x14ac:dyDescent="0.15">
      <c r="A138" s="895" t="s">
        <v>3203</v>
      </c>
      <c r="B138" s="896" t="s">
        <v>29</v>
      </c>
      <c r="C138" s="896" t="s">
        <v>1659</v>
      </c>
      <c r="D138" s="896" t="s">
        <v>1665</v>
      </c>
      <c r="E138" s="896" t="s">
        <v>2349</v>
      </c>
      <c r="F138" s="896" t="s">
        <v>2350</v>
      </c>
      <c r="G138" s="896" t="s">
        <v>2351</v>
      </c>
      <c r="H138" s="896" t="s">
        <v>2352</v>
      </c>
      <c r="I138" s="896"/>
      <c r="J138" s="896"/>
      <c r="K138" s="896"/>
      <c r="L138" s="896"/>
      <c r="M138" s="896"/>
      <c r="N138" s="896"/>
      <c r="O138" s="896"/>
      <c r="P138" s="896"/>
      <c r="Q138" s="896"/>
      <c r="R138" s="896"/>
      <c r="S138" s="896"/>
      <c r="T138" s="896"/>
      <c r="U138" s="896"/>
      <c r="V138" s="896"/>
      <c r="W138" s="896"/>
      <c r="X138" s="896"/>
      <c r="Y138" s="896"/>
      <c r="Z138" s="900"/>
      <c r="AA138" s="896"/>
      <c r="AB138" s="896"/>
      <c r="AC138" s="896"/>
      <c r="AD138" s="896"/>
      <c r="AE138" s="896"/>
      <c r="AF138" s="896"/>
    </row>
    <row r="139" spans="1:32" x14ac:dyDescent="0.15">
      <c r="A139" s="895" t="s">
        <v>3205</v>
      </c>
      <c r="B139" s="896" t="s">
        <v>31</v>
      </c>
      <c r="C139" s="896" t="s">
        <v>1636</v>
      </c>
      <c r="D139" s="896"/>
      <c r="E139" s="896"/>
      <c r="F139" s="896"/>
      <c r="G139" s="896"/>
      <c r="H139" s="896"/>
      <c r="I139" s="896"/>
      <c r="J139" s="896"/>
      <c r="K139" s="896"/>
      <c r="L139" s="896"/>
      <c r="M139" s="896"/>
      <c r="N139" s="896"/>
      <c r="O139" s="896"/>
      <c r="P139" s="896"/>
      <c r="Q139" s="896"/>
      <c r="R139" s="896"/>
      <c r="S139" s="896"/>
      <c r="T139" s="896"/>
      <c r="U139" s="896"/>
      <c r="V139" s="896"/>
      <c r="W139" s="896"/>
      <c r="X139" s="896"/>
      <c r="Y139" s="896"/>
      <c r="Z139" s="900"/>
      <c r="AA139" s="896"/>
      <c r="AB139" s="896"/>
      <c r="AC139" s="896"/>
      <c r="AD139" s="896"/>
      <c r="AE139" s="896"/>
      <c r="AF139" s="896"/>
    </row>
    <row r="140" spans="1:32" x14ac:dyDescent="0.15">
      <c r="A140" s="895" t="s">
        <v>3207</v>
      </c>
      <c r="B140" s="896" t="s">
        <v>26</v>
      </c>
      <c r="C140" s="896" t="s">
        <v>1187</v>
      </c>
      <c r="D140" s="896" t="s">
        <v>1602</v>
      </c>
      <c r="E140" s="896"/>
      <c r="F140" s="896"/>
      <c r="G140" s="896"/>
      <c r="H140" s="896"/>
      <c r="I140" s="896"/>
      <c r="J140" s="896"/>
      <c r="K140" s="896"/>
      <c r="L140" s="896"/>
      <c r="M140" s="896"/>
      <c r="N140" s="896"/>
      <c r="O140" s="896"/>
      <c r="P140" s="896"/>
      <c r="Q140" s="896"/>
      <c r="R140" s="896"/>
      <c r="S140" s="896"/>
      <c r="T140" s="896"/>
      <c r="U140" s="896"/>
      <c r="V140" s="896"/>
      <c r="W140" s="896"/>
      <c r="X140" s="896"/>
      <c r="Y140" s="896"/>
      <c r="Z140" s="900"/>
      <c r="AA140" s="896"/>
      <c r="AB140" s="896"/>
      <c r="AC140" s="896"/>
      <c r="AD140" s="896"/>
      <c r="AE140" s="896"/>
      <c r="AF140" s="896"/>
    </row>
    <row r="141" spans="1:32" x14ac:dyDescent="0.15">
      <c r="A141" s="895" t="s">
        <v>3209</v>
      </c>
      <c r="B141" s="896" t="s">
        <v>27</v>
      </c>
      <c r="C141" s="896" t="s">
        <v>1570</v>
      </c>
      <c r="D141" s="896" t="s">
        <v>1639</v>
      </c>
      <c r="E141" s="896" t="s">
        <v>1638</v>
      </c>
      <c r="F141" s="896" t="s">
        <v>1557</v>
      </c>
      <c r="G141" s="896"/>
      <c r="H141" s="896"/>
      <c r="I141" s="896"/>
      <c r="J141" s="896"/>
      <c r="K141" s="896"/>
      <c r="L141" s="896"/>
      <c r="M141" s="896"/>
      <c r="N141" s="896"/>
      <c r="O141" s="896"/>
      <c r="P141" s="896"/>
      <c r="Q141" s="896"/>
      <c r="R141" s="896"/>
      <c r="S141" s="896"/>
      <c r="T141" s="896"/>
      <c r="U141" s="896"/>
      <c r="V141" s="896"/>
      <c r="W141" s="896"/>
      <c r="X141" s="896"/>
      <c r="Y141" s="896"/>
      <c r="Z141" s="900"/>
      <c r="AA141" s="896"/>
      <c r="AB141" s="896"/>
      <c r="AC141" s="896"/>
      <c r="AD141" s="896"/>
      <c r="AE141" s="896"/>
      <c r="AF141" s="896"/>
    </row>
    <row r="142" spans="1:32" x14ac:dyDescent="0.15">
      <c r="A142" s="895" t="s">
        <v>3211</v>
      </c>
      <c r="B142" s="896" t="s">
        <v>32</v>
      </c>
      <c r="C142" s="896" t="s">
        <v>1272</v>
      </c>
      <c r="D142" s="896"/>
      <c r="E142" s="896"/>
      <c r="F142" s="896"/>
      <c r="G142" s="896"/>
      <c r="H142" s="896"/>
      <c r="I142" s="896"/>
      <c r="J142" s="896"/>
      <c r="K142" s="896"/>
      <c r="L142" s="896"/>
      <c r="M142" s="896"/>
      <c r="N142" s="896"/>
      <c r="O142" s="896"/>
      <c r="P142" s="896"/>
      <c r="Q142" s="896"/>
      <c r="R142" s="896"/>
      <c r="S142" s="896"/>
      <c r="T142" s="896"/>
      <c r="U142" s="896"/>
      <c r="V142" s="896"/>
      <c r="W142" s="896"/>
      <c r="X142" s="896"/>
      <c r="Y142" s="896"/>
      <c r="Z142" s="900"/>
      <c r="AA142" s="896"/>
      <c r="AB142" s="896"/>
      <c r="AC142" s="896"/>
      <c r="AD142" s="896"/>
      <c r="AE142" s="896"/>
      <c r="AF142" s="896"/>
    </row>
    <row r="143" spans="1:32" x14ac:dyDescent="0.15">
      <c r="A143" s="895" t="s">
        <v>3213</v>
      </c>
      <c r="B143" s="896" t="s">
        <v>33</v>
      </c>
      <c r="C143" s="896" t="s">
        <v>2691</v>
      </c>
      <c r="D143" s="896" t="s">
        <v>2692</v>
      </c>
      <c r="E143" s="896" t="s">
        <v>2693</v>
      </c>
      <c r="F143" s="896" t="s">
        <v>2694</v>
      </c>
      <c r="G143" s="896" t="s">
        <v>2695</v>
      </c>
      <c r="H143" s="896" t="s">
        <v>2696</v>
      </c>
      <c r="I143" s="896"/>
      <c r="J143" s="896"/>
      <c r="K143" s="896"/>
      <c r="L143" s="896"/>
      <c r="M143" s="896"/>
      <c r="N143" s="896"/>
      <c r="O143" s="896"/>
      <c r="P143" s="896"/>
      <c r="Q143" s="896"/>
      <c r="R143" s="896"/>
      <c r="S143" s="896"/>
      <c r="T143" s="896"/>
      <c r="U143" s="896"/>
      <c r="V143" s="896"/>
      <c r="W143" s="896"/>
      <c r="X143" s="896"/>
      <c r="Y143" s="896"/>
      <c r="Z143" s="900"/>
      <c r="AA143" s="896"/>
      <c r="AB143" s="896"/>
      <c r="AC143" s="896"/>
      <c r="AD143" s="896"/>
      <c r="AE143" s="896"/>
      <c r="AF143" s="896"/>
    </row>
    <row r="144" spans="1:32" x14ac:dyDescent="0.15">
      <c r="A144" s="895" t="s">
        <v>3215</v>
      </c>
      <c r="B144" s="896" t="s">
        <v>84</v>
      </c>
      <c r="C144" s="896" t="s">
        <v>1472</v>
      </c>
      <c r="D144" s="896"/>
      <c r="E144" s="896"/>
      <c r="F144" s="896"/>
      <c r="G144" s="896"/>
      <c r="H144" s="896"/>
      <c r="I144" s="896"/>
      <c r="J144" s="896"/>
      <c r="K144" s="896"/>
      <c r="L144" s="896"/>
      <c r="M144" s="896"/>
      <c r="N144" s="896"/>
      <c r="O144" s="896"/>
      <c r="P144" s="896"/>
      <c r="Q144" s="896"/>
      <c r="R144" s="896"/>
      <c r="S144" s="896"/>
      <c r="T144" s="896"/>
      <c r="U144" s="896"/>
      <c r="V144" s="896"/>
      <c r="W144" s="896"/>
      <c r="X144" s="896"/>
      <c r="Y144" s="896"/>
      <c r="Z144" s="900"/>
      <c r="AA144" s="896"/>
      <c r="AB144" s="896"/>
      <c r="AC144" s="896"/>
      <c r="AD144" s="896"/>
      <c r="AE144" s="896"/>
      <c r="AF144" s="896"/>
    </row>
    <row r="145" spans="1:32" x14ac:dyDescent="0.15">
      <c r="A145" s="895" t="s">
        <v>3217</v>
      </c>
      <c r="B145" s="896" t="s">
        <v>30</v>
      </c>
      <c r="C145" s="896" t="s">
        <v>1637</v>
      </c>
      <c r="D145" s="896"/>
      <c r="E145" s="896"/>
      <c r="F145" s="896"/>
      <c r="G145" s="896"/>
      <c r="H145" s="896"/>
      <c r="I145" s="896"/>
      <c r="J145" s="896"/>
      <c r="K145" s="896"/>
      <c r="L145" s="896"/>
      <c r="M145" s="896"/>
      <c r="N145" s="896"/>
      <c r="O145" s="896"/>
      <c r="P145" s="896"/>
      <c r="Q145" s="896"/>
      <c r="R145" s="896"/>
      <c r="S145" s="896"/>
      <c r="T145" s="896"/>
      <c r="U145" s="896"/>
      <c r="V145" s="896"/>
      <c r="W145" s="896"/>
      <c r="X145" s="896"/>
      <c r="Y145" s="896"/>
      <c r="Z145" s="900"/>
      <c r="AA145" s="896"/>
      <c r="AB145" s="896"/>
      <c r="AC145" s="896"/>
      <c r="AD145" s="896"/>
      <c r="AE145" s="896"/>
      <c r="AF145" s="896"/>
    </row>
    <row r="146" spans="1:32" x14ac:dyDescent="0.25">
      <c r="A146" s="895" t="s">
        <v>3219</v>
      </c>
      <c r="B146" s="898" t="s">
        <v>3220</v>
      </c>
      <c r="C146" s="896" t="s">
        <v>1161</v>
      </c>
      <c r="D146" s="896" t="s">
        <v>2635</v>
      </c>
      <c r="E146" s="896" t="s">
        <v>2636</v>
      </c>
      <c r="F146" s="896" t="s">
        <v>2637</v>
      </c>
      <c r="G146" s="896" t="s">
        <v>1537</v>
      </c>
      <c r="H146" s="896" t="s">
        <v>1538</v>
      </c>
      <c r="I146" s="896" t="s">
        <v>1514</v>
      </c>
      <c r="J146" s="896"/>
      <c r="K146" s="896"/>
      <c r="L146" s="896"/>
      <c r="M146" s="896"/>
      <c r="N146" s="896"/>
      <c r="O146" s="896"/>
      <c r="P146" s="896"/>
      <c r="Q146" s="896"/>
      <c r="R146" s="896"/>
      <c r="S146" s="896"/>
      <c r="T146" s="896"/>
      <c r="U146" s="896"/>
      <c r="V146" s="896"/>
      <c r="W146" s="896"/>
      <c r="X146" s="896"/>
      <c r="Y146" s="896"/>
      <c r="Z146" s="900"/>
      <c r="AA146" s="896"/>
      <c r="AB146" s="896"/>
      <c r="AC146" s="896"/>
      <c r="AD146" s="896"/>
      <c r="AE146" s="896"/>
      <c r="AF146" s="896"/>
    </row>
    <row r="147" spans="1:32" x14ac:dyDescent="0.15">
      <c r="A147" s="895" t="s">
        <v>3222</v>
      </c>
      <c r="B147" s="896" t="s">
        <v>3223</v>
      </c>
      <c r="C147" s="896" t="s">
        <v>1248</v>
      </c>
      <c r="D147" s="896"/>
      <c r="E147" s="896"/>
      <c r="F147" s="896"/>
      <c r="G147" s="896"/>
      <c r="H147" s="896"/>
      <c r="I147" s="896"/>
      <c r="J147" s="896"/>
      <c r="K147" s="896"/>
      <c r="L147" s="896"/>
      <c r="M147" s="896"/>
      <c r="N147" s="896"/>
      <c r="O147" s="896"/>
      <c r="P147" s="896"/>
      <c r="Q147" s="896"/>
      <c r="R147" s="896"/>
      <c r="S147" s="896"/>
      <c r="T147" s="896"/>
      <c r="U147" s="896"/>
      <c r="V147" s="896"/>
      <c r="W147" s="896"/>
      <c r="X147" s="896"/>
      <c r="Y147" s="896"/>
      <c r="Z147" s="900"/>
      <c r="AA147" s="896"/>
      <c r="AB147" s="896"/>
      <c r="AC147" s="896"/>
      <c r="AD147" s="896"/>
      <c r="AE147" s="896"/>
      <c r="AF147" s="896"/>
    </row>
    <row r="148" spans="1:32" x14ac:dyDescent="0.15">
      <c r="A148" s="895" t="s">
        <v>3225</v>
      </c>
      <c r="B148" s="896" t="s">
        <v>232</v>
      </c>
      <c r="C148" s="896" t="s">
        <v>1187</v>
      </c>
      <c r="D148" s="896" t="s">
        <v>1152</v>
      </c>
      <c r="E148" s="896" t="s">
        <v>1141</v>
      </c>
      <c r="F148" s="896" t="s">
        <v>1176</v>
      </c>
      <c r="G148" s="896" t="s">
        <v>1206</v>
      </c>
      <c r="H148" s="896"/>
      <c r="I148" s="896"/>
      <c r="J148" s="896"/>
      <c r="K148" s="896"/>
      <c r="L148" s="896"/>
      <c r="M148" s="896"/>
      <c r="N148" s="896"/>
      <c r="O148" s="896"/>
      <c r="P148" s="896"/>
      <c r="Q148" s="896"/>
      <c r="R148" s="896"/>
      <c r="S148" s="896"/>
      <c r="T148" s="896"/>
      <c r="U148" s="896"/>
      <c r="V148" s="896"/>
      <c r="W148" s="896"/>
      <c r="X148" s="896"/>
      <c r="Y148" s="896"/>
      <c r="Z148" s="900"/>
      <c r="AA148" s="896"/>
      <c r="AB148" s="896"/>
      <c r="AC148" s="896"/>
      <c r="AD148" s="896"/>
      <c r="AE148" s="896"/>
      <c r="AF148" s="896"/>
    </row>
    <row r="149" spans="1:32" x14ac:dyDescent="0.15">
      <c r="A149" s="895" t="s">
        <v>3227</v>
      </c>
      <c r="B149" s="896" t="s">
        <v>282</v>
      </c>
      <c r="C149" s="896" t="s">
        <v>1296</v>
      </c>
      <c r="D149" s="896" t="s">
        <v>1161</v>
      </c>
      <c r="E149" s="896"/>
      <c r="F149" s="896"/>
      <c r="G149" s="896"/>
      <c r="H149" s="896"/>
      <c r="I149" s="896"/>
      <c r="J149" s="896"/>
      <c r="K149" s="896"/>
      <c r="L149" s="896"/>
      <c r="M149" s="896"/>
      <c r="N149" s="896"/>
      <c r="O149" s="896"/>
      <c r="P149" s="896"/>
      <c r="Q149" s="896"/>
      <c r="R149" s="896"/>
      <c r="S149" s="896"/>
      <c r="T149" s="896"/>
      <c r="U149" s="896"/>
      <c r="V149" s="896"/>
      <c r="W149" s="896"/>
      <c r="X149" s="896"/>
      <c r="Y149" s="896"/>
      <c r="Z149" s="900"/>
      <c r="AA149" s="896"/>
      <c r="AB149" s="896"/>
      <c r="AC149" s="896"/>
      <c r="AD149" s="896"/>
      <c r="AE149" s="896"/>
      <c r="AF149" s="896"/>
    </row>
    <row r="150" spans="1:32" x14ac:dyDescent="0.15">
      <c r="A150" s="895" t="s">
        <v>3229</v>
      </c>
      <c r="B150" s="896" t="s">
        <v>253</v>
      </c>
      <c r="C150" s="896" t="s">
        <v>1187</v>
      </c>
      <c r="D150" s="896" t="s">
        <v>1191</v>
      </c>
      <c r="E150" s="896" t="s">
        <v>1231</v>
      </c>
      <c r="F150" s="896" t="s">
        <v>1324</v>
      </c>
      <c r="G150" s="896" t="s">
        <v>1135</v>
      </c>
      <c r="H150" s="896"/>
      <c r="I150" s="896"/>
      <c r="J150" s="896"/>
      <c r="K150" s="896"/>
      <c r="L150" s="896"/>
      <c r="M150" s="896"/>
      <c r="N150" s="896"/>
      <c r="O150" s="896"/>
      <c r="P150" s="896"/>
      <c r="Q150" s="896"/>
      <c r="R150" s="896"/>
      <c r="S150" s="896"/>
      <c r="T150" s="896"/>
      <c r="U150" s="896"/>
      <c r="V150" s="896"/>
      <c r="W150" s="896"/>
      <c r="X150" s="896"/>
      <c r="Y150" s="896"/>
      <c r="Z150" s="900"/>
      <c r="AA150" s="896"/>
      <c r="AB150" s="896"/>
      <c r="AC150" s="896"/>
      <c r="AD150" s="896"/>
      <c r="AE150" s="896"/>
      <c r="AF150" s="896"/>
    </row>
    <row r="151" spans="1:32" x14ac:dyDescent="0.15">
      <c r="A151" s="895" t="s">
        <v>3231</v>
      </c>
      <c r="B151" s="896" t="s">
        <v>378</v>
      </c>
      <c r="C151" s="896" t="s">
        <v>1250</v>
      </c>
      <c r="D151" s="896" t="s">
        <v>1169</v>
      </c>
      <c r="E151" s="896" t="s">
        <v>1301</v>
      </c>
      <c r="F151" s="896" t="s">
        <v>1395</v>
      </c>
      <c r="G151" s="896" t="s">
        <v>2396</v>
      </c>
      <c r="H151" s="896"/>
      <c r="I151" s="896"/>
      <c r="J151" s="896"/>
      <c r="K151" s="896"/>
      <c r="L151" s="896"/>
      <c r="M151" s="896"/>
      <c r="N151" s="896"/>
      <c r="O151" s="896"/>
      <c r="P151" s="896"/>
      <c r="Q151" s="896"/>
      <c r="R151" s="896"/>
      <c r="S151" s="896"/>
      <c r="T151" s="896"/>
      <c r="U151" s="896"/>
      <c r="V151" s="896"/>
      <c r="W151" s="896"/>
      <c r="X151" s="896"/>
      <c r="Y151" s="896"/>
      <c r="Z151" s="900"/>
      <c r="AA151" s="896"/>
      <c r="AB151" s="896"/>
      <c r="AC151" s="896"/>
      <c r="AD151" s="896"/>
      <c r="AE151" s="896"/>
      <c r="AF151" s="896"/>
    </row>
    <row r="152" spans="1:32" x14ac:dyDescent="0.15">
      <c r="A152" s="895" t="s">
        <v>3233</v>
      </c>
      <c r="B152" s="896" t="s">
        <v>389</v>
      </c>
      <c r="C152" s="896" t="s">
        <v>1378</v>
      </c>
      <c r="D152" s="896" t="s">
        <v>1168</v>
      </c>
      <c r="E152" s="896" t="s">
        <v>1169</v>
      </c>
      <c r="F152" s="896" t="s">
        <v>1191</v>
      </c>
      <c r="G152" s="896" t="s">
        <v>1350</v>
      </c>
      <c r="H152" s="896" t="s">
        <v>1176</v>
      </c>
      <c r="I152" s="896" t="s">
        <v>1377</v>
      </c>
      <c r="J152" s="896"/>
      <c r="K152" s="896"/>
      <c r="L152" s="896"/>
      <c r="M152" s="896"/>
      <c r="N152" s="896"/>
      <c r="O152" s="896"/>
      <c r="P152" s="896"/>
      <c r="Q152" s="896"/>
      <c r="R152" s="896"/>
      <c r="S152" s="896"/>
      <c r="T152" s="896"/>
      <c r="U152" s="896"/>
      <c r="V152" s="896"/>
      <c r="W152" s="896"/>
      <c r="X152" s="896"/>
      <c r="Y152" s="896"/>
      <c r="Z152" s="900"/>
      <c r="AA152" s="896"/>
      <c r="AB152" s="896"/>
      <c r="AC152" s="896"/>
      <c r="AD152" s="896"/>
      <c r="AE152" s="896"/>
      <c r="AF152" s="896"/>
    </row>
    <row r="153" spans="1:32" x14ac:dyDescent="0.15">
      <c r="A153" s="895" t="s">
        <v>3235</v>
      </c>
      <c r="B153" s="896" t="s">
        <v>352</v>
      </c>
      <c r="C153" s="896" t="s">
        <v>1176</v>
      </c>
      <c r="D153" s="896"/>
      <c r="E153" s="896"/>
      <c r="F153" s="896"/>
      <c r="G153" s="896"/>
      <c r="H153" s="896"/>
      <c r="I153" s="896"/>
      <c r="J153" s="896"/>
      <c r="K153" s="896"/>
      <c r="L153" s="896"/>
      <c r="M153" s="896"/>
      <c r="N153" s="896"/>
      <c r="O153" s="896"/>
      <c r="P153" s="896"/>
      <c r="Q153" s="896"/>
      <c r="R153" s="896"/>
      <c r="S153" s="896"/>
      <c r="T153" s="896"/>
      <c r="U153" s="896"/>
      <c r="V153" s="896"/>
      <c r="W153" s="896"/>
      <c r="X153" s="896"/>
      <c r="Y153" s="896"/>
      <c r="Z153" s="900"/>
      <c r="AA153" s="896"/>
      <c r="AB153" s="896"/>
      <c r="AC153" s="896"/>
      <c r="AD153" s="896"/>
      <c r="AE153" s="896"/>
      <c r="AF153" s="896"/>
    </row>
    <row r="154" spans="1:32" x14ac:dyDescent="0.15">
      <c r="A154" s="895" t="s">
        <v>3237</v>
      </c>
      <c r="B154" s="896" t="s">
        <v>364</v>
      </c>
      <c r="C154" s="896" t="s">
        <v>1412</v>
      </c>
      <c r="D154" s="896"/>
      <c r="E154" s="896"/>
      <c r="F154" s="896"/>
      <c r="G154" s="896"/>
      <c r="H154" s="896"/>
      <c r="I154" s="896"/>
      <c r="J154" s="896"/>
      <c r="K154" s="896"/>
      <c r="L154" s="896"/>
      <c r="M154" s="896"/>
      <c r="N154" s="896"/>
      <c r="O154" s="896"/>
      <c r="P154" s="896"/>
      <c r="Q154" s="896"/>
      <c r="R154" s="896"/>
      <c r="S154" s="896"/>
      <c r="T154" s="896"/>
      <c r="U154" s="896"/>
      <c r="V154" s="896"/>
      <c r="W154" s="896"/>
      <c r="X154" s="896"/>
      <c r="Y154" s="896"/>
      <c r="Z154" s="900"/>
      <c r="AA154" s="896"/>
      <c r="AB154" s="896"/>
      <c r="AC154" s="896"/>
      <c r="AD154" s="896"/>
      <c r="AE154" s="896"/>
      <c r="AF154" s="896"/>
    </row>
    <row r="155" spans="1:32" x14ac:dyDescent="0.15">
      <c r="A155" s="895" t="s">
        <v>3239</v>
      </c>
      <c r="B155" s="896" t="s">
        <v>334</v>
      </c>
      <c r="C155" s="896" t="s">
        <v>1416</v>
      </c>
      <c r="D155" s="896" t="s">
        <v>1181</v>
      </c>
      <c r="E155" s="896" t="s">
        <v>1148</v>
      </c>
      <c r="F155" s="896" t="s">
        <v>1287</v>
      </c>
      <c r="G155" s="896" t="s">
        <v>2396</v>
      </c>
      <c r="H155" s="896" t="s">
        <v>1428</v>
      </c>
      <c r="I155" s="896"/>
      <c r="J155" s="896"/>
      <c r="K155" s="896"/>
      <c r="L155" s="896"/>
      <c r="M155" s="896"/>
      <c r="N155" s="896"/>
      <c r="O155" s="896"/>
      <c r="P155" s="896"/>
      <c r="Q155" s="896"/>
      <c r="R155" s="896"/>
      <c r="S155" s="896"/>
      <c r="T155" s="896"/>
      <c r="U155" s="896"/>
      <c r="V155" s="896"/>
      <c r="W155" s="896"/>
      <c r="X155" s="896"/>
      <c r="Y155" s="896"/>
      <c r="Z155" s="900"/>
      <c r="AA155" s="896"/>
      <c r="AB155" s="896"/>
      <c r="AC155" s="896"/>
      <c r="AD155" s="896"/>
      <c r="AE155" s="896"/>
      <c r="AF155" s="896"/>
    </row>
    <row r="156" spans="1:32" x14ac:dyDescent="0.15">
      <c r="A156" s="895" t="s">
        <v>3241</v>
      </c>
      <c r="B156" s="896" t="s">
        <v>280</v>
      </c>
      <c r="C156" s="896" t="s">
        <v>1145</v>
      </c>
      <c r="D156" s="896" t="s">
        <v>1469</v>
      </c>
      <c r="E156" s="896" t="s">
        <v>1138</v>
      </c>
      <c r="F156" s="896" t="s">
        <v>1128</v>
      </c>
      <c r="G156" s="896" t="s">
        <v>4843</v>
      </c>
      <c r="H156" s="896" t="s">
        <v>1411</v>
      </c>
      <c r="I156" s="896" t="s">
        <v>1466</v>
      </c>
      <c r="J156" s="896" t="s">
        <v>1228</v>
      </c>
      <c r="K156" s="896" t="s">
        <v>4844</v>
      </c>
      <c r="L156" s="896" t="s">
        <v>4845</v>
      </c>
      <c r="M156" s="896" t="s">
        <v>4846</v>
      </c>
      <c r="N156" s="896"/>
      <c r="O156" s="896"/>
      <c r="P156" s="896"/>
      <c r="Q156" s="896"/>
      <c r="R156" s="896"/>
      <c r="S156" s="896"/>
      <c r="T156" s="896"/>
      <c r="U156" s="896"/>
      <c r="V156" s="896"/>
      <c r="W156" s="896"/>
      <c r="X156" s="896"/>
      <c r="Y156" s="896"/>
      <c r="Z156" s="900"/>
      <c r="AA156" s="896"/>
      <c r="AB156" s="896"/>
      <c r="AC156" s="896"/>
      <c r="AD156" s="896"/>
      <c r="AE156" s="896"/>
      <c r="AF156" s="896"/>
    </row>
    <row r="157" spans="1:32" x14ac:dyDescent="0.15">
      <c r="A157" s="895" t="s">
        <v>3245</v>
      </c>
      <c r="B157" s="896" t="s">
        <v>285</v>
      </c>
      <c r="C157" s="896" t="s">
        <v>1156</v>
      </c>
      <c r="D157" s="896"/>
      <c r="E157" s="896"/>
      <c r="F157" s="896"/>
      <c r="G157" s="896"/>
      <c r="H157" s="896"/>
      <c r="I157" s="896"/>
      <c r="J157" s="896"/>
      <c r="K157" s="896"/>
      <c r="L157" s="896"/>
      <c r="M157" s="896"/>
      <c r="N157" s="896"/>
      <c r="O157" s="896"/>
      <c r="P157" s="896"/>
      <c r="Q157" s="896"/>
      <c r="R157" s="896"/>
      <c r="S157" s="896"/>
      <c r="T157" s="896"/>
      <c r="U157" s="896"/>
      <c r="V157" s="896"/>
      <c r="W157" s="896"/>
      <c r="X157" s="896"/>
      <c r="Y157" s="896"/>
      <c r="Z157" s="900"/>
      <c r="AA157" s="896"/>
      <c r="AB157" s="896"/>
      <c r="AC157" s="896"/>
      <c r="AD157" s="896"/>
      <c r="AE157" s="896"/>
      <c r="AF157" s="896"/>
    </row>
    <row r="158" spans="1:32" x14ac:dyDescent="0.15">
      <c r="A158" s="895" t="s">
        <v>3247</v>
      </c>
      <c r="B158" s="896" t="s">
        <v>288</v>
      </c>
      <c r="C158" s="896" t="s">
        <v>1169</v>
      </c>
      <c r="D158" s="896" t="s">
        <v>1138</v>
      </c>
      <c r="E158" s="896" t="s">
        <v>1226</v>
      </c>
      <c r="F158" s="896" t="s">
        <v>1161</v>
      </c>
      <c r="G158" s="896" t="s">
        <v>1362</v>
      </c>
      <c r="H158" s="896" t="s">
        <v>1128</v>
      </c>
      <c r="I158" s="896" t="s">
        <v>1173</v>
      </c>
      <c r="J158" s="896"/>
      <c r="K158" s="896"/>
      <c r="L158" s="896"/>
      <c r="M158" s="896"/>
      <c r="N158" s="896"/>
      <c r="O158" s="896"/>
      <c r="P158" s="896"/>
      <c r="Q158" s="896"/>
      <c r="R158" s="896"/>
      <c r="S158" s="896"/>
      <c r="T158" s="896"/>
      <c r="U158" s="896"/>
      <c r="V158" s="896"/>
      <c r="W158" s="896"/>
      <c r="X158" s="896"/>
      <c r="Y158" s="896"/>
      <c r="Z158" s="900"/>
      <c r="AA158" s="896"/>
      <c r="AB158" s="896"/>
      <c r="AC158" s="896"/>
      <c r="AD158" s="896"/>
      <c r="AE158" s="896"/>
      <c r="AF158" s="896"/>
    </row>
    <row r="159" spans="1:32" x14ac:dyDescent="0.15">
      <c r="A159" s="895" t="s">
        <v>3249</v>
      </c>
      <c r="B159" s="896" t="s">
        <v>290</v>
      </c>
      <c r="C159" s="896" t="s">
        <v>1462</v>
      </c>
      <c r="D159" s="896" t="s">
        <v>1461</v>
      </c>
      <c r="E159" s="896" t="s">
        <v>1460</v>
      </c>
      <c r="F159" s="896" t="s">
        <v>1168</v>
      </c>
      <c r="G159" s="896" t="s">
        <v>1459</v>
      </c>
      <c r="H159" s="896" t="s">
        <v>1148</v>
      </c>
      <c r="I159" s="896" t="s">
        <v>1164</v>
      </c>
      <c r="J159" s="896"/>
      <c r="K159" s="896"/>
      <c r="L159" s="896"/>
      <c r="M159" s="896"/>
      <c r="N159" s="896"/>
      <c r="O159" s="896"/>
      <c r="P159" s="896"/>
      <c r="Q159" s="896"/>
      <c r="R159" s="896"/>
      <c r="S159" s="896"/>
      <c r="T159" s="896"/>
      <c r="U159" s="896"/>
      <c r="V159" s="896"/>
      <c r="W159" s="896"/>
      <c r="X159" s="896"/>
      <c r="Y159" s="896"/>
      <c r="Z159" s="900"/>
      <c r="AA159" s="896"/>
      <c r="AB159" s="896"/>
      <c r="AC159" s="896"/>
      <c r="AD159" s="896"/>
      <c r="AE159" s="896"/>
      <c r="AF159" s="896"/>
    </row>
    <row r="160" spans="1:32" x14ac:dyDescent="0.15">
      <c r="A160" s="895" t="s">
        <v>3251</v>
      </c>
      <c r="B160" s="896" t="s">
        <v>291</v>
      </c>
      <c r="C160" s="896" t="s">
        <v>1190</v>
      </c>
      <c r="D160" s="896" t="s">
        <v>1458</v>
      </c>
      <c r="E160" s="896" t="s">
        <v>1231</v>
      </c>
      <c r="F160" s="896" t="s">
        <v>2396</v>
      </c>
      <c r="G160" s="896"/>
      <c r="H160" s="896"/>
      <c r="I160" s="896"/>
      <c r="J160" s="896"/>
      <c r="K160" s="896"/>
      <c r="L160" s="896"/>
      <c r="M160" s="896"/>
      <c r="N160" s="896"/>
      <c r="O160" s="896"/>
      <c r="P160" s="896"/>
      <c r="Q160" s="896"/>
      <c r="R160" s="896"/>
      <c r="S160" s="896"/>
      <c r="T160" s="896"/>
      <c r="U160" s="896"/>
      <c r="V160" s="896"/>
      <c r="W160" s="896"/>
      <c r="X160" s="896"/>
      <c r="Y160" s="896"/>
      <c r="Z160" s="900"/>
      <c r="AA160" s="896"/>
      <c r="AB160" s="896"/>
      <c r="AC160" s="896"/>
      <c r="AD160" s="896"/>
      <c r="AE160" s="896"/>
      <c r="AF160" s="896"/>
    </row>
    <row r="161" spans="1:32" x14ac:dyDescent="0.15">
      <c r="A161" s="895" t="s">
        <v>3253</v>
      </c>
      <c r="B161" s="896" t="s">
        <v>295</v>
      </c>
      <c r="C161" s="896" t="s">
        <v>1456</v>
      </c>
      <c r="D161" s="896" t="s">
        <v>1455</v>
      </c>
      <c r="E161" s="896" t="s">
        <v>1166</v>
      </c>
      <c r="F161" s="896" t="s">
        <v>1143</v>
      </c>
      <c r="G161" s="896" t="s">
        <v>1138</v>
      </c>
      <c r="H161" s="896" t="s">
        <v>1454</v>
      </c>
      <c r="I161" s="896" t="s">
        <v>1182</v>
      </c>
      <c r="J161" s="896" t="s">
        <v>1151</v>
      </c>
      <c r="K161" s="896" t="s">
        <v>1453</v>
      </c>
      <c r="L161" s="896" t="s">
        <v>1145</v>
      </c>
      <c r="M161" s="896" t="s">
        <v>1128</v>
      </c>
      <c r="N161" s="896" t="s">
        <v>1173</v>
      </c>
      <c r="O161" s="896" t="s">
        <v>1148</v>
      </c>
      <c r="P161" s="896" t="s">
        <v>1228</v>
      </c>
      <c r="Q161" s="896"/>
      <c r="R161" s="896"/>
      <c r="S161" s="896"/>
      <c r="T161" s="896"/>
      <c r="U161" s="896"/>
      <c r="V161" s="896"/>
      <c r="W161" s="896"/>
      <c r="X161" s="896"/>
      <c r="Y161" s="896"/>
      <c r="Z161" s="900"/>
      <c r="AA161" s="896"/>
      <c r="AB161" s="896"/>
      <c r="AC161" s="896"/>
      <c r="AD161" s="896"/>
      <c r="AE161" s="896"/>
      <c r="AF161" s="896"/>
    </row>
    <row r="162" spans="1:32" x14ac:dyDescent="0.15">
      <c r="A162" s="895" t="s">
        <v>3255</v>
      </c>
      <c r="B162" s="896" t="s">
        <v>297</v>
      </c>
      <c r="C162" s="896" t="s">
        <v>1147</v>
      </c>
      <c r="D162" s="896"/>
      <c r="E162" s="896"/>
      <c r="F162" s="896"/>
      <c r="G162" s="896"/>
      <c r="H162" s="896"/>
      <c r="I162" s="896"/>
      <c r="J162" s="896"/>
      <c r="K162" s="896"/>
      <c r="L162" s="896"/>
      <c r="M162" s="896"/>
      <c r="N162" s="896"/>
      <c r="O162" s="896"/>
      <c r="P162" s="896"/>
      <c r="Q162" s="896"/>
      <c r="R162" s="896"/>
      <c r="S162" s="896"/>
      <c r="T162" s="896"/>
      <c r="U162" s="896"/>
      <c r="V162" s="896"/>
      <c r="W162" s="896"/>
      <c r="X162" s="896"/>
      <c r="Y162" s="896"/>
      <c r="Z162" s="900"/>
      <c r="AA162" s="896"/>
      <c r="AB162" s="896"/>
      <c r="AC162" s="896"/>
      <c r="AD162" s="896"/>
      <c r="AE162" s="896"/>
      <c r="AF162" s="896"/>
    </row>
    <row r="163" spans="1:32" x14ac:dyDescent="0.15">
      <c r="A163" s="895" t="s">
        <v>3257</v>
      </c>
      <c r="B163" s="896" t="s">
        <v>3258</v>
      </c>
      <c r="C163" s="896" t="s">
        <v>1138</v>
      </c>
      <c r="D163" s="896" t="s">
        <v>1145</v>
      </c>
      <c r="E163" s="896" t="s">
        <v>1128</v>
      </c>
      <c r="F163" s="896"/>
      <c r="G163" s="896"/>
      <c r="H163" s="896"/>
      <c r="I163" s="896"/>
      <c r="J163" s="896"/>
      <c r="K163" s="896"/>
      <c r="L163" s="896"/>
      <c r="M163" s="896"/>
      <c r="N163" s="896"/>
      <c r="O163" s="896"/>
      <c r="P163" s="896"/>
      <c r="Q163" s="896"/>
      <c r="R163" s="896"/>
      <c r="S163" s="896"/>
      <c r="T163" s="896"/>
      <c r="U163" s="896"/>
      <c r="V163" s="896"/>
      <c r="W163" s="896"/>
      <c r="X163" s="896"/>
      <c r="Y163" s="896"/>
      <c r="Z163" s="900"/>
      <c r="AA163" s="896"/>
      <c r="AB163" s="896"/>
      <c r="AC163" s="896"/>
      <c r="AD163" s="896"/>
      <c r="AE163" s="896"/>
      <c r="AF163" s="896"/>
    </row>
    <row r="164" spans="1:32" x14ac:dyDescent="0.15">
      <c r="A164" s="895" t="s">
        <v>3260</v>
      </c>
      <c r="B164" s="896" t="s">
        <v>300</v>
      </c>
      <c r="C164" s="896" t="s">
        <v>1450</v>
      </c>
      <c r="D164" s="896" t="s">
        <v>1449</v>
      </c>
      <c r="E164" s="896" t="s">
        <v>1448</v>
      </c>
      <c r="F164" s="896" t="s">
        <v>1169</v>
      </c>
      <c r="G164" s="896" t="s">
        <v>1138</v>
      </c>
      <c r="H164" s="896" t="s">
        <v>1147</v>
      </c>
      <c r="I164" s="896" t="s">
        <v>1161</v>
      </c>
      <c r="J164" s="896" t="s">
        <v>1362</v>
      </c>
      <c r="K164" s="896" t="s">
        <v>1447</v>
      </c>
      <c r="L164" s="896" t="s">
        <v>1128</v>
      </c>
      <c r="M164" s="896"/>
      <c r="N164" s="896"/>
      <c r="O164" s="896"/>
      <c r="P164" s="896"/>
      <c r="Q164" s="896"/>
      <c r="R164" s="896"/>
      <c r="S164" s="896"/>
      <c r="T164" s="896"/>
      <c r="U164" s="896"/>
      <c r="V164" s="896"/>
      <c r="W164" s="896"/>
      <c r="X164" s="896"/>
      <c r="Y164" s="896"/>
      <c r="Z164" s="900"/>
      <c r="AA164" s="896"/>
      <c r="AB164" s="896"/>
      <c r="AC164" s="896"/>
      <c r="AD164" s="896"/>
      <c r="AE164" s="896"/>
      <c r="AF164" s="896"/>
    </row>
    <row r="165" spans="1:32" x14ac:dyDescent="0.15">
      <c r="A165" s="895" t="s">
        <v>3262</v>
      </c>
      <c r="B165" s="896" t="s">
        <v>302</v>
      </c>
      <c r="C165" s="896" t="s">
        <v>1386</v>
      </c>
      <c r="D165" s="896" t="s">
        <v>1161</v>
      </c>
      <c r="E165" s="896" t="s">
        <v>1138</v>
      </c>
      <c r="F165" s="896" t="s">
        <v>1151</v>
      </c>
      <c r="G165" s="896" t="s">
        <v>1128</v>
      </c>
      <c r="H165" s="896" t="s">
        <v>1169</v>
      </c>
      <c r="I165" s="896" t="s">
        <v>1445</v>
      </c>
      <c r="J165" s="896" t="s">
        <v>1446</v>
      </c>
      <c r="K165" s="896" t="s">
        <v>1444</v>
      </c>
      <c r="L165" s="896"/>
      <c r="M165" s="896"/>
      <c r="N165" s="896"/>
      <c r="O165" s="896"/>
      <c r="P165" s="896"/>
      <c r="Q165" s="896"/>
      <c r="R165" s="896"/>
      <c r="S165" s="896"/>
      <c r="T165" s="896"/>
      <c r="U165" s="896"/>
      <c r="V165" s="896"/>
      <c r="W165" s="896"/>
      <c r="X165" s="896"/>
      <c r="Y165" s="896"/>
      <c r="Z165" s="900"/>
      <c r="AA165" s="896"/>
      <c r="AB165" s="896"/>
      <c r="AC165" s="896"/>
      <c r="AD165" s="896"/>
      <c r="AE165" s="896"/>
      <c r="AF165" s="896"/>
    </row>
    <row r="166" spans="1:32" x14ac:dyDescent="0.15">
      <c r="A166" s="895" t="s">
        <v>3264</v>
      </c>
      <c r="B166" s="896" t="s">
        <v>305</v>
      </c>
      <c r="C166" s="896" t="s">
        <v>1387</v>
      </c>
      <c r="D166" s="896" t="s">
        <v>1198</v>
      </c>
      <c r="E166" s="896" t="s">
        <v>1145</v>
      </c>
      <c r="F166" s="896"/>
      <c r="G166" s="896"/>
      <c r="H166" s="896"/>
      <c r="I166" s="896"/>
      <c r="J166" s="896"/>
      <c r="K166" s="896"/>
      <c r="L166" s="896"/>
      <c r="M166" s="896"/>
      <c r="N166" s="896"/>
      <c r="O166" s="896"/>
      <c r="P166" s="896"/>
      <c r="Q166" s="896"/>
      <c r="R166" s="896"/>
      <c r="S166" s="896"/>
      <c r="T166" s="896"/>
      <c r="U166" s="896"/>
      <c r="V166" s="896"/>
      <c r="W166" s="896"/>
      <c r="X166" s="896"/>
      <c r="Y166" s="896"/>
      <c r="Z166" s="900"/>
      <c r="AA166" s="896"/>
      <c r="AB166" s="896"/>
      <c r="AC166" s="896"/>
      <c r="AD166" s="896"/>
      <c r="AE166" s="896"/>
      <c r="AF166" s="896"/>
    </row>
    <row r="167" spans="1:32" x14ac:dyDescent="0.15">
      <c r="A167" s="895" t="s">
        <v>3266</v>
      </c>
      <c r="B167" s="896" t="s">
        <v>306</v>
      </c>
      <c r="C167" s="896" t="s">
        <v>1228</v>
      </c>
      <c r="D167" s="896"/>
      <c r="E167" s="896"/>
      <c r="F167" s="896"/>
      <c r="G167" s="896"/>
      <c r="H167" s="896"/>
      <c r="I167" s="896"/>
      <c r="J167" s="896"/>
      <c r="K167" s="896"/>
      <c r="L167" s="896"/>
      <c r="M167" s="896"/>
      <c r="N167" s="896"/>
      <c r="O167" s="896"/>
      <c r="P167" s="896"/>
      <c r="Q167" s="896"/>
      <c r="R167" s="896"/>
      <c r="S167" s="896"/>
      <c r="T167" s="896"/>
      <c r="U167" s="896"/>
      <c r="V167" s="896"/>
      <c r="W167" s="896"/>
      <c r="X167" s="896"/>
      <c r="Y167" s="896"/>
      <c r="Z167" s="900"/>
      <c r="AA167" s="896"/>
      <c r="AB167" s="896"/>
      <c r="AC167" s="896"/>
      <c r="AD167" s="896"/>
      <c r="AE167" s="896"/>
      <c r="AF167" s="896"/>
    </row>
    <row r="168" spans="1:32" x14ac:dyDescent="0.15">
      <c r="A168" s="895" t="s">
        <v>3268</v>
      </c>
      <c r="B168" s="896" t="s">
        <v>307</v>
      </c>
      <c r="C168" s="896" t="s">
        <v>1167</v>
      </c>
      <c r="D168" s="896" t="s">
        <v>1166</v>
      </c>
      <c r="E168" s="896" t="s">
        <v>1442</v>
      </c>
      <c r="F168" s="896"/>
      <c r="G168" s="896"/>
      <c r="H168" s="896"/>
      <c r="I168" s="896"/>
      <c r="J168" s="896"/>
      <c r="K168" s="896"/>
      <c r="L168" s="896"/>
      <c r="M168" s="896"/>
      <c r="N168" s="896"/>
      <c r="O168" s="896"/>
      <c r="P168" s="896"/>
      <c r="Q168" s="896"/>
      <c r="R168" s="896"/>
      <c r="S168" s="896"/>
      <c r="T168" s="896"/>
      <c r="U168" s="896"/>
      <c r="V168" s="896"/>
      <c r="W168" s="896"/>
      <c r="X168" s="896"/>
      <c r="Y168" s="896"/>
      <c r="Z168" s="900"/>
      <c r="AA168" s="896"/>
      <c r="AB168" s="896"/>
      <c r="AC168" s="896"/>
      <c r="AD168" s="896"/>
      <c r="AE168" s="896"/>
      <c r="AF168" s="896"/>
    </row>
    <row r="169" spans="1:32" x14ac:dyDescent="0.15">
      <c r="A169" s="895" t="s">
        <v>3270</v>
      </c>
      <c r="B169" s="896" t="s">
        <v>308</v>
      </c>
      <c r="C169" s="896" t="s">
        <v>1174</v>
      </c>
      <c r="D169" s="896" t="s">
        <v>1145</v>
      </c>
      <c r="E169" s="896" t="s">
        <v>2533</v>
      </c>
      <c r="F169" s="896" t="s">
        <v>1441</v>
      </c>
      <c r="G169" s="896" t="s">
        <v>1128</v>
      </c>
      <c r="H169" s="896" t="s">
        <v>1138</v>
      </c>
      <c r="I169" s="896" t="s">
        <v>2534</v>
      </c>
      <c r="J169" s="896" t="s">
        <v>1286</v>
      </c>
      <c r="K169" s="896" t="s">
        <v>1228</v>
      </c>
      <c r="L169" s="896" t="s">
        <v>1440</v>
      </c>
      <c r="M169" s="896"/>
      <c r="N169" s="896"/>
      <c r="O169" s="896"/>
      <c r="P169" s="896"/>
      <c r="Q169" s="896"/>
      <c r="R169" s="896"/>
      <c r="S169" s="896"/>
      <c r="T169" s="896"/>
      <c r="U169" s="896"/>
      <c r="V169" s="896"/>
      <c r="W169" s="896"/>
      <c r="X169" s="896"/>
      <c r="Y169" s="896"/>
      <c r="Z169" s="900"/>
      <c r="AA169" s="896"/>
      <c r="AB169" s="896"/>
      <c r="AC169" s="896"/>
      <c r="AD169" s="896"/>
      <c r="AE169" s="896"/>
      <c r="AF169" s="896"/>
    </row>
    <row r="170" spans="1:32" x14ac:dyDescent="0.15">
      <c r="A170" s="895" t="s">
        <v>3272</v>
      </c>
      <c r="B170" s="896" t="s">
        <v>309</v>
      </c>
      <c r="C170" s="896" t="s">
        <v>1166</v>
      </c>
      <c r="D170" s="896" t="s">
        <v>1162</v>
      </c>
      <c r="E170" s="896" t="s">
        <v>1235</v>
      </c>
      <c r="F170" s="896" t="s">
        <v>1148</v>
      </c>
      <c r="G170" s="896"/>
      <c r="H170" s="896"/>
      <c r="I170" s="896"/>
      <c r="J170" s="896"/>
      <c r="K170" s="896"/>
      <c r="L170" s="896"/>
      <c r="M170" s="896"/>
      <c r="N170" s="896"/>
      <c r="O170" s="896"/>
      <c r="P170" s="896"/>
      <c r="Q170" s="896"/>
      <c r="R170" s="896"/>
      <c r="S170" s="896"/>
      <c r="T170" s="896"/>
      <c r="U170" s="896"/>
      <c r="V170" s="896"/>
      <c r="W170" s="896"/>
      <c r="X170" s="896"/>
      <c r="Y170" s="896"/>
      <c r="Z170" s="900"/>
      <c r="AA170" s="896"/>
      <c r="AB170" s="896"/>
      <c r="AC170" s="896"/>
      <c r="AD170" s="896"/>
      <c r="AE170" s="896"/>
      <c r="AF170" s="896"/>
    </row>
    <row r="171" spans="1:32" x14ac:dyDescent="0.15">
      <c r="A171" s="895" t="s">
        <v>3274</v>
      </c>
      <c r="B171" s="896" t="s">
        <v>310</v>
      </c>
      <c r="C171" s="896" t="s">
        <v>1439</v>
      </c>
      <c r="D171" s="896" t="s">
        <v>1145</v>
      </c>
      <c r="E171" s="896"/>
      <c r="F171" s="896"/>
      <c r="G171" s="896"/>
      <c r="H171" s="896"/>
      <c r="I171" s="896"/>
      <c r="J171" s="896"/>
      <c r="K171" s="896"/>
      <c r="L171" s="896"/>
      <c r="M171" s="896"/>
      <c r="N171" s="896"/>
      <c r="O171" s="896"/>
      <c r="P171" s="896"/>
      <c r="Q171" s="896"/>
      <c r="R171" s="896"/>
      <c r="S171" s="896"/>
      <c r="T171" s="896"/>
      <c r="U171" s="896"/>
      <c r="V171" s="896"/>
      <c r="W171" s="896"/>
      <c r="X171" s="896"/>
      <c r="Y171" s="896"/>
      <c r="Z171" s="900"/>
      <c r="AA171" s="896"/>
      <c r="AB171" s="896"/>
      <c r="AC171" s="896"/>
      <c r="AD171" s="896"/>
      <c r="AE171" s="896"/>
      <c r="AF171" s="896"/>
    </row>
    <row r="172" spans="1:32" x14ac:dyDescent="0.15">
      <c r="A172" s="895" t="s">
        <v>3276</v>
      </c>
      <c r="B172" s="896" t="s">
        <v>311</v>
      </c>
      <c r="C172" s="896" t="s">
        <v>1148</v>
      </c>
      <c r="D172" s="896"/>
      <c r="E172" s="896"/>
      <c r="F172" s="896"/>
      <c r="G172" s="896"/>
      <c r="H172" s="896"/>
      <c r="I172" s="896"/>
      <c r="J172" s="896"/>
      <c r="K172" s="896"/>
      <c r="L172" s="896"/>
      <c r="M172" s="896"/>
      <c r="N172" s="896"/>
      <c r="O172" s="896"/>
      <c r="P172" s="896"/>
      <c r="Q172" s="896"/>
      <c r="R172" s="896"/>
      <c r="S172" s="896"/>
      <c r="T172" s="896"/>
      <c r="U172" s="896"/>
      <c r="V172" s="896"/>
      <c r="W172" s="896"/>
      <c r="X172" s="896"/>
      <c r="Y172" s="896"/>
      <c r="Z172" s="900"/>
      <c r="AA172" s="896"/>
      <c r="AB172" s="896"/>
      <c r="AC172" s="896"/>
      <c r="AD172" s="896"/>
      <c r="AE172" s="896"/>
      <c r="AF172" s="896"/>
    </row>
    <row r="173" spans="1:32" x14ac:dyDescent="0.15">
      <c r="A173" s="895" t="s">
        <v>3278</v>
      </c>
      <c r="B173" s="896" t="s">
        <v>312</v>
      </c>
      <c r="C173" s="896" t="s">
        <v>1312</v>
      </c>
      <c r="D173" s="896"/>
      <c r="E173" s="896"/>
      <c r="F173" s="896"/>
      <c r="G173" s="896"/>
      <c r="H173" s="896"/>
      <c r="I173" s="896"/>
      <c r="J173" s="896"/>
      <c r="K173" s="896"/>
      <c r="L173" s="896"/>
      <c r="M173" s="896"/>
      <c r="N173" s="896"/>
      <c r="O173" s="896"/>
      <c r="P173" s="896"/>
      <c r="Q173" s="896"/>
      <c r="R173" s="896"/>
      <c r="S173" s="896"/>
      <c r="T173" s="896"/>
      <c r="U173" s="896"/>
      <c r="V173" s="896"/>
      <c r="W173" s="896"/>
      <c r="X173" s="896"/>
      <c r="Y173" s="896"/>
      <c r="Z173" s="900"/>
      <c r="AA173" s="896"/>
      <c r="AB173" s="896"/>
      <c r="AC173" s="896"/>
      <c r="AD173" s="896"/>
      <c r="AE173" s="896"/>
      <c r="AF173" s="896"/>
    </row>
    <row r="174" spans="1:32" x14ac:dyDescent="0.15">
      <c r="A174" s="895" t="s">
        <v>3280</v>
      </c>
      <c r="B174" s="896" t="s">
        <v>315</v>
      </c>
      <c r="C174" s="896" t="s">
        <v>1308</v>
      </c>
      <c r="D174" s="896"/>
      <c r="E174" s="896"/>
      <c r="F174" s="896"/>
      <c r="G174" s="896"/>
      <c r="H174" s="896"/>
      <c r="I174" s="896"/>
      <c r="J174" s="896"/>
      <c r="K174" s="896"/>
      <c r="L174" s="896"/>
      <c r="M174" s="896"/>
      <c r="N174" s="896"/>
      <c r="O174" s="896"/>
      <c r="P174" s="896"/>
      <c r="Q174" s="896"/>
      <c r="R174" s="896"/>
      <c r="S174" s="896"/>
      <c r="T174" s="896"/>
      <c r="U174" s="896"/>
      <c r="V174" s="896"/>
      <c r="W174" s="896"/>
      <c r="X174" s="896"/>
      <c r="Y174" s="896"/>
      <c r="Z174" s="900"/>
      <c r="AA174" s="896"/>
      <c r="AB174" s="896"/>
      <c r="AC174" s="896"/>
      <c r="AD174" s="896"/>
      <c r="AE174" s="896"/>
      <c r="AF174" s="896"/>
    </row>
    <row r="175" spans="1:32" x14ac:dyDescent="0.15">
      <c r="A175" s="895" t="s">
        <v>3282</v>
      </c>
      <c r="B175" s="896" t="s">
        <v>317</v>
      </c>
      <c r="C175" s="896" t="s">
        <v>1138</v>
      </c>
      <c r="D175" s="896" t="s">
        <v>1437</v>
      </c>
      <c r="E175" s="896" t="s">
        <v>1145</v>
      </c>
      <c r="F175" s="896" t="s">
        <v>1128</v>
      </c>
      <c r="G175" s="896"/>
      <c r="H175" s="896"/>
      <c r="I175" s="896"/>
      <c r="J175" s="896"/>
      <c r="K175" s="896"/>
      <c r="L175" s="896"/>
      <c r="M175" s="896"/>
      <c r="N175" s="896"/>
      <c r="O175" s="896"/>
      <c r="P175" s="896"/>
      <c r="Q175" s="896"/>
      <c r="R175" s="896"/>
      <c r="S175" s="896"/>
      <c r="T175" s="896"/>
      <c r="U175" s="896"/>
      <c r="V175" s="896"/>
      <c r="W175" s="896"/>
      <c r="X175" s="896"/>
      <c r="Y175" s="896"/>
      <c r="Z175" s="900"/>
      <c r="AA175" s="896"/>
      <c r="AB175" s="896"/>
      <c r="AC175" s="896"/>
      <c r="AD175" s="896"/>
      <c r="AE175" s="896"/>
      <c r="AF175" s="896"/>
    </row>
    <row r="176" spans="1:32" x14ac:dyDescent="0.15">
      <c r="A176" s="895" t="s">
        <v>3284</v>
      </c>
      <c r="B176" s="896" t="s">
        <v>318</v>
      </c>
      <c r="C176" s="896" t="s">
        <v>1145</v>
      </c>
      <c r="D176" s="896"/>
      <c r="E176" s="896"/>
      <c r="F176" s="896"/>
      <c r="G176" s="896"/>
      <c r="H176" s="896"/>
      <c r="I176" s="896"/>
      <c r="J176" s="896"/>
      <c r="K176" s="896"/>
      <c r="L176" s="896"/>
      <c r="M176" s="896"/>
      <c r="N176" s="896"/>
      <c r="O176" s="896"/>
      <c r="P176" s="896"/>
      <c r="Q176" s="896"/>
      <c r="R176" s="896"/>
      <c r="S176" s="896"/>
      <c r="T176" s="896"/>
      <c r="U176" s="896"/>
      <c r="V176" s="896"/>
      <c r="W176" s="896"/>
      <c r="X176" s="896"/>
      <c r="Y176" s="896"/>
      <c r="Z176" s="900"/>
      <c r="AA176" s="896"/>
      <c r="AB176" s="896"/>
      <c r="AC176" s="896"/>
      <c r="AD176" s="896"/>
      <c r="AE176" s="896"/>
      <c r="AF176" s="896"/>
    </row>
    <row r="177" spans="1:32" x14ac:dyDescent="0.15">
      <c r="A177" s="895" t="s">
        <v>3286</v>
      </c>
      <c r="B177" s="896" t="s">
        <v>319</v>
      </c>
      <c r="C177" s="896" t="s">
        <v>1161</v>
      </c>
      <c r="D177" s="896"/>
      <c r="E177" s="896"/>
      <c r="F177" s="896"/>
      <c r="G177" s="896"/>
      <c r="H177" s="896"/>
      <c r="I177" s="896"/>
      <c r="J177" s="896"/>
      <c r="K177" s="896"/>
      <c r="L177" s="896"/>
      <c r="M177" s="896"/>
      <c r="N177" s="896"/>
      <c r="O177" s="896"/>
      <c r="P177" s="896"/>
      <c r="Q177" s="896"/>
      <c r="R177" s="896"/>
      <c r="S177" s="896"/>
      <c r="T177" s="896"/>
      <c r="U177" s="896"/>
      <c r="V177" s="896"/>
      <c r="W177" s="896"/>
      <c r="X177" s="896"/>
      <c r="Y177" s="896"/>
      <c r="Z177" s="900"/>
      <c r="AA177" s="896"/>
      <c r="AB177" s="896"/>
      <c r="AC177" s="896"/>
      <c r="AD177" s="896"/>
      <c r="AE177" s="896"/>
      <c r="AF177" s="896"/>
    </row>
    <row r="178" spans="1:32" x14ac:dyDescent="0.15">
      <c r="A178" s="895" t="s">
        <v>3288</v>
      </c>
      <c r="B178" s="896" t="s">
        <v>320</v>
      </c>
      <c r="C178" s="896" t="s">
        <v>1168</v>
      </c>
      <c r="D178" s="896" t="s">
        <v>2535</v>
      </c>
      <c r="E178" s="896"/>
      <c r="F178" s="896"/>
      <c r="G178" s="896"/>
      <c r="H178" s="896"/>
      <c r="I178" s="896"/>
      <c r="J178" s="896"/>
      <c r="K178" s="896"/>
      <c r="L178" s="896"/>
      <c r="M178" s="896"/>
      <c r="N178" s="896"/>
      <c r="O178" s="896"/>
      <c r="P178" s="896"/>
      <c r="Q178" s="896"/>
      <c r="R178" s="896"/>
      <c r="S178" s="896"/>
      <c r="T178" s="896"/>
      <c r="U178" s="896"/>
      <c r="V178" s="896"/>
      <c r="W178" s="896"/>
      <c r="X178" s="896"/>
      <c r="Y178" s="896"/>
      <c r="Z178" s="900"/>
      <c r="AA178" s="896"/>
      <c r="AB178" s="896"/>
      <c r="AC178" s="896"/>
      <c r="AD178" s="896"/>
      <c r="AE178" s="896"/>
      <c r="AF178" s="896"/>
    </row>
    <row r="179" spans="1:32" x14ac:dyDescent="0.15">
      <c r="A179" s="895" t="s">
        <v>3290</v>
      </c>
      <c r="B179" s="896" t="s">
        <v>321</v>
      </c>
      <c r="C179" s="896" t="s">
        <v>1169</v>
      </c>
      <c r="D179" s="896" t="s">
        <v>1138</v>
      </c>
      <c r="E179" s="896" t="s">
        <v>1151</v>
      </c>
      <c r="F179" s="896" t="s">
        <v>1145</v>
      </c>
      <c r="G179" s="896" t="s">
        <v>1128</v>
      </c>
      <c r="H179" s="896" t="s">
        <v>1173</v>
      </c>
      <c r="I179" s="896"/>
      <c r="J179" s="896"/>
      <c r="K179" s="896"/>
      <c r="L179" s="896"/>
      <c r="M179" s="896"/>
      <c r="N179" s="896"/>
      <c r="O179" s="896"/>
      <c r="P179" s="896"/>
      <c r="Q179" s="896"/>
      <c r="R179" s="896"/>
      <c r="S179" s="896"/>
      <c r="T179" s="896"/>
      <c r="U179" s="896"/>
      <c r="V179" s="896"/>
      <c r="W179" s="896"/>
      <c r="X179" s="896"/>
      <c r="Y179" s="896"/>
      <c r="Z179" s="900"/>
      <c r="AA179" s="896"/>
      <c r="AB179" s="896"/>
      <c r="AC179" s="896"/>
      <c r="AD179" s="896"/>
      <c r="AE179" s="896"/>
      <c r="AF179" s="896"/>
    </row>
    <row r="180" spans="1:32" x14ac:dyDescent="0.15">
      <c r="A180" s="895" t="s">
        <v>3292</v>
      </c>
      <c r="B180" s="896" t="s">
        <v>323</v>
      </c>
      <c r="C180" s="896" t="s">
        <v>1301</v>
      </c>
      <c r="D180" s="896" t="s">
        <v>1386</v>
      </c>
      <c r="E180" s="896" t="s">
        <v>1145</v>
      </c>
      <c r="F180" s="896"/>
      <c r="G180" s="896"/>
      <c r="H180" s="896"/>
      <c r="I180" s="896"/>
      <c r="J180" s="896"/>
      <c r="K180" s="896"/>
      <c r="L180" s="896"/>
      <c r="M180" s="896"/>
      <c r="N180" s="896"/>
      <c r="O180" s="896"/>
      <c r="P180" s="896"/>
      <c r="Q180" s="896"/>
      <c r="R180" s="896"/>
      <c r="S180" s="896"/>
      <c r="T180" s="896"/>
      <c r="U180" s="896"/>
      <c r="V180" s="896"/>
      <c r="W180" s="896"/>
      <c r="X180" s="896"/>
      <c r="Y180" s="896"/>
      <c r="Z180" s="900"/>
      <c r="AA180" s="896"/>
      <c r="AB180" s="896"/>
      <c r="AC180" s="896"/>
      <c r="AD180" s="896"/>
      <c r="AE180" s="896"/>
      <c r="AF180" s="896"/>
    </row>
    <row r="181" spans="1:32" x14ac:dyDescent="0.15">
      <c r="A181" s="895" t="s">
        <v>3294</v>
      </c>
      <c r="B181" s="896" t="s">
        <v>324</v>
      </c>
      <c r="C181" s="896" t="s">
        <v>1436</v>
      </c>
      <c r="D181" s="896" t="s">
        <v>1435</v>
      </c>
      <c r="E181" s="896" t="s">
        <v>1250</v>
      </c>
      <c r="F181" s="896" t="s">
        <v>1169</v>
      </c>
      <c r="G181" s="896" t="s">
        <v>1138</v>
      </c>
      <c r="H181" s="896" t="s">
        <v>1145</v>
      </c>
      <c r="I181" s="896" t="s">
        <v>1128</v>
      </c>
      <c r="J181" s="896"/>
      <c r="K181" s="896"/>
      <c r="L181" s="896"/>
      <c r="M181" s="896"/>
      <c r="N181" s="896"/>
      <c r="O181" s="896"/>
      <c r="P181" s="896"/>
      <c r="Q181" s="896"/>
      <c r="R181" s="896"/>
      <c r="S181" s="896"/>
      <c r="T181" s="896"/>
      <c r="U181" s="896"/>
      <c r="V181" s="896"/>
      <c r="W181" s="896"/>
      <c r="X181" s="896"/>
      <c r="Y181" s="896"/>
      <c r="Z181" s="900"/>
      <c r="AA181" s="896"/>
      <c r="AB181" s="896"/>
      <c r="AC181" s="896"/>
      <c r="AD181" s="896"/>
      <c r="AE181" s="896"/>
      <c r="AF181" s="896"/>
    </row>
    <row r="182" spans="1:32" x14ac:dyDescent="0.15">
      <c r="A182" s="895" t="s">
        <v>3296</v>
      </c>
      <c r="B182" s="896" t="s">
        <v>325</v>
      </c>
      <c r="C182" s="896" t="s">
        <v>1169</v>
      </c>
      <c r="D182" s="896"/>
      <c r="E182" s="896"/>
      <c r="F182" s="896"/>
      <c r="G182" s="896"/>
      <c r="H182" s="896"/>
      <c r="I182" s="896"/>
      <c r="J182" s="896"/>
      <c r="K182" s="896"/>
      <c r="L182" s="896"/>
      <c r="M182" s="896"/>
      <c r="N182" s="896"/>
      <c r="O182" s="896"/>
      <c r="P182" s="896"/>
      <c r="Q182" s="896"/>
      <c r="R182" s="896"/>
      <c r="S182" s="896"/>
      <c r="T182" s="896"/>
      <c r="U182" s="896"/>
      <c r="V182" s="896"/>
      <c r="W182" s="896"/>
      <c r="X182" s="896"/>
      <c r="Y182" s="896"/>
      <c r="Z182" s="900"/>
      <c r="AA182" s="896"/>
      <c r="AB182" s="896"/>
      <c r="AC182" s="896"/>
      <c r="AD182" s="896"/>
      <c r="AE182" s="896"/>
      <c r="AF182" s="896"/>
    </row>
    <row r="183" spans="1:32" x14ac:dyDescent="0.15">
      <c r="A183" s="895" t="s">
        <v>3298</v>
      </c>
      <c r="B183" s="896" t="s">
        <v>326</v>
      </c>
      <c r="C183" s="896" t="s">
        <v>1138</v>
      </c>
      <c r="D183" s="896" t="s">
        <v>1217</v>
      </c>
      <c r="E183" s="896" t="s">
        <v>1147</v>
      </c>
      <c r="F183" s="896" t="s">
        <v>1434</v>
      </c>
      <c r="G183" s="896" t="s">
        <v>1151</v>
      </c>
      <c r="H183" s="896" t="s">
        <v>1433</v>
      </c>
      <c r="I183" s="896"/>
      <c r="J183" s="896"/>
      <c r="K183" s="896"/>
      <c r="L183" s="896"/>
      <c r="M183" s="896"/>
      <c r="N183" s="896"/>
      <c r="O183" s="896"/>
      <c r="P183" s="896"/>
      <c r="Q183" s="896"/>
      <c r="R183" s="896"/>
      <c r="S183" s="896"/>
      <c r="T183" s="896"/>
      <c r="U183" s="896"/>
      <c r="V183" s="896"/>
      <c r="W183" s="896"/>
      <c r="X183" s="896"/>
      <c r="Y183" s="896"/>
      <c r="Z183" s="900"/>
      <c r="AA183" s="896"/>
      <c r="AB183" s="896"/>
      <c r="AC183" s="896"/>
      <c r="AD183" s="896"/>
      <c r="AE183" s="896"/>
      <c r="AF183" s="896"/>
    </row>
    <row r="184" spans="1:32" x14ac:dyDescent="0.15">
      <c r="A184" s="895" t="s">
        <v>3300</v>
      </c>
      <c r="B184" s="896" t="s">
        <v>329</v>
      </c>
      <c r="C184" s="896" t="s">
        <v>1312</v>
      </c>
      <c r="D184" s="896"/>
      <c r="E184" s="896"/>
      <c r="F184" s="896"/>
      <c r="G184" s="896"/>
      <c r="H184" s="896"/>
      <c r="I184" s="896"/>
      <c r="J184" s="896"/>
      <c r="K184" s="896"/>
      <c r="L184" s="896"/>
      <c r="M184" s="896"/>
      <c r="N184" s="896"/>
      <c r="O184" s="896"/>
      <c r="P184" s="896"/>
      <c r="Q184" s="896"/>
      <c r="R184" s="896"/>
      <c r="S184" s="896"/>
      <c r="T184" s="896"/>
      <c r="U184" s="896"/>
      <c r="V184" s="896"/>
      <c r="W184" s="896"/>
      <c r="X184" s="896"/>
      <c r="Y184" s="896"/>
      <c r="Z184" s="900"/>
      <c r="AA184" s="896"/>
      <c r="AB184" s="896"/>
      <c r="AC184" s="896"/>
      <c r="AD184" s="896"/>
      <c r="AE184" s="896"/>
      <c r="AF184" s="896"/>
    </row>
    <row r="185" spans="1:32" x14ac:dyDescent="0.15">
      <c r="A185" s="895" t="s">
        <v>3302</v>
      </c>
      <c r="B185" s="896" t="s">
        <v>330</v>
      </c>
      <c r="C185" s="896" t="s">
        <v>1138</v>
      </c>
      <c r="D185" s="896" t="s">
        <v>1151</v>
      </c>
      <c r="E185" s="896" t="s">
        <v>1432</v>
      </c>
      <c r="F185" s="896" t="s">
        <v>1184</v>
      </c>
      <c r="G185" s="896" t="s">
        <v>1145</v>
      </c>
      <c r="H185" s="896" t="s">
        <v>1128</v>
      </c>
      <c r="I185" s="896" t="s">
        <v>1173</v>
      </c>
      <c r="J185" s="896" t="s">
        <v>1228</v>
      </c>
      <c r="K185" s="896"/>
      <c r="L185" s="896"/>
      <c r="M185" s="896"/>
      <c r="N185" s="896"/>
      <c r="O185" s="896"/>
      <c r="P185" s="896"/>
      <c r="Q185" s="896"/>
      <c r="R185" s="896"/>
      <c r="S185" s="896"/>
      <c r="T185" s="896"/>
      <c r="U185" s="896"/>
      <c r="V185" s="896"/>
      <c r="W185" s="896"/>
      <c r="X185" s="896"/>
      <c r="Y185" s="896"/>
      <c r="Z185" s="900"/>
      <c r="AA185" s="896"/>
      <c r="AB185" s="896"/>
      <c r="AC185" s="896"/>
      <c r="AD185" s="896"/>
      <c r="AE185" s="896"/>
      <c r="AF185" s="896"/>
    </row>
    <row r="186" spans="1:32" x14ac:dyDescent="0.15">
      <c r="A186" s="895" t="s">
        <v>4527</v>
      </c>
      <c r="B186" s="896" t="s">
        <v>335</v>
      </c>
      <c r="C186" s="896" t="s">
        <v>1244</v>
      </c>
      <c r="D186" s="896" t="s">
        <v>1425</v>
      </c>
      <c r="E186" s="896" t="s">
        <v>1145</v>
      </c>
      <c r="F186" s="896" t="s">
        <v>1362</v>
      </c>
      <c r="G186" s="896" t="s">
        <v>1138</v>
      </c>
      <c r="H186" s="896" t="s">
        <v>1128</v>
      </c>
      <c r="I186" s="896" t="s">
        <v>1262</v>
      </c>
      <c r="J186" s="896" t="s">
        <v>1410</v>
      </c>
      <c r="K186" s="896" t="s">
        <v>1322</v>
      </c>
      <c r="L186" s="896" t="s">
        <v>4847</v>
      </c>
      <c r="M186" s="896" t="s">
        <v>1164</v>
      </c>
      <c r="N186" s="896" t="s">
        <v>1147</v>
      </c>
      <c r="O186" s="896" t="s">
        <v>1426</v>
      </c>
      <c r="P186" s="896" t="s">
        <v>1427</v>
      </c>
      <c r="Q186" s="896" t="s">
        <v>1166</v>
      </c>
      <c r="R186" s="896" t="s">
        <v>1243</v>
      </c>
      <c r="S186" s="896" t="s">
        <v>4848</v>
      </c>
      <c r="T186" s="896"/>
      <c r="U186" s="896"/>
      <c r="V186" s="896"/>
      <c r="W186" s="896"/>
      <c r="X186" s="896"/>
      <c r="Y186" s="896"/>
      <c r="Z186" s="900"/>
      <c r="AA186" s="896"/>
      <c r="AB186" s="896"/>
      <c r="AC186" s="896"/>
      <c r="AD186" s="896"/>
      <c r="AE186" s="896"/>
      <c r="AF186" s="896"/>
    </row>
    <row r="187" spans="1:32" x14ac:dyDescent="0.15">
      <c r="A187" s="895" t="s">
        <v>3306</v>
      </c>
      <c r="B187" s="896" t="s">
        <v>337</v>
      </c>
      <c r="C187" s="896" t="s">
        <v>1166</v>
      </c>
      <c r="D187" s="896"/>
      <c r="E187" s="896"/>
      <c r="F187" s="896"/>
      <c r="G187" s="896"/>
      <c r="H187" s="896"/>
      <c r="I187" s="896"/>
      <c r="J187" s="896"/>
      <c r="K187" s="896"/>
      <c r="L187" s="896"/>
      <c r="M187" s="896"/>
      <c r="N187" s="896"/>
      <c r="O187" s="896"/>
      <c r="P187" s="896"/>
      <c r="Q187" s="896"/>
      <c r="R187" s="896"/>
      <c r="S187" s="896"/>
      <c r="T187" s="896"/>
      <c r="U187" s="896"/>
      <c r="V187" s="896"/>
      <c r="W187" s="896"/>
      <c r="X187" s="896"/>
      <c r="Y187" s="896"/>
      <c r="Z187" s="900"/>
      <c r="AA187" s="896"/>
      <c r="AB187" s="896"/>
      <c r="AC187" s="896"/>
      <c r="AD187" s="896"/>
      <c r="AE187" s="896"/>
      <c r="AF187" s="896"/>
    </row>
    <row r="188" spans="1:32" x14ac:dyDescent="0.15">
      <c r="A188" s="895" t="s">
        <v>3308</v>
      </c>
      <c r="B188" s="896" t="s">
        <v>340</v>
      </c>
      <c r="C188" s="896" t="s">
        <v>1423</v>
      </c>
      <c r="D188" s="896"/>
      <c r="E188" s="896"/>
      <c r="F188" s="896"/>
      <c r="G188" s="896"/>
      <c r="H188" s="896"/>
      <c r="I188" s="896"/>
      <c r="J188" s="896"/>
      <c r="K188" s="896"/>
      <c r="L188" s="896"/>
      <c r="M188" s="896"/>
      <c r="N188" s="896"/>
      <c r="O188" s="896"/>
      <c r="P188" s="896"/>
      <c r="Q188" s="896"/>
      <c r="R188" s="896"/>
      <c r="S188" s="896"/>
      <c r="T188" s="896"/>
      <c r="U188" s="896"/>
      <c r="V188" s="896"/>
      <c r="W188" s="896"/>
      <c r="X188" s="896"/>
      <c r="Y188" s="896"/>
      <c r="Z188" s="900"/>
      <c r="AA188" s="896"/>
      <c r="AB188" s="896"/>
      <c r="AC188" s="896"/>
      <c r="AD188" s="896"/>
      <c r="AE188" s="896"/>
      <c r="AF188" s="896"/>
    </row>
    <row r="189" spans="1:32" x14ac:dyDescent="0.15">
      <c r="A189" s="895" t="s">
        <v>3310</v>
      </c>
      <c r="B189" s="896" t="s">
        <v>341</v>
      </c>
      <c r="C189" s="896" t="s">
        <v>1185</v>
      </c>
      <c r="D189" s="896"/>
      <c r="E189" s="896"/>
      <c r="F189" s="896"/>
      <c r="G189" s="896"/>
      <c r="H189" s="896"/>
      <c r="I189" s="896"/>
      <c r="J189" s="896"/>
      <c r="K189" s="896"/>
      <c r="L189" s="896"/>
      <c r="M189" s="896"/>
      <c r="N189" s="896"/>
      <c r="O189" s="896"/>
      <c r="P189" s="896"/>
      <c r="Q189" s="896"/>
      <c r="R189" s="896"/>
      <c r="S189" s="896"/>
      <c r="T189" s="896"/>
      <c r="U189" s="896"/>
      <c r="V189" s="896"/>
      <c r="W189" s="896"/>
      <c r="X189" s="896"/>
      <c r="Y189" s="896"/>
      <c r="Z189" s="900"/>
      <c r="AA189" s="896"/>
      <c r="AB189" s="896"/>
      <c r="AC189" s="896"/>
      <c r="AD189" s="896"/>
      <c r="AE189" s="896"/>
      <c r="AF189" s="896"/>
    </row>
    <row r="190" spans="1:32" x14ac:dyDescent="0.15">
      <c r="A190" s="895" t="s">
        <v>3312</v>
      </c>
      <c r="B190" s="896" t="s">
        <v>345</v>
      </c>
      <c r="C190" s="896" t="s">
        <v>1162</v>
      </c>
      <c r="D190" s="896"/>
      <c r="E190" s="896"/>
      <c r="F190" s="896"/>
      <c r="G190" s="896"/>
      <c r="H190" s="896"/>
      <c r="I190" s="896"/>
      <c r="J190" s="896"/>
      <c r="K190" s="896"/>
      <c r="L190" s="896"/>
      <c r="M190" s="896"/>
      <c r="N190" s="896"/>
      <c r="O190" s="896"/>
      <c r="P190" s="896"/>
      <c r="Q190" s="896"/>
      <c r="R190" s="896"/>
      <c r="S190" s="896"/>
      <c r="T190" s="896"/>
      <c r="U190" s="896"/>
      <c r="V190" s="896"/>
      <c r="W190" s="896"/>
      <c r="X190" s="896"/>
      <c r="Y190" s="896"/>
      <c r="Z190" s="900"/>
      <c r="AA190" s="896"/>
      <c r="AB190" s="896"/>
      <c r="AC190" s="896"/>
      <c r="AD190" s="896"/>
      <c r="AE190" s="896"/>
      <c r="AF190" s="896"/>
    </row>
    <row r="191" spans="1:32" x14ac:dyDescent="0.15">
      <c r="A191" s="895" t="s">
        <v>3314</v>
      </c>
      <c r="B191" s="896" t="s">
        <v>346</v>
      </c>
      <c r="C191" s="896" t="s">
        <v>1166</v>
      </c>
      <c r="D191" s="896"/>
      <c r="E191" s="896"/>
      <c r="F191" s="896"/>
      <c r="G191" s="896"/>
      <c r="H191" s="896"/>
      <c r="I191" s="896"/>
      <c r="J191" s="896"/>
      <c r="K191" s="896"/>
      <c r="L191" s="896"/>
      <c r="M191" s="896"/>
      <c r="N191" s="896"/>
      <c r="O191" s="896"/>
      <c r="P191" s="896"/>
      <c r="Q191" s="896"/>
      <c r="R191" s="896"/>
      <c r="S191" s="896"/>
      <c r="T191" s="896"/>
      <c r="U191" s="896"/>
      <c r="V191" s="896"/>
      <c r="W191" s="896"/>
      <c r="X191" s="896"/>
      <c r="Y191" s="896"/>
      <c r="Z191" s="900"/>
      <c r="AA191" s="896"/>
      <c r="AB191" s="896"/>
      <c r="AC191" s="896"/>
      <c r="AD191" s="896"/>
      <c r="AE191" s="896"/>
      <c r="AF191" s="896"/>
    </row>
    <row r="192" spans="1:32" x14ac:dyDescent="0.15">
      <c r="A192" s="895" t="s">
        <v>3316</v>
      </c>
      <c r="B192" s="896" t="s">
        <v>347</v>
      </c>
      <c r="C192" s="896" t="s">
        <v>1135</v>
      </c>
      <c r="D192" s="896" t="s">
        <v>1164</v>
      </c>
      <c r="E192" s="896"/>
      <c r="F192" s="896"/>
      <c r="G192" s="896"/>
      <c r="H192" s="896"/>
      <c r="I192" s="896"/>
      <c r="J192" s="896"/>
      <c r="K192" s="896"/>
      <c r="L192" s="896"/>
      <c r="M192" s="896"/>
      <c r="N192" s="896"/>
      <c r="O192" s="896"/>
      <c r="P192" s="896"/>
      <c r="Q192" s="896"/>
      <c r="R192" s="896"/>
      <c r="S192" s="896"/>
      <c r="T192" s="896"/>
      <c r="U192" s="896"/>
      <c r="V192" s="896"/>
      <c r="W192" s="896"/>
      <c r="X192" s="896"/>
      <c r="Y192" s="896"/>
      <c r="Z192" s="900"/>
      <c r="AA192" s="896"/>
      <c r="AB192" s="896"/>
      <c r="AC192" s="896"/>
      <c r="AD192" s="896"/>
      <c r="AE192" s="896"/>
      <c r="AF192" s="896"/>
    </row>
    <row r="193" spans="1:32" x14ac:dyDescent="0.15">
      <c r="A193" s="895" t="s">
        <v>3318</v>
      </c>
      <c r="B193" s="896" t="s">
        <v>348</v>
      </c>
      <c r="C193" s="896" t="s">
        <v>1166</v>
      </c>
      <c r="D193" s="896" t="s">
        <v>1168</v>
      </c>
      <c r="E193" s="896"/>
      <c r="F193" s="896"/>
      <c r="G193" s="896"/>
      <c r="H193" s="896"/>
      <c r="I193" s="896"/>
      <c r="J193" s="896"/>
      <c r="K193" s="896"/>
      <c r="L193" s="896"/>
      <c r="M193" s="896"/>
      <c r="N193" s="896"/>
      <c r="O193" s="896"/>
      <c r="P193" s="896"/>
      <c r="Q193" s="896"/>
      <c r="R193" s="896"/>
      <c r="S193" s="896"/>
      <c r="T193" s="896"/>
      <c r="U193" s="896"/>
      <c r="V193" s="896"/>
      <c r="W193" s="896"/>
      <c r="X193" s="896"/>
      <c r="Y193" s="896"/>
      <c r="Z193" s="900"/>
      <c r="AA193" s="896"/>
      <c r="AB193" s="896"/>
      <c r="AC193" s="896"/>
      <c r="AD193" s="896"/>
      <c r="AE193" s="896"/>
      <c r="AF193" s="896"/>
    </row>
    <row r="194" spans="1:32" x14ac:dyDescent="0.15">
      <c r="A194" s="895" t="s">
        <v>3320</v>
      </c>
      <c r="B194" s="896" t="s">
        <v>354</v>
      </c>
      <c r="C194" s="896" t="s">
        <v>1147</v>
      </c>
      <c r="D194" s="896" t="s">
        <v>1419</v>
      </c>
      <c r="E194" s="896" t="s">
        <v>1418</v>
      </c>
      <c r="F194" s="896" t="s">
        <v>1417</v>
      </c>
      <c r="G194" s="896" t="s">
        <v>1228</v>
      </c>
      <c r="H194" s="896" t="s">
        <v>4648</v>
      </c>
      <c r="I194" s="896"/>
      <c r="J194" s="896"/>
      <c r="K194" s="896"/>
      <c r="L194" s="896"/>
      <c r="M194" s="896"/>
      <c r="N194" s="896"/>
      <c r="O194" s="896"/>
      <c r="P194" s="896"/>
      <c r="Q194" s="896"/>
      <c r="R194" s="896"/>
      <c r="S194" s="896"/>
      <c r="T194" s="896"/>
      <c r="U194" s="896"/>
      <c r="V194" s="896"/>
      <c r="W194" s="896"/>
      <c r="X194" s="896"/>
      <c r="Y194" s="896"/>
      <c r="Z194" s="900"/>
      <c r="AA194" s="896"/>
      <c r="AB194" s="896"/>
      <c r="AC194" s="896"/>
      <c r="AD194" s="896"/>
      <c r="AE194" s="896"/>
      <c r="AF194" s="896"/>
    </row>
    <row r="195" spans="1:32" x14ac:dyDescent="0.15">
      <c r="A195" s="895" t="s">
        <v>3322</v>
      </c>
      <c r="B195" s="896" t="s">
        <v>356</v>
      </c>
      <c r="C195" s="896" t="s">
        <v>1243</v>
      </c>
      <c r="D195" s="896" t="s">
        <v>4530</v>
      </c>
      <c r="E195" s="896" t="s">
        <v>4531</v>
      </c>
      <c r="F195" s="896" t="s">
        <v>4640</v>
      </c>
      <c r="G195" s="896" t="s">
        <v>4532</v>
      </c>
      <c r="H195" s="896" t="s">
        <v>1415</v>
      </c>
      <c r="I195" s="896"/>
      <c r="J195" s="896"/>
      <c r="K195" s="896"/>
      <c r="L195" s="896"/>
      <c r="M195" s="896"/>
      <c r="N195" s="896"/>
      <c r="O195" s="896"/>
      <c r="P195" s="896"/>
      <c r="Q195" s="896"/>
      <c r="R195" s="896"/>
      <c r="S195" s="896"/>
      <c r="T195" s="896"/>
      <c r="U195" s="896"/>
      <c r="V195" s="896"/>
      <c r="W195" s="896"/>
      <c r="X195" s="896"/>
      <c r="Y195" s="896"/>
      <c r="Z195" s="900"/>
      <c r="AA195" s="896"/>
      <c r="AB195" s="896"/>
      <c r="AC195" s="896"/>
      <c r="AD195" s="896"/>
      <c r="AE195" s="896"/>
      <c r="AF195" s="896"/>
    </row>
    <row r="196" spans="1:32" x14ac:dyDescent="0.15">
      <c r="A196" s="895" t="s">
        <v>3324</v>
      </c>
      <c r="B196" s="896" t="s">
        <v>359</v>
      </c>
      <c r="C196" s="896" t="s">
        <v>1270</v>
      </c>
      <c r="D196" s="896" t="s">
        <v>1148</v>
      </c>
      <c r="E196" s="896"/>
      <c r="F196" s="896"/>
      <c r="G196" s="896"/>
      <c r="H196" s="896"/>
      <c r="I196" s="896"/>
      <c r="J196" s="896"/>
      <c r="K196" s="896"/>
      <c r="L196" s="896"/>
      <c r="M196" s="896"/>
      <c r="N196" s="896"/>
      <c r="O196" s="896"/>
      <c r="P196" s="896"/>
      <c r="Q196" s="896"/>
      <c r="R196" s="896"/>
      <c r="S196" s="896"/>
      <c r="T196" s="896"/>
      <c r="U196" s="896"/>
      <c r="V196" s="896"/>
      <c r="W196" s="896"/>
      <c r="X196" s="896"/>
      <c r="Y196" s="896"/>
      <c r="Z196" s="900"/>
      <c r="AA196" s="896"/>
      <c r="AB196" s="896"/>
      <c r="AC196" s="896"/>
      <c r="AD196" s="896"/>
      <c r="AE196" s="896"/>
      <c r="AF196" s="896"/>
    </row>
    <row r="197" spans="1:32" x14ac:dyDescent="0.15">
      <c r="A197" s="895" t="s">
        <v>3326</v>
      </c>
      <c r="B197" s="896" t="s">
        <v>360</v>
      </c>
      <c r="C197" s="896" t="s">
        <v>4620</v>
      </c>
      <c r="D197" s="896" t="s">
        <v>1169</v>
      </c>
      <c r="E197" s="896" t="s">
        <v>1147</v>
      </c>
      <c r="F197" s="896" t="s">
        <v>1270</v>
      </c>
      <c r="G197" s="896" t="s">
        <v>1148</v>
      </c>
      <c r="H197" s="896" t="s">
        <v>1164</v>
      </c>
      <c r="I197" s="896" t="s">
        <v>1228</v>
      </c>
      <c r="J197" s="896"/>
      <c r="K197" s="896"/>
      <c r="L197" s="896"/>
      <c r="M197" s="896"/>
      <c r="N197" s="896"/>
      <c r="O197" s="896"/>
      <c r="P197" s="896"/>
      <c r="Q197" s="896"/>
      <c r="R197" s="896"/>
      <c r="S197" s="896"/>
      <c r="T197" s="896"/>
      <c r="U197" s="896"/>
      <c r="V197" s="896"/>
      <c r="W197" s="896"/>
      <c r="X197" s="896"/>
      <c r="Y197" s="896"/>
      <c r="Z197" s="900"/>
      <c r="AA197" s="896"/>
      <c r="AB197" s="896"/>
      <c r="AC197" s="896"/>
      <c r="AD197" s="896"/>
      <c r="AE197" s="896"/>
      <c r="AF197" s="896"/>
    </row>
    <row r="198" spans="1:32" x14ac:dyDescent="0.15">
      <c r="A198" s="895" t="s">
        <v>3328</v>
      </c>
      <c r="B198" s="896" t="s">
        <v>361</v>
      </c>
      <c r="C198" s="896" t="s">
        <v>1166</v>
      </c>
      <c r="D198" s="896" t="s">
        <v>1168</v>
      </c>
      <c r="E198" s="896" t="s">
        <v>1148</v>
      </c>
      <c r="F198" s="896" t="s">
        <v>1164</v>
      </c>
      <c r="G198" s="896"/>
      <c r="H198" s="896"/>
      <c r="I198" s="896"/>
      <c r="J198" s="896"/>
      <c r="K198" s="896"/>
      <c r="L198" s="896"/>
      <c r="M198" s="896"/>
      <c r="N198" s="896"/>
      <c r="O198" s="896"/>
      <c r="P198" s="896"/>
      <c r="Q198" s="896"/>
      <c r="R198" s="896"/>
      <c r="S198" s="896"/>
      <c r="T198" s="896"/>
      <c r="U198" s="896"/>
      <c r="V198" s="896"/>
      <c r="W198" s="896"/>
      <c r="X198" s="896"/>
      <c r="Y198" s="896"/>
      <c r="Z198" s="900"/>
      <c r="AA198" s="896"/>
      <c r="AB198" s="896"/>
      <c r="AC198" s="896"/>
      <c r="AD198" s="896"/>
      <c r="AE198" s="896"/>
      <c r="AF198" s="896"/>
    </row>
    <row r="199" spans="1:32" x14ac:dyDescent="0.15">
      <c r="A199" s="895" t="s">
        <v>3330</v>
      </c>
      <c r="B199" s="896" t="s">
        <v>363</v>
      </c>
      <c r="C199" s="896" t="s">
        <v>1413</v>
      </c>
      <c r="D199" s="896" t="s">
        <v>1169</v>
      </c>
      <c r="E199" s="896" t="s">
        <v>1138</v>
      </c>
      <c r="F199" s="896" t="s">
        <v>1182</v>
      </c>
      <c r="G199" s="896" t="s">
        <v>1270</v>
      </c>
      <c r="H199" s="896" t="s">
        <v>1145</v>
      </c>
      <c r="I199" s="896" t="s">
        <v>1128</v>
      </c>
      <c r="J199" s="896" t="s">
        <v>1228</v>
      </c>
      <c r="K199" s="896" t="s">
        <v>2397</v>
      </c>
      <c r="L199" s="896" t="s">
        <v>2398</v>
      </c>
      <c r="M199" s="896" t="s">
        <v>2536</v>
      </c>
      <c r="N199" s="896" t="s">
        <v>2644</v>
      </c>
      <c r="O199" s="896" t="s">
        <v>2645</v>
      </c>
      <c r="P199" s="896" t="s">
        <v>2646</v>
      </c>
      <c r="Q199" s="896" t="s">
        <v>2647</v>
      </c>
      <c r="R199" s="896"/>
      <c r="S199" s="896"/>
      <c r="T199" s="896"/>
      <c r="U199" s="896"/>
      <c r="V199" s="896"/>
      <c r="W199" s="896"/>
      <c r="X199" s="896"/>
      <c r="Y199" s="896"/>
      <c r="Z199" s="900"/>
      <c r="AA199" s="896"/>
      <c r="AB199" s="896"/>
      <c r="AC199" s="896"/>
      <c r="AD199" s="896"/>
      <c r="AE199" s="896"/>
      <c r="AF199" s="896"/>
    </row>
    <row r="200" spans="1:32" x14ac:dyDescent="0.15">
      <c r="A200" s="895" t="s">
        <v>3332</v>
      </c>
      <c r="B200" s="896" t="s">
        <v>339</v>
      </c>
      <c r="C200" s="896" t="s">
        <v>1197</v>
      </c>
      <c r="D200" s="896"/>
      <c r="E200" s="896"/>
      <c r="F200" s="896"/>
      <c r="G200" s="896"/>
      <c r="H200" s="896"/>
      <c r="I200" s="896"/>
      <c r="J200" s="896"/>
      <c r="K200" s="896"/>
      <c r="L200" s="896"/>
      <c r="M200" s="896"/>
      <c r="N200" s="896"/>
      <c r="O200" s="896"/>
      <c r="P200" s="896"/>
      <c r="Q200" s="896"/>
      <c r="R200" s="896"/>
      <c r="S200" s="896"/>
      <c r="T200" s="896"/>
      <c r="U200" s="896"/>
      <c r="V200" s="896"/>
      <c r="W200" s="896"/>
      <c r="X200" s="896"/>
      <c r="Y200" s="896"/>
      <c r="Z200" s="900"/>
      <c r="AA200" s="896"/>
      <c r="AB200" s="896"/>
      <c r="AC200" s="896"/>
      <c r="AD200" s="896"/>
      <c r="AE200" s="896"/>
      <c r="AF200" s="896"/>
    </row>
    <row r="201" spans="1:32" x14ac:dyDescent="0.15">
      <c r="A201" s="895" t="s">
        <v>3334</v>
      </c>
      <c r="B201" s="929" t="s">
        <v>3335</v>
      </c>
      <c r="C201" s="896" t="s">
        <v>1145</v>
      </c>
      <c r="D201" s="896" t="s">
        <v>1411</v>
      </c>
      <c r="E201" s="929" t="s">
        <v>1382</v>
      </c>
      <c r="F201" s="896"/>
      <c r="G201" s="896"/>
      <c r="H201" s="896"/>
      <c r="I201" s="896"/>
      <c r="J201" s="896"/>
      <c r="K201" s="896"/>
      <c r="L201" s="896"/>
      <c r="M201" s="896"/>
      <c r="N201" s="896"/>
      <c r="O201" s="896"/>
      <c r="P201" s="896"/>
      <c r="Q201" s="896"/>
      <c r="R201" s="896"/>
      <c r="S201" s="896"/>
      <c r="T201" s="896"/>
      <c r="U201" s="896"/>
      <c r="V201" s="896"/>
      <c r="W201" s="896"/>
      <c r="X201" s="896"/>
      <c r="Y201" s="896"/>
      <c r="Z201" s="900"/>
      <c r="AA201" s="896"/>
      <c r="AB201" s="896"/>
      <c r="AC201" s="896"/>
      <c r="AD201" s="896"/>
      <c r="AE201" s="896"/>
      <c r="AF201" s="896"/>
    </row>
    <row r="202" spans="1:32" x14ac:dyDescent="0.15">
      <c r="A202" s="895" t="s">
        <v>3337</v>
      </c>
      <c r="B202" s="896" t="s">
        <v>365</v>
      </c>
      <c r="C202" s="896" t="s">
        <v>1128</v>
      </c>
      <c r="D202" s="896" t="s">
        <v>1408</v>
      </c>
      <c r="E202" s="896" t="s">
        <v>1145</v>
      </c>
      <c r="F202" s="896" t="s">
        <v>1405</v>
      </c>
      <c r="G202" s="896" t="s">
        <v>1138</v>
      </c>
      <c r="H202" s="896" t="s">
        <v>1151</v>
      </c>
      <c r="I202" s="896" t="s">
        <v>1410</v>
      </c>
      <c r="J202" s="896" t="s">
        <v>1273</v>
      </c>
      <c r="K202" s="896" t="s">
        <v>1228</v>
      </c>
      <c r="L202" s="896" t="s">
        <v>1407</v>
      </c>
      <c r="M202" s="896" t="s">
        <v>1147</v>
      </c>
      <c r="N202" s="896" t="s">
        <v>1166</v>
      </c>
      <c r="O202" s="896" t="s">
        <v>1162</v>
      </c>
      <c r="P202" s="896" t="s">
        <v>1409</v>
      </c>
      <c r="Q202" s="896" t="s">
        <v>1406</v>
      </c>
      <c r="R202" s="896" t="s">
        <v>1357</v>
      </c>
      <c r="S202" s="896" t="s">
        <v>1148</v>
      </c>
      <c r="T202" s="896" t="s">
        <v>1404</v>
      </c>
      <c r="U202" s="896" t="s">
        <v>1173</v>
      </c>
      <c r="V202" s="896"/>
      <c r="W202" s="896"/>
      <c r="X202" s="896"/>
      <c r="Y202" s="896"/>
      <c r="Z202" s="900"/>
      <c r="AA202" s="896"/>
      <c r="AB202" s="896"/>
      <c r="AC202" s="896"/>
      <c r="AD202" s="896"/>
      <c r="AE202" s="896"/>
      <c r="AF202" s="896"/>
    </row>
    <row r="203" spans="1:32" x14ac:dyDescent="0.15">
      <c r="A203" s="895" t="s">
        <v>3339</v>
      </c>
      <c r="B203" s="896" t="s">
        <v>366</v>
      </c>
      <c r="C203" s="896" t="s">
        <v>1166</v>
      </c>
      <c r="D203" s="896"/>
      <c r="E203" s="896"/>
      <c r="F203" s="896"/>
      <c r="G203" s="896"/>
      <c r="H203" s="896"/>
      <c r="I203" s="896"/>
      <c r="J203" s="896"/>
      <c r="K203" s="896"/>
      <c r="L203" s="896"/>
      <c r="M203" s="896"/>
      <c r="N203" s="896"/>
      <c r="O203" s="896"/>
      <c r="P203" s="896"/>
      <c r="Q203" s="896"/>
      <c r="R203" s="896"/>
      <c r="S203" s="896"/>
      <c r="T203" s="896"/>
      <c r="U203" s="896"/>
      <c r="V203" s="896"/>
      <c r="W203" s="896"/>
      <c r="X203" s="896"/>
      <c r="Y203" s="896"/>
      <c r="Z203" s="900"/>
      <c r="AA203" s="896"/>
      <c r="AB203" s="896"/>
      <c r="AC203" s="896"/>
      <c r="AD203" s="896"/>
      <c r="AE203" s="896"/>
      <c r="AF203" s="896"/>
    </row>
    <row r="204" spans="1:32" x14ac:dyDescent="0.15">
      <c r="A204" s="895" t="s">
        <v>3341</v>
      </c>
      <c r="B204" s="896" t="s">
        <v>367</v>
      </c>
      <c r="C204" s="896" t="s">
        <v>1402</v>
      </c>
      <c r="D204" s="896" t="s">
        <v>1401</v>
      </c>
      <c r="E204" s="896"/>
      <c r="F204" s="896"/>
      <c r="G204" s="896"/>
      <c r="H204" s="896"/>
      <c r="I204" s="896"/>
      <c r="J204" s="896"/>
      <c r="K204" s="896"/>
      <c r="L204" s="896"/>
      <c r="M204" s="896"/>
      <c r="N204" s="896"/>
      <c r="O204" s="896"/>
      <c r="P204" s="896"/>
      <c r="Q204" s="896"/>
      <c r="R204" s="896"/>
      <c r="S204" s="896"/>
      <c r="T204" s="896"/>
      <c r="U204" s="896"/>
      <c r="V204" s="896"/>
      <c r="W204" s="896"/>
      <c r="X204" s="896"/>
      <c r="Y204" s="896"/>
      <c r="Z204" s="900"/>
      <c r="AA204" s="896"/>
      <c r="AB204" s="896"/>
      <c r="AC204" s="896"/>
      <c r="AD204" s="896"/>
      <c r="AE204" s="896"/>
      <c r="AF204" s="896"/>
    </row>
    <row r="205" spans="1:32" x14ac:dyDescent="0.15">
      <c r="A205" s="895" t="s">
        <v>3343</v>
      </c>
      <c r="B205" s="896" t="s">
        <v>368</v>
      </c>
      <c r="C205" s="896" t="s">
        <v>1152</v>
      </c>
      <c r="D205" s="896" t="s">
        <v>1400</v>
      </c>
      <c r="E205" s="896"/>
      <c r="F205" s="896"/>
      <c r="G205" s="896"/>
      <c r="H205" s="896"/>
      <c r="I205" s="896"/>
      <c r="J205" s="896"/>
      <c r="K205" s="896"/>
      <c r="L205" s="896"/>
      <c r="M205" s="896"/>
      <c r="N205" s="896"/>
      <c r="O205" s="896"/>
      <c r="P205" s="896"/>
      <c r="Q205" s="896"/>
      <c r="R205" s="896"/>
      <c r="S205" s="896"/>
      <c r="T205" s="896"/>
      <c r="U205" s="896"/>
      <c r="V205" s="896"/>
      <c r="W205" s="896"/>
      <c r="X205" s="896"/>
      <c r="Y205" s="896"/>
      <c r="Z205" s="900"/>
      <c r="AA205" s="896"/>
      <c r="AB205" s="896"/>
      <c r="AC205" s="896"/>
      <c r="AD205" s="896"/>
      <c r="AE205" s="896"/>
      <c r="AF205" s="896"/>
    </row>
    <row r="206" spans="1:32" x14ac:dyDescent="0.15">
      <c r="A206" s="895" t="s">
        <v>3345</v>
      </c>
      <c r="B206" s="896" t="s">
        <v>370</v>
      </c>
      <c r="C206" s="896" t="s">
        <v>1190</v>
      </c>
      <c r="D206" s="896" t="s">
        <v>1398</v>
      </c>
      <c r="E206" s="896" t="s">
        <v>1387</v>
      </c>
      <c r="F206" s="896" t="s">
        <v>1185</v>
      </c>
      <c r="G206" s="896" t="s">
        <v>1145</v>
      </c>
      <c r="H206" s="896" t="s">
        <v>1164</v>
      </c>
      <c r="I206" s="896"/>
      <c r="J206" s="896"/>
      <c r="K206" s="896"/>
      <c r="L206" s="896"/>
      <c r="M206" s="896"/>
      <c r="N206" s="896"/>
      <c r="O206" s="896"/>
      <c r="P206" s="896"/>
      <c r="Q206" s="896"/>
      <c r="R206" s="896"/>
      <c r="S206" s="896"/>
      <c r="T206" s="896"/>
      <c r="U206" s="896"/>
      <c r="V206" s="896"/>
      <c r="W206" s="896"/>
      <c r="X206" s="896"/>
      <c r="Y206" s="896"/>
      <c r="Z206" s="900"/>
      <c r="AA206" s="896"/>
      <c r="AB206" s="896"/>
      <c r="AC206" s="896"/>
      <c r="AD206" s="896"/>
      <c r="AE206" s="896"/>
      <c r="AF206" s="896"/>
    </row>
    <row r="207" spans="1:32" x14ac:dyDescent="0.15">
      <c r="A207" s="895" t="s">
        <v>3347</v>
      </c>
      <c r="B207" s="896" t="s">
        <v>371</v>
      </c>
      <c r="C207" s="896" t="s">
        <v>1258</v>
      </c>
      <c r="D207" s="896"/>
      <c r="E207" s="896"/>
      <c r="F207" s="896"/>
      <c r="G207" s="896"/>
      <c r="H207" s="896"/>
      <c r="I207" s="896"/>
      <c r="J207" s="896"/>
      <c r="K207" s="896"/>
      <c r="L207" s="896"/>
      <c r="M207" s="896"/>
      <c r="N207" s="896"/>
      <c r="O207" s="896"/>
      <c r="P207" s="896"/>
      <c r="Q207" s="896"/>
      <c r="R207" s="896"/>
      <c r="S207" s="896"/>
      <c r="T207" s="896"/>
      <c r="U207" s="896"/>
      <c r="V207" s="896"/>
      <c r="W207" s="896"/>
      <c r="X207" s="896"/>
      <c r="Y207" s="896"/>
      <c r="Z207" s="900"/>
      <c r="AA207" s="896"/>
      <c r="AB207" s="896"/>
      <c r="AC207" s="896"/>
      <c r="AD207" s="896"/>
      <c r="AE207" s="896"/>
      <c r="AF207" s="896"/>
    </row>
    <row r="208" spans="1:32" x14ac:dyDescent="0.15">
      <c r="A208" s="895" t="s">
        <v>3349</v>
      </c>
      <c r="B208" s="585" t="s">
        <v>373</v>
      </c>
      <c r="C208" s="585" t="s">
        <v>1322</v>
      </c>
      <c r="D208" s="896" t="s">
        <v>2537</v>
      </c>
      <c r="E208" s="896" t="s">
        <v>2648</v>
      </c>
      <c r="F208" s="896"/>
      <c r="G208" s="896"/>
      <c r="H208" s="896"/>
      <c r="I208" s="896"/>
      <c r="J208" s="896"/>
      <c r="K208" s="896"/>
      <c r="L208" s="896"/>
      <c r="M208" s="896"/>
      <c r="N208" s="896"/>
      <c r="O208" s="896"/>
      <c r="P208" s="896"/>
      <c r="Q208" s="896"/>
      <c r="R208" s="896"/>
      <c r="S208" s="896"/>
      <c r="T208" s="896"/>
      <c r="U208" s="896"/>
      <c r="V208" s="896"/>
      <c r="W208" s="896"/>
      <c r="X208" s="896"/>
      <c r="Y208" s="896"/>
      <c r="Z208" s="900"/>
      <c r="AA208" s="896"/>
      <c r="AB208" s="896"/>
      <c r="AC208" s="896"/>
      <c r="AD208" s="896"/>
      <c r="AE208" s="896"/>
      <c r="AF208" s="896"/>
    </row>
    <row r="209" spans="1:32" x14ac:dyDescent="0.15">
      <c r="A209" s="895" t="s">
        <v>3351</v>
      </c>
      <c r="B209" s="896" t="s">
        <v>392</v>
      </c>
      <c r="C209" s="896" t="s">
        <v>1368</v>
      </c>
      <c r="D209" s="896"/>
      <c r="E209" s="896"/>
      <c r="F209" s="896"/>
      <c r="G209" s="896"/>
      <c r="H209" s="896"/>
      <c r="I209" s="896"/>
      <c r="J209" s="896"/>
      <c r="K209" s="896"/>
      <c r="L209" s="896"/>
      <c r="M209" s="896"/>
      <c r="N209" s="896"/>
      <c r="O209" s="896"/>
      <c r="P209" s="896"/>
      <c r="Q209" s="896"/>
      <c r="R209" s="896"/>
      <c r="S209" s="896"/>
      <c r="T209" s="896"/>
      <c r="U209" s="896"/>
      <c r="V209" s="896"/>
      <c r="W209" s="896"/>
      <c r="X209" s="896"/>
      <c r="Y209" s="896"/>
      <c r="Z209" s="900"/>
      <c r="AA209" s="896"/>
      <c r="AB209" s="896"/>
      <c r="AC209" s="896"/>
      <c r="AD209" s="896"/>
      <c r="AE209" s="896"/>
      <c r="AF209" s="896"/>
    </row>
    <row r="210" spans="1:32" x14ac:dyDescent="0.15">
      <c r="A210" s="895" t="s">
        <v>3353</v>
      </c>
      <c r="B210" s="896" t="s">
        <v>376</v>
      </c>
      <c r="C210" s="896" t="s">
        <v>1137</v>
      </c>
      <c r="D210" s="896" t="s">
        <v>1213</v>
      </c>
      <c r="E210" s="896"/>
      <c r="F210" s="896"/>
      <c r="G210" s="896"/>
      <c r="H210" s="896"/>
      <c r="I210" s="896"/>
      <c r="J210" s="896"/>
      <c r="K210" s="896"/>
      <c r="L210" s="896"/>
      <c r="M210" s="896"/>
      <c r="N210" s="896"/>
      <c r="O210" s="896"/>
      <c r="P210" s="896"/>
      <c r="Q210" s="896"/>
      <c r="R210" s="896"/>
      <c r="S210" s="896"/>
      <c r="T210" s="896"/>
      <c r="U210" s="896"/>
      <c r="V210" s="896"/>
      <c r="W210" s="896"/>
      <c r="X210" s="896"/>
      <c r="Y210" s="896"/>
      <c r="Z210" s="900"/>
      <c r="AA210" s="896"/>
      <c r="AB210" s="896"/>
      <c r="AC210" s="896"/>
      <c r="AD210" s="896"/>
      <c r="AE210" s="896"/>
      <c r="AF210" s="896"/>
    </row>
    <row r="211" spans="1:32" x14ac:dyDescent="0.15">
      <c r="A211" s="895" t="s">
        <v>3355</v>
      </c>
      <c r="B211" s="896" t="s">
        <v>379</v>
      </c>
      <c r="C211" s="896" t="s">
        <v>1161</v>
      </c>
      <c r="D211" s="896" t="s">
        <v>1137</v>
      </c>
      <c r="E211" s="896" t="s">
        <v>1138</v>
      </c>
      <c r="F211" s="896" t="s">
        <v>1128</v>
      </c>
      <c r="G211" s="896" t="s">
        <v>1362</v>
      </c>
      <c r="H211" s="896" t="s">
        <v>1182</v>
      </c>
      <c r="I211" s="896" t="s">
        <v>1169</v>
      </c>
      <c r="J211" s="896" t="s">
        <v>1393</v>
      </c>
      <c r="K211" s="896" t="s">
        <v>1391</v>
      </c>
      <c r="L211" s="896" t="s">
        <v>1390</v>
      </c>
      <c r="M211" s="896" t="s">
        <v>1387</v>
      </c>
      <c r="N211" s="896" t="s">
        <v>2399</v>
      </c>
      <c r="O211" s="896" t="s">
        <v>1228</v>
      </c>
      <c r="P211" s="896" t="s">
        <v>1179</v>
      </c>
      <c r="Q211" s="896" t="s">
        <v>1392</v>
      </c>
      <c r="R211" s="896" t="s">
        <v>1173</v>
      </c>
      <c r="S211" s="896" t="s">
        <v>1394</v>
      </c>
      <c r="T211" s="896"/>
      <c r="U211" s="896"/>
      <c r="V211" s="896"/>
      <c r="W211" s="896"/>
      <c r="X211" s="896"/>
      <c r="Y211" s="896"/>
      <c r="Z211" s="900"/>
      <c r="AA211" s="896"/>
      <c r="AB211" s="896"/>
      <c r="AC211" s="896"/>
      <c r="AD211" s="896"/>
      <c r="AE211" s="896"/>
      <c r="AF211" s="896"/>
    </row>
    <row r="212" spans="1:32" x14ac:dyDescent="0.15">
      <c r="A212" s="895" t="s">
        <v>3357</v>
      </c>
      <c r="B212" s="896" t="s">
        <v>380</v>
      </c>
      <c r="C212" s="896" t="s">
        <v>1148</v>
      </c>
      <c r="D212" s="896"/>
      <c r="E212" s="896"/>
      <c r="F212" s="896"/>
      <c r="G212" s="896"/>
      <c r="H212" s="896"/>
      <c r="I212" s="896"/>
      <c r="J212" s="896"/>
      <c r="K212" s="896"/>
      <c r="L212" s="896"/>
      <c r="M212" s="896"/>
      <c r="N212" s="896"/>
      <c r="O212" s="896"/>
      <c r="P212" s="896"/>
      <c r="Q212" s="896"/>
      <c r="R212" s="896"/>
      <c r="S212" s="896"/>
      <c r="T212" s="896"/>
      <c r="U212" s="896"/>
      <c r="V212" s="896"/>
      <c r="W212" s="896"/>
      <c r="X212" s="896"/>
      <c r="Y212" s="896"/>
      <c r="Z212" s="900"/>
      <c r="AA212" s="896"/>
      <c r="AB212" s="896"/>
      <c r="AC212" s="896"/>
      <c r="AD212" s="896"/>
      <c r="AE212" s="896"/>
      <c r="AF212" s="896"/>
    </row>
    <row r="213" spans="1:32" x14ac:dyDescent="0.15">
      <c r="A213" s="895" t="s">
        <v>3359</v>
      </c>
      <c r="B213" s="896" t="s">
        <v>381</v>
      </c>
      <c r="C213" s="896" t="s">
        <v>1138</v>
      </c>
      <c r="D213" s="896" t="s">
        <v>1161</v>
      </c>
      <c r="E213" s="896"/>
      <c r="F213" s="896"/>
      <c r="G213" s="896"/>
      <c r="H213" s="896"/>
      <c r="I213" s="896"/>
      <c r="J213" s="896"/>
      <c r="K213" s="896"/>
      <c r="L213" s="896"/>
      <c r="M213" s="896"/>
      <c r="N213" s="896"/>
      <c r="O213" s="896"/>
      <c r="P213" s="896"/>
      <c r="Q213" s="896"/>
      <c r="R213" s="896"/>
      <c r="S213" s="896"/>
      <c r="T213" s="896"/>
      <c r="U213" s="896"/>
      <c r="V213" s="896"/>
      <c r="W213" s="896"/>
      <c r="X213" s="896"/>
      <c r="Y213" s="896"/>
      <c r="Z213" s="900"/>
      <c r="AA213" s="896"/>
      <c r="AB213" s="896"/>
      <c r="AC213" s="896"/>
      <c r="AD213" s="896"/>
      <c r="AE213" s="896"/>
      <c r="AF213" s="896"/>
    </row>
    <row r="214" spans="1:32" x14ac:dyDescent="0.15">
      <c r="A214" s="895" t="s">
        <v>3361</v>
      </c>
      <c r="B214" s="896" t="s">
        <v>355</v>
      </c>
      <c r="C214" s="896" t="s">
        <v>1416</v>
      </c>
      <c r="D214" s="896" t="s">
        <v>1244</v>
      </c>
      <c r="E214" s="896"/>
      <c r="F214" s="896"/>
      <c r="G214" s="896"/>
      <c r="H214" s="896"/>
      <c r="I214" s="896"/>
      <c r="J214" s="896"/>
      <c r="K214" s="896"/>
      <c r="L214" s="896"/>
      <c r="M214" s="896"/>
      <c r="N214" s="896"/>
      <c r="O214" s="896"/>
      <c r="P214" s="896"/>
      <c r="Q214" s="896"/>
      <c r="R214" s="896"/>
      <c r="S214" s="896"/>
      <c r="T214" s="896"/>
      <c r="U214" s="896"/>
      <c r="V214" s="896"/>
      <c r="W214" s="896"/>
      <c r="X214" s="896"/>
      <c r="Y214" s="896"/>
      <c r="Z214" s="900"/>
      <c r="AA214" s="896"/>
      <c r="AB214" s="896"/>
      <c r="AC214" s="896"/>
      <c r="AD214" s="896"/>
      <c r="AE214" s="896"/>
      <c r="AF214" s="896"/>
    </row>
    <row r="215" spans="1:32" x14ac:dyDescent="0.15">
      <c r="A215" s="895" t="s">
        <v>3363</v>
      </c>
      <c r="B215" s="896" t="s">
        <v>383</v>
      </c>
      <c r="C215" s="896" t="s">
        <v>1197</v>
      </c>
      <c r="D215" s="896"/>
      <c r="E215" s="896"/>
      <c r="F215" s="896"/>
      <c r="G215" s="896"/>
      <c r="H215" s="896"/>
      <c r="I215" s="896"/>
      <c r="J215" s="896"/>
      <c r="K215" s="896"/>
      <c r="L215" s="896"/>
      <c r="M215" s="896"/>
      <c r="N215" s="896"/>
      <c r="O215" s="896"/>
      <c r="P215" s="896"/>
      <c r="Q215" s="896"/>
      <c r="R215" s="896"/>
      <c r="S215" s="896"/>
      <c r="T215" s="896"/>
      <c r="U215" s="896"/>
      <c r="V215" s="896"/>
      <c r="W215" s="896"/>
      <c r="X215" s="896"/>
      <c r="Y215" s="896"/>
      <c r="Z215" s="900"/>
      <c r="AA215" s="896"/>
      <c r="AB215" s="896"/>
      <c r="AC215" s="896"/>
      <c r="AD215" s="896"/>
      <c r="AE215" s="896"/>
      <c r="AF215" s="896"/>
    </row>
    <row r="216" spans="1:32" x14ac:dyDescent="0.15">
      <c r="A216" s="895" t="s">
        <v>3365</v>
      </c>
      <c r="B216" s="896" t="s">
        <v>385</v>
      </c>
      <c r="C216" s="896" t="s">
        <v>1257</v>
      </c>
      <c r="D216" s="896" t="s">
        <v>1385</v>
      </c>
      <c r="E216" s="896" t="s">
        <v>1384</v>
      </c>
      <c r="F216" s="896" t="s">
        <v>1153</v>
      </c>
      <c r="G216" s="896" t="s">
        <v>1383</v>
      </c>
      <c r="H216" s="896" t="s">
        <v>1169</v>
      </c>
      <c r="I216" s="896" t="s">
        <v>1382</v>
      </c>
      <c r="J216" s="896" t="s">
        <v>1151</v>
      </c>
      <c r="K216" s="896" t="s">
        <v>1381</v>
      </c>
      <c r="L216" s="896" t="s">
        <v>1380</v>
      </c>
      <c r="M216" s="896" t="s">
        <v>1379</v>
      </c>
      <c r="N216" s="896" t="s">
        <v>1243</v>
      </c>
      <c r="O216" s="896" t="s">
        <v>1145</v>
      </c>
      <c r="P216" s="896" t="s">
        <v>1128</v>
      </c>
      <c r="Q216" s="896" t="s">
        <v>1173</v>
      </c>
      <c r="R216" s="896" t="s">
        <v>1228</v>
      </c>
      <c r="S216" s="896"/>
      <c r="T216" s="896"/>
      <c r="U216" s="896"/>
      <c r="V216" s="896"/>
      <c r="W216" s="896"/>
      <c r="X216" s="896"/>
      <c r="Y216" s="896"/>
      <c r="Z216" s="900"/>
      <c r="AA216" s="896"/>
      <c r="AB216" s="896"/>
      <c r="AC216" s="896"/>
      <c r="AD216" s="896"/>
      <c r="AE216" s="896"/>
      <c r="AF216" s="896"/>
    </row>
    <row r="217" spans="1:32" x14ac:dyDescent="0.15">
      <c r="A217" s="895" t="s">
        <v>3367</v>
      </c>
      <c r="B217" s="896" t="s">
        <v>386</v>
      </c>
      <c r="C217" s="896" t="s">
        <v>1138</v>
      </c>
      <c r="D217" s="896" t="s">
        <v>1231</v>
      </c>
      <c r="E217" s="896" t="s">
        <v>1182</v>
      </c>
      <c r="F217" s="896" t="s">
        <v>1176</v>
      </c>
      <c r="G217" s="896" t="s">
        <v>1145</v>
      </c>
      <c r="H217" s="896" t="s">
        <v>2265</v>
      </c>
      <c r="I217" s="896" t="s">
        <v>1128</v>
      </c>
      <c r="J217" s="896"/>
      <c r="K217" s="896"/>
      <c r="L217" s="896"/>
      <c r="M217" s="896"/>
      <c r="N217" s="896"/>
      <c r="O217" s="896"/>
      <c r="P217" s="896"/>
      <c r="Q217" s="896"/>
      <c r="R217" s="896"/>
      <c r="S217" s="896"/>
      <c r="T217" s="896"/>
      <c r="U217" s="896"/>
      <c r="V217" s="896"/>
      <c r="W217" s="896"/>
      <c r="X217" s="896"/>
      <c r="Y217" s="896"/>
      <c r="Z217" s="900"/>
      <c r="AA217" s="896"/>
      <c r="AB217" s="896"/>
      <c r="AC217" s="896"/>
      <c r="AD217" s="896"/>
      <c r="AE217" s="896"/>
      <c r="AF217" s="896"/>
    </row>
    <row r="218" spans="1:32" x14ac:dyDescent="0.15">
      <c r="A218" s="895" t="s">
        <v>3369</v>
      </c>
      <c r="B218" s="896" t="s">
        <v>387</v>
      </c>
      <c r="C218" s="896" t="s">
        <v>1148</v>
      </c>
      <c r="D218" s="896"/>
      <c r="E218" s="896"/>
      <c r="F218" s="896"/>
      <c r="G218" s="896"/>
      <c r="H218" s="896"/>
      <c r="I218" s="896"/>
      <c r="J218" s="896"/>
      <c r="K218" s="896"/>
      <c r="L218" s="896"/>
      <c r="M218" s="896"/>
      <c r="N218" s="896"/>
      <c r="O218" s="896"/>
      <c r="P218" s="896"/>
      <c r="R218" s="896"/>
      <c r="S218" s="896"/>
      <c r="T218" s="896"/>
      <c r="U218" s="896"/>
      <c r="V218" s="896"/>
      <c r="W218" s="896"/>
      <c r="X218" s="896"/>
      <c r="Y218" s="896"/>
      <c r="Z218" s="900"/>
      <c r="AA218" s="896"/>
      <c r="AB218" s="896"/>
      <c r="AC218" s="896"/>
      <c r="AD218" s="896"/>
      <c r="AE218" s="896"/>
      <c r="AF218" s="896"/>
    </row>
    <row r="219" spans="1:32" x14ac:dyDescent="0.15">
      <c r="A219" s="895" t="s">
        <v>3371</v>
      </c>
      <c r="B219" s="896" t="s">
        <v>390</v>
      </c>
      <c r="C219" s="896" t="s">
        <v>1375</v>
      </c>
      <c r="D219" s="896" t="s">
        <v>1145</v>
      </c>
      <c r="E219" s="896" t="s">
        <v>1372</v>
      </c>
      <c r="F219" s="896" t="s">
        <v>1138</v>
      </c>
      <c r="G219" s="896" t="s">
        <v>1169</v>
      </c>
      <c r="H219" s="896" t="s">
        <v>1164</v>
      </c>
      <c r="I219" s="896" t="s">
        <v>1182</v>
      </c>
      <c r="J219" s="896" t="s">
        <v>1128</v>
      </c>
      <c r="K219" s="896" t="s">
        <v>1371</v>
      </c>
      <c r="L219" s="896" t="s">
        <v>1374</v>
      </c>
      <c r="M219" s="896" t="s">
        <v>1370</v>
      </c>
      <c r="N219" s="896" t="s">
        <v>1373</v>
      </c>
      <c r="O219" s="896" t="s">
        <v>1376</v>
      </c>
      <c r="P219" s="896" t="s">
        <v>4533</v>
      </c>
      <c r="Q219" s="896"/>
      <c r="R219" s="896"/>
      <c r="S219" s="896"/>
      <c r="T219" s="896"/>
      <c r="U219" s="896"/>
      <c r="V219" s="896"/>
      <c r="W219" s="896"/>
      <c r="X219" s="896"/>
      <c r="Y219" s="896"/>
      <c r="Z219" s="900"/>
      <c r="AA219" s="896"/>
      <c r="AB219" s="896"/>
      <c r="AC219" s="896"/>
      <c r="AD219" s="896"/>
      <c r="AE219" s="896"/>
      <c r="AF219" s="896"/>
    </row>
    <row r="220" spans="1:32" x14ac:dyDescent="0.15">
      <c r="A220" s="895" t="s">
        <v>3373</v>
      </c>
      <c r="B220" s="896" t="s">
        <v>391</v>
      </c>
      <c r="C220" s="896" t="s">
        <v>1169</v>
      </c>
      <c r="D220" s="896" t="s">
        <v>1138</v>
      </c>
      <c r="E220" s="896" t="s">
        <v>1152</v>
      </c>
      <c r="F220" s="896" t="s">
        <v>1176</v>
      </c>
      <c r="G220" s="896" t="s">
        <v>1369</v>
      </c>
      <c r="H220" s="896" t="s">
        <v>1145</v>
      </c>
      <c r="I220" s="896" t="s">
        <v>1128</v>
      </c>
      <c r="J220" s="896"/>
      <c r="K220" s="896"/>
      <c r="L220" s="896"/>
      <c r="M220" s="896"/>
      <c r="N220" s="896"/>
      <c r="O220" s="896"/>
      <c r="P220" s="896"/>
      <c r="Q220" s="896"/>
      <c r="R220" s="896"/>
      <c r="S220" s="896"/>
      <c r="T220" s="896"/>
      <c r="U220" s="896"/>
      <c r="V220" s="896"/>
      <c r="W220" s="896"/>
      <c r="X220" s="896"/>
      <c r="Y220" s="896"/>
      <c r="Z220" s="900"/>
      <c r="AA220" s="896"/>
      <c r="AB220" s="896"/>
      <c r="AC220" s="896"/>
      <c r="AD220" s="896"/>
      <c r="AE220" s="896"/>
      <c r="AF220" s="896"/>
    </row>
    <row r="221" spans="1:32" x14ac:dyDescent="0.15">
      <c r="A221" s="895" t="s">
        <v>3375</v>
      </c>
      <c r="B221" s="896" t="s">
        <v>394</v>
      </c>
      <c r="C221" s="896" t="s">
        <v>1144</v>
      </c>
      <c r="D221" s="896" t="s">
        <v>1258</v>
      </c>
      <c r="E221" s="896" t="s">
        <v>2538</v>
      </c>
      <c r="F221" s="896" t="s">
        <v>1256</v>
      </c>
      <c r="G221" s="896" t="s">
        <v>1366</v>
      </c>
      <c r="H221" s="896" t="s">
        <v>1365</v>
      </c>
      <c r="I221" s="896" t="s">
        <v>1187</v>
      </c>
      <c r="J221" s="896" t="s">
        <v>1138</v>
      </c>
      <c r="K221" s="896" t="s">
        <v>1318</v>
      </c>
      <c r="L221" s="896" t="s">
        <v>1225</v>
      </c>
      <c r="M221" s="896" t="s">
        <v>1151</v>
      </c>
      <c r="N221" s="896" t="s">
        <v>1363</v>
      </c>
      <c r="O221" s="896" t="s">
        <v>1135</v>
      </c>
      <c r="P221" s="896" t="s">
        <v>1362</v>
      </c>
      <c r="Q221" s="896" t="s">
        <v>1361</v>
      </c>
      <c r="R221" s="896" t="s">
        <v>1360</v>
      </c>
      <c r="S221" s="896" t="s">
        <v>1359</v>
      </c>
      <c r="T221" s="896" t="s">
        <v>1145</v>
      </c>
      <c r="U221" s="896" t="s">
        <v>1128</v>
      </c>
      <c r="V221" s="896" t="s">
        <v>1173</v>
      </c>
      <c r="W221" s="896"/>
      <c r="X221" s="896"/>
      <c r="Y221" s="896"/>
      <c r="Z221" s="900"/>
      <c r="AA221" s="896"/>
      <c r="AB221" s="896"/>
      <c r="AC221" s="896"/>
      <c r="AD221" s="896"/>
      <c r="AE221" s="896"/>
      <c r="AF221" s="896"/>
    </row>
    <row r="222" spans="1:32" x14ac:dyDescent="0.15">
      <c r="A222" s="895" t="s">
        <v>3377</v>
      </c>
      <c r="B222" s="896" t="s">
        <v>299</v>
      </c>
      <c r="C222" s="896" t="s">
        <v>1386</v>
      </c>
      <c r="D222" s="896"/>
      <c r="E222" s="896"/>
      <c r="F222" s="896"/>
      <c r="G222" s="896"/>
      <c r="H222" s="896"/>
      <c r="I222" s="896"/>
      <c r="J222" s="896"/>
      <c r="K222" s="896"/>
      <c r="L222" s="896"/>
      <c r="M222" s="896"/>
      <c r="N222" s="896"/>
      <c r="O222" s="896"/>
      <c r="P222" s="896"/>
      <c r="Q222" s="896"/>
      <c r="R222" s="896"/>
      <c r="S222" s="896"/>
      <c r="T222" s="896"/>
      <c r="U222" s="896"/>
      <c r="V222" s="896"/>
      <c r="W222" s="896"/>
      <c r="X222" s="896"/>
      <c r="Y222" s="896"/>
      <c r="Z222" s="900"/>
      <c r="AA222" s="896"/>
      <c r="AB222" s="896"/>
      <c r="AC222" s="896"/>
      <c r="AD222" s="896"/>
      <c r="AE222" s="896"/>
      <c r="AF222" s="896"/>
    </row>
    <row r="223" spans="1:32" x14ac:dyDescent="0.15">
      <c r="A223" s="895" t="s">
        <v>3379</v>
      </c>
      <c r="B223" s="896" t="s">
        <v>289</v>
      </c>
      <c r="C223" s="896" t="s">
        <v>1463</v>
      </c>
      <c r="D223" s="896"/>
      <c r="E223" s="896"/>
      <c r="T223" s="896"/>
      <c r="U223" s="896"/>
      <c r="V223" s="896"/>
      <c r="W223" s="896"/>
      <c r="X223" s="896"/>
      <c r="Y223" s="896"/>
      <c r="Z223" s="900"/>
      <c r="AA223" s="896"/>
      <c r="AB223" s="896"/>
      <c r="AC223" s="896"/>
      <c r="AD223" s="896"/>
      <c r="AE223" s="896"/>
      <c r="AF223" s="896"/>
    </row>
    <row r="224" spans="1:32" x14ac:dyDescent="0.15">
      <c r="A224" s="895" t="s">
        <v>3381</v>
      </c>
      <c r="B224" s="896" t="s">
        <v>3382</v>
      </c>
      <c r="C224" s="896" t="s">
        <v>4470</v>
      </c>
      <c r="D224" s="896"/>
      <c r="E224" s="896"/>
      <c r="F224" s="896"/>
      <c r="G224" s="896"/>
      <c r="H224" s="896"/>
      <c r="I224" s="896"/>
      <c r="J224" s="896"/>
      <c r="K224" s="896"/>
      <c r="L224" s="896"/>
      <c r="M224" s="896"/>
      <c r="N224" s="896"/>
      <c r="O224" s="896"/>
      <c r="P224" s="896"/>
      <c r="Q224" s="896"/>
      <c r="R224" s="896"/>
      <c r="S224" s="896"/>
      <c r="T224" s="896"/>
      <c r="U224" s="896"/>
      <c r="V224" s="896"/>
      <c r="W224" s="896"/>
      <c r="X224" s="896"/>
      <c r="Y224" s="896"/>
      <c r="Z224" s="900"/>
      <c r="AA224" s="896"/>
      <c r="AB224" s="896"/>
      <c r="AC224" s="896"/>
      <c r="AD224" s="896"/>
      <c r="AE224" s="896"/>
      <c r="AF224" s="896"/>
    </row>
    <row r="225" spans="1:32" x14ac:dyDescent="0.15">
      <c r="A225" s="895" t="s">
        <v>3386</v>
      </c>
      <c r="B225" s="896" t="s">
        <v>303</v>
      </c>
      <c r="C225" s="896" t="s">
        <v>1161</v>
      </c>
      <c r="D225" s="896"/>
      <c r="E225" s="896"/>
      <c r="F225" s="896"/>
      <c r="G225" s="896"/>
      <c r="H225" s="896"/>
      <c r="I225" s="896"/>
      <c r="J225" s="896"/>
      <c r="K225" s="896"/>
      <c r="L225" s="896"/>
      <c r="M225" s="896"/>
      <c r="N225" s="896"/>
      <c r="O225" s="896"/>
      <c r="P225" s="896"/>
      <c r="Q225" s="896"/>
      <c r="R225" s="896"/>
      <c r="S225" s="896"/>
      <c r="T225" s="896"/>
      <c r="U225" s="896"/>
      <c r="V225" s="896"/>
      <c r="W225" s="896"/>
      <c r="X225" s="896"/>
      <c r="Y225" s="896"/>
      <c r="Z225" s="900"/>
      <c r="AA225" s="896"/>
      <c r="AB225" s="896"/>
      <c r="AC225" s="896"/>
      <c r="AD225" s="896"/>
      <c r="AE225" s="896"/>
      <c r="AF225" s="896"/>
    </row>
    <row r="226" spans="1:32" x14ac:dyDescent="0.15">
      <c r="A226" s="895" t="s">
        <v>3388</v>
      </c>
      <c r="B226" s="896" t="s">
        <v>281</v>
      </c>
      <c r="C226" s="896" t="s">
        <v>1465</v>
      </c>
      <c r="D226" s="896" t="s">
        <v>1138</v>
      </c>
      <c r="E226" s="896" t="s">
        <v>1128</v>
      </c>
      <c r="F226" s="896"/>
      <c r="G226" s="896"/>
      <c r="H226" s="896"/>
      <c r="I226" s="896"/>
      <c r="J226" s="896"/>
      <c r="K226" s="896"/>
      <c r="L226" s="896"/>
      <c r="M226" s="896"/>
      <c r="N226" s="896"/>
      <c r="O226" s="896"/>
      <c r="P226" s="896"/>
      <c r="Q226" s="896"/>
      <c r="R226" s="896"/>
      <c r="S226" s="896"/>
      <c r="T226" s="896"/>
      <c r="U226" s="896"/>
      <c r="V226" s="896"/>
      <c r="W226" s="896"/>
      <c r="X226" s="896"/>
      <c r="Y226" s="896"/>
      <c r="Z226" s="900"/>
      <c r="AA226" s="896"/>
      <c r="AB226" s="896"/>
      <c r="AC226" s="896"/>
      <c r="AD226" s="896"/>
      <c r="AE226" s="896"/>
      <c r="AF226" s="896"/>
    </row>
    <row r="227" spans="1:32" x14ac:dyDescent="0.15">
      <c r="A227" s="895" t="s">
        <v>3390</v>
      </c>
      <c r="B227" s="896" t="s">
        <v>284</v>
      </c>
      <c r="C227" s="896" t="s">
        <v>4655</v>
      </c>
      <c r="D227" s="896"/>
      <c r="E227" s="896"/>
      <c r="F227" s="896"/>
      <c r="G227" s="896"/>
      <c r="H227" s="896"/>
      <c r="I227" s="896"/>
      <c r="J227" s="896"/>
      <c r="K227" s="896"/>
      <c r="L227" s="896"/>
      <c r="M227" s="896"/>
      <c r="N227" s="896"/>
      <c r="O227" s="896"/>
      <c r="P227" s="896"/>
      <c r="Q227" s="896"/>
      <c r="R227" s="896"/>
      <c r="S227" s="896"/>
      <c r="T227" s="896"/>
      <c r="U227" s="896"/>
      <c r="V227" s="896"/>
      <c r="W227" s="896"/>
      <c r="X227" s="896"/>
      <c r="Y227" s="896"/>
      <c r="Z227" s="900"/>
      <c r="AA227" s="896"/>
      <c r="AB227" s="896"/>
      <c r="AC227" s="896"/>
      <c r="AD227" s="896"/>
      <c r="AE227" s="896"/>
      <c r="AF227" s="896"/>
    </row>
    <row r="228" spans="1:32" x14ac:dyDescent="0.15">
      <c r="A228" s="895" t="s">
        <v>3392</v>
      </c>
      <c r="B228" s="896" t="s">
        <v>293</v>
      </c>
      <c r="C228" s="896" t="s">
        <v>1197</v>
      </c>
      <c r="D228" s="896"/>
      <c r="E228" s="896"/>
      <c r="F228" s="896"/>
      <c r="G228" s="896"/>
      <c r="H228" s="896"/>
      <c r="I228" s="896"/>
      <c r="J228" s="896"/>
      <c r="K228" s="896"/>
      <c r="L228" s="896"/>
      <c r="M228" s="896"/>
      <c r="N228" s="896"/>
      <c r="O228" s="896"/>
      <c r="P228" s="896"/>
      <c r="Q228" s="896"/>
      <c r="R228" s="896"/>
      <c r="S228" s="896"/>
      <c r="T228" s="896"/>
      <c r="U228" s="896"/>
      <c r="V228" s="896"/>
      <c r="W228" s="896"/>
      <c r="X228" s="896"/>
      <c r="Y228" s="896"/>
      <c r="Z228" s="900"/>
      <c r="AA228" s="896"/>
      <c r="AB228" s="896"/>
      <c r="AC228" s="896"/>
      <c r="AD228" s="896"/>
      <c r="AE228" s="896"/>
      <c r="AF228" s="896"/>
    </row>
    <row r="229" spans="1:32" x14ac:dyDescent="0.15">
      <c r="A229" s="895" t="s">
        <v>3394</v>
      </c>
      <c r="B229" s="896" t="s">
        <v>298</v>
      </c>
      <c r="C229" s="896" t="s">
        <v>1451</v>
      </c>
      <c r="D229" s="896"/>
      <c r="E229" s="896"/>
      <c r="F229" s="896"/>
      <c r="G229" s="896"/>
      <c r="H229" s="896"/>
      <c r="I229" s="896"/>
      <c r="J229" s="896"/>
      <c r="K229" s="896"/>
      <c r="L229" s="896"/>
      <c r="M229" s="896"/>
      <c r="N229" s="896"/>
      <c r="O229" s="896"/>
      <c r="P229" s="896"/>
      <c r="Q229" s="896"/>
      <c r="R229" s="896"/>
      <c r="S229" s="896"/>
      <c r="T229" s="896"/>
      <c r="U229" s="896"/>
      <c r="V229" s="896"/>
      <c r="W229" s="896"/>
      <c r="X229" s="896"/>
      <c r="Y229" s="896"/>
      <c r="Z229" s="900"/>
      <c r="AA229" s="896"/>
      <c r="AB229" s="896"/>
      <c r="AC229" s="896"/>
      <c r="AD229" s="896"/>
      <c r="AE229" s="896"/>
      <c r="AF229" s="896"/>
    </row>
    <row r="230" spans="1:32" x14ac:dyDescent="0.15">
      <c r="A230" s="895" t="s">
        <v>3396</v>
      </c>
      <c r="B230" s="896" t="s">
        <v>314</v>
      </c>
      <c r="C230" s="896" t="s">
        <v>1145</v>
      </c>
      <c r="D230" s="896"/>
      <c r="E230" s="896"/>
      <c r="F230" s="896"/>
      <c r="G230" s="896"/>
      <c r="H230" s="896"/>
      <c r="I230" s="896"/>
      <c r="J230" s="896"/>
      <c r="K230" s="896"/>
      <c r="L230" s="896"/>
      <c r="M230" s="896"/>
      <c r="N230" s="896"/>
      <c r="O230" s="896"/>
      <c r="P230" s="896"/>
      <c r="Q230" s="896"/>
      <c r="R230" s="896"/>
      <c r="S230" s="896"/>
      <c r="T230" s="896"/>
      <c r="U230" s="896"/>
      <c r="V230" s="896"/>
      <c r="W230" s="896"/>
      <c r="X230" s="896"/>
      <c r="Y230" s="896"/>
      <c r="Z230" s="900"/>
      <c r="AA230" s="896"/>
      <c r="AB230" s="896"/>
      <c r="AC230" s="896"/>
      <c r="AD230" s="896"/>
      <c r="AE230" s="896"/>
      <c r="AF230" s="896"/>
    </row>
    <row r="231" spans="1:32" x14ac:dyDescent="0.15">
      <c r="A231" s="895" t="s">
        <v>3398</v>
      </c>
      <c r="B231" s="896" t="s">
        <v>316</v>
      </c>
      <c r="C231" s="896" t="s">
        <v>1316</v>
      </c>
      <c r="D231" s="896" t="s">
        <v>1145</v>
      </c>
      <c r="E231" s="896" t="s">
        <v>1438</v>
      </c>
      <c r="F231" s="896" t="s">
        <v>1228</v>
      </c>
      <c r="G231" s="896"/>
      <c r="H231" s="896"/>
      <c r="I231" s="896"/>
      <c r="J231" s="896"/>
      <c r="K231" s="896"/>
      <c r="L231" s="896"/>
      <c r="M231" s="896"/>
      <c r="N231" s="896"/>
      <c r="O231" s="896"/>
      <c r="P231" s="896"/>
      <c r="Q231" s="896"/>
      <c r="R231" s="896"/>
      <c r="S231" s="896"/>
      <c r="T231" s="896"/>
      <c r="U231" s="896"/>
      <c r="V231" s="896"/>
      <c r="W231" s="896"/>
      <c r="X231" s="896"/>
      <c r="Y231" s="896"/>
      <c r="Z231" s="900"/>
      <c r="AA231" s="896"/>
      <c r="AB231" s="896"/>
      <c r="AC231" s="896"/>
      <c r="AD231" s="896"/>
      <c r="AE231" s="896"/>
      <c r="AF231" s="896"/>
    </row>
    <row r="232" spans="1:32" x14ac:dyDescent="0.15">
      <c r="A232" s="895" t="s">
        <v>3400</v>
      </c>
      <c r="B232" s="896" t="s">
        <v>328</v>
      </c>
      <c r="C232" s="896" t="s">
        <v>1296</v>
      </c>
      <c r="D232" s="896" t="s">
        <v>1187</v>
      </c>
      <c r="E232" s="896" t="s">
        <v>1147</v>
      </c>
      <c r="F232" s="896" t="s">
        <v>1283</v>
      </c>
      <c r="G232" s="896" t="s">
        <v>1243</v>
      </c>
      <c r="H232" s="896" t="s">
        <v>1145</v>
      </c>
      <c r="I232" s="896"/>
      <c r="J232" s="896"/>
      <c r="K232" s="896"/>
      <c r="L232" s="896"/>
      <c r="M232" s="896"/>
      <c r="N232" s="896"/>
      <c r="O232" s="896"/>
      <c r="P232" s="896"/>
      <c r="Q232" s="896"/>
      <c r="R232" s="896"/>
      <c r="S232" s="896"/>
      <c r="T232" s="896"/>
      <c r="U232" s="896"/>
      <c r="V232" s="896"/>
      <c r="W232" s="896"/>
      <c r="X232" s="896"/>
      <c r="Y232" s="896"/>
      <c r="Z232" s="900"/>
      <c r="AA232" s="896"/>
      <c r="AB232" s="896"/>
      <c r="AC232" s="896"/>
      <c r="AD232" s="896"/>
      <c r="AE232" s="896"/>
      <c r="AF232" s="896"/>
    </row>
    <row r="233" spans="1:32" x14ac:dyDescent="0.15">
      <c r="A233" s="895" t="s">
        <v>3402</v>
      </c>
      <c r="B233" s="896" t="s">
        <v>331</v>
      </c>
      <c r="C233" s="896" t="s">
        <v>1349</v>
      </c>
      <c r="D233" s="896" t="s">
        <v>1145</v>
      </c>
      <c r="E233" s="896" t="s">
        <v>1164</v>
      </c>
      <c r="F233" s="896"/>
      <c r="G233" s="896"/>
      <c r="H233" s="896"/>
      <c r="I233" s="896"/>
      <c r="J233" s="896"/>
      <c r="K233" s="896"/>
      <c r="L233" s="896"/>
      <c r="M233" s="896"/>
      <c r="N233" s="896"/>
      <c r="O233" s="896"/>
      <c r="P233" s="896"/>
      <c r="Q233" s="896"/>
      <c r="R233" s="896"/>
      <c r="S233" s="896"/>
      <c r="T233" s="896"/>
      <c r="U233" s="896"/>
      <c r="V233" s="896"/>
      <c r="W233" s="896"/>
      <c r="X233" s="896"/>
      <c r="Y233" s="896"/>
      <c r="Z233" s="900"/>
      <c r="AA233" s="896"/>
      <c r="AB233" s="896"/>
      <c r="AC233" s="896"/>
      <c r="AD233" s="896"/>
      <c r="AE233" s="896"/>
      <c r="AF233" s="896"/>
    </row>
    <row r="234" spans="1:32" x14ac:dyDescent="0.15">
      <c r="A234" s="895" t="s">
        <v>3404</v>
      </c>
      <c r="B234" s="896" t="s">
        <v>332</v>
      </c>
      <c r="C234" s="896" t="s">
        <v>1166</v>
      </c>
      <c r="D234" s="896" t="s">
        <v>1209</v>
      </c>
      <c r="E234" s="896" t="s">
        <v>1431</v>
      </c>
      <c r="F234" s="896" t="s">
        <v>1364</v>
      </c>
      <c r="G234" s="896" t="s">
        <v>1138</v>
      </c>
      <c r="H234" s="896" t="s">
        <v>1430</v>
      </c>
      <c r="I234" s="896" t="s">
        <v>1145</v>
      </c>
      <c r="J234" s="896" t="s">
        <v>1128</v>
      </c>
      <c r="K234" s="896" t="s">
        <v>1148</v>
      </c>
      <c r="L234" s="896" t="s">
        <v>1228</v>
      </c>
      <c r="M234" s="896" t="s">
        <v>1429</v>
      </c>
      <c r="N234" s="896" t="s">
        <v>2642</v>
      </c>
      <c r="O234" s="896"/>
      <c r="P234" s="896"/>
      <c r="Q234" s="896"/>
      <c r="R234" s="896"/>
      <c r="S234" s="896"/>
      <c r="T234" s="896"/>
      <c r="U234" s="896"/>
      <c r="V234" s="896"/>
      <c r="W234" s="896"/>
      <c r="X234" s="896"/>
      <c r="Y234" s="896"/>
      <c r="Z234" s="900"/>
      <c r="AA234" s="896"/>
      <c r="AB234" s="896"/>
      <c r="AC234" s="896"/>
      <c r="AD234" s="896"/>
      <c r="AE234" s="896"/>
      <c r="AF234" s="896"/>
    </row>
    <row r="235" spans="1:32" x14ac:dyDescent="0.15">
      <c r="A235" s="895" t="s">
        <v>3406</v>
      </c>
      <c r="B235" s="896" t="s">
        <v>342</v>
      </c>
      <c r="C235" s="896" t="s">
        <v>1422</v>
      </c>
      <c r="D235" s="896" t="s">
        <v>1169</v>
      </c>
      <c r="E235" s="896" t="s">
        <v>1138</v>
      </c>
      <c r="F235" s="896" t="s">
        <v>1421</v>
      </c>
      <c r="G235" s="896"/>
      <c r="H235" s="896"/>
      <c r="I235" s="896"/>
      <c r="J235" s="896"/>
      <c r="K235" s="896"/>
      <c r="L235" s="896"/>
      <c r="M235" s="896"/>
      <c r="N235" s="896"/>
      <c r="O235" s="896"/>
      <c r="P235" s="896"/>
      <c r="Q235" s="896"/>
      <c r="R235" s="896"/>
      <c r="S235" s="896"/>
      <c r="T235" s="896"/>
      <c r="U235" s="896"/>
      <c r="V235" s="896"/>
      <c r="W235" s="896"/>
      <c r="X235" s="896"/>
      <c r="Y235" s="896"/>
      <c r="Z235" s="900"/>
      <c r="AA235" s="896"/>
      <c r="AB235" s="896"/>
      <c r="AC235" s="896"/>
      <c r="AD235" s="896"/>
      <c r="AE235" s="896"/>
      <c r="AF235" s="896"/>
    </row>
    <row r="236" spans="1:32" x14ac:dyDescent="0.15">
      <c r="A236" s="895" t="s">
        <v>3410</v>
      </c>
      <c r="B236" s="896" t="s">
        <v>350</v>
      </c>
      <c r="C236" s="896" t="s">
        <v>1174</v>
      </c>
      <c r="D236" s="896"/>
      <c r="E236" s="896"/>
      <c r="F236" s="896"/>
      <c r="G236" s="896"/>
      <c r="H236" s="896"/>
      <c r="I236" s="896"/>
      <c r="J236" s="896"/>
      <c r="K236" s="896"/>
      <c r="L236" s="896"/>
      <c r="M236" s="896"/>
      <c r="N236" s="896"/>
      <c r="O236" s="896"/>
      <c r="P236" s="896"/>
      <c r="Q236" s="896"/>
      <c r="R236" s="896"/>
      <c r="S236" s="896"/>
      <c r="T236" s="896"/>
      <c r="U236" s="896"/>
      <c r="V236" s="896"/>
      <c r="W236" s="896"/>
      <c r="X236" s="896"/>
      <c r="Y236" s="896"/>
      <c r="Z236" s="900"/>
      <c r="AA236" s="896"/>
      <c r="AB236" s="896"/>
      <c r="AC236" s="896"/>
      <c r="AD236" s="896"/>
      <c r="AE236" s="896"/>
      <c r="AF236" s="896"/>
    </row>
    <row r="237" spans="1:32" x14ac:dyDescent="0.15">
      <c r="A237" s="895" t="s">
        <v>3412</v>
      </c>
      <c r="B237" s="896" t="s">
        <v>353</v>
      </c>
      <c r="C237" s="896" t="s">
        <v>1308</v>
      </c>
      <c r="D237" s="896"/>
      <c r="E237" s="896"/>
      <c r="F237" s="896"/>
      <c r="G237" s="896"/>
      <c r="H237" s="896"/>
      <c r="I237" s="896"/>
      <c r="J237" s="896"/>
      <c r="K237" s="896"/>
      <c r="L237" s="896"/>
      <c r="M237" s="896"/>
      <c r="N237" s="896"/>
      <c r="O237" s="896"/>
      <c r="P237" s="896"/>
      <c r="Q237" s="896"/>
      <c r="R237" s="896"/>
      <c r="S237" s="896"/>
      <c r="T237" s="896"/>
      <c r="U237" s="896"/>
      <c r="V237" s="896"/>
      <c r="W237" s="896"/>
      <c r="X237" s="896"/>
      <c r="Y237" s="896"/>
      <c r="Z237" s="900"/>
      <c r="AA237" s="896"/>
      <c r="AB237" s="896"/>
      <c r="AC237" s="896"/>
      <c r="AD237" s="896"/>
      <c r="AE237" s="896"/>
      <c r="AF237" s="896"/>
    </row>
    <row r="238" spans="1:32" x14ac:dyDescent="0.15">
      <c r="A238" s="895" t="s">
        <v>3414</v>
      </c>
      <c r="B238" s="896" t="s">
        <v>362</v>
      </c>
      <c r="C238" s="896" t="s">
        <v>1197</v>
      </c>
      <c r="D238" s="896"/>
      <c r="E238" s="896"/>
      <c r="F238" s="896"/>
      <c r="G238" s="896"/>
      <c r="H238" s="896"/>
      <c r="I238" s="896"/>
      <c r="J238" s="896"/>
      <c r="K238" s="896"/>
      <c r="L238" s="896"/>
      <c r="M238" s="896"/>
      <c r="N238" s="896"/>
      <c r="O238" s="896"/>
      <c r="P238" s="896"/>
      <c r="Q238" s="896"/>
      <c r="R238" s="896"/>
      <c r="S238" s="896"/>
      <c r="T238" s="896"/>
      <c r="U238" s="896"/>
      <c r="V238" s="896"/>
      <c r="W238" s="896"/>
      <c r="X238" s="896"/>
      <c r="Y238" s="896"/>
      <c r="Z238" s="900"/>
      <c r="AA238" s="896"/>
      <c r="AB238" s="896"/>
      <c r="AC238" s="896"/>
      <c r="AD238" s="896"/>
      <c r="AE238" s="896"/>
      <c r="AF238" s="896"/>
    </row>
    <row r="239" spans="1:32" x14ac:dyDescent="0.15">
      <c r="A239" s="895" t="s">
        <v>3416</v>
      </c>
      <c r="B239" s="896" t="s">
        <v>369</v>
      </c>
      <c r="C239" s="896" t="s">
        <v>1399</v>
      </c>
      <c r="D239" s="896"/>
      <c r="E239" s="896"/>
      <c r="F239" s="896"/>
      <c r="G239" s="896"/>
      <c r="H239" s="896"/>
      <c r="I239" s="896"/>
      <c r="J239" s="896"/>
      <c r="K239" s="896"/>
      <c r="L239" s="896"/>
      <c r="M239" s="896"/>
      <c r="N239" s="896"/>
      <c r="O239" s="896"/>
      <c r="P239" s="896"/>
      <c r="Q239" s="896"/>
      <c r="R239" s="896"/>
      <c r="S239" s="896"/>
      <c r="T239" s="896"/>
      <c r="U239" s="896"/>
      <c r="V239" s="896"/>
      <c r="W239" s="896"/>
      <c r="X239" s="896"/>
      <c r="Y239" s="896"/>
      <c r="Z239" s="900"/>
      <c r="AA239" s="896"/>
      <c r="AB239" s="896"/>
      <c r="AC239" s="896"/>
      <c r="AD239" s="896"/>
      <c r="AE239" s="896"/>
      <c r="AF239" s="896"/>
    </row>
    <row r="240" spans="1:32" x14ac:dyDescent="0.15">
      <c r="A240" s="895" t="s">
        <v>4653</v>
      </c>
      <c r="B240" s="896" t="s">
        <v>382</v>
      </c>
      <c r="C240" s="896" t="s">
        <v>1389</v>
      </c>
      <c r="D240" s="896" t="s">
        <v>1388</v>
      </c>
      <c r="E240" s="896" t="s">
        <v>1168</v>
      </c>
      <c r="F240" s="896" t="s">
        <v>1187</v>
      </c>
      <c r="G240" s="896" t="s">
        <v>1191</v>
      </c>
      <c r="H240" s="896" t="s">
        <v>1387</v>
      </c>
      <c r="I240" s="896" t="s">
        <v>1380</v>
      </c>
      <c r="J240" s="896" t="s">
        <v>1386</v>
      </c>
      <c r="K240" s="896" t="s">
        <v>1145</v>
      </c>
      <c r="L240" s="896" t="s">
        <v>1333</v>
      </c>
      <c r="M240" s="896" t="s">
        <v>2649</v>
      </c>
      <c r="N240" s="896" t="s">
        <v>2715</v>
      </c>
      <c r="O240" s="896" t="s">
        <v>1169</v>
      </c>
      <c r="P240" s="896" t="s">
        <v>2809</v>
      </c>
      <c r="Q240" s="896" t="s">
        <v>2810</v>
      </c>
      <c r="R240" s="896" t="s">
        <v>2791</v>
      </c>
      <c r="S240" s="896"/>
      <c r="T240" s="896"/>
      <c r="U240" s="896"/>
      <c r="V240" s="896"/>
      <c r="W240" s="896"/>
      <c r="X240" s="896"/>
      <c r="Y240" s="896"/>
      <c r="Z240" s="900"/>
      <c r="AA240" s="896"/>
      <c r="AB240" s="896"/>
      <c r="AC240" s="896"/>
      <c r="AD240" s="896"/>
      <c r="AE240" s="896"/>
      <c r="AF240" s="896"/>
    </row>
    <row r="241" spans="1:32" x14ac:dyDescent="0.15">
      <c r="A241" s="895" t="s">
        <v>3420</v>
      </c>
      <c r="B241" s="896" t="s">
        <v>384</v>
      </c>
      <c r="C241" s="896" t="s">
        <v>1308</v>
      </c>
      <c r="D241" s="896" t="s">
        <v>4546</v>
      </c>
      <c r="E241" s="896"/>
      <c r="F241" s="896"/>
      <c r="G241" s="896"/>
      <c r="H241" s="896"/>
      <c r="I241" s="896"/>
      <c r="J241" s="896"/>
      <c r="K241" s="896"/>
      <c r="L241" s="896"/>
      <c r="M241" s="896"/>
      <c r="N241" s="896"/>
      <c r="O241" s="896"/>
      <c r="P241" s="896"/>
      <c r="Q241" s="896"/>
      <c r="R241" s="896"/>
      <c r="S241" s="896"/>
      <c r="T241" s="896"/>
      <c r="U241" s="896"/>
      <c r="V241" s="896"/>
      <c r="W241" s="896"/>
      <c r="X241" s="896"/>
      <c r="Y241" s="896"/>
      <c r="Z241" s="900"/>
      <c r="AA241" s="896"/>
      <c r="AB241" s="896"/>
      <c r="AC241" s="896"/>
      <c r="AD241" s="896"/>
      <c r="AE241" s="896"/>
      <c r="AF241" s="896"/>
    </row>
    <row r="242" spans="1:32" x14ac:dyDescent="0.15">
      <c r="A242" s="895" t="s">
        <v>3422</v>
      </c>
      <c r="B242" s="896" t="s">
        <v>388</v>
      </c>
      <c r="C242" s="896" t="s">
        <v>1228</v>
      </c>
      <c r="D242" s="896" t="s">
        <v>1154</v>
      </c>
      <c r="E242" s="896" t="s">
        <v>1138</v>
      </c>
      <c r="F242" s="896" t="s">
        <v>1324</v>
      </c>
      <c r="G242" s="896" t="s">
        <v>1187</v>
      </c>
      <c r="H242" s="896" t="s">
        <v>2806</v>
      </c>
      <c r="I242" s="896" t="s">
        <v>1280</v>
      </c>
      <c r="J242" s="896"/>
      <c r="K242" s="896"/>
      <c r="L242" s="896"/>
      <c r="M242" s="896"/>
      <c r="N242" s="896"/>
      <c r="O242" s="896"/>
      <c r="P242" s="896"/>
      <c r="Q242" s="896"/>
      <c r="R242" s="896"/>
      <c r="S242" s="896"/>
      <c r="T242" s="896"/>
      <c r="U242" s="896"/>
      <c r="V242" s="896"/>
      <c r="W242" s="896"/>
      <c r="X242" s="896"/>
      <c r="Y242" s="896"/>
      <c r="Z242" s="900"/>
      <c r="AA242" s="896"/>
      <c r="AB242" s="896"/>
      <c r="AC242" s="896"/>
      <c r="AD242" s="896"/>
      <c r="AE242" s="896"/>
      <c r="AF242" s="896"/>
    </row>
    <row r="243" spans="1:32" x14ac:dyDescent="0.15">
      <c r="A243" s="895" t="s">
        <v>3424</v>
      </c>
      <c r="B243" s="896" t="s">
        <v>393</v>
      </c>
      <c r="C243" s="896" t="s">
        <v>1367</v>
      </c>
      <c r="D243" s="896"/>
      <c r="E243" s="896"/>
      <c r="F243" s="896"/>
      <c r="G243" s="896"/>
      <c r="H243" s="896"/>
      <c r="I243" s="896"/>
      <c r="J243" s="896"/>
      <c r="K243" s="896"/>
      <c r="L243" s="896"/>
      <c r="M243" s="896"/>
      <c r="N243" s="896"/>
      <c r="O243" s="896"/>
      <c r="P243" s="896"/>
      <c r="Q243" s="896"/>
      <c r="R243" s="896"/>
      <c r="S243" s="896"/>
      <c r="T243" s="896"/>
      <c r="U243" s="896"/>
      <c r="V243" s="896"/>
      <c r="W243" s="896"/>
      <c r="X243" s="896"/>
      <c r="Y243" s="896"/>
      <c r="Z243" s="900"/>
      <c r="AA243" s="896"/>
      <c r="AB243" s="896"/>
      <c r="AC243" s="896"/>
      <c r="AD243" s="896"/>
      <c r="AE243" s="896"/>
      <c r="AF243" s="896"/>
    </row>
    <row r="244" spans="1:32" x14ac:dyDescent="0.15">
      <c r="A244" s="895" t="s">
        <v>3426</v>
      </c>
      <c r="B244" s="896" t="s">
        <v>292</v>
      </c>
      <c r="C244" s="896" t="s">
        <v>1166</v>
      </c>
      <c r="D244" s="896" t="s">
        <v>1351</v>
      </c>
      <c r="E244" s="896" t="s">
        <v>1302</v>
      </c>
      <c r="F244" s="896"/>
      <c r="G244" s="896"/>
      <c r="H244" s="896"/>
      <c r="I244" s="896"/>
      <c r="J244" s="896"/>
      <c r="K244" s="896"/>
      <c r="L244" s="896"/>
      <c r="M244" s="896"/>
      <c r="N244" s="896"/>
      <c r="O244" s="896"/>
      <c r="P244" s="896"/>
      <c r="Q244" s="896"/>
      <c r="R244" s="896"/>
      <c r="S244" s="896"/>
      <c r="T244" s="896"/>
      <c r="U244" s="896"/>
      <c r="V244" s="896"/>
      <c r="W244" s="896"/>
      <c r="X244" s="896"/>
      <c r="Y244" s="896"/>
      <c r="Z244" s="900"/>
      <c r="AA244" s="896"/>
      <c r="AB244" s="896"/>
      <c r="AC244" s="896"/>
      <c r="AD244" s="896"/>
      <c r="AE244" s="896"/>
      <c r="AF244" s="896"/>
    </row>
    <row r="245" spans="1:32" x14ac:dyDescent="0.15">
      <c r="A245" s="895" t="s">
        <v>3428</v>
      </c>
      <c r="B245" s="929" t="s">
        <v>322</v>
      </c>
      <c r="C245" s="896" t="s">
        <v>1138</v>
      </c>
      <c r="D245" s="896" t="s">
        <v>1128</v>
      </c>
      <c r="E245" s="896" t="s">
        <v>1145</v>
      </c>
      <c r="F245" s="929" t="s">
        <v>1187</v>
      </c>
      <c r="G245" s="896" t="s">
        <v>2817</v>
      </c>
      <c r="H245" s="896" t="s">
        <v>2641</v>
      </c>
      <c r="I245" s="896" t="s">
        <v>1173</v>
      </c>
      <c r="J245" s="896" t="s">
        <v>1364</v>
      </c>
      <c r="K245" s="896"/>
      <c r="L245" s="896"/>
      <c r="M245" s="896"/>
      <c r="N245" s="896"/>
      <c r="O245" s="896"/>
      <c r="P245" s="896"/>
      <c r="Q245" s="896"/>
      <c r="R245" s="896"/>
      <c r="S245" s="896"/>
      <c r="T245" s="896"/>
      <c r="U245" s="896"/>
      <c r="V245" s="896"/>
      <c r="W245" s="896"/>
      <c r="X245" s="896"/>
      <c r="Y245" s="896"/>
      <c r="Z245" s="900"/>
      <c r="AA245" s="896"/>
      <c r="AB245" s="896"/>
      <c r="AC245" s="896"/>
      <c r="AD245" s="896"/>
      <c r="AE245" s="896"/>
      <c r="AF245" s="896"/>
    </row>
    <row r="246" spans="1:32" x14ac:dyDescent="0.15">
      <c r="A246" s="895" t="s">
        <v>3432</v>
      </c>
      <c r="B246" s="896" t="s">
        <v>343</v>
      </c>
      <c r="C246" s="896" t="s">
        <v>1420</v>
      </c>
      <c r="D246" s="896" t="s">
        <v>2718</v>
      </c>
      <c r="E246" s="896" t="s">
        <v>2717</v>
      </c>
      <c r="F246" s="896" t="s">
        <v>4637</v>
      </c>
      <c r="G246" s="896"/>
      <c r="H246" s="896"/>
      <c r="I246" s="896"/>
      <c r="J246" s="896"/>
      <c r="K246" s="896"/>
      <c r="L246" s="896"/>
      <c r="M246" s="896"/>
      <c r="N246" s="896"/>
      <c r="O246" s="896"/>
      <c r="P246" s="896"/>
      <c r="Q246" s="896"/>
      <c r="R246" s="896"/>
      <c r="S246" s="896"/>
      <c r="T246" s="896"/>
      <c r="U246" s="896"/>
      <c r="V246" s="896"/>
      <c r="W246" s="896"/>
      <c r="X246" s="896"/>
      <c r="Y246" s="896"/>
      <c r="Z246" s="900"/>
      <c r="AA246" s="896"/>
      <c r="AB246" s="896"/>
      <c r="AC246" s="896"/>
      <c r="AD246" s="896"/>
      <c r="AE246" s="896"/>
      <c r="AF246" s="896"/>
    </row>
    <row r="247" spans="1:32" x14ac:dyDescent="0.15">
      <c r="A247" s="895" t="s">
        <v>3434</v>
      </c>
      <c r="B247" s="896" t="s">
        <v>372</v>
      </c>
      <c r="C247" s="896" t="s">
        <v>1168</v>
      </c>
      <c r="D247" s="896"/>
      <c r="E247" s="896"/>
      <c r="F247" s="896"/>
      <c r="G247" s="896"/>
      <c r="H247" s="896"/>
      <c r="I247" s="896"/>
      <c r="J247" s="896"/>
      <c r="K247" s="896"/>
      <c r="L247" s="896"/>
      <c r="M247" s="896"/>
      <c r="N247" s="896"/>
      <c r="O247" s="896"/>
      <c r="P247" s="896"/>
      <c r="Q247" s="896"/>
      <c r="R247" s="896"/>
      <c r="S247" s="896"/>
      <c r="T247" s="896"/>
      <c r="U247" s="896"/>
      <c r="V247" s="896"/>
      <c r="W247" s="896"/>
      <c r="X247" s="896"/>
      <c r="Y247" s="896"/>
      <c r="Z247" s="900"/>
      <c r="AA247" s="896"/>
      <c r="AB247" s="896"/>
      <c r="AC247" s="896"/>
      <c r="AD247" s="896"/>
      <c r="AE247" s="896"/>
      <c r="AF247" s="896"/>
    </row>
    <row r="248" spans="1:32" x14ac:dyDescent="0.15">
      <c r="A248" s="895" t="s">
        <v>3436</v>
      </c>
      <c r="B248" s="896" t="s">
        <v>296</v>
      </c>
      <c r="C248" s="896" t="s">
        <v>1154</v>
      </c>
      <c r="D248" s="896" t="s">
        <v>1452</v>
      </c>
      <c r="E248" s="896"/>
      <c r="F248" s="896"/>
      <c r="G248" s="896"/>
      <c r="H248" s="896"/>
      <c r="I248" s="896"/>
      <c r="J248" s="896"/>
      <c r="K248" s="896"/>
      <c r="L248" s="896"/>
      <c r="M248" s="896"/>
      <c r="N248" s="896"/>
      <c r="O248" s="896"/>
      <c r="P248" s="896"/>
      <c r="Q248" s="896"/>
      <c r="R248" s="896"/>
      <c r="S248" s="896"/>
      <c r="T248" s="896"/>
      <c r="U248" s="896"/>
      <c r="V248" s="896"/>
      <c r="W248" s="896"/>
      <c r="X248" s="896"/>
      <c r="Y248" s="896"/>
      <c r="Z248" s="900"/>
      <c r="AA248" s="896"/>
      <c r="AB248" s="896"/>
      <c r="AC248" s="896"/>
      <c r="AD248" s="896"/>
      <c r="AE248" s="896"/>
      <c r="AF248" s="896"/>
    </row>
    <row r="249" spans="1:32" x14ac:dyDescent="0.15">
      <c r="A249" s="895" t="s">
        <v>3438</v>
      </c>
      <c r="B249" s="896" t="s">
        <v>327</v>
      </c>
      <c r="C249" s="896" t="s">
        <v>1178</v>
      </c>
      <c r="D249" s="896"/>
      <c r="E249" s="896"/>
      <c r="F249" s="896"/>
      <c r="G249" s="896"/>
      <c r="H249" s="896"/>
      <c r="I249" s="896"/>
      <c r="J249" s="896"/>
      <c r="K249" s="896"/>
      <c r="L249" s="896"/>
      <c r="M249" s="896"/>
      <c r="N249" s="896"/>
      <c r="O249" s="896"/>
      <c r="P249" s="896"/>
      <c r="Q249" s="896"/>
      <c r="R249" s="896"/>
      <c r="S249" s="896"/>
      <c r="T249" s="896"/>
      <c r="U249" s="896"/>
      <c r="V249" s="896"/>
      <c r="W249" s="896"/>
      <c r="X249" s="896"/>
      <c r="Y249" s="896"/>
      <c r="Z249" s="900"/>
      <c r="AA249" s="896"/>
      <c r="AB249" s="896"/>
      <c r="AC249" s="896"/>
      <c r="AD249" s="896"/>
      <c r="AE249" s="896"/>
      <c r="AF249" s="896"/>
    </row>
    <row r="250" spans="1:32" x14ac:dyDescent="0.15">
      <c r="A250" s="895" t="s">
        <v>3442</v>
      </c>
      <c r="B250" s="896" t="s">
        <v>287</v>
      </c>
      <c r="C250" s="896" t="s">
        <v>1464</v>
      </c>
      <c r="D250" s="896"/>
      <c r="E250" s="896"/>
      <c r="F250" s="896"/>
      <c r="G250" s="896"/>
      <c r="H250" s="896"/>
      <c r="I250" s="896"/>
      <c r="J250" s="896"/>
      <c r="K250" s="896"/>
      <c r="L250" s="896"/>
      <c r="M250" s="896"/>
      <c r="N250" s="896"/>
      <c r="O250" s="896"/>
      <c r="P250" s="896"/>
      <c r="Q250" s="896"/>
      <c r="R250" s="896"/>
      <c r="S250" s="896"/>
      <c r="T250" s="896"/>
      <c r="U250" s="896"/>
      <c r="V250" s="896"/>
      <c r="W250" s="896"/>
      <c r="X250" s="896"/>
      <c r="Y250" s="896"/>
      <c r="Z250" s="900"/>
      <c r="AA250" s="896"/>
      <c r="AB250" s="896"/>
      <c r="AC250" s="896"/>
      <c r="AD250" s="896"/>
      <c r="AE250" s="896"/>
      <c r="AF250" s="896"/>
    </row>
    <row r="251" spans="1:32" x14ac:dyDescent="0.15">
      <c r="A251" s="895" t="s">
        <v>3444</v>
      </c>
      <c r="B251" s="896" t="s">
        <v>357</v>
      </c>
      <c r="C251" s="896" t="s">
        <v>1169</v>
      </c>
      <c r="D251" s="896"/>
      <c r="E251" s="896"/>
      <c r="F251" s="896"/>
      <c r="G251" s="896"/>
      <c r="H251" s="896"/>
      <c r="I251" s="896"/>
      <c r="J251" s="896"/>
      <c r="K251" s="896"/>
      <c r="L251" s="896"/>
      <c r="M251" s="896"/>
      <c r="N251" s="896"/>
      <c r="O251" s="896"/>
      <c r="P251" s="896"/>
      <c r="Q251" s="896"/>
      <c r="R251" s="896"/>
      <c r="S251" s="896"/>
      <c r="T251" s="896"/>
      <c r="U251" s="896"/>
      <c r="V251" s="896"/>
      <c r="W251" s="896"/>
      <c r="X251" s="896"/>
      <c r="Y251" s="896"/>
      <c r="Z251" s="900"/>
      <c r="AA251" s="896"/>
      <c r="AB251" s="896"/>
      <c r="AC251" s="896"/>
      <c r="AD251" s="896"/>
      <c r="AE251" s="896"/>
      <c r="AF251" s="896"/>
    </row>
    <row r="252" spans="1:32" x14ac:dyDescent="0.15">
      <c r="A252" s="895" t="s">
        <v>3446</v>
      </c>
      <c r="B252" s="896" t="s">
        <v>705</v>
      </c>
      <c r="C252" s="896" t="s">
        <v>1125</v>
      </c>
      <c r="D252" s="896"/>
      <c r="E252" s="896"/>
      <c r="F252" s="896"/>
      <c r="G252" s="896"/>
      <c r="H252" s="896"/>
      <c r="I252" s="896"/>
      <c r="J252" s="896"/>
      <c r="K252" s="896"/>
      <c r="L252" s="896"/>
      <c r="M252" s="896"/>
      <c r="N252" s="896"/>
      <c r="O252" s="896"/>
      <c r="P252" s="896"/>
      <c r="Q252" s="896"/>
      <c r="R252" s="896"/>
      <c r="S252" s="896"/>
      <c r="T252" s="896"/>
      <c r="U252" s="896"/>
      <c r="V252" s="896"/>
      <c r="W252" s="896"/>
      <c r="X252" s="896"/>
      <c r="Y252" s="896"/>
      <c r="Z252" s="900"/>
      <c r="AA252" s="896"/>
      <c r="AB252" s="896"/>
      <c r="AC252" s="896"/>
      <c r="AD252" s="896"/>
      <c r="AE252" s="896"/>
      <c r="AF252" s="896"/>
    </row>
    <row r="253" spans="1:32" x14ac:dyDescent="0.15">
      <c r="A253" s="895" t="s">
        <v>3448</v>
      </c>
      <c r="B253" s="896" t="s">
        <v>703</v>
      </c>
      <c r="C253" s="896" t="s">
        <v>1127</v>
      </c>
      <c r="D253" s="896"/>
      <c r="E253" s="896"/>
      <c r="F253" s="896"/>
      <c r="G253" s="896"/>
      <c r="H253" s="896"/>
      <c r="I253" s="896"/>
      <c r="J253" s="896"/>
      <c r="K253" s="896"/>
      <c r="L253" s="896"/>
      <c r="M253" s="896"/>
      <c r="N253" s="896"/>
      <c r="O253" s="896"/>
      <c r="P253" s="896"/>
      <c r="Q253" s="896"/>
      <c r="R253" s="896"/>
      <c r="S253" s="896"/>
      <c r="T253" s="896"/>
      <c r="U253" s="896"/>
      <c r="V253" s="896"/>
      <c r="W253" s="896"/>
      <c r="X253" s="896"/>
      <c r="Y253" s="896"/>
      <c r="Z253" s="900"/>
      <c r="AA253" s="896"/>
      <c r="AB253" s="896"/>
      <c r="AC253" s="896"/>
      <c r="AD253" s="896"/>
      <c r="AE253" s="896"/>
      <c r="AF253" s="896"/>
    </row>
    <row r="254" spans="1:32" x14ac:dyDescent="0.15">
      <c r="A254" s="895" t="s">
        <v>3450</v>
      </c>
      <c r="B254" s="896" t="s">
        <v>313</v>
      </c>
      <c r="C254" s="896" t="s">
        <v>1199</v>
      </c>
      <c r="D254" s="896"/>
      <c r="E254" s="896"/>
      <c r="F254" s="896"/>
      <c r="G254" s="896"/>
      <c r="H254" s="896"/>
      <c r="I254" s="896"/>
      <c r="J254" s="896"/>
      <c r="K254" s="896"/>
      <c r="L254" s="896"/>
      <c r="M254" s="896"/>
      <c r="N254" s="896"/>
      <c r="O254" s="896"/>
      <c r="P254" s="896"/>
      <c r="Q254" s="896"/>
      <c r="R254" s="896"/>
      <c r="S254" s="896"/>
      <c r="T254" s="896"/>
      <c r="U254" s="896"/>
      <c r="V254" s="896"/>
      <c r="W254" s="896"/>
      <c r="X254" s="896"/>
      <c r="Y254" s="896"/>
      <c r="Z254" s="900"/>
      <c r="AA254" s="896"/>
      <c r="AB254" s="896"/>
      <c r="AC254" s="896"/>
      <c r="AD254" s="896"/>
      <c r="AE254" s="896"/>
      <c r="AF254" s="896"/>
    </row>
    <row r="255" spans="1:32" x14ac:dyDescent="0.15">
      <c r="A255" s="895" t="s">
        <v>3452</v>
      </c>
      <c r="B255" s="896" t="s">
        <v>338</v>
      </c>
      <c r="C255" s="896" t="s">
        <v>1424</v>
      </c>
      <c r="D255" s="896" t="s">
        <v>1168</v>
      </c>
      <c r="E255" s="896" t="s">
        <v>4611</v>
      </c>
      <c r="F255" s="896" t="s">
        <v>4535</v>
      </c>
      <c r="G255" s="896"/>
      <c r="H255" s="896"/>
      <c r="I255" s="896"/>
      <c r="J255" s="896"/>
      <c r="K255" s="896"/>
      <c r="L255" s="896"/>
      <c r="M255" s="896"/>
      <c r="N255" s="896"/>
      <c r="O255" s="896"/>
      <c r="P255" s="896"/>
      <c r="Q255" s="896"/>
      <c r="R255" s="896"/>
      <c r="S255" s="896"/>
      <c r="T255" s="896"/>
      <c r="U255" s="896"/>
      <c r="V255" s="896"/>
      <c r="W255" s="896"/>
      <c r="X255" s="896"/>
      <c r="Y255" s="896"/>
      <c r="Z255" s="900"/>
      <c r="AA255" s="896"/>
      <c r="AB255" s="896"/>
      <c r="AC255" s="896"/>
      <c r="AD255" s="896"/>
      <c r="AE255" s="896"/>
      <c r="AF255" s="896"/>
    </row>
    <row r="256" spans="1:32" x14ac:dyDescent="0.15">
      <c r="A256" s="895" t="s">
        <v>3456</v>
      </c>
      <c r="B256" s="896" t="s">
        <v>704</v>
      </c>
      <c r="C256" s="896" t="s">
        <v>1126</v>
      </c>
      <c r="D256" s="896"/>
      <c r="E256" s="896"/>
      <c r="F256" s="896"/>
      <c r="G256" s="896"/>
      <c r="H256" s="896"/>
      <c r="I256" s="896"/>
      <c r="J256" s="896"/>
      <c r="K256" s="896"/>
      <c r="L256" s="896"/>
      <c r="M256" s="896"/>
      <c r="N256" s="896"/>
      <c r="O256" s="896"/>
      <c r="P256" s="896"/>
      <c r="Q256" s="896"/>
      <c r="R256" s="896"/>
      <c r="S256" s="896"/>
      <c r="T256" s="896"/>
      <c r="U256" s="896"/>
      <c r="V256" s="896"/>
      <c r="W256" s="896"/>
      <c r="X256" s="896"/>
      <c r="Y256" s="896"/>
      <c r="Z256" s="900"/>
      <c r="AA256" s="896"/>
      <c r="AB256" s="896"/>
      <c r="AC256" s="896"/>
      <c r="AD256" s="896"/>
      <c r="AE256" s="896"/>
      <c r="AF256" s="896"/>
    </row>
    <row r="257" spans="1:32" x14ac:dyDescent="0.15">
      <c r="A257" s="895" t="s">
        <v>3458</v>
      </c>
      <c r="B257" s="896" t="s">
        <v>294</v>
      </c>
      <c r="C257" s="896" t="s">
        <v>1457</v>
      </c>
      <c r="D257" s="896"/>
      <c r="E257" s="896"/>
      <c r="F257" s="896"/>
      <c r="G257" s="896"/>
      <c r="H257" s="896"/>
      <c r="I257" s="896"/>
      <c r="J257" s="896"/>
      <c r="K257" s="896"/>
      <c r="L257" s="896"/>
      <c r="M257" s="896"/>
      <c r="N257" s="896"/>
      <c r="O257" s="896"/>
      <c r="P257" s="896"/>
      <c r="Q257" s="896"/>
      <c r="R257" s="896"/>
      <c r="S257" s="896"/>
      <c r="T257" s="896"/>
      <c r="U257" s="896"/>
      <c r="V257" s="896"/>
      <c r="W257" s="896"/>
      <c r="X257" s="896"/>
      <c r="Y257" s="896"/>
      <c r="Z257" s="900"/>
      <c r="AA257" s="896"/>
      <c r="AB257" s="896"/>
      <c r="AC257" s="896"/>
      <c r="AD257" s="896"/>
      <c r="AE257" s="896"/>
      <c r="AF257" s="896"/>
    </row>
    <row r="258" spans="1:32" x14ac:dyDescent="0.15">
      <c r="A258" s="895" t="s">
        <v>3460</v>
      </c>
      <c r="B258" s="896" t="s">
        <v>377</v>
      </c>
      <c r="C258" s="896" t="s">
        <v>1396</v>
      </c>
      <c r="D258" s="896"/>
      <c r="E258" s="896"/>
      <c r="F258" s="896"/>
      <c r="G258" s="896"/>
      <c r="H258" s="896"/>
      <c r="I258" s="896"/>
      <c r="J258" s="896"/>
      <c r="K258" s="896"/>
      <c r="L258" s="896"/>
      <c r="M258" s="896"/>
      <c r="N258" s="896"/>
      <c r="O258" s="896"/>
      <c r="P258" s="896"/>
      <c r="Q258" s="896"/>
      <c r="R258" s="896"/>
      <c r="S258" s="896"/>
      <c r="T258" s="896"/>
      <c r="U258" s="896"/>
      <c r="V258" s="896"/>
      <c r="W258" s="896"/>
      <c r="X258" s="896"/>
      <c r="Y258" s="896"/>
      <c r="Z258" s="900"/>
      <c r="AA258" s="896"/>
      <c r="AB258" s="896"/>
      <c r="AC258" s="896"/>
      <c r="AD258" s="896"/>
      <c r="AE258" s="896"/>
      <c r="AF258" s="896"/>
    </row>
    <row r="259" spans="1:32" x14ac:dyDescent="0.15">
      <c r="A259" s="895" t="s">
        <v>3462</v>
      </c>
      <c r="B259" s="896" t="s">
        <v>286</v>
      </c>
      <c r="C259" s="896" t="s">
        <v>1256</v>
      </c>
      <c r="D259" s="896"/>
      <c r="E259" s="896"/>
      <c r="F259" s="896"/>
      <c r="G259" s="896"/>
      <c r="H259" s="896"/>
      <c r="I259" s="896"/>
      <c r="J259" s="896"/>
      <c r="K259" s="896"/>
      <c r="L259" s="896"/>
      <c r="M259" s="896"/>
      <c r="N259" s="896"/>
      <c r="O259" s="896"/>
      <c r="P259" s="896"/>
      <c r="Q259" s="896"/>
      <c r="R259" s="896"/>
      <c r="S259" s="896"/>
      <c r="T259" s="896"/>
      <c r="U259" s="896"/>
      <c r="V259" s="896"/>
      <c r="W259" s="896"/>
      <c r="X259" s="896"/>
      <c r="Y259" s="896"/>
      <c r="Z259" s="900"/>
      <c r="AA259" s="896"/>
      <c r="AB259" s="896"/>
      <c r="AC259" s="896"/>
      <c r="AD259" s="896"/>
      <c r="AE259" s="896"/>
      <c r="AF259" s="896"/>
    </row>
    <row r="260" spans="1:32" x14ac:dyDescent="0.15">
      <c r="A260" s="895" t="s">
        <v>3466</v>
      </c>
      <c r="B260" s="896" t="s">
        <v>375</v>
      </c>
      <c r="C260" s="896" t="s">
        <v>1397</v>
      </c>
      <c r="D260" s="896"/>
      <c r="E260" s="896"/>
      <c r="F260" s="896"/>
      <c r="G260" s="896"/>
      <c r="H260" s="896"/>
      <c r="I260" s="896"/>
      <c r="J260" s="896"/>
      <c r="K260" s="896"/>
      <c r="L260" s="896"/>
      <c r="M260" s="896"/>
      <c r="N260" s="896"/>
      <c r="O260" s="896"/>
      <c r="P260" s="896"/>
      <c r="Q260" s="896"/>
      <c r="R260" s="896"/>
      <c r="S260" s="896"/>
      <c r="T260" s="896"/>
      <c r="U260" s="896"/>
      <c r="V260" s="896"/>
      <c r="W260" s="896"/>
      <c r="X260" s="896"/>
      <c r="Y260" s="896"/>
      <c r="Z260" s="900"/>
      <c r="AA260" s="896"/>
      <c r="AB260" s="896"/>
      <c r="AC260" s="896"/>
      <c r="AD260" s="896"/>
      <c r="AE260" s="896"/>
      <c r="AF260" s="896"/>
    </row>
    <row r="261" spans="1:32" x14ac:dyDescent="0.15">
      <c r="A261" s="895" t="s">
        <v>3468</v>
      </c>
      <c r="B261" s="896" t="s">
        <v>2464</v>
      </c>
      <c r="C261" s="896" t="s">
        <v>1356</v>
      </c>
      <c r="D261" s="896"/>
      <c r="E261" s="896"/>
      <c r="F261" s="896"/>
      <c r="G261" s="896"/>
      <c r="H261" s="896"/>
      <c r="I261" s="896"/>
      <c r="J261" s="896"/>
      <c r="K261" s="896"/>
      <c r="L261" s="896"/>
      <c r="M261" s="896"/>
      <c r="N261" s="896"/>
      <c r="O261" s="896"/>
      <c r="P261" s="896"/>
      <c r="Q261" s="896"/>
      <c r="R261" s="896"/>
      <c r="S261" s="896"/>
      <c r="T261" s="896"/>
      <c r="U261" s="896"/>
      <c r="V261" s="896"/>
      <c r="W261" s="896"/>
      <c r="X261" s="896"/>
      <c r="Y261" s="896"/>
      <c r="Z261" s="900"/>
      <c r="AA261" s="896"/>
      <c r="AB261" s="896"/>
      <c r="AC261" s="896"/>
      <c r="AD261" s="896"/>
      <c r="AE261" s="896"/>
      <c r="AF261" s="896"/>
    </row>
    <row r="262" spans="1:32" x14ac:dyDescent="0.15">
      <c r="A262" s="895" t="s">
        <v>3472</v>
      </c>
      <c r="B262" s="896" t="s">
        <v>336</v>
      </c>
      <c r="C262" s="896" t="s">
        <v>1168</v>
      </c>
      <c r="D262" s="896" t="s">
        <v>1235</v>
      </c>
      <c r="E262" s="896"/>
      <c r="F262" s="896"/>
      <c r="G262" s="896"/>
      <c r="H262" s="896"/>
      <c r="I262" s="896"/>
      <c r="J262" s="896"/>
      <c r="K262" s="896"/>
      <c r="L262" s="896"/>
      <c r="M262" s="896"/>
      <c r="N262" s="896"/>
      <c r="O262" s="896"/>
      <c r="P262" s="896"/>
      <c r="Q262" s="896"/>
      <c r="R262" s="896"/>
      <c r="S262" s="896"/>
      <c r="T262" s="896"/>
      <c r="U262" s="896"/>
      <c r="V262" s="896"/>
      <c r="W262" s="896"/>
      <c r="X262" s="896"/>
      <c r="Y262" s="896"/>
      <c r="Z262" s="900"/>
      <c r="AA262" s="896"/>
      <c r="AB262" s="896"/>
      <c r="AC262" s="896"/>
      <c r="AD262" s="896"/>
      <c r="AE262" s="896"/>
      <c r="AF262" s="896"/>
    </row>
    <row r="263" spans="1:32" x14ac:dyDescent="0.15">
      <c r="A263" s="895" t="s">
        <v>3474</v>
      </c>
      <c r="B263" s="896" t="s">
        <v>344</v>
      </c>
      <c r="C263" s="896" t="s">
        <v>1410</v>
      </c>
      <c r="D263" s="896" t="s">
        <v>1147</v>
      </c>
      <c r="E263" s="896"/>
      <c r="F263" s="896"/>
      <c r="G263" s="896"/>
      <c r="H263" s="896"/>
      <c r="I263" s="896"/>
      <c r="J263" s="896"/>
      <c r="K263" s="896"/>
      <c r="L263" s="896"/>
      <c r="M263" s="896"/>
      <c r="N263" s="896"/>
      <c r="O263" s="896"/>
      <c r="P263" s="896"/>
      <c r="Q263" s="896"/>
      <c r="R263" s="896"/>
      <c r="S263" s="896"/>
      <c r="T263" s="896"/>
      <c r="U263" s="896"/>
      <c r="V263" s="896"/>
      <c r="W263" s="896"/>
      <c r="X263" s="896"/>
      <c r="Y263" s="896"/>
      <c r="Z263" s="900"/>
      <c r="AA263" s="896"/>
      <c r="AB263" s="896"/>
      <c r="AC263" s="896"/>
      <c r="AD263" s="896"/>
      <c r="AE263" s="896"/>
      <c r="AF263" s="896"/>
    </row>
    <row r="264" spans="1:32" x14ac:dyDescent="0.15">
      <c r="A264" s="895" t="s">
        <v>3476</v>
      </c>
      <c r="B264" s="896" t="s">
        <v>402</v>
      </c>
      <c r="C264" s="896" t="s">
        <v>1353</v>
      </c>
      <c r="D264" s="896"/>
      <c r="E264" s="896"/>
      <c r="F264" s="896"/>
      <c r="G264" s="896"/>
      <c r="H264" s="896"/>
      <c r="I264" s="896"/>
      <c r="J264" s="896"/>
      <c r="K264" s="896"/>
      <c r="L264" s="896"/>
      <c r="M264" s="896"/>
      <c r="N264" s="896"/>
      <c r="O264" s="896"/>
      <c r="P264" s="896"/>
      <c r="Q264" s="896"/>
      <c r="R264" s="896"/>
      <c r="S264" s="896"/>
      <c r="T264" s="896"/>
      <c r="U264" s="896"/>
      <c r="V264" s="896"/>
      <c r="W264" s="896"/>
      <c r="X264" s="896"/>
      <c r="Y264" s="896"/>
      <c r="Z264" s="900"/>
      <c r="AA264" s="896"/>
      <c r="AB264" s="896"/>
      <c r="AC264" s="896"/>
      <c r="AD264" s="896"/>
      <c r="AE264" s="896"/>
      <c r="AF264" s="896"/>
    </row>
    <row r="265" spans="1:32" x14ac:dyDescent="0.15">
      <c r="A265" s="895" t="s">
        <v>3478</v>
      </c>
      <c r="B265" s="896" t="s">
        <v>2673</v>
      </c>
      <c r="C265" s="896" t="s">
        <v>4631</v>
      </c>
      <c r="D265" s="896"/>
      <c r="E265" s="896"/>
      <c r="F265" s="896"/>
      <c r="G265" s="896"/>
      <c r="H265" s="896"/>
      <c r="I265" s="896"/>
      <c r="J265" s="896"/>
      <c r="K265" s="896"/>
      <c r="L265" s="896"/>
      <c r="M265" s="896"/>
      <c r="N265" s="896"/>
      <c r="O265" s="896"/>
      <c r="P265" s="896"/>
      <c r="Q265" s="896"/>
      <c r="R265" s="896"/>
      <c r="S265" s="896"/>
      <c r="T265" s="896"/>
      <c r="U265" s="896"/>
      <c r="V265" s="896"/>
      <c r="W265" s="896"/>
      <c r="X265" s="896"/>
      <c r="Y265" s="896"/>
      <c r="Z265" s="900"/>
      <c r="AA265" s="896"/>
      <c r="AB265" s="896"/>
      <c r="AC265" s="896"/>
      <c r="AD265" s="896"/>
      <c r="AE265" s="896"/>
      <c r="AF265" s="896"/>
    </row>
    <row r="266" spans="1:32" x14ac:dyDescent="0.15">
      <c r="A266" s="895" t="s">
        <v>3482</v>
      </c>
      <c r="B266" s="896" t="s">
        <v>304</v>
      </c>
      <c r="C266" s="896" t="s">
        <v>1443</v>
      </c>
      <c r="D266" s="896"/>
      <c r="E266" s="896"/>
      <c r="F266" s="896"/>
      <c r="G266" s="896"/>
      <c r="H266" s="896"/>
      <c r="I266" s="896"/>
      <c r="J266" s="896"/>
      <c r="K266" s="896"/>
      <c r="L266" s="896"/>
      <c r="M266" s="896"/>
      <c r="N266" s="896"/>
      <c r="O266" s="896"/>
      <c r="P266" s="896"/>
      <c r="Q266" s="896"/>
      <c r="R266" s="896"/>
      <c r="S266" s="896"/>
      <c r="T266" s="896"/>
      <c r="U266" s="896"/>
      <c r="V266" s="896"/>
      <c r="W266" s="896"/>
      <c r="X266" s="896"/>
      <c r="Y266" s="896"/>
      <c r="Z266" s="900"/>
      <c r="AA266" s="896"/>
      <c r="AB266" s="896"/>
      <c r="AC266" s="896"/>
      <c r="AD266" s="896"/>
      <c r="AE266" s="896"/>
      <c r="AF266" s="896"/>
    </row>
    <row r="267" spans="1:32" x14ac:dyDescent="0.15">
      <c r="A267" s="895" t="s">
        <v>3484</v>
      </c>
      <c r="B267" s="585" t="s">
        <v>4750</v>
      </c>
      <c r="C267" s="585" t="s">
        <v>4849</v>
      </c>
      <c r="D267" s="896" t="s">
        <v>4636</v>
      </c>
      <c r="E267" s="896"/>
      <c r="F267" s="896"/>
      <c r="G267" s="896"/>
      <c r="H267" s="896"/>
      <c r="I267" s="896"/>
      <c r="J267" s="896"/>
      <c r="K267" s="896"/>
      <c r="L267" s="896"/>
      <c r="M267" s="896"/>
      <c r="N267" s="896"/>
      <c r="O267" s="896"/>
      <c r="P267" s="896"/>
      <c r="Q267" s="896"/>
      <c r="R267" s="896"/>
      <c r="S267" s="896"/>
      <c r="T267" s="896"/>
      <c r="U267" s="896"/>
      <c r="V267" s="896"/>
      <c r="W267" s="896"/>
      <c r="X267" s="896"/>
      <c r="Y267" s="896"/>
      <c r="Z267" s="900"/>
      <c r="AA267" s="896"/>
      <c r="AB267" s="896"/>
      <c r="AC267" s="896"/>
      <c r="AD267" s="896"/>
      <c r="AE267" s="896"/>
      <c r="AF267" s="896"/>
    </row>
    <row r="268" spans="1:32" x14ac:dyDescent="0.15">
      <c r="A268" s="895" t="s">
        <v>3486</v>
      </c>
      <c r="B268" s="896" t="s">
        <v>333</v>
      </c>
      <c r="C268" s="896" t="s">
        <v>1228</v>
      </c>
      <c r="D268" s="896" t="s">
        <v>2643</v>
      </c>
      <c r="E268" s="896"/>
      <c r="F268" s="896"/>
      <c r="G268" s="896"/>
      <c r="H268" s="896"/>
      <c r="I268" s="896"/>
      <c r="J268" s="896"/>
      <c r="K268" s="896"/>
      <c r="L268" s="896"/>
      <c r="M268" s="896"/>
      <c r="N268" s="896"/>
      <c r="O268" s="896"/>
      <c r="P268" s="896"/>
      <c r="Q268" s="896"/>
      <c r="R268" s="896"/>
      <c r="S268" s="896"/>
      <c r="T268" s="896"/>
      <c r="U268" s="896"/>
      <c r="V268" s="896"/>
      <c r="W268" s="896"/>
      <c r="X268" s="896"/>
      <c r="Y268" s="896"/>
      <c r="Z268" s="900"/>
      <c r="AA268" s="896"/>
      <c r="AB268" s="896"/>
      <c r="AC268" s="896"/>
      <c r="AD268" s="896"/>
      <c r="AE268" s="896"/>
      <c r="AF268" s="896"/>
    </row>
    <row r="269" spans="1:32" x14ac:dyDescent="0.15">
      <c r="A269" s="895" t="s">
        <v>3488</v>
      </c>
      <c r="B269" s="896" t="s">
        <v>34</v>
      </c>
      <c r="C269" s="896" t="s">
        <v>1635</v>
      </c>
      <c r="D269" s="896" t="s">
        <v>1187</v>
      </c>
      <c r="E269" s="896" t="s">
        <v>2702</v>
      </c>
      <c r="F269" s="896" t="s">
        <v>1634</v>
      </c>
      <c r="G269" s="896" t="s">
        <v>1633</v>
      </c>
      <c r="H269" s="896" t="s">
        <v>4720</v>
      </c>
      <c r="I269" s="896"/>
      <c r="J269" s="896"/>
      <c r="K269" s="896"/>
      <c r="L269" s="896"/>
      <c r="M269" s="896"/>
      <c r="N269" s="896"/>
      <c r="O269" s="896"/>
      <c r="P269" s="896"/>
      <c r="Q269" s="896"/>
      <c r="R269" s="896"/>
      <c r="S269" s="896"/>
      <c r="T269" s="896"/>
      <c r="U269" s="896"/>
      <c r="V269" s="896"/>
      <c r="W269" s="896"/>
      <c r="X269" s="896"/>
      <c r="Y269" s="896"/>
      <c r="Z269" s="900"/>
      <c r="AA269" s="896"/>
      <c r="AB269" s="896"/>
      <c r="AC269" s="896"/>
      <c r="AD269" s="896"/>
      <c r="AE269" s="896"/>
      <c r="AF269" s="896"/>
    </row>
    <row r="270" spans="1:32" x14ac:dyDescent="0.15">
      <c r="A270" s="895" t="s">
        <v>3490</v>
      </c>
      <c r="B270" s="896" t="s">
        <v>85</v>
      </c>
      <c r="C270" s="896" t="s">
        <v>1554</v>
      </c>
      <c r="D270" s="896" t="s">
        <v>1270</v>
      </c>
      <c r="E270" s="896" t="s">
        <v>1553</v>
      </c>
      <c r="F270" s="896" t="s">
        <v>1552</v>
      </c>
      <c r="G270" s="896" t="s">
        <v>1551</v>
      </c>
      <c r="H270" s="896" t="s">
        <v>1550</v>
      </c>
      <c r="I270" s="896"/>
      <c r="J270" s="896"/>
      <c r="K270" s="896"/>
      <c r="L270" s="896"/>
      <c r="M270" s="896"/>
      <c r="N270" s="896"/>
      <c r="O270" s="896"/>
      <c r="P270" s="896"/>
      <c r="Q270" s="896"/>
      <c r="R270" s="896"/>
      <c r="S270" s="896"/>
      <c r="T270" s="896"/>
      <c r="U270" s="896"/>
      <c r="V270" s="896"/>
      <c r="W270" s="896"/>
      <c r="X270" s="896"/>
      <c r="Y270" s="896"/>
      <c r="Z270" s="900"/>
      <c r="AA270" s="896"/>
      <c r="AB270" s="896"/>
      <c r="AC270" s="896"/>
      <c r="AD270" s="896"/>
      <c r="AE270" s="896"/>
      <c r="AF270" s="896"/>
    </row>
    <row r="271" spans="1:32" x14ac:dyDescent="0.15">
      <c r="A271" s="895" t="s">
        <v>3492</v>
      </c>
      <c r="B271" s="896" t="s">
        <v>110</v>
      </c>
      <c r="C271" s="896" t="s">
        <v>1166</v>
      </c>
      <c r="D271" s="896" t="s">
        <v>1468</v>
      </c>
      <c r="E271" s="896" t="s">
        <v>1536</v>
      </c>
      <c r="F271" s="896" t="s">
        <v>1285</v>
      </c>
      <c r="G271" s="700" t="s">
        <v>1535</v>
      </c>
      <c r="H271" s="896" t="s">
        <v>2791</v>
      </c>
      <c r="I271" s="896"/>
      <c r="J271" s="896"/>
      <c r="K271" s="896"/>
      <c r="L271" s="896"/>
      <c r="M271" s="896"/>
      <c r="N271" s="896"/>
      <c r="O271" s="896"/>
      <c r="P271" s="896"/>
      <c r="Q271" s="896"/>
      <c r="R271" s="896"/>
      <c r="S271" s="896"/>
      <c r="T271" s="896"/>
      <c r="U271" s="896"/>
      <c r="V271" s="896"/>
      <c r="W271" s="896"/>
      <c r="X271" s="896"/>
      <c r="Y271" s="896"/>
      <c r="Z271" s="900"/>
      <c r="AA271" s="896"/>
      <c r="AB271" s="896"/>
      <c r="AC271" s="896"/>
      <c r="AD271" s="896"/>
      <c r="AE271" s="896"/>
      <c r="AF271" s="896"/>
    </row>
    <row r="272" spans="1:32" x14ac:dyDescent="0.15">
      <c r="A272" s="895" t="s">
        <v>3494</v>
      </c>
      <c r="B272" s="896" t="s">
        <v>109</v>
      </c>
      <c r="C272" s="896" t="s">
        <v>1518</v>
      </c>
      <c r="D272" s="896" t="s">
        <v>2714</v>
      </c>
      <c r="E272" s="896"/>
      <c r="F272" s="896"/>
      <c r="G272" s="896"/>
      <c r="H272" s="896"/>
      <c r="I272" s="896"/>
      <c r="J272" s="896"/>
      <c r="K272" s="896"/>
      <c r="L272" s="896"/>
      <c r="M272" s="896"/>
      <c r="N272" s="896"/>
      <c r="O272" s="896"/>
      <c r="P272" s="896"/>
      <c r="Q272" s="896"/>
      <c r="R272" s="896"/>
      <c r="S272" s="896"/>
      <c r="T272" s="896"/>
      <c r="U272" s="896"/>
      <c r="V272" s="896"/>
      <c r="W272" s="896"/>
      <c r="X272" s="896"/>
      <c r="Y272" s="896"/>
      <c r="Z272" s="900"/>
      <c r="AA272" s="896"/>
      <c r="AB272" s="896"/>
      <c r="AC272" s="896"/>
      <c r="AD272" s="896"/>
      <c r="AE272" s="896"/>
      <c r="AF272" s="896"/>
    </row>
    <row r="273" spans="1:32" x14ac:dyDescent="0.15">
      <c r="A273" s="895" t="s">
        <v>3496</v>
      </c>
      <c r="B273" s="896" t="s">
        <v>407</v>
      </c>
      <c r="C273" s="896" t="s">
        <v>2539</v>
      </c>
      <c r="D273" s="896" t="s">
        <v>1280</v>
      </c>
      <c r="E273" s="896"/>
      <c r="F273" s="896"/>
      <c r="G273" s="896"/>
      <c r="H273" s="896"/>
      <c r="I273" s="896"/>
      <c r="J273" s="896"/>
      <c r="K273" s="896"/>
      <c r="L273" s="896"/>
      <c r="M273" s="896"/>
      <c r="N273" s="896"/>
      <c r="O273" s="896"/>
      <c r="P273" s="896"/>
      <c r="Q273" s="896"/>
      <c r="R273" s="896"/>
      <c r="S273" s="896"/>
      <c r="T273" s="896"/>
      <c r="U273" s="896"/>
      <c r="V273" s="896"/>
      <c r="W273" s="896"/>
      <c r="X273" s="896"/>
      <c r="Y273" s="896"/>
      <c r="Z273" s="900"/>
      <c r="AA273" s="896"/>
      <c r="AB273" s="896"/>
      <c r="AC273" s="896"/>
      <c r="AD273" s="896"/>
      <c r="AE273" s="896"/>
      <c r="AF273" s="896"/>
    </row>
    <row r="274" spans="1:32" x14ac:dyDescent="0.15">
      <c r="A274" s="895" t="s">
        <v>3498</v>
      </c>
      <c r="B274" s="896" t="s">
        <v>396</v>
      </c>
      <c r="C274" s="896" t="s">
        <v>1250</v>
      </c>
      <c r="D274" s="896" t="s">
        <v>1169</v>
      </c>
      <c r="E274" s="896" t="s">
        <v>1138</v>
      </c>
      <c r="F274" s="896" t="s">
        <v>1147</v>
      </c>
      <c r="G274" s="896" t="s">
        <v>1135</v>
      </c>
      <c r="H274" s="896" t="s">
        <v>1128</v>
      </c>
      <c r="I274" s="896" t="s">
        <v>1164</v>
      </c>
      <c r="J274" s="896" t="s">
        <v>1355</v>
      </c>
      <c r="K274" s="896"/>
      <c r="L274" s="896"/>
      <c r="M274" s="896"/>
      <c r="N274" s="896"/>
      <c r="O274" s="896"/>
      <c r="P274" s="896"/>
      <c r="Q274" s="896"/>
      <c r="R274" s="896"/>
      <c r="S274" s="896"/>
      <c r="T274" s="896"/>
      <c r="U274" s="896"/>
      <c r="V274" s="896"/>
      <c r="W274" s="896"/>
      <c r="X274" s="896"/>
      <c r="Y274" s="896"/>
      <c r="Z274" s="900"/>
      <c r="AA274" s="896"/>
      <c r="AB274" s="896"/>
      <c r="AC274" s="896"/>
      <c r="AD274" s="896"/>
      <c r="AE274" s="896"/>
      <c r="AF274" s="896"/>
    </row>
    <row r="275" spans="1:32" x14ac:dyDescent="0.15">
      <c r="A275" s="895" t="s">
        <v>3500</v>
      </c>
      <c r="B275" s="896" t="s">
        <v>400</v>
      </c>
      <c r="C275" s="896" t="s">
        <v>1145</v>
      </c>
      <c r="D275" s="896" t="s">
        <v>1138</v>
      </c>
      <c r="E275" s="896" t="s">
        <v>1128</v>
      </c>
      <c r="F275" s="896" t="s">
        <v>1147</v>
      </c>
      <c r="G275" s="896" t="s">
        <v>2396</v>
      </c>
      <c r="H275" s="896"/>
      <c r="I275" s="896"/>
      <c r="J275" s="896"/>
      <c r="K275" s="896"/>
      <c r="L275" s="896"/>
      <c r="M275" s="896"/>
      <c r="N275" s="896"/>
      <c r="O275" s="896"/>
      <c r="P275" s="896"/>
      <c r="Q275" s="896"/>
      <c r="R275" s="896"/>
      <c r="S275" s="896"/>
      <c r="T275" s="896"/>
      <c r="U275" s="896"/>
      <c r="V275" s="896"/>
      <c r="W275" s="896"/>
      <c r="X275" s="896"/>
      <c r="Y275" s="896"/>
      <c r="Z275" s="900"/>
      <c r="AA275" s="896"/>
      <c r="AB275" s="896"/>
      <c r="AC275" s="896"/>
      <c r="AD275" s="896"/>
      <c r="AE275" s="896"/>
      <c r="AF275" s="896"/>
    </row>
    <row r="276" spans="1:32" x14ac:dyDescent="0.15">
      <c r="A276" s="895" t="s">
        <v>3502</v>
      </c>
      <c r="B276" s="896" t="s">
        <v>410</v>
      </c>
      <c r="C276" s="896" t="s">
        <v>1162</v>
      </c>
      <c r="D276" s="896" t="s">
        <v>1145</v>
      </c>
      <c r="E276" s="896"/>
      <c r="F276" s="896"/>
      <c r="G276" s="896"/>
      <c r="H276" s="896"/>
      <c r="I276" s="896"/>
      <c r="J276" s="896"/>
      <c r="K276" s="896"/>
      <c r="L276" s="896"/>
      <c r="M276" s="896"/>
      <c r="N276" s="896"/>
      <c r="O276" s="896"/>
      <c r="P276" s="896"/>
      <c r="Q276" s="896"/>
      <c r="R276" s="896"/>
      <c r="S276" s="896"/>
      <c r="T276" s="896"/>
      <c r="U276" s="896"/>
      <c r="V276" s="896"/>
      <c r="W276" s="896"/>
      <c r="X276" s="896"/>
      <c r="Y276" s="896"/>
      <c r="Z276" s="900"/>
      <c r="AA276" s="896"/>
      <c r="AB276" s="896"/>
      <c r="AC276" s="896"/>
      <c r="AD276" s="896"/>
      <c r="AE276" s="896"/>
      <c r="AF276" s="896"/>
    </row>
    <row r="277" spans="1:32" x14ac:dyDescent="0.15">
      <c r="A277" s="895" t="s">
        <v>3504</v>
      </c>
      <c r="B277" s="896" t="s">
        <v>414</v>
      </c>
      <c r="C277" s="896" t="s">
        <v>1197</v>
      </c>
      <c r="D277" s="896" t="s">
        <v>1350</v>
      </c>
      <c r="E277" s="896" t="s">
        <v>1161</v>
      </c>
      <c r="F277" s="896"/>
      <c r="G277" s="896"/>
      <c r="H277" s="896"/>
      <c r="I277" s="896"/>
      <c r="J277" s="896"/>
      <c r="K277" s="896"/>
      <c r="L277" s="896"/>
      <c r="M277" s="896"/>
      <c r="N277" s="896"/>
      <c r="O277" s="896"/>
      <c r="P277" s="896"/>
      <c r="Q277" s="896"/>
      <c r="R277" s="896"/>
      <c r="S277" s="896"/>
      <c r="T277" s="896"/>
      <c r="U277" s="896"/>
      <c r="V277" s="896"/>
      <c r="W277" s="896"/>
      <c r="X277" s="896"/>
      <c r="Y277" s="896"/>
      <c r="Z277" s="900"/>
      <c r="AA277" s="896"/>
      <c r="AB277" s="896"/>
      <c r="AC277" s="896"/>
      <c r="AD277" s="896"/>
      <c r="AE277" s="896"/>
      <c r="AF277" s="896"/>
    </row>
    <row r="278" spans="1:32" x14ac:dyDescent="0.15">
      <c r="A278" s="895" t="s">
        <v>3510</v>
      </c>
      <c r="B278" s="896" t="s">
        <v>405</v>
      </c>
      <c r="C278" s="896" t="s">
        <v>1352</v>
      </c>
      <c r="D278" s="896"/>
      <c r="E278" s="896"/>
      <c r="F278" s="896"/>
      <c r="G278" s="896"/>
      <c r="H278" s="896"/>
      <c r="I278" s="896"/>
      <c r="J278" s="896"/>
      <c r="K278" s="896"/>
      <c r="L278" s="896"/>
      <c r="M278" s="896"/>
      <c r="N278" s="896"/>
      <c r="O278" s="896"/>
      <c r="P278" s="896"/>
      <c r="Q278" s="896"/>
      <c r="R278" s="896"/>
      <c r="S278" s="896"/>
      <c r="T278" s="896"/>
      <c r="U278" s="896"/>
      <c r="V278" s="896"/>
      <c r="W278" s="896"/>
      <c r="X278" s="896"/>
      <c r="Y278" s="896"/>
      <c r="Z278" s="900"/>
      <c r="AA278" s="896"/>
      <c r="AB278" s="896"/>
      <c r="AC278" s="896"/>
      <c r="AD278" s="896"/>
      <c r="AE278" s="896"/>
      <c r="AF278" s="896"/>
    </row>
    <row r="279" spans="1:32" x14ac:dyDescent="0.15">
      <c r="A279" s="895" t="s">
        <v>3512</v>
      </c>
      <c r="B279" s="896" t="s">
        <v>418</v>
      </c>
      <c r="C279" s="896" t="s">
        <v>2713</v>
      </c>
      <c r="D279" s="896"/>
      <c r="E279" s="896"/>
      <c r="F279" s="896"/>
      <c r="G279" s="896"/>
      <c r="H279" s="896"/>
      <c r="I279" s="896"/>
      <c r="J279" s="896"/>
      <c r="K279" s="896"/>
      <c r="L279" s="896"/>
      <c r="M279" s="896"/>
      <c r="N279" s="896"/>
      <c r="O279" s="896"/>
      <c r="P279" s="896"/>
      <c r="Q279" s="896"/>
      <c r="R279" s="896"/>
      <c r="S279" s="896"/>
      <c r="T279" s="896"/>
      <c r="U279" s="896"/>
      <c r="V279" s="896"/>
      <c r="W279" s="896"/>
      <c r="X279" s="896"/>
      <c r="Y279" s="896"/>
      <c r="Z279" s="900"/>
      <c r="AA279" s="896"/>
      <c r="AB279" s="896"/>
      <c r="AC279" s="896"/>
      <c r="AD279" s="896"/>
      <c r="AE279" s="896"/>
      <c r="AF279" s="896"/>
    </row>
    <row r="280" spans="1:32" x14ac:dyDescent="0.15">
      <c r="A280" s="895" t="s">
        <v>3514</v>
      </c>
      <c r="B280" s="896" t="s">
        <v>395</v>
      </c>
      <c r="C280" s="896" t="s">
        <v>1358</v>
      </c>
      <c r="D280" s="896" t="s">
        <v>1357</v>
      </c>
      <c r="E280" s="896"/>
      <c r="F280" s="896"/>
      <c r="G280" s="896"/>
      <c r="H280" s="896"/>
      <c r="I280" s="896"/>
      <c r="J280" s="896"/>
      <c r="K280" s="896"/>
      <c r="L280" s="896"/>
      <c r="M280" s="896"/>
      <c r="N280" s="896"/>
      <c r="O280" s="896"/>
      <c r="P280" s="896"/>
      <c r="Q280" s="896"/>
      <c r="R280" s="896"/>
      <c r="S280" s="896"/>
      <c r="T280" s="896"/>
      <c r="U280" s="896"/>
      <c r="V280" s="896"/>
      <c r="W280" s="896"/>
      <c r="X280" s="896"/>
      <c r="Y280" s="896"/>
      <c r="Z280" s="900"/>
      <c r="AA280" s="896"/>
      <c r="AB280" s="896"/>
      <c r="AC280" s="896"/>
      <c r="AD280" s="896"/>
      <c r="AE280" s="896"/>
      <c r="AF280" s="896"/>
    </row>
    <row r="281" spans="1:32" x14ac:dyDescent="0.15">
      <c r="A281" s="895" t="s">
        <v>3516</v>
      </c>
      <c r="B281" s="896" t="s">
        <v>398</v>
      </c>
      <c r="C281" s="896" t="s">
        <v>1162</v>
      </c>
      <c r="D281" s="896"/>
      <c r="E281" s="896"/>
      <c r="F281" s="896"/>
      <c r="G281" s="896"/>
      <c r="H281" s="896"/>
      <c r="I281" s="896"/>
      <c r="J281" s="896"/>
      <c r="K281" s="896"/>
      <c r="L281" s="896"/>
      <c r="M281" s="896"/>
      <c r="N281" s="896"/>
      <c r="O281" s="896"/>
      <c r="P281" s="896"/>
      <c r="Q281" s="896"/>
      <c r="R281" s="896"/>
      <c r="S281" s="896"/>
      <c r="T281" s="896"/>
      <c r="U281" s="896"/>
      <c r="V281" s="896"/>
      <c r="W281" s="896"/>
      <c r="X281" s="896"/>
      <c r="Y281" s="896"/>
      <c r="Z281" s="900"/>
      <c r="AA281" s="896"/>
      <c r="AB281" s="896"/>
      <c r="AC281" s="896"/>
      <c r="AD281" s="896"/>
      <c r="AE281" s="896"/>
      <c r="AF281" s="896"/>
    </row>
    <row r="282" spans="1:32" x14ac:dyDescent="0.15">
      <c r="A282" s="895" t="s">
        <v>3518</v>
      </c>
      <c r="B282" s="896" t="s">
        <v>399</v>
      </c>
      <c r="C282" s="896" t="s">
        <v>1354</v>
      </c>
      <c r="D282" s="896"/>
      <c r="E282" s="896"/>
      <c r="F282" s="896"/>
      <c r="G282" s="896"/>
      <c r="H282" s="896"/>
      <c r="I282" s="896"/>
      <c r="J282" s="896"/>
      <c r="K282" s="896"/>
      <c r="L282" s="896"/>
      <c r="M282" s="896"/>
      <c r="N282" s="896"/>
      <c r="O282" s="896"/>
      <c r="P282" s="896"/>
      <c r="Q282" s="896"/>
      <c r="R282" s="896"/>
      <c r="S282" s="896"/>
      <c r="T282" s="896"/>
      <c r="U282" s="896"/>
      <c r="V282" s="896"/>
      <c r="W282" s="896"/>
      <c r="X282" s="896"/>
      <c r="Y282" s="896"/>
      <c r="Z282" s="900"/>
      <c r="AA282" s="896"/>
      <c r="AB282" s="896"/>
      <c r="AC282" s="896"/>
      <c r="AD282" s="896"/>
      <c r="AE282" s="896"/>
      <c r="AF282" s="896"/>
    </row>
    <row r="283" spans="1:32" x14ac:dyDescent="0.15">
      <c r="A283" s="895" t="s">
        <v>3520</v>
      </c>
      <c r="B283" s="896" t="s">
        <v>404</v>
      </c>
      <c r="C283" s="896" t="s">
        <v>1147</v>
      </c>
      <c r="D283" s="896"/>
      <c r="E283" s="896"/>
      <c r="F283" s="896"/>
      <c r="G283" s="896"/>
      <c r="H283" s="896"/>
      <c r="I283" s="896"/>
      <c r="J283" s="896"/>
      <c r="K283" s="896"/>
      <c r="L283" s="896"/>
      <c r="M283" s="896"/>
      <c r="N283" s="896"/>
      <c r="O283" s="896"/>
      <c r="P283" s="896"/>
      <c r="Q283" s="896"/>
      <c r="R283" s="896"/>
      <c r="S283" s="896"/>
      <c r="T283" s="896"/>
      <c r="U283" s="896"/>
      <c r="V283" s="896"/>
      <c r="W283" s="896"/>
      <c r="X283" s="896"/>
      <c r="Y283" s="896"/>
      <c r="Z283" s="900"/>
      <c r="AA283" s="896"/>
      <c r="AB283" s="896"/>
      <c r="AC283" s="896"/>
      <c r="AD283" s="896"/>
      <c r="AE283" s="896"/>
      <c r="AF283" s="896"/>
    </row>
    <row r="284" spans="1:32" x14ac:dyDescent="0.15">
      <c r="A284" s="895" t="s">
        <v>3522</v>
      </c>
      <c r="B284" s="896" t="s">
        <v>401</v>
      </c>
      <c r="C284" s="896" t="s">
        <v>1172</v>
      </c>
      <c r="D284" s="896" t="s">
        <v>4471</v>
      </c>
      <c r="E284" s="896"/>
      <c r="F284" s="896"/>
      <c r="G284" s="896"/>
      <c r="H284" s="896"/>
      <c r="I284" s="896"/>
      <c r="J284" s="896"/>
      <c r="K284" s="896"/>
      <c r="L284" s="896"/>
      <c r="M284" s="896"/>
      <c r="N284" s="896"/>
      <c r="O284" s="896"/>
      <c r="P284" s="896"/>
      <c r="Q284" s="896"/>
      <c r="R284" s="896"/>
      <c r="S284" s="896"/>
      <c r="T284" s="896"/>
      <c r="U284" s="896"/>
      <c r="V284" s="896"/>
      <c r="W284" s="896"/>
      <c r="X284" s="896"/>
      <c r="Y284" s="896"/>
      <c r="Z284" s="900"/>
      <c r="AA284" s="896"/>
      <c r="AB284" s="896"/>
      <c r="AC284" s="896"/>
      <c r="AD284" s="896"/>
      <c r="AE284" s="896"/>
      <c r="AF284" s="896"/>
    </row>
    <row r="285" spans="1:32" x14ac:dyDescent="0.15">
      <c r="A285" s="895" t="s">
        <v>3524</v>
      </c>
      <c r="B285" s="896" t="s">
        <v>409</v>
      </c>
      <c r="C285" s="896" t="s">
        <v>1197</v>
      </c>
      <c r="D285" s="896"/>
      <c r="E285" s="896"/>
      <c r="F285" s="896"/>
      <c r="G285" s="896"/>
      <c r="H285" s="896"/>
      <c r="I285" s="896"/>
      <c r="J285" s="896"/>
      <c r="K285" s="896"/>
      <c r="L285" s="896"/>
      <c r="M285" s="896"/>
      <c r="N285" s="896"/>
      <c r="O285" s="896"/>
      <c r="P285" s="896"/>
      <c r="Q285" s="896"/>
      <c r="R285" s="896"/>
      <c r="S285" s="896"/>
      <c r="T285" s="896"/>
      <c r="U285" s="896"/>
      <c r="V285" s="896"/>
      <c r="W285" s="896"/>
      <c r="X285" s="896"/>
      <c r="Y285" s="896"/>
      <c r="Z285" s="900"/>
      <c r="AA285" s="896"/>
      <c r="AB285" s="896"/>
      <c r="AC285" s="896"/>
      <c r="AD285" s="896"/>
      <c r="AE285" s="896"/>
      <c r="AF285" s="896"/>
    </row>
    <row r="286" spans="1:32" x14ac:dyDescent="0.15">
      <c r="A286" s="895" t="s">
        <v>3526</v>
      </c>
      <c r="B286" s="896" t="s">
        <v>408</v>
      </c>
      <c r="C286" s="896" t="s">
        <v>1166</v>
      </c>
      <c r="D286" s="896"/>
      <c r="E286" s="896"/>
      <c r="F286" s="896"/>
      <c r="G286" s="896"/>
      <c r="H286" s="896"/>
      <c r="I286" s="896"/>
      <c r="J286" s="896"/>
      <c r="K286" s="896"/>
      <c r="L286" s="896"/>
      <c r="M286" s="896"/>
      <c r="N286" s="896"/>
      <c r="O286" s="896"/>
      <c r="P286" s="896"/>
      <c r="Q286" s="896"/>
      <c r="R286" s="896"/>
      <c r="S286" s="896"/>
      <c r="T286" s="896"/>
      <c r="U286" s="896"/>
      <c r="V286" s="896"/>
      <c r="W286" s="896"/>
      <c r="X286" s="896"/>
      <c r="Y286" s="896"/>
      <c r="Z286" s="900"/>
      <c r="AA286" s="896"/>
      <c r="AB286" s="896"/>
      <c r="AC286" s="896"/>
      <c r="AD286" s="896"/>
      <c r="AE286" s="896"/>
      <c r="AF286" s="896"/>
    </row>
    <row r="287" spans="1:32" x14ac:dyDescent="0.15">
      <c r="A287" s="895" t="s">
        <v>3528</v>
      </c>
      <c r="B287" s="896" t="s">
        <v>397</v>
      </c>
      <c r="C287" s="896" t="s">
        <v>1147</v>
      </c>
      <c r="D287" s="896"/>
      <c r="E287" s="896"/>
      <c r="F287" s="896"/>
      <c r="G287" s="896"/>
      <c r="H287" s="896"/>
      <c r="I287" s="896"/>
      <c r="J287" s="896"/>
      <c r="K287" s="896"/>
      <c r="L287" s="896"/>
      <c r="M287" s="896"/>
      <c r="N287" s="896"/>
      <c r="O287" s="896"/>
      <c r="P287" s="896"/>
      <c r="Q287" s="896"/>
      <c r="R287" s="896"/>
      <c r="S287" s="896"/>
      <c r="T287" s="896"/>
      <c r="U287" s="896"/>
      <c r="V287" s="896"/>
      <c r="W287" s="896"/>
      <c r="X287" s="896"/>
      <c r="Y287" s="896"/>
      <c r="Z287" s="900"/>
      <c r="AA287" s="896"/>
      <c r="AB287" s="896"/>
      <c r="AC287" s="896"/>
      <c r="AD287" s="896"/>
      <c r="AE287" s="896"/>
      <c r="AF287" s="896"/>
    </row>
    <row r="288" spans="1:32" x14ac:dyDescent="0.15">
      <c r="A288" s="895" t="s">
        <v>3530</v>
      </c>
      <c r="B288" s="896" t="s">
        <v>406</v>
      </c>
      <c r="C288" s="896" t="s">
        <v>1197</v>
      </c>
      <c r="D288" s="896"/>
      <c r="E288" s="896"/>
      <c r="F288" s="896"/>
      <c r="G288" s="896"/>
      <c r="H288" s="896"/>
      <c r="I288" s="896"/>
      <c r="J288" s="896"/>
      <c r="K288" s="896"/>
      <c r="L288" s="896"/>
      <c r="M288" s="896"/>
      <c r="N288" s="896"/>
      <c r="O288" s="896"/>
      <c r="P288" s="896"/>
      <c r="Q288" s="896"/>
      <c r="R288" s="896"/>
      <c r="S288" s="896"/>
      <c r="T288" s="896"/>
      <c r="U288" s="896"/>
      <c r="V288" s="896"/>
      <c r="W288" s="896"/>
      <c r="X288" s="896"/>
      <c r="Y288" s="896"/>
      <c r="Z288" s="900"/>
      <c r="AA288" s="896"/>
      <c r="AB288" s="896"/>
      <c r="AC288" s="896"/>
      <c r="AD288" s="896"/>
      <c r="AE288" s="896"/>
      <c r="AF288" s="896"/>
    </row>
    <row r="289" spans="1:32" x14ac:dyDescent="0.15">
      <c r="A289" s="895" t="s">
        <v>3532</v>
      </c>
      <c r="B289" s="896" t="s">
        <v>412</v>
      </c>
      <c r="C289" s="896" t="s">
        <v>1258</v>
      </c>
      <c r="D289" s="896" t="s">
        <v>1147</v>
      </c>
      <c r="E289" s="896" t="s">
        <v>1128</v>
      </c>
      <c r="F289" s="896"/>
      <c r="G289" s="896"/>
      <c r="H289" s="896"/>
      <c r="I289" s="896"/>
      <c r="J289" s="896"/>
      <c r="K289" s="896"/>
      <c r="L289" s="896"/>
      <c r="M289" s="896"/>
      <c r="N289" s="896"/>
      <c r="O289" s="896"/>
      <c r="P289" s="896"/>
      <c r="Q289" s="896"/>
      <c r="R289" s="896"/>
      <c r="S289" s="896"/>
      <c r="T289" s="896"/>
      <c r="U289" s="896"/>
      <c r="V289" s="896"/>
      <c r="W289" s="896"/>
      <c r="X289" s="896"/>
      <c r="Y289" s="896"/>
      <c r="Z289" s="900"/>
      <c r="AA289" s="896"/>
      <c r="AB289" s="896"/>
      <c r="AC289" s="896"/>
      <c r="AD289" s="896"/>
      <c r="AE289" s="896"/>
      <c r="AF289" s="896"/>
    </row>
    <row r="290" spans="1:32" x14ac:dyDescent="0.15">
      <c r="A290" s="895" t="s">
        <v>3534</v>
      </c>
      <c r="B290" s="896" t="s">
        <v>413</v>
      </c>
      <c r="C290" s="896" t="s">
        <v>1351</v>
      </c>
      <c r="D290" s="896" t="s">
        <v>1135</v>
      </c>
      <c r="E290" s="896"/>
      <c r="F290" s="896"/>
      <c r="G290" s="896"/>
      <c r="H290" s="896"/>
      <c r="I290" s="896"/>
      <c r="J290" s="896"/>
      <c r="K290" s="896"/>
      <c r="L290" s="896"/>
      <c r="M290" s="896"/>
      <c r="N290" s="896"/>
      <c r="O290" s="896"/>
      <c r="P290" s="896"/>
      <c r="Q290" s="896"/>
      <c r="R290" s="896"/>
      <c r="S290" s="896"/>
      <c r="T290" s="896"/>
      <c r="U290" s="896"/>
      <c r="V290" s="896"/>
      <c r="W290" s="896"/>
      <c r="X290" s="896"/>
      <c r="Y290" s="896"/>
      <c r="Z290" s="900"/>
      <c r="AA290" s="896"/>
      <c r="AB290" s="896"/>
      <c r="AC290" s="896"/>
      <c r="AD290" s="896"/>
      <c r="AE290" s="896"/>
      <c r="AF290" s="896"/>
    </row>
    <row r="291" spans="1:32" x14ac:dyDescent="0.15">
      <c r="A291" s="895" t="s">
        <v>3536</v>
      </c>
      <c r="B291" s="896" t="s">
        <v>403</v>
      </c>
      <c r="C291" s="896" t="s">
        <v>1143</v>
      </c>
      <c r="D291" s="896"/>
      <c r="E291" s="896"/>
      <c r="F291" s="896"/>
      <c r="G291" s="896"/>
      <c r="H291" s="896"/>
      <c r="I291" s="896"/>
      <c r="J291" s="896"/>
      <c r="K291" s="896"/>
      <c r="L291" s="896"/>
      <c r="M291" s="896"/>
      <c r="N291" s="896"/>
      <c r="O291" s="896"/>
      <c r="P291" s="896"/>
      <c r="Q291" s="896"/>
      <c r="R291" s="896"/>
      <c r="S291" s="896"/>
      <c r="T291" s="896"/>
      <c r="U291" s="896"/>
      <c r="V291" s="896"/>
      <c r="W291" s="896"/>
      <c r="X291" s="896"/>
      <c r="Y291" s="896"/>
      <c r="Z291" s="900"/>
      <c r="AA291" s="896"/>
      <c r="AB291" s="896"/>
      <c r="AC291" s="896"/>
      <c r="AD291" s="896"/>
      <c r="AE291" s="896"/>
      <c r="AF291" s="896"/>
    </row>
    <row r="292" spans="1:32" x14ac:dyDescent="0.15">
      <c r="A292" s="895" t="s">
        <v>3538</v>
      </c>
      <c r="B292" s="896" t="s">
        <v>411</v>
      </c>
      <c r="C292" s="896" t="s">
        <v>1301</v>
      </c>
      <c r="D292" s="896"/>
      <c r="E292" s="896"/>
      <c r="F292" s="896"/>
      <c r="G292" s="896"/>
      <c r="H292" s="896"/>
      <c r="I292" s="896"/>
      <c r="J292" s="896"/>
      <c r="K292" s="896"/>
      <c r="L292" s="896"/>
      <c r="M292" s="896"/>
      <c r="N292" s="896"/>
      <c r="O292" s="896"/>
      <c r="P292" s="896"/>
      <c r="Q292" s="896"/>
      <c r="R292" s="896"/>
      <c r="S292" s="896"/>
      <c r="T292" s="896"/>
      <c r="U292" s="896"/>
      <c r="V292" s="896"/>
      <c r="W292" s="896"/>
      <c r="X292" s="896"/>
      <c r="Y292" s="896"/>
      <c r="Z292" s="900"/>
      <c r="AA292" s="896"/>
      <c r="AB292" s="896"/>
      <c r="AC292" s="896"/>
      <c r="AD292" s="896"/>
      <c r="AE292" s="896"/>
      <c r="AF292" s="896"/>
    </row>
    <row r="293" spans="1:32" x14ac:dyDescent="0.15">
      <c r="A293" s="895" t="s">
        <v>3544</v>
      </c>
      <c r="B293" s="896" t="s">
        <v>2540</v>
      </c>
      <c r="C293" s="896" t="s">
        <v>2396</v>
      </c>
      <c r="D293" s="896"/>
      <c r="E293" s="896"/>
      <c r="F293" s="896"/>
      <c r="G293" s="896"/>
      <c r="H293" s="896"/>
      <c r="I293" s="896"/>
      <c r="J293" s="896"/>
      <c r="K293" s="896"/>
      <c r="L293" s="896"/>
      <c r="M293" s="896"/>
      <c r="N293" s="896"/>
      <c r="O293" s="896"/>
      <c r="P293" s="896"/>
      <c r="Q293" s="896"/>
      <c r="R293" s="896"/>
      <c r="S293" s="896"/>
      <c r="T293" s="896"/>
      <c r="U293" s="896"/>
      <c r="V293" s="896"/>
      <c r="W293" s="896"/>
      <c r="X293" s="896"/>
      <c r="Y293" s="896"/>
      <c r="Z293" s="900"/>
      <c r="AA293" s="896"/>
      <c r="AB293" s="896"/>
      <c r="AC293" s="896"/>
      <c r="AD293" s="896"/>
      <c r="AE293" s="896"/>
      <c r="AF293" s="896"/>
    </row>
    <row r="294" spans="1:32" x14ac:dyDescent="0.15">
      <c r="A294" s="895" t="s">
        <v>3546</v>
      </c>
      <c r="B294" s="896" t="s">
        <v>2743</v>
      </c>
      <c r="C294" s="896" t="s">
        <v>2401</v>
      </c>
      <c r="D294" s="896"/>
      <c r="E294" s="896"/>
      <c r="F294" s="896"/>
      <c r="G294" s="896"/>
      <c r="H294" s="896"/>
      <c r="I294" s="896"/>
      <c r="J294" s="896"/>
      <c r="K294" s="896"/>
      <c r="L294" s="896"/>
      <c r="M294" s="896"/>
      <c r="N294" s="896"/>
      <c r="O294" s="896"/>
      <c r="P294" s="896"/>
      <c r="Q294" s="896"/>
      <c r="R294" s="896"/>
      <c r="S294" s="896"/>
      <c r="T294" s="896"/>
      <c r="U294" s="896"/>
      <c r="V294" s="896"/>
      <c r="W294" s="896"/>
      <c r="X294" s="896"/>
      <c r="Y294" s="896"/>
      <c r="Z294" s="900"/>
      <c r="AA294" s="896"/>
      <c r="AB294" s="896"/>
      <c r="AC294" s="896"/>
      <c r="AD294" s="896"/>
      <c r="AE294" s="896"/>
      <c r="AF294" s="896"/>
    </row>
    <row r="295" spans="1:32" x14ac:dyDescent="0.15">
      <c r="A295" s="901" t="s">
        <v>3548</v>
      </c>
      <c r="B295" s="929" t="s">
        <v>4756</v>
      </c>
      <c r="C295" s="929" t="s">
        <v>1168</v>
      </c>
      <c r="D295" s="896"/>
      <c r="E295" s="896"/>
      <c r="F295" s="896"/>
      <c r="G295" s="896"/>
      <c r="H295" s="896"/>
      <c r="I295" s="896"/>
      <c r="J295" s="896"/>
      <c r="K295" s="896"/>
      <c r="L295" s="896"/>
      <c r="M295" s="896"/>
      <c r="N295" s="896"/>
      <c r="O295" s="896"/>
      <c r="P295" s="896"/>
      <c r="Q295" s="896"/>
      <c r="R295" s="896"/>
      <c r="S295" s="896"/>
      <c r="T295" s="896"/>
      <c r="U295" s="896"/>
      <c r="V295" s="896"/>
      <c r="W295" s="896"/>
      <c r="X295" s="896"/>
      <c r="Y295" s="896"/>
      <c r="Z295" s="900"/>
      <c r="AA295" s="896"/>
      <c r="AB295" s="896"/>
      <c r="AC295" s="896"/>
      <c r="AD295" s="896"/>
      <c r="AE295" s="896"/>
      <c r="AF295" s="896"/>
    </row>
    <row r="296" spans="1:32" x14ac:dyDescent="0.15">
      <c r="A296" s="895" t="s">
        <v>3551</v>
      </c>
      <c r="B296" s="896" t="s">
        <v>35</v>
      </c>
      <c r="C296" s="896" t="s">
        <v>1558</v>
      </c>
      <c r="D296" s="896" t="s">
        <v>2796</v>
      </c>
      <c r="E296" s="896" t="s">
        <v>1632</v>
      </c>
      <c r="F296" s="896" t="s">
        <v>1226</v>
      </c>
      <c r="G296" s="896" t="s">
        <v>1302</v>
      </c>
      <c r="H296" s="896"/>
      <c r="I296" s="896"/>
      <c r="J296" s="896"/>
      <c r="K296" s="896"/>
      <c r="L296" s="896"/>
      <c r="M296" s="896"/>
      <c r="N296" s="896"/>
      <c r="O296" s="896"/>
      <c r="P296" s="896"/>
      <c r="Q296" s="896"/>
      <c r="R296" s="896"/>
      <c r="S296" s="896"/>
      <c r="T296" s="896"/>
      <c r="U296" s="896"/>
      <c r="V296" s="896"/>
      <c r="W296" s="896"/>
      <c r="X296" s="896"/>
      <c r="Y296" s="896"/>
      <c r="Z296" s="900"/>
      <c r="AA296" s="896"/>
      <c r="AB296" s="896"/>
      <c r="AC296" s="896"/>
      <c r="AD296" s="896"/>
      <c r="AE296" s="896"/>
      <c r="AF296" s="896"/>
    </row>
    <row r="297" spans="1:32" x14ac:dyDescent="0.15">
      <c r="A297" s="895" t="s">
        <v>3553</v>
      </c>
      <c r="B297" s="896" t="s">
        <v>36</v>
      </c>
      <c r="C297" s="896" t="s">
        <v>1147</v>
      </c>
      <c r="D297" s="896"/>
      <c r="E297" s="896"/>
      <c r="F297" s="896"/>
      <c r="G297" s="896"/>
      <c r="H297" s="896"/>
      <c r="I297" s="896"/>
      <c r="J297" s="896"/>
      <c r="K297" s="896"/>
      <c r="L297" s="896"/>
      <c r="M297" s="896"/>
      <c r="N297" s="896"/>
      <c r="O297" s="896"/>
      <c r="P297" s="896"/>
      <c r="Q297" s="896"/>
      <c r="R297" s="896"/>
      <c r="S297" s="896"/>
      <c r="T297" s="896"/>
      <c r="U297" s="896"/>
      <c r="V297" s="896"/>
      <c r="W297" s="896"/>
      <c r="X297" s="896"/>
      <c r="Y297" s="896"/>
      <c r="Z297" s="900"/>
      <c r="AA297" s="896"/>
      <c r="AB297" s="896"/>
      <c r="AC297" s="896"/>
      <c r="AD297" s="896"/>
      <c r="AE297" s="896"/>
      <c r="AF297" s="896"/>
    </row>
    <row r="298" spans="1:32" x14ac:dyDescent="0.15">
      <c r="A298" s="895" t="s">
        <v>3555</v>
      </c>
      <c r="B298" s="896" t="s">
        <v>37</v>
      </c>
      <c r="C298" s="896" t="s">
        <v>1403</v>
      </c>
      <c r="D298" s="896"/>
      <c r="E298" s="896"/>
      <c r="F298" s="896"/>
      <c r="G298" s="896"/>
      <c r="H298" s="896"/>
      <c r="I298" s="896"/>
      <c r="J298" s="896"/>
      <c r="K298" s="896"/>
      <c r="L298" s="896"/>
      <c r="M298" s="896"/>
      <c r="N298" s="896"/>
      <c r="O298" s="896"/>
      <c r="P298" s="896"/>
      <c r="Q298" s="896"/>
      <c r="R298" s="896"/>
      <c r="S298" s="896"/>
      <c r="T298" s="896"/>
      <c r="U298" s="896"/>
      <c r="V298" s="896"/>
      <c r="W298" s="896"/>
      <c r="X298" s="896"/>
      <c r="Y298" s="896"/>
      <c r="Z298" s="900"/>
      <c r="AA298" s="896"/>
      <c r="AB298" s="896"/>
      <c r="AC298" s="896"/>
      <c r="AD298" s="896"/>
      <c r="AE298" s="896"/>
      <c r="AF298" s="896"/>
    </row>
    <row r="299" spans="1:32" x14ac:dyDescent="0.15">
      <c r="A299" s="895" t="s">
        <v>3557</v>
      </c>
      <c r="B299" s="896" t="s">
        <v>113</v>
      </c>
      <c r="C299" s="896" t="s">
        <v>1168</v>
      </c>
      <c r="D299" s="896"/>
      <c r="E299" s="896"/>
      <c r="F299" s="896"/>
      <c r="G299" s="896"/>
      <c r="H299" s="896"/>
      <c r="I299" s="896"/>
      <c r="J299" s="896"/>
      <c r="K299" s="896"/>
      <c r="L299" s="896"/>
      <c r="M299" s="896"/>
      <c r="N299" s="896"/>
      <c r="O299" s="896"/>
      <c r="P299" s="896"/>
      <c r="Q299" s="896"/>
      <c r="R299" s="896"/>
      <c r="S299" s="896"/>
      <c r="T299" s="896"/>
      <c r="U299" s="896"/>
      <c r="V299" s="896"/>
      <c r="W299" s="896"/>
      <c r="X299" s="896"/>
      <c r="Y299" s="896"/>
      <c r="Z299" s="900"/>
      <c r="AA299" s="896"/>
      <c r="AB299" s="896"/>
      <c r="AC299" s="896"/>
      <c r="AD299" s="896"/>
      <c r="AE299" s="896"/>
      <c r="AF299" s="896"/>
    </row>
    <row r="300" spans="1:32" x14ac:dyDescent="0.15">
      <c r="A300" s="895" t="s">
        <v>3559</v>
      </c>
      <c r="B300" s="896" t="s">
        <v>112</v>
      </c>
      <c r="C300" s="896" t="s">
        <v>2309</v>
      </c>
      <c r="D300" s="896"/>
      <c r="E300" s="896"/>
      <c r="F300" s="896"/>
      <c r="G300" s="896"/>
      <c r="H300" s="896"/>
      <c r="I300" s="896"/>
      <c r="J300" s="896"/>
      <c r="K300" s="896"/>
      <c r="L300" s="896"/>
      <c r="M300" s="896"/>
      <c r="N300" s="896"/>
      <c r="O300" s="896"/>
      <c r="P300" s="896"/>
      <c r="Q300" s="896"/>
      <c r="R300" s="896"/>
      <c r="S300" s="896"/>
      <c r="T300" s="896"/>
      <c r="U300" s="896"/>
      <c r="V300" s="896"/>
      <c r="W300" s="896"/>
      <c r="X300" s="896"/>
      <c r="Y300" s="896"/>
      <c r="Z300" s="900"/>
      <c r="AA300" s="896"/>
      <c r="AB300" s="896"/>
      <c r="AC300" s="896"/>
      <c r="AD300" s="896"/>
      <c r="AE300" s="896"/>
      <c r="AF300" s="896"/>
    </row>
    <row r="301" spans="1:32" x14ac:dyDescent="0.15">
      <c r="A301" s="895" t="s">
        <v>3561</v>
      </c>
      <c r="B301" s="896" t="s">
        <v>111</v>
      </c>
      <c r="C301" s="896" t="s">
        <v>1308</v>
      </c>
      <c r="D301" s="896"/>
      <c r="E301" s="896"/>
      <c r="F301" s="896"/>
      <c r="G301" s="896"/>
      <c r="H301" s="896"/>
      <c r="I301" s="896"/>
      <c r="J301" s="896"/>
      <c r="K301" s="896"/>
      <c r="L301" s="896"/>
      <c r="M301" s="896"/>
      <c r="N301" s="896"/>
      <c r="O301" s="896"/>
      <c r="P301" s="896"/>
      <c r="Q301" s="896"/>
      <c r="R301" s="896"/>
      <c r="S301" s="896"/>
      <c r="T301" s="896"/>
      <c r="U301" s="896"/>
      <c r="V301" s="896"/>
      <c r="W301" s="896"/>
      <c r="X301" s="896"/>
      <c r="Y301" s="896"/>
      <c r="Z301" s="900"/>
      <c r="AA301" s="896"/>
      <c r="AB301" s="896"/>
      <c r="AC301" s="896"/>
      <c r="AD301" s="896"/>
      <c r="AE301" s="896"/>
      <c r="AF301" s="896"/>
    </row>
    <row r="302" spans="1:32" x14ac:dyDescent="0.15">
      <c r="A302" s="895" t="s">
        <v>3568</v>
      </c>
      <c r="B302" s="896" t="s">
        <v>423</v>
      </c>
      <c r="C302" s="896" t="s">
        <v>1207</v>
      </c>
      <c r="D302" s="896"/>
      <c r="E302" s="896"/>
      <c r="F302" s="896"/>
      <c r="G302" s="896"/>
      <c r="H302" s="896"/>
      <c r="I302" s="896"/>
      <c r="J302" s="896"/>
      <c r="K302" s="896"/>
      <c r="L302" s="896"/>
      <c r="M302" s="896"/>
      <c r="N302" s="896"/>
      <c r="O302" s="896"/>
      <c r="P302" s="896"/>
      <c r="Q302" s="896"/>
      <c r="R302" s="896"/>
      <c r="S302" s="896"/>
      <c r="T302" s="896"/>
      <c r="U302" s="896"/>
      <c r="V302" s="896"/>
      <c r="W302" s="896"/>
      <c r="X302" s="896"/>
      <c r="Y302" s="896"/>
      <c r="Z302" s="900"/>
      <c r="AA302" s="896"/>
      <c r="AB302" s="896"/>
      <c r="AC302" s="896"/>
      <c r="AD302" s="896"/>
      <c r="AE302" s="896"/>
      <c r="AF302" s="896"/>
    </row>
    <row r="303" spans="1:32" x14ac:dyDescent="0.15">
      <c r="A303" s="895" t="s">
        <v>3570</v>
      </c>
      <c r="B303" s="896" t="s">
        <v>428</v>
      </c>
      <c r="C303" s="896" t="s">
        <v>1168</v>
      </c>
      <c r="D303" s="896" t="s">
        <v>1287</v>
      </c>
      <c r="E303" s="896"/>
      <c r="F303" s="896"/>
      <c r="G303" s="896"/>
      <c r="H303" s="896"/>
      <c r="I303" s="896"/>
      <c r="J303" s="896"/>
      <c r="K303" s="896"/>
      <c r="L303" s="896"/>
      <c r="M303" s="896"/>
      <c r="N303" s="896"/>
      <c r="O303" s="896"/>
      <c r="P303" s="896"/>
      <c r="Q303" s="896"/>
      <c r="R303" s="896"/>
      <c r="S303" s="896"/>
      <c r="T303" s="896"/>
      <c r="U303" s="896"/>
      <c r="V303" s="896"/>
      <c r="W303" s="896"/>
      <c r="X303" s="896"/>
      <c r="Y303" s="896"/>
      <c r="Z303" s="900"/>
      <c r="AA303" s="896"/>
      <c r="AB303" s="896"/>
      <c r="AC303" s="896"/>
      <c r="AD303" s="896"/>
      <c r="AE303" s="896"/>
      <c r="AF303" s="896"/>
    </row>
    <row r="304" spans="1:32" x14ac:dyDescent="0.15">
      <c r="A304" s="895" t="s">
        <v>3572</v>
      </c>
      <c r="B304" s="896" t="s">
        <v>425</v>
      </c>
      <c r="C304" s="896" t="s">
        <v>1147</v>
      </c>
      <c r="D304" s="896"/>
      <c r="E304" s="896"/>
      <c r="F304" s="896"/>
      <c r="G304" s="896"/>
      <c r="H304" s="896"/>
      <c r="I304" s="896"/>
      <c r="J304" s="896"/>
      <c r="K304" s="896"/>
      <c r="L304" s="896"/>
      <c r="M304" s="896"/>
      <c r="N304" s="896"/>
      <c r="O304" s="896"/>
      <c r="P304" s="896"/>
      <c r="Q304" s="896"/>
      <c r="R304" s="896"/>
      <c r="S304" s="896"/>
      <c r="T304" s="896"/>
      <c r="U304" s="896"/>
      <c r="V304" s="896"/>
      <c r="W304" s="896"/>
      <c r="X304" s="896"/>
      <c r="Y304" s="896"/>
      <c r="Z304" s="900"/>
      <c r="AA304" s="896"/>
      <c r="AB304" s="896"/>
      <c r="AC304" s="896"/>
      <c r="AD304" s="896"/>
      <c r="AE304" s="896"/>
      <c r="AF304" s="896"/>
    </row>
    <row r="305" spans="1:32" x14ac:dyDescent="0.15">
      <c r="A305" s="895" t="s">
        <v>3580</v>
      </c>
      <c r="B305" s="896" t="s">
        <v>429</v>
      </c>
      <c r="C305" s="896" t="s">
        <v>1346</v>
      </c>
      <c r="D305" s="896" t="s">
        <v>1148</v>
      </c>
      <c r="E305" s="896"/>
      <c r="F305" s="896"/>
      <c r="G305" s="896"/>
      <c r="H305" s="896"/>
      <c r="I305" s="896"/>
      <c r="J305" s="896"/>
      <c r="K305" s="896"/>
      <c r="L305" s="896"/>
      <c r="M305" s="896"/>
      <c r="N305" s="896"/>
      <c r="O305" s="896"/>
      <c r="P305" s="896"/>
      <c r="Q305" s="896"/>
      <c r="R305" s="896"/>
      <c r="S305" s="896"/>
      <c r="T305" s="896"/>
      <c r="U305" s="896"/>
      <c r="V305" s="896"/>
      <c r="W305" s="896"/>
      <c r="X305" s="896"/>
      <c r="Y305" s="896"/>
      <c r="Z305" s="900"/>
      <c r="AA305" s="896"/>
      <c r="AB305" s="896"/>
      <c r="AC305" s="896"/>
      <c r="AD305" s="896"/>
      <c r="AE305" s="896"/>
      <c r="AF305" s="896"/>
    </row>
    <row r="306" spans="1:32" x14ac:dyDescent="0.15">
      <c r="A306" s="895" t="s">
        <v>3582</v>
      </c>
      <c r="B306" s="896" t="s">
        <v>420</v>
      </c>
      <c r="C306" s="896" t="s">
        <v>1349</v>
      </c>
      <c r="D306" s="896" t="s">
        <v>1348</v>
      </c>
      <c r="E306" s="896"/>
      <c r="F306" s="896"/>
      <c r="G306" s="896"/>
      <c r="H306" s="896"/>
      <c r="I306" s="896"/>
      <c r="J306" s="896"/>
      <c r="K306" s="896"/>
      <c r="L306" s="896"/>
      <c r="M306" s="896"/>
      <c r="N306" s="896"/>
      <c r="O306" s="896"/>
      <c r="P306" s="896"/>
      <c r="Q306" s="896"/>
      <c r="R306" s="896"/>
      <c r="S306" s="896"/>
      <c r="T306" s="896"/>
      <c r="U306" s="896"/>
      <c r="V306" s="896"/>
      <c r="W306" s="896"/>
      <c r="X306" s="896"/>
      <c r="Y306" s="896"/>
      <c r="Z306" s="900"/>
      <c r="AA306" s="896"/>
      <c r="AB306" s="896"/>
      <c r="AC306" s="896"/>
      <c r="AD306" s="896"/>
      <c r="AE306" s="896"/>
      <c r="AF306" s="896"/>
    </row>
    <row r="307" spans="1:32" x14ac:dyDescent="0.15">
      <c r="A307" s="895" t="s">
        <v>3584</v>
      </c>
      <c r="B307" s="896" t="s">
        <v>427</v>
      </c>
      <c r="C307" s="896" t="s">
        <v>1138</v>
      </c>
      <c r="D307" s="896"/>
      <c r="E307" s="896"/>
      <c r="F307" s="896"/>
      <c r="G307" s="896"/>
      <c r="H307" s="896"/>
      <c r="I307" s="896"/>
      <c r="J307" s="896"/>
      <c r="K307" s="896"/>
      <c r="L307" s="896"/>
      <c r="M307" s="896"/>
      <c r="N307" s="896"/>
      <c r="O307" s="896"/>
      <c r="P307" s="896"/>
      <c r="Q307" s="896"/>
      <c r="R307" s="896"/>
      <c r="S307" s="896"/>
      <c r="T307" s="896"/>
      <c r="U307" s="896"/>
      <c r="V307" s="896"/>
      <c r="W307" s="896"/>
      <c r="X307" s="896"/>
      <c r="Y307" s="896"/>
      <c r="Z307" s="900"/>
      <c r="AA307" s="896"/>
      <c r="AB307" s="896"/>
      <c r="AC307" s="896"/>
      <c r="AD307" s="896"/>
      <c r="AE307" s="896"/>
      <c r="AF307" s="896"/>
    </row>
    <row r="308" spans="1:32" x14ac:dyDescent="0.15">
      <c r="A308" s="895" t="s">
        <v>3586</v>
      </c>
      <c r="B308" s="896" t="s">
        <v>421</v>
      </c>
      <c r="C308" s="896" t="s">
        <v>1347</v>
      </c>
      <c r="D308" s="896"/>
      <c r="E308" s="896"/>
      <c r="F308" s="896"/>
      <c r="G308" s="896"/>
      <c r="H308" s="896"/>
      <c r="I308" s="896"/>
      <c r="J308" s="896"/>
      <c r="K308" s="896"/>
      <c r="L308" s="896"/>
      <c r="M308" s="896"/>
      <c r="N308" s="896"/>
      <c r="O308" s="896"/>
      <c r="P308" s="896"/>
      <c r="Q308" s="896"/>
      <c r="R308" s="896"/>
      <c r="S308" s="896"/>
      <c r="T308" s="896"/>
      <c r="U308" s="896"/>
      <c r="V308" s="896"/>
      <c r="W308" s="896"/>
      <c r="X308" s="896"/>
      <c r="Y308" s="896"/>
      <c r="Z308" s="900"/>
      <c r="AA308" s="896"/>
      <c r="AB308" s="896"/>
      <c r="AC308" s="896"/>
      <c r="AD308" s="896"/>
      <c r="AE308" s="896"/>
      <c r="AF308" s="896"/>
    </row>
    <row r="309" spans="1:32" x14ac:dyDescent="0.15">
      <c r="A309" s="895" t="s">
        <v>3588</v>
      </c>
      <c r="B309" s="896" t="s">
        <v>430</v>
      </c>
      <c r="C309" s="896" t="s">
        <v>1345</v>
      </c>
      <c r="D309" s="896"/>
      <c r="E309" s="896"/>
      <c r="F309" s="896"/>
      <c r="G309" s="896"/>
      <c r="H309" s="896"/>
      <c r="I309" s="896"/>
      <c r="J309" s="896"/>
      <c r="K309" s="896"/>
      <c r="L309" s="896"/>
      <c r="M309" s="896"/>
      <c r="N309" s="896"/>
      <c r="O309" s="896"/>
      <c r="P309" s="896"/>
      <c r="Q309" s="896"/>
      <c r="R309" s="896"/>
      <c r="S309" s="896"/>
      <c r="T309" s="896"/>
      <c r="U309" s="896"/>
      <c r="V309" s="896"/>
      <c r="W309" s="896"/>
      <c r="X309" s="896"/>
      <c r="Y309" s="896"/>
      <c r="Z309" s="900"/>
      <c r="AA309" s="896"/>
      <c r="AB309" s="896"/>
      <c r="AC309" s="896"/>
      <c r="AD309" s="896"/>
      <c r="AE309" s="896"/>
      <c r="AF309" s="896"/>
    </row>
    <row r="310" spans="1:32" x14ac:dyDescent="0.15">
      <c r="A310" s="901" t="s">
        <v>3590</v>
      </c>
      <c r="B310" s="929" t="s">
        <v>2746</v>
      </c>
      <c r="C310" s="929" t="s">
        <v>4850</v>
      </c>
      <c r="D310" s="896"/>
      <c r="E310" s="896"/>
      <c r="F310" s="896"/>
      <c r="G310" s="896"/>
      <c r="H310" s="896"/>
      <c r="I310" s="896"/>
      <c r="J310" s="896"/>
      <c r="K310" s="896"/>
      <c r="L310" s="896"/>
      <c r="M310" s="896"/>
      <c r="N310" s="896"/>
      <c r="O310" s="896"/>
      <c r="P310" s="896"/>
      <c r="Q310" s="896"/>
      <c r="R310" s="896"/>
      <c r="S310" s="896"/>
      <c r="T310" s="896"/>
      <c r="U310" s="896"/>
      <c r="V310" s="896"/>
      <c r="W310" s="896"/>
      <c r="X310" s="896"/>
      <c r="Y310" s="896"/>
      <c r="Z310" s="900"/>
      <c r="AA310" s="896"/>
      <c r="AB310" s="896"/>
      <c r="AC310" s="896"/>
      <c r="AD310" s="896"/>
      <c r="AE310" s="896"/>
      <c r="AF310" s="896"/>
    </row>
    <row r="311" spans="1:32" x14ac:dyDescent="0.15">
      <c r="A311" s="895" t="s">
        <v>3594</v>
      </c>
      <c r="B311" s="896" t="s">
        <v>38</v>
      </c>
      <c r="C311" s="896" t="s">
        <v>1631</v>
      </c>
      <c r="D311" s="896" t="s">
        <v>1138</v>
      </c>
      <c r="E311" s="896" t="s">
        <v>1509</v>
      </c>
      <c r="F311" s="896" t="s">
        <v>1630</v>
      </c>
      <c r="G311" s="896" t="s">
        <v>1161</v>
      </c>
      <c r="H311" s="896" t="s">
        <v>1629</v>
      </c>
      <c r="I311" s="896" t="s">
        <v>1628</v>
      </c>
      <c r="J311" s="896" t="s">
        <v>2389</v>
      </c>
      <c r="K311" s="896"/>
      <c r="L311" s="896"/>
      <c r="M311" s="896"/>
      <c r="N311" s="896"/>
      <c r="O311" s="896"/>
      <c r="P311" s="896"/>
      <c r="Q311" s="896"/>
      <c r="R311" s="896"/>
      <c r="S311" s="896"/>
      <c r="T311" s="896"/>
      <c r="U311" s="896"/>
      <c r="V311" s="896"/>
      <c r="W311" s="896"/>
      <c r="X311" s="896"/>
      <c r="Y311" s="896"/>
      <c r="Z311" s="900"/>
      <c r="AA311" s="896"/>
      <c r="AB311" s="896"/>
      <c r="AC311" s="896"/>
      <c r="AD311" s="896"/>
      <c r="AE311" s="896"/>
      <c r="AF311" s="896"/>
    </row>
    <row r="312" spans="1:32" x14ac:dyDescent="0.15">
      <c r="A312" s="895" t="s">
        <v>3596</v>
      </c>
      <c r="B312" s="896" t="s">
        <v>114</v>
      </c>
      <c r="C312" s="896" t="s">
        <v>1147</v>
      </c>
      <c r="D312" s="896"/>
      <c r="E312" s="896"/>
      <c r="F312" s="896"/>
      <c r="G312" s="896"/>
      <c r="H312" s="896"/>
      <c r="I312" s="896"/>
      <c r="J312" s="896"/>
      <c r="K312" s="896"/>
      <c r="L312" s="896"/>
      <c r="M312" s="896"/>
      <c r="N312" s="896"/>
      <c r="O312" s="896"/>
      <c r="P312" s="896"/>
      <c r="Q312" s="896"/>
      <c r="R312" s="896"/>
      <c r="S312" s="896"/>
      <c r="T312" s="896"/>
      <c r="U312" s="896"/>
      <c r="V312" s="896"/>
      <c r="W312" s="896"/>
      <c r="X312" s="896"/>
      <c r="Y312" s="896"/>
      <c r="Z312" s="900"/>
      <c r="AA312" s="896"/>
      <c r="AB312" s="896"/>
      <c r="AC312" s="896"/>
      <c r="AD312" s="896"/>
      <c r="AE312" s="896"/>
      <c r="AF312" s="896"/>
    </row>
    <row r="313" spans="1:32" x14ac:dyDescent="0.15">
      <c r="A313" s="895" t="s">
        <v>3602</v>
      </c>
      <c r="B313" s="896" t="s">
        <v>432</v>
      </c>
      <c r="C313" s="896" t="s">
        <v>1197</v>
      </c>
      <c r="D313" s="896"/>
      <c r="E313" s="896"/>
      <c r="F313" s="896"/>
      <c r="G313" s="896"/>
      <c r="H313" s="896"/>
      <c r="I313" s="896"/>
      <c r="J313" s="896"/>
      <c r="K313" s="896"/>
      <c r="L313" s="896"/>
      <c r="M313" s="896"/>
      <c r="N313" s="896"/>
      <c r="O313" s="896"/>
      <c r="P313" s="896"/>
      <c r="Q313" s="896"/>
      <c r="R313" s="896"/>
      <c r="S313" s="896"/>
      <c r="T313" s="896"/>
      <c r="U313" s="896"/>
      <c r="V313" s="896"/>
      <c r="W313" s="896"/>
      <c r="X313" s="896"/>
      <c r="Y313" s="896"/>
      <c r="Z313" s="900"/>
      <c r="AA313" s="896"/>
      <c r="AB313" s="896"/>
      <c r="AC313" s="896"/>
      <c r="AD313" s="896"/>
      <c r="AE313" s="896"/>
      <c r="AF313" s="896"/>
    </row>
    <row r="314" spans="1:32" x14ac:dyDescent="0.15">
      <c r="A314" s="895" t="s">
        <v>3604</v>
      </c>
      <c r="B314" s="896" t="s">
        <v>39</v>
      </c>
      <c r="C314" s="896" t="s">
        <v>1627</v>
      </c>
      <c r="D314" s="896" t="s">
        <v>2390</v>
      </c>
      <c r="E314" s="896" t="s">
        <v>1226</v>
      </c>
      <c r="F314" s="896" t="s">
        <v>1626</v>
      </c>
      <c r="G314" s="896" t="s">
        <v>2716</v>
      </c>
      <c r="H314" s="896" t="s">
        <v>2391</v>
      </c>
      <c r="I314" s="896" t="s">
        <v>2822</v>
      </c>
      <c r="J314" s="896"/>
      <c r="K314" s="896"/>
      <c r="L314" s="896"/>
      <c r="M314" s="896"/>
      <c r="N314" s="896"/>
      <c r="O314" s="896"/>
      <c r="P314" s="896"/>
      <c r="Q314" s="896"/>
      <c r="R314" s="896"/>
      <c r="S314" s="896"/>
      <c r="T314" s="896"/>
      <c r="U314" s="896"/>
      <c r="V314" s="896"/>
      <c r="W314" s="896"/>
      <c r="X314" s="896"/>
      <c r="Y314" s="896"/>
      <c r="Z314" s="900"/>
      <c r="AA314" s="896"/>
      <c r="AB314" s="896"/>
      <c r="AC314" s="896"/>
      <c r="AD314" s="896"/>
      <c r="AE314" s="896"/>
      <c r="AF314" s="896"/>
    </row>
    <row r="315" spans="1:32" x14ac:dyDescent="0.15">
      <c r="A315" s="895" t="s">
        <v>3606</v>
      </c>
      <c r="B315" s="896" t="s">
        <v>86</v>
      </c>
      <c r="C315" s="896" t="s">
        <v>1418</v>
      </c>
      <c r="D315" s="896"/>
      <c r="E315" s="896"/>
      <c r="F315" s="896"/>
      <c r="G315" s="896"/>
      <c r="H315" s="896"/>
      <c r="I315" s="896"/>
      <c r="J315" s="896"/>
      <c r="K315" s="896"/>
      <c r="L315" s="896"/>
      <c r="M315" s="896"/>
      <c r="N315" s="896"/>
      <c r="O315" s="896"/>
      <c r="P315" s="896"/>
      <c r="Q315" s="896"/>
      <c r="R315" s="896"/>
      <c r="S315" s="896"/>
      <c r="T315" s="896"/>
      <c r="U315" s="896"/>
      <c r="V315" s="896"/>
      <c r="W315" s="896"/>
      <c r="X315" s="896"/>
      <c r="Y315" s="896"/>
      <c r="Z315" s="900"/>
      <c r="AA315" s="896"/>
      <c r="AB315" s="896"/>
      <c r="AC315" s="896"/>
      <c r="AD315" s="896"/>
      <c r="AE315" s="896"/>
      <c r="AF315" s="896"/>
    </row>
    <row r="316" spans="1:32" x14ac:dyDescent="0.15">
      <c r="A316" s="901" t="s">
        <v>3608</v>
      </c>
      <c r="B316" s="929" t="s">
        <v>2724</v>
      </c>
      <c r="C316" s="929" t="s">
        <v>4851</v>
      </c>
      <c r="D316" s="896"/>
      <c r="E316" s="896"/>
      <c r="F316" s="896"/>
      <c r="G316" s="896"/>
      <c r="H316" s="896"/>
      <c r="I316" s="896"/>
      <c r="J316" s="896"/>
      <c r="K316" s="896"/>
      <c r="L316" s="896"/>
      <c r="M316" s="896"/>
      <c r="N316" s="896"/>
      <c r="O316" s="896"/>
      <c r="P316" s="896"/>
      <c r="Q316" s="896"/>
      <c r="R316" s="896"/>
      <c r="S316" s="896"/>
      <c r="T316" s="896"/>
      <c r="U316" s="896"/>
      <c r="V316" s="896"/>
      <c r="W316" s="896"/>
      <c r="X316" s="896"/>
      <c r="Y316" s="896"/>
      <c r="Z316" s="900"/>
      <c r="AA316" s="896"/>
      <c r="AB316" s="896"/>
      <c r="AC316" s="896"/>
      <c r="AD316" s="896"/>
      <c r="AE316" s="896"/>
      <c r="AF316" s="896"/>
    </row>
    <row r="317" spans="1:32" x14ac:dyDescent="0.15">
      <c r="A317" s="895" t="s">
        <v>3610</v>
      </c>
      <c r="B317" s="896" t="s">
        <v>115</v>
      </c>
      <c r="C317" s="896" t="s">
        <v>1534</v>
      </c>
      <c r="D317" s="896"/>
      <c r="E317" s="896"/>
      <c r="F317" s="896"/>
      <c r="G317" s="896"/>
      <c r="H317" s="896"/>
      <c r="I317" s="896"/>
      <c r="J317" s="896"/>
      <c r="K317" s="896"/>
      <c r="L317" s="896"/>
      <c r="M317" s="896"/>
      <c r="N317" s="896"/>
      <c r="O317" s="896"/>
      <c r="P317" s="896"/>
      <c r="Q317" s="896"/>
      <c r="R317" s="896"/>
      <c r="S317" s="896"/>
      <c r="T317" s="896"/>
      <c r="U317" s="896"/>
      <c r="V317" s="896"/>
      <c r="W317" s="896"/>
      <c r="X317" s="896"/>
      <c r="Y317" s="896"/>
      <c r="Z317" s="900"/>
      <c r="AA317" s="896"/>
      <c r="AB317" s="896"/>
      <c r="AC317" s="896"/>
      <c r="AD317" s="896"/>
      <c r="AE317" s="896"/>
      <c r="AF317" s="896"/>
    </row>
    <row r="318" spans="1:32" x14ac:dyDescent="0.15">
      <c r="A318" s="895" t="s">
        <v>3612</v>
      </c>
      <c r="B318" s="896" t="s">
        <v>117</v>
      </c>
      <c r="C318" s="896" t="s">
        <v>1533</v>
      </c>
      <c r="D318" s="896"/>
      <c r="E318" s="896"/>
      <c r="F318" s="896"/>
      <c r="G318" s="896"/>
      <c r="H318" s="896"/>
      <c r="I318" s="896"/>
      <c r="J318" s="896"/>
      <c r="K318" s="896"/>
      <c r="L318" s="896"/>
      <c r="M318" s="896"/>
      <c r="N318" s="896"/>
      <c r="O318" s="896"/>
      <c r="P318" s="896"/>
      <c r="Q318" s="896"/>
      <c r="R318" s="896"/>
      <c r="S318" s="896"/>
      <c r="T318" s="896"/>
      <c r="U318" s="896"/>
      <c r="V318" s="896"/>
      <c r="W318" s="896"/>
      <c r="X318" s="896"/>
      <c r="Y318" s="896"/>
      <c r="Z318" s="900"/>
      <c r="AA318" s="896"/>
      <c r="AB318" s="896"/>
      <c r="AC318" s="896"/>
      <c r="AD318" s="896"/>
      <c r="AE318" s="896"/>
      <c r="AF318" s="896"/>
    </row>
    <row r="319" spans="1:32" x14ac:dyDescent="0.15">
      <c r="A319" s="895" t="s">
        <v>3614</v>
      </c>
      <c r="B319" s="896" t="s">
        <v>116</v>
      </c>
      <c r="C319" s="896" t="s">
        <v>1168</v>
      </c>
      <c r="D319" s="896"/>
      <c r="E319" s="896"/>
      <c r="F319" s="896"/>
      <c r="G319" s="896"/>
      <c r="H319" s="896"/>
      <c r="I319" s="896"/>
      <c r="J319" s="896"/>
      <c r="K319" s="896"/>
      <c r="L319" s="896"/>
      <c r="M319" s="896"/>
      <c r="N319" s="896"/>
      <c r="O319" s="896"/>
      <c r="P319" s="896"/>
      <c r="Q319" s="896"/>
      <c r="R319" s="896"/>
      <c r="S319" s="896"/>
      <c r="T319" s="896"/>
      <c r="U319" s="896"/>
      <c r="V319" s="896"/>
      <c r="W319" s="896"/>
      <c r="X319" s="896"/>
      <c r="Y319" s="896"/>
      <c r="Z319" s="900"/>
      <c r="AA319" s="896"/>
      <c r="AB319" s="896"/>
      <c r="AC319" s="896"/>
      <c r="AD319" s="896"/>
      <c r="AE319" s="896"/>
      <c r="AF319" s="896"/>
    </row>
    <row r="320" spans="1:32" x14ac:dyDescent="0.15">
      <c r="A320" s="895" t="s">
        <v>3616</v>
      </c>
      <c r="B320" s="896" t="s">
        <v>437</v>
      </c>
      <c r="C320" s="896" t="s">
        <v>1233</v>
      </c>
      <c r="D320" s="896"/>
      <c r="E320" s="896"/>
      <c r="F320" s="896"/>
      <c r="G320" s="896"/>
      <c r="H320" s="896"/>
      <c r="I320" s="896"/>
      <c r="J320" s="896"/>
      <c r="K320" s="896"/>
      <c r="L320" s="896"/>
      <c r="M320" s="896"/>
      <c r="N320" s="896"/>
      <c r="O320" s="896"/>
      <c r="P320" s="896"/>
      <c r="Q320" s="896"/>
      <c r="R320" s="896"/>
      <c r="S320" s="896"/>
      <c r="T320" s="896"/>
      <c r="U320" s="896"/>
      <c r="V320" s="896"/>
      <c r="W320" s="896"/>
      <c r="X320" s="896"/>
      <c r="Y320" s="896"/>
      <c r="Z320" s="900"/>
      <c r="AA320" s="896"/>
      <c r="AB320" s="896"/>
      <c r="AC320" s="896"/>
      <c r="AD320" s="896"/>
      <c r="AE320" s="896"/>
      <c r="AF320" s="896"/>
    </row>
    <row r="321" spans="1:32" x14ac:dyDescent="0.15">
      <c r="A321" s="895" t="s">
        <v>3618</v>
      </c>
      <c r="B321" s="896" t="s">
        <v>436</v>
      </c>
      <c r="C321" s="896" t="s">
        <v>1147</v>
      </c>
      <c r="D321" s="896" t="s">
        <v>1193</v>
      </c>
      <c r="E321" s="896" t="s">
        <v>2400</v>
      </c>
      <c r="F321" s="896"/>
      <c r="G321" s="896"/>
      <c r="H321" s="896"/>
      <c r="I321" s="896"/>
      <c r="J321" s="896"/>
      <c r="K321" s="896"/>
      <c r="L321" s="896"/>
      <c r="M321" s="896"/>
      <c r="N321" s="896"/>
      <c r="O321" s="896"/>
      <c r="P321" s="896"/>
      <c r="Q321" s="896"/>
      <c r="R321" s="896"/>
      <c r="S321" s="896"/>
      <c r="T321" s="896"/>
      <c r="U321" s="896"/>
      <c r="V321" s="896"/>
      <c r="W321" s="896"/>
      <c r="X321" s="896"/>
      <c r="Y321" s="896"/>
      <c r="Z321" s="900"/>
      <c r="AA321" s="896"/>
      <c r="AB321" s="896"/>
      <c r="AC321" s="896"/>
      <c r="AD321" s="896"/>
      <c r="AE321" s="896"/>
      <c r="AF321" s="896"/>
    </row>
    <row r="322" spans="1:32" x14ac:dyDescent="0.15">
      <c r="A322" s="895" t="s">
        <v>3620</v>
      </c>
      <c r="B322" s="896" t="s">
        <v>434</v>
      </c>
      <c r="C322" s="896" t="s">
        <v>1166</v>
      </c>
      <c r="D322" s="896" t="s">
        <v>1168</v>
      </c>
      <c r="E322" s="896"/>
      <c r="F322" s="896"/>
      <c r="G322" s="896"/>
      <c r="H322" s="896"/>
      <c r="I322" s="896"/>
      <c r="J322" s="896"/>
      <c r="K322" s="896"/>
      <c r="L322" s="896"/>
      <c r="M322" s="896"/>
      <c r="N322" s="896"/>
      <c r="O322" s="896"/>
      <c r="P322" s="896"/>
      <c r="Q322" s="896"/>
      <c r="R322" s="896"/>
      <c r="S322" s="896"/>
      <c r="T322" s="896"/>
      <c r="U322" s="896"/>
      <c r="V322" s="896"/>
      <c r="W322" s="896"/>
      <c r="X322" s="896"/>
      <c r="Y322" s="896"/>
      <c r="Z322" s="900"/>
      <c r="AA322" s="896"/>
      <c r="AB322" s="896"/>
      <c r="AC322" s="896"/>
      <c r="AD322" s="896"/>
      <c r="AE322" s="896"/>
      <c r="AF322" s="896"/>
    </row>
    <row r="323" spans="1:32" x14ac:dyDescent="0.15">
      <c r="A323" s="895" t="s">
        <v>3624</v>
      </c>
      <c r="B323" s="896" t="s">
        <v>435</v>
      </c>
      <c r="C323" s="896" t="s">
        <v>2266</v>
      </c>
      <c r="D323" s="896" t="s">
        <v>1178</v>
      </c>
      <c r="E323" s="896" t="s">
        <v>1154</v>
      </c>
      <c r="F323" s="896"/>
      <c r="G323" s="896"/>
      <c r="H323" s="896"/>
      <c r="I323" s="896"/>
      <c r="J323" s="896"/>
      <c r="K323" s="896"/>
      <c r="L323" s="896"/>
      <c r="M323" s="896"/>
      <c r="N323" s="896"/>
      <c r="O323" s="896"/>
      <c r="P323" s="896"/>
      <c r="Q323" s="896"/>
      <c r="R323" s="896"/>
      <c r="S323" s="896"/>
      <c r="T323" s="896"/>
      <c r="U323" s="896"/>
      <c r="V323" s="896"/>
      <c r="W323" s="896"/>
      <c r="X323" s="896"/>
      <c r="Y323" s="896"/>
      <c r="Z323" s="900"/>
      <c r="AA323" s="896"/>
      <c r="AB323" s="896"/>
      <c r="AC323" s="896"/>
      <c r="AD323" s="896"/>
      <c r="AE323" s="896"/>
      <c r="AF323" s="896"/>
    </row>
    <row r="324" spans="1:32" x14ac:dyDescent="0.15">
      <c r="A324" s="895" t="s">
        <v>3626</v>
      </c>
      <c r="B324" s="896" t="s">
        <v>438</v>
      </c>
      <c r="C324" s="896" t="s">
        <v>2267</v>
      </c>
      <c r="E324" s="896"/>
      <c r="F324" s="896"/>
      <c r="G324" s="896"/>
      <c r="H324" s="896"/>
      <c r="I324" s="896"/>
      <c r="J324" s="896"/>
      <c r="K324" s="896"/>
      <c r="L324" s="896"/>
      <c r="M324" s="896"/>
      <c r="N324" s="896"/>
      <c r="O324" s="896"/>
      <c r="P324" s="896"/>
      <c r="Q324" s="896"/>
      <c r="R324" s="896"/>
      <c r="S324" s="896"/>
      <c r="T324" s="896"/>
      <c r="U324" s="896"/>
      <c r="V324" s="896"/>
      <c r="W324" s="896"/>
      <c r="X324" s="896"/>
      <c r="Y324" s="896"/>
      <c r="Z324" s="900"/>
      <c r="AA324" s="896"/>
      <c r="AB324" s="896"/>
      <c r="AC324" s="896"/>
      <c r="AD324" s="896"/>
      <c r="AE324" s="896"/>
      <c r="AF324" s="896"/>
    </row>
    <row r="325" spans="1:32" x14ac:dyDescent="0.15">
      <c r="A325" s="895" t="s">
        <v>3630</v>
      </c>
      <c r="B325" s="896" t="s">
        <v>40</v>
      </c>
      <c r="C325" s="896" t="s">
        <v>2686</v>
      </c>
      <c r="D325" s="896" t="s">
        <v>1561</v>
      </c>
      <c r="E325" s="896" t="s">
        <v>1147</v>
      </c>
      <c r="F325" s="896" t="s">
        <v>4608</v>
      </c>
      <c r="G325" s="896"/>
      <c r="H325" s="896"/>
      <c r="I325" s="896"/>
      <c r="J325" s="896"/>
      <c r="K325" s="896"/>
      <c r="L325" s="896"/>
      <c r="M325" s="896"/>
      <c r="N325" s="896"/>
      <c r="O325" s="896"/>
      <c r="P325" s="896"/>
      <c r="Q325" s="896"/>
      <c r="R325" s="896"/>
      <c r="S325" s="896"/>
      <c r="T325" s="896"/>
      <c r="U325" s="896"/>
      <c r="V325" s="896"/>
      <c r="W325" s="896"/>
      <c r="X325" s="896"/>
      <c r="Y325" s="896"/>
      <c r="Z325" s="900"/>
      <c r="AA325" s="896"/>
      <c r="AB325" s="896"/>
      <c r="AC325" s="896"/>
      <c r="AD325" s="896"/>
      <c r="AE325" s="896"/>
      <c r="AF325" s="896"/>
    </row>
    <row r="326" spans="1:32" x14ac:dyDescent="0.15">
      <c r="A326" s="895" t="s">
        <v>3632</v>
      </c>
      <c r="B326" s="896" t="s">
        <v>118</v>
      </c>
      <c r="C326" s="896" t="s">
        <v>1155</v>
      </c>
      <c r="D326" s="896" t="s">
        <v>1532</v>
      </c>
      <c r="E326" s="896" t="s">
        <v>1531</v>
      </c>
      <c r="F326" s="896"/>
      <c r="G326" s="896"/>
      <c r="H326" s="896"/>
      <c r="I326" s="896"/>
      <c r="J326" s="896"/>
      <c r="K326" s="896"/>
      <c r="L326" s="896"/>
      <c r="M326" s="896"/>
      <c r="N326" s="896"/>
      <c r="O326" s="896"/>
      <c r="P326" s="896"/>
      <c r="Q326" s="896"/>
      <c r="R326" s="896"/>
      <c r="S326" s="896"/>
      <c r="T326" s="896"/>
      <c r="U326" s="896"/>
      <c r="V326" s="896"/>
      <c r="W326" s="896"/>
      <c r="X326" s="896"/>
      <c r="Y326" s="896"/>
      <c r="Z326" s="900"/>
      <c r="AA326" s="896"/>
      <c r="AB326" s="896"/>
      <c r="AC326" s="896"/>
      <c r="AD326" s="896"/>
      <c r="AE326" s="896"/>
      <c r="AF326" s="896"/>
    </row>
    <row r="327" spans="1:32" x14ac:dyDescent="0.15">
      <c r="A327" s="895" t="s">
        <v>3634</v>
      </c>
      <c r="B327" s="896" t="s">
        <v>2725</v>
      </c>
      <c r="C327" s="896" t="s">
        <v>2547</v>
      </c>
      <c r="D327" s="896"/>
      <c r="E327" s="896"/>
      <c r="F327" s="896"/>
      <c r="G327" s="896"/>
      <c r="H327" s="896"/>
      <c r="I327" s="896"/>
      <c r="J327" s="896"/>
      <c r="K327" s="896"/>
      <c r="L327" s="896"/>
      <c r="M327" s="896"/>
      <c r="N327" s="896"/>
      <c r="O327" s="896"/>
      <c r="P327" s="896"/>
      <c r="Q327" s="896"/>
      <c r="R327" s="896"/>
      <c r="S327" s="896"/>
      <c r="T327" s="896"/>
      <c r="U327" s="896"/>
      <c r="V327" s="896"/>
      <c r="W327" s="896"/>
      <c r="X327" s="896"/>
      <c r="Y327" s="896"/>
      <c r="Z327" s="900"/>
      <c r="AA327" s="896"/>
      <c r="AB327" s="896"/>
      <c r="AC327" s="896"/>
      <c r="AD327" s="896"/>
      <c r="AE327" s="896"/>
      <c r="AF327" s="896"/>
    </row>
    <row r="328" spans="1:32" x14ac:dyDescent="0.15">
      <c r="A328" s="895" t="s">
        <v>3636</v>
      </c>
      <c r="B328" s="896" t="s">
        <v>442</v>
      </c>
      <c r="C328" s="896" t="s">
        <v>1147</v>
      </c>
      <c r="D328" s="896"/>
      <c r="E328" s="896"/>
      <c r="F328" s="896"/>
      <c r="G328" s="896"/>
      <c r="H328" s="896"/>
      <c r="I328" s="896"/>
      <c r="J328" s="896"/>
      <c r="K328" s="896"/>
      <c r="L328" s="896"/>
      <c r="M328" s="896"/>
      <c r="N328" s="896"/>
      <c r="O328" s="896"/>
      <c r="P328" s="896"/>
      <c r="Q328" s="896"/>
      <c r="R328" s="896"/>
      <c r="S328" s="896"/>
      <c r="T328" s="896"/>
      <c r="U328" s="896"/>
      <c r="V328" s="896"/>
      <c r="W328" s="896"/>
      <c r="X328" s="896"/>
      <c r="Y328" s="896"/>
      <c r="Z328" s="900"/>
      <c r="AA328" s="896"/>
      <c r="AB328" s="896"/>
      <c r="AC328" s="896"/>
      <c r="AD328" s="896"/>
      <c r="AE328" s="896"/>
      <c r="AF328" s="896"/>
    </row>
    <row r="329" spans="1:32" x14ac:dyDescent="0.15">
      <c r="A329" s="895" t="s">
        <v>3638</v>
      </c>
      <c r="B329" s="896" t="s">
        <v>441</v>
      </c>
      <c r="C329" s="896" t="s">
        <v>1301</v>
      </c>
      <c r="D329" s="896"/>
      <c r="E329" s="896"/>
      <c r="F329" s="896"/>
      <c r="G329" s="896"/>
      <c r="H329" s="896"/>
      <c r="I329" s="896"/>
      <c r="J329" s="896"/>
      <c r="K329" s="896"/>
      <c r="L329" s="896"/>
      <c r="M329" s="896"/>
      <c r="N329" s="896"/>
      <c r="O329" s="896"/>
      <c r="P329" s="896"/>
      <c r="Q329" s="896"/>
      <c r="R329" s="896"/>
      <c r="S329" s="896"/>
      <c r="T329" s="896"/>
      <c r="U329" s="896"/>
      <c r="V329" s="896"/>
      <c r="W329" s="896"/>
      <c r="X329" s="896"/>
      <c r="Y329" s="896"/>
      <c r="Z329" s="900"/>
      <c r="AA329" s="896"/>
      <c r="AB329" s="896"/>
      <c r="AC329" s="896"/>
      <c r="AD329" s="896"/>
      <c r="AE329" s="896"/>
      <c r="AF329" s="896"/>
    </row>
    <row r="330" spans="1:32" x14ac:dyDescent="0.15">
      <c r="A330" s="895" t="s">
        <v>3640</v>
      </c>
      <c r="B330" s="896" t="s">
        <v>2747</v>
      </c>
      <c r="C330" s="896" t="s">
        <v>4632</v>
      </c>
      <c r="D330" s="896"/>
      <c r="E330" s="896"/>
      <c r="F330" s="896"/>
      <c r="G330" s="896"/>
      <c r="H330" s="896"/>
      <c r="I330" s="896"/>
      <c r="J330" s="896"/>
      <c r="K330" s="896"/>
      <c r="L330" s="896"/>
      <c r="M330" s="896"/>
      <c r="N330" s="896"/>
      <c r="O330" s="896"/>
      <c r="P330" s="896"/>
      <c r="Q330" s="896"/>
      <c r="R330" s="896"/>
      <c r="S330" s="896"/>
      <c r="T330" s="896"/>
      <c r="U330" s="896"/>
      <c r="V330" s="896"/>
      <c r="W330" s="896"/>
      <c r="X330" s="896"/>
      <c r="Y330" s="896"/>
      <c r="Z330" s="900"/>
      <c r="AA330" s="896"/>
      <c r="AB330" s="896"/>
      <c r="AC330" s="896"/>
      <c r="AD330" s="896"/>
      <c r="AE330" s="896"/>
      <c r="AF330" s="896"/>
    </row>
    <row r="331" spans="1:32" x14ac:dyDescent="0.15">
      <c r="A331" s="895" t="s">
        <v>3642</v>
      </c>
      <c r="B331" s="896" t="s">
        <v>41</v>
      </c>
      <c r="C331" s="896" t="s">
        <v>2525</v>
      </c>
      <c r="D331" s="896" t="s">
        <v>1187</v>
      </c>
      <c r="E331" s="896"/>
      <c r="F331" s="896"/>
      <c r="G331" s="896"/>
      <c r="H331" s="896"/>
      <c r="I331" s="896"/>
      <c r="J331" s="896"/>
      <c r="K331" s="896"/>
      <c r="L331" s="896"/>
      <c r="M331" s="896"/>
      <c r="N331" s="896"/>
      <c r="O331" s="896"/>
      <c r="P331" s="896"/>
      <c r="Q331" s="896"/>
      <c r="R331" s="896"/>
      <c r="S331" s="896"/>
      <c r="T331" s="896"/>
      <c r="U331" s="896"/>
      <c r="V331" s="896"/>
      <c r="W331" s="896"/>
      <c r="X331" s="896"/>
      <c r="Y331" s="896"/>
      <c r="Z331" s="900"/>
      <c r="AA331" s="896"/>
      <c r="AB331" s="896"/>
      <c r="AC331" s="896"/>
      <c r="AD331" s="896"/>
      <c r="AE331" s="896"/>
      <c r="AF331" s="896"/>
    </row>
    <row r="332" spans="1:32" x14ac:dyDescent="0.15">
      <c r="A332" s="895" t="s">
        <v>3644</v>
      </c>
      <c r="B332" s="896" t="s">
        <v>119</v>
      </c>
      <c r="C332" s="896" t="s">
        <v>1145</v>
      </c>
      <c r="D332" s="896"/>
      <c r="E332" s="896"/>
      <c r="F332" s="896"/>
      <c r="G332" s="896"/>
      <c r="H332" s="896"/>
      <c r="I332" s="896"/>
      <c r="J332" s="896"/>
      <c r="K332" s="896"/>
      <c r="L332" s="896"/>
      <c r="M332" s="896"/>
      <c r="N332" s="896"/>
      <c r="O332" s="896"/>
      <c r="P332" s="896"/>
      <c r="Q332" s="896"/>
      <c r="R332" s="896"/>
      <c r="S332" s="896"/>
      <c r="T332" s="896"/>
      <c r="U332" s="896"/>
      <c r="V332" s="896"/>
      <c r="W332" s="896"/>
      <c r="X332" s="896"/>
      <c r="Y332" s="896"/>
      <c r="Z332" s="900"/>
      <c r="AA332" s="896"/>
      <c r="AB332" s="896"/>
      <c r="AC332" s="896"/>
      <c r="AD332" s="896"/>
      <c r="AE332" s="896"/>
      <c r="AF332" s="896"/>
    </row>
    <row r="333" spans="1:32" x14ac:dyDescent="0.15">
      <c r="A333" s="895" t="s">
        <v>3646</v>
      </c>
      <c r="B333" s="896" t="s">
        <v>120</v>
      </c>
      <c r="C333" s="896" t="s">
        <v>1168</v>
      </c>
      <c r="D333" s="896"/>
      <c r="E333" s="896"/>
      <c r="F333" s="896"/>
      <c r="G333" s="896"/>
      <c r="H333" s="896"/>
      <c r="I333" s="896"/>
      <c r="J333" s="896"/>
      <c r="K333" s="896"/>
      <c r="L333" s="896"/>
      <c r="M333" s="896"/>
      <c r="N333" s="896"/>
      <c r="O333" s="896"/>
      <c r="P333" s="896"/>
      <c r="Q333" s="896"/>
      <c r="R333" s="896"/>
      <c r="S333" s="896"/>
      <c r="T333" s="896"/>
      <c r="U333" s="896"/>
      <c r="V333" s="896"/>
      <c r="W333" s="896"/>
      <c r="X333" s="896"/>
      <c r="Y333" s="896"/>
      <c r="Z333" s="900"/>
      <c r="AA333" s="896"/>
      <c r="AB333" s="896"/>
      <c r="AC333" s="896"/>
      <c r="AD333" s="896"/>
      <c r="AE333" s="896"/>
      <c r="AF333" s="896"/>
    </row>
    <row r="334" spans="1:32" x14ac:dyDescent="0.15">
      <c r="A334" s="895" t="s">
        <v>3648</v>
      </c>
      <c r="B334" s="896" t="s">
        <v>446</v>
      </c>
      <c r="C334" s="896" t="s">
        <v>1225</v>
      </c>
      <c r="D334" s="896"/>
      <c r="E334" s="896"/>
      <c r="F334" s="896"/>
      <c r="G334" s="896"/>
      <c r="H334" s="896"/>
      <c r="I334" s="896"/>
      <c r="J334" s="896"/>
      <c r="K334" s="896"/>
      <c r="L334" s="896"/>
      <c r="M334" s="896"/>
      <c r="N334" s="896"/>
      <c r="O334" s="896"/>
      <c r="P334" s="896"/>
      <c r="Q334" s="896"/>
      <c r="R334" s="896"/>
      <c r="S334" s="896"/>
      <c r="T334" s="896"/>
      <c r="U334" s="896"/>
      <c r="V334" s="896"/>
      <c r="W334" s="896"/>
      <c r="X334" s="896"/>
      <c r="Y334" s="896"/>
      <c r="Z334" s="900"/>
      <c r="AA334" s="896"/>
      <c r="AB334" s="896"/>
      <c r="AC334" s="896"/>
      <c r="AD334" s="896"/>
      <c r="AE334" s="896"/>
      <c r="AF334" s="896"/>
    </row>
    <row r="335" spans="1:32" x14ac:dyDescent="0.15">
      <c r="A335" s="895" t="s">
        <v>3652</v>
      </c>
      <c r="B335" s="896" t="s">
        <v>445</v>
      </c>
      <c r="C335" s="896" t="s">
        <v>1156</v>
      </c>
      <c r="D335" s="896"/>
      <c r="E335" s="896"/>
      <c r="F335" s="896"/>
      <c r="G335" s="896"/>
      <c r="H335" s="896"/>
      <c r="I335" s="896"/>
      <c r="J335" s="896"/>
      <c r="K335" s="896"/>
      <c r="L335" s="896"/>
      <c r="M335" s="896"/>
      <c r="N335" s="896"/>
      <c r="O335" s="896"/>
      <c r="P335" s="896"/>
      <c r="Q335" s="896"/>
      <c r="R335" s="896"/>
      <c r="S335" s="896"/>
      <c r="T335" s="896"/>
      <c r="U335" s="896"/>
      <c r="V335" s="896"/>
      <c r="W335" s="896"/>
      <c r="X335" s="896"/>
      <c r="Y335" s="896"/>
      <c r="Z335" s="900"/>
      <c r="AA335" s="896"/>
      <c r="AB335" s="896"/>
      <c r="AC335" s="896"/>
      <c r="AD335" s="896"/>
      <c r="AE335" s="896"/>
      <c r="AF335" s="896"/>
    </row>
    <row r="336" spans="1:32" x14ac:dyDescent="0.15">
      <c r="A336" s="895" t="s">
        <v>3656</v>
      </c>
      <c r="B336" s="896" t="s">
        <v>42</v>
      </c>
      <c r="C336" s="896" t="s">
        <v>4585</v>
      </c>
      <c r="D336" s="896" t="s">
        <v>1187</v>
      </c>
      <c r="E336" s="896" t="s">
        <v>2526</v>
      </c>
      <c r="F336" s="896" t="s">
        <v>1561</v>
      </c>
      <c r="G336" s="896" t="s">
        <v>2699</v>
      </c>
      <c r="H336" s="896"/>
      <c r="I336" s="896"/>
      <c r="J336" s="896"/>
      <c r="K336" s="896"/>
      <c r="L336" s="896"/>
      <c r="M336" s="896"/>
      <c r="N336" s="896"/>
      <c r="O336" s="896"/>
      <c r="P336" s="896"/>
      <c r="Q336" s="896"/>
      <c r="R336" s="896"/>
      <c r="S336" s="896"/>
      <c r="T336" s="896"/>
      <c r="U336" s="896"/>
      <c r="V336" s="896"/>
      <c r="W336" s="896"/>
      <c r="X336" s="896"/>
      <c r="Y336" s="896"/>
      <c r="Z336" s="900"/>
      <c r="AA336" s="896"/>
      <c r="AB336" s="896"/>
      <c r="AC336" s="896"/>
      <c r="AD336" s="896"/>
      <c r="AE336" s="896"/>
      <c r="AF336" s="896"/>
    </row>
    <row r="337" spans="1:32" x14ac:dyDescent="0.15">
      <c r="A337" s="895" t="s">
        <v>3658</v>
      </c>
      <c r="B337" s="896" t="s">
        <v>2784</v>
      </c>
      <c r="C337" s="896" t="s">
        <v>1344</v>
      </c>
      <c r="D337" s="896"/>
      <c r="E337" s="896"/>
      <c r="F337" s="896"/>
      <c r="G337" s="896"/>
      <c r="H337" s="896"/>
      <c r="I337" s="896"/>
      <c r="J337" s="896"/>
      <c r="K337" s="896"/>
      <c r="L337" s="896"/>
      <c r="M337" s="896"/>
      <c r="N337" s="896"/>
      <c r="O337" s="896"/>
      <c r="P337" s="896"/>
      <c r="Q337" s="896"/>
      <c r="R337" s="896"/>
      <c r="S337" s="896"/>
      <c r="T337" s="896"/>
      <c r="U337" s="896"/>
      <c r="V337" s="896"/>
      <c r="W337" s="896"/>
      <c r="X337" s="896"/>
      <c r="Y337" s="896"/>
      <c r="Z337" s="900"/>
      <c r="AA337" s="896"/>
      <c r="AB337" s="896"/>
      <c r="AC337" s="896"/>
      <c r="AD337" s="896"/>
      <c r="AE337" s="896"/>
      <c r="AF337" s="896"/>
    </row>
    <row r="338" spans="1:32" x14ac:dyDescent="0.15">
      <c r="A338" s="901" t="s">
        <v>3660</v>
      </c>
      <c r="B338" s="929" t="s">
        <v>2726</v>
      </c>
      <c r="C338" s="929" t="s">
        <v>4852</v>
      </c>
      <c r="D338" s="929" t="s">
        <v>2263</v>
      </c>
      <c r="E338" s="896"/>
      <c r="F338" s="896"/>
      <c r="G338" s="896"/>
      <c r="H338" s="896"/>
      <c r="I338" s="896"/>
      <c r="J338" s="896"/>
      <c r="K338" s="896"/>
      <c r="L338" s="896"/>
      <c r="M338" s="896"/>
      <c r="N338" s="896"/>
      <c r="O338" s="896"/>
      <c r="P338" s="896"/>
      <c r="Q338" s="896"/>
      <c r="R338" s="896"/>
      <c r="S338" s="896"/>
      <c r="T338" s="896"/>
      <c r="U338" s="896"/>
      <c r="V338" s="896"/>
      <c r="W338" s="896"/>
      <c r="X338" s="896"/>
      <c r="Y338" s="896"/>
      <c r="AA338" s="896"/>
      <c r="AB338" s="896"/>
      <c r="AC338" s="896"/>
      <c r="AD338" s="896"/>
      <c r="AE338" s="896"/>
      <c r="AF338" s="896"/>
    </row>
    <row r="339" spans="1:32" x14ac:dyDescent="0.15">
      <c r="A339" s="895" t="s">
        <v>3662</v>
      </c>
      <c r="B339" s="896" t="s">
        <v>121</v>
      </c>
      <c r="C339" s="896" t="s">
        <v>1168</v>
      </c>
      <c r="D339" s="896"/>
      <c r="E339" s="896"/>
      <c r="F339" s="896"/>
      <c r="G339" s="896"/>
      <c r="H339" s="896"/>
      <c r="I339" s="896"/>
      <c r="J339" s="896"/>
      <c r="K339" s="896"/>
      <c r="L339" s="896"/>
      <c r="M339" s="896"/>
      <c r="N339" s="896"/>
      <c r="O339" s="896"/>
      <c r="P339" s="896"/>
      <c r="Q339" s="896"/>
      <c r="R339" s="896"/>
      <c r="S339" s="896"/>
      <c r="T339" s="896"/>
      <c r="U339" s="896"/>
      <c r="V339" s="896"/>
      <c r="W339" s="896"/>
      <c r="X339" s="896"/>
      <c r="Y339" s="896"/>
      <c r="Z339" s="900"/>
      <c r="AA339" s="896"/>
      <c r="AB339" s="896"/>
      <c r="AC339" s="896"/>
      <c r="AD339" s="896"/>
      <c r="AE339" s="896"/>
      <c r="AF339" s="896"/>
    </row>
    <row r="340" spans="1:32" x14ac:dyDescent="0.15">
      <c r="A340" s="895" t="s">
        <v>3664</v>
      </c>
      <c r="B340" s="896" t="s">
        <v>449</v>
      </c>
      <c r="C340" s="896" t="s">
        <v>4630</v>
      </c>
      <c r="D340" s="896"/>
      <c r="E340" s="896"/>
      <c r="F340" s="896"/>
      <c r="G340" s="896"/>
      <c r="H340" s="896"/>
      <c r="I340" s="896"/>
      <c r="J340" s="896"/>
      <c r="K340" s="896"/>
      <c r="L340" s="896"/>
      <c r="M340" s="896"/>
      <c r="N340" s="896"/>
      <c r="O340" s="896"/>
      <c r="P340" s="896"/>
      <c r="Q340" s="896"/>
      <c r="R340" s="896"/>
      <c r="S340" s="896"/>
      <c r="T340" s="896"/>
      <c r="U340" s="896"/>
      <c r="V340" s="896"/>
      <c r="W340" s="896"/>
      <c r="X340" s="896"/>
      <c r="Y340" s="896"/>
      <c r="Z340" s="900"/>
      <c r="AA340" s="896"/>
      <c r="AB340" s="896"/>
      <c r="AC340" s="896"/>
      <c r="AD340" s="896"/>
      <c r="AE340" s="896"/>
      <c r="AF340" s="896"/>
    </row>
    <row r="341" spans="1:32" x14ac:dyDescent="0.15">
      <c r="A341" s="895" t="s">
        <v>3666</v>
      </c>
      <c r="B341" s="896" t="s">
        <v>451</v>
      </c>
      <c r="C341" s="896" t="s">
        <v>1343</v>
      </c>
      <c r="D341" s="896"/>
      <c r="E341" s="896"/>
      <c r="F341" s="896"/>
      <c r="G341" s="896"/>
      <c r="H341" s="896"/>
      <c r="I341" s="896"/>
      <c r="J341" s="896"/>
      <c r="K341" s="896"/>
      <c r="L341" s="896"/>
      <c r="M341" s="896"/>
      <c r="N341" s="896"/>
      <c r="O341" s="896"/>
      <c r="P341" s="896"/>
      <c r="Q341" s="896"/>
      <c r="R341" s="896"/>
      <c r="S341" s="896"/>
      <c r="T341" s="896"/>
      <c r="U341" s="896"/>
      <c r="V341" s="896"/>
      <c r="W341" s="896"/>
      <c r="X341" s="896"/>
      <c r="Y341" s="896"/>
      <c r="Z341" s="900"/>
      <c r="AA341" s="896"/>
      <c r="AB341" s="896"/>
      <c r="AC341" s="896"/>
      <c r="AD341" s="896"/>
      <c r="AE341" s="896"/>
      <c r="AF341" s="896"/>
    </row>
    <row r="342" spans="1:32" x14ac:dyDescent="0.15">
      <c r="A342" s="895" t="s">
        <v>3668</v>
      </c>
      <c r="B342" s="929" t="s">
        <v>450</v>
      </c>
      <c r="C342" s="896" t="s">
        <v>1181</v>
      </c>
      <c r="D342" s="929" t="s">
        <v>4853</v>
      </c>
      <c r="E342" s="896"/>
      <c r="F342" s="896"/>
      <c r="G342" s="896"/>
      <c r="H342" s="896"/>
      <c r="I342" s="896"/>
      <c r="J342" s="896"/>
      <c r="K342" s="896"/>
      <c r="L342" s="896"/>
      <c r="M342" s="896"/>
      <c r="N342" s="896"/>
      <c r="O342" s="896"/>
      <c r="P342" s="896"/>
      <c r="Q342" s="896"/>
      <c r="R342" s="896"/>
      <c r="S342" s="896"/>
      <c r="T342" s="896"/>
      <c r="U342" s="896"/>
      <c r="V342" s="896"/>
      <c r="W342" s="896"/>
      <c r="X342" s="896"/>
      <c r="Y342" s="896"/>
      <c r="Z342" s="900"/>
      <c r="AA342" s="896"/>
      <c r="AB342" s="896"/>
      <c r="AC342" s="896"/>
      <c r="AD342" s="896"/>
      <c r="AE342" s="896"/>
      <c r="AF342" s="896"/>
    </row>
    <row r="343" spans="1:32" x14ac:dyDescent="0.15">
      <c r="A343" s="895" t="s">
        <v>3670</v>
      </c>
      <c r="B343" s="896" t="s">
        <v>448</v>
      </c>
      <c r="C343" s="896" t="s">
        <v>2639</v>
      </c>
      <c r="D343" s="896"/>
      <c r="E343" s="896"/>
      <c r="F343" s="896"/>
      <c r="G343" s="896"/>
      <c r="H343" s="896"/>
      <c r="I343" s="896"/>
      <c r="J343" s="896"/>
      <c r="K343" s="896"/>
      <c r="L343" s="896"/>
      <c r="M343" s="896"/>
      <c r="N343" s="896"/>
      <c r="O343" s="896"/>
      <c r="P343" s="896"/>
      <c r="Q343" s="896"/>
      <c r="R343" s="896"/>
      <c r="S343" s="896"/>
      <c r="T343" s="896"/>
      <c r="U343" s="896"/>
      <c r="V343" s="896"/>
      <c r="W343" s="896"/>
      <c r="X343" s="896"/>
      <c r="Y343" s="896"/>
      <c r="Z343" s="900"/>
      <c r="AA343" s="896"/>
      <c r="AB343" s="896"/>
      <c r="AC343" s="896"/>
      <c r="AD343" s="896"/>
      <c r="AE343" s="896"/>
      <c r="AF343" s="896"/>
    </row>
    <row r="344" spans="1:32" x14ac:dyDescent="0.15">
      <c r="A344" s="895" t="s">
        <v>3672</v>
      </c>
      <c r="B344" s="896" t="s">
        <v>447</v>
      </c>
      <c r="C344" s="896" t="s">
        <v>1168</v>
      </c>
      <c r="D344" s="896"/>
      <c r="E344" s="896"/>
      <c r="F344" s="896"/>
      <c r="G344" s="896"/>
      <c r="H344" s="896"/>
      <c r="I344" s="896"/>
      <c r="J344" s="896"/>
      <c r="K344" s="896"/>
      <c r="L344" s="896"/>
      <c r="M344" s="896"/>
      <c r="N344" s="896"/>
      <c r="O344" s="896"/>
      <c r="P344" s="896"/>
      <c r="Q344" s="896"/>
      <c r="R344" s="896"/>
      <c r="S344" s="896"/>
      <c r="T344" s="896"/>
      <c r="U344" s="896"/>
      <c r="V344" s="896"/>
      <c r="W344" s="896"/>
      <c r="X344" s="896"/>
      <c r="Y344" s="896"/>
      <c r="Z344" s="900"/>
      <c r="AA344" s="896"/>
      <c r="AB344" s="896"/>
      <c r="AC344" s="896"/>
      <c r="AD344" s="896"/>
      <c r="AE344" s="896"/>
      <c r="AF344" s="896"/>
    </row>
    <row r="345" spans="1:32" x14ac:dyDescent="0.15">
      <c r="A345" s="895" t="s">
        <v>3674</v>
      </c>
      <c r="B345" s="896" t="s">
        <v>2748</v>
      </c>
      <c r="C345" s="896" t="s">
        <v>4633</v>
      </c>
      <c r="D345" s="896"/>
      <c r="E345" s="896"/>
      <c r="F345" s="896"/>
      <c r="G345" s="896"/>
      <c r="H345" s="896"/>
      <c r="I345" s="896"/>
      <c r="J345" s="896"/>
      <c r="K345" s="896"/>
      <c r="L345" s="896"/>
      <c r="M345" s="896"/>
      <c r="N345" s="896"/>
      <c r="O345" s="896"/>
      <c r="P345" s="896"/>
      <c r="Q345" s="896"/>
      <c r="R345" s="896"/>
      <c r="S345" s="896"/>
      <c r="T345" s="896"/>
      <c r="U345" s="896"/>
      <c r="V345" s="896"/>
      <c r="W345" s="896"/>
      <c r="X345" s="896"/>
      <c r="Y345" s="896"/>
      <c r="Z345" s="900"/>
      <c r="AA345" s="896"/>
      <c r="AB345" s="896"/>
      <c r="AC345" s="896"/>
      <c r="AD345" s="896"/>
      <c r="AE345" s="896"/>
      <c r="AF345" s="896"/>
    </row>
    <row r="346" spans="1:32" x14ac:dyDescent="0.15">
      <c r="A346" s="895" t="s">
        <v>3679</v>
      </c>
      <c r="B346" s="896" t="s">
        <v>43</v>
      </c>
      <c r="C346" s="896" t="s">
        <v>1561</v>
      </c>
      <c r="D346" s="896" t="s">
        <v>2575</v>
      </c>
      <c r="E346" s="896" t="s">
        <v>1187</v>
      </c>
      <c r="F346" s="896" t="s">
        <v>1147</v>
      </c>
      <c r="G346" s="896" t="s">
        <v>1625</v>
      </c>
      <c r="H346" s="896" t="s">
        <v>1624</v>
      </c>
      <c r="I346" s="896" t="s">
        <v>1557</v>
      </c>
      <c r="J346" s="896" t="s">
        <v>2789</v>
      </c>
      <c r="K346" s="896"/>
      <c r="L346" s="896"/>
      <c r="M346" s="896"/>
      <c r="N346" s="896"/>
      <c r="O346" s="896"/>
      <c r="P346" s="896"/>
      <c r="Q346" s="896"/>
      <c r="R346" s="896"/>
      <c r="S346" s="896"/>
      <c r="T346" s="896"/>
      <c r="U346" s="896"/>
      <c r="V346" s="896"/>
      <c r="W346" s="896"/>
      <c r="X346" s="896"/>
      <c r="Y346" s="896"/>
      <c r="Z346" s="900"/>
      <c r="AA346" s="896"/>
      <c r="AB346" s="896"/>
      <c r="AC346" s="896"/>
      <c r="AD346" s="896"/>
      <c r="AE346" s="896"/>
      <c r="AF346" s="896"/>
    </row>
    <row r="347" spans="1:32" x14ac:dyDescent="0.15">
      <c r="A347" s="895" t="s">
        <v>3681</v>
      </c>
      <c r="B347" s="896" t="s">
        <v>123</v>
      </c>
      <c r="C347" s="896" t="s">
        <v>1148</v>
      </c>
      <c r="D347" s="896"/>
      <c r="E347" s="896"/>
      <c r="F347" s="896"/>
      <c r="G347" s="896"/>
      <c r="H347" s="896"/>
      <c r="I347" s="896"/>
      <c r="J347" s="896"/>
      <c r="K347" s="896"/>
      <c r="L347" s="896"/>
      <c r="M347" s="896"/>
      <c r="N347" s="896"/>
      <c r="O347" s="896"/>
      <c r="P347" s="896"/>
      <c r="Q347" s="896"/>
      <c r="R347" s="896"/>
      <c r="S347" s="896"/>
      <c r="T347" s="896"/>
      <c r="U347" s="896"/>
      <c r="V347" s="896"/>
      <c r="W347" s="896"/>
      <c r="X347" s="896"/>
      <c r="Y347" s="896"/>
      <c r="Z347" s="900"/>
      <c r="AA347" s="896"/>
      <c r="AB347" s="896"/>
      <c r="AC347" s="896"/>
      <c r="AD347" s="896"/>
      <c r="AE347" s="896"/>
      <c r="AF347" s="896"/>
    </row>
    <row r="348" spans="1:32" x14ac:dyDescent="0.15">
      <c r="A348" s="895" t="s">
        <v>3683</v>
      </c>
      <c r="B348" s="896" t="s">
        <v>122</v>
      </c>
      <c r="C348" s="896" t="s">
        <v>1168</v>
      </c>
      <c r="D348" s="896"/>
      <c r="E348" s="896"/>
      <c r="F348" s="896"/>
      <c r="G348" s="896"/>
      <c r="H348" s="896"/>
      <c r="I348" s="896"/>
      <c r="J348" s="896"/>
      <c r="K348" s="896"/>
      <c r="L348" s="896"/>
      <c r="M348" s="896"/>
      <c r="N348" s="896"/>
      <c r="O348" s="896"/>
      <c r="P348" s="896"/>
      <c r="Q348" s="896"/>
      <c r="R348" s="896"/>
      <c r="S348" s="896"/>
      <c r="T348" s="896"/>
      <c r="U348" s="896"/>
      <c r="V348" s="896"/>
      <c r="W348" s="896"/>
      <c r="X348" s="896"/>
      <c r="Y348" s="896"/>
      <c r="Z348" s="900"/>
      <c r="AA348" s="896"/>
      <c r="AB348" s="896"/>
      <c r="AC348" s="896"/>
      <c r="AD348" s="896"/>
      <c r="AE348" s="896"/>
      <c r="AF348" s="896"/>
    </row>
    <row r="349" spans="1:32" x14ac:dyDescent="0.15">
      <c r="A349" s="895" t="s">
        <v>3685</v>
      </c>
      <c r="B349" s="896" t="s">
        <v>124</v>
      </c>
      <c r="C349" s="896" t="s">
        <v>1530</v>
      </c>
      <c r="D349" s="896"/>
      <c r="E349" s="896"/>
      <c r="F349" s="896"/>
      <c r="G349" s="896"/>
      <c r="H349" s="896"/>
      <c r="I349" s="896"/>
      <c r="J349" s="896"/>
      <c r="K349" s="896"/>
      <c r="L349" s="896"/>
      <c r="M349" s="896"/>
      <c r="N349" s="896"/>
      <c r="O349" s="896"/>
      <c r="P349" s="896"/>
      <c r="Q349" s="896"/>
      <c r="R349" s="896"/>
      <c r="S349" s="896"/>
      <c r="T349" s="896"/>
      <c r="U349" s="896"/>
      <c r="V349" s="896"/>
      <c r="W349" s="896"/>
      <c r="X349" s="896"/>
      <c r="Y349" s="896"/>
      <c r="Z349" s="900"/>
      <c r="AA349" s="896"/>
      <c r="AB349" s="896"/>
      <c r="AC349" s="896"/>
      <c r="AD349" s="896"/>
      <c r="AE349" s="896"/>
      <c r="AF349" s="896"/>
    </row>
    <row r="350" spans="1:32" x14ac:dyDescent="0.15">
      <c r="A350" s="895" t="s">
        <v>3689</v>
      </c>
      <c r="B350" s="896" t="s">
        <v>2749</v>
      </c>
      <c r="C350" s="896" t="s">
        <v>1169</v>
      </c>
      <c r="D350" s="896"/>
      <c r="E350" s="896"/>
      <c r="F350" s="896"/>
      <c r="G350" s="896"/>
      <c r="H350" s="896"/>
      <c r="I350" s="896"/>
      <c r="J350" s="896"/>
      <c r="K350" s="896"/>
      <c r="L350" s="896"/>
      <c r="M350" s="896"/>
      <c r="N350" s="896"/>
      <c r="O350" s="896"/>
      <c r="P350" s="896"/>
      <c r="Q350" s="896"/>
      <c r="R350" s="896"/>
      <c r="S350" s="896"/>
      <c r="T350" s="896"/>
      <c r="U350" s="896"/>
      <c r="V350" s="896"/>
      <c r="W350" s="896"/>
      <c r="X350" s="896"/>
      <c r="Y350" s="896"/>
      <c r="Z350" s="900"/>
      <c r="AA350" s="896"/>
      <c r="AB350" s="896"/>
      <c r="AC350" s="896"/>
      <c r="AD350" s="896"/>
      <c r="AE350" s="896"/>
      <c r="AF350" s="896"/>
    </row>
    <row r="351" spans="1:32" x14ac:dyDescent="0.15">
      <c r="A351" s="895" t="s">
        <v>3691</v>
      </c>
      <c r="B351" s="896" t="s">
        <v>454</v>
      </c>
      <c r="C351" s="896" t="s">
        <v>1198</v>
      </c>
      <c r="D351" s="896" t="s">
        <v>1342</v>
      </c>
      <c r="E351" s="896" t="s">
        <v>1341</v>
      </c>
      <c r="F351" s="896"/>
      <c r="G351" s="896"/>
      <c r="H351" s="896"/>
      <c r="I351" s="896"/>
      <c r="J351" s="896"/>
      <c r="K351" s="896"/>
      <c r="L351" s="896"/>
      <c r="M351" s="896"/>
      <c r="N351" s="896"/>
      <c r="O351" s="896"/>
      <c r="P351" s="896"/>
      <c r="Q351" s="896"/>
      <c r="R351" s="896"/>
      <c r="S351" s="896"/>
      <c r="T351" s="896"/>
      <c r="U351" s="896"/>
      <c r="V351" s="896"/>
      <c r="W351" s="896"/>
      <c r="X351" s="896"/>
      <c r="Y351" s="896"/>
      <c r="Z351" s="900"/>
      <c r="AA351" s="896"/>
      <c r="AB351" s="896"/>
      <c r="AC351" s="896"/>
      <c r="AD351" s="896"/>
      <c r="AE351" s="896"/>
      <c r="AF351" s="896"/>
    </row>
    <row r="352" spans="1:32" x14ac:dyDescent="0.15">
      <c r="A352" s="895" t="s">
        <v>3693</v>
      </c>
      <c r="B352" s="896" t="s">
        <v>452</v>
      </c>
      <c r="C352" s="896" t="s">
        <v>1169</v>
      </c>
      <c r="D352" s="896" t="s">
        <v>1162</v>
      </c>
      <c r="E352" s="896" t="s">
        <v>1128</v>
      </c>
      <c r="F352" s="896"/>
      <c r="G352" s="896"/>
      <c r="H352" s="896"/>
      <c r="I352" s="896"/>
      <c r="J352" s="896"/>
      <c r="K352" s="896"/>
      <c r="L352" s="896"/>
      <c r="M352" s="896"/>
      <c r="N352" s="896"/>
      <c r="O352" s="896"/>
      <c r="P352" s="896"/>
      <c r="Q352" s="896"/>
      <c r="R352" s="896"/>
      <c r="S352" s="896"/>
      <c r="T352" s="896"/>
      <c r="U352" s="896"/>
      <c r="V352" s="896"/>
      <c r="W352" s="896"/>
      <c r="X352" s="896"/>
      <c r="Y352" s="896"/>
      <c r="Z352" s="900"/>
      <c r="AA352" s="896"/>
      <c r="AB352" s="896"/>
      <c r="AC352" s="896"/>
      <c r="AD352" s="896"/>
      <c r="AE352" s="896"/>
      <c r="AF352" s="896"/>
    </row>
    <row r="353" spans="1:32" x14ac:dyDescent="0.15">
      <c r="A353" s="895" t="s">
        <v>3695</v>
      </c>
      <c r="B353" s="896" t="s">
        <v>455</v>
      </c>
      <c r="C353" s="896" t="s">
        <v>1216</v>
      </c>
      <c r="D353" s="896" t="s">
        <v>1137</v>
      </c>
      <c r="E353" s="896"/>
      <c r="F353" s="896"/>
      <c r="G353" s="896"/>
      <c r="H353" s="896"/>
      <c r="I353" s="896"/>
      <c r="J353" s="896"/>
      <c r="K353" s="896"/>
      <c r="L353" s="896"/>
      <c r="M353" s="896"/>
      <c r="N353" s="896"/>
      <c r="O353" s="896"/>
      <c r="P353" s="896"/>
      <c r="Q353" s="896"/>
      <c r="R353" s="896"/>
      <c r="S353" s="896"/>
      <c r="T353" s="896"/>
      <c r="U353" s="896"/>
      <c r="V353" s="896"/>
      <c r="W353" s="896"/>
      <c r="X353" s="896"/>
      <c r="Y353" s="896"/>
      <c r="Z353" s="900"/>
      <c r="AA353" s="896"/>
      <c r="AB353" s="896"/>
      <c r="AC353" s="896"/>
      <c r="AD353" s="896"/>
      <c r="AE353" s="896"/>
      <c r="AF353" s="896"/>
    </row>
    <row r="354" spans="1:32" x14ac:dyDescent="0.15">
      <c r="A354" s="895" t="s">
        <v>3697</v>
      </c>
      <c r="B354" s="896" t="s">
        <v>458</v>
      </c>
      <c r="C354" s="896" t="s">
        <v>1326</v>
      </c>
      <c r="D354" s="896"/>
      <c r="E354" s="896"/>
      <c r="F354" s="896"/>
      <c r="G354" s="896"/>
      <c r="H354" s="896"/>
      <c r="I354" s="896"/>
      <c r="J354" s="896"/>
      <c r="K354" s="896"/>
      <c r="L354" s="896"/>
      <c r="M354" s="896"/>
      <c r="N354" s="896"/>
      <c r="O354" s="896"/>
      <c r="P354" s="896"/>
      <c r="Q354" s="896"/>
      <c r="R354" s="896"/>
      <c r="S354" s="896"/>
      <c r="T354" s="896"/>
      <c r="U354" s="896"/>
      <c r="V354" s="896"/>
      <c r="W354" s="896"/>
      <c r="X354" s="896"/>
      <c r="Y354" s="896"/>
      <c r="Z354" s="900"/>
      <c r="AA354" s="896"/>
      <c r="AB354" s="896"/>
      <c r="AC354" s="896"/>
      <c r="AD354" s="896"/>
      <c r="AE354" s="896"/>
      <c r="AF354" s="896"/>
    </row>
    <row r="355" spans="1:32" x14ac:dyDescent="0.15">
      <c r="A355" s="895" t="s">
        <v>3699</v>
      </c>
      <c r="B355" s="896" t="s">
        <v>457</v>
      </c>
      <c r="C355" s="896" t="s">
        <v>1340</v>
      </c>
      <c r="D355" s="896"/>
      <c r="E355" s="896"/>
      <c r="F355" s="896"/>
      <c r="G355" s="896"/>
      <c r="H355" s="896"/>
      <c r="I355" s="896"/>
      <c r="J355" s="896"/>
      <c r="K355" s="896"/>
      <c r="L355" s="896"/>
      <c r="M355" s="896"/>
      <c r="N355" s="896"/>
      <c r="O355" s="896"/>
      <c r="P355" s="896"/>
      <c r="Q355" s="896"/>
      <c r="R355" s="896"/>
      <c r="S355" s="896"/>
      <c r="T355" s="896"/>
      <c r="U355" s="896"/>
      <c r="V355" s="896"/>
      <c r="W355" s="896"/>
      <c r="X355" s="896"/>
      <c r="Y355" s="896"/>
      <c r="Z355" s="900"/>
      <c r="AA355" s="896"/>
      <c r="AB355" s="896"/>
      <c r="AC355" s="896"/>
      <c r="AD355" s="896"/>
      <c r="AE355" s="896"/>
      <c r="AF355" s="896"/>
    </row>
    <row r="356" spans="1:32" x14ac:dyDescent="0.15">
      <c r="A356" s="895" t="s">
        <v>3701</v>
      </c>
      <c r="B356" s="896" t="s">
        <v>453</v>
      </c>
      <c r="C356" s="896" t="s">
        <v>2401</v>
      </c>
      <c r="D356" s="896"/>
      <c r="E356" s="896"/>
      <c r="F356" s="896"/>
      <c r="G356" s="896"/>
      <c r="H356" s="896"/>
      <c r="I356" s="896"/>
      <c r="J356" s="896"/>
      <c r="K356" s="896"/>
      <c r="L356" s="896"/>
      <c r="M356" s="896"/>
      <c r="N356" s="896"/>
      <c r="O356" s="896"/>
      <c r="P356" s="896"/>
      <c r="Q356" s="896"/>
      <c r="R356" s="896"/>
      <c r="S356" s="896"/>
      <c r="T356" s="896"/>
      <c r="U356" s="896"/>
      <c r="V356" s="896"/>
      <c r="W356" s="896"/>
      <c r="X356" s="896"/>
      <c r="Y356" s="896"/>
      <c r="Z356" s="900"/>
      <c r="AA356" s="896"/>
      <c r="AB356" s="896"/>
      <c r="AC356" s="896"/>
      <c r="AD356" s="896"/>
      <c r="AE356" s="896"/>
      <c r="AF356" s="896"/>
    </row>
    <row r="357" spans="1:32" x14ac:dyDescent="0.25">
      <c r="A357" s="895" t="s">
        <v>3703</v>
      </c>
      <c r="B357" s="897" t="s">
        <v>2750</v>
      </c>
      <c r="C357" s="896" t="s">
        <v>4634</v>
      </c>
      <c r="D357" s="896"/>
      <c r="E357" s="896"/>
      <c r="F357" s="896"/>
      <c r="G357" s="896"/>
      <c r="H357" s="896"/>
      <c r="I357" s="896"/>
      <c r="J357" s="896"/>
      <c r="K357" s="896"/>
      <c r="L357" s="896"/>
      <c r="M357" s="896"/>
      <c r="N357" s="896"/>
      <c r="O357" s="896"/>
      <c r="P357" s="896"/>
      <c r="Q357" s="896"/>
      <c r="R357" s="896"/>
      <c r="S357" s="896"/>
      <c r="T357" s="896"/>
      <c r="U357" s="896"/>
      <c r="V357" s="896"/>
      <c r="W357" s="896"/>
      <c r="X357" s="896"/>
      <c r="Y357" s="896"/>
      <c r="Z357" s="900"/>
      <c r="AA357" s="896"/>
      <c r="AB357" s="896"/>
      <c r="AC357" s="896"/>
      <c r="AD357" s="896"/>
      <c r="AE357" s="896"/>
      <c r="AF357" s="896"/>
    </row>
    <row r="358" spans="1:32" x14ac:dyDescent="0.15">
      <c r="A358" s="895" t="s">
        <v>3705</v>
      </c>
      <c r="B358" s="896" t="s">
        <v>44</v>
      </c>
      <c r="C358" s="896" t="s">
        <v>1187</v>
      </c>
      <c r="D358" s="896" t="s">
        <v>1623</v>
      </c>
      <c r="E358" s="896" t="s">
        <v>1555</v>
      </c>
      <c r="F358" s="896" t="s">
        <v>2258</v>
      </c>
      <c r="G358" s="896" t="s">
        <v>2700</v>
      </c>
      <c r="H358" s="896"/>
      <c r="I358" s="896"/>
      <c r="J358" s="896"/>
      <c r="K358" s="896"/>
      <c r="L358" s="896"/>
      <c r="M358" s="896"/>
      <c r="N358" s="896"/>
      <c r="O358" s="896"/>
      <c r="P358" s="896"/>
      <c r="Q358" s="896"/>
      <c r="R358" s="896"/>
      <c r="S358" s="896"/>
      <c r="T358" s="896"/>
      <c r="U358" s="896"/>
      <c r="V358" s="896"/>
      <c r="W358" s="896"/>
      <c r="X358" s="896"/>
      <c r="Y358" s="896"/>
      <c r="Z358" s="900"/>
      <c r="AA358" s="896"/>
      <c r="AB358" s="896"/>
      <c r="AC358" s="896"/>
      <c r="AD358" s="896"/>
      <c r="AE358" s="896"/>
      <c r="AF358" s="896"/>
    </row>
    <row r="359" spans="1:32" x14ac:dyDescent="0.15">
      <c r="A359" s="895" t="s">
        <v>3707</v>
      </c>
      <c r="B359" s="896" t="s">
        <v>45</v>
      </c>
      <c r="C359" s="896" t="s">
        <v>1561</v>
      </c>
      <c r="D359" s="896"/>
      <c r="E359" s="896"/>
      <c r="F359" s="896"/>
      <c r="G359" s="896"/>
      <c r="H359" s="896"/>
      <c r="I359" s="896"/>
      <c r="J359" s="896"/>
      <c r="K359" s="896"/>
      <c r="L359" s="896"/>
      <c r="M359" s="896"/>
      <c r="N359" s="896"/>
      <c r="O359" s="896"/>
      <c r="P359" s="896"/>
      <c r="Q359" s="896"/>
      <c r="R359" s="896"/>
      <c r="S359" s="896"/>
      <c r="T359" s="896"/>
      <c r="U359" s="896"/>
      <c r="V359" s="896"/>
      <c r="W359" s="896"/>
      <c r="X359" s="896"/>
      <c r="Y359" s="896"/>
      <c r="Z359" s="900"/>
      <c r="AA359" s="896"/>
      <c r="AB359" s="896"/>
      <c r="AC359" s="896"/>
      <c r="AD359" s="896"/>
      <c r="AE359" s="896"/>
      <c r="AF359" s="896"/>
    </row>
    <row r="360" spans="1:32" x14ac:dyDescent="0.15">
      <c r="A360" s="895" t="s">
        <v>3709</v>
      </c>
      <c r="B360" s="896" t="s">
        <v>125</v>
      </c>
      <c r="C360" s="896" t="s">
        <v>1168</v>
      </c>
      <c r="D360" s="896" t="s">
        <v>1529</v>
      </c>
      <c r="E360" s="896" t="s">
        <v>1349</v>
      </c>
      <c r="F360" s="896" t="s">
        <v>1528</v>
      </c>
      <c r="G360" s="896"/>
      <c r="H360" s="896"/>
      <c r="I360" s="896"/>
      <c r="J360" s="896"/>
      <c r="K360" s="896"/>
      <c r="L360" s="896"/>
      <c r="M360" s="896"/>
      <c r="N360" s="896"/>
      <c r="O360" s="896"/>
      <c r="P360" s="896"/>
      <c r="Q360" s="896"/>
      <c r="R360" s="896"/>
      <c r="S360" s="896"/>
      <c r="T360" s="896"/>
      <c r="U360" s="896"/>
      <c r="V360" s="896"/>
      <c r="W360" s="896"/>
      <c r="X360" s="896"/>
      <c r="Y360" s="896"/>
      <c r="Z360" s="900"/>
      <c r="AA360" s="896"/>
      <c r="AB360" s="896"/>
      <c r="AC360" s="896"/>
      <c r="AD360" s="896"/>
      <c r="AE360" s="896"/>
      <c r="AF360" s="896"/>
    </row>
    <row r="361" spans="1:32" x14ac:dyDescent="0.15">
      <c r="A361" s="895" t="s">
        <v>3711</v>
      </c>
      <c r="B361" s="896" t="s">
        <v>126</v>
      </c>
      <c r="C361" s="896" t="s">
        <v>1290</v>
      </c>
      <c r="D361" s="896" t="s">
        <v>1527</v>
      </c>
      <c r="E361" s="896"/>
      <c r="F361" s="896"/>
      <c r="G361" s="896"/>
      <c r="H361" s="896"/>
      <c r="I361" s="896"/>
      <c r="J361" s="896"/>
      <c r="K361" s="896"/>
      <c r="L361" s="896"/>
      <c r="M361" s="896"/>
      <c r="N361" s="896"/>
      <c r="O361" s="896"/>
      <c r="P361" s="896"/>
      <c r="Q361" s="896"/>
      <c r="R361" s="896"/>
      <c r="S361" s="896"/>
      <c r="T361" s="896"/>
      <c r="U361" s="896"/>
      <c r="V361" s="896"/>
      <c r="W361" s="896"/>
      <c r="X361" s="896"/>
      <c r="Y361" s="896"/>
      <c r="Z361" s="900"/>
      <c r="AA361" s="896"/>
      <c r="AB361" s="896"/>
      <c r="AC361" s="896"/>
      <c r="AD361" s="896"/>
      <c r="AE361" s="896"/>
      <c r="AF361" s="896"/>
    </row>
    <row r="362" spans="1:32" x14ac:dyDescent="0.15">
      <c r="A362" s="895" t="s">
        <v>3713</v>
      </c>
      <c r="B362" s="896" t="s">
        <v>3714</v>
      </c>
      <c r="C362" s="896" t="s">
        <v>4623</v>
      </c>
      <c r="D362" s="896"/>
      <c r="E362" s="896"/>
      <c r="F362" s="896"/>
      <c r="G362" s="896"/>
      <c r="H362" s="896"/>
      <c r="I362" s="896"/>
      <c r="J362" s="896"/>
      <c r="K362" s="896"/>
      <c r="L362" s="896"/>
      <c r="M362" s="896"/>
      <c r="N362" s="896"/>
      <c r="O362" s="896"/>
      <c r="P362" s="896"/>
      <c r="Q362" s="896"/>
      <c r="R362" s="896"/>
      <c r="S362" s="896"/>
      <c r="T362" s="896"/>
      <c r="U362" s="896"/>
      <c r="V362" s="896"/>
      <c r="W362" s="896"/>
      <c r="X362" s="896"/>
      <c r="Y362" s="896"/>
      <c r="Z362" s="900"/>
      <c r="AA362" s="896"/>
      <c r="AB362" s="896"/>
      <c r="AC362" s="896"/>
      <c r="AD362" s="896"/>
      <c r="AE362" s="896"/>
      <c r="AF362" s="896"/>
    </row>
    <row r="363" spans="1:32" x14ac:dyDescent="0.15">
      <c r="A363" s="895" t="s">
        <v>3716</v>
      </c>
      <c r="B363" s="896" t="s">
        <v>466</v>
      </c>
      <c r="C363" s="896" t="s">
        <v>1336</v>
      </c>
      <c r="D363" s="896"/>
      <c r="E363" s="896"/>
      <c r="F363" s="896"/>
      <c r="G363" s="896"/>
      <c r="H363" s="896"/>
      <c r="I363" s="896"/>
      <c r="J363" s="896"/>
      <c r="K363" s="896"/>
      <c r="L363" s="896"/>
      <c r="M363" s="896"/>
      <c r="N363" s="896"/>
      <c r="O363" s="896"/>
      <c r="P363" s="896"/>
      <c r="Q363" s="896"/>
      <c r="R363" s="896"/>
      <c r="S363" s="896"/>
      <c r="T363" s="896"/>
      <c r="U363" s="896"/>
      <c r="V363" s="896"/>
      <c r="W363" s="896"/>
      <c r="X363" s="896"/>
      <c r="Y363" s="896"/>
      <c r="Z363" s="900"/>
      <c r="AA363" s="896"/>
      <c r="AB363" s="896"/>
      <c r="AC363" s="896"/>
      <c r="AD363" s="896"/>
      <c r="AE363" s="896"/>
      <c r="AF363" s="896"/>
    </row>
    <row r="364" spans="1:32" x14ac:dyDescent="0.15">
      <c r="A364" s="895" t="s">
        <v>3724</v>
      </c>
      <c r="B364" s="896" t="s">
        <v>464</v>
      </c>
      <c r="C364" s="896" t="s">
        <v>1338</v>
      </c>
      <c r="D364" s="896" t="s">
        <v>1181</v>
      </c>
      <c r="E364" s="896" t="s">
        <v>1239</v>
      </c>
      <c r="F364" s="896" t="s">
        <v>1337</v>
      </c>
      <c r="G364" s="896"/>
      <c r="H364" s="896"/>
      <c r="I364" s="896"/>
      <c r="J364" s="896"/>
      <c r="K364" s="896"/>
      <c r="L364" s="896"/>
      <c r="M364" s="896"/>
      <c r="N364" s="896"/>
      <c r="O364" s="896"/>
      <c r="P364" s="896"/>
      <c r="Q364" s="896"/>
      <c r="R364" s="896"/>
      <c r="S364" s="896"/>
      <c r="T364" s="896"/>
      <c r="U364" s="896"/>
      <c r="V364" s="896"/>
      <c r="W364" s="896"/>
      <c r="X364" s="896"/>
      <c r="Y364" s="896"/>
      <c r="Z364" s="900"/>
      <c r="AA364" s="896"/>
      <c r="AB364" s="896"/>
      <c r="AC364" s="896"/>
      <c r="AD364" s="896"/>
      <c r="AE364" s="896"/>
      <c r="AF364" s="896"/>
    </row>
    <row r="365" spans="1:32" x14ac:dyDescent="0.15">
      <c r="A365" s="895" t="s">
        <v>3726</v>
      </c>
      <c r="B365" s="896" t="s">
        <v>462</v>
      </c>
      <c r="C365" s="896" t="s">
        <v>1228</v>
      </c>
      <c r="D365" s="896"/>
      <c r="E365" s="896"/>
      <c r="F365" s="896"/>
      <c r="G365" s="896"/>
      <c r="H365" s="896"/>
      <c r="I365" s="896"/>
      <c r="J365" s="896"/>
      <c r="K365" s="896"/>
      <c r="L365" s="896"/>
      <c r="M365" s="896"/>
      <c r="N365" s="896"/>
      <c r="O365" s="896"/>
      <c r="P365" s="896"/>
      <c r="Q365" s="896"/>
      <c r="R365" s="896"/>
      <c r="S365" s="896"/>
      <c r="T365" s="896"/>
      <c r="U365" s="896"/>
      <c r="V365" s="896"/>
      <c r="W365" s="896"/>
      <c r="X365" s="896"/>
      <c r="Y365" s="896"/>
      <c r="Z365" s="900"/>
      <c r="AA365" s="896"/>
      <c r="AB365" s="896"/>
      <c r="AC365" s="896"/>
      <c r="AD365" s="896"/>
      <c r="AE365" s="896"/>
      <c r="AF365" s="896"/>
    </row>
    <row r="366" spans="1:32" x14ac:dyDescent="0.15">
      <c r="A366" s="895" t="s">
        <v>3728</v>
      </c>
      <c r="B366" s="896" t="s">
        <v>463</v>
      </c>
      <c r="C366" s="896" t="s">
        <v>1339</v>
      </c>
      <c r="D366" s="896" t="s">
        <v>1168</v>
      </c>
      <c r="E366" s="896" t="s">
        <v>1152</v>
      </c>
      <c r="F366" s="896"/>
      <c r="G366" s="896"/>
      <c r="H366" s="896"/>
      <c r="I366" s="896"/>
      <c r="J366" s="896"/>
      <c r="K366" s="896"/>
      <c r="L366" s="896"/>
      <c r="M366" s="896"/>
      <c r="N366" s="896"/>
      <c r="O366" s="896"/>
      <c r="P366" s="896"/>
      <c r="Q366" s="896"/>
      <c r="R366" s="896"/>
      <c r="S366" s="896"/>
      <c r="T366" s="896"/>
      <c r="U366" s="896"/>
      <c r="V366" s="896"/>
      <c r="W366" s="896"/>
      <c r="X366" s="896"/>
      <c r="Y366" s="896"/>
      <c r="Z366" s="900"/>
      <c r="AA366" s="896"/>
      <c r="AB366" s="896"/>
      <c r="AC366" s="896"/>
      <c r="AD366" s="896"/>
      <c r="AE366" s="896"/>
      <c r="AF366" s="896"/>
    </row>
    <row r="367" spans="1:32" x14ac:dyDescent="0.15">
      <c r="A367" s="895" t="s">
        <v>3732</v>
      </c>
      <c r="B367" s="896" t="s">
        <v>46</v>
      </c>
      <c r="C367" s="896" t="s">
        <v>1561</v>
      </c>
      <c r="D367" s="896" t="s">
        <v>1389</v>
      </c>
      <c r="E367" s="896" t="s">
        <v>1622</v>
      </c>
      <c r="F367" s="896" t="s">
        <v>1138</v>
      </c>
      <c r="G367" s="896" t="s">
        <v>1147</v>
      </c>
      <c r="H367" s="896" t="s">
        <v>1621</v>
      </c>
      <c r="I367" s="896" t="s">
        <v>2554</v>
      </c>
      <c r="J367" s="896" t="s">
        <v>1620</v>
      </c>
      <c r="K367" s="896" t="s">
        <v>1619</v>
      </c>
      <c r="L367" s="896" t="s">
        <v>1618</v>
      </c>
      <c r="M367" s="896" t="s">
        <v>2553</v>
      </c>
      <c r="N367" s="896" t="s">
        <v>1128</v>
      </c>
      <c r="O367" s="896" t="s">
        <v>1164</v>
      </c>
      <c r="P367" s="896"/>
      <c r="Q367" s="896"/>
      <c r="R367" s="896"/>
      <c r="S367" s="896"/>
      <c r="T367" s="896"/>
      <c r="U367" s="896"/>
      <c r="V367" s="896"/>
      <c r="W367" s="896"/>
      <c r="X367" s="896"/>
      <c r="Y367" s="896"/>
      <c r="Z367" s="900"/>
      <c r="AA367" s="896"/>
      <c r="AB367" s="896"/>
      <c r="AC367" s="896"/>
      <c r="AD367" s="896"/>
      <c r="AE367" s="896"/>
      <c r="AF367" s="896"/>
    </row>
    <row r="368" spans="1:32" x14ac:dyDescent="0.15">
      <c r="A368" s="895" t="s">
        <v>3734</v>
      </c>
      <c r="B368" s="896" t="s">
        <v>48</v>
      </c>
      <c r="C368" s="896" t="s">
        <v>1147</v>
      </c>
      <c r="D368" s="896"/>
      <c r="E368" s="896"/>
      <c r="F368" s="896"/>
      <c r="G368" s="896"/>
      <c r="H368" s="896"/>
      <c r="I368" s="896"/>
      <c r="J368" s="896"/>
      <c r="K368" s="896"/>
      <c r="L368" s="896"/>
      <c r="M368" s="896"/>
      <c r="N368" s="896"/>
      <c r="O368" s="896"/>
      <c r="P368" s="896"/>
      <c r="Q368" s="896"/>
      <c r="R368" s="896"/>
      <c r="S368" s="896"/>
      <c r="T368" s="896"/>
      <c r="U368" s="896"/>
      <c r="V368" s="896"/>
      <c r="W368" s="896"/>
      <c r="X368" s="896"/>
      <c r="Y368" s="896"/>
      <c r="Z368" s="900"/>
      <c r="AA368" s="896"/>
      <c r="AB368" s="896"/>
      <c r="AC368" s="896"/>
      <c r="AD368" s="896"/>
      <c r="AE368" s="896"/>
      <c r="AF368" s="896"/>
    </row>
    <row r="369" spans="1:32" x14ac:dyDescent="0.15">
      <c r="A369" s="895" t="s">
        <v>3736</v>
      </c>
      <c r="B369" s="896" t="s">
        <v>47</v>
      </c>
      <c r="C369" s="896" t="s">
        <v>1187</v>
      </c>
      <c r="D369" s="896"/>
      <c r="E369" s="896"/>
      <c r="F369" s="896"/>
      <c r="G369" s="896"/>
      <c r="H369" s="896"/>
      <c r="I369" s="896"/>
      <c r="J369" s="896"/>
      <c r="K369" s="896"/>
      <c r="L369" s="896"/>
      <c r="M369" s="896"/>
      <c r="N369" s="896"/>
      <c r="O369" s="896"/>
      <c r="P369" s="896"/>
      <c r="Q369" s="896"/>
      <c r="R369" s="896"/>
      <c r="S369" s="896"/>
      <c r="T369" s="896"/>
      <c r="U369" s="896"/>
      <c r="V369" s="896"/>
      <c r="W369" s="896"/>
      <c r="X369" s="896"/>
      <c r="Y369" s="896"/>
      <c r="Z369" s="900"/>
      <c r="AA369" s="896"/>
      <c r="AB369" s="896"/>
      <c r="AC369" s="896"/>
      <c r="AD369" s="896"/>
      <c r="AE369" s="896"/>
      <c r="AF369" s="896"/>
    </row>
    <row r="370" spans="1:32" x14ac:dyDescent="0.15">
      <c r="A370" s="895" t="s">
        <v>3738</v>
      </c>
      <c r="B370" s="896" t="s">
        <v>49</v>
      </c>
      <c r="C370" s="896" t="s">
        <v>1147</v>
      </c>
      <c r="D370" s="896"/>
      <c r="E370" s="896"/>
      <c r="F370" s="896"/>
      <c r="G370" s="896"/>
      <c r="H370" s="896"/>
      <c r="I370" s="896"/>
      <c r="J370" s="896"/>
      <c r="K370" s="896"/>
      <c r="L370" s="896"/>
      <c r="M370" s="896"/>
      <c r="N370" s="896"/>
      <c r="O370" s="896"/>
      <c r="P370" s="896"/>
      <c r="Q370" s="896"/>
      <c r="R370" s="896"/>
      <c r="S370" s="896"/>
      <c r="T370" s="896"/>
      <c r="U370" s="896"/>
      <c r="V370" s="896"/>
      <c r="W370" s="896"/>
      <c r="X370" s="896"/>
      <c r="Y370" s="896"/>
      <c r="Z370" s="900"/>
      <c r="AA370" s="896"/>
      <c r="AB370" s="896"/>
      <c r="AC370" s="896"/>
      <c r="AD370" s="896"/>
      <c r="AE370" s="896"/>
      <c r="AF370" s="896"/>
    </row>
    <row r="371" spans="1:32" x14ac:dyDescent="0.15">
      <c r="A371" s="895" t="s">
        <v>3740</v>
      </c>
      <c r="B371" s="896" t="s">
        <v>129</v>
      </c>
      <c r="C371" s="896" t="s">
        <v>4692</v>
      </c>
      <c r="D371" s="896" t="s">
        <v>1166</v>
      </c>
      <c r="E371" s="896" t="s">
        <v>1168</v>
      </c>
      <c r="F371" s="896" t="s">
        <v>1138</v>
      </c>
      <c r="G371" s="896" t="s">
        <v>1219</v>
      </c>
      <c r="H371" s="896" t="s">
        <v>1156</v>
      </c>
      <c r="I371" s="896" t="s">
        <v>1148</v>
      </c>
      <c r="J371" s="896"/>
      <c r="K371" s="896"/>
      <c r="L371" s="896"/>
      <c r="M371" s="896"/>
      <c r="N371" s="896"/>
      <c r="O371" s="896"/>
      <c r="P371" s="896"/>
      <c r="Q371" s="896"/>
      <c r="R371" s="896"/>
      <c r="S371" s="896"/>
      <c r="T371" s="896"/>
      <c r="U371" s="896"/>
      <c r="V371" s="896"/>
      <c r="W371" s="896"/>
      <c r="X371" s="896"/>
      <c r="Y371" s="896"/>
      <c r="Z371" s="900"/>
      <c r="AA371" s="896"/>
      <c r="AB371" s="896"/>
      <c r="AC371" s="896"/>
      <c r="AD371" s="896"/>
      <c r="AE371" s="896"/>
      <c r="AF371" s="896"/>
    </row>
    <row r="372" spans="1:32" x14ac:dyDescent="0.15">
      <c r="A372" s="895" t="s">
        <v>3742</v>
      </c>
      <c r="B372" s="896" t="s">
        <v>128</v>
      </c>
      <c r="C372" s="896" t="s">
        <v>1197</v>
      </c>
      <c r="D372" s="896" t="s">
        <v>1312</v>
      </c>
      <c r="E372" s="896"/>
      <c r="F372" s="896"/>
      <c r="G372" s="896"/>
      <c r="H372" s="896"/>
      <c r="I372" s="896"/>
      <c r="J372" s="896"/>
      <c r="K372" s="896"/>
      <c r="L372" s="896"/>
      <c r="M372" s="896"/>
      <c r="N372" s="896"/>
      <c r="O372" s="896"/>
      <c r="P372" s="896"/>
      <c r="Q372" s="896"/>
      <c r="R372" s="896"/>
      <c r="S372" s="896"/>
      <c r="T372" s="896"/>
      <c r="U372" s="896"/>
      <c r="V372" s="896"/>
      <c r="W372" s="896"/>
      <c r="X372" s="896"/>
      <c r="Y372" s="896"/>
      <c r="Z372" s="900"/>
      <c r="AA372" s="896"/>
      <c r="AB372" s="896"/>
      <c r="AC372" s="896"/>
      <c r="AD372" s="896"/>
      <c r="AE372" s="896"/>
      <c r="AF372" s="896"/>
    </row>
    <row r="373" spans="1:32" x14ac:dyDescent="0.15">
      <c r="A373" s="895" t="s">
        <v>3744</v>
      </c>
      <c r="B373" s="896" t="s">
        <v>127</v>
      </c>
      <c r="C373" s="896" t="s">
        <v>1168</v>
      </c>
      <c r="D373" s="896" t="s">
        <v>1137</v>
      </c>
      <c r="E373" s="896" t="s">
        <v>1179</v>
      </c>
      <c r="F373" s="896" t="s">
        <v>1171</v>
      </c>
      <c r="G373" s="896"/>
      <c r="H373" s="896"/>
      <c r="I373" s="896"/>
      <c r="J373" s="896"/>
      <c r="K373" s="896"/>
      <c r="L373" s="896"/>
      <c r="M373" s="896"/>
      <c r="N373" s="896"/>
      <c r="O373" s="896"/>
      <c r="P373" s="896"/>
      <c r="Q373" s="896"/>
      <c r="R373" s="896"/>
      <c r="S373" s="896"/>
      <c r="T373" s="896"/>
      <c r="U373" s="896"/>
      <c r="V373" s="896"/>
      <c r="W373" s="896"/>
      <c r="X373" s="896"/>
      <c r="Y373" s="896"/>
      <c r="Z373" s="900"/>
      <c r="AA373" s="896"/>
      <c r="AB373" s="896"/>
      <c r="AC373" s="896"/>
      <c r="AD373" s="896"/>
      <c r="AE373" s="896"/>
      <c r="AF373" s="896"/>
    </row>
    <row r="374" spans="1:32" x14ac:dyDescent="0.15">
      <c r="A374" s="895" t="s">
        <v>3746</v>
      </c>
      <c r="B374" s="896" t="s">
        <v>471</v>
      </c>
      <c r="C374" s="896" t="s">
        <v>1147</v>
      </c>
      <c r="D374" s="896"/>
      <c r="E374" s="896"/>
      <c r="F374" s="896"/>
      <c r="G374" s="896"/>
      <c r="H374" s="896"/>
      <c r="I374" s="896"/>
      <c r="J374" s="896"/>
      <c r="K374" s="896"/>
      <c r="L374" s="896"/>
      <c r="M374" s="896"/>
      <c r="N374" s="896"/>
      <c r="O374" s="896"/>
      <c r="P374" s="896"/>
      <c r="Q374" s="896"/>
      <c r="R374" s="896"/>
      <c r="S374" s="896"/>
      <c r="T374" s="896"/>
      <c r="U374" s="896"/>
      <c r="V374" s="896"/>
      <c r="W374" s="896"/>
      <c r="X374" s="896"/>
      <c r="Y374" s="896"/>
      <c r="Z374" s="900"/>
      <c r="AA374" s="896"/>
      <c r="AB374" s="896"/>
      <c r="AC374" s="896"/>
      <c r="AD374" s="896"/>
      <c r="AE374" s="896"/>
      <c r="AF374" s="896"/>
    </row>
    <row r="375" spans="1:32" x14ac:dyDescent="0.15">
      <c r="A375" s="895" t="s">
        <v>3748</v>
      </c>
      <c r="B375" s="896" t="s">
        <v>497</v>
      </c>
      <c r="C375" s="896" t="s">
        <v>1311</v>
      </c>
      <c r="D375" s="896"/>
      <c r="E375" s="896"/>
      <c r="F375" s="896"/>
      <c r="G375" s="896"/>
      <c r="H375" s="896"/>
      <c r="I375" s="896"/>
      <c r="J375" s="896"/>
      <c r="K375" s="896"/>
      <c r="L375" s="896"/>
      <c r="M375" s="896"/>
      <c r="N375" s="896"/>
      <c r="O375" s="896"/>
      <c r="P375" s="896"/>
      <c r="Q375" s="896"/>
      <c r="R375" s="896"/>
      <c r="S375" s="896"/>
      <c r="T375" s="896"/>
      <c r="U375" s="896"/>
      <c r="V375" s="896"/>
      <c r="W375" s="896"/>
      <c r="X375" s="896"/>
      <c r="Y375" s="896"/>
      <c r="Z375" s="900"/>
      <c r="AA375" s="896"/>
      <c r="AB375" s="896"/>
      <c r="AC375" s="896"/>
      <c r="AD375" s="896"/>
      <c r="AE375" s="896"/>
      <c r="AF375" s="896"/>
    </row>
    <row r="376" spans="1:32" x14ac:dyDescent="0.15">
      <c r="A376" s="895" t="s">
        <v>3750</v>
      </c>
      <c r="B376" s="896" t="s">
        <v>505</v>
      </c>
      <c r="C376" s="896" t="s">
        <v>1168</v>
      </c>
      <c r="D376" s="896" t="s">
        <v>1262</v>
      </c>
      <c r="E376" s="896"/>
      <c r="F376" s="896"/>
      <c r="G376" s="896"/>
      <c r="H376" s="896"/>
      <c r="I376" s="896"/>
      <c r="J376" s="896"/>
      <c r="K376" s="896"/>
      <c r="L376" s="896"/>
      <c r="M376" s="896"/>
      <c r="N376" s="896"/>
      <c r="O376" s="896"/>
      <c r="P376" s="896"/>
      <c r="Q376" s="896"/>
      <c r="R376" s="896"/>
      <c r="S376" s="896"/>
      <c r="T376" s="896"/>
      <c r="U376" s="896"/>
      <c r="V376" s="896"/>
      <c r="W376" s="896"/>
      <c r="X376" s="896"/>
      <c r="Y376" s="896"/>
      <c r="Z376" s="900"/>
      <c r="AA376" s="896"/>
      <c r="AB376" s="896"/>
      <c r="AC376" s="896"/>
      <c r="AD376" s="896"/>
      <c r="AE376" s="896"/>
      <c r="AF376" s="896"/>
    </row>
    <row r="377" spans="1:32" x14ac:dyDescent="0.15">
      <c r="A377" s="895" t="s">
        <v>3754</v>
      </c>
      <c r="B377" s="896" t="s">
        <v>477</v>
      </c>
      <c r="C377" s="896" t="s">
        <v>1135</v>
      </c>
      <c r="D377" s="896"/>
      <c r="E377" s="896"/>
      <c r="F377" s="896"/>
      <c r="G377" s="896"/>
      <c r="H377" s="896"/>
      <c r="I377" s="896"/>
      <c r="J377" s="896"/>
      <c r="K377" s="896"/>
      <c r="L377" s="896"/>
      <c r="M377" s="896"/>
      <c r="N377" s="896"/>
      <c r="O377" s="896"/>
      <c r="P377" s="896"/>
      <c r="Q377" s="896"/>
      <c r="R377" s="896"/>
      <c r="S377" s="896"/>
      <c r="T377" s="896"/>
      <c r="U377" s="896"/>
      <c r="V377" s="896"/>
      <c r="W377" s="896"/>
      <c r="X377" s="896"/>
      <c r="Y377" s="896"/>
      <c r="Z377" s="900"/>
      <c r="AA377" s="896"/>
      <c r="AB377" s="896"/>
      <c r="AC377" s="896"/>
      <c r="AD377" s="896"/>
      <c r="AE377" s="896"/>
      <c r="AF377" s="896"/>
    </row>
    <row r="378" spans="1:32" x14ac:dyDescent="0.15">
      <c r="A378" s="895" t="s">
        <v>3756</v>
      </c>
      <c r="B378" s="896" t="s">
        <v>469</v>
      </c>
      <c r="C378" s="896" t="s">
        <v>1145</v>
      </c>
      <c r="D378" s="896" t="s">
        <v>1334</v>
      </c>
      <c r="E378" s="896" t="s">
        <v>1151</v>
      </c>
      <c r="F378" s="896" t="s">
        <v>1169</v>
      </c>
      <c r="G378" s="896" t="s">
        <v>1128</v>
      </c>
      <c r="H378" s="896" t="s">
        <v>1184</v>
      </c>
      <c r="I378" s="896" t="s">
        <v>1148</v>
      </c>
      <c r="J378" s="896" t="s">
        <v>1162</v>
      </c>
      <c r="K378" s="896" t="s">
        <v>2541</v>
      </c>
      <c r="L378" s="896"/>
      <c r="M378" s="896"/>
      <c r="N378" s="896"/>
      <c r="O378" s="896"/>
      <c r="P378" s="896"/>
      <c r="Q378" s="896"/>
      <c r="R378" s="896"/>
      <c r="S378" s="896"/>
      <c r="T378" s="896"/>
      <c r="U378" s="896"/>
      <c r="V378" s="896"/>
      <c r="W378" s="896"/>
      <c r="X378" s="896"/>
      <c r="Y378" s="896"/>
      <c r="Z378" s="900"/>
      <c r="AA378" s="896"/>
      <c r="AB378" s="896"/>
      <c r="AC378" s="896"/>
      <c r="AD378" s="896"/>
      <c r="AE378" s="896"/>
      <c r="AF378" s="896"/>
    </row>
    <row r="379" spans="1:32" x14ac:dyDescent="0.15">
      <c r="A379" s="895" t="s">
        <v>3758</v>
      </c>
      <c r="B379" s="896" t="s">
        <v>472</v>
      </c>
      <c r="C379" s="896" t="s">
        <v>1332</v>
      </c>
      <c r="D379" s="896" t="s">
        <v>1147</v>
      </c>
      <c r="E379" s="896"/>
      <c r="F379" s="896"/>
      <c r="G379" s="896"/>
      <c r="H379" s="896"/>
      <c r="I379" s="896"/>
      <c r="J379" s="896"/>
      <c r="K379" s="896"/>
      <c r="L379" s="896"/>
      <c r="M379" s="896"/>
      <c r="N379" s="896"/>
      <c r="O379" s="896"/>
      <c r="P379" s="896"/>
      <c r="Q379" s="896"/>
      <c r="R379" s="896"/>
      <c r="S379" s="896"/>
      <c r="T379" s="896"/>
      <c r="U379" s="896"/>
      <c r="V379" s="896"/>
      <c r="W379" s="896"/>
      <c r="X379" s="896"/>
      <c r="Y379" s="896"/>
      <c r="Z379" s="900"/>
      <c r="AA379" s="896"/>
      <c r="AB379" s="896"/>
      <c r="AC379" s="896"/>
      <c r="AD379" s="896"/>
      <c r="AE379" s="896"/>
      <c r="AF379" s="896"/>
    </row>
    <row r="380" spans="1:32" x14ac:dyDescent="0.15">
      <c r="A380" s="895" t="s">
        <v>3760</v>
      </c>
      <c r="B380" s="929" t="s">
        <v>479</v>
      </c>
      <c r="C380" s="896" t="s">
        <v>1185</v>
      </c>
      <c r="D380" s="896" t="s">
        <v>1145</v>
      </c>
      <c r="E380" s="929" t="s">
        <v>4854</v>
      </c>
      <c r="F380" s="896"/>
      <c r="G380" s="896"/>
      <c r="H380" s="896"/>
      <c r="I380" s="896"/>
      <c r="J380" s="896"/>
      <c r="K380" s="896"/>
      <c r="L380" s="896"/>
      <c r="M380" s="896"/>
      <c r="N380" s="896"/>
      <c r="O380" s="896"/>
      <c r="P380" s="896"/>
      <c r="Q380" s="896"/>
      <c r="R380" s="896"/>
      <c r="S380" s="896"/>
      <c r="T380" s="896"/>
      <c r="U380" s="896"/>
      <c r="V380" s="896"/>
      <c r="W380" s="896"/>
      <c r="X380" s="896"/>
      <c r="Y380" s="896"/>
      <c r="Z380" s="900"/>
      <c r="AA380" s="896"/>
      <c r="AB380" s="896"/>
      <c r="AC380" s="896"/>
      <c r="AD380" s="896"/>
      <c r="AE380" s="896"/>
      <c r="AF380" s="896"/>
    </row>
    <row r="381" spans="1:32" x14ac:dyDescent="0.15">
      <c r="A381" s="895" t="s">
        <v>3762</v>
      </c>
      <c r="B381" s="896" t="s">
        <v>482</v>
      </c>
      <c r="C381" s="896" t="s">
        <v>1187</v>
      </c>
      <c r="D381" s="896" t="s">
        <v>1327</v>
      </c>
      <c r="E381" s="896" t="s">
        <v>1326</v>
      </c>
      <c r="F381" s="896" t="s">
        <v>1198</v>
      </c>
      <c r="G381" s="896"/>
      <c r="H381" s="896"/>
      <c r="I381" s="896"/>
      <c r="J381" s="896"/>
      <c r="K381" s="896"/>
      <c r="L381" s="896"/>
      <c r="M381" s="896"/>
      <c r="N381" s="896"/>
      <c r="O381" s="896"/>
      <c r="P381" s="896"/>
      <c r="Q381" s="896"/>
      <c r="R381" s="896"/>
      <c r="S381" s="896"/>
      <c r="T381" s="896"/>
      <c r="U381" s="896"/>
      <c r="V381" s="896"/>
      <c r="W381" s="896"/>
      <c r="X381" s="896"/>
      <c r="Y381" s="896"/>
      <c r="Z381" s="900"/>
      <c r="AA381" s="896"/>
      <c r="AB381" s="896"/>
      <c r="AC381" s="896"/>
      <c r="AD381" s="896"/>
      <c r="AE381" s="896"/>
      <c r="AF381" s="896"/>
    </row>
    <row r="382" spans="1:32" x14ac:dyDescent="0.15">
      <c r="A382" s="895" t="s">
        <v>3764</v>
      </c>
      <c r="B382" s="896" t="s">
        <v>484</v>
      </c>
      <c r="C382" s="896" t="s">
        <v>1147</v>
      </c>
      <c r="D382" s="896" t="s">
        <v>1324</v>
      </c>
      <c r="E382" s="896"/>
      <c r="F382" s="896"/>
      <c r="G382" s="896"/>
      <c r="H382" s="896"/>
      <c r="I382" s="896"/>
      <c r="J382" s="896"/>
      <c r="K382" s="896"/>
      <c r="L382" s="896"/>
      <c r="M382" s="896"/>
      <c r="N382" s="896"/>
      <c r="O382" s="896"/>
      <c r="P382" s="896"/>
      <c r="Q382" s="896"/>
      <c r="R382" s="896"/>
      <c r="S382" s="896"/>
      <c r="T382" s="896"/>
      <c r="U382" s="896"/>
      <c r="V382" s="896"/>
      <c r="W382" s="896"/>
      <c r="X382" s="896"/>
      <c r="Y382" s="896"/>
      <c r="Z382" s="900"/>
      <c r="AA382" s="896"/>
      <c r="AB382" s="896"/>
      <c r="AC382" s="896"/>
      <c r="AD382" s="896"/>
      <c r="AE382" s="896"/>
      <c r="AF382" s="896"/>
    </row>
    <row r="383" spans="1:32" x14ac:dyDescent="0.15">
      <c r="A383" s="895" t="s">
        <v>3766</v>
      </c>
      <c r="B383" s="896" t="s">
        <v>485</v>
      </c>
      <c r="C383" s="896" t="s">
        <v>1145</v>
      </c>
      <c r="D383" s="896" t="s">
        <v>4619</v>
      </c>
      <c r="E383" s="896" t="s">
        <v>1128</v>
      </c>
      <c r="F383" s="896" t="s">
        <v>1182</v>
      </c>
      <c r="G383" s="896" t="s">
        <v>1138</v>
      </c>
      <c r="H383" s="896" t="s">
        <v>1179</v>
      </c>
      <c r="I383" s="896" t="s">
        <v>1169</v>
      </c>
      <c r="J383" s="896" t="s">
        <v>1176</v>
      </c>
      <c r="K383" s="896" t="s">
        <v>1323</v>
      </c>
      <c r="L383" s="896" t="s">
        <v>2542</v>
      </c>
      <c r="M383" s="896"/>
      <c r="N383" s="896"/>
      <c r="O383" s="896"/>
      <c r="P383" s="896"/>
      <c r="Q383" s="896"/>
      <c r="R383" s="896"/>
      <c r="S383" s="896"/>
      <c r="T383" s="896"/>
      <c r="U383" s="896"/>
      <c r="V383" s="896"/>
      <c r="W383" s="896"/>
      <c r="X383" s="896"/>
      <c r="Y383" s="896"/>
      <c r="Z383" s="900"/>
      <c r="AA383" s="896"/>
      <c r="AB383" s="896"/>
      <c r="AC383" s="896"/>
      <c r="AD383" s="896"/>
      <c r="AE383" s="896"/>
      <c r="AF383" s="896"/>
    </row>
    <row r="384" spans="1:32" x14ac:dyDescent="0.15">
      <c r="A384" s="895" t="s">
        <v>3768</v>
      </c>
      <c r="B384" s="896" t="s">
        <v>488</v>
      </c>
      <c r="C384" s="896" t="s">
        <v>4537</v>
      </c>
      <c r="D384" s="896"/>
      <c r="E384" s="896"/>
      <c r="F384" s="896"/>
      <c r="G384" s="896"/>
      <c r="H384" s="896"/>
      <c r="I384" s="896"/>
      <c r="J384" s="896"/>
      <c r="K384" s="896"/>
      <c r="L384" s="896"/>
      <c r="M384" s="896"/>
      <c r="N384" s="896"/>
      <c r="O384" s="896"/>
      <c r="P384" s="896"/>
      <c r="Q384" s="896"/>
      <c r="R384" s="896"/>
      <c r="S384" s="896"/>
      <c r="T384" s="896"/>
      <c r="U384" s="896"/>
      <c r="V384" s="896"/>
      <c r="W384" s="896"/>
      <c r="X384" s="896"/>
      <c r="Y384" s="896"/>
      <c r="Z384" s="900"/>
      <c r="AA384" s="896"/>
      <c r="AB384" s="896"/>
      <c r="AC384" s="896"/>
      <c r="AD384" s="896"/>
      <c r="AE384" s="896"/>
      <c r="AF384" s="896"/>
    </row>
    <row r="385" spans="1:32" x14ac:dyDescent="0.15">
      <c r="A385" s="895" t="s">
        <v>3770</v>
      </c>
      <c r="B385" s="896" t="s">
        <v>493</v>
      </c>
      <c r="C385" s="896" t="s">
        <v>1250</v>
      </c>
      <c r="D385" s="896" t="s">
        <v>1317</v>
      </c>
      <c r="E385" s="896" t="s">
        <v>1316</v>
      </c>
      <c r="F385" s="896"/>
      <c r="G385" s="896"/>
      <c r="H385" s="896"/>
      <c r="I385" s="896"/>
      <c r="J385" s="896"/>
      <c r="K385" s="896"/>
      <c r="L385" s="896"/>
      <c r="M385" s="896"/>
      <c r="N385" s="896"/>
      <c r="O385" s="896"/>
      <c r="P385" s="896"/>
      <c r="Q385" s="896"/>
      <c r="R385" s="896"/>
      <c r="S385" s="896"/>
      <c r="T385" s="896"/>
      <c r="U385" s="896"/>
      <c r="V385" s="896"/>
      <c r="W385" s="896"/>
      <c r="X385" s="896"/>
      <c r="Y385" s="896"/>
      <c r="Z385" s="900"/>
      <c r="AA385" s="896"/>
      <c r="AB385" s="896"/>
      <c r="AC385" s="896"/>
      <c r="AD385" s="896"/>
      <c r="AE385" s="896"/>
      <c r="AF385" s="896"/>
    </row>
    <row r="386" spans="1:32" x14ac:dyDescent="0.15">
      <c r="A386" s="895" t="s">
        <v>3772</v>
      </c>
      <c r="B386" s="896" t="s">
        <v>498</v>
      </c>
      <c r="C386" s="896" t="s">
        <v>1296</v>
      </c>
      <c r="D386" s="896" t="s">
        <v>1310</v>
      </c>
      <c r="E386" s="896"/>
      <c r="F386" s="896"/>
      <c r="G386" s="896"/>
      <c r="H386" s="896"/>
      <c r="I386" s="896"/>
      <c r="J386" s="896"/>
      <c r="K386" s="896"/>
      <c r="L386" s="896"/>
      <c r="M386" s="896"/>
      <c r="N386" s="896"/>
      <c r="O386" s="896"/>
      <c r="P386" s="896"/>
      <c r="Q386" s="896"/>
      <c r="R386" s="896"/>
      <c r="S386" s="896"/>
      <c r="T386" s="896"/>
      <c r="U386" s="896"/>
      <c r="V386" s="896"/>
      <c r="W386" s="896"/>
      <c r="X386" s="896"/>
      <c r="Y386" s="896"/>
      <c r="Z386" s="900"/>
      <c r="AA386" s="896"/>
      <c r="AB386" s="896"/>
      <c r="AC386" s="896"/>
      <c r="AD386" s="896"/>
      <c r="AE386" s="896"/>
      <c r="AF386" s="896"/>
    </row>
    <row r="387" spans="1:32" x14ac:dyDescent="0.15">
      <c r="A387" s="895" t="s">
        <v>3774</v>
      </c>
      <c r="B387" s="896" t="s">
        <v>499</v>
      </c>
      <c r="C387" s="896" t="s">
        <v>1309</v>
      </c>
      <c r="D387" s="896"/>
      <c r="E387" s="896"/>
      <c r="F387" s="896"/>
      <c r="G387" s="896"/>
      <c r="H387" s="896"/>
      <c r="I387" s="896"/>
      <c r="J387" s="896"/>
      <c r="K387" s="896"/>
      <c r="L387" s="896"/>
      <c r="M387" s="896"/>
      <c r="N387" s="896"/>
      <c r="O387" s="896"/>
      <c r="P387" s="896"/>
      <c r="Q387" s="896"/>
      <c r="R387" s="896"/>
      <c r="S387" s="896"/>
      <c r="T387" s="896"/>
      <c r="U387" s="896"/>
      <c r="V387" s="896"/>
      <c r="W387" s="896"/>
      <c r="X387" s="896"/>
      <c r="Y387" s="896"/>
      <c r="Z387" s="900"/>
      <c r="AA387" s="896"/>
      <c r="AB387" s="896"/>
      <c r="AC387" s="896"/>
      <c r="AD387" s="896"/>
      <c r="AE387" s="896"/>
      <c r="AF387" s="896"/>
    </row>
    <row r="388" spans="1:32" x14ac:dyDescent="0.15">
      <c r="A388" s="895" t="s">
        <v>3776</v>
      </c>
      <c r="B388" s="896" t="s">
        <v>502</v>
      </c>
      <c r="C388" s="896" t="s">
        <v>1156</v>
      </c>
      <c r="D388" s="896" t="s">
        <v>1307</v>
      </c>
      <c r="E388" s="896" t="s">
        <v>1225</v>
      </c>
      <c r="F388" s="896" t="s">
        <v>1228</v>
      </c>
      <c r="G388" s="896" t="s">
        <v>1173</v>
      </c>
      <c r="H388" s="896" t="s">
        <v>2716</v>
      </c>
      <c r="I388" s="896"/>
      <c r="J388" s="896"/>
      <c r="K388" s="896"/>
      <c r="L388" s="896"/>
      <c r="M388" s="896"/>
      <c r="N388" s="896"/>
      <c r="O388" s="896"/>
      <c r="P388" s="896"/>
      <c r="Q388" s="896"/>
      <c r="R388" s="896"/>
      <c r="S388" s="896"/>
      <c r="T388" s="896"/>
      <c r="U388" s="896"/>
      <c r="V388" s="896"/>
      <c r="W388" s="896"/>
      <c r="X388" s="896"/>
      <c r="Y388" s="896"/>
      <c r="Z388" s="900"/>
      <c r="AA388" s="896"/>
      <c r="AB388" s="896"/>
      <c r="AC388" s="896"/>
      <c r="AD388" s="896"/>
      <c r="AE388" s="896"/>
      <c r="AF388" s="896"/>
    </row>
    <row r="389" spans="1:32" x14ac:dyDescent="0.15">
      <c r="A389" s="895" t="s">
        <v>3778</v>
      </c>
      <c r="B389" s="896" t="s">
        <v>504</v>
      </c>
      <c r="C389" s="896" t="s">
        <v>1306</v>
      </c>
      <c r="D389" s="896" t="s">
        <v>1305</v>
      </c>
      <c r="E389" s="896" t="s">
        <v>1152</v>
      </c>
      <c r="F389" s="896" t="s">
        <v>1141</v>
      </c>
      <c r="G389" s="896" t="s">
        <v>1304</v>
      </c>
      <c r="H389" s="896" t="s">
        <v>1303</v>
      </c>
      <c r="I389" s="896" t="s">
        <v>2396</v>
      </c>
      <c r="J389" s="896" t="s">
        <v>4638</v>
      </c>
      <c r="K389" s="896"/>
      <c r="L389" s="896"/>
      <c r="M389" s="896"/>
      <c r="N389" s="896"/>
      <c r="O389" s="896"/>
      <c r="P389" s="896"/>
      <c r="Q389" s="896"/>
      <c r="R389" s="896"/>
      <c r="S389" s="896"/>
      <c r="T389" s="896"/>
      <c r="U389" s="896"/>
      <c r="V389" s="896"/>
      <c r="W389" s="896"/>
      <c r="X389" s="896"/>
      <c r="Y389" s="896"/>
      <c r="Z389" s="900"/>
      <c r="AA389" s="896"/>
      <c r="AB389" s="896"/>
      <c r="AC389" s="896"/>
      <c r="AD389" s="896"/>
      <c r="AE389" s="896"/>
      <c r="AF389" s="896"/>
    </row>
    <row r="390" spans="1:32" x14ac:dyDescent="0.15">
      <c r="A390" s="895" t="s">
        <v>3780</v>
      </c>
      <c r="B390" s="896" t="s">
        <v>506</v>
      </c>
      <c r="C390" s="896" t="s">
        <v>1169</v>
      </c>
      <c r="D390" s="896" t="s">
        <v>1138</v>
      </c>
      <c r="E390" s="896" t="s">
        <v>1301</v>
      </c>
      <c r="F390" s="896" t="s">
        <v>1189</v>
      </c>
      <c r="G390" s="896" t="s">
        <v>1300</v>
      </c>
      <c r="H390" s="896" t="s">
        <v>1243</v>
      </c>
      <c r="I390" s="896" t="s">
        <v>1128</v>
      </c>
      <c r="J390" s="896" t="s">
        <v>1148</v>
      </c>
      <c r="K390" s="896" t="s">
        <v>1228</v>
      </c>
      <c r="L390" s="896"/>
      <c r="M390" s="896"/>
      <c r="N390" s="896"/>
      <c r="O390" s="896"/>
      <c r="P390" s="896"/>
      <c r="Q390" s="896"/>
      <c r="R390" s="896"/>
      <c r="S390" s="896"/>
      <c r="T390" s="896"/>
      <c r="U390" s="896"/>
      <c r="V390" s="896"/>
      <c r="W390" s="896"/>
      <c r="X390" s="896"/>
      <c r="Y390" s="896"/>
      <c r="Z390" s="900"/>
      <c r="AA390" s="896"/>
      <c r="AB390" s="896"/>
      <c r="AC390" s="896"/>
      <c r="AD390" s="896"/>
      <c r="AE390" s="896"/>
      <c r="AF390" s="896"/>
    </row>
    <row r="391" spans="1:32" x14ac:dyDescent="0.15">
      <c r="A391" s="895" t="s">
        <v>3782</v>
      </c>
      <c r="B391" s="896" t="s">
        <v>491</v>
      </c>
      <c r="C391" s="896" t="s">
        <v>1197</v>
      </c>
      <c r="D391" s="896"/>
      <c r="E391" s="896"/>
      <c r="F391" s="896"/>
      <c r="G391" s="896"/>
      <c r="H391" s="896"/>
      <c r="I391" s="896"/>
      <c r="J391" s="896"/>
      <c r="K391" s="896"/>
      <c r="L391" s="896"/>
      <c r="M391" s="896"/>
      <c r="N391" s="896"/>
      <c r="O391" s="896"/>
      <c r="P391" s="896"/>
      <c r="Q391" s="896"/>
      <c r="R391" s="896"/>
      <c r="S391" s="896"/>
      <c r="T391" s="896"/>
      <c r="U391" s="896"/>
      <c r="V391" s="896"/>
      <c r="W391" s="896"/>
      <c r="X391" s="896"/>
      <c r="Y391" s="896"/>
      <c r="Z391" s="900"/>
      <c r="AA391" s="896"/>
      <c r="AB391" s="896"/>
      <c r="AC391" s="896"/>
      <c r="AD391" s="896"/>
      <c r="AE391" s="896"/>
      <c r="AF391" s="896"/>
    </row>
    <row r="392" spans="1:32" x14ac:dyDescent="0.15">
      <c r="A392" s="895" t="s">
        <v>3783</v>
      </c>
      <c r="B392" s="896" t="s">
        <v>489</v>
      </c>
      <c r="C392" s="896" t="s">
        <v>1147</v>
      </c>
      <c r="D392" s="896"/>
      <c r="E392" s="896"/>
      <c r="F392" s="896"/>
      <c r="G392" s="896"/>
      <c r="H392" s="896"/>
      <c r="I392" s="896"/>
      <c r="J392" s="896"/>
      <c r="K392" s="896"/>
      <c r="L392" s="896"/>
      <c r="M392" s="896"/>
      <c r="N392" s="896"/>
      <c r="O392" s="896"/>
      <c r="P392" s="896"/>
      <c r="Q392" s="896"/>
      <c r="R392" s="896"/>
      <c r="S392" s="896"/>
      <c r="T392" s="896"/>
      <c r="U392" s="896"/>
      <c r="V392" s="896"/>
      <c r="W392" s="896"/>
      <c r="X392" s="896"/>
      <c r="Y392" s="896"/>
      <c r="Z392" s="900"/>
      <c r="AA392" s="896"/>
      <c r="AB392" s="896"/>
      <c r="AC392" s="896"/>
      <c r="AD392" s="896"/>
      <c r="AE392" s="896"/>
      <c r="AF392" s="896"/>
    </row>
    <row r="393" spans="1:32" x14ac:dyDescent="0.15">
      <c r="A393" s="895" t="s">
        <v>3785</v>
      </c>
      <c r="B393" s="896" t="s">
        <v>492</v>
      </c>
      <c r="C393" s="896" t="s">
        <v>1318</v>
      </c>
      <c r="D393" s="896"/>
      <c r="E393" s="896"/>
      <c r="F393" s="896"/>
      <c r="G393" s="896"/>
      <c r="H393" s="896"/>
      <c r="I393" s="896"/>
      <c r="J393" s="896"/>
      <c r="K393" s="896"/>
      <c r="L393" s="896"/>
      <c r="M393" s="896"/>
      <c r="N393" s="896"/>
      <c r="O393" s="896"/>
      <c r="P393" s="896"/>
      <c r="Q393" s="896"/>
      <c r="R393" s="896"/>
      <c r="S393" s="896"/>
      <c r="T393" s="896"/>
      <c r="U393" s="896"/>
      <c r="V393" s="896"/>
      <c r="W393" s="896"/>
      <c r="X393" s="896"/>
      <c r="Y393" s="896"/>
      <c r="Z393" s="900"/>
      <c r="AA393" s="896"/>
      <c r="AB393" s="896"/>
      <c r="AC393" s="896"/>
      <c r="AD393" s="896"/>
      <c r="AE393" s="896"/>
      <c r="AF393" s="896"/>
    </row>
    <row r="394" spans="1:32" x14ac:dyDescent="0.15">
      <c r="A394" s="895" t="s">
        <v>3787</v>
      </c>
      <c r="B394" s="896" t="s">
        <v>500</v>
      </c>
      <c r="C394" s="896" t="s">
        <v>1308</v>
      </c>
      <c r="D394" s="896"/>
      <c r="E394" s="896"/>
      <c r="F394" s="896"/>
      <c r="G394" s="896"/>
      <c r="H394" s="896"/>
      <c r="I394" s="896"/>
      <c r="J394" s="896"/>
      <c r="K394" s="896"/>
      <c r="L394" s="896"/>
      <c r="M394" s="896"/>
      <c r="N394" s="896"/>
      <c r="O394" s="896"/>
      <c r="P394" s="896"/>
      <c r="Q394" s="896"/>
      <c r="R394" s="896"/>
      <c r="S394" s="896"/>
      <c r="T394" s="896"/>
      <c r="U394" s="896"/>
      <c r="V394" s="896"/>
      <c r="W394" s="896"/>
      <c r="X394" s="896"/>
      <c r="Y394" s="896"/>
      <c r="Z394" s="900"/>
      <c r="AA394" s="896"/>
      <c r="AB394" s="896"/>
      <c r="AC394" s="896"/>
      <c r="AD394" s="896"/>
      <c r="AE394" s="896"/>
      <c r="AF394" s="896"/>
    </row>
    <row r="395" spans="1:32" x14ac:dyDescent="0.15">
      <c r="A395" s="895" t="s">
        <v>3789</v>
      </c>
      <c r="B395" s="896" t="s">
        <v>473</v>
      </c>
      <c r="C395" s="896" t="s">
        <v>1331</v>
      </c>
      <c r="D395" s="896"/>
      <c r="E395" s="896"/>
      <c r="F395" s="896"/>
      <c r="G395" s="896"/>
      <c r="H395" s="896"/>
      <c r="I395" s="896"/>
      <c r="J395" s="896"/>
      <c r="K395" s="896"/>
      <c r="L395" s="896"/>
      <c r="M395" s="896"/>
      <c r="N395" s="896"/>
      <c r="O395" s="896"/>
      <c r="P395" s="896"/>
      <c r="Q395" s="896"/>
      <c r="R395" s="896"/>
      <c r="S395" s="896"/>
      <c r="T395" s="896"/>
      <c r="U395" s="896"/>
      <c r="V395" s="896"/>
      <c r="W395" s="896"/>
      <c r="X395" s="896"/>
      <c r="Y395" s="896"/>
      <c r="Z395" s="900"/>
      <c r="AA395" s="896"/>
      <c r="AB395" s="896"/>
      <c r="AC395" s="896"/>
      <c r="AD395" s="896"/>
      <c r="AE395" s="896"/>
      <c r="AF395" s="896"/>
    </row>
    <row r="396" spans="1:32" x14ac:dyDescent="0.15">
      <c r="A396" s="895" t="s">
        <v>3791</v>
      </c>
      <c r="B396" s="896" t="s">
        <v>487</v>
      </c>
      <c r="C396" s="896" t="s">
        <v>1169</v>
      </c>
      <c r="D396" s="896"/>
      <c r="E396" s="896"/>
      <c r="F396" s="896"/>
      <c r="G396" s="896"/>
      <c r="H396" s="896"/>
      <c r="I396" s="896"/>
      <c r="J396" s="896"/>
      <c r="K396" s="896"/>
      <c r="L396" s="896"/>
      <c r="M396" s="896"/>
      <c r="N396" s="896"/>
      <c r="O396" s="896"/>
      <c r="P396" s="896"/>
      <c r="Q396" s="896"/>
      <c r="R396" s="896"/>
      <c r="S396" s="896"/>
      <c r="T396" s="896"/>
      <c r="U396" s="896"/>
      <c r="V396" s="896"/>
      <c r="W396" s="896"/>
      <c r="X396" s="896"/>
      <c r="Y396" s="896"/>
      <c r="Z396" s="900"/>
      <c r="AA396" s="896"/>
      <c r="AB396" s="896"/>
      <c r="AC396" s="896"/>
      <c r="AD396" s="896"/>
      <c r="AE396" s="896"/>
      <c r="AF396" s="896"/>
    </row>
    <row r="397" spans="1:32" x14ac:dyDescent="0.15">
      <c r="A397" s="895" t="s">
        <v>3793</v>
      </c>
      <c r="B397" s="896" t="s">
        <v>490</v>
      </c>
      <c r="C397" s="896" t="s">
        <v>1178</v>
      </c>
      <c r="D397" s="896" t="s">
        <v>1181</v>
      </c>
      <c r="E397" s="896"/>
      <c r="F397" s="896"/>
      <c r="G397" s="896"/>
      <c r="H397" s="896"/>
      <c r="I397" s="896"/>
      <c r="J397" s="896"/>
      <c r="K397" s="896"/>
      <c r="L397" s="896"/>
      <c r="M397" s="896"/>
      <c r="N397" s="896"/>
      <c r="O397" s="896"/>
      <c r="P397" s="896"/>
      <c r="Q397" s="896"/>
      <c r="R397" s="896"/>
      <c r="S397" s="896"/>
      <c r="T397" s="896"/>
      <c r="U397" s="896"/>
      <c r="V397" s="896"/>
      <c r="W397" s="896"/>
      <c r="X397" s="896"/>
      <c r="Y397" s="896"/>
      <c r="Z397" s="900"/>
      <c r="AA397" s="896"/>
      <c r="AB397" s="896"/>
      <c r="AC397" s="896"/>
      <c r="AD397" s="896"/>
      <c r="AE397" s="896"/>
      <c r="AF397" s="896"/>
    </row>
    <row r="398" spans="1:32" x14ac:dyDescent="0.15">
      <c r="A398" s="895" t="s">
        <v>3797</v>
      </c>
      <c r="B398" s="896" t="s">
        <v>483</v>
      </c>
      <c r="C398" s="896" t="s">
        <v>1325</v>
      </c>
      <c r="D398" s="896"/>
      <c r="E398" s="896"/>
      <c r="F398" s="896"/>
      <c r="G398" s="896"/>
      <c r="H398" s="896"/>
      <c r="I398" s="896"/>
      <c r="J398" s="896"/>
      <c r="K398" s="896"/>
      <c r="L398" s="896"/>
      <c r="M398" s="896"/>
      <c r="N398" s="896"/>
      <c r="O398" s="896"/>
      <c r="P398" s="896"/>
      <c r="Q398" s="896"/>
      <c r="R398" s="896"/>
      <c r="S398" s="896"/>
      <c r="T398" s="896"/>
      <c r="U398" s="896"/>
      <c r="V398" s="896"/>
      <c r="W398" s="896"/>
      <c r="X398" s="896"/>
      <c r="Y398" s="896"/>
      <c r="Z398" s="900"/>
      <c r="AA398" s="896"/>
      <c r="AB398" s="896"/>
      <c r="AC398" s="896"/>
      <c r="AD398" s="896"/>
      <c r="AE398" s="896"/>
      <c r="AF398" s="896"/>
    </row>
    <row r="399" spans="1:32" x14ac:dyDescent="0.15">
      <c r="A399" s="895" t="s">
        <v>3799</v>
      </c>
      <c r="B399" s="896" t="s">
        <v>476</v>
      </c>
      <c r="C399" s="896" t="s">
        <v>1137</v>
      </c>
      <c r="D399" s="896"/>
      <c r="E399" s="896"/>
      <c r="F399" s="896"/>
      <c r="G399" s="896"/>
      <c r="H399" s="896"/>
      <c r="I399" s="896"/>
      <c r="J399" s="896"/>
      <c r="K399" s="896"/>
      <c r="L399" s="896"/>
      <c r="M399" s="896"/>
      <c r="N399" s="896"/>
      <c r="O399" s="896"/>
      <c r="P399" s="896"/>
      <c r="Q399" s="896"/>
      <c r="R399" s="896"/>
      <c r="S399" s="896"/>
      <c r="T399" s="896"/>
      <c r="U399" s="896"/>
      <c r="V399" s="896"/>
      <c r="W399" s="896"/>
      <c r="X399" s="896"/>
      <c r="Y399" s="896"/>
      <c r="Z399" s="900"/>
      <c r="AA399" s="896"/>
      <c r="AB399" s="896"/>
      <c r="AC399" s="896"/>
      <c r="AD399" s="896"/>
      <c r="AE399" s="896"/>
      <c r="AF399" s="896"/>
    </row>
    <row r="400" spans="1:32" x14ac:dyDescent="0.15">
      <c r="A400" s="895" t="s">
        <v>3801</v>
      </c>
      <c r="B400" s="896" t="s">
        <v>478</v>
      </c>
      <c r="C400" s="896" t="s">
        <v>1156</v>
      </c>
      <c r="D400" s="896"/>
      <c r="E400" s="896"/>
      <c r="F400" s="896"/>
      <c r="G400" s="896"/>
      <c r="H400" s="896"/>
      <c r="I400" s="896"/>
      <c r="J400" s="896"/>
      <c r="K400" s="896"/>
      <c r="L400" s="896"/>
      <c r="M400" s="896"/>
      <c r="N400" s="896"/>
      <c r="O400" s="896"/>
      <c r="P400" s="896"/>
      <c r="Q400" s="896"/>
      <c r="R400" s="896"/>
      <c r="S400" s="896"/>
      <c r="T400" s="896"/>
      <c r="U400" s="896"/>
      <c r="V400" s="896"/>
      <c r="W400" s="896"/>
      <c r="X400" s="896"/>
      <c r="Y400" s="896"/>
      <c r="Z400" s="900"/>
      <c r="AA400" s="896"/>
      <c r="AB400" s="896"/>
      <c r="AC400" s="896"/>
      <c r="AD400" s="896"/>
      <c r="AE400" s="896"/>
      <c r="AF400" s="896"/>
    </row>
    <row r="401" spans="1:32" x14ac:dyDescent="0.15">
      <c r="A401" s="895" t="s">
        <v>3803</v>
      </c>
      <c r="B401" s="896" t="s">
        <v>467</v>
      </c>
      <c r="C401" s="896" t="s">
        <v>1169</v>
      </c>
      <c r="D401" s="896" t="s">
        <v>1138</v>
      </c>
      <c r="E401" s="896" t="s">
        <v>1318</v>
      </c>
      <c r="F401" s="896" t="s">
        <v>1335</v>
      </c>
      <c r="G401" s="896" t="s">
        <v>1145</v>
      </c>
      <c r="H401" s="896" t="s">
        <v>1128</v>
      </c>
      <c r="I401" s="896" t="s">
        <v>1173</v>
      </c>
      <c r="J401" s="896"/>
      <c r="K401" s="896"/>
      <c r="L401" s="896"/>
      <c r="M401" s="896"/>
      <c r="N401" s="896"/>
      <c r="O401" s="896"/>
      <c r="P401" s="896"/>
      <c r="Q401" s="896"/>
      <c r="R401" s="896"/>
      <c r="S401" s="896"/>
      <c r="T401" s="896"/>
      <c r="U401" s="896"/>
      <c r="V401" s="896"/>
      <c r="W401" s="896"/>
      <c r="X401" s="896"/>
      <c r="Y401" s="896"/>
      <c r="Z401" s="900"/>
      <c r="AA401" s="896"/>
      <c r="AB401" s="896"/>
      <c r="AC401" s="896"/>
      <c r="AD401" s="896"/>
      <c r="AE401" s="896"/>
      <c r="AF401" s="896"/>
    </row>
    <row r="402" spans="1:32" x14ac:dyDescent="0.15">
      <c r="A402" s="895" t="s">
        <v>3807</v>
      </c>
      <c r="B402" s="896" t="s">
        <v>480</v>
      </c>
      <c r="C402" s="896" t="s">
        <v>1181</v>
      </c>
      <c r="D402" s="896"/>
      <c r="E402" s="896"/>
      <c r="F402" s="896"/>
      <c r="G402" s="896"/>
      <c r="H402" s="896"/>
      <c r="I402" s="896"/>
      <c r="J402" s="896"/>
      <c r="K402" s="896"/>
      <c r="L402" s="896"/>
      <c r="M402" s="896"/>
      <c r="N402" s="896"/>
      <c r="O402" s="896"/>
      <c r="P402" s="896"/>
      <c r="Q402" s="896"/>
      <c r="R402" s="896"/>
      <c r="S402" s="896"/>
      <c r="T402" s="896"/>
      <c r="U402" s="896"/>
      <c r="V402" s="896"/>
      <c r="W402" s="896"/>
      <c r="X402" s="896"/>
      <c r="Y402" s="896"/>
      <c r="Z402" s="900"/>
      <c r="AA402" s="896"/>
      <c r="AB402" s="896"/>
      <c r="AC402" s="896"/>
      <c r="AD402" s="896"/>
      <c r="AE402" s="896"/>
      <c r="AF402" s="896"/>
    </row>
    <row r="403" spans="1:32" x14ac:dyDescent="0.15">
      <c r="A403" s="895" t="s">
        <v>3809</v>
      </c>
      <c r="B403" s="896" t="s">
        <v>486</v>
      </c>
      <c r="C403" s="896" t="s">
        <v>1321</v>
      </c>
      <c r="D403" s="896" t="s">
        <v>1187</v>
      </c>
      <c r="E403" s="896" t="s">
        <v>1178</v>
      </c>
      <c r="F403" s="896" t="s">
        <v>1147</v>
      </c>
      <c r="G403" s="896" t="s">
        <v>1320</v>
      </c>
      <c r="H403" s="896" t="s">
        <v>1319</v>
      </c>
      <c r="I403" s="896"/>
      <c r="J403" s="896"/>
      <c r="K403" s="896"/>
      <c r="L403" s="896"/>
      <c r="M403" s="896"/>
      <c r="N403" s="896"/>
      <c r="O403" s="896"/>
      <c r="P403" s="896"/>
      <c r="Q403" s="896"/>
      <c r="R403" s="896"/>
      <c r="S403" s="896"/>
      <c r="T403" s="896"/>
      <c r="U403" s="896"/>
      <c r="V403" s="896"/>
      <c r="W403" s="896"/>
      <c r="X403" s="896"/>
      <c r="Y403" s="896"/>
      <c r="Z403" s="900"/>
      <c r="AA403" s="896"/>
      <c r="AB403" s="896"/>
      <c r="AC403" s="896"/>
      <c r="AD403" s="896"/>
      <c r="AE403" s="896"/>
      <c r="AF403" s="896"/>
    </row>
    <row r="404" spans="1:32" x14ac:dyDescent="0.15">
      <c r="A404" s="895" t="s">
        <v>3811</v>
      </c>
      <c r="B404" s="896" t="s">
        <v>2753</v>
      </c>
      <c r="C404" s="896" t="s">
        <v>1166</v>
      </c>
      <c r="D404" s="896" t="s">
        <v>1302</v>
      </c>
      <c r="E404" s="896"/>
      <c r="F404" s="896"/>
      <c r="G404" s="896"/>
      <c r="H404" s="896"/>
      <c r="I404" s="896"/>
      <c r="J404" s="896"/>
      <c r="K404" s="896"/>
      <c r="L404" s="896"/>
      <c r="M404" s="896"/>
      <c r="N404" s="896"/>
      <c r="O404" s="896"/>
      <c r="P404" s="896"/>
      <c r="Q404" s="896"/>
      <c r="R404" s="896"/>
      <c r="S404" s="896"/>
      <c r="T404" s="896"/>
      <c r="U404" s="896"/>
      <c r="V404" s="896"/>
      <c r="W404" s="896"/>
      <c r="X404" s="896"/>
      <c r="Y404" s="896"/>
      <c r="Z404" s="900"/>
      <c r="AA404" s="896"/>
      <c r="AB404" s="896"/>
      <c r="AC404" s="896"/>
      <c r="AD404" s="896"/>
      <c r="AE404" s="896"/>
      <c r="AF404" s="896"/>
    </row>
    <row r="405" spans="1:32" x14ac:dyDescent="0.15">
      <c r="A405" s="895" t="s">
        <v>3813</v>
      </c>
      <c r="B405" s="896" t="s">
        <v>496</v>
      </c>
      <c r="C405" s="896" t="s">
        <v>1290</v>
      </c>
      <c r="D405" s="896" t="s">
        <v>1197</v>
      </c>
      <c r="E405" s="896" t="s">
        <v>1171</v>
      </c>
      <c r="F405" s="896" t="s">
        <v>1312</v>
      </c>
      <c r="G405" s="896"/>
      <c r="H405" s="896"/>
      <c r="I405" s="896"/>
      <c r="J405" s="896"/>
      <c r="K405" s="896"/>
      <c r="L405" s="896"/>
      <c r="M405" s="896"/>
      <c r="N405" s="896"/>
      <c r="O405" s="896"/>
      <c r="P405" s="896"/>
      <c r="Q405" s="896"/>
      <c r="R405" s="896"/>
      <c r="S405" s="896"/>
      <c r="T405" s="896"/>
      <c r="U405" s="896"/>
      <c r="V405" s="896"/>
      <c r="W405" s="896"/>
      <c r="X405" s="896"/>
      <c r="Y405" s="896"/>
      <c r="Z405" s="900"/>
      <c r="AA405" s="896"/>
      <c r="AB405" s="896"/>
      <c r="AC405" s="896"/>
      <c r="AD405" s="896"/>
      <c r="AE405" s="896"/>
      <c r="AF405" s="896"/>
    </row>
    <row r="406" spans="1:32" x14ac:dyDescent="0.15">
      <c r="A406" s="895" t="s">
        <v>3815</v>
      </c>
      <c r="B406" s="896" t="s">
        <v>468</v>
      </c>
      <c r="C406" s="896" t="s">
        <v>1166</v>
      </c>
      <c r="D406" s="896" t="s">
        <v>1168</v>
      </c>
      <c r="E406" s="896"/>
      <c r="F406" s="896"/>
      <c r="G406" s="896"/>
      <c r="H406" s="896"/>
      <c r="I406" s="896"/>
      <c r="J406" s="896"/>
      <c r="K406" s="896"/>
      <c r="L406" s="896"/>
      <c r="M406" s="896"/>
      <c r="N406" s="896"/>
      <c r="O406" s="896"/>
      <c r="P406" s="896"/>
      <c r="Q406" s="896"/>
      <c r="R406" s="896"/>
      <c r="S406" s="896"/>
      <c r="T406" s="896"/>
      <c r="U406" s="896"/>
      <c r="V406" s="896"/>
      <c r="W406" s="896"/>
      <c r="X406" s="896"/>
      <c r="Y406" s="896"/>
      <c r="Z406" s="900"/>
      <c r="AA406" s="896"/>
      <c r="AB406" s="896"/>
      <c r="AC406" s="896"/>
      <c r="AD406" s="896"/>
      <c r="AE406" s="896"/>
      <c r="AF406" s="896"/>
    </row>
    <row r="407" spans="1:32" x14ac:dyDescent="0.15">
      <c r="A407" s="895" t="s">
        <v>3817</v>
      </c>
      <c r="B407" s="896" t="s">
        <v>474</v>
      </c>
      <c r="C407" s="896" t="s">
        <v>1330</v>
      </c>
      <c r="D407" s="896" t="s">
        <v>1177</v>
      </c>
      <c r="E407" s="896" t="s">
        <v>1187</v>
      </c>
      <c r="F407" s="896" t="s">
        <v>1329</v>
      </c>
      <c r="G407" s="896" t="s">
        <v>1328</v>
      </c>
      <c r="H407" s="896"/>
      <c r="I407" s="896"/>
      <c r="J407" s="896"/>
      <c r="K407" s="896"/>
      <c r="L407" s="896"/>
      <c r="M407" s="896"/>
      <c r="N407" s="896"/>
      <c r="O407" s="896"/>
      <c r="P407" s="896"/>
      <c r="Q407" s="896"/>
      <c r="R407" s="896"/>
      <c r="S407" s="896"/>
      <c r="T407" s="896"/>
      <c r="U407" s="896"/>
      <c r="V407" s="896"/>
      <c r="W407" s="896"/>
      <c r="X407" s="896"/>
      <c r="Y407" s="896"/>
      <c r="Z407" s="900"/>
      <c r="AA407" s="896"/>
      <c r="AB407" s="896"/>
      <c r="AC407" s="896"/>
      <c r="AD407" s="896"/>
      <c r="AE407" s="896"/>
      <c r="AF407" s="896"/>
    </row>
    <row r="408" spans="1:32" x14ac:dyDescent="0.15">
      <c r="A408" s="895" t="s">
        <v>3819</v>
      </c>
      <c r="B408" s="896" t="s">
        <v>495</v>
      </c>
      <c r="C408" s="896" t="s">
        <v>1313</v>
      </c>
      <c r="D408" s="896" t="s">
        <v>1186</v>
      </c>
      <c r="E408" s="896" t="s">
        <v>1128</v>
      </c>
      <c r="F408" s="896"/>
      <c r="G408" s="896"/>
      <c r="H408" s="896"/>
      <c r="I408" s="896"/>
      <c r="J408" s="896"/>
      <c r="K408" s="896"/>
      <c r="L408" s="896"/>
      <c r="M408" s="896"/>
      <c r="N408" s="896"/>
      <c r="O408" s="896"/>
      <c r="P408" s="896"/>
      <c r="Q408" s="896"/>
      <c r="R408" s="896"/>
      <c r="S408" s="896"/>
      <c r="T408" s="896"/>
      <c r="U408" s="896"/>
      <c r="V408" s="896"/>
      <c r="W408" s="896"/>
      <c r="X408" s="896"/>
      <c r="Y408" s="896"/>
      <c r="Z408" s="900"/>
      <c r="AA408" s="896"/>
      <c r="AB408" s="896"/>
      <c r="AC408" s="896"/>
      <c r="AD408" s="896"/>
      <c r="AE408" s="896"/>
      <c r="AF408" s="896"/>
    </row>
    <row r="409" spans="1:32" x14ac:dyDescent="0.15">
      <c r="A409" s="895" t="s">
        <v>3821</v>
      </c>
      <c r="B409" s="896" t="s">
        <v>494</v>
      </c>
      <c r="C409" s="896" t="s">
        <v>1315</v>
      </c>
      <c r="D409" s="896" t="s">
        <v>1172</v>
      </c>
      <c r="E409" s="896" t="s">
        <v>1314</v>
      </c>
      <c r="F409" s="896"/>
      <c r="G409" s="896"/>
      <c r="H409" s="896"/>
      <c r="I409" s="896"/>
      <c r="J409" s="896"/>
      <c r="K409" s="896"/>
      <c r="L409" s="896"/>
      <c r="M409" s="896"/>
      <c r="N409" s="896"/>
      <c r="O409" s="896"/>
      <c r="P409" s="896"/>
      <c r="Q409" s="896"/>
      <c r="R409" s="896"/>
      <c r="S409" s="896"/>
      <c r="T409" s="896"/>
      <c r="U409" s="896"/>
      <c r="V409" s="896"/>
      <c r="W409" s="896"/>
      <c r="X409" s="896"/>
      <c r="Y409" s="896"/>
      <c r="Z409" s="900"/>
      <c r="AA409" s="896"/>
      <c r="AB409" s="896"/>
      <c r="AC409" s="896"/>
      <c r="AD409" s="896"/>
      <c r="AE409" s="896"/>
      <c r="AF409" s="896"/>
    </row>
    <row r="410" spans="1:32" x14ac:dyDescent="0.15">
      <c r="A410" s="895" t="s">
        <v>3823</v>
      </c>
      <c r="B410" s="896" t="s">
        <v>503</v>
      </c>
      <c r="C410" s="896" t="s">
        <v>1168</v>
      </c>
      <c r="D410" s="896"/>
      <c r="E410" s="896"/>
      <c r="F410" s="896"/>
      <c r="G410" s="896"/>
      <c r="H410" s="896"/>
      <c r="I410" s="896"/>
      <c r="J410" s="896"/>
      <c r="K410" s="896"/>
      <c r="L410" s="896"/>
      <c r="M410" s="896"/>
      <c r="N410" s="896"/>
      <c r="O410" s="896"/>
      <c r="P410" s="896"/>
      <c r="Q410" s="896"/>
      <c r="R410" s="896"/>
      <c r="S410" s="896"/>
      <c r="T410" s="896"/>
      <c r="U410" s="896"/>
      <c r="V410" s="896"/>
      <c r="W410" s="896"/>
      <c r="X410" s="896"/>
      <c r="Y410" s="896"/>
      <c r="Z410" s="900"/>
      <c r="AA410" s="896"/>
      <c r="AB410" s="896"/>
      <c r="AC410" s="896"/>
      <c r="AD410" s="896"/>
      <c r="AE410" s="896"/>
      <c r="AF410" s="896"/>
    </row>
    <row r="411" spans="1:32" x14ac:dyDescent="0.15">
      <c r="A411" s="895" t="s">
        <v>3834</v>
      </c>
      <c r="B411" s="896" t="s">
        <v>50</v>
      </c>
      <c r="C411" s="896" t="s">
        <v>1561</v>
      </c>
      <c r="D411" s="896" t="s">
        <v>1187</v>
      </c>
      <c r="E411" s="896" t="s">
        <v>1147</v>
      </c>
      <c r="F411" s="896" t="s">
        <v>1555</v>
      </c>
      <c r="G411" s="896" t="s">
        <v>1531</v>
      </c>
      <c r="H411" s="896" t="s">
        <v>1616</v>
      </c>
      <c r="I411" s="896"/>
      <c r="J411" s="896"/>
      <c r="K411" s="896"/>
      <c r="L411" s="896"/>
      <c r="M411" s="896"/>
      <c r="N411" s="896"/>
      <c r="O411" s="896"/>
      <c r="P411" s="896"/>
      <c r="Q411" s="896"/>
      <c r="R411" s="896"/>
      <c r="S411" s="896"/>
      <c r="T411" s="896"/>
      <c r="U411" s="896"/>
      <c r="V411" s="896"/>
      <c r="W411" s="896"/>
      <c r="X411" s="896"/>
      <c r="Y411" s="896"/>
      <c r="Z411" s="900"/>
      <c r="AA411" s="896"/>
      <c r="AB411" s="896"/>
      <c r="AC411" s="896"/>
      <c r="AD411" s="896"/>
      <c r="AE411" s="896"/>
      <c r="AF411" s="896"/>
    </row>
    <row r="412" spans="1:32" x14ac:dyDescent="0.15">
      <c r="A412" s="895" t="s">
        <v>3836</v>
      </c>
      <c r="B412" s="896" t="s">
        <v>130</v>
      </c>
      <c r="C412" s="896" t="s">
        <v>1168</v>
      </c>
      <c r="D412" s="896"/>
      <c r="E412" s="896"/>
      <c r="F412" s="896"/>
      <c r="G412" s="896"/>
      <c r="H412" s="896"/>
      <c r="I412" s="896"/>
      <c r="J412" s="896"/>
      <c r="K412" s="896"/>
      <c r="L412" s="896"/>
      <c r="M412" s="896"/>
      <c r="N412" s="896"/>
      <c r="O412" s="896"/>
      <c r="P412" s="896"/>
      <c r="Q412" s="896"/>
      <c r="R412" s="896"/>
      <c r="S412" s="896"/>
      <c r="T412" s="896"/>
      <c r="U412" s="896"/>
      <c r="V412" s="896"/>
      <c r="W412" s="896"/>
      <c r="X412" s="896"/>
      <c r="Y412" s="896"/>
      <c r="Z412" s="900"/>
      <c r="AA412" s="896"/>
      <c r="AB412" s="896"/>
      <c r="AC412" s="896"/>
      <c r="AD412" s="896"/>
      <c r="AE412" s="896"/>
      <c r="AF412" s="896"/>
    </row>
    <row r="413" spans="1:32" x14ac:dyDescent="0.15">
      <c r="A413" s="895" t="s">
        <v>3840</v>
      </c>
      <c r="B413" s="896" t="s">
        <v>507</v>
      </c>
      <c r="C413" s="896" t="s">
        <v>1187</v>
      </c>
      <c r="D413" s="896" t="s">
        <v>1145</v>
      </c>
      <c r="E413" s="896"/>
      <c r="F413" s="896"/>
      <c r="G413" s="896"/>
      <c r="H413" s="896"/>
      <c r="I413" s="896"/>
      <c r="J413" s="896"/>
      <c r="K413" s="896"/>
      <c r="L413" s="896"/>
      <c r="M413" s="896"/>
      <c r="N413" s="896"/>
      <c r="O413" s="896"/>
      <c r="P413" s="896"/>
      <c r="Q413" s="896"/>
      <c r="R413" s="896"/>
      <c r="S413" s="896"/>
      <c r="T413" s="896"/>
      <c r="U413" s="896"/>
      <c r="V413" s="896"/>
      <c r="W413" s="896"/>
      <c r="X413" s="896"/>
      <c r="Y413" s="896"/>
      <c r="Z413" s="900"/>
      <c r="AA413" s="896"/>
      <c r="AB413" s="896"/>
      <c r="AC413" s="896"/>
      <c r="AD413" s="896"/>
      <c r="AE413" s="896"/>
      <c r="AF413" s="896"/>
    </row>
    <row r="414" spans="1:32" x14ac:dyDescent="0.15">
      <c r="A414" s="895" t="s">
        <v>3842</v>
      </c>
      <c r="B414" s="896" t="s">
        <v>508</v>
      </c>
      <c r="C414" s="896" t="s">
        <v>1215</v>
      </c>
      <c r="D414" s="896" t="s">
        <v>1148</v>
      </c>
      <c r="E414" s="896"/>
      <c r="F414" s="896"/>
      <c r="G414" s="896"/>
      <c r="H414" s="896"/>
      <c r="I414" s="896"/>
      <c r="J414" s="896"/>
      <c r="K414" s="896"/>
      <c r="L414" s="896"/>
      <c r="M414" s="896"/>
      <c r="N414" s="896"/>
      <c r="O414" s="896"/>
      <c r="P414" s="896"/>
      <c r="Q414" s="896"/>
      <c r="R414" s="896"/>
      <c r="S414" s="896"/>
      <c r="T414" s="896"/>
      <c r="U414" s="896"/>
      <c r="V414" s="896"/>
      <c r="W414" s="896"/>
      <c r="X414" s="896"/>
      <c r="Y414" s="896"/>
      <c r="Z414" s="900"/>
      <c r="AA414" s="896"/>
      <c r="AB414" s="896"/>
      <c r="AC414" s="896"/>
      <c r="AD414" s="896"/>
      <c r="AE414" s="896"/>
      <c r="AF414" s="896"/>
    </row>
    <row r="415" spans="1:32" x14ac:dyDescent="0.15">
      <c r="A415" s="895" t="s">
        <v>3844</v>
      </c>
      <c r="B415" s="896" t="s">
        <v>2205</v>
      </c>
      <c r="C415" s="896" t="s">
        <v>1231</v>
      </c>
      <c r="D415" s="896"/>
      <c r="E415" s="896"/>
      <c r="F415" s="896"/>
      <c r="G415" s="896"/>
      <c r="H415" s="896"/>
      <c r="I415" s="896"/>
      <c r="J415" s="896"/>
      <c r="K415" s="896"/>
      <c r="L415" s="896"/>
      <c r="M415" s="896"/>
      <c r="N415" s="896"/>
      <c r="O415" s="896"/>
      <c r="P415" s="896"/>
      <c r="Q415" s="896"/>
      <c r="R415" s="896"/>
      <c r="S415" s="896"/>
      <c r="T415" s="896"/>
      <c r="U415" s="896"/>
      <c r="V415" s="896"/>
      <c r="W415" s="896"/>
      <c r="X415" s="896"/>
      <c r="Y415" s="896"/>
      <c r="Z415" s="900"/>
      <c r="AA415" s="896"/>
      <c r="AB415" s="896"/>
      <c r="AC415" s="896"/>
      <c r="AD415" s="896"/>
      <c r="AE415" s="896"/>
      <c r="AF415" s="896"/>
    </row>
    <row r="416" spans="1:32" x14ac:dyDescent="0.15">
      <c r="A416" s="895" t="s">
        <v>3846</v>
      </c>
      <c r="B416" s="896" t="s">
        <v>510</v>
      </c>
      <c r="C416" s="896" t="s">
        <v>1168</v>
      </c>
      <c r="D416" s="896"/>
      <c r="E416" s="896"/>
      <c r="F416" s="896"/>
      <c r="G416" s="896"/>
      <c r="H416" s="896"/>
      <c r="I416" s="896"/>
      <c r="J416" s="896"/>
      <c r="K416" s="896"/>
      <c r="L416" s="896"/>
      <c r="M416" s="896"/>
      <c r="N416" s="896"/>
      <c r="O416" s="896"/>
      <c r="P416" s="896"/>
      <c r="Q416" s="896"/>
      <c r="R416" s="896"/>
      <c r="S416" s="896"/>
      <c r="T416" s="896"/>
      <c r="U416" s="896"/>
      <c r="V416" s="896"/>
      <c r="W416" s="896"/>
      <c r="X416" s="896"/>
      <c r="Y416" s="896"/>
      <c r="Z416" s="900"/>
      <c r="AA416" s="896"/>
      <c r="AB416" s="896"/>
      <c r="AC416" s="896"/>
      <c r="AD416" s="896"/>
      <c r="AE416" s="896"/>
      <c r="AF416" s="896"/>
    </row>
    <row r="417" spans="1:32" x14ac:dyDescent="0.15">
      <c r="A417" s="895" t="s">
        <v>3848</v>
      </c>
      <c r="B417" s="896" t="s">
        <v>51</v>
      </c>
      <c r="C417" s="896" t="s">
        <v>1187</v>
      </c>
      <c r="D417" s="896" t="s">
        <v>1138</v>
      </c>
      <c r="E417" s="896" t="s">
        <v>2791</v>
      </c>
      <c r="F417" s="896"/>
      <c r="G417" s="896"/>
      <c r="H417" s="896"/>
      <c r="I417" s="896"/>
      <c r="J417" s="896"/>
      <c r="K417" s="896"/>
      <c r="L417" s="896"/>
      <c r="M417" s="896"/>
      <c r="N417" s="896"/>
      <c r="O417" s="896"/>
      <c r="P417" s="896"/>
      <c r="Q417" s="896"/>
      <c r="R417" s="896"/>
      <c r="S417" s="896"/>
      <c r="T417" s="896"/>
      <c r="U417" s="896"/>
      <c r="V417" s="896"/>
      <c r="W417" s="896"/>
      <c r="X417" s="896"/>
      <c r="Y417" s="896"/>
      <c r="Z417" s="900"/>
      <c r="AA417" s="896"/>
      <c r="AB417" s="896"/>
      <c r="AC417" s="896"/>
      <c r="AD417" s="896"/>
      <c r="AE417" s="896"/>
      <c r="AF417" s="896"/>
    </row>
    <row r="418" spans="1:32" x14ac:dyDescent="0.15">
      <c r="A418" s="895" t="s">
        <v>3850</v>
      </c>
      <c r="B418" s="896" t="s">
        <v>52</v>
      </c>
      <c r="C418" s="896" t="s">
        <v>1561</v>
      </c>
      <c r="D418" s="896"/>
      <c r="E418" s="896"/>
      <c r="F418" s="896"/>
      <c r="G418" s="896"/>
      <c r="H418" s="896"/>
      <c r="I418" s="896"/>
      <c r="J418" s="896"/>
      <c r="K418" s="896"/>
      <c r="L418" s="896"/>
      <c r="M418" s="896"/>
      <c r="N418" s="896"/>
      <c r="O418" s="896"/>
      <c r="P418" s="896"/>
      <c r="Q418" s="896"/>
      <c r="R418" s="896"/>
      <c r="S418" s="896"/>
      <c r="T418" s="896"/>
      <c r="U418" s="896"/>
      <c r="V418" s="896"/>
      <c r="W418" s="896"/>
      <c r="X418" s="896"/>
      <c r="Y418" s="896"/>
      <c r="Z418" s="900"/>
      <c r="AA418" s="896"/>
      <c r="AB418" s="896"/>
      <c r="AC418" s="896"/>
      <c r="AD418" s="896"/>
      <c r="AE418" s="896"/>
      <c r="AF418" s="896"/>
    </row>
    <row r="419" spans="1:32" x14ac:dyDescent="0.15">
      <c r="A419" s="895" t="s">
        <v>3852</v>
      </c>
      <c r="B419" s="896" t="s">
        <v>131</v>
      </c>
      <c r="C419" s="896" t="s">
        <v>1526</v>
      </c>
      <c r="D419" s="896" t="s">
        <v>1147</v>
      </c>
      <c r="E419" s="896" t="s">
        <v>1525</v>
      </c>
      <c r="F419" s="896" t="s">
        <v>1221</v>
      </c>
      <c r="G419" s="896"/>
      <c r="H419" s="896"/>
      <c r="I419" s="896"/>
      <c r="J419" s="896"/>
      <c r="K419" s="896"/>
      <c r="L419" s="896"/>
      <c r="M419" s="896"/>
      <c r="N419" s="896"/>
      <c r="O419" s="896"/>
      <c r="P419" s="896"/>
      <c r="Q419" s="896"/>
      <c r="R419" s="896"/>
      <c r="S419" s="896"/>
      <c r="T419" s="896"/>
      <c r="U419" s="896"/>
      <c r="V419" s="896"/>
      <c r="W419" s="896"/>
      <c r="X419" s="896"/>
      <c r="Y419" s="896"/>
      <c r="Z419" s="900"/>
      <c r="AA419" s="896"/>
      <c r="AB419" s="896"/>
      <c r="AC419" s="896"/>
      <c r="AD419" s="896"/>
      <c r="AE419" s="896"/>
      <c r="AF419" s="896"/>
    </row>
    <row r="420" spans="1:32" x14ac:dyDescent="0.15">
      <c r="A420" s="895" t="s">
        <v>3856</v>
      </c>
      <c r="B420" s="896" t="s">
        <v>512</v>
      </c>
      <c r="C420" s="896" t="s">
        <v>1168</v>
      </c>
      <c r="D420" s="896"/>
      <c r="E420" s="896"/>
      <c r="F420" s="896"/>
      <c r="G420" s="896"/>
      <c r="H420" s="896"/>
      <c r="I420" s="896"/>
      <c r="J420" s="896"/>
      <c r="K420" s="896"/>
      <c r="L420" s="896"/>
      <c r="M420" s="896"/>
      <c r="N420" s="896"/>
      <c r="O420" s="896"/>
      <c r="P420" s="896"/>
      <c r="Q420" s="896"/>
      <c r="R420" s="896"/>
      <c r="S420" s="896"/>
      <c r="T420" s="896"/>
      <c r="U420" s="896"/>
      <c r="V420" s="896"/>
      <c r="W420" s="896"/>
      <c r="X420" s="896"/>
      <c r="Y420" s="896"/>
      <c r="Z420" s="900"/>
      <c r="AA420" s="896"/>
      <c r="AB420" s="896"/>
      <c r="AC420" s="896"/>
      <c r="AD420" s="896"/>
      <c r="AE420" s="896"/>
      <c r="AF420" s="896"/>
    </row>
    <row r="421" spans="1:32" x14ac:dyDescent="0.15">
      <c r="A421" s="895" t="s">
        <v>3858</v>
      </c>
      <c r="B421" s="896" t="s">
        <v>513</v>
      </c>
      <c r="C421" s="896" t="s">
        <v>1299</v>
      </c>
      <c r="D421" s="896"/>
      <c r="E421" s="896"/>
      <c r="F421" s="896"/>
      <c r="G421" s="896"/>
      <c r="H421" s="896"/>
      <c r="I421" s="896"/>
      <c r="J421" s="896"/>
      <c r="K421" s="896"/>
      <c r="L421" s="896"/>
      <c r="M421" s="896"/>
      <c r="N421" s="896"/>
      <c r="O421" s="896"/>
      <c r="P421" s="896"/>
      <c r="Q421" s="896"/>
      <c r="R421" s="896"/>
      <c r="S421" s="896"/>
      <c r="T421" s="896"/>
      <c r="U421" s="896"/>
      <c r="V421" s="896"/>
      <c r="W421" s="896"/>
      <c r="X421" s="896"/>
      <c r="Y421" s="896"/>
      <c r="Z421" s="900"/>
      <c r="AA421" s="896"/>
      <c r="AB421" s="896"/>
      <c r="AC421" s="896"/>
      <c r="AD421" s="896"/>
      <c r="AE421" s="896"/>
      <c r="AF421" s="896"/>
    </row>
    <row r="422" spans="1:32" x14ac:dyDescent="0.15">
      <c r="A422" s="895" t="s">
        <v>3860</v>
      </c>
      <c r="B422" s="896" t="s">
        <v>515</v>
      </c>
      <c r="C422" s="896" t="s">
        <v>1298</v>
      </c>
      <c r="D422" s="896"/>
      <c r="E422" s="896"/>
      <c r="F422" s="896"/>
      <c r="G422" s="896"/>
      <c r="H422" s="896"/>
      <c r="I422" s="896"/>
      <c r="J422" s="896"/>
      <c r="K422" s="896"/>
      <c r="L422" s="896"/>
      <c r="M422" s="896"/>
      <c r="N422" s="896"/>
      <c r="O422" s="896"/>
      <c r="P422" s="896"/>
      <c r="Q422" s="896"/>
      <c r="R422" s="896"/>
      <c r="S422" s="896"/>
      <c r="T422" s="896"/>
      <c r="U422" s="896"/>
      <c r="V422" s="896"/>
      <c r="W422" s="896"/>
      <c r="X422" s="896"/>
      <c r="Y422" s="896"/>
      <c r="Z422" s="900"/>
      <c r="AA422" s="896"/>
      <c r="AB422" s="896"/>
      <c r="AC422" s="896"/>
      <c r="AD422" s="896"/>
      <c r="AE422" s="896"/>
      <c r="AF422" s="896"/>
    </row>
    <row r="423" spans="1:32" x14ac:dyDescent="0.15">
      <c r="A423" s="895" t="s">
        <v>3864</v>
      </c>
      <c r="B423" s="896" t="s">
        <v>53</v>
      </c>
      <c r="C423" s="896" t="s">
        <v>1615</v>
      </c>
      <c r="D423" s="896" t="s">
        <v>1614</v>
      </c>
      <c r="E423" s="896" t="s">
        <v>1166</v>
      </c>
      <c r="F423" s="896" t="s">
        <v>1187</v>
      </c>
      <c r="G423" s="896" t="s">
        <v>1613</v>
      </c>
      <c r="H423" s="896" t="s">
        <v>1138</v>
      </c>
      <c r="I423" s="896" t="s">
        <v>1612</v>
      </c>
      <c r="J423" s="896" t="s">
        <v>1147</v>
      </c>
      <c r="K423" s="896" t="s">
        <v>1324</v>
      </c>
      <c r="L423" s="896" t="s">
        <v>1611</v>
      </c>
      <c r="M423" s="896" t="s">
        <v>1270</v>
      </c>
      <c r="N423" s="896" t="s">
        <v>1610</v>
      </c>
      <c r="O423" s="896" t="s">
        <v>1609</v>
      </c>
      <c r="P423" s="896" t="s">
        <v>1243</v>
      </c>
      <c r="Q423" s="896" t="s">
        <v>1145</v>
      </c>
      <c r="R423" s="896" t="s">
        <v>1128</v>
      </c>
      <c r="S423" s="896" t="s">
        <v>1148</v>
      </c>
      <c r="T423" s="896" t="s">
        <v>1164</v>
      </c>
      <c r="U423" s="896"/>
      <c r="V423" s="896"/>
      <c r="W423" s="896"/>
      <c r="X423" s="896"/>
      <c r="Y423" s="896"/>
      <c r="Z423" s="900"/>
      <c r="AA423" s="896"/>
      <c r="AB423" s="896"/>
      <c r="AC423" s="896"/>
      <c r="AD423" s="896"/>
      <c r="AE423" s="896"/>
      <c r="AF423" s="896"/>
    </row>
    <row r="424" spans="1:32" x14ac:dyDescent="0.15">
      <c r="A424" s="895" t="s">
        <v>3866</v>
      </c>
      <c r="B424" s="896" t="s">
        <v>54</v>
      </c>
      <c r="C424" s="896" t="s">
        <v>1187</v>
      </c>
      <c r="D424" s="896" t="s">
        <v>1608</v>
      </c>
      <c r="E424" s="896"/>
      <c r="F424" s="896"/>
      <c r="G424" s="896"/>
      <c r="H424" s="896"/>
      <c r="I424" s="896"/>
      <c r="J424" s="896"/>
      <c r="K424" s="896"/>
      <c r="L424" s="896"/>
      <c r="M424" s="896"/>
      <c r="N424" s="896"/>
      <c r="O424" s="896"/>
      <c r="P424" s="896"/>
      <c r="Q424" s="896"/>
      <c r="R424" s="896"/>
      <c r="S424" s="896"/>
      <c r="T424" s="896"/>
      <c r="U424" s="896"/>
      <c r="V424" s="896"/>
      <c r="W424" s="896"/>
      <c r="X424" s="896"/>
      <c r="Y424" s="896"/>
      <c r="Z424" s="900"/>
      <c r="AA424" s="896"/>
      <c r="AB424" s="896"/>
      <c r="AC424" s="896"/>
      <c r="AD424" s="896"/>
      <c r="AE424" s="896"/>
      <c r="AF424" s="896"/>
    </row>
    <row r="425" spans="1:32" x14ac:dyDescent="0.15">
      <c r="A425" s="895" t="s">
        <v>3868</v>
      </c>
      <c r="B425" s="896" t="s">
        <v>55</v>
      </c>
      <c r="C425" s="896" t="s">
        <v>1607</v>
      </c>
      <c r="D425" s="896"/>
      <c r="E425" s="896"/>
      <c r="F425" s="896"/>
      <c r="G425" s="896"/>
      <c r="H425" s="896"/>
      <c r="I425" s="896"/>
      <c r="J425" s="896"/>
      <c r="K425" s="896"/>
      <c r="L425" s="896"/>
      <c r="M425" s="896"/>
      <c r="N425" s="896"/>
      <c r="O425" s="896"/>
      <c r="P425" s="896"/>
      <c r="Q425" s="896"/>
      <c r="R425" s="896"/>
      <c r="S425" s="896"/>
      <c r="T425" s="896"/>
      <c r="U425" s="896"/>
      <c r="V425" s="896"/>
      <c r="W425" s="896"/>
      <c r="X425" s="896"/>
      <c r="Y425" s="896"/>
      <c r="Z425" s="900"/>
      <c r="AA425" s="896"/>
      <c r="AB425" s="896"/>
      <c r="AC425" s="896"/>
      <c r="AD425" s="896"/>
      <c r="AE425" s="896"/>
      <c r="AF425" s="896"/>
    </row>
    <row r="426" spans="1:32" x14ac:dyDescent="0.15">
      <c r="A426" s="895" t="s">
        <v>3870</v>
      </c>
      <c r="B426" s="896" t="s">
        <v>132</v>
      </c>
      <c r="C426" s="896" t="s">
        <v>1197</v>
      </c>
      <c r="D426" s="896" t="s">
        <v>1312</v>
      </c>
      <c r="E426" s="896"/>
      <c r="F426" s="896"/>
      <c r="G426" s="896"/>
      <c r="H426" s="896"/>
      <c r="I426" s="896"/>
      <c r="J426" s="896"/>
      <c r="K426" s="896"/>
      <c r="L426" s="896"/>
      <c r="M426" s="896"/>
      <c r="N426" s="896"/>
      <c r="O426" s="896"/>
      <c r="P426" s="896"/>
      <c r="Q426" s="896"/>
      <c r="R426" s="896"/>
      <c r="S426" s="896"/>
      <c r="T426" s="896"/>
      <c r="U426" s="896"/>
      <c r="V426" s="896"/>
      <c r="W426" s="896"/>
      <c r="X426" s="896"/>
      <c r="Y426" s="896"/>
      <c r="Z426" s="900"/>
      <c r="AA426" s="896"/>
      <c r="AB426" s="896"/>
      <c r="AC426" s="896"/>
      <c r="AD426" s="896"/>
      <c r="AE426" s="896"/>
      <c r="AF426" s="896"/>
    </row>
    <row r="427" spans="1:32" x14ac:dyDescent="0.15">
      <c r="A427" s="895" t="s">
        <v>3872</v>
      </c>
      <c r="B427" s="896" t="s">
        <v>133</v>
      </c>
      <c r="C427" s="896" t="s">
        <v>1524</v>
      </c>
      <c r="D427" s="896" t="s">
        <v>1523</v>
      </c>
      <c r="E427" s="896" t="s">
        <v>1145</v>
      </c>
      <c r="F427" s="896"/>
      <c r="G427" s="896"/>
      <c r="H427" s="896"/>
      <c r="I427" s="896"/>
      <c r="J427" s="896"/>
      <c r="K427" s="896"/>
      <c r="L427" s="896"/>
      <c r="M427" s="896"/>
      <c r="N427" s="896"/>
      <c r="O427" s="896"/>
      <c r="P427" s="896"/>
      <c r="Q427" s="896"/>
      <c r="R427" s="896"/>
      <c r="S427" s="896"/>
      <c r="T427" s="896"/>
      <c r="U427" s="896"/>
      <c r="V427" s="896"/>
      <c r="W427" s="896"/>
      <c r="X427" s="896"/>
      <c r="Y427" s="896"/>
      <c r="Z427" s="900"/>
      <c r="AA427" s="896"/>
      <c r="AB427" s="896"/>
      <c r="AC427" s="896"/>
      <c r="AD427" s="896"/>
      <c r="AE427" s="896"/>
      <c r="AF427" s="896"/>
    </row>
    <row r="428" spans="1:32" x14ac:dyDescent="0.15">
      <c r="A428" s="895" t="s">
        <v>3874</v>
      </c>
      <c r="B428" s="896" t="s">
        <v>134</v>
      </c>
      <c r="C428" s="896" t="s">
        <v>1166</v>
      </c>
      <c r="D428" s="896" t="s">
        <v>2308</v>
      </c>
      <c r="E428" s="896"/>
      <c r="F428" s="896"/>
      <c r="G428" s="896"/>
      <c r="H428" s="896"/>
      <c r="I428" s="896"/>
      <c r="J428" s="896"/>
      <c r="K428" s="896"/>
      <c r="L428" s="896"/>
      <c r="M428" s="896"/>
      <c r="N428" s="896"/>
      <c r="O428" s="896"/>
      <c r="P428" s="896"/>
      <c r="Q428" s="896"/>
      <c r="R428" s="896"/>
      <c r="S428" s="896"/>
      <c r="T428" s="896"/>
      <c r="U428" s="896"/>
      <c r="V428" s="896"/>
      <c r="W428" s="896"/>
      <c r="X428" s="896"/>
      <c r="Y428" s="896"/>
      <c r="Z428" s="900"/>
      <c r="AA428" s="896"/>
      <c r="AB428" s="896"/>
      <c r="AC428" s="896"/>
      <c r="AD428" s="896"/>
      <c r="AE428" s="896"/>
      <c r="AF428" s="896"/>
    </row>
    <row r="429" spans="1:32" x14ac:dyDescent="0.15">
      <c r="A429" s="895" t="s">
        <v>3880</v>
      </c>
      <c r="B429" s="585" t="s">
        <v>516</v>
      </c>
      <c r="C429" s="585" t="s">
        <v>1154</v>
      </c>
      <c r="D429" s="896"/>
      <c r="E429" s="896"/>
      <c r="F429" s="896"/>
      <c r="G429" s="896"/>
      <c r="H429" s="896"/>
      <c r="I429" s="896"/>
      <c r="J429" s="896"/>
      <c r="K429" s="896"/>
      <c r="L429" s="896"/>
      <c r="M429" s="896"/>
      <c r="N429" s="896"/>
      <c r="O429" s="896"/>
      <c r="P429" s="896"/>
      <c r="Q429" s="896"/>
      <c r="R429" s="896"/>
      <c r="S429" s="896"/>
      <c r="T429" s="896"/>
      <c r="U429" s="896"/>
      <c r="V429" s="896"/>
      <c r="W429" s="896"/>
      <c r="X429" s="900"/>
      <c r="Y429" s="896"/>
      <c r="Z429" s="896"/>
      <c r="AA429" s="896"/>
      <c r="AB429" s="896"/>
      <c r="AC429" s="896"/>
      <c r="AD429" s="896"/>
      <c r="AE429" s="896"/>
      <c r="AF429" s="896"/>
    </row>
    <row r="430" spans="1:32" x14ac:dyDescent="0.15">
      <c r="A430" s="895" t="s">
        <v>3882</v>
      </c>
      <c r="B430" s="896" t="s">
        <v>518</v>
      </c>
      <c r="C430" s="896" t="s">
        <v>1250</v>
      </c>
      <c r="D430" s="896"/>
      <c r="E430" s="896"/>
      <c r="F430" s="896"/>
      <c r="G430" s="896"/>
      <c r="I430" s="896"/>
      <c r="J430" s="896"/>
      <c r="K430" s="896"/>
      <c r="L430" s="896"/>
      <c r="M430" s="896"/>
      <c r="N430" s="896"/>
      <c r="O430" s="896"/>
      <c r="P430" s="896"/>
      <c r="Q430" s="896"/>
      <c r="R430" s="896"/>
      <c r="S430" s="896"/>
      <c r="T430" s="896"/>
      <c r="U430" s="896"/>
      <c r="V430" s="896"/>
      <c r="W430" s="896"/>
      <c r="X430" s="896"/>
      <c r="Y430" s="896"/>
      <c r="Z430" s="900"/>
      <c r="AA430" s="896"/>
      <c r="AB430" s="896"/>
      <c r="AC430" s="896"/>
      <c r="AD430" s="896"/>
      <c r="AE430" s="896"/>
      <c r="AF430" s="896"/>
    </row>
    <row r="431" spans="1:32" x14ac:dyDescent="0.15">
      <c r="A431" s="895" t="s">
        <v>3884</v>
      </c>
      <c r="B431" s="929" t="s">
        <v>520</v>
      </c>
      <c r="C431" s="896" t="s">
        <v>1138</v>
      </c>
      <c r="D431" s="896" t="s">
        <v>1296</v>
      </c>
      <c r="E431" s="896" t="s">
        <v>1128</v>
      </c>
      <c r="F431" s="929" t="s">
        <v>4855</v>
      </c>
      <c r="G431" s="896" t="s">
        <v>1250</v>
      </c>
      <c r="H431" s="896" t="s">
        <v>1164</v>
      </c>
      <c r="I431" s="896" t="s">
        <v>1294</v>
      </c>
      <c r="J431" s="896" t="s">
        <v>1270</v>
      </c>
      <c r="K431" s="896" t="s">
        <v>1295</v>
      </c>
      <c r="L431" s="896" t="s">
        <v>2719</v>
      </c>
      <c r="M431" s="896"/>
      <c r="N431" s="896"/>
      <c r="O431" s="896"/>
      <c r="P431" s="896"/>
      <c r="Q431" s="896"/>
      <c r="R431" s="896"/>
      <c r="S431" s="896"/>
      <c r="T431" s="896"/>
      <c r="U431" s="896"/>
      <c r="V431" s="896"/>
      <c r="W431" s="896"/>
      <c r="X431" s="896"/>
      <c r="Y431" s="896"/>
      <c r="Z431" s="900"/>
      <c r="AA431" s="896"/>
      <c r="AB431" s="896"/>
      <c r="AC431" s="896"/>
      <c r="AD431" s="896"/>
      <c r="AE431" s="896"/>
      <c r="AF431" s="896"/>
    </row>
    <row r="432" spans="1:32" x14ac:dyDescent="0.15">
      <c r="A432" s="895" t="s">
        <v>3886</v>
      </c>
      <c r="B432" s="896" t="s">
        <v>522</v>
      </c>
      <c r="C432" s="896" t="s">
        <v>1190</v>
      </c>
      <c r="D432" s="896" t="s">
        <v>1292</v>
      </c>
      <c r="E432" s="896" t="s">
        <v>1291</v>
      </c>
      <c r="F432" s="896" t="s">
        <v>1145</v>
      </c>
      <c r="G432" s="896" t="s">
        <v>1128</v>
      </c>
      <c r="H432" s="896"/>
      <c r="I432" s="896"/>
      <c r="J432" s="896"/>
      <c r="K432" s="896"/>
      <c r="L432" s="896"/>
      <c r="M432" s="896"/>
      <c r="N432" s="896"/>
      <c r="O432" s="896"/>
      <c r="P432" s="896"/>
      <c r="Q432" s="896"/>
      <c r="R432" s="896"/>
      <c r="S432" s="896"/>
      <c r="T432" s="896"/>
      <c r="U432" s="896"/>
      <c r="V432" s="896"/>
      <c r="W432" s="896"/>
      <c r="X432" s="896"/>
      <c r="Y432" s="896"/>
      <c r="Z432" s="900"/>
      <c r="AA432" s="896"/>
      <c r="AB432" s="896"/>
      <c r="AC432" s="896"/>
      <c r="AD432" s="896"/>
      <c r="AE432" s="896"/>
      <c r="AF432" s="896"/>
    </row>
    <row r="433" spans="1:32" x14ac:dyDescent="0.15">
      <c r="A433" s="895" t="s">
        <v>3888</v>
      </c>
      <c r="B433" s="896" t="s">
        <v>527</v>
      </c>
      <c r="C433" s="896" t="s">
        <v>1148</v>
      </c>
      <c r="D433" s="896"/>
      <c r="E433" s="896"/>
      <c r="F433" s="896"/>
      <c r="G433" s="896"/>
      <c r="H433" s="896"/>
      <c r="I433" s="896"/>
      <c r="J433" s="896"/>
      <c r="K433" s="896"/>
      <c r="L433" s="896"/>
      <c r="M433" s="896"/>
      <c r="N433" s="896"/>
      <c r="O433" s="896"/>
      <c r="P433" s="896"/>
      <c r="Q433" s="896"/>
      <c r="R433" s="896"/>
      <c r="S433" s="896"/>
      <c r="T433" s="896"/>
      <c r="U433" s="896"/>
      <c r="V433" s="896"/>
      <c r="W433" s="896"/>
      <c r="X433" s="896"/>
      <c r="Y433" s="896"/>
      <c r="Z433" s="900"/>
      <c r="AA433" s="896"/>
      <c r="AB433" s="896"/>
      <c r="AC433" s="896"/>
      <c r="AD433" s="896"/>
      <c r="AE433" s="896"/>
      <c r="AF433" s="896"/>
    </row>
    <row r="434" spans="1:32" x14ac:dyDescent="0.15">
      <c r="A434" s="895" t="s">
        <v>3890</v>
      </c>
      <c r="B434" s="896" t="s">
        <v>519</v>
      </c>
      <c r="C434" s="896" t="s">
        <v>1176</v>
      </c>
      <c r="D434" s="896" t="s">
        <v>1168</v>
      </c>
      <c r="E434" s="896"/>
      <c r="F434" s="896"/>
      <c r="G434" s="896"/>
      <c r="H434" s="896"/>
      <c r="I434" s="896"/>
      <c r="J434" s="896"/>
      <c r="K434" s="896"/>
      <c r="L434" s="896"/>
      <c r="M434" s="896"/>
      <c r="N434" s="896"/>
      <c r="O434" s="896"/>
      <c r="P434" s="896"/>
      <c r="Q434" s="896"/>
      <c r="R434" s="896"/>
      <c r="S434" s="896"/>
      <c r="T434" s="896"/>
      <c r="U434" s="896"/>
      <c r="V434" s="896"/>
      <c r="W434" s="896"/>
      <c r="X434" s="896"/>
      <c r="Y434" s="896"/>
      <c r="Z434" s="900"/>
      <c r="AA434" s="896"/>
      <c r="AB434" s="896"/>
      <c r="AC434" s="896"/>
      <c r="AD434" s="896"/>
      <c r="AE434" s="896"/>
      <c r="AF434" s="896"/>
    </row>
    <row r="435" spans="1:32" x14ac:dyDescent="0.15">
      <c r="A435" s="895" t="s">
        <v>3894</v>
      </c>
      <c r="B435" s="896" t="s">
        <v>524</v>
      </c>
      <c r="C435" s="896" t="s">
        <v>1145</v>
      </c>
      <c r="D435" s="896" t="s">
        <v>2543</v>
      </c>
      <c r="E435" s="896" t="s">
        <v>1288</v>
      </c>
      <c r="F435" s="896" t="s">
        <v>1168</v>
      </c>
      <c r="G435" s="896" t="s">
        <v>1181</v>
      </c>
      <c r="H435" s="896"/>
      <c r="I435" s="896"/>
      <c r="J435" s="896"/>
      <c r="K435" s="896"/>
      <c r="L435" s="896"/>
      <c r="M435" s="896"/>
      <c r="N435" s="896"/>
      <c r="O435" s="896"/>
      <c r="P435" s="896"/>
      <c r="Q435" s="896"/>
      <c r="R435" s="896"/>
      <c r="S435" s="896"/>
      <c r="T435" s="896"/>
      <c r="U435" s="896"/>
      <c r="V435" s="896"/>
      <c r="W435" s="896"/>
      <c r="X435" s="896"/>
      <c r="Y435" s="896"/>
      <c r="Z435" s="900"/>
      <c r="AA435" s="896"/>
      <c r="AB435" s="896"/>
      <c r="AC435" s="896"/>
      <c r="AD435" s="896"/>
      <c r="AE435" s="896"/>
      <c r="AF435" s="896"/>
    </row>
    <row r="436" spans="1:32" x14ac:dyDescent="0.15">
      <c r="A436" s="895" t="s">
        <v>3896</v>
      </c>
      <c r="B436" s="896" t="s">
        <v>529</v>
      </c>
      <c r="C436" s="896" t="s">
        <v>1286</v>
      </c>
      <c r="D436" s="896" t="s">
        <v>1167</v>
      </c>
      <c r="E436" s="896" t="s">
        <v>1177</v>
      </c>
      <c r="F436" s="896" t="s">
        <v>1138</v>
      </c>
      <c r="G436" s="896" t="s">
        <v>1230</v>
      </c>
      <c r="H436" s="896" t="s">
        <v>1182</v>
      </c>
      <c r="I436" s="896" t="s">
        <v>1151</v>
      </c>
      <c r="J436" s="896" t="s">
        <v>1176</v>
      </c>
      <c r="K436" s="896" t="s">
        <v>1174</v>
      </c>
      <c r="L436" s="896" t="s">
        <v>1285</v>
      </c>
      <c r="M436" s="896" t="s">
        <v>1284</v>
      </c>
      <c r="N436" s="896" t="s">
        <v>1283</v>
      </c>
      <c r="O436" s="896" t="s">
        <v>1282</v>
      </c>
      <c r="P436" s="896" t="s">
        <v>1145</v>
      </c>
      <c r="Q436" s="896" t="s">
        <v>1128</v>
      </c>
      <c r="R436" s="896" t="s">
        <v>1228</v>
      </c>
      <c r="S436" s="896"/>
      <c r="T436" s="896"/>
      <c r="U436" s="896"/>
      <c r="V436" s="896"/>
      <c r="W436" s="896"/>
      <c r="X436" s="896"/>
      <c r="Y436" s="896"/>
      <c r="Z436" s="900"/>
      <c r="AA436" s="896"/>
      <c r="AB436" s="896"/>
      <c r="AC436" s="896"/>
      <c r="AD436" s="896"/>
      <c r="AE436" s="896"/>
      <c r="AF436" s="896"/>
    </row>
    <row r="437" spans="1:32" x14ac:dyDescent="0.15">
      <c r="A437" s="895" t="s">
        <v>3898</v>
      </c>
      <c r="B437" s="896" t="s">
        <v>530</v>
      </c>
      <c r="C437" s="896" t="s">
        <v>1281</v>
      </c>
      <c r="D437" s="896" t="s">
        <v>1198</v>
      </c>
      <c r="E437" s="896" t="s">
        <v>1145</v>
      </c>
      <c r="F437" s="896" t="s">
        <v>1148</v>
      </c>
      <c r="G437" s="896" t="s">
        <v>2396</v>
      </c>
      <c r="H437" s="896"/>
      <c r="I437" s="896"/>
      <c r="J437" s="896"/>
      <c r="K437" s="896"/>
      <c r="L437" s="896"/>
      <c r="M437" s="896"/>
      <c r="N437" s="896"/>
      <c r="O437" s="896"/>
      <c r="P437" s="896"/>
      <c r="Q437" s="896"/>
      <c r="R437" s="896"/>
      <c r="S437" s="896"/>
      <c r="T437" s="896"/>
      <c r="U437" s="896"/>
      <c r="V437" s="896"/>
      <c r="W437" s="896"/>
      <c r="X437" s="896"/>
      <c r="Y437" s="896"/>
      <c r="Z437" s="900"/>
      <c r="AA437" s="896"/>
      <c r="AB437" s="896"/>
      <c r="AC437" s="896"/>
      <c r="AD437" s="896"/>
      <c r="AE437" s="896"/>
      <c r="AF437" s="896"/>
    </row>
    <row r="438" spans="1:32" x14ac:dyDescent="0.15">
      <c r="A438" s="895" t="s">
        <v>3900</v>
      </c>
      <c r="B438" s="896" t="s">
        <v>525</v>
      </c>
      <c r="C438" s="896" t="s">
        <v>1176</v>
      </c>
      <c r="D438" s="896" t="s">
        <v>1156</v>
      </c>
      <c r="E438" s="896"/>
      <c r="F438" s="896"/>
      <c r="G438" s="896"/>
      <c r="H438" s="896"/>
      <c r="I438" s="896"/>
      <c r="J438" s="896"/>
      <c r="K438" s="896"/>
      <c r="L438" s="896"/>
      <c r="M438" s="896"/>
      <c r="N438" s="896"/>
      <c r="O438" s="896"/>
      <c r="P438" s="896"/>
      <c r="Q438" s="896"/>
      <c r="R438" s="896"/>
      <c r="S438" s="896"/>
      <c r="T438" s="896"/>
      <c r="U438" s="896"/>
      <c r="V438" s="896"/>
      <c r="W438" s="896"/>
      <c r="X438" s="896"/>
      <c r="Y438" s="896"/>
      <c r="Z438" s="900"/>
      <c r="AA438" s="896"/>
      <c r="AB438" s="896"/>
      <c r="AC438" s="896"/>
      <c r="AD438" s="896"/>
      <c r="AE438" s="896"/>
      <c r="AF438" s="896"/>
    </row>
    <row r="439" spans="1:32" x14ac:dyDescent="0.15">
      <c r="A439" s="895" t="s">
        <v>3902</v>
      </c>
      <c r="B439" s="896" t="s">
        <v>531</v>
      </c>
      <c r="C439" s="896" t="s">
        <v>1152</v>
      </c>
      <c r="D439" s="896" t="s">
        <v>1145</v>
      </c>
      <c r="E439" s="896"/>
      <c r="F439" s="896"/>
      <c r="G439" s="896"/>
      <c r="H439" s="896"/>
      <c r="I439" s="896"/>
      <c r="J439" s="896"/>
      <c r="K439" s="896"/>
      <c r="L439" s="896"/>
      <c r="M439" s="896"/>
      <c r="N439" s="896"/>
      <c r="O439" s="896"/>
      <c r="P439" s="896"/>
      <c r="Q439" s="896"/>
      <c r="R439" s="896"/>
      <c r="S439" s="896"/>
      <c r="T439" s="896"/>
      <c r="U439" s="896"/>
      <c r="V439" s="896"/>
      <c r="W439" s="896"/>
      <c r="X439" s="896"/>
      <c r="Y439" s="896"/>
      <c r="Z439" s="900"/>
      <c r="AA439" s="896"/>
      <c r="AB439" s="896"/>
      <c r="AC439" s="896"/>
      <c r="AD439" s="896"/>
      <c r="AE439" s="896"/>
      <c r="AF439" s="896"/>
    </row>
    <row r="440" spans="1:32" x14ac:dyDescent="0.15">
      <c r="A440" s="895" t="s">
        <v>3904</v>
      </c>
      <c r="B440" s="896" t="s">
        <v>532</v>
      </c>
      <c r="C440" s="896" t="s">
        <v>1145</v>
      </c>
      <c r="D440" s="896" t="s">
        <v>1211</v>
      </c>
      <c r="E440" s="896" t="s">
        <v>1187</v>
      </c>
      <c r="F440" s="896" t="s">
        <v>1280</v>
      </c>
      <c r="G440" s="896" t="s">
        <v>1182</v>
      </c>
      <c r="H440" s="896" t="s">
        <v>1279</v>
      </c>
      <c r="I440" s="896" t="s">
        <v>1152</v>
      </c>
      <c r="J440" s="896" t="s">
        <v>1141</v>
      </c>
      <c r="K440" s="896"/>
      <c r="L440" s="896"/>
      <c r="M440" s="896"/>
      <c r="N440" s="896"/>
      <c r="O440" s="896"/>
      <c r="P440" s="896"/>
      <c r="Q440" s="896"/>
      <c r="R440" s="896"/>
      <c r="S440" s="896"/>
      <c r="T440" s="896"/>
      <c r="U440" s="896"/>
      <c r="V440" s="896"/>
      <c r="W440" s="896"/>
      <c r="X440" s="896"/>
      <c r="Y440" s="896"/>
      <c r="Z440" s="900"/>
      <c r="AA440" s="896"/>
      <c r="AB440" s="896"/>
      <c r="AC440" s="896"/>
      <c r="AD440" s="896"/>
      <c r="AE440" s="896"/>
      <c r="AF440" s="896"/>
    </row>
    <row r="441" spans="1:32" x14ac:dyDescent="0.15">
      <c r="A441" s="895" t="s">
        <v>3906</v>
      </c>
      <c r="B441" s="896" t="s">
        <v>535</v>
      </c>
      <c r="C441" s="896" t="s">
        <v>1128</v>
      </c>
      <c r="D441" s="896" t="s">
        <v>1182</v>
      </c>
      <c r="E441" s="896" t="s">
        <v>1273</v>
      </c>
      <c r="F441" s="896" t="s">
        <v>4544</v>
      </c>
      <c r="G441" s="896" t="s">
        <v>1275</v>
      </c>
      <c r="H441" s="896" t="s">
        <v>1274</v>
      </c>
      <c r="I441" s="896" t="s">
        <v>1269</v>
      </c>
      <c r="J441" s="896" t="s">
        <v>1138</v>
      </c>
      <c r="K441" s="896" t="s">
        <v>1167</v>
      </c>
      <c r="L441" s="896" t="s">
        <v>1228</v>
      </c>
      <c r="M441" s="896" t="s">
        <v>1272</v>
      </c>
      <c r="N441" s="896" t="s">
        <v>1270</v>
      </c>
      <c r="O441" s="896" t="s">
        <v>1148</v>
      </c>
      <c r="P441" s="896" t="s">
        <v>1169</v>
      </c>
      <c r="Q441" s="896" t="s">
        <v>1271</v>
      </c>
      <c r="R441" s="896" t="s">
        <v>2650</v>
      </c>
      <c r="S441" s="896" t="s">
        <v>1276</v>
      </c>
      <c r="T441" s="896" t="s">
        <v>1173</v>
      </c>
      <c r="U441" s="896" t="s">
        <v>1143</v>
      </c>
      <c r="V441" s="896" t="s">
        <v>2544</v>
      </c>
      <c r="W441" s="896" t="s">
        <v>4641</v>
      </c>
      <c r="X441" s="896"/>
      <c r="Y441" s="896"/>
      <c r="Z441" s="900"/>
      <c r="AA441" s="896"/>
      <c r="AB441" s="896"/>
      <c r="AC441" s="896"/>
      <c r="AD441" s="896"/>
      <c r="AE441" s="896"/>
      <c r="AF441" s="896"/>
    </row>
    <row r="442" spans="1:32" x14ac:dyDescent="0.15">
      <c r="A442" s="895" t="s">
        <v>3908</v>
      </c>
      <c r="B442" s="896" t="s">
        <v>536</v>
      </c>
      <c r="C442" s="896" t="s">
        <v>1145</v>
      </c>
      <c r="D442" s="896" t="s">
        <v>1138</v>
      </c>
      <c r="E442" s="896" t="s">
        <v>1169</v>
      </c>
      <c r="F442" s="896" t="s">
        <v>1128</v>
      </c>
      <c r="G442" s="896" t="s">
        <v>1267</v>
      </c>
      <c r="H442" s="896" t="s">
        <v>4547</v>
      </c>
      <c r="I442" s="896" t="s">
        <v>1228</v>
      </c>
      <c r="J442" s="896" t="s">
        <v>1182</v>
      </c>
      <c r="K442" s="896" t="s">
        <v>2651</v>
      </c>
      <c r="L442" s="896" t="s">
        <v>1268</v>
      </c>
      <c r="M442" s="896"/>
      <c r="N442" s="896"/>
      <c r="O442" s="896"/>
      <c r="P442" s="896"/>
      <c r="Q442" s="896"/>
      <c r="R442" s="896"/>
      <c r="S442" s="896"/>
      <c r="T442" s="896"/>
      <c r="U442" s="896"/>
      <c r="V442" s="896"/>
      <c r="W442" s="896"/>
      <c r="X442" s="896"/>
      <c r="Y442" s="896"/>
      <c r="Z442" s="900"/>
      <c r="AA442" s="896"/>
      <c r="AB442" s="896"/>
      <c r="AC442" s="896"/>
      <c r="AD442" s="896"/>
      <c r="AE442" s="896"/>
      <c r="AF442" s="896"/>
    </row>
    <row r="443" spans="1:32" x14ac:dyDescent="0.15">
      <c r="A443" s="895" t="s">
        <v>3910</v>
      </c>
      <c r="B443" s="896" t="s">
        <v>2754</v>
      </c>
      <c r="C443" s="896" t="s">
        <v>1297</v>
      </c>
      <c r="D443" s="896" t="s">
        <v>1169</v>
      </c>
      <c r="E443" s="896" t="s">
        <v>1138</v>
      </c>
      <c r="F443" s="896" t="s">
        <v>1156</v>
      </c>
      <c r="G443" s="896" t="s">
        <v>2718</v>
      </c>
      <c r="H443" s="896"/>
      <c r="I443" s="896"/>
      <c r="J443" s="896"/>
      <c r="K443" s="896"/>
      <c r="L443" s="896"/>
      <c r="M443" s="896"/>
      <c r="N443" s="896"/>
      <c r="O443" s="896"/>
      <c r="P443" s="896"/>
      <c r="Q443" s="896"/>
      <c r="R443" s="896"/>
      <c r="S443" s="896"/>
      <c r="T443" s="896"/>
      <c r="U443" s="896"/>
      <c r="V443" s="896"/>
      <c r="W443" s="896"/>
      <c r="X443" s="896"/>
      <c r="Y443" s="896"/>
      <c r="Z443" s="900"/>
      <c r="AA443" s="896"/>
      <c r="AB443" s="896"/>
      <c r="AC443" s="896"/>
      <c r="AD443" s="896"/>
      <c r="AE443" s="896"/>
      <c r="AF443" s="896"/>
    </row>
    <row r="444" spans="1:32" x14ac:dyDescent="0.15">
      <c r="A444" s="895" t="s">
        <v>3912</v>
      </c>
      <c r="B444" s="896" t="s">
        <v>523</v>
      </c>
      <c r="C444" s="896" t="s">
        <v>1290</v>
      </c>
      <c r="D444" s="896" t="s">
        <v>1289</v>
      </c>
      <c r="E444" s="896" t="s">
        <v>1149</v>
      </c>
      <c r="F444" s="896" t="s">
        <v>1154</v>
      </c>
      <c r="G444" s="896"/>
      <c r="H444" s="896"/>
      <c r="I444" s="896"/>
      <c r="J444" s="896"/>
      <c r="K444" s="896"/>
      <c r="L444" s="896"/>
      <c r="M444" s="896"/>
      <c r="N444" s="896"/>
      <c r="O444" s="896"/>
      <c r="P444" s="896"/>
      <c r="Q444" s="896"/>
      <c r="R444" s="896"/>
      <c r="S444" s="896"/>
      <c r="T444" s="896"/>
      <c r="U444" s="896"/>
      <c r="V444" s="896"/>
      <c r="W444" s="896"/>
      <c r="X444" s="896"/>
      <c r="Y444" s="896"/>
      <c r="Z444" s="900"/>
      <c r="AA444" s="896"/>
      <c r="AB444" s="896"/>
      <c r="AC444" s="896"/>
      <c r="AD444" s="896"/>
      <c r="AE444" s="896"/>
      <c r="AF444" s="896"/>
    </row>
    <row r="445" spans="1:32" x14ac:dyDescent="0.15">
      <c r="A445" s="895" t="s">
        <v>3914</v>
      </c>
      <c r="B445" s="896" t="s">
        <v>534</v>
      </c>
      <c r="C445" s="896" t="s">
        <v>1278</v>
      </c>
      <c r="D445" s="896" t="s">
        <v>1235</v>
      </c>
      <c r="E445" s="896" t="s">
        <v>1277</v>
      </c>
      <c r="F445" s="896"/>
      <c r="G445" s="896"/>
      <c r="H445" s="896"/>
      <c r="I445" s="896"/>
      <c r="J445" s="896"/>
      <c r="K445" s="896"/>
      <c r="L445" s="896"/>
      <c r="M445" s="896"/>
      <c r="N445" s="896"/>
      <c r="O445" s="896"/>
      <c r="P445" s="896"/>
      <c r="Q445" s="896"/>
      <c r="R445" s="896"/>
      <c r="S445" s="896"/>
      <c r="T445" s="896"/>
      <c r="U445" s="896"/>
      <c r="V445" s="896"/>
      <c r="W445" s="896"/>
      <c r="X445" s="896"/>
      <c r="Y445" s="896"/>
      <c r="Z445" s="900"/>
      <c r="AA445" s="896"/>
      <c r="AB445" s="896"/>
      <c r="AC445" s="896"/>
      <c r="AD445" s="896"/>
      <c r="AE445" s="896"/>
      <c r="AF445" s="896"/>
    </row>
    <row r="446" spans="1:32" x14ac:dyDescent="0.15">
      <c r="A446" s="895" t="s">
        <v>3916</v>
      </c>
      <c r="B446" s="896" t="s">
        <v>3917</v>
      </c>
      <c r="C446" s="896" t="s">
        <v>1149</v>
      </c>
      <c r="D446" s="896" t="s">
        <v>1204</v>
      </c>
      <c r="E446" s="896"/>
      <c r="F446" s="896"/>
      <c r="G446" s="896"/>
      <c r="H446" s="896"/>
      <c r="I446" s="896"/>
      <c r="J446" s="896"/>
      <c r="K446" s="896"/>
      <c r="L446" s="896"/>
      <c r="M446" s="896"/>
      <c r="N446" s="896"/>
      <c r="O446" s="896"/>
      <c r="P446" s="896"/>
      <c r="Q446" s="896"/>
      <c r="R446" s="896"/>
      <c r="S446" s="896"/>
      <c r="T446" s="896"/>
      <c r="U446" s="896"/>
      <c r="V446" s="896"/>
      <c r="W446" s="896"/>
      <c r="X446" s="896"/>
      <c r="Y446" s="896"/>
      <c r="Z446" s="900"/>
      <c r="AA446" s="896"/>
      <c r="AB446" s="896"/>
      <c r="AC446" s="896"/>
      <c r="AD446" s="896"/>
      <c r="AE446" s="896"/>
      <c r="AF446" s="896"/>
    </row>
    <row r="447" spans="1:32" x14ac:dyDescent="0.15">
      <c r="A447" s="895" t="s">
        <v>3919</v>
      </c>
      <c r="B447" s="896" t="s">
        <v>526</v>
      </c>
      <c r="C447" s="896" t="s">
        <v>1287</v>
      </c>
      <c r="D447" s="896"/>
      <c r="E447" s="896"/>
      <c r="F447" s="896"/>
      <c r="G447" s="896"/>
      <c r="H447" s="896"/>
      <c r="I447" s="896"/>
      <c r="J447" s="896"/>
      <c r="K447" s="896"/>
      <c r="L447" s="896"/>
      <c r="M447" s="896"/>
      <c r="N447" s="896"/>
      <c r="O447" s="896"/>
      <c r="P447" s="896"/>
      <c r="Q447" s="896"/>
      <c r="R447" s="896"/>
      <c r="S447" s="896"/>
      <c r="T447" s="896"/>
      <c r="U447" s="896"/>
      <c r="V447" s="896"/>
      <c r="W447" s="896"/>
      <c r="X447" s="896"/>
      <c r="Y447" s="896"/>
      <c r="Z447" s="900"/>
      <c r="AA447" s="896"/>
      <c r="AB447" s="896"/>
      <c r="AC447" s="896"/>
      <c r="AD447" s="896"/>
      <c r="AE447" s="896"/>
      <c r="AF447" s="896"/>
    </row>
    <row r="448" spans="1:32" x14ac:dyDescent="0.15">
      <c r="A448" s="895" t="s">
        <v>3921</v>
      </c>
      <c r="B448" s="896" t="s">
        <v>2758</v>
      </c>
      <c r="C448" s="896" t="s">
        <v>1149</v>
      </c>
      <c r="D448" s="896"/>
      <c r="E448" s="896"/>
      <c r="F448" s="896"/>
      <c r="G448" s="896"/>
      <c r="H448" s="896"/>
      <c r="I448" s="896"/>
      <c r="J448" s="896"/>
      <c r="K448" s="896"/>
      <c r="L448" s="896"/>
      <c r="M448" s="896"/>
      <c r="N448" s="896"/>
      <c r="O448" s="896"/>
      <c r="P448" s="896"/>
      <c r="Q448" s="896"/>
      <c r="R448" s="896"/>
      <c r="S448" s="896"/>
      <c r="T448" s="896"/>
      <c r="U448" s="896"/>
      <c r="V448" s="896"/>
      <c r="W448" s="896"/>
      <c r="X448" s="896"/>
      <c r="Y448" s="896"/>
      <c r="Z448" s="900"/>
      <c r="AA448" s="896"/>
      <c r="AB448" s="896"/>
      <c r="AC448" s="896"/>
      <c r="AD448" s="896"/>
      <c r="AE448" s="896"/>
      <c r="AF448" s="896"/>
    </row>
    <row r="449" spans="1:32" x14ac:dyDescent="0.15">
      <c r="A449" s="895" t="s">
        <v>3923</v>
      </c>
      <c r="B449" s="896" t="s">
        <v>521</v>
      </c>
      <c r="C449" s="896" t="s">
        <v>1293</v>
      </c>
      <c r="D449" s="896"/>
      <c r="E449" s="896"/>
      <c r="F449" s="896"/>
      <c r="G449" s="896"/>
      <c r="H449" s="896"/>
      <c r="I449" s="896"/>
      <c r="J449" s="896"/>
      <c r="K449" s="896"/>
      <c r="L449" s="896"/>
      <c r="M449" s="896"/>
      <c r="N449" s="896"/>
      <c r="O449" s="896"/>
      <c r="P449" s="896"/>
      <c r="Q449" s="896"/>
      <c r="R449" s="896"/>
      <c r="S449" s="896"/>
      <c r="T449" s="896"/>
      <c r="U449" s="896"/>
      <c r="V449" s="896"/>
      <c r="W449" s="896"/>
      <c r="X449" s="896"/>
      <c r="Y449" s="896"/>
      <c r="Z449" s="900"/>
      <c r="AA449" s="896"/>
      <c r="AB449" s="896"/>
      <c r="AC449" s="896"/>
      <c r="AD449" s="896"/>
      <c r="AE449" s="896"/>
      <c r="AF449" s="896"/>
    </row>
    <row r="450" spans="1:32" x14ac:dyDescent="0.15">
      <c r="A450" s="895" t="s">
        <v>3929</v>
      </c>
      <c r="B450" s="896" t="s">
        <v>2757</v>
      </c>
      <c r="C450" s="896" t="s">
        <v>4472</v>
      </c>
      <c r="D450" s="896"/>
      <c r="E450" s="896"/>
      <c r="F450" s="896"/>
      <c r="G450" s="896"/>
      <c r="H450" s="896"/>
      <c r="I450" s="896"/>
      <c r="J450" s="896"/>
      <c r="K450" s="896"/>
      <c r="L450" s="896"/>
      <c r="M450" s="896"/>
      <c r="N450" s="896"/>
      <c r="O450" s="896"/>
      <c r="P450" s="896"/>
      <c r="Q450" s="896"/>
      <c r="R450" s="896"/>
      <c r="S450" s="896"/>
      <c r="T450" s="896"/>
      <c r="U450" s="896"/>
      <c r="V450" s="896"/>
      <c r="W450" s="896"/>
      <c r="X450" s="896"/>
      <c r="Y450" s="896"/>
      <c r="Z450" s="900"/>
      <c r="AA450" s="896"/>
      <c r="AB450" s="896"/>
      <c r="AC450" s="896"/>
      <c r="AD450" s="896"/>
      <c r="AE450" s="896"/>
      <c r="AF450" s="896"/>
    </row>
    <row r="451" spans="1:32" x14ac:dyDescent="0.15">
      <c r="A451" s="895" t="s">
        <v>3931</v>
      </c>
      <c r="B451" s="896" t="s">
        <v>2756</v>
      </c>
      <c r="C451" s="896" t="s">
        <v>2638</v>
      </c>
      <c r="D451" s="896"/>
      <c r="E451" s="896"/>
      <c r="F451" s="896"/>
      <c r="G451" s="896"/>
      <c r="H451" s="896"/>
      <c r="I451" s="896"/>
      <c r="J451" s="896"/>
      <c r="K451" s="896"/>
      <c r="L451" s="896"/>
      <c r="M451" s="896"/>
      <c r="N451" s="896"/>
      <c r="O451" s="896"/>
      <c r="P451" s="896"/>
      <c r="Q451" s="896"/>
      <c r="R451" s="896"/>
      <c r="S451" s="896"/>
      <c r="T451" s="896"/>
      <c r="U451" s="896"/>
      <c r="V451" s="896"/>
      <c r="W451" s="896"/>
      <c r="X451" s="896"/>
      <c r="Y451" s="896"/>
      <c r="Z451" s="900"/>
      <c r="AA451" s="896"/>
      <c r="AB451" s="896"/>
      <c r="AC451" s="896"/>
      <c r="AD451" s="896"/>
      <c r="AE451" s="896"/>
      <c r="AF451" s="896"/>
    </row>
    <row r="452" spans="1:32" x14ac:dyDescent="0.15">
      <c r="A452" s="895" t="s">
        <v>3933</v>
      </c>
      <c r="B452" s="896" t="s">
        <v>56</v>
      </c>
      <c r="C452" s="896" t="s">
        <v>1561</v>
      </c>
      <c r="D452" s="896" t="s">
        <v>1414</v>
      </c>
      <c r="E452" s="896" t="s">
        <v>1138</v>
      </c>
      <c r="F452" s="896" t="s">
        <v>1191</v>
      </c>
      <c r="G452" s="896" t="s">
        <v>1147</v>
      </c>
      <c r="H452" s="896" t="s">
        <v>1606</v>
      </c>
      <c r="I452" s="896" t="s">
        <v>1605</v>
      </c>
      <c r="J452" s="896" t="s">
        <v>1162</v>
      </c>
      <c r="K452" s="896" t="s">
        <v>1179</v>
      </c>
      <c r="L452" s="896" t="s">
        <v>1135</v>
      </c>
      <c r="M452" s="896" t="s">
        <v>1604</v>
      </c>
      <c r="N452" s="896" t="s">
        <v>1603</v>
      </c>
      <c r="O452" s="896" t="s">
        <v>1145</v>
      </c>
      <c r="P452" s="896" t="s">
        <v>1128</v>
      </c>
      <c r="Q452" s="896" t="s">
        <v>1148</v>
      </c>
      <c r="R452" s="896" t="s">
        <v>1164</v>
      </c>
      <c r="S452" s="896"/>
      <c r="T452" s="896"/>
      <c r="U452" s="896"/>
      <c r="V452" s="896"/>
      <c r="W452" s="896"/>
      <c r="X452" s="896"/>
      <c r="Y452" s="896"/>
      <c r="Z452" s="900"/>
      <c r="AA452" s="896"/>
      <c r="AB452" s="896"/>
      <c r="AC452" s="896"/>
      <c r="AD452" s="896"/>
      <c r="AE452" s="896"/>
      <c r="AF452" s="896"/>
    </row>
    <row r="453" spans="1:32" x14ac:dyDescent="0.15">
      <c r="A453" s="895" t="s">
        <v>3935</v>
      </c>
      <c r="B453" s="896" t="s">
        <v>57</v>
      </c>
      <c r="C453" s="896" t="s">
        <v>1187</v>
      </c>
      <c r="D453" s="896" t="s">
        <v>1608</v>
      </c>
      <c r="E453" s="896"/>
      <c r="F453" s="896"/>
      <c r="G453" s="896"/>
      <c r="H453" s="896"/>
      <c r="I453" s="896"/>
      <c r="J453" s="896"/>
      <c r="K453" s="896"/>
      <c r="L453" s="896"/>
      <c r="M453" s="896"/>
      <c r="N453" s="896"/>
      <c r="O453" s="896"/>
      <c r="P453" s="896"/>
      <c r="Q453" s="896"/>
      <c r="R453" s="896"/>
      <c r="S453" s="896"/>
      <c r="T453" s="896"/>
      <c r="U453" s="896"/>
      <c r="V453" s="896"/>
      <c r="W453" s="896"/>
      <c r="X453" s="896"/>
      <c r="Y453" s="896"/>
      <c r="Z453" s="900"/>
      <c r="AA453" s="896"/>
      <c r="AB453" s="896"/>
      <c r="AC453" s="896"/>
      <c r="AD453" s="896"/>
      <c r="AE453" s="896"/>
      <c r="AF453" s="896"/>
    </row>
    <row r="454" spans="1:32" x14ac:dyDescent="0.15">
      <c r="A454" s="901" t="s">
        <v>4780</v>
      </c>
      <c r="B454" s="929" t="s">
        <v>4781</v>
      </c>
      <c r="C454" s="929" t="s">
        <v>4856</v>
      </c>
      <c r="D454" s="929" t="s">
        <v>1145</v>
      </c>
      <c r="E454" s="929" t="s">
        <v>1128</v>
      </c>
      <c r="F454" s="929" t="s">
        <v>1138</v>
      </c>
      <c r="G454" s="929" t="s">
        <v>1169</v>
      </c>
      <c r="H454" s="929" t="s">
        <v>4857</v>
      </c>
      <c r="I454" s="929" t="s">
        <v>1324</v>
      </c>
      <c r="J454" s="929" t="s">
        <v>1164</v>
      </c>
      <c r="K454" s="929" t="s">
        <v>1147</v>
      </c>
      <c r="L454" s="929" t="s">
        <v>1243</v>
      </c>
      <c r="M454" s="929" t="s">
        <v>1357</v>
      </c>
      <c r="N454" s="929" t="s">
        <v>1166</v>
      </c>
      <c r="O454" s="929" t="s">
        <v>1378</v>
      </c>
      <c r="P454" s="929" t="s">
        <v>1168</v>
      </c>
      <c r="Q454" s="929" t="s">
        <v>1198</v>
      </c>
      <c r="R454" s="896"/>
      <c r="S454" s="896"/>
      <c r="T454" s="896"/>
      <c r="U454" s="896"/>
      <c r="V454" s="896"/>
      <c r="W454" s="896"/>
      <c r="X454" s="896"/>
      <c r="Y454" s="896"/>
      <c r="Z454" s="900"/>
      <c r="AA454" s="896"/>
      <c r="AB454" s="896"/>
      <c r="AC454" s="896"/>
      <c r="AD454" s="896"/>
      <c r="AE454" s="896"/>
      <c r="AF454" s="896"/>
    </row>
    <row r="455" spans="1:32" x14ac:dyDescent="0.15">
      <c r="A455" s="895" t="s">
        <v>3941</v>
      </c>
      <c r="B455" s="896" t="s">
        <v>544</v>
      </c>
      <c r="C455" s="896" t="s">
        <v>1169</v>
      </c>
      <c r="D455" s="896" t="s">
        <v>1265</v>
      </c>
      <c r="E455" s="896" t="s">
        <v>1138</v>
      </c>
      <c r="F455" s="896" t="s">
        <v>1135</v>
      </c>
      <c r="G455" s="896"/>
      <c r="H455" s="896"/>
      <c r="I455" s="896"/>
      <c r="J455" s="896"/>
      <c r="K455" s="896"/>
      <c r="L455" s="896"/>
      <c r="M455" s="896"/>
      <c r="N455" s="896"/>
      <c r="O455" s="896"/>
      <c r="P455" s="896"/>
      <c r="Q455" s="896"/>
      <c r="R455" s="896"/>
      <c r="S455" s="896"/>
      <c r="T455" s="896"/>
      <c r="U455" s="896"/>
      <c r="V455" s="896"/>
      <c r="W455" s="896"/>
      <c r="X455" s="896"/>
      <c r="Y455" s="896"/>
      <c r="Z455" s="900"/>
      <c r="AA455" s="896"/>
      <c r="AB455" s="896"/>
      <c r="AC455" s="896"/>
      <c r="AD455" s="896"/>
      <c r="AE455" s="896"/>
      <c r="AF455" s="896"/>
    </row>
    <row r="456" spans="1:32" x14ac:dyDescent="0.15">
      <c r="A456" s="895" t="s">
        <v>3943</v>
      </c>
      <c r="B456" s="896" t="s">
        <v>547</v>
      </c>
      <c r="C456" s="896" t="s">
        <v>1147</v>
      </c>
      <c r="D456" s="896" t="s">
        <v>1179</v>
      </c>
      <c r="E456" s="896" t="s">
        <v>1264</v>
      </c>
      <c r="F456" s="896" t="s">
        <v>2545</v>
      </c>
      <c r="G456" s="896"/>
      <c r="H456" s="896"/>
      <c r="I456" s="896"/>
      <c r="J456" s="896"/>
      <c r="K456" s="896"/>
      <c r="L456" s="896"/>
      <c r="M456" s="896"/>
      <c r="N456" s="896"/>
      <c r="O456" s="896"/>
      <c r="P456" s="896"/>
      <c r="Q456" s="896"/>
      <c r="R456" s="896"/>
      <c r="S456" s="896"/>
      <c r="T456" s="896"/>
      <c r="U456" s="896"/>
      <c r="V456" s="896"/>
      <c r="W456" s="896"/>
      <c r="X456" s="896"/>
      <c r="Y456" s="896"/>
      <c r="Z456" s="900"/>
      <c r="AA456" s="896"/>
      <c r="AB456" s="896"/>
      <c r="AC456" s="896"/>
      <c r="AD456" s="896"/>
      <c r="AE456" s="896"/>
      <c r="AF456" s="896"/>
    </row>
    <row r="457" spans="1:32" x14ac:dyDescent="0.15">
      <c r="A457" s="895" t="s">
        <v>3945</v>
      </c>
      <c r="B457" s="896" t="s">
        <v>550</v>
      </c>
      <c r="C457" s="896" t="s">
        <v>1162</v>
      </c>
      <c r="D457" s="896" t="s">
        <v>2653</v>
      </c>
      <c r="E457" s="896"/>
      <c r="F457" s="896"/>
      <c r="G457" s="896"/>
      <c r="H457" s="896"/>
      <c r="I457" s="896"/>
      <c r="J457" s="896"/>
      <c r="K457" s="896"/>
      <c r="L457" s="896"/>
      <c r="M457" s="896"/>
      <c r="N457" s="896"/>
      <c r="O457" s="896"/>
      <c r="P457" s="896"/>
      <c r="Q457" s="896"/>
      <c r="R457" s="896"/>
      <c r="S457" s="896"/>
      <c r="T457" s="896"/>
      <c r="U457" s="896"/>
      <c r="V457" s="896"/>
      <c r="W457" s="896"/>
      <c r="X457" s="896"/>
      <c r="Y457" s="896"/>
      <c r="Z457" s="900"/>
      <c r="AA457" s="896"/>
      <c r="AB457" s="896"/>
      <c r="AC457" s="896"/>
      <c r="AD457" s="896"/>
      <c r="AE457" s="896"/>
      <c r="AF457" s="896"/>
    </row>
    <row r="458" spans="1:32" x14ac:dyDescent="0.15">
      <c r="A458" s="895" t="s">
        <v>3947</v>
      </c>
      <c r="B458" s="896" t="s">
        <v>570</v>
      </c>
      <c r="C458" s="896" t="s">
        <v>2655</v>
      </c>
      <c r="D458" s="896"/>
      <c r="E458" s="896"/>
      <c r="F458" s="896"/>
      <c r="G458" s="896"/>
      <c r="H458" s="896"/>
      <c r="I458" s="896"/>
      <c r="J458" s="896"/>
      <c r="K458" s="896"/>
      <c r="L458" s="896"/>
      <c r="M458" s="896"/>
      <c r="N458" s="896"/>
      <c r="O458" s="896"/>
      <c r="P458" s="896"/>
      <c r="Q458" s="896"/>
      <c r="R458" s="896"/>
      <c r="S458" s="896"/>
      <c r="T458" s="896"/>
      <c r="U458" s="896"/>
      <c r="V458" s="896"/>
      <c r="W458" s="896"/>
      <c r="X458" s="896"/>
      <c r="Y458" s="896"/>
      <c r="Z458" s="900"/>
      <c r="AA458" s="896"/>
      <c r="AB458" s="896"/>
      <c r="AC458" s="896"/>
      <c r="AD458" s="896"/>
      <c r="AE458" s="896"/>
      <c r="AF458" s="896"/>
    </row>
    <row r="459" spans="1:32" x14ac:dyDescent="0.15">
      <c r="A459" s="895" t="s">
        <v>3949</v>
      </c>
      <c r="B459" s="896" t="s">
        <v>578</v>
      </c>
      <c r="C459" s="896" t="s">
        <v>1169</v>
      </c>
      <c r="D459" s="896" t="s">
        <v>1138</v>
      </c>
      <c r="E459" s="896" t="s">
        <v>1182</v>
      </c>
      <c r="F459" s="896" t="s">
        <v>1145</v>
      </c>
      <c r="G459" s="896"/>
      <c r="H459" s="896"/>
      <c r="I459" s="896"/>
      <c r="J459" s="896"/>
      <c r="K459" s="896"/>
      <c r="L459" s="896"/>
      <c r="M459" s="896"/>
      <c r="N459" s="896"/>
      <c r="O459" s="896"/>
      <c r="P459" s="896"/>
      <c r="Q459" s="896"/>
      <c r="R459" s="896"/>
      <c r="S459" s="896"/>
      <c r="T459" s="896"/>
      <c r="U459" s="896"/>
      <c r="V459" s="896"/>
      <c r="W459" s="896"/>
      <c r="X459" s="896"/>
      <c r="Y459" s="896"/>
      <c r="Z459" s="900"/>
      <c r="AA459" s="896"/>
      <c r="AB459" s="896"/>
      <c r="AC459" s="896"/>
      <c r="AD459" s="896"/>
      <c r="AE459" s="896"/>
      <c r="AF459" s="896"/>
    </row>
    <row r="460" spans="1:32" x14ac:dyDescent="0.15">
      <c r="A460" s="895" t="s">
        <v>3951</v>
      </c>
      <c r="B460" s="896" t="s">
        <v>568</v>
      </c>
      <c r="C460" s="896" t="s">
        <v>1240</v>
      </c>
      <c r="D460" s="896" t="s">
        <v>1239</v>
      </c>
      <c r="E460" s="896" t="s">
        <v>1128</v>
      </c>
      <c r="F460" s="896" t="s">
        <v>1148</v>
      </c>
      <c r="G460" s="896" t="s">
        <v>1228</v>
      </c>
      <c r="H460" s="896" t="s">
        <v>2396</v>
      </c>
      <c r="I460" s="896"/>
      <c r="J460" s="896"/>
      <c r="K460" s="896"/>
      <c r="N460" s="896"/>
      <c r="O460" s="896"/>
      <c r="P460" s="896"/>
      <c r="Q460" s="896"/>
      <c r="R460" s="896"/>
      <c r="S460" s="896"/>
      <c r="T460" s="896"/>
      <c r="U460" s="896"/>
      <c r="V460" s="896"/>
      <c r="W460" s="896"/>
      <c r="X460" s="896"/>
      <c r="Y460" s="896"/>
      <c r="Z460" s="900"/>
      <c r="AA460" s="896"/>
      <c r="AB460" s="896"/>
      <c r="AC460" s="896"/>
      <c r="AD460" s="896"/>
      <c r="AE460" s="896"/>
      <c r="AF460" s="896"/>
    </row>
    <row r="461" spans="1:32" x14ac:dyDescent="0.15">
      <c r="A461" s="895" t="s">
        <v>3955</v>
      </c>
      <c r="B461" s="896" t="s">
        <v>4834</v>
      </c>
      <c r="C461" s="896" t="s">
        <v>1166</v>
      </c>
      <c r="D461" s="896" t="s">
        <v>1148</v>
      </c>
      <c r="E461" s="896" t="s">
        <v>1168</v>
      </c>
      <c r="F461" s="896"/>
      <c r="G461" s="896"/>
      <c r="H461" s="896"/>
      <c r="I461" s="896"/>
      <c r="J461" s="896"/>
      <c r="K461" s="896"/>
      <c r="L461" s="896"/>
      <c r="M461" s="896"/>
      <c r="N461" s="896"/>
      <c r="O461" s="896"/>
      <c r="P461" s="896"/>
      <c r="Q461" s="896"/>
      <c r="R461" s="896"/>
      <c r="S461" s="896"/>
      <c r="T461" s="896"/>
      <c r="U461" s="896"/>
      <c r="V461" s="896"/>
      <c r="W461" s="896"/>
      <c r="X461" s="896"/>
      <c r="Y461" s="896"/>
      <c r="Z461" s="900"/>
      <c r="AA461" s="896"/>
      <c r="AB461" s="896"/>
      <c r="AC461" s="896"/>
      <c r="AD461" s="896"/>
      <c r="AE461" s="896"/>
      <c r="AF461" s="896"/>
    </row>
    <row r="462" spans="1:32" x14ac:dyDescent="0.15">
      <c r="A462" s="895" t="s">
        <v>3957</v>
      </c>
      <c r="B462" s="896" t="s">
        <v>541</v>
      </c>
      <c r="C462" s="896" t="s">
        <v>1197</v>
      </c>
      <c r="D462" s="896"/>
      <c r="E462" s="896"/>
      <c r="F462" s="896"/>
      <c r="G462" s="896"/>
      <c r="H462" s="896"/>
      <c r="I462" s="896"/>
      <c r="J462" s="896"/>
      <c r="K462" s="896"/>
      <c r="L462" s="896"/>
      <c r="M462" s="896"/>
      <c r="N462" s="896"/>
      <c r="O462" s="896"/>
      <c r="P462" s="896"/>
      <c r="Q462" s="896"/>
      <c r="R462" s="896"/>
      <c r="S462" s="896"/>
      <c r="T462" s="896"/>
      <c r="U462" s="896"/>
      <c r="V462" s="896"/>
      <c r="W462" s="896"/>
      <c r="X462" s="896"/>
      <c r="Y462" s="896"/>
      <c r="Z462" s="900"/>
      <c r="AA462" s="896"/>
      <c r="AB462" s="896"/>
      <c r="AC462" s="896"/>
      <c r="AD462" s="896"/>
      <c r="AE462" s="896"/>
      <c r="AF462" s="896"/>
    </row>
    <row r="463" spans="1:32" x14ac:dyDescent="0.15">
      <c r="A463" s="895" t="s">
        <v>3959</v>
      </c>
      <c r="B463" s="896" t="s">
        <v>542</v>
      </c>
      <c r="C463" s="896" t="s">
        <v>1266</v>
      </c>
      <c r="D463" s="896" t="s">
        <v>1138</v>
      </c>
      <c r="E463" s="896" t="s">
        <v>1231</v>
      </c>
      <c r="F463" s="896" t="s">
        <v>1151</v>
      </c>
      <c r="G463" s="896" t="s">
        <v>1128</v>
      </c>
      <c r="H463" s="896"/>
      <c r="I463" s="896"/>
      <c r="J463" s="896"/>
      <c r="K463" s="896"/>
      <c r="L463" s="896"/>
      <c r="M463" s="896"/>
      <c r="N463" s="896"/>
      <c r="O463" s="896"/>
      <c r="P463" s="896"/>
      <c r="Q463" s="896"/>
      <c r="R463" s="896"/>
      <c r="S463" s="896"/>
      <c r="T463" s="896"/>
      <c r="U463" s="896"/>
      <c r="V463" s="896"/>
      <c r="W463" s="896"/>
      <c r="X463" s="896"/>
      <c r="Y463" s="896"/>
      <c r="Z463" s="900"/>
      <c r="AA463" s="896"/>
      <c r="AB463" s="896"/>
      <c r="AC463" s="896"/>
      <c r="AD463" s="896"/>
      <c r="AE463" s="896"/>
      <c r="AF463" s="896"/>
    </row>
    <row r="464" spans="1:32" x14ac:dyDescent="0.15">
      <c r="A464" s="895" t="s">
        <v>3961</v>
      </c>
      <c r="B464" s="896" t="s">
        <v>546</v>
      </c>
      <c r="C464" s="896" t="s">
        <v>1149</v>
      </c>
      <c r="D464" s="896"/>
      <c r="E464" s="896"/>
      <c r="F464" s="896"/>
      <c r="G464" s="896"/>
      <c r="H464" s="896"/>
      <c r="I464" s="896"/>
      <c r="J464" s="896"/>
      <c r="K464" s="896"/>
      <c r="L464" s="896"/>
      <c r="M464" s="896"/>
      <c r="N464" s="896"/>
      <c r="O464" s="896"/>
      <c r="P464" s="896"/>
      <c r="Q464" s="896"/>
      <c r="R464" s="896"/>
      <c r="S464" s="896"/>
      <c r="T464" s="896"/>
      <c r="U464" s="896"/>
      <c r="V464" s="896"/>
      <c r="W464" s="896"/>
      <c r="X464" s="896"/>
      <c r="Y464" s="896"/>
      <c r="Z464" s="900"/>
      <c r="AA464" s="896"/>
      <c r="AB464" s="896"/>
      <c r="AC464" s="896"/>
      <c r="AD464" s="896"/>
      <c r="AE464" s="896"/>
      <c r="AF464" s="896"/>
    </row>
    <row r="465" spans="1:32" x14ac:dyDescent="0.15">
      <c r="A465" s="895" t="s">
        <v>3963</v>
      </c>
      <c r="B465" s="896" t="s">
        <v>549</v>
      </c>
      <c r="C465" s="896" t="s">
        <v>1263</v>
      </c>
      <c r="D465" s="896" t="s">
        <v>1138</v>
      </c>
      <c r="E465" s="896" t="s">
        <v>1147</v>
      </c>
      <c r="F465" s="896" t="s">
        <v>1262</v>
      </c>
      <c r="G465" s="896"/>
      <c r="H465" s="896"/>
      <c r="I465" s="896"/>
      <c r="J465" s="896"/>
      <c r="K465" s="896"/>
      <c r="L465" s="896"/>
      <c r="M465" s="896"/>
      <c r="N465" s="896"/>
      <c r="O465" s="896"/>
      <c r="P465" s="896"/>
      <c r="Q465" s="896"/>
      <c r="R465" s="896"/>
      <c r="S465" s="896"/>
      <c r="T465" s="896"/>
      <c r="U465" s="896"/>
      <c r="V465" s="896"/>
      <c r="W465" s="896"/>
      <c r="X465" s="896"/>
      <c r="Y465" s="896"/>
      <c r="Z465" s="900"/>
      <c r="AA465" s="896"/>
      <c r="AB465" s="896"/>
      <c r="AC465" s="896"/>
      <c r="AD465" s="896"/>
      <c r="AE465" s="896"/>
      <c r="AF465" s="896"/>
    </row>
    <row r="466" spans="1:32" x14ac:dyDescent="0.15">
      <c r="A466" s="895" t="s">
        <v>3965</v>
      </c>
      <c r="B466" s="896" t="s">
        <v>551</v>
      </c>
      <c r="C466" s="896" t="s">
        <v>1135</v>
      </c>
      <c r="D466" s="896"/>
      <c r="E466" s="896"/>
      <c r="F466" s="896"/>
      <c r="G466" s="896"/>
      <c r="H466" s="896"/>
      <c r="I466" s="896"/>
      <c r="J466" s="896"/>
      <c r="K466" s="896"/>
      <c r="L466" s="896"/>
      <c r="M466" s="896"/>
      <c r="N466" s="896"/>
      <c r="O466" s="896"/>
      <c r="P466" s="896"/>
      <c r="Q466" s="896"/>
      <c r="R466" s="896"/>
      <c r="S466" s="896"/>
      <c r="T466" s="896"/>
      <c r="U466" s="896"/>
      <c r="V466" s="896"/>
      <c r="W466" s="896"/>
      <c r="X466" s="896"/>
      <c r="Y466" s="896"/>
      <c r="Z466" s="900"/>
      <c r="AA466" s="896"/>
      <c r="AB466" s="896"/>
      <c r="AC466" s="896"/>
      <c r="AD466" s="896"/>
      <c r="AE466" s="896"/>
      <c r="AF466" s="896"/>
    </row>
    <row r="467" spans="1:32" x14ac:dyDescent="0.15">
      <c r="A467" s="895" t="s">
        <v>3967</v>
      </c>
      <c r="B467" s="896" t="s">
        <v>552</v>
      </c>
      <c r="C467" s="896" t="s">
        <v>1261</v>
      </c>
      <c r="D467" s="896"/>
      <c r="E467" s="896"/>
      <c r="F467" s="896"/>
      <c r="G467" s="896"/>
      <c r="H467" s="896"/>
      <c r="I467" s="896"/>
      <c r="J467" s="896"/>
      <c r="K467" s="896"/>
      <c r="L467" s="896"/>
      <c r="M467" s="896"/>
      <c r="N467" s="896"/>
      <c r="O467" s="896"/>
      <c r="P467" s="896"/>
      <c r="Q467" s="896"/>
      <c r="R467" s="896"/>
      <c r="S467" s="896"/>
      <c r="T467" s="896"/>
      <c r="U467" s="896"/>
      <c r="V467" s="896"/>
      <c r="W467" s="896"/>
      <c r="X467" s="896"/>
      <c r="Y467" s="896"/>
      <c r="Z467" s="900"/>
      <c r="AA467" s="896"/>
      <c r="AB467" s="896"/>
      <c r="AC467" s="896"/>
      <c r="AD467" s="896"/>
      <c r="AE467" s="896"/>
      <c r="AF467" s="896"/>
    </row>
    <row r="468" spans="1:32" x14ac:dyDescent="0.15">
      <c r="A468" s="895" t="s">
        <v>3969</v>
      </c>
      <c r="B468" s="896" t="s">
        <v>556</v>
      </c>
      <c r="C468" s="896" t="s">
        <v>1258</v>
      </c>
      <c r="D468" s="896"/>
      <c r="E468" s="896"/>
      <c r="F468" s="896"/>
      <c r="G468" s="896"/>
      <c r="H468" s="896"/>
      <c r="I468" s="896"/>
      <c r="J468" s="896"/>
      <c r="K468" s="896"/>
      <c r="L468" s="896"/>
      <c r="M468" s="896"/>
      <c r="N468" s="896"/>
      <c r="O468" s="896"/>
      <c r="P468" s="896"/>
      <c r="Q468" s="896"/>
      <c r="R468" s="896"/>
      <c r="S468" s="896"/>
      <c r="T468" s="896"/>
      <c r="U468" s="896"/>
      <c r="V468" s="896"/>
      <c r="W468" s="896"/>
      <c r="X468" s="896"/>
      <c r="Y468" s="896"/>
      <c r="Z468" s="900"/>
      <c r="AA468" s="896"/>
      <c r="AB468" s="896"/>
      <c r="AC468" s="896"/>
      <c r="AD468" s="896"/>
      <c r="AE468" s="896"/>
      <c r="AF468" s="896"/>
    </row>
    <row r="469" spans="1:32" x14ac:dyDescent="0.15">
      <c r="A469" s="895" t="s">
        <v>3971</v>
      </c>
      <c r="B469" s="896" t="s">
        <v>557</v>
      </c>
      <c r="C469" s="896" t="s">
        <v>4473</v>
      </c>
      <c r="D469" s="896" t="s">
        <v>1147</v>
      </c>
      <c r="E469" s="896" t="s">
        <v>1252</v>
      </c>
      <c r="F469" s="896"/>
      <c r="G469" s="896"/>
      <c r="H469" s="896"/>
      <c r="I469" s="896"/>
      <c r="J469" s="896"/>
      <c r="K469" s="896"/>
      <c r="L469" s="896"/>
      <c r="M469" s="896"/>
      <c r="N469" s="896"/>
      <c r="O469" s="896"/>
      <c r="P469" s="896"/>
      <c r="Q469" s="896"/>
      <c r="R469" s="896"/>
      <c r="S469" s="896"/>
      <c r="T469" s="896"/>
      <c r="U469" s="896"/>
      <c r="V469" s="896"/>
      <c r="W469" s="896"/>
      <c r="X469" s="896"/>
      <c r="Y469" s="896"/>
      <c r="Z469" s="900"/>
      <c r="AA469" s="896"/>
      <c r="AB469" s="896"/>
      <c r="AC469" s="896"/>
      <c r="AD469" s="896"/>
      <c r="AE469" s="896"/>
      <c r="AF469" s="896"/>
    </row>
    <row r="470" spans="1:32" x14ac:dyDescent="0.15">
      <c r="A470" s="895" t="s">
        <v>3975</v>
      </c>
      <c r="B470" s="896" t="s">
        <v>540</v>
      </c>
      <c r="C470" s="896" t="s">
        <v>1145</v>
      </c>
      <c r="D470" s="896" t="s">
        <v>2713</v>
      </c>
      <c r="E470" s="896"/>
      <c r="F470" s="896"/>
      <c r="G470" s="896"/>
      <c r="H470" s="896"/>
      <c r="I470" s="896"/>
      <c r="J470" s="896"/>
      <c r="K470" s="896"/>
      <c r="L470" s="896"/>
      <c r="M470" s="896"/>
      <c r="N470" s="896"/>
      <c r="O470" s="896"/>
      <c r="P470" s="896"/>
      <c r="Q470" s="896"/>
      <c r="R470" s="896"/>
      <c r="S470" s="896"/>
      <c r="T470" s="896"/>
      <c r="U470" s="896"/>
      <c r="V470" s="896"/>
      <c r="W470" s="896"/>
      <c r="X470" s="896"/>
      <c r="Y470" s="896"/>
      <c r="Z470" s="900"/>
      <c r="AA470" s="896"/>
      <c r="AB470" s="896"/>
      <c r="AC470" s="896"/>
      <c r="AD470" s="896"/>
      <c r="AE470" s="896"/>
      <c r="AF470" s="896"/>
    </row>
    <row r="471" spans="1:32" x14ac:dyDescent="0.15">
      <c r="A471" s="895" t="s">
        <v>3977</v>
      </c>
      <c r="B471" s="896" t="s">
        <v>538</v>
      </c>
      <c r="C471" s="896" t="s">
        <v>2652</v>
      </c>
      <c r="D471" s="896" t="s">
        <v>1176</v>
      </c>
      <c r="E471" s="896" t="s">
        <v>1632</v>
      </c>
      <c r="F471" s="896"/>
      <c r="G471" s="896"/>
      <c r="H471" s="896"/>
      <c r="I471" s="896"/>
      <c r="J471" s="896"/>
      <c r="K471" s="896"/>
      <c r="L471" s="896"/>
      <c r="M471" s="896"/>
      <c r="N471" s="896"/>
      <c r="O471" s="896"/>
      <c r="P471" s="896"/>
      <c r="Q471" s="896"/>
      <c r="R471" s="896"/>
      <c r="S471" s="896"/>
      <c r="T471" s="896"/>
      <c r="U471" s="896"/>
      <c r="V471" s="896"/>
      <c r="W471" s="896"/>
      <c r="X471" s="896"/>
      <c r="Y471" s="896"/>
      <c r="Z471" s="900"/>
      <c r="AA471" s="896"/>
      <c r="AB471" s="896"/>
      <c r="AC471" s="896"/>
      <c r="AD471" s="896"/>
      <c r="AE471" s="896"/>
      <c r="AF471" s="896"/>
    </row>
    <row r="472" spans="1:32" x14ac:dyDescent="0.15">
      <c r="A472" s="895" t="s">
        <v>3979</v>
      </c>
      <c r="B472" s="896" t="s">
        <v>560</v>
      </c>
      <c r="C472" s="896" t="s">
        <v>1257</v>
      </c>
      <c r="D472" s="896" t="s">
        <v>1256</v>
      </c>
      <c r="E472" s="896" t="s">
        <v>1255</v>
      </c>
      <c r="F472" s="896" t="s">
        <v>1138</v>
      </c>
      <c r="G472" s="896" t="s">
        <v>1254</v>
      </c>
      <c r="H472" s="896" t="s">
        <v>1182</v>
      </c>
      <c r="I472" s="896" t="s">
        <v>1151</v>
      </c>
      <c r="J472" s="896" t="s">
        <v>1176</v>
      </c>
      <c r="K472" s="896" t="s">
        <v>1253</v>
      </c>
      <c r="L472" s="896" t="s">
        <v>1252</v>
      </c>
      <c r="M472" s="896" t="s">
        <v>1251</v>
      </c>
      <c r="N472" s="896" t="s">
        <v>1145</v>
      </c>
      <c r="O472" s="896" t="s">
        <v>1128</v>
      </c>
      <c r="P472" s="896" t="s">
        <v>1173</v>
      </c>
      <c r="Q472" s="896" t="s">
        <v>1228</v>
      </c>
      <c r="R472" s="896"/>
      <c r="S472" s="896"/>
      <c r="T472" s="896"/>
      <c r="U472" s="896"/>
      <c r="V472" s="896"/>
      <c r="W472" s="896"/>
      <c r="X472" s="896"/>
      <c r="Y472" s="896"/>
      <c r="Z472" s="900"/>
      <c r="AA472" s="896"/>
      <c r="AB472" s="896"/>
      <c r="AC472" s="896"/>
      <c r="AD472" s="896"/>
      <c r="AE472" s="896"/>
      <c r="AF472" s="896"/>
    </row>
    <row r="473" spans="1:32" x14ac:dyDescent="0.15">
      <c r="A473" s="895" t="s">
        <v>3981</v>
      </c>
      <c r="B473" s="896" t="s">
        <v>561</v>
      </c>
      <c r="C473" s="896" t="s">
        <v>1166</v>
      </c>
      <c r="D473" s="896" t="s">
        <v>2396</v>
      </c>
      <c r="E473" s="896"/>
      <c r="F473" s="896"/>
      <c r="G473" s="896"/>
      <c r="H473" s="896"/>
      <c r="I473" s="896"/>
      <c r="J473" s="896"/>
      <c r="K473" s="896"/>
      <c r="L473" s="896"/>
      <c r="M473" s="896"/>
      <c r="N473" s="896"/>
      <c r="O473" s="896"/>
      <c r="P473" s="896"/>
      <c r="Q473" s="896"/>
      <c r="R473" s="896"/>
      <c r="S473" s="896"/>
      <c r="T473" s="896"/>
      <c r="U473" s="896"/>
      <c r="V473" s="896"/>
      <c r="W473" s="896"/>
      <c r="X473" s="896"/>
      <c r="Y473" s="896"/>
      <c r="Z473" s="900"/>
      <c r="AA473" s="896"/>
      <c r="AB473" s="896"/>
      <c r="AC473" s="896"/>
      <c r="AD473" s="896"/>
      <c r="AE473" s="896"/>
      <c r="AF473" s="896"/>
    </row>
    <row r="474" spans="1:32" x14ac:dyDescent="0.15">
      <c r="A474" s="895" t="s">
        <v>3983</v>
      </c>
      <c r="B474" s="896" t="s">
        <v>563</v>
      </c>
      <c r="C474" s="896" t="s">
        <v>1250</v>
      </c>
      <c r="D474" s="896"/>
      <c r="E474" s="896"/>
      <c r="F474" s="896"/>
      <c r="G474" s="896"/>
      <c r="H474" s="896"/>
      <c r="I474" s="896"/>
      <c r="J474" s="896"/>
      <c r="K474" s="896"/>
      <c r="L474" s="896"/>
      <c r="M474" s="896"/>
      <c r="N474" s="896"/>
      <c r="O474" s="896"/>
      <c r="P474" s="896"/>
      <c r="Q474" s="896"/>
      <c r="R474" s="896"/>
      <c r="S474" s="896"/>
      <c r="T474" s="896"/>
      <c r="U474" s="896"/>
      <c r="V474" s="896"/>
      <c r="W474" s="896"/>
      <c r="X474" s="896"/>
      <c r="Y474" s="896"/>
      <c r="Z474" s="900"/>
      <c r="AA474" s="896"/>
      <c r="AB474" s="896"/>
      <c r="AC474" s="896"/>
      <c r="AD474" s="896"/>
      <c r="AE474" s="896"/>
      <c r="AF474" s="896"/>
    </row>
    <row r="475" spans="1:32" x14ac:dyDescent="0.15">
      <c r="A475" s="895" t="s">
        <v>3985</v>
      </c>
      <c r="B475" s="896" t="s">
        <v>565</v>
      </c>
      <c r="C475" s="896" t="s">
        <v>1249</v>
      </c>
      <c r="D475" s="896" t="s">
        <v>1166</v>
      </c>
      <c r="E475" s="896" t="s">
        <v>1138</v>
      </c>
      <c r="F475" s="896" t="s">
        <v>1247</v>
      </c>
      <c r="G475" s="896" t="s">
        <v>1151</v>
      </c>
      <c r="H475" s="896" t="s">
        <v>1246</v>
      </c>
      <c r="I475" s="896" t="s">
        <v>1245</v>
      </c>
      <c r="J475" s="896" t="s">
        <v>1244</v>
      </c>
      <c r="K475" s="896" t="s">
        <v>1243</v>
      </c>
      <c r="L475" s="896" t="s">
        <v>1128</v>
      </c>
      <c r="M475" s="896" t="s">
        <v>1148</v>
      </c>
      <c r="N475" s="896"/>
      <c r="O475" s="896"/>
      <c r="P475" s="896"/>
      <c r="Q475" s="896"/>
      <c r="R475" s="896"/>
      <c r="S475" s="896"/>
      <c r="T475" s="896"/>
      <c r="U475" s="896"/>
      <c r="V475" s="896"/>
      <c r="W475" s="896"/>
      <c r="X475" s="896"/>
      <c r="Y475" s="896"/>
      <c r="Z475" s="900"/>
      <c r="AA475" s="896"/>
      <c r="AB475" s="896"/>
      <c r="AC475" s="896"/>
      <c r="AD475" s="896"/>
      <c r="AE475" s="896"/>
      <c r="AF475" s="896"/>
    </row>
    <row r="476" spans="1:32" x14ac:dyDescent="0.15">
      <c r="A476" s="895" t="s">
        <v>3987</v>
      </c>
      <c r="B476" s="896" t="s">
        <v>567</v>
      </c>
      <c r="C476" s="896" t="s">
        <v>1241</v>
      </c>
      <c r="D476" s="896" t="s">
        <v>2396</v>
      </c>
      <c r="E476" s="896"/>
      <c r="F476" s="896"/>
      <c r="G476" s="896"/>
      <c r="H476" s="896"/>
      <c r="I476" s="896"/>
      <c r="J476" s="896"/>
      <c r="K476" s="896"/>
      <c r="L476" s="896"/>
      <c r="M476" s="896"/>
      <c r="N476" s="896"/>
      <c r="O476" s="896"/>
      <c r="P476" s="896"/>
      <c r="Q476" s="896"/>
      <c r="R476" s="896"/>
      <c r="S476" s="896"/>
      <c r="T476" s="896"/>
      <c r="U476" s="896"/>
      <c r="V476" s="896"/>
      <c r="W476" s="896"/>
      <c r="X476" s="896"/>
      <c r="Y476" s="896"/>
      <c r="Z476" s="900"/>
      <c r="AA476" s="896"/>
      <c r="AB476" s="896"/>
      <c r="AC476" s="896"/>
      <c r="AD476" s="896"/>
      <c r="AE476" s="896"/>
      <c r="AF476" s="896"/>
    </row>
    <row r="477" spans="1:32" x14ac:dyDescent="0.15">
      <c r="A477" s="895" t="s">
        <v>3989</v>
      </c>
      <c r="B477" s="896" t="s">
        <v>572</v>
      </c>
      <c r="C477" s="896" t="s">
        <v>1135</v>
      </c>
      <c r="D477" s="896"/>
      <c r="E477" s="896"/>
      <c r="F477" s="896"/>
      <c r="G477" s="896"/>
      <c r="H477" s="896"/>
      <c r="I477" s="896"/>
      <c r="J477" s="896"/>
      <c r="K477" s="896"/>
      <c r="L477" s="896"/>
      <c r="M477" s="896"/>
      <c r="N477" s="896"/>
      <c r="O477" s="896"/>
      <c r="P477" s="896"/>
      <c r="Q477" s="896"/>
      <c r="R477" s="896"/>
      <c r="S477" s="896"/>
      <c r="T477" s="896"/>
      <c r="U477" s="896"/>
      <c r="V477" s="896"/>
      <c r="W477" s="896"/>
      <c r="X477" s="896"/>
      <c r="Y477" s="896"/>
      <c r="Z477" s="900"/>
      <c r="AA477" s="896"/>
      <c r="AB477" s="896"/>
      <c r="AC477" s="896"/>
      <c r="AD477" s="896"/>
      <c r="AE477" s="896"/>
      <c r="AF477" s="896"/>
    </row>
    <row r="478" spans="1:32" x14ac:dyDescent="0.15">
      <c r="A478" s="895" t="s">
        <v>3991</v>
      </c>
      <c r="B478" s="896" t="s">
        <v>574</v>
      </c>
      <c r="C478" s="896" t="s">
        <v>1145</v>
      </c>
      <c r="D478" s="896" t="s">
        <v>1238</v>
      </c>
      <c r="E478" s="896" t="s">
        <v>2546</v>
      </c>
      <c r="F478" s="896"/>
      <c r="G478" s="896"/>
      <c r="H478" s="896"/>
      <c r="I478" s="896"/>
      <c r="J478" s="896"/>
      <c r="K478" s="896"/>
      <c r="L478" s="896"/>
      <c r="M478" s="896"/>
      <c r="N478" s="896"/>
      <c r="O478" s="896"/>
      <c r="P478" s="896"/>
      <c r="Q478" s="896"/>
      <c r="R478" s="896"/>
      <c r="S478" s="896"/>
      <c r="T478" s="896"/>
      <c r="U478" s="896"/>
      <c r="V478" s="896"/>
      <c r="W478" s="896"/>
      <c r="X478" s="896"/>
      <c r="Y478" s="896"/>
      <c r="Z478" s="900"/>
      <c r="AA478" s="896"/>
      <c r="AB478" s="896"/>
      <c r="AC478" s="896"/>
      <c r="AD478" s="896"/>
      <c r="AE478" s="896"/>
      <c r="AF478" s="896"/>
    </row>
    <row r="479" spans="1:32" x14ac:dyDescent="0.15">
      <c r="A479" s="895" t="s">
        <v>3993</v>
      </c>
      <c r="B479" s="896" t="s">
        <v>576</v>
      </c>
      <c r="C479" s="896" t="s">
        <v>1237</v>
      </c>
      <c r="D479" s="896"/>
      <c r="E479" s="896"/>
      <c r="F479" s="896"/>
      <c r="G479" s="896"/>
      <c r="H479" s="896"/>
      <c r="I479" s="896"/>
      <c r="J479" s="896"/>
      <c r="K479" s="896"/>
      <c r="L479" s="896"/>
      <c r="M479" s="896"/>
      <c r="N479" s="896"/>
      <c r="O479" s="896"/>
      <c r="P479" s="896"/>
      <c r="Q479" s="896"/>
      <c r="R479" s="896"/>
      <c r="S479" s="896"/>
      <c r="T479" s="896"/>
      <c r="U479" s="896"/>
      <c r="V479" s="896"/>
      <c r="W479" s="896"/>
      <c r="X479" s="896"/>
      <c r="Y479" s="896"/>
      <c r="Z479" s="900"/>
      <c r="AA479" s="896"/>
      <c r="AB479" s="896"/>
      <c r="AC479" s="896"/>
      <c r="AD479" s="896"/>
      <c r="AE479" s="896"/>
      <c r="AF479" s="896"/>
    </row>
    <row r="480" spans="1:32" x14ac:dyDescent="0.15">
      <c r="A480" s="895" t="s">
        <v>3995</v>
      </c>
      <c r="B480" s="896" t="s">
        <v>545</v>
      </c>
      <c r="C480" s="896" t="s">
        <v>1138</v>
      </c>
      <c r="D480" s="896"/>
      <c r="E480" s="896"/>
      <c r="F480" s="896"/>
      <c r="G480" s="896"/>
      <c r="H480" s="896"/>
      <c r="I480" s="896"/>
      <c r="J480" s="896"/>
      <c r="K480" s="896"/>
      <c r="L480" s="896"/>
      <c r="M480" s="896"/>
      <c r="N480" s="896"/>
      <c r="O480" s="896"/>
      <c r="P480" s="896"/>
      <c r="Q480" s="896"/>
      <c r="R480" s="896"/>
      <c r="S480" s="896"/>
      <c r="T480" s="896"/>
      <c r="U480" s="896"/>
      <c r="V480" s="896"/>
      <c r="W480" s="896"/>
      <c r="X480" s="896"/>
      <c r="Y480" s="896"/>
      <c r="Z480" s="900"/>
      <c r="AA480" s="896"/>
      <c r="AB480" s="896"/>
      <c r="AC480" s="896"/>
      <c r="AD480" s="896"/>
      <c r="AE480" s="896"/>
      <c r="AF480" s="896"/>
    </row>
    <row r="481" spans="1:32" x14ac:dyDescent="0.15">
      <c r="A481" s="895" t="s">
        <v>3997</v>
      </c>
      <c r="B481" s="896" t="s">
        <v>548</v>
      </c>
      <c r="C481" s="896" t="s">
        <v>1178</v>
      </c>
      <c r="D481" s="896"/>
      <c r="E481" s="896"/>
      <c r="F481" s="896"/>
      <c r="G481" s="896"/>
      <c r="H481" s="896"/>
      <c r="I481" s="896"/>
      <c r="J481" s="896"/>
      <c r="K481" s="896"/>
      <c r="L481" s="896"/>
      <c r="M481" s="896"/>
      <c r="N481" s="896"/>
      <c r="O481" s="896"/>
      <c r="P481" s="896"/>
      <c r="Q481" s="896"/>
      <c r="R481" s="896"/>
      <c r="S481" s="896"/>
      <c r="T481" s="896"/>
      <c r="U481" s="896"/>
      <c r="V481" s="896"/>
      <c r="W481" s="896"/>
      <c r="X481" s="896"/>
      <c r="Y481" s="896"/>
      <c r="Z481" s="900"/>
      <c r="AA481" s="896"/>
      <c r="AB481" s="896"/>
      <c r="AC481" s="896"/>
      <c r="AD481" s="896"/>
      <c r="AE481" s="896"/>
      <c r="AF481" s="896"/>
    </row>
    <row r="482" spans="1:32" x14ac:dyDescent="0.15">
      <c r="A482" s="895" t="s">
        <v>3999</v>
      </c>
      <c r="B482" s="896" t="s">
        <v>564</v>
      </c>
      <c r="C482" s="896" t="s">
        <v>1152</v>
      </c>
      <c r="D482" s="896"/>
      <c r="E482" s="896"/>
      <c r="F482" s="896"/>
      <c r="G482" s="896"/>
      <c r="H482" s="896"/>
      <c r="I482" s="896"/>
      <c r="J482" s="896"/>
      <c r="K482" s="896"/>
      <c r="L482" s="896"/>
      <c r="M482" s="896"/>
      <c r="N482" s="896"/>
      <c r="O482" s="896"/>
      <c r="P482" s="896"/>
      <c r="Q482" s="896"/>
      <c r="R482" s="896"/>
      <c r="S482" s="896"/>
      <c r="T482" s="896"/>
      <c r="U482" s="896"/>
      <c r="V482" s="896"/>
      <c r="W482" s="896"/>
      <c r="X482" s="896"/>
      <c r="Y482" s="896"/>
      <c r="Z482" s="900"/>
      <c r="AA482" s="896"/>
      <c r="AB482" s="896"/>
      <c r="AC482" s="896"/>
      <c r="AD482" s="896"/>
      <c r="AE482" s="896"/>
      <c r="AF482" s="896"/>
    </row>
    <row r="483" spans="1:32" x14ac:dyDescent="0.15">
      <c r="A483" s="895" t="s">
        <v>4007</v>
      </c>
      <c r="B483" s="896" t="s">
        <v>558</v>
      </c>
      <c r="C483" s="896" t="s">
        <v>1135</v>
      </c>
      <c r="D483" s="896"/>
      <c r="E483" s="896"/>
      <c r="F483" s="896"/>
      <c r="G483" s="896"/>
      <c r="H483" s="896"/>
      <c r="I483" s="896"/>
      <c r="J483" s="896"/>
      <c r="K483" s="896"/>
      <c r="L483" s="896"/>
      <c r="M483" s="896"/>
      <c r="N483" s="896"/>
      <c r="O483" s="896"/>
      <c r="P483" s="896"/>
      <c r="Q483" s="896"/>
      <c r="R483" s="896"/>
      <c r="S483" s="896"/>
      <c r="T483" s="896"/>
      <c r="U483" s="896"/>
      <c r="V483" s="896"/>
      <c r="W483" s="896"/>
      <c r="X483" s="896"/>
      <c r="Y483" s="896"/>
      <c r="Z483" s="900"/>
      <c r="AA483" s="896"/>
      <c r="AB483" s="896"/>
      <c r="AC483" s="896"/>
      <c r="AD483" s="896"/>
      <c r="AE483" s="896"/>
      <c r="AF483" s="896"/>
    </row>
    <row r="484" spans="1:32" x14ac:dyDescent="0.15">
      <c r="A484" s="895" t="s">
        <v>4011</v>
      </c>
      <c r="B484" s="896" t="s">
        <v>554</v>
      </c>
      <c r="C484" s="896" t="s">
        <v>2654</v>
      </c>
      <c r="D484" s="896"/>
      <c r="E484" s="896"/>
      <c r="F484" s="896"/>
      <c r="G484" s="896"/>
      <c r="H484" s="896"/>
      <c r="I484" s="896"/>
      <c r="J484" s="896"/>
      <c r="K484" s="896"/>
      <c r="L484" s="896"/>
      <c r="M484" s="896"/>
      <c r="N484" s="896"/>
      <c r="O484" s="896"/>
      <c r="P484" s="896"/>
      <c r="Q484" s="896"/>
      <c r="R484" s="896"/>
      <c r="S484" s="896"/>
      <c r="T484" s="896"/>
      <c r="U484" s="896"/>
      <c r="V484" s="896"/>
      <c r="W484" s="896"/>
      <c r="X484" s="896"/>
      <c r="Y484" s="896"/>
      <c r="Z484" s="900"/>
      <c r="AA484" s="896"/>
      <c r="AB484" s="896"/>
      <c r="AC484" s="896"/>
      <c r="AD484" s="896"/>
      <c r="AE484" s="896"/>
      <c r="AF484" s="896"/>
    </row>
    <row r="485" spans="1:32" x14ac:dyDescent="0.15">
      <c r="A485" s="895" t="s">
        <v>4013</v>
      </c>
      <c r="B485" s="896" t="s">
        <v>562</v>
      </c>
      <c r="C485" s="896" t="s">
        <v>1235</v>
      </c>
      <c r="D485" s="896"/>
      <c r="E485" s="896"/>
      <c r="F485" s="896"/>
      <c r="G485" s="896"/>
      <c r="H485" s="896"/>
      <c r="I485" s="896"/>
      <c r="J485" s="896"/>
      <c r="K485" s="896"/>
      <c r="L485" s="896"/>
      <c r="M485" s="896"/>
      <c r="N485" s="896"/>
      <c r="O485" s="896"/>
      <c r="P485" s="896"/>
      <c r="Q485" s="896"/>
      <c r="R485" s="896"/>
      <c r="S485" s="896"/>
      <c r="T485" s="896"/>
      <c r="U485" s="896"/>
      <c r="V485" s="896"/>
      <c r="W485" s="896"/>
      <c r="X485" s="896"/>
      <c r="Y485" s="896"/>
      <c r="Z485" s="900"/>
      <c r="AA485" s="896"/>
      <c r="AB485" s="896"/>
      <c r="AC485" s="896"/>
      <c r="AD485" s="896"/>
      <c r="AE485" s="896"/>
      <c r="AF485" s="896"/>
    </row>
    <row r="486" spans="1:32" x14ac:dyDescent="0.15">
      <c r="A486" s="901" t="s">
        <v>4015</v>
      </c>
      <c r="B486" s="929" t="s">
        <v>569</v>
      </c>
      <c r="C486" s="929" t="s">
        <v>1168</v>
      </c>
      <c r="D486" s="896"/>
      <c r="E486" s="896"/>
      <c r="F486" s="896"/>
      <c r="G486" s="896"/>
      <c r="H486" s="896"/>
      <c r="I486" s="896"/>
      <c r="J486" s="896"/>
      <c r="K486" s="896"/>
      <c r="L486" s="896"/>
      <c r="M486" s="896"/>
      <c r="N486" s="896"/>
      <c r="O486" s="896"/>
      <c r="P486" s="896"/>
      <c r="Q486" s="896"/>
      <c r="R486" s="896"/>
      <c r="S486" s="896"/>
      <c r="T486" s="896"/>
      <c r="U486" s="896"/>
      <c r="V486" s="896"/>
      <c r="W486" s="896"/>
      <c r="X486" s="896"/>
      <c r="Y486" s="896"/>
      <c r="Z486" s="900"/>
      <c r="AA486" s="896"/>
      <c r="AB486" s="896"/>
      <c r="AC486" s="896"/>
      <c r="AD486" s="896"/>
      <c r="AE486" s="896"/>
      <c r="AF486" s="896"/>
    </row>
    <row r="487" spans="1:32" x14ac:dyDescent="0.15">
      <c r="A487" s="895" t="s">
        <v>4019</v>
      </c>
      <c r="B487" s="896" t="s">
        <v>553</v>
      </c>
      <c r="C487" s="896" t="s">
        <v>1260</v>
      </c>
      <c r="D487" s="896"/>
      <c r="E487" s="896"/>
      <c r="F487" s="896"/>
      <c r="G487" s="896"/>
      <c r="H487" s="896"/>
      <c r="I487" s="896"/>
      <c r="J487" s="896"/>
      <c r="K487" s="896"/>
      <c r="L487" s="896"/>
      <c r="M487" s="896"/>
      <c r="N487" s="896"/>
      <c r="O487" s="896"/>
      <c r="P487" s="896"/>
      <c r="Q487" s="896"/>
      <c r="R487" s="896"/>
      <c r="S487" s="896"/>
      <c r="T487" s="896"/>
      <c r="U487" s="896"/>
      <c r="V487" s="896"/>
      <c r="W487" s="896"/>
      <c r="X487" s="896"/>
      <c r="Y487" s="896"/>
      <c r="Z487" s="900"/>
      <c r="AA487" s="896"/>
      <c r="AB487" s="896"/>
      <c r="AC487" s="896"/>
      <c r="AD487" s="896"/>
      <c r="AE487" s="896"/>
      <c r="AF487" s="896"/>
    </row>
    <row r="488" spans="1:32" x14ac:dyDescent="0.15">
      <c r="A488" s="895" t="s">
        <v>4021</v>
      </c>
      <c r="B488" s="896" t="s">
        <v>537</v>
      </c>
      <c r="C488" s="896" t="s">
        <v>1168</v>
      </c>
      <c r="D488" s="896"/>
      <c r="E488" s="896"/>
      <c r="F488" s="896"/>
      <c r="G488" s="896"/>
      <c r="H488" s="896"/>
      <c r="I488" s="896"/>
      <c r="J488" s="896"/>
      <c r="K488" s="896"/>
      <c r="L488" s="896"/>
      <c r="M488" s="896"/>
      <c r="N488" s="896"/>
      <c r="O488" s="896"/>
      <c r="P488" s="896"/>
      <c r="Q488" s="896"/>
      <c r="R488" s="896"/>
      <c r="S488" s="896"/>
      <c r="T488" s="896"/>
      <c r="U488" s="896"/>
      <c r="V488" s="896"/>
      <c r="W488" s="896"/>
      <c r="X488" s="900"/>
      <c r="Y488" s="896"/>
      <c r="Z488" s="900"/>
      <c r="AA488" s="896"/>
      <c r="AB488" s="896"/>
      <c r="AC488" s="896"/>
      <c r="AD488" s="896"/>
      <c r="AE488" s="896"/>
      <c r="AF488" s="896"/>
    </row>
    <row r="489" spans="1:32" x14ac:dyDescent="0.15">
      <c r="A489" s="901" t="s">
        <v>4027</v>
      </c>
      <c r="B489" s="929" t="s">
        <v>4784</v>
      </c>
      <c r="C489" s="929" t="s">
        <v>1345</v>
      </c>
      <c r="D489" s="896"/>
      <c r="E489" s="896"/>
      <c r="F489" s="896"/>
      <c r="G489" s="896"/>
      <c r="H489" s="896"/>
      <c r="I489" s="896"/>
      <c r="J489" s="896"/>
      <c r="K489" s="896"/>
      <c r="L489" s="896"/>
      <c r="M489" s="896"/>
      <c r="N489" s="896"/>
      <c r="O489" s="896"/>
      <c r="P489" s="896"/>
      <c r="Q489" s="896"/>
      <c r="R489" s="896"/>
      <c r="S489" s="896"/>
      <c r="T489" s="896"/>
      <c r="U489" s="896"/>
      <c r="V489" s="896"/>
      <c r="W489" s="896"/>
      <c r="X489" s="896"/>
      <c r="Y489" s="896"/>
      <c r="Z489" s="900"/>
      <c r="AA489" s="896"/>
      <c r="AB489" s="896"/>
      <c r="AC489" s="896"/>
      <c r="AD489" s="896"/>
      <c r="AE489" s="896"/>
      <c r="AF489" s="896"/>
    </row>
    <row r="490" spans="1:32" x14ac:dyDescent="0.15">
      <c r="A490" s="895" t="s">
        <v>4030</v>
      </c>
      <c r="B490" s="896" t="s">
        <v>555</v>
      </c>
      <c r="C490" s="896" t="s">
        <v>1259</v>
      </c>
      <c r="D490" s="896"/>
      <c r="E490" s="896"/>
      <c r="F490" s="896"/>
      <c r="G490" s="896"/>
      <c r="H490" s="896"/>
      <c r="I490" s="896"/>
      <c r="J490" s="896"/>
      <c r="K490" s="896"/>
      <c r="L490" s="896"/>
      <c r="M490" s="896"/>
      <c r="N490" s="896"/>
      <c r="O490" s="896"/>
      <c r="P490" s="896"/>
      <c r="Q490" s="896"/>
      <c r="R490" s="896"/>
      <c r="S490" s="896"/>
      <c r="T490" s="896"/>
      <c r="U490" s="896"/>
      <c r="V490" s="896"/>
      <c r="W490" s="896"/>
      <c r="X490" s="896"/>
      <c r="Y490" s="896"/>
      <c r="Z490" s="900"/>
      <c r="AA490" s="896"/>
      <c r="AB490" s="896"/>
      <c r="AC490" s="896"/>
      <c r="AD490" s="896"/>
      <c r="AE490" s="896"/>
      <c r="AF490" s="896"/>
    </row>
    <row r="491" spans="1:32" x14ac:dyDescent="0.15">
      <c r="A491" s="895" t="s">
        <v>4032</v>
      </c>
      <c r="B491" s="896" t="s">
        <v>579</v>
      </c>
      <c r="C491" s="896" t="s">
        <v>1235</v>
      </c>
      <c r="D491" s="896"/>
      <c r="E491" s="896"/>
      <c r="F491" s="896"/>
      <c r="G491" s="896"/>
      <c r="H491" s="896"/>
      <c r="I491" s="896"/>
      <c r="J491" s="896"/>
      <c r="K491" s="896"/>
      <c r="L491" s="896"/>
      <c r="M491" s="896"/>
      <c r="N491" s="896"/>
      <c r="O491" s="896"/>
      <c r="P491" s="896"/>
      <c r="Q491" s="896"/>
      <c r="R491" s="896"/>
      <c r="S491" s="896"/>
      <c r="T491" s="896"/>
      <c r="U491" s="896"/>
      <c r="V491" s="896"/>
      <c r="W491" s="896"/>
      <c r="X491" s="896"/>
      <c r="Y491" s="896"/>
      <c r="Z491" s="900"/>
      <c r="AA491" s="896"/>
      <c r="AB491" s="896"/>
      <c r="AC491" s="896"/>
      <c r="AD491" s="896"/>
      <c r="AE491" s="896"/>
      <c r="AF491" s="896"/>
    </row>
    <row r="492" spans="1:32" x14ac:dyDescent="0.15">
      <c r="A492" s="895" t="s">
        <v>4034</v>
      </c>
      <c r="B492" s="896" t="s">
        <v>559</v>
      </c>
      <c r="C492" s="896" t="s">
        <v>1235</v>
      </c>
      <c r="D492" s="896"/>
      <c r="F492" s="896"/>
      <c r="G492" s="896"/>
      <c r="H492" s="896"/>
      <c r="I492" s="896"/>
      <c r="J492" s="896"/>
      <c r="K492" s="896"/>
      <c r="L492" s="896"/>
      <c r="M492" s="896"/>
      <c r="N492" s="896"/>
      <c r="O492" s="896"/>
      <c r="P492" s="896"/>
      <c r="Q492" s="896"/>
      <c r="R492" s="896"/>
      <c r="S492" s="896"/>
      <c r="T492" s="896"/>
      <c r="U492" s="896"/>
      <c r="V492" s="896"/>
      <c r="W492" s="896"/>
      <c r="X492" s="896"/>
      <c r="Y492" s="896"/>
      <c r="Z492" s="900"/>
      <c r="AA492" s="896"/>
      <c r="AB492" s="896"/>
      <c r="AC492" s="896"/>
      <c r="AD492" s="896"/>
      <c r="AE492" s="896"/>
      <c r="AF492" s="896"/>
    </row>
    <row r="493" spans="1:32" x14ac:dyDescent="0.15">
      <c r="A493" s="895" t="s">
        <v>4038</v>
      </c>
      <c r="B493" s="896" t="s">
        <v>4786</v>
      </c>
      <c r="C493" s="896" t="s">
        <v>1242</v>
      </c>
      <c r="D493" s="896"/>
      <c r="E493" s="896"/>
      <c r="F493" s="896"/>
      <c r="G493" s="896"/>
      <c r="H493" s="896"/>
      <c r="I493" s="896"/>
      <c r="J493" s="896"/>
      <c r="K493" s="896"/>
      <c r="L493" s="896"/>
      <c r="M493" s="896"/>
      <c r="N493" s="896"/>
      <c r="O493" s="896"/>
      <c r="P493" s="896"/>
      <c r="Q493" s="896"/>
      <c r="R493" s="896"/>
      <c r="S493" s="896"/>
      <c r="T493" s="896"/>
      <c r="U493" s="896"/>
      <c r="V493" s="896"/>
      <c r="W493" s="896"/>
      <c r="X493" s="896"/>
      <c r="Y493" s="896"/>
      <c r="Z493" s="900"/>
      <c r="AA493" s="896"/>
      <c r="AB493" s="896"/>
      <c r="AC493" s="896"/>
      <c r="AD493" s="896"/>
      <c r="AE493" s="896"/>
      <c r="AF493" s="896"/>
    </row>
    <row r="494" spans="1:32" x14ac:dyDescent="0.15">
      <c r="A494" s="895" t="s">
        <v>4044</v>
      </c>
      <c r="B494" s="896" t="s">
        <v>601</v>
      </c>
      <c r="C494" s="896" t="s">
        <v>4572</v>
      </c>
      <c r="D494" s="896"/>
      <c r="E494" s="896"/>
      <c r="F494" s="896"/>
      <c r="G494" s="896"/>
      <c r="H494" s="896"/>
      <c r="I494" s="896"/>
      <c r="J494" s="896"/>
      <c r="K494" s="896"/>
      <c r="L494" s="896"/>
      <c r="M494" s="896"/>
      <c r="N494" s="896"/>
      <c r="O494" s="896"/>
      <c r="P494" s="896"/>
      <c r="Q494" s="896"/>
      <c r="R494" s="896"/>
      <c r="S494" s="896"/>
      <c r="T494" s="896"/>
      <c r="U494" s="896"/>
      <c r="V494" s="896"/>
      <c r="W494" s="896"/>
      <c r="X494" s="896"/>
      <c r="Y494" s="896"/>
      <c r="Z494" s="900"/>
      <c r="AA494" s="896"/>
      <c r="AB494" s="896"/>
      <c r="AC494" s="896"/>
      <c r="AD494" s="896"/>
      <c r="AE494" s="896"/>
      <c r="AF494" s="896"/>
    </row>
    <row r="495" spans="1:32" x14ac:dyDescent="0.15">
      <c r="A495" s="895" t="s">
        <v>4046</v>
      </c>
      <c r="B495" s="896" t="s">
        <v>59</v>
      </c>
      <c r="C495" s="896" t="s">
        <v>1601</v>
      </c>
      <c r="D495" s="896" t="s">
        <v>1166</v>
      </c>
      <c r="E495" s="896" t="s">
        <v>1600</v>
      </c>
      <c r="F495" s="896" t="s">
        <v>1169</v>
      </c>
      <c r="G495" s="896" t="s">
        <v>1138</v>
      </c>
      <c r="H495" s="896" t="s">
        <v>1147</v>
      </c>
      <c r="I495" s="896" t="s">
        <v>1351</v>
      </c>
      <c r="J495" s="896" t="s">
        <v>1236</v>
      </c>
      <c r="K495" s="896" t="s">
        <v>1599</v>
      </c>
      <c r="L495" s="896" t="s">
        <v>1154</v>
      </c>
      <c r="M495" s="896" t="s">
        <v>1243</v>
      </c>
      <c r="N495" s="896" t="s">
        <v>1302</v>
      </c>
      <c r="O495" s="896" t="s">
        <v>1128</v>
      </c>
      <c r="P495" s="896" t="s">
        <v>1164</v>
      </c>
      <c r="Q495" s="896" t="s">
        <v>2392</v>
      </c>
      <c r="R495" s="896"/>
      <c r="S495" s="896"/>
      <c r="T495" s="896"/>
      <c r="U495" s="896"/>
      <c r="V495" s="896"/>
      <c r="W495" s="896"/>
      <c r="X495" s="896"/>
      <c r="Y495" s="896"/>
      <c r="Z495" s="900"/>
      <c r="AA495" s="896"/>
      <c r="AB495" s="896"/>
      <c r="AC495" s="896"/>
      <c r="AD495" s="896"/>
      <c r="AE495" s="896"/>
      <c r="AF495" s="896"/>
    </row>
    <row r="496" spans="1:32" x14ac:dyDescent="0.15">
      <c r="A496" s="895" t="s">
        <v>4048</v>
      </c>
      <c r="B496" s="896" t="s">
        <v>58</v>
      </c>
      <c r="C496" s="896" t="s">
        <v>1403</v>
      </c>
      <c r="D496" s="896" t="s">
        <v>1602</v>
      </c>
      <c r="E496" s="896"/>
      <c r="F496" s="896"/>
      <c r="G496" s="896"/>
      <c r="H496" s="896"/>
      <c r="I496" s="896"/>
      <c r="J496" s="896"/>
      <c r="K496" s="896"/>
      <c r="L496" s="896"/>
      <c r="M496" s="896"/>
      <c r="N496" s="896"/>
      <c r="O496" s="896"/>
      <c r="P496" s="896"/>
      <c r="Q496" s="896"/>
      <c r="R496" s="896"/>
      <c r="S496" s="896"/>
      <c r="T496" s="896"/>
      <c r="U496" s="896"/>
      <c r="V496" s="896"/>
      <c r="W496" s="896"/>
      <c r="X496" s="896"/>
      <c r="Y496" s="896"/>
      <c r="Z496" s="900"/>
      <c r="AA496" s="896"/>
      <c r="AB496" s="896"/>
      <c r="AC496" s="896"/>
      <c r="AD496" s="896"/>
      <c r="AE496" s="896"/>
      <c r="AF496" s="896"/>
    </row>
    <row r="497" spans="1:32" x14ac:dyDescent="0.15">
      <c r="A497" s="895" t="s">
        <v>4050</v>
      </c>
      <c r="B497" s="896" t="s">
        <v>137</v>
      </c>
      <c r="C497" s="896" t="s">
        <v>1250</v>
      </c>
      <c r="D497" s="896"/>
      <c r="E497" s="896"/>
      <c r="F497" s="896"/>
      <c r="G497" s="896"/>
      <c r="H497" s="896"/>
      <c r="I497" s="896"/>
      <c r="J497" s="896"/>
      <c r="K497" s="896"/>
      <c r="L497" s="896"/>
      <c r="M497" s="896"/>
      <c r="N497" s="896"/>
      <c r="O497" s="896"/>
      <c r="P497" s="896"/>
      <c r="Q497" s="896"/>
      <c r="R497" s="896"/>
      <c r="S497" s="896"/>
      <c r="T497" s="896"/>
      <c r="U497" s="896"/>
      <c r="V497" s="896"/>
      <c r="W497" s="896"/>
      <c r="X497" s="896"/>
      <c r="Y497" s="896"/>
      <c r="Z497" s="900"/>
      <c r="AA497" s="896"/>
      <c r="AB497" s="896"/>
      <c r="AC497" s="896"/>
      <c r="AD497" s="896"/>
      <c r="AE497" s="896"/>
      <c r="AF497" s="896"/>
    </row>
    <row r="498" spans="1:32" x14ac:dyDescent="0.15">
      <c r="A498" s="895" t="s">
        <v>4052</v>
      </c>
      <c r="B498" s="896" t="s">
        <v>138</v>
      </c>
      <c r="C498" s="896" t="s">
        <v>1168</v>
      </c>
      <c r="D498" s="896"/>
      <c r="E498" s="896"/>
      <c r="F498" s="896"/>
      <c r="G498" s="896"/>
      <c r="H498" s="896"/>
      <c r="I498" s="896"/>
      <c r="J498" s="896"/>
      <c r="K498" s="896"/>
      <c r="L498" s="896"/>
      <c r="M498" s="896"/>
      <c r="N498" s="896"/>
      <c r="O498" s="896"/>
      <c r="P498" s="896"/>
      <c r="Q498" s="896"/>
      <c r="R498" s="896"/>
      <c r="S498" s="896"/>
      <c r="T498" s="896"/>
      <c r="U498" s="896"/>
      <c r="V498" s="896"/>
      <c r="W498" s="896"/>
      <c r="X498" s="896"/>
      <c r="Y498" s="896"/>
      <c r="Z498" s="900"/>
      <c r="AA498" s="896"/>
      <c r="AB498" s="896"/>
      <c r="AC498" s="896"/>
      <c r="AD498" s="896"/>
      <c r="AE498" s="896"/>
      <c r="AF498" s="896"/>
    </row>
    <row r="499" spans="1:32" x14ac:dyDescent="0.15">
      <c r="A499" s="895" t="s">
        <v>4054</v>
      </c>
      <c r="B499" s="896" t="s">
        <v>139</v>
      </c>
      <c r="C499" s="896" t="s">
        <v>4708</v>
      </c>
      <c r="D499" s="896" t="s">
        <v>4709</v>
      </c>
      <c r="E499" s="896" t="s">
        <v>2637</v>
      </c>
      <c r="F499" s="896" t="s">
        <v>4714</v>
      </c>
      <c r="G499" s="896" t="s">
        <v>4715</v>
      </c>
      <c r="H499" s="896" t="s">
        <v>4710</v>
      </c>
      <c r="I499" s="896" t="s">
        <v>4711</v>
      </c>
      <c r="J499" s="896" t="s">
        <v>4712</v>
      </c>
      <c r="K499" s="896" t="s">
        <v>4713</v>
      </c>
      <c r="L499" s="896"/>
      <c r="M499" s="896"/>
      <c r="N499" s="896"/>
      <c r="O499" s="896"/>
      <c r="P499" s="896"/>
      <c r="Q499" s="896"/>
      <c r="R499" s="896"/>
      <c r="S499" s="896"/>
      <c r="T499" s="896"/>
      <c r="U499" s="896"/>
      <c r="V499" s="896"/>
      <c r="W499" s="896"/>
      <c r="X499" s="896"/>
      <c r="Y499" s="896"/>
      <c r="Z499" s="900"/>
      <c r="AA499" s="896"/>
      <c r="AB499" s="896"/>
      <c r="AC499" s="896"/>
      <c r="AD499" s="896"/>
      <c r="AE499" s="896"/>
      <c r="AF499" s="896"/>
    </row>
    <row r="500" spans="1:32" x14ac:dyDescent="0.15">
      <c r="A500" s="895" t="s">
        <v>4056</v>
      </c>
      <c r="B500" s="896" t="s">
        <v>587</v>
      </c>
      <c r="C500" s="896" t="s">
        <v>1227</v>
      </c>
      <c r="D500" s="896" t="s">
        <v>1226</v>
      </c>
      <c r="E500" s="896" t="s">
        <v>1225</v>
      </c>
      <c r="F500" s="896" t="s">
        <v>1161</v>
      </c>
      <c r="G500" s="896" t="s">
        <v>1128</v>
      </c>
      <c r="H500" s="896"/>
      <c r="I500" s="896"/>
      <c r="J500" s="896"/>
      <c r="K500" s="896"/>
      <c r="L500" s="896"/>
      <c r="M500" s="896"/>
      <c r="N500" s="896"/>
      <c r="O500" s="896"/>
      <c r="P500" s="896"/>
      <c r="Q500" s="896"/>
      <c r="R500" s="896"/>
      <c r="S500" s="896"/>
      <c r="T500" s="896"/>
      <c r="U500" s="896"/>
      <c r="V500" s="896"/>
      <c r="W500" s="896"/>
      <c r="X500" s="896"/>
      <c r="Y500" s="896"/>
      <c r="Z500" s="900"/>
      <c r="AA500" s="896"/>
      <c r="AB500" s="896"/>
      <c r="AC500" s="896"/>
      <c r="AD500" s="896"/>
      <c r="AE500" s="896"/>
      <c r="AF500" s="896"/>
    </row>
    <row r="501" spans="1:32" x14ac:dyDescent="0.15">
      <c r="A501" s="895" t="s">
        <v>4058</v>
      </c>
      <c r="B501" s="896" t="s">
        <v>588</v>
      </c>
      <c r="C501" s="896" t="s">
        <v>1168</v>
      </c>
      <c r="D501" s="896" t="s">
        <v>1224</v>
      </c>
      <c r="E501" s="896"/>
      <c r="F501" s="896"/>
      <c r="G501" s="896"/>
      <c r="H501" s="896"/>
      <c r="I501" s="896"/>
      <c r="J501" s="896"/>
      <c r="K501" s="896"/>
      <c r="L501" s="896"/>
      <c r="M501" s="896"/>
      <c r="N501" s="896"/>
      <c r="O501" s="896"/>
      <c r="P501" s="896"/>
      <c r="Q501" s="896"/>
      <c r="R501" s="896"/>
      <c r="S501" s="896"/>
      <c r="T501" s="896"/>
      <c r="U501" s="896"/>
      <c r="V501" s="896"/>
      <c r="W501" s="896"/>
      <c r="X501" s="896"/>
      <c r="Y501" s="896"/>
      <c r="Z501" s="900"/>
      <c r="AA501" s="896"/>
      <c r="AB501" s="896"/>
      <c r="AC501" s="896"/>
      <c r="AD501" s="896"/>
      <c r="AE501" s="896"/>
      <c r="AF501" s="896"/>
    </row>
    <row r="502" spans="1:32" x14ac:dyDescent="0.15">
      <c r="A502" s="895" t="s">
        <v>4062</v>
      </c>
      <c r="B502" s="896" t="s">
        <v>590</v>
      </c>
      <c r="C502" s="896" t="s">
        <v>1223</v>
      </c>
      <c r="D502" s="896" t="s">
        <v>1138</v>
      </c>
      <c r="E502" s="896" t="s">
        <v>1222</v>
      </c>
      <c r="F502" s="896" t="s">
        <v>1221</v>
      </c>
      <c r="G502" s="896" t="s">
        <v>1220</v>
      </c>
      <c r="H502" s="896" t="s">
        <v>1128</v>
      </c>
      <c r="I502" s="896" t="s">
        <v>1148</v>
      </c>
      <c r="J502" s="896" t="s">
        <v>2806</v>
      </c>
      <c r="K502" s="896"/>
      <c r="L502" s="896"/>
      <c r="M502" s="896"/>
      <c r="N502" s="896"/>
      <c r="O502" s="896"/>
      <c r="P502" s="896"/>
      <c r="Q502" s="896"/>
      <c r="R502" s="896"/>
      <c r="S502" s="896"/>
      <c r="T502" s="896"/>
      <c r="U502" s="896"/>
      <c r="V502" s="896"/>
      <c r="W502" s="896"/>
      <c r="X502" s="896"/>
      <c r="Y502" s="896"/>
      <c r="Z502" s="900"/>
      <c r="AA502" s="896"/>
      <c r="AB502" s="896"/>
      <c r="AC502" s="896"/>
      <c r="AD502" s="896"/>
      <c r="AE502" s="896"/>
      <c r="AF502" s="896"/>
    </row>
    <row r="503" spans="1:32" x14ac:dyDescent="0.15">
      <c r="A503" s="895" t="s">
        <v>4064</v>
      </c>
      <c r="B503" s="896" t="s">
        <v>596</v>
      </c>
      <c r="C503" s="896" t="s">
        <v>1190</v>
      </c>
      <c r="D503" s="896" t="s">
        <v>1145</v>
      </c>
      <c r="E503" s="896" t="s">
        <v>1493</v>
      </c>
      <c r="F503" s="896" t="s">
        <v>2396</v>
      </c>
      <c r="G503" s="896"/>
      <c r="H503" s="896"/>
      <c r="I503" s="896"/>
      <c r="J503" s="896"/>
      <c r="K503" s="896"/>
      <c r="L503" s="896"/>
      <c r="M503" s="896"/>
      <c r="N503" s="896"/>
      <c r="O503" s="896"/>
      <c r="P503" s="896"/>
      <c r="Q503" s="896"/>
      <c r="R503" s="896"/>
      <c r="S503" s="896"/>
      <c r="T503" s="896"/>
      <c r="U503" s="896"/>
      <c r="V503" s="896"/>
      <c r="W503" s="896"/>
      <c r="X503" s="896"/>
      <c r="Y503" s="896"/>
      <c r="Z503" s="900"/>
      <c r="AA503" s="896"/>
      <c r="AB503" s="896"/>
      <c r="AC503" s="896"/>
      <c r="AD503" s="896"/>
      <c r="AE503" s="896"/>
      <c r="AF503" s="896"/>
    </row>
    <row r="504" spans="1:32" x14ac:dyDescent="0.15">
      <c r="A504" s="895" t="s">
        <v>4066</v>
      </c>
      <c r="B504" s="896" t="s">
        <v>599</v>
      </c>
      <c r="C504" s="896" t="s">
        <v>1148</v>
      </c>
      <c r="D504" s="896"/>
      <c r="E504" s="896"/>
      <c r="F504" s="896"/>
      <c r="G504" s="896"/>
      <c r="H504" s="896"/>
      <c r="I504" s="896"/>
      <c r="J504" s="896"/>
      <c r="K504" s="896"/>
      <c r="L504" s="896"/>
      <c r="M504" s="896"/>
      <c r="N504" s="896"/>
      <c r="O504" s="896"/>
      <c r="P504" s="896"/>
      <c r="Q504" s="896"/>
      <c r="R504" s="896"/>
      <c r="S504" s="896"/>
      <c r="T504" s="896"/>
      <c r="U504" s="896"/>
      <c r="V504" s="896"/>
      <c r="W504" s="896"/>
      <c r="X504" s="896"/>
      <c r="Y504" s="896"/>
      <c r="Z504" s="900"/>
      <c r="AA504" s="896"/>
      <c r="AB504" s="896"/>
      <c r="AC504" s="896"/>
      <c r="AD504" s="896"/>
      <c r="AE504" s="896"/>
      <c r="AF504" s="896"/>
    </row>
    <row r="505" spans="1:32" x14ac:dyDescent="0.15">
      <c r="A505" s="895" t="s">
        <v>4068</v>
      </c>
      <c r="B505" s="896" t="s">
        <v>593</v>
      </c>
      <c r="C505" s="896" t="s">
        <v>1145</v>
      </c>
      <c r="D505" s="896"/>
      <c r="E505" s="896"/>
      <c r="F505" s="896"/>
      <c r="G505" s="896"/>
      <c r="H505" s="896"/>
      <c r="I505" s="896"/>
      <c r="J505" s="896"/>
      <c r="K505" s="896"/>
      <c r="L505" s="896"/>
      <c r="M505" s="896"/>
      <c r="N505" s="896"/>
      <c r="O505" s="896"/>
      <c r="P505" s="896"/>
      <c r="Q505" s="896"/>
      <c r="R505" s="896"/>
      <c r="S505" s="896"/>
      <c r="T505" s="896"/>
      <c r="U505" s="896"/>
      <c r="V505" s="896"/>
      <c r="W505" s="896"/>
      <c r="X505" s="896"/>
      <c r="Y505" s="896"/>
      <c r="Z505" s="900"/>
      <c r="AA505" s="896"/>
      <c r="AB505" s="896"/>
      <c r="AC505" s="896"/>
      <c r="AD505" s="896"/>
      <c r="AE505" s="896"/>
      <c r="AF505" s="896"/>
    </row>
    <row r="506" spans="1:32" x14ac:dyDescent="0.15">
      <c r="A506" s="895" t="s">
        <v>4070</v>
      </c>
      <c r="B506" s="896" t="s">
        <v>4791</v>
      </c>
      <c r="C506" s="896" t="s">
        <v>1145</v>
      </c>
      <c r="D506" s="896"/>
      <c r="E506" s="896"/>
      <c r="F506" s="896"/>
      <c r="G506" s="896"/>
      <c r="H506" s="896"/>
      <c r="I506" s="896"/>
      <c r="J506" s="896"/>
      <c r="K506" s="896"/>
      <c r="L506" s="896"/>
      <c r="M506" s="896"/>
      <c r="N506" s="896"/>
      <c r="O506" s="896"/>
      <c r="P506" s="896"/>
      <c r="Q506" s="896"/>
      <c r="R506" s="896"/>
      <c r="S506" s="896"/>
      <c r="T506" s="896"/>
      <c r="U506" s="896"/>
      <c r="V506" s="896"/>
      <c r="W506" s="896"/>
      <c r="X506" s="896"/>
      <c r="Y506" s="896"/>
      <c r="Z506" s="900"/>
      <c r="AA506" s="896"/>
      <c r="AB506" s="896"/>
      <c r="AC506" s="896"/>
      <c r="AD506" s="896"/>
      <c r="AE506" s="896"/>
      <c r="AF506" s="896"/>
    </row>
    <row r="507" spans="1:32" x14ac:dyDescent="0.15">
      <c r="A507" s="895" t="s">
        <v>4074</v>
      </c>
      <c r="B507" s="896" t="s">
        <v>603</v>
      </c>
      <c r="C507" s="896" t="s">
        <v>4534</v>
      </c>
      <c r="D507" s="896" t="s">
        <v>2396</v>
      </c>
      <c r="E507" s="896"/>
      <c r="F507" s="896"/>
      <c r="G507" s="896"/>
      <c r="H507" s="896"/>
      <c r="I507" s="896"/>
      <c r="J507" s="896"/>
      <c r="K507" s="896"/>
      <c r="L507" s="896"/>
      <c r="M507" s="896"/>
      <c r="N507" s="896"/>
      <c r="O507" s="896"/>
      <c r="P507" s="896"/>
      <c r="Q507" s="896"/>
      <c r="R507" s="896"/>
      <c r="S507" s="896"/>
      <c r="T507" s="896"/>
      <c r="U507" s="896"/>
      <c r="V507" s="896"/>
      <c r="W507" s="896"/>
      <c r="X507" s="896"/>
      <c r="Y507" s="896"/>
      <c r="Z507" s="900"/>
      <c r="AA507" s="896"/>
      <c r="AB507" s="896"/>
      <c r="AC507" s="896"/>
      <c r="AD507" s="896"/>
      <c r="AE507" s="896"/>
      <c r="AF507" s="896"/>
    </row>
    <row r="508" spans="1:32" x14ac:dyDescent="0.15">
      <c r="A508" s="895" t="s">
        <v>4080</v>
      </c>
      <c r="B508" s="896" t="s">
        <v>580</v>
      </c>
      <c r="C508" s="896" t="s">
        <v>1187</v>
      </c>
      <c r="D508" s="896"/>
      <c r="E508" s="896"/>
      <c r="F508" s="896"/>
      <c r="G508" s="896"/>
      <c r="H508" s="896"/>
      <c r="I508" s="896"/>
      <c r="J508" s="896"/>
      <c r="K508" s="896"/>
      <c r="L508" s="896"/>
      <c r="M508" s="896"/>
      <c r="N508" s="896"/>
      <c r="O508" s="896"/>
      <c r="P508" s="896"/>
      <c r="Q508" s="896"/>
      <c r="R508" s="896"/>
      <c r="S508" s="896"/>
      <c r="T508" s="896"/>
      <c r="U508" s="896"/>
      <c r="V508" s="896"/>
      <c r="W508" s="896"/>
      <c r="X508" s="896"/>
      <c r="Y508" s="896"/>
      <c r="Z508" s="900"/>
      <c r="AA508" s="896"/>
      <c r="AB508" s="896"/>
      <c r="AC508" s="896"/>
      <c r="AD508" s="896"/>
      <c r="AE508" s="896"/>
      <c r="AF508" s="896"/>
    </row>
    <row r="509" spans="1:32" x14ac:dyDescent="0.15">
      <c r="A509" s="895" t="s">
        <v>4082</v>
      </c>
      <c r="B509" s="896" t="s">
        <v>581</v>
      </c>
      <c r="C509" s="896" t="s">
        <v>1175</v>
      </c>
      <c r="D509" s="896"/>
      <c r="E509" s="896"/>
      <c r="F509" s="896"/>
      <c r="G509" s="896"/>
      <c r="H509" s="896"/>
      <c r="I509" s="896"/>
      <c r="J509" s="896"/>
      <c r="K509" s="896"/>
      <c r="L509" s="896"/>
      <c r="M509" s="896"/>
      <c r="N509" s="896"/>
      <c r="O509" s="896"/>
      <c r="P509" s="896"/>
      <c r="Q509" s="896"/>
      <c r="R509" s="896"/>
      <c r="S509" s="896"/>
      <c r="T509" s="896"/>
      <c r="U509" s="896"/>
      <c r="V509" s="896"/>
      <c r="W509" s="896"/>
      <c r="X509" s="896"/>
      <c r="Y509" s="896"/>
      <c r="Z509" s="900"/>
      <c r="AA509" s="896"/>
      <c r="AB509" s="896"/>
      <c r="AC509" s="896"/>
      <c r="AD509" s="896"/>
      <c r="AE509" s="896"/>
      <c r="AF509" s="896"/>
    </row>
    <row r="510" spans="1:32" x14ac:dyDescent="0.15">
      <c r="A510" s="895" t="s">
        <v>4084</v>
      </c>
      <c r="B510" s="896" t="s">
        <v>585</v>
      </c>
      <c r="C510" s="896" t="s">
        <v>1174</v>
      </c>
      <c r="D510" s="896" t="s">
        <v>1145</v>
      </c>
      <c r="E510" s="896" t="s">
        <v>1182</v>
      </c>
      <c r="F510" s="896" t="s">
        <v>1128</v>
      </c>
      <c r="G510" s="896" t="s">
        <v>1138</v>
      </c>
      <c r="H510" s="896" t="s">
        <v>1151</v>
      </c>
      <c r="I510" s="896" t="s">
        <v>1228</v>
      </c>
      <c r="J510" s="896" t="s">
        <v>1184</v>
      </c>
      <c r="K510" s="896" t="s">
        <v>1229</v>
      </c>
      <c r="L510" s="896" t="s">
        <v>1187</v>
      </c>
      <c r="M510" s="896" t="s">
        <v>1231</v>
      </c>
      <c r="N510" s="896" t="s">
        <v>1232</v>
      </c>
      <c r="O510" s="896" t="s">
        <v>1230</v>
      </c>
      <c r="P510" s="896" t="s">
        <v>1233</v>
      </c>
      <c r="Q510" s="896"/>
      <c r="R510" s="896"/>
      <c r="S510" s="896"/>
      <c r="T510" s="896"/>
      <c r="U510" s="896"/>
      <c r="V510" s="896"/>
      <c r="W510" s="896"/>
      <c r="X510" s="896"/>
      <c r="Y510" s="896"/>
      <c r="Z510" s="900"/>
      <c r="AA510" s="896"/>
      <c r="AB510" s="896"/>
      <c r="AC510" s="896"/>
      <c r="AD510" s="896"/>
      <c r="AE510" s="896"/>
      <c r="AF510" s="896"/>
    </row>
    <row r="511" spans="1:32" x14ac:dyDescent="0.15">
      <c r="A511" s="895" t="s">
        <v>4086</v>
      </c>
      <c r="B511" s="896" t="s">
        <v>586</v>
      </c>
      <c r="C511" s="896" t="s">
        <v>1223</v>
      </c>
      <c r="D511" s="896" t="s">
        <v>1176</v>
      </c>
      <c r="E511" s="896"/>
      <c r="F511" s="896"/>
      <c r="G511" s="896"/>
      <c r="H511" s="896"/>
      <c r="I511" s="896"/>
      <c r="J511" s="896"/>
      <c r="K511" s="896"/>
      <c r="L511" s="896"/>
      <c r="M511" s="896"/>
      <c r="N511" s="896"/>
      <c r="O511" s="896"/>
      <c r="P511" s="896"/>
      <c r="Q511" s="896"/>
      <c r="R511" s="896"/>
      <c r="S511" s="896"/>
      <c r="T511" s="896"/>
      <c r="U511" s="896"/>
      <c r="V511" s="896"/>
      <c r="W511" s="896"/>
      <c r="X511" s="896"/>
      <c r="Y511" s="896"/>
      <c r="Z511" s="900"/>
      <c r="AA511" s="896"/>
      <c r="AB511" s="896"/>
      <c r="AC511" s="896"/>
      <c r="AD511" s="896"/>
      <c r="AE511" s="896"/>
      <c r="AF511" s="896"/>
    </row>
    <row r="512" spans="1:32" x14ac:dyDescent="0.15">
      <c r="A512" s="895" t="s">
        <v>4088</v>
      </c>
      <c r="B512" s="896" t="s">
        <v>595</v>
      </c>
      <c r="C512" s="896" t="s">
        <v>1197</v>
      </c>
      <c r="D512" s="896" t="s">
        <v>1135</v>
      </c>
      <c r="E512" s="896" t="s">
        <v>1145</v>
      </c>
      <c r="F512" s="896"/>
      <c r="G512" s="896"/>
      <c r="H512" s="896"/>
      <c r="I512" s="896"/>
      <c r="J512" s="896"/>
      <c r="K512" s="896"/>
      <c r="L512" s="896"/>
      <c r="M512" s="896"/>
      <c r="N512" s="896"/>
      <c r="O512" s="896"/>
      <c r="P512" s="896"/>
      <c r="Q512" s="896"/>
      <c r="R512" s="896"/>
      <c r="S512" s="896"/>
      <c r="T512" s="896"/>
      <c r="U512" s="896"/>
      <c r="V512" s="896"/>
      <c r="W512" s="896"/>
      <c r="X512" s="896"/>
      <c r="Y512" s="896"/>
      <c r="Z512" s="900"/>
      <c r="AA512" s="896"/>
      <c r="AB512" s="896"/>
      <c r="AC512" s="896"/>
      <c r="AD512" s="896"/>
      <c r="AE512" s="896"/>
      <c r="AF512" s="896"/>
    </row>
    <row r="513" spans="1:32" x14ac:dyDescent="0.15">
      <c r="A513" s="895" t="s">
        <v>4092</v>
      </c>
      <c r="B513" s="929" t="s">
        <v>606</v>
      </c>
      <c r="C513" s="896" t="s">
        <v>1145</v>
      </c>
      <c r="D513" s="896" t="s">
        <v>4858</v>
      </c>
      <c r="E513" s="896" t="s">
        <v>1214</v>
      </c>
      <c r="F513" s="896" t="s">
        <v>1213</v>
      </c>
      <c r="G513" s="929" t="s">
        <v>1146</v>
      </c>
      <c r="H513" s="896" t="s">
        <v>4859</v>
      </c>
      <c r="I513" s="896" t="s">
        <v>1148</v>
      </c>
      <c r="J513" s="896" t="s">
        <v>1168</v>
      </c>
      <c r="K513" s="896"/>
      <c r="L513" s="896"/>
      <c r="M513" s="896"/>
      <c r="N513" s="896"/>
      <c r="O513" s="896"/>
      <c r="P513" s="896"/>
      <c r="Q513" s="896"/>
      <c r="R513" s="896"/>
      <c r="S513" s="896"/>
      <c r="T513" s="896"/>
      <c r="U513" s="896"/>
      <c r="V513" s="896"/>
      <c r="W513" s="896"/>
      <c r="X513" s="896"/>
      <c r="Y513" s="896"/>
      <c r="Z513" s="900"/>
      <c r="AA513" s="896"/>
      <c r="AB513" s="896"/>
      <c r="AC513" s="896"/>
      <c r="AD513" s="896"/>
      <c r="AE513" s="896"/>
      <c r="AF513" s="896"/>
    </row>
    <row r="514" spans="1:32" x14ac:dyDescent="0.15">
      <c r="A514" s="895" t="s">
        <v>4094</v>
      </c>
      <c r="B514" s="929" t="s">
        <v>604</v>
      </c>
      <c r="C514" s="896" t="s">
        <v>1166</v>
      </c>
      <c r="D514" s="929" t="s">
        <v>4854</v>
      </c>
      <c r="E514" s="929" t="s">
        <v>1168</v>
      </c>
      <c r="F514" s="929" t="s">
        <v>1215</v>
      </c>
      <c r="G514" s="896"/>
      <c r="H514" s="896"/>
      <c r="I514" s="896"/>
      <c r="J514" s="896"/>
      <c r="K514" s="896"/>
      <c r="L514" s="896"/>
      <c r="M514" s="896"/>
      <c r="N514" s="896"/>
      <c r="O514" s="896"/>
      <c r="P514" s="896"/>
      <c r="Q514" s="896"/>
      <c r="R514" s="896"/>
      <c r="S514" s="896"/>
      <c r="T514" s="896"/>
      <c r="U514" s="896"/>
      <c r="V514" s="896"/>
      <c r="W514" s="896"/>
      <c r="X514" s="896"/>
      <c r="Y514" s="896"/>
      <c r="Z514" s="900"/>
      <c r="AA514" s="896"/>
      <c r="AB514" s="896"/>
      <c r="AC514" s="896"/>
      <c r="AD514" s="896"/>
      <c r="AE514" s="896"/>
      <c r="AF514" s="896"/>
    </row>
    <row r="515" spans="1:32" x14ac:dyDescent="0.15">
      <c r="A515" s="895" t="s">
        <v>4098</v>
      </c>
      <c r="B515" s="896" t="s">
        <v>602</v>
      </c>
      <c r="C515" s="896" t="s">
        <v>1216</v>
      </c>
      <c r="D515" s="896" t="s">
        <v>1217</v>
      </c>
      <c r="E515" s="896" t="s">
        <v>1128</v>
      </c>
      <c r="F515" s="896"/>
      <c r="G515" s="896"/>
      <c r="H515" s="896"/>
      <c r="I515" s="896"/>
      <c r="J515" s="896"/>
      <c r="K515" s="896"/>
      <c r="L515" s="896"/>
      <c r="M515" s="896"/>
      <c r="N515" s="896"/>
      <c r="O515" s="896"/>
      <c r="P515" s="896"/>
      <c r="Q515" s="896"/>
      <c r="R515" s="896"/>
      <c r="S515" s="896"/>
      <c r="T515" s="896"/>
      <c r="U515" s="896"/>
      <c r="V515" s="896"/>
      <c r="W515" s="896"/>
      <c r="X515" s="896"/>
      <c r="Y515" s="896"/>
      <c r="Z515" s="900"/>
      <c r="AA515" s="896"/>
      <c r="AB515" s="896"/>
      <c r="AC515" s="896"/>
      <c r="AD515" s="896"/>
      <c r="AE515" s="896"/>
      <c r="AF515" s="896"/>
    </row>
    <row r="516" spans="1:32" x14ac:dyDescent="0.15">
      <c r="A516" s="895" t="s">
        <v>4100</v>
      </c>
      <c r="B516" s="896" t="s">
        <v>607</v>
      </c>
      <c r="C516" s="896" t="s">
        <v>1170</v>
      </c>
      <c r="D516" s="896"/>
      <c r="E516" s="896"/>
      <c r="F516" s="896"/>
      <c r="G516" s="896"/>
      <c r="H516" s="896"/>
      <c r="I516" s="896"/>
      <c r="J516" s="896"/>
      <c r="K516" s="896"/>
      <c r="L516" s="896"/>
      <c r="M516" s="896"/>
      <c r="N516" s="896"/>
      <c r="O516" s="896"/>
      <c r="P516" s="896"/>
      <c r="Q516" s="896"/>
      <c r="R516" s="896"/>
      <c r="S516" s="896"/>
      <c r="T516" s="896"/>
      <c r="U516" s="896"/>
      <c r="V516" s="896"/>
      <c r="W516" s="896"/>
      <c r="X516" s="896"/>
      <c r="Y516" s="896"/>
      <c r="Z516" s="900"/>
      <c r="AA516" s="896"/>
      <c r="AB516" s="896"/>
      <c r="AC516" s="896"/>
      <c r="AD516" s="896"/>
      <c r="AE516" s="896"/>
      <c r="AF516" s="896"/>
    </row>
    <row r="517" spans="1:32" x14ac:dyDescent="0.15">
      <c r="A517" s="895" t="s">
        <v>4102</v>
      </c>
      <c r="B517" s="896" t="s">
        <v>591</v>
      </c>
      <c r="C517" s="896" t="s">
        <v>1219</v>
      </c>
      <c r="D517" s="896"/>
      <c r="E517" s="896"/>
      <c r="F517" s="896"/>
      <c r="G517" s="896"/>
      <c r="H517" s="896"/>
      <c r="I517" s="896"/>
      <c r="J517" s="896"/>
      <c r="K517" s="896"/>
      <c r="L517" s="896"/>
      <c r="M517" s="896"/>
      <c r="N517" s="896"/>
      <c r="O517" s="896"/>
      <c r="P517" s="896"/>
      <c r="Q517" s="896"/>
      <c r="R517" s="896"/>
      <c r="S517" s="896"/>
      <c r="T517" s="896"/>
      <c r="U517" s="896"/>
      <c r="V517" s="896"/>
      <c r="W517" s="896"/>
      <c r="X517" s="896"/>
      <c r="Y517" s="896"/>
      <c r="Z517" s="900"/>
      <c r="AA517" s="896"/>
      <c r="AB517" s="896"/>
      <c r="AC517" s="896"/>
      <c r="AD517" s="896"/>
      <c r="AE517" s="896"/>
      <c r="AF517" s="896"/>
    </row>
    <row r="518" spans="1:32" x14ac:dyDescent="0.15">
      <c r="A518" s="895" t="s">
        <v>4104</v>
      </c>
      <c r="B518" s="896" t="s">
        <v>584</v>
      </c>
      <c r="C518" s="896" t="s">
        <v>1168</v>
      </c>
      <c r="D518" s="896" t="s">
        <v>1152</v>
      </c>
      <c r="E518" s="896" t="s">
        <v>2656</v>
      </c>
      <c r="F518" s="896"/>
      <c r="G518" s="896"/>
      <c r="H518" s="896"/>
      <c r="I518" s="896"/>
      <c r="J518" s="896"/>
      <c r="K518" s="896"/>
      <c r="L518" s="896"/>
      <c r="M518" s="896"/>
      <c r="N518" s="896"/>
      <c r="O518" s="896"/>
      <c r="P518" s="896"/>
      <c r="Q518" s="896"/>
      <c r="R518" s="896"/>
      <c r="S518" s="896"/>
      <c r="T518" s="896"/>
      <c r="U518" s="896"/>
      <c r="V518" s="896"/>
      <c r="W518" s="896"/>
      <c r="X518" s="896"/>
      <c r="Y518" s="896"/>
      <c r="Z518" s="900"/>
      <c r="AA518" s="896"/>
      <c r="AB518" s="896"/>
      <c r="AC518" s="896"/>
      <c r="AD518" s="896"/>
      <c r="AE518" s="896"/>
      <c r="AF518" s="896"/>
    </row>
    <row r="519" spans="1:32" x14ac:dyDescent="0.15">
      <c r="A519" s="895" t="s">
        <v>4106</v>
      </c>
      <c r="B519" s="896" t="s">
        <v>583</v>
      </c>
      <c r="C519" s="896" t="s">
        <v>1168</v>
      </c>
      <c r="D519" s="896" t="s">
        <v>1234</v>
      </c>
      <c r="E519" s="896"/>
      <c r="F519" s="896"/>
      <c r="G519" s="896"/>
      <c r="H519" s="896"/>
      <c r="I519" s="896"/>
      <c r="J519" s="896"/>
      <c r="K519" s="896"/>
      <c r="L519" s="896"/>
      <c r="M519" s="896"/>
      <c r="N519" s="896"/>
      <c r="O519" s="896"/>
      <c r="P519" s="896"/>
      <c r="Q519" s="896"/>
      <c r="R519" s="896"/>
      <c r="S519" s="896"/>
      <c r="T519" s="896"/>
      <c r="U519" s="896"/>
      <c r="V519" s="896"/>
      <c r="W519" s="896"/>
      <c r="X519" s="896"/>
      <c r="Y519" s="896"/>
      <c r="Z519" s="900"/>
      <c r="AA519" s="896"/>
      <c r="AB519" s="896"/>
      <c r="AC519" s="896"/>
      <c r="AD519" s="896"/>
      <c r="AE519" s="896"/>
      <c r="AF519" s="896"/>
    </row>
    <row r="520" spans="1:32" x14ac:dyDescent="0.15">
      <c r="A520" s="895" t="s">
        <v>4110</v>
      </c>
      <c r="B520" s="896" t="s">
        <v>594</v>
      </c>
      <c r="C520" s="896" t="s">
        <v>1218</v>
      </c>
      <c r="D520" s="896"/>
      <c r="E520" s="896"/>
      <c r="F520" s="896"/>
      <c r="G520" s="896"/>
      <c r="H520" s="896"/>
      <c r="I520" s="896"/>
      <c r="J520" s="896"/>
      <c r="K520" s="896"/>
      <c r="L520" s="896"/>
      <c r="M520" s="896"/>
      <c r="N520" s="896"/>
      <c r="O520" s="896"/>
      <c r="P520" s="896"/>
      <c r="Q520" s="896"/>
      <c r="R520" s="896"/>
      <c r="S520" s="896"/>
      <c r="T520" s="896"/>
      <c r="U520" s="896"/>
      <c r="V520" s="896"/>
      <c r="W520" s="896"/>
      <c r="X520" s="896"/>
      <c r="Y520" s="896"/>
      <c r="Z520" s="900"/>
      <c r="AA520" s="896"/>
      <c r="AB520" s="896"/>
      <c r="AC520" s="896"/>
      <c r="AD520" s="896"/>
      <c r="AE520" s="896"/>
      <c r="AF520" s="896"/>
    </row>
    <row r="521" spans="1:32" x14ac:dyDescent="0.15">
      <c r="A521" s="895" t="s">
        <v>4112</v>
      </c>
      <c r="B521" s="896" t="s">
        <v>582</v>
      </c>
      <c r="C521" s="896" t="s">
        <v>1168</v>
      </c>
      <c r="D521" s="896"/>
      <c r="E521" s="896"/>
      <c r="F521" s="896"/>
      <c r="G521" s="896"/>
      <c r="H521" s="896"/>
      <c r="I521" s="896"/>
      <c r="J521" s="896"/>
      <c r="K521" s="896"/>
      <c r="L521" s="896"/>
      <c r="M521" s="896"/>
      <c r="N521" s="896"/>
      <c r="O521" s="896"/>
      <c r="P521" s="896"/>
      <c r="Q521" s="896"/>
      <c r="R521" s="896"/>
      <c r="S521" s="896"/>
      <c r="T521" s="896"/>
      <c r="U521" s="896"/>
      <c r="V521" s="896"/>
      <c r="W521" s="896"/>
      <c r="X521" s="896"/>
      <c r="Y521" s="896"/>
      <c r="Z521" s="900"/>
      <c r="AA521" s="896"/>
      <c r="AB521" s="896"/>
      <c r="AC521" s="896"/>
      <c r="AD521" s="896"/>
      <c r="AE521" s="896"/>
      <c r="AF521" s="896"/>
    </row>
    <row r="522" spans="1:32" x14ac:dyDescent="0.15">
      <c r="A522" s="895" t="s">
        <v>4116</v>
      </c>
      <c r="B522" s="896" t="s">
        <v>2465</v>
      </c>
      <c r="C522" s="896" t="s">
        <v>2547</v>
      </c>
      <c r="D522" s="896"/>
      <c r="E522" s="896"/>
      <c r="F522" s="896"/>
      <c r="G522" s="896"/>
      <c r="H522" s="896"/>
      <c r="I522" s="896"/>
      <c r="J522" s="896"/>
      <c r="K522" s="896"/>
      <c r="L522" s="896"/>
      <c r="M522" s="896"/>
      <c r="N522" s="896"/>
      <c r="O522" s="896"/>
      <c r="P522" s="896"/>
      <c r="Q522" s="896"/>
      <c r="R522" s="896"/>
      <c r="S522" s="896"/>
      <c r="T522" s="896"/>
      <c r="U522" s="896"/>
      <c r="V522" s="896"/>
      <c r="W522" s="896"/>
      <c r="X522" s="896"/>
      <c r="Y522" s="896"/>
      <c r="Z522" s="900"/>
      <c r="AA522" s="896"/>
      <c r="AB522" s="896"/>
      <c r="AC522" s="896"/>
      <c r="AD522" s="896"/>
      <c r="AE522" s="896"/>
      <c r="AF522" s="896"/>
    </row>
    <row r="523" spans="1:32" x14ac:dyDescent="0.15">
      <c r="A523" s="895" t="s">
        <v>4118</v>
      </c>
      <c r="B523" s="896" t="s">
        <v>60</v>
      </c>
      <c r="C523" s="896" t="s">
        <v>1187</v>
      </c>
      <c r="D523" s="896"/>
      <c r="E523" s="896"/>
      <c r="F523" s="896"/>
      <c r="G523" s="896"/>
      <c r="H523" s="896"/>
      <c r="I523" s="896"/>
      <c r="J523" s="896"/>
      <c r="K523" s="896"/>
      <c r="L523" s="896"/>
      <c r="M523" s="896"/>
      <c r="N523" s="896"/>
      <c r="O523" s="896"/>
      <c r="P523" s="896"/>
      <c r="Q523" s="896"/>
      <c r="R523" s="896"/>
      <c r="S523" s="896"/>
      <c r="T523" s="896"/>
      <c r="U523" s="896"/>
      <c r="V523" s="896"/>
      <c r="W523" s="896"/>
      <c r="X523" s="896"/>
      <c r="Y523" s="896"/>
      <c r="Z523" s="900"/>
      <c r="AA523" s="896"/>
      <c r="AB523" s="896"/>
      <c r="AC523" s="896"/>
      <c r="AD523" s="896"/>
      <c r="AE523" s="896"/>
      <c r="AF523" s="896"/>
    </row>
    <row r="524" spans="1:32" x14ac:dyDescent="0.15">
      <c r="A524" s="895" t="s">
        <v>4120</v>
      </c>
      <c r="B524" s="896" t="s">
        <v>61</v>
      </c>
      <c r="C524" s="896" t="s">
        <v>4584</v>
      </c>
      <c r="D524" s="896"/>
      <c r="E524" s="896"/>
      <c r="F524" s="896"/>
      <c r="G524" s="896"/>
      <c r="H524" s="896"/>
      <c r="I524" s="896"/>
      <c r="J524" s="896"/>
      <c r="K524" s="896"/>
      <c r="L524" s="896"/>
      <c r="M524" s="896"/>
      <c r="N524" s="896"/>
      <c r="O524" s="896"/>
      <c r="P524" s="896"/>
      <c r="Q524" s="896"/>
      <c r="R524" s="896"/>
      <c r="S524" s="896"/>
      <c r="T524" s="896"/>
      <c r="U524" s="896"/>
      <c r="V524" s="896"/>
      <c r="W524" s="896"/>
      <c r="X524" s="896"/>
      <c r="Y524" s="896"/>
      <c r="Z524" s="900"/>
      <c r="AA524" s="896"/>
      <c r="AB524" s="896"/>
      <c r="AC524" s="896"/>
      <c r="AD524" s="896"/>
      <c r="AE524" s="896"/>
      <c r="AF524" s="896"/>
    </row>
    <row r="525" spans="1:32" x14ac:dyDescent="0.15">
      <c r="A525" s="895" t="s">
        <v>4122</v>
      </c>
      <c r="B525" s="896" t="s">
        <v>87</v>
      </c>
      <c r="C525" s="896" t="s">
        <v>2672</v>
      </c>
      <c r="D525" s="896"/>
      <c r="E525" s="896"/>
      <c r="F525" s="896"/>
      <c r="G525" s="896"/>
      <c r="H525" s="896"/>
      <c r="I525" s="896"/>
      <c r="J525" s="896"/>
      <c r="K525" s="896"/>
      <c r="L525" s="896"/>
      <c r="M525" s="896"/>
      <c r="N525" s="896"/>
      <c r="O525" s="896"/>
      <c r="P525" s="896"/>
      <c r="Q525" s="896"/>
      <c r="R525" s="896"/>
      <c r="S525" s="896"/>
      <c r="T525" s="896"/>
      <c r="U525" s="896"/>
      <c r="V525" s="896"/>
      <c r="W525" s="896"/>
      <c r="X525" s="896"/>
      <c r="Y525" s="896"/>
      <c r="Z525" s="900"/>
      <c r="AA525" s="896"/>
      <c r="AB525" s="896"/>
      <c r="AC525" s="896"/>
      <c r="AD525" s="896"/>
      <c r="AE525" s="896"/>
      <c r="AF525" s="896"/>
    </row>
    <row r="526" spans="1:32" x14ac:dyDescent="0.15">
      <c r="A526" s="895" t="s">
        <v>4124</v>
      </c>
      <c r="B526" s="896" t="s">
        <v>141</v>
      </c>
      <c r="C526" s="896" t="s">
        <v>1166</v>
      </c>
      <c r="D526" s="896" t="s">
        <v>1168</v>
      </c>
      <c r="E526" s="896"/>
      <c r="F526" s="896"/>
      <c r="G526" s="896"/>
      <c r="H526" s="896"/>
      <c r="I526" s="896"/>
      <c r="J526" s="896"/>
      <c r="K526" s="896"/>
      <c r="L526" s="896"/>
      <c r="M526" s="896"/>
      <c r="N526" s="896"/>
      <c r="O526" s="896"/>
      <c r="P526" s="896"/>
      <c r="Q526" s="896"/>
      <c r="R526" s="896"/>
      <c r="S526" s="896"/>
      <c r="T526" s="896"/>
      <c r="U526" s="896"/>
      <c r="V526" s="896"/>
      <c r="W526" s="896"/>
      <c r="X526" s="896"/>
      <c r="Y526" s="896"/>
      <c r="Z526" s="900"/>
      <c r="AA526" s="896"/>
      <c r="AB526" s="896"/>
      <c r="AC526" s="896"/>
      <c r="AD526" s="896"/>
      <c r="AE526" s="896"/>
      <c r="AF526" s="896"/>
    </row>
    <row r="527" spans="1:32" x14ac:dyDescent="0.15">
      <c r="A527" s="895" t="s">
        <v>4128</v>
      </c>
      <c r="B527" s="896" t="s">
        <v>2765</v>
      </c>
      <c r="C527" s="896" t="s">
        <v>1193</v>
      </c>
      <c r="D527" s="896" t="s">
        <v>1161</v>
      </c>
      <c r="E527" s="896"/>
      <c r="F527" s="896"/>
      <c r="G527" s="896"/>
      <c r="H527" s="896"/>
      <c r="I527" s="896"/>
      <c r="J527" s="896"/>
      <c r="K527" s="896"/>
      <c r="L527" s="896"/>
      <c r="M527" s="896"/>
      <c r="N527" s="896"/>
      <c r="O527" s="896"/>
      <c r="P527" s="896"/>
      <c r="Q527" s="896"/>
      <c r="R527" s="896"/>
      <c r="S527" s="896"/>
      <c r="T527" s="896"/>
      <c r="U527" s="896"/>
      <c r="V527" s="896"/>
      <c r="W527" s="896"/>
      <c r="X527" s="896"/>
      <c r="Y527" s="896"/>
      <c r="Z527" s="900"/>
      <c r="AA527" s="896"/>
      <c r="AB527" s="896"/>
      <c r="AC527" s="896"/>
      <c r="AD527" s="896"/>
      <c r="AE527" s="896"/>
      <c r="AF527" s="896"/>
    </row>
    <row r="528" spans="1:32" x14ac:dyDescent="0.15">
      <c r="A528" s="895" t="s">
        <v>4130</v>
      </c>
      <c r="B528" s="896" t="s">
        <v>609</v>
      </c>
      <c r="C528" s="896" t="s">
        <v>1212</v>
      </c>
      <c r="D528" s="896" t="s">
        <v>1322</v>
      </c>
      <c r="E528" s="896" t="s">
        <v>2548</v>
      </c>
      <c r="F528" s="896"/>
      <c r="G528" s="896"/>
      <c r="H528" s="896"/>
      <c r="I528" s="896"/>
      <c r="J528" s="896"/>
      <c r="K528" s="896"/>
      <c r="L528" s="896"/>
      <c r="M528" s="896"/>
      <c r="N528" s="896"/>
      <c r="O528" s="896"/>
      <c r="P528" s="896"/>
      <c r="Q528" s="896"/>
      <c r="R528" s="896"/>
      <c r="S528" s="896"/>
      <c r="T528" s="896"/>
      <c r="U528" s="896"/>
      <c r="V528" s="896"/>
      <c r="W528" s="896"/>
      <c r="X528" s="896"/>
      <c r="Y528" s="896"/>
      <c r="Z528" s="900"/>
      <c r="AA528" s="896"/>
      <c r="AB528" s="896"/>
      <c r="AC528" s="896"/>
      <c r="AD528" s="896"/>
      <c r="AE528" s="896"/>
      <c r="AF528" s="896"/>
    </row>
    <row r="529" spans="1:32" x14ac:dyDescent="0.15">
      <c r="A529" s="895" t="s">
        <v>4132</v>
      </c>
      <c r="B529" s="896" t="s">
        <v>610</v>
      </c>
      <c r="C529" s="896" t="s">
        <v>1182</v>
      </c>
      <c r="D529" s="896" t="s">
        <v>1145</v>
      </c>
      <c r="E529" s="896"/>
      <c r="F529" s="896"/>
      <c r="G529" s="896"/>
      <c r="H529" s="896"/>
      <c r="I529" s="896"/>
      <c r="J529" s="896"/>
      <c r="K529" s="896"/>
      <c r="L529" s="896"/>
      <c r="M529" s="896"/>
      <c r="N529" s="896"/>
      <c r="O529" s="896"/>
      <c r="P529" s="896"/>
      <c r="Q529" s="896"/>
      <c r="R529" s="896"/>
      <c r="S529" s="896"/>
      <c r="T529" s="896"/>
      <c r="U529" s="896"/>
      <c r="V529" s="896"/>
      <c r="W529" s="896"/>
      <c r="X529" s="896"/>
      <c r="Y529" s="896"/>
      <c r="Z529" s="900"/>
      <c r="AA529" s="896"/>
      <c r="AB529" s="896"/>
      <c r="AC529" s="896"/>
      <c r="AD529" s="896"/>
      <c r="AE529" s="896"/>
      <c r="AF529" s="896"/>
    </row>
    <row r="530" spans="1:32" x14ac:dyDescent="0.15">
      <c r="A530" s="895" t="s">
        <v>4134</v>
      </c>
      <c r="B530" s="896" t="s">
        <v>2767</v>
      </c>
      <c r="C530" s="896" t="s">
        <v>2547</v>
      </c>
      <c r="D530" s="896"/>
      <c r="E530" s="896"/>
      <c r="F530" s="896"/>
      <c r="G530" s="896"/>
      <c r="H530" s="896"/>
      <c r="I530" s="896"/>
      <c r="J530" s="896"/>
      <c r="K530" s="896"/>
      <c r="L530" s="896"/>
      <c r="M530" s="896"/>
      <c r="N530" s="896"/>
      <c r="O530" s="896"/>
      <c r="P530" s="896"/>
      <c r="Q530" s="896"/>
      <c r="R530" s="896"/>
      <c r="S530" s="896"/>
      <c r="T530" s="896"/>
      <c r="U530" s="896"/>
      <c r="V530" s="896"/>
      <c r="W530" s="896"/>
      <c r="X530" s="896"/>
      <c r="Y530" s="896"/>
      <c r="Z530" s="900"/>
      <c r="AA530" s="896"/>
      <c r="AB530" s="896"/>
      <c r="AC530" s="896"/>
      <c r="AD530" s="896"/>
      <c r="AE530" s="896"/>
      <c r="AF530" s="896"/>
    </row>
    <row r="531" spans="1:32" x14ac:dyDescent="0.15">
      <c r="A531" s="895" t="s">
        <v>4136</v>
      </c>
      <c r="B531" s="896" t="s">
        <v>608</v>
      </c>
      <c r="C531" s="896" t="s">
        <v>1187</v>
      </c>
      <c r="D531" s="896" t="s">
        <v>1181</v>
      </c>
      <c r="E531" s="896"/>
      <c r="F531" s="896"/>
      <c r="G531" s="896"/>
      <c r="H531" s="896"/>
      <c r="I531" s="896"/>
      <c r="J531" s="896"/>
      <c r="K531" s="896"/>
      <c r="L531" s="896"/>
      <c r="M531" s="896"/>
      <c r="N531" s="896"/>
      <c r="O531" s="896"/>
      <c r="P531" s="896"/>
      <c r="Q531" s="896"/>
      <c r="R531" s="896"/>
      <c r="S531" s="896"/>
      <c r="T531" s="896"/>
      <c r="U531" s="896"/>
      <c r="V531" s="896"/>
      <c r="W531" s="896"/>
      <c r="X531" s="896"/>
      <c r="Y531" s="896"/>
      <c r="Z531" s="900"/>
      <c r="AA531" s="896"/>
      <c r="AB531" s="896"/>
      <c r="AC531" s="896"/>
      <c r="AD531" s="896"/>
      <c r="AE531" s="896"/>
      <c r="AF531" s="896"/>
    </row>
    <row r="532" spans="1:32" x14ac:dyDescent="0.15">
      <c r="A532" s="895" t="s">
        <v>4140</v>
      </c>
      <c r="B532" s="896" t="s">
        <v>62</v>
      </c>
      <c r="C532" s="896" t="s">
        <v>1249</v>
      </c>
      <c r="D532" s="896" t="s">
        <v>1371</v>
      </c>
      <c r="E532" s="896" t="s">
        <v>1187</v>
      </c>
      <c r="F532" s="896" t="s">
        <v>1138</v>
      </c>
      <c r="G532" s="896"/>
      <c r="H532" s="896"/>
      <c r="I532" s="896"/>
      <c r="J532" s="896"/>
      <c r="K532" s="896"/>
      <c r="L532" s="896"/>
      <c r="M532" s="896"/>
      <c r="N532" s="896"/>
      <c r="O532" s="896"/>
      <c r="P532" s="896"/>
      <c r="Q532" s="896"/>
      <c r="R532" s="896"/>
      <c r="S532" s="896"/>
      <c r="T532" s="896"/>
      <c r="U532" s="896"/>
      <c r="V532" s="896"/>
      <c r="W532" s="896"/>
      <c r="X532" s="896"/>
      <c r="Y532" s="896"/>
      <c r="Z532" s="900"/>
      <c r="AA532" s="896"/>
      <c r="AB532" s="896"/>
      <c r="AC532" s="896"/>
      <c r="AD532" s="896"/>
      <c r="AE532" s="896"/>
      <c r="AF532" s="896"/>
    </row>
    <row r="533" spans="1:32" x14ac:dyDescent="0.15">
      <c r="A533" s="895" t="s">
        <v>4142</v>
      </c>
      <c r="B533" s="896" t="s">
        <v>142</v>
      </c>
      <c r="C533" s="896" t="s">
        <v>1166</v>
      </c>
      <c r="D533" s="896" t="s">
        <v>1511</v>
      </c>
      <c r="E533" s="896"/>
      <c r="F533" s="896"/>
      <c r="G533" s="896"/>
      <c r="H533" s="896"/>
      <c r="I533" s="896"/>
      <c r="J533" s="896"/>
      <c r="K533" s="896"/>
      <c r="L533" s="896"/>
      <c r="M533" s="896"/>
      <c r="N533" s="896"/>
      <c r="O533" s="896"/>
      <c r="P533" s="896"/>
      <c r="Q533" s="896"/>
      <c r="R533" s="896"/>
      <c r="S533" s="896"/>
      <c r="T533" s="896"/>
      <c r="U533" s="896"/>
      <c r="V533" s="896"/>
      <c r="W533" s="896"/>
      <c r="X533" s="896"/>
      <c r="Y533" s="896"/>
      <c r="Z533" s="900"/>
      <c r="AA533" s="896"/>
      <c r="AB533" s="896"/>
      <c r="AC533" s="896"/>
      <c r="AD533" s="896"/>
      <c r="AE533" s="896"/>
      <c r="AF533" s="896"/>
    </row>
    <row r="534" spans="1:32" x14ac:dyDescent="0.15">
      <c r="A534" s="895" t="s">
        <v>4144</v>
      </c>
      <c r="B534" s="896" t="s">
        <v>611</v>
      </c>
      <c r="C534" s="896" t="s">
        <v>1145</v>
      </c>
      <c r="D534" s="896" t="s">
        <v>1211</v>
      </c>
      <c r="E534" s="896"/>
      <c r="F534" s="896"/>
      <c r="G534" s="896"/>
      <c r="H534" s="896"/>
      <c r="I534" s="896"/>
      <c r="J534" s="896"/>
      <c r="K534" s="896"/>
      <c r="L534" s="896"/>
      <c r="M534" s="896"/>
      <c r="N534" s="896"/>
      <c r="O534" s="896"/>
      <c r="P534" s="896"/>
      <c r="Q534" s="896"/>
      <c r="R534" s="896"/>
      <c r="S534" s="896"/>
      <c r="T534" s="896"/>
      <c r="U534" s="896"/>
      <c r="V534" s="896"/>
      <c r="W534" s="896"/>
      <c r="X534" s="896"/>
      <c r="Y534" s="896"/>
      <c r="Z534" s="900"/>
      <c r="AA534" s="896"/>
      <c r="AB534" s="896"/>
      <c r="AC534" s="896"/>
      <c r="AD534" s="896"/>
      <c r="AE534" s="896"/>
      <c r="AF534" s="896"/>
    </row>
    <row r="535" spans="1:32" x14ac:dyDescent="0.15">
      <c r="A535" s="895" t="s">
        <v>4148</v>
      </c>
      <c r="B535" s="896" t="s">
        <v>63</v>
      </c>
      <c r="C535" s="896" t="s">
        <v>2564</v>
      </c>
      <c r="D535" s="896" t="s">
        <v>1561</v>
      </c>
      <c r="E535" s="896" t="s">
        <v>1147</v>
      </c>
      <c r="F535" s="896" t="s">
        <v>1557</v>
      </c>
      <c r="G535" s="896" t="s">
        <v>2823</v>
      </c>
      <c r="H535" s="896"/>
      <c r="I535" s="896"/>
      <c r="J535" s="896"/>
      <c r="K535" s="896"/>
      <c r="L535" s="896"/>
      <c r="M535" s="896"/>
      <c r="N535" s="896"/>
      <c r="O535" s="896"/>
      <c r="P535" s="896"/>
      <c r="Q535" s="896"/>
      <c r="R535" s="896"/>
      <c r="S535" s="896"/>
      <c r="T535" s="896"/>
      <c r="U535" s="896"/>
      <c r="V535" s="896"/>
      <c r="W535" s="896"/>
      <c r="X535" s="896"/>
      <c r="Y535" s="896"/>
      <c r="Z535" s="900"/>
      <c r="AA535" s="896"/>
      <c r="AB535" s="896"/>
      <c r="AC535" s="896"/>
      <c r="AD535" s="896"/>
      <c r="AE535" s="896"/>
      <c r="AF535" s="896"/>
    </row>
    <row r="536" spans="1:32" x14ac:dyDescent="0.15">
      <c r="A536" s="895" t="s">
        <v>4150</v>
      </c>
      <c r="B536" s="896" t="s">
        <v>2260</v>
      </c>
      <c r="C536" s="896" t="s">
        <v>2530</v>
      </c>
      <c r="D536" s="896"/>
      <c r="E536" s="896"/>
      <c r="F536" s="896"/>
      <c r="G536" s="896"/>
      <c r="H536" s="896"/>
      <c r="I536" s="896"/>
      <c r="J536" s="896"/>
      <c r="K536" s="896"/>
      <c r="L536" s="896"/>
      <c r="M536" s="896"/>
      <c r="N536" s="896"/>
      <c r="O536" s="896"/>
      <c r="P536" s="896"/>
      <c r="Q536" s="896"/>
      <c r="R536" s="896"/>
      <c r="S536" s="896"/>
      <c r="T536" s="896"/>
      <c r="U536" s="896"/>
      <c r="V536" s="896"/>
      <c r="W536" s="896"/>
      <c r="X536" s="896"/>
      <c r="Y536" s="896"/>
      <c r="Z536" s="900"/>
      <c r="AA536" s="896"/>
      <c r="AB536" s="896"/>
      <c r="AC536" s="896"/>
      <c r="AD536" s="896"/>
      <c r="AE536" s="896"/>
      <c r="AF536" s="896"/>
    </row>
    <row r="537" spans="1:32" x14ac:dyDescent="0.15">
      <c r="A537" s="895" t="s">
        <v>4152</v>
      </c>
      <c r="B537" s="896" t="s">
        <v>2768</v>
      </c>
      <c r="C537" s="896" t="s">
        <v>2547</v>
      </c>
      <c r="D537" s="896"/>
      <c r="E537" s="896"/>
      <c r="F537" s="896"/>
      <c r="G537" s="896"/>
      <c r="H537" s="896"/>
      <c r="I537" s="896"/>
      <c r="J537" s="896"/>
      <c r="K537" s="896"/>
      <c r="L537" s="896"/>
      <c r="M537" s="896"/>
      <c r="N537" s="896"/>
      <c r="O537" s="896"/>
      <c r="P537" s="896"/>
      <c r="Q537" s="896"/>
      <c r="R537" s="896"/>
      <c r="S537" s="896"/>
      <c r="T537" s="896"/>
      <c r="U537" s="896"/>
      <c r="V537" s="896"/>
      <c r="W537" s="896"/>
      <c r="X537" s="896"/>
      <c r="Y537" s="896"/>
      <c r="Z537" s="900"/>
      <c r="AA537" s="896"/>
      <c r="AB537" s="896"/>
      <c r="AC537" s="896"/>
      <c r="AD537" s="896"/>
      <c r="AE537" s="896"/>
      <c r="AF537" s="896"/>
    </row>
    <row r="538" spans="1:32" x14ac:dyDescent="0.15">
      <c r="A538" s="895" t="s">
        <v>4154</v>
      </c>
      <c r="B538" s="896" t="s">
        <v>64</v>
      </c>
      <c r="C538" s="896" t="s">
        <v>1561</v>
      </c>
      <c r="D538" s="896" t="s">
        <v>1187</v>
      </c>
      <c r="E538" s="896" t="s">
        <v>4695</v>
      </c>
      <c r="F538" s="896" t="s">
        <v>2687</v>
      </c>
      <c r="G538" s="896"/>
      <c r="H538" s="896"/>
      <c r="I538" s="896"/>
      <c r="J538" s="896"/>
      <c r="K538" s="896"/>
      <c r="L538" s="896"/>
      <c r="M538" s="896"/>
      <c r="N538" s="896"/>
      <c r="O538" s="896"/>
      <c r="P538" s="896"/>
      <c r="Q538" s="896"/>
      <c r="R538" s="896"/>
      <c r="S538" s="896"/>
      <c r="T538" s="896"/>
      <c r="U538" s="896"/>
      <c r="V538" s="896"/>
      <c r="W538" s="896"/>
      <c r="X538" s="896"/>
      <c r="Y538" s="896"/>
      <c r="Z538" s="900"/>
      <c r="AA538" s="896"/>
      <c r="AB538" s="896"/>
      <c r="AC538" s="896"/>
      <c r="AD538" s="896"/>
      <c r="AE538" s="896"/>
      <c r="AF538" s="896"/>
    </row>
    <row r="539" spans="1:32" x14ac:dyDescent="0.15">
      <c r="A539" s="895" t="s">
        <v>4156</v>
      </c>
      <c r="B539" s="896" t="s">
        <v>143</v>
      </c>
      <c r="C539" s="896" t="s">
        <v>1521</v>
      </c>
      <c r="D539" s="896" t="s">
        <v>1168</v>
      </c>
      <c r="E539" s="896"/>
      <c r="F539" s="896"/>
      <c r="G539" s="896"/>
      <c r="H539" s="896"/>
      <c r="I539" s="896"/>
      <c r="J539" s="896"/>
      <c r="K539" s="896"/>
      <c r="L539" s="896"/>
      <c r="M539" s="896"/>
      <c r="N539" s="896"/>
      <c r="O539" s="896"/>
      <c r="P539" s="896"/>
      <c r="Q539" s="896"/>
      <c r="R539" s="896"/>
      <c r="S539" s="896"/>
      <c r="T539" s="896"/>
      <c r="U539" s="896"/>
      <c r="V539" s="896"/>
      <c r="W539" s="896"/>
      <c r="X539" s="896"/>
      <c r="Y539" s="896"/>
      <c r="Z539" s="900"/>
      <c r="AA539" s="896"/>
      <c r="AB539" s="896"/>
      <c r="AC539" s="896"/>
      <c r="AD539" s="896"/>
      <c r="AE539" s="896"/>
      <c r="AF539" s="896"/>
    </row>
    <row r="540" spans="1:32" x14ac:dyDescent="0.15">
      <c r="A540" s="895" t="s">
        <v>4158</v>
      </c>
      <c r="B540" s="896" t="s">
        <v>65</v>
      </c>
      <c r="C540" s="896" t="s">
        <v>1567</v>
      </c>
      <c r="D540" s="896" t="s">
        <v>1598</v>
      </c>
      <c r="E540" s="896" t="s">
        <v>1187</v>
      </c>
      <c r="F540" s="896" t="s">
        <v>1226</v>
      </c>
      <c r="G540" s="896" t="s">
        <v>1564</v>
      </c>
      <c r="H540" s="896" t="s">
        <v>1302</v>
      </c>
      <c r="I540" s="896" t="s">
        <v>1173</v>
      </c>
      <c r="J540" s="896" t="s">
        <v>2815</v>
      </c>
      <c r="K540" s="896"/>
      <c r="L540" s="896"/>
      <c r="M540" s="896"/>
      <c r="N540" s="896"/>
      <c r="O540" s="896"/>
      <c r="P540" s="896"/>
      <c r="Q540" s="896"/>
      <c r="R540" s="896"/>
      <c r="S540" s="896"/>
      <c r="T540" s="896"/>
      <c r="U540" s="896"/>
      <c r="V540" s="896"/>
      <c r="W540" s="896"/>
      <c r="X540" s="896"/>
      <c r="Y540" s="896"/>
      <c r="Z540" s="900"/>
      <c r="AA540" s="896"/>
      <c r="AB540" s="896"/>
      <c r="AC540" s="896"/>
      <c r="AD540" s="896"/>
      <c r="AE540" s="896"/>
      <c r="AF540" s="896"/>
    </row>
    <row r="541" spans="1:32" x14ac:dyDescent="0.15">
      <c r="A541" s="895" t="s">
        <v>4160</v>
      </c>
      <c r="B541" s="896" t="s">
        <v>144</v>
      </c>
      <c r="C541" s="896" t="s">
        <v>1520</v>
      </c>
      <c r="D541" s="896" t="s">
        <v>1519</v>
      </c>
      <c r="E541" s="896" t="s">
        <v>1518</v>
      </c>
      <c r="F541" s="896"/>
      <c r="G541" s="896"/>
      <c r="H541" s="896"/>
      <c r="I541" s="896"/>
      <c r="J541" s="896"/>
      <c r="K541" s="896"/>
      <c r="L541" s="896"/>
      <c r="M541" s="896"/>
      <c r="N541" s="896"/>
      <c r="O541" s="896"/>
      <c r="P541" s="896"/>
      <c r="Q541" s="896"/>
      <c r="R541" s="896"/>
      <c r="S541" s="896"/>
      <c r="T541" s="896"/>
      <c r="U541" s="896"/>
      <c r="V541" s="896"/>
      <c r="W541" s="896"/>
      <c r="X541" s="896"/>
      <c r="Y541" s="896"/>
      <c r="Z541" s="900"/>
      <c r="AA541" s="896"/>
      <c r="AB541" s="896"/>
      <c r="AC541" s="896"/>
      <c r="AD541" s="896"/>
      <c r="AE541" s="896"/>
      <c r="AF541" s="896"/>
    </row>
    <row r="542" spans="1:32" x14ac:dyDescent="0.15">
      <c r="A542" s="895" t="s">
        <v>4162</v>
      </c>
      <c r="B542" s="896" t="s">
        <v>145</v>
      </c>
      <c r="C542" s="896" t="s">
        <v>1168</v>
      </c>
      <c r="D542" s="896"/>
      <c r="E542" s="896"/>
      <c r="F542" s="896"/>
      <c r="G542" s="896"/>
      <c r="H542" s="896"/>
      <c r="I542" s="896"/>
      <c r="J542" s="896"/>
      <c r="K542" s="896"/>
      <c r="L542" s="896"/>
      <c r="M542" s="896"/>
      <c r="N542" s="896"/>
      <c r="O542" s="896"/>
      <c r="P542" s="896"/>
      <c r="Q542" s="896"/>
      <c r="R542" s="896"/>
      <c r="S542" s="896"/>
      <c r="T542" s="896"/>
      <c r="U542" s="896"/>
      <c r="V542" s="896"/>
      <c r="W542" s="896"/>
      <c r="X542" s="896"/>
      <c r="Y542" s="896"/>
      <c r="Z542" s="900"/>
      <c r="AA542" s="896"/>
      <c r="AB542" s="896"/>
      <c r="AC542" s="896"/>
      <c r="AD542" s="896"/>
      <c r="AE542" s="896"/>
      <c r="AF542" s="896"/>
    </row>
    <row r="543" spans="1:32" x14ac:dyDescent="0.15">
      <c r="A543" s="895" t="s">
        <v>4164</v>
      </c>
      <c r="B543" s="896" t="s">
        <v>618</v>
      </c>
      <c r="C543" s="896" t="s">
        <v>1182</v>
      </c>
      <c r="D543" s="896" t="s">
        <v>1176</v>
      </c>
      <c r="E543" s="896" t="s">
        <v>1206</v>
      </c>
      <c r="F543" s="896" t="s">
        <v>1150</v>
      </c>
      <c r="G543" s="896" t="s">
        <v>1140</v>
      </c>
      <c r="H543" s="896" t="s">
        <v>1205</v>
      </c>
      <c r="I543" s="896" t="s">
        <v>2549</v>
      </c>
      <c r="J543" s="896"/>
      <c r="K543" s="896"/>
      <c r="L543" s="896"/>
      <c r="M543" s="896"/>
      <c r="N543" s="896"/>
      <c r="O543" s="896"/>
      <c r="P543" s="896"/>
      <c r="Q543" s="896"/>
      <c r="R543" s="896"/>
      <c r="S543" s="896"/>
      <c r="T543" s="896"/>
      <c r="U543" s="896"/>
      <c r="V543" s="896"/>
      <c r="W543" s="896"/>
      <c r="X543" s="896"/>
      <c r="Y543" s="896"/>
      <c r="Z543" s="900"/>
      <c r="AA543" s="896"/>
      <c r="AB543" s="896"/>
      <c r="AC543" s="896"/>
      <c r="AD543" s="896"/>
      <c r="AE543" s="896"/>
      <c r="AF543" s="896"/>
    </row>
    <row r="544" spans="1:32" x14ac:dyDescent="0.15">
      <c r="A544" s="895" t="s">
        <v>4166</v>
      </c>
      <c r="B544" s="896" t="s">
        <v>613</v>
      </c>
      <c r="C544" s="896" t="s">
        <v>1138</v>
      </c>
      <c r="D544" s="896" t="s">
        <v>1151</v>
      </c>
      <c r="E544" s="896" t="s">
        <v>1128</v>
      </c>
      <c r="F544" s="896"/>
      <c r="G544" s="896"/>
      <c r="H544" s="896"/>
      <c r="I544" s="896"/>
      <c r="J544" s="896"/>
      <c r="K544" s="896"/>
      <c r="L544" s="896"/>
      <c r="M544" s="896"/>
      <c r="N544" s="896"/>
      <c r="O544" s="896"/>
      <c r="P544" s="896"/>
      <c r="Q544" s="896"/>
      <c r="R544" s="896"/>
      <c r="S544" s="896"/>
      <c r="T544" s="896"/>
      <c r="U544" s="896"/>
      <c r="V544" s="896"/>
      <c r="W544" s="896"/>
      <c r="X544" s="896"/>
      <c r="Y544" s="896"/>
      <c r="Z544" s="900"/>
      <c r="AA544" s="896"/>
      <c r="AB544" s="896"/>
      <c r="AC544" s="896"/>
      <c r="AD544" s="896"/>
      <c r="AE544" s="896"/>
      <c r="AF544" s="896"/>
    </row>
    <row r="545" spans="1:32" x14ac:dyDescent="0.15">
      <c r="A545" s="895" t="s">
        <v>4168</v>
      </c>
      <c r="B545" s="896" t="s">
        <v>614</v>
      </c>
      <c r="C545" s="896" t="s">
        <v>1164</v>
      </c>
      <c r="D545" s="896" t="s">
        <v>1147</v>
      </c>
      <c r="E545" s="896" t="s">
        <v>1210</v>
      </c>
      <c r="F545" s="896" t="s">
        <v>2402</v>
      </c>
      <c r="G545" s="896" t="s">
        <v>4649</v>
      </c>
      <c r="H545" s="896"/>
      <c r="I545" s="896"/>
      <c r="J545" s="896"/>
      <c r="K545" s="896"/>
      <c r="L545" s="896"/>
      <c r="M545" s="896"/>
      <c r="N545" s="896"/>
      <c r="O545" s="896"/>
      <c r="P545" s="896"/>
      <c r="Q545" s="896"/>
      <c r="R545" s="896"/>
      <c r="S545" s="896"/>
      <c r="T545" s="896"/>
      <c r="U545" s="896"/>
      <c r="V545" s="896"/>
      <c r="W545" s="896"/>
      <c r="X545" s="896"/>
      <c r="Y545" s="896"/>
      <c r="Z545" s="900"/>
      <c r="AA545" s="896"/>
      <c r="AB545" s="896"/>
      <c r="AC545" s="896"/>
      <c r="AD545" s="896"/>
      <c r="AE545" s="896"/>
      <c r="AF545" s="896"/>
    </row>
    <row r="546" spans="1:32" x14ac:dyDescent="0.15">
      <c r="A546" s="895" t="s">
        <v>4170</v>
      </c>
      <c r="B546" s="896" t="s">
        <v>620</v>
      </c>
      <c r="C546" s="896" t="s">
        <v>1197</v>
      </c>
      <c r="D546" s="896"/>
      <c r="E546" s="896"/>
      <c r="F546" s="896"/>
      <c r="G546" s="896"/>
      <c r="H546" s="896"/>
      <c r="I546" s="896"/>
      <c r="J546" s="896"/>
      <c r="K546" s="896"/>
      <c r="L546" s="896"/>
      <c r="M546" s="896"/>
      <c r="N546" s="896"/>
      <c r="O546" s="896"/>
      <c r="P546" s="896"/>
      <c r="Q546" s="896"/>
      <c r="R546" s="896"/>
      <c r="S546" s="896"/>
      <c r="T546" s="896"/>
      <c r="U546" s="896"/>
      <c r="V546" s="896"/>
      <c r="W546" s="896"/>
      <c r="X546" s="896"/>
      <c r="Y546" s="896"/>
      <c r="Z546" s="900"/>
      <c r="AA546" s="896"/>
      <c r="AB546" s="896"/>
      <c r="AC546" s="896"/>
      <c r="AD546" s="896"/>
      <c r="AE546" s="896"/>
      <c r="AF546" s="896"/>
    </row>
    <row r="547" spans="1:32" x14ac:dyDescent="0.15">
      <c r="A547" s="895" t="s">
        <v>4172</v>
      </c>
      <c r="B547" s="896" t="s">
        <v>624</v>
      </c>
      <c r="C547" s="896" t="s">
        <v>4642</v>
      </c>
      <c r="D547" s="896" t="s">
        <v>1145</v>
      </c>
      <c r="E547" s="896"/>
      <c r="F547" s="896"/>
      <c r="G547" s="896"/>
      <c r="H547" s="896"/>
      <c r="I547" s="896"/>
      <c r="J547" s="896"/>
      <c r="K547" s="896"/>
      <c r="L547" s="896"/>
      <c r="M547" s="896"/>
      <c r="N547" s="896"/>
      <c r="O547" s="896"/>
      <c r="P547" s="896"/>
      <c r="Q547" s="896"/>
      <c r="R547" s="896"/>
      <c r="S547" s="896"/>
      <c r="T547" s="896"/>
      <c r="U547" s="896"/>
      <c r="V547" s="896"/>
      <c r="W547" s="896"/>
      <c r="X547" s="896"/>
      <c r="Y547" s="896"/>
      <c r="Z547" s="900"/>
      <c r="AA547" s="896"/>
      <c r="AB547" s="896"/>
      <c r="AC547" s="896"/>
      <c r="AD547" s="896"/>
      <c r="AE547" s="896"/>
      <c r="AF547" s="896"/>
    </row>
    <row r="548" spans="1:32" x14ac:dyDescent="0.15">
      <c r="A548" s="895" t="s">
        <v>4174</v>
      </c>
      <c r="B548" s="896" t="s">
        <v>615</v>
      </c>
      <c r="C548" s="896" t="s">
        <v>1166</v>
      </c>
      <c r="D548" s="896"/>
      <c r="E548" s="896"/>
      <c r="F548" s="896"/>
      <c r="G548" s="896"/>
      <c r="H548" s="896"/>
      <c r="I548" s="896"/>
      <c r="J548" s="896"/>
      <c r="K548" s="896"/>
      <c r="L548" s="896"/>
      <c r="M548" s="896"/>
      <c r="N548" s="896"/>
      <c r="O548" s="896"/>
      <c r="P548" s="896"/>
      <c r="Q548" s="896"/>
      <c r="R548" s="896"/>
      <c r="S548" s="896"/>
      <c r="T548" s="896"/>
      <c r="U548" s="896"/>
      <c r="V548" s="896"/>
      <c r="W548" s="896"/>
      <c r="X548" s="896"/>
      <c r="Y548" s="896"/>
      <c r="Z548" s="900"/>
      <c r="AA548" s="896"/>
      <c r="AB548" s="896"/>
      <c r="AC548" s="896"/>
      <c r="AD548" s="896"/>
      <c r="AE548" s="896"/>
      <c r="AF548" s="896"/>
    </row>
    <row r="549" spans="1:32" x14ac:dyDescent="0.15">
      <c r="A549" s="895" t="s">
        <v>4176</v>
      </c>
      <c r="B549" s="896" t="s">
        <v>622</v>
      </c>
      <c r="C549" s="896" t="s">
        <v>1142</v>
      </c>
      <c r="D549" s="896" t="s">
        <v>1187</v>
      </c>
      <c r="E549" s="896" t="s">
        <v>1161</v>
      </c>
      <c r="F549" s="896"/>
      <c r="G549" s="896"/>
      <c r="H549" s="896"/>
      <c r="I549" s="896"/>
      <c r="J549" s="896"/>
      <c r="K549" s="896"/>
      <c r="L549" s="896"/>
      <c r="M549" s="896"/>
      <c r="N549" s="896"/>
      <c r="O549" s="896"/>
      <c r="P549" s="896"/>
      <c r="Q549" s="896"/>
      <c r="R549" s="896"/>
      <c r="S549" s="896"/>
      <c r="T549" s="896"/>
      <c r="U549" s="896"/>
      <c r="V549" s="896"/>
      <c r="W549" s="896"/>
      <c r="X549" s="896"/>
      <c r="Y549" s="896"/>
      <c r="Z549" s="900"/>
      <c r="AA549" s="896"/>
      <c r="AB549" s="896"/>
      <c r="AC549" s="896"/>
      <c r="AD549" s="896"/>
      <c r="AE549" s="896"/>
      <c r="AF549" s="896"/>
    </row>
    <row r="550" spans="1:32" x14ac:dyDescent="0.15">
      <c r="A550" s="895" t="s">
        <v>4178</v>
      </c>
      <c r="B550" s="896" t="s">
        <v>616</v>
      </c>
      <c r="C550" s="896" t="s">
        <v>1207</v>
      </c>
      <c r="D550" s="896" t="s">
        <v>1209</v>
      </c>
      <c r="E550" s="896" t="s">
        <v>1208</v>
      </c>
      <c r="F550" s="896"/>
      <c r="G550" s="896"/>
      <c r="H550" s="896"/>
      <c r="I550" s="896"/>
      <c r="J550" s="896"/>
      <c r="K550" s="896"/>
      <c r="L550" s="896"/>
      <c r="M550" s="896"/>
      <c r="N550" s="896"/>
      <c r="O550" s="896"/>
      <c r="P550" s="896"/>
      <c r="Q550" s="896"/>
      <c r="R550" s="896"/>
      <c r="S550" s="896"/>
      <c r="T550" s="896"/>
      <c r="U550" s="896"/>
      <c r="V550" s="896"/>
      <c r="W550" s="896"/>
      <c r="X550" s="896"/>
      <c r="Y550" s="896"/>
      <c r="Z550" s="900"/>
      <c r="AA550" s="896"/>
      <c r="AB550" s="896"/>
      <c r="AC550" s="896"/>
      <c r="AD550" s="896"/>
      <c r="AE550" s="896"/>
      <c r="AF550" s="896"/>
    </row>
    <row r="551" spans="1:32" x14ac:dyDescent="0.15">
      <c r="A551" s="895" t="s">
        <v>4180</v>
      </c>
      <c r="B551" s="896" t="s">
        <v>621</v>
      </c>
      <c r="C551" s="896" t="s">
        <v>1168</v>
      </c>
      <c r="D551" s="896"/>
      <c r="E551" s="896"/>
      <c r="F551" s="896"/>
      <c r="G551" s="896"/>
      <c r="H551" s="896"/>
      <c r="I551" s="896"/>
      <c r="J551" s="896"/>
      <c r="K551" s="896"/>
      <c r="L551" s="896"/>
      <c r="M551" s="896"/>
      <c r="N551" s="896"/>
      <c r="O551" s="896"/>
      <c r="P551" s="896"/>
      <c r="Q551" s="896"/>
      <c r="R551" s="896"/>
      <c r="S551" s="896"/>
      <c r="T551" s="896"/>
      <c r="U551" s="896"/>
      <c r="V551" s="896"/>
      <c r="W551" s="896"/>
      <c r="X551" s="896"/>
      <c r="Y551" s="896"/>
      <c r="Z551" s="900"/>
      <c r="AA551" s="896"/>
      <c r="AB551" s="896"/>
      <c r="AC551" s="896"/>
      <c r="AD551" s="896"/>
      <c r="AE551" s="896"/>
      <c r="AF551" s="896"/>
    </row>
    <row r="552" spans="1:32" x14ac:dyDescent="0.15">
      <c r="A552" s="895" t="s">
        <v>4182</v>
      </c>
      <c r="B552" s="896" t="s">
        <v>619</v>
      </c>
      <c r="C552" s="896" t="s">
        <v>1149</v>
      </c>
      <c r="D552" s="896" t="s">
        <v>1204</v>
      </c>
      <c r="E552" s="896" t="s">
        <v>1203</v>
      </c>
      <c r="F552" s="896" t="s">
        <v>1202</v>
      </c>
      <c r="G552" s="896" t="s">
        <v>1156</v>
      </c>
      <c r="H552" s="896" t="s">
        <v>1201</v>
      </c>
      <c r="I552" s="896"/>
      <c r="J552" s="896"/>
      <c r="K552" s="896"/>
      <c r="L552" s="896"/>
      <c r="M552" s="896"/>
      <c r="N552" s="896"/>
      <c r="O552" s="896"/>
      <c r="P552" s="896"/>
      <c r="Q552" s="896"/>
      <c r="R552" s="896"/>
      <c r="S552" s="896"/>
      <c r="T552" s="896"/>
      <c r="U552" s="896"/>
      <c r="V552" s="896"/>
      <c r="W552" s="896"/>
      <c r="X552" s="896"/>
      <c r="Y552" s="896"/>
      <c r="Z552" s="900"/>
      <c r="AA552" s="896"/>
      <c r="AB552" s="896"/>
      <c r="AC552" s="896"/>
      <c r="AD552" s="896"/>
      <c r="AE552" s="896"/>
      <c r="AF552" s="896"/>
    </row>
    <row r="553" spans="1:32" x14ac:dyDescent="0.15">
      <c r="A553" s="895" t="s">
        <v>4186</v>
      </c>
      <c r="B553" s="896" t="s">
        <v>623</v>
      </c>
      <c r="C553" s="896" t="s">
        <v>1200</v>
      </c>
      <c r="D553" s="896" t="s">
        <v>1199</v>
      </c>
      <c r="E553" s="896"/>
      <c r="F553" s="896"/>
      <c r="G553" s="896"/>
      <c r="H553" s="896"/>
      <c r="I553" s="896"/>
      <c r="J553" s="896"/>
      <c r="K553" s="896"/>
      <c r="L553" s="896"/>
      <c r="M553" s="896"/>
      <c r="N553" s="896"/>
      <c r="O553" s="896"/>
      <c r="P553" s="896"/>
      <c r="Q553" s="896"/>
      <c r="R553" s="896"/>
      <c r="S553" s="896"/>
      <c r="T553" s="896"/>
      <c r="U553" s="896"/>
      <c r="V553" s="896"/>
      <c r="W553" s="896"/>
      <c r="X553" s="896"/>
      <c r="Y553" s="896"/>
      <c r="Z553" s="900"/>
      <c r="AA553" s="896"/>
      <c r="AB553" s="896"/>
      <c r="AC553" s="896"/>
      <c r="AD553" s="896"/>
      <c r="AE553" s="896"/>
      <c r="AF553" s="896"/>
    </row>
    <row r="554" spans="1:32" x14ac:dyDescent="0.15">
      <c r="A554" s="895" t="s">
        <v>4190</v>
      </c>
      <c r="B554" s="896" t="s">
        <v>625</v>
      </c>
      <c r="C554" s="896" t="s">
        <v>1171</v>
      </c>
      <c r="D554" s="896" t="s">
        <v>1198</v>
      </c>
      <c r="E554" s="896"/>
      <c r="G554" s="896"/>
      <c r="H554" s="896"/>
      <c r="I554" s="896"/>
      <c r="J554" s="896"/>
      <c r="K554" s="896"/>
      <c r="L554" s="896"/>
      <c r="M554" s="896"/>
      <c r="N554" s="896"/>
      <c r="O554" s="896"/>
      <c r="P554" s="896"/>
      <c r="Q554" s="896"/>
      <c r="R554" s="896"/>
      <c r="S554" s="896"/>
      <c r="T554" s="896"/>
      <c r="U554" s="896"/>
      <c r="V554" s="896"/>
      <c r="W554" s="896"/>
      <c r="X554" s="896"/>
      <c r="Y554" s="896"/>
      <c r="Z554" s="900"/>
      <c r="AA554" s="896"/>
      <c r="AB554" s="896"/>
      <c r="AC554" s="896"/>
      <c r="AD554" s="896"/>
      <c r="AE554" s="896"/>
      <c r="AF554" s="896"/>
    </row>
    <row r="555" spans="1:32" x14ac:dyDescent="0.15">
      <c r="A555" s="895" t="s">
        <v>4192</v>
      </c>
      <c r="B555" s="896" t="s">
        <v>66</v>
      </c>
      <c r="C555" s="896" t="s">
        <v>2787</v>
      </c>
      <c r="D555" s="896" t="s">
        <v>2788</v>
      </c>
      <c r="E555" s="896" t="s">
        <v>4587</v>
      </c>
      <c r="F555" s="896" t="s">
        <v>4588</v>
      </c>
      <c r="G555" s="896"/>
      <c r="H555" s="896"/>
      <c r="I555" s="896"/>
      <c r="J555" s="896"/>
      <c r="K555" s="896"/>
      <c r="L555" s="896"/>
      <c r="M555" s="896"/>
      <c r="N555" s="896"/>
      <c r="O555" s="896"/>
      <c r="P555" s="896"/>
      <c r="Q555" s="896"/>
      <c r="R555" s="896"/>
      <c r="S555" s="896"/>
      <c r="T555" s="896"/>
      <c r="U555" s="896"/>
      <c r="V555" s="896"/>
      <c r="W555" s="896"/>
      <c r="X555" s="896"/>
      <c r="Y555" s="896"/>
      <c r="Z555" s="900"/>
      <c r="AA555" s="896"/>
      <c r="AB555" s="896"/>
      <c r="AC555" s="896"/>
      <c r="AD555" s="896"/>
      <c r="AE555" s="896"/>
      <c r="AF555" s="896"/>
    </row>
    <row r="556" spans="1:32" x14ac:dyDescent="0.15">
      <c r="A556" s="895" t="s">
        <v>4194</v>
      </c>
      <c r="B556" s="896" t="s">
        <v>147</v>
      </c>
      <c r="C556" s="896" t="s">
        <v>1189</v>
      </c>
      <c r="D556" s="896" t="s">
        <v>2394</v>
      </c>
      <c r="E556" s="896"/>
      <c r="F556" s="896"/>
      <c r="G556" s="896"/>
      <c r="H556" s="896"/>
      <c r="I556" s="896"/>
      <c r="J556" s="896"/>
      <c r="K556" s="896"/>
      <c r="L556" s="896"/>
      <c r="M556" s="896"/>
      <c r="N556" s="896"/>
      <c r="O556" s="896"/>
      <c r="P556" s="896"/>
      <c r="Q556" s="896"/>
      <c r="R556" s="896"/>
      <c r="S556" s="896"/>
      <c r="T556" s="896"/>
      <c r="U556" s="896"/>
      <c r="V556" s="896"/>
      <c r="W556" s="896"/>
      <c r="X556" s="896"/>
      <c r="Y556" s="896"/>
      <c r="Z556" s="900"/>
      <c r="AA556" s="896"/>
      <c r="AB556" s="896"/>
      <c r="AC556" s="896"/>
      <c r="AD556" s="896"/>
      <c r="AE556" s="896"/>
      <c r="AF556" s="896"/>
    </row>
    <row r="557" spans="1:32" x14ac:dyDescent="0.15">
      <c r="A557" s="895" t="s">
        <v>4196</v>
      </c>
      <c r="B557" s="896" t="s">
        <v>146</v>
      </c>
      <c r="C557" s="896" t="s">
        <v>1216</v>
      </c>
      <c r="D557" s="896" t="s">
        <v>1517</v>
      </c>
      <c r="E557" s="896" t="s">
        <v>1312</v>
      </c>
      <c r="F557" s="896"/>
      <c r="G557" s="896"/>
      <c r="H557" s="896"/>
      <c r="I557" s="896"/>
      <c r="J557" s="896"/>
      <c r="K557" s="896"/>
      <c r="L557" s="896"/>
      <c r="M557" s="896"/>
      <c r="N557" s="896"/>
      <c r="O557" s="896"/>
      <c r="P557" s="896"/>
      <c r="Q557" s="896"/>
      <c r="R557" s="896"/>
      <c r="S557" s="896"/>
      <c r="T557" s="896"/>
      <c r="U557" s="896"/>
      <c r="V557" s="896"/>
      <c r="W557" s="896"/>
      <c r="X557" s="896"/>
      <c r="Y557" s="896"/>
      <c r="Z557" s="900"/>
      <c r="AA557" s="896"/>
      <c r="AB557" s="896"/>
      <c r="AC557" s="896"/>
      <c r="AD557" s="896"/>
      <c r="AE557" s="896"/>
      <c r="AF557" s="896"/>
    </row>
    <row r="558" spans="1:32" x14ac:dyDescent="0.15">
      <c r="A558" s="895" t="s">
        <v>4198</v>
      </c>
      <c r="B558" s="896" t="s">
        <v>148</v>
      </c>
      <c r="C558" s="896" t="s">
        <v>1410</v>
      </c>
      <c r="D558" s="896" t="s">
        <v>1231</v>
      </c>
      <c r="E558" s="896" t="s">
        <v>1179</v>
      </c>
      <c r="F558" s="896" t="s">
        <v>1452</v>
      </c>
      <c r="G558" s="896"/>
      <c r="H558" s="896"/>
      <c r="I558" s="896"/>
      <c r="J558" s="896"/>
      <c r="K558" s="896"/>
      <c r="L558" s="896"/>
      <c r="M558" s="896"/>
      <c r="N558" s="896"/>
      <c r="O558" s="896"/>
      <c r="P558" s="896"/>
      <c r="Q558" s="896"/>
      <c r="R558" s="896"/>
      <c r="S558" s="896"/>
      <c r="T558" s="896"/>
      <c r="U558" s="896"/>
      <c r="V558" s="896"/>
      <c r="W558" s="896"/>
      <c r="X558" s="896"/>
      <c r="Y558" s="896"/>
      <c r="Z558" s="900"/>
      <c r="AA558" s="896"/>
      <c r="AB558" s="896"/>
      <c r="AC558" s="896"/>
      <c r="AD558" s="896"/>
      <c r="AE558" s="896"/>
      <c r="AF558" s="896"/>
    </row>
    <row r="559" spans="1:32" x14ac:dyDescent="0.15">
      <c r="A559" s="895" t="s">
        <v>4200</v>
      </c>
      <c r="B559" s="896" t="s">
        <v>149</v>
      </c>
      <c r="C559" s="896" t="s">
        <v>1187</v>
      </c>
      <c r="D559" s="896" t="s">
        <v>2261</v>
      </c>
      <c r="E559" s="896"/>
      <c r="F559" s="896"/>
      <c r="G559" s="896"/>
      <c r="H559" s="896"/>
      <c r="I559" s="896"/>
      <c r="J559" s="896"/>
      <c r="K559" s="896"/>
      <c r="L559" s="896"/>
      <c r="M559" s="896"/>
      <c r="N559" s="896"/>
      <c r="O559" s="896"/>
      <c r="P559" s="896"/>
      <c r="Q559" s="896"/>
      <c r="R559" s="896"/>
      <c r="S559" s="896"/>
      <c r="T559" s="896"/>
      <c r="U559" s="896"/>
      <c r="V559" s="896"/>
      <c r="W559" s="896"/>
      <c r="X559" s="896"/>
      <c r="Y559" s="896"/>
      <c r="Z559" s="900"/>
      <c r="AA559" s="896"/>
      <c r="AB559" s="896"/>
      <c r="AC559" s="896"/>
      <c r="AD559" s="896"/>
      <c r="AE559" s="896"/>
      <c r="AF559" s="896"/>
    </row>
    <row r="560" spans="1:32" x14ac:dyDescent="0.15">
      <c r="A560" s="895" t="s">
        <v>4205</v>
      </c>
      <c r="B560" s="896" t="s">
        <v>626</v>
      </c>
      <c r="C560" s="896" t="s">
        <v>1197</v>
      </c>
      <c r="D560" s="896"/>
      <c r="E560" s="896"/>
      <c r="F560" s="896"/>
      <c r="G560" s="896"/>
      <c r="H560" s="896"/>
      <c r="I560" s="896"/>
      <c r="J560" s="896"/>
      <c r="K560" s="896"/>
      <c r="L560" s="896"/>
      <c r="M560" s="896"/>
      <c r="N560" s="896"/>
      <c r="O560" s="896"/>
      <c r="P560" s="896"/>
      <c r="Q560" s="896"/>
      <c r="R560" s="896"/>
      <c r="S560" s="896"/>
      <c r="T560" s="896"/>
      <c r="U560" s="896"/>
      <c r="V560" s="896"/>
      <c r="W560" s="896"/>
      <c r="X560" s="896"/>
      <c r="Y560" s="896"/>
      <c r="Z560" s="900"/>
      <c r="AA560" s="896"/>
      <c r="AB560" s="896"/>
      <c r="AC560" s="896"/>
      <c r="AD560" s="896"/>
      <c r="AE560" s="896"/>
      <c r="AF560" s="896"/>
    </row>
    <row r="561" spans="1:32" x14ac:dyDescent="0.15">
      <c r="A561" s="895" t="s">
        <v>4207</v>
      </c>
      <c r="B561" s="896" t="s">
        <v>629</v>
      </c>
      <c r="C561" s="896" t="s">
        <v>1138</v>
      </c>
      <c r="D561" s="896"/>
      <c r="E561" s="896"/>
      <c r="F561" s="896"/>
      <c r="H561" s="896"/>
      <c r="I561" s="896"/>
      <c r="J561" s="896"/>
      <c r="K561" s="896"/>
      <c r="L561" s="896"/>
      <c r="M561" s="896"/>
      <c r="N561" s="896"/>
      <c r="O561" s="896"/>
      <c r="P561" s="896"/>
      <c r="Q561" s="896"/>
      <c r="R561" s="896"/>
      <c r="S561" s="896"/>
      <c r="T561" s="896"/>
      <c r="U561" s="896"/>
      <c r="V561" s="896"/>
      <c r="W561" s="896"/>
      <c r="X561" s="896"/>
      <c r="Y561" s="896"/>
      <c r="Z561" s="900"/>
      <c r="AA561" s="896"/>
      <c r="AB561" s="896"/>
      <c r="AC561" s="896"/>
      <c r="AD561" s="896"/>
      <c r="AE561" s="896"/>
      <c r="AF561" s="896"/>
    </row>
    <row r="562" spans="1:32" x14ac:dyDescent="0.15">
      <c r="A562" s="895" t="s">
        <v>4209</v>
      </c>
      <c r="B562" s="896" t="s">
        <v>630</v>
      </c>
      <c r="C562" s="896" t="s">
        <v>1195</v>
      </c>
      <c r="D562" s="896"/>
      <c r="E562" s="896"/>
      <c r="F562" s="896"/>
      <c r="G562" s="896"/>
      <c r="H562" s="896"/>
      <c r="I562" s="896"/>
      <c r="J562" s="896"/>
      <c r="K562" s="896"/>
      <c r="L562" s="896"/>
      <c r="M562" s="896"/>
      <c r="N562" s="896"/>
      <c r="O562" s="896"/>
      <c r="R562" s="896"/>
      <c r="S562" s="896"/>
      <c r="T562" s="896"/>
      <c r="U562" s="896"/>
      <c r="V562" s="896"/>
      <c r="W562" s="896"/>
      <c r="X562" s="896"/>
      <c r="Y562" s="896"/>
      <c r="Z562" s="900"/>
      <c r="AA562" s="896"/>
      <c r="AB562" s="896"/>
      <c r="AC562" s="896"/>
      <c r="AD562" s="896"/>
      <c r="AE562" s="896"/>
      <c r="AF562" s="896"/>
    </row>
    <row r="563" spans="1:32" x14ac:dyDescent="0.15">
      <c r="A563" s="895" t="s">
        <v>4211</v>
      </c>
      <c r="B563" s="896" t="s">
        <v>633</v>
      </c>
      <c r="C563" s="896" t="s">
        <v>1192</v>
      </c>
      <c r="D563" s="896" t="s">
        <v>1151</v>
      </c>
      <c r="E563" s="896" t="s">
        <v>1161</v>
      </c>
      <c r="F563" s="896" t="s">
        <v>1128</v>
      </c>
      <c r="G563" s="896"/>
      <c r="H563" s="896"/>
      <c r="I563" s="896"/>
      <c r="J563" s="896"/>
      <c r="K563" s="896"/>
      <c r="L563" s="896"/>
      <c r="M563" s="896"/>
      <c r="N563" s="896"/>
      <c r="O563" s="896"/>
      <c r="P563" s="896"/>
      <c r="Q563" s="896"/>
      <c r="R563" s="896"/>
      <c r="S563" s="896"/>
      <c r="T563" s="896"/>
      <c r="U563" s="896"/>
      <c r="V563" s="896"/>
      <c r="W563" s="896"/>
      <c r="X563" s="896"/>
      <c r="Y563" s="896"/>
      <c r="Z563" s="900"/>
      <c r="AA563" s="896"/>
      <c r="AB563" s="896"/>
      <c r="AC563" s="896"/>
      <c r="AD563" s="896"/>
      <c r="AE563" s="896"/>
      <c r="AF563" s="896"/>
    </row>
    <row r="564" spans="1:32" x14ac:dyDescent="0.15">
      <c r="A564" s="895" t="s">
        <v>4213</v>
      </c>
      <c r="B564" s="896" t="s">
        <v>634</v>
      </c>
      <c r="C564" s="896" t="s">
        <v>1191</v>
      </c>
      <c r="D564" s="896" t="s">
        <v>1185</v>
      </c>
      <c r="E564" s="896"/>
      <c r="F564" s="896"/>
      <c r="G564" s="896"/>
      <c r="H564" s="896"/>
      <c r="I564" s="896"/>
      <c r="J564" s="896"/>
      <c r="K564" s="896"/>
      <c r="L564" s="896"/>
      <c r="M564" s="896"/>
      <c r="N564" s="896"/>
      <c r="O564" s="896"/>
      <c r="P564" s="896"/>
      <c r="Q564" s="896"/>
      <c r="R564" s="896"/>
      <c r="S564" s="896"/>
      <c r="T564" s="896"/>
      <c r="U564" s="896"/>
      <c r="V564" s="896"/>
      <c r="W564" s="896"/>
      <c r="X564" s="896"/>
      <c r="Y564" s="896"/>
      <c r="Z564" s="900"/>
      <c r="AA564" s="896"/>
      <c r="AB564" s="896"/>
      <c r="AC564" s="896"/>
      <c r="AD564" s="896"/>
      <c r="AE564" s="896"/>
      <c r="AF564" s="896"/>
    </row>
    <row r="565" spans="1:32" x14ac:dyDescent="0.15">
      <c r="A565" s="895" t="s">
        <v>4217</v>
      </c>
      <c r="B565" s="896" t="s">
        <v>2769</v>
      </c>
      <c r="C565" s="896" t="s">
        <v>1135</v>
      </c>
      <c r="D565" s="896"/>
      <c r="E565" s="896"/>
      <c r="F565" s="896"/>
      <c r="G565" s="896"/>
      <c r="H565" s="896"/>
      <c r="I565" s="896"/>
      <c r="J565" s="896"/>
      <c r="K565" s="896"/>
      <c r="L565" s="896"/>
      <c r="M565" s="896"/>
      <c r="N565" s="896"/>
      <c r="O565" s="896"/>
      <c r="P565" s="896"/>
      <c r="Q565" s="896"/>
      <c r="R565" s="896"/>
      <c r="S565" s="896"/>
      <c r="T565" s="896"/>
      <c r="U565" s="896"/>
      <c r="V565" s="896"/>
      <c r="W565" s="896"/>
      <c r="X565" s="896"/>
      <c r="Y565" s="896"/>
      <c r="Z565" s="900"/>
      <c r="AA565" s="896"/>
      <c r="AB565" s="896"/>
      <c r="AC565" s="896"/>
      <c r="AD565" s="896"/>
      <c r="AE565" s="896"/>
      <c r="AF565" s="896"/>
    </row>
    <row r="566" spans="1:32" x14ac:dyDescent="0.15">
      <c r="A566" s="895" t="s">
        <v>4219</v>
      </c>
      <c r="B566" s="896" t="s">
        <v>639</v>
      </c>
      <c r="C566" s="896" t="s">
        <v>1190</v>
      </c>
      <c r="D566" s="896" t="s">
        <v>1145</v>
      </c>
      <c r="E566" s="896" t="s">
        <v>1148</v>
      </c>
      <c r="F566" s="896" t="s">
        <v>2396</v>
      </c>
      <c r="G566" s="896"/>
      <c r="H566" s="896"/>
      <c r="I566" s="896"/>
      <c r="J566" s="896"/>
      <c r="K566" s="896"/>
      <c r="L566" s="896"/>
      <c r="M566" s="896"/>
      <c r="N566" s="896"/>
      <c r="O566" s="896"/>
      <c r="P566" s="896"/>
      <c r="Q566" s="896"/>
      <c r="R566" s="896"/>
      <c r="S566" s="896"/>
      <c r="T566" s="896"/>
      <c r="U566" s="896"/>
      <c r="V566" s="896"/>
      <c r="W566" s="896"/>
      <c r="X566" s="896"/>
      <c r="Y566" s="896"/>
      <c r="Z566" s="900"/>
      <c r="AA566" s="896"/>
      <c r="AB566" s="896"/>
      <c r="AC566" s="896"/>
      <c r="AD566" s="896"/>
      <c r="AE566" s="896"/>
      <c r="AF566" s="896"/>
    </row>
    <row r="567" spans="1:32" x14ac:dyDescent="0.15">
      <c r="A567" s="895" t="s">
        <v>4221</v>
      </c>
      <c r="B567" s="896" t="s">
        <v>637</v>
      </c>
      <c r="C567" s="896" t="s">
        <v>1138</v>
      </c>
      <c r="D567" s="896" t="s">
        <v>1147</v>
      </c>
      <c r="E567" s="896" t="s">
        <v>1135</v>
      </c>
      <c r="F567" s="896" t="s">
        <v>1148</v>
      </c>
      <c r="G567" s="896"/>
      <c r="H567" s="896"/>
      <c r="I567" s="896"/>
      <c r="J567" s="896"/>
      <c r="K567" s="896"/>
      <c r="L567" s="896"/>
      <c r="M567" s="896"/>
      <c r="N567" s="896"/>
      <c r="O567" s="896"/>
      <c r="P567" s="896"/>
      <c r="Q567" s="896"/>
      <c r="R567" s="896"/>
      <c r="S567" s="896"/>
      <c r="T567" s="896"/>
      <c r="U567" s="896"/>
      <c r="V567" s="896"/>
      <c r="W567" s="896"/>
      <c r="X567" s="896"/>
      <c r="Y567" s="896"/>
      <c r="Z567" s="900"/>
      <c r="AA567" s="896"/>
      <c r="AB567" s="896"/>
      <c r="AC567" s="896"/>
      <c r="AD567" s="896"/>
      <c r="AE567" s="896"/>
      <c r="AF567" s="896"/>
    </row>
    <row r="568" spans="1:32" x14ac:dyDescent="0.15">
      <c r="A568" s="895" t="s">
        <v>4223</v>
      </c>
      <c r="B568" s="896" t="s">
        <v>628</v>
      </c>
      <c r="C568" s="896" t="s">
        <v>1196</v>
      </c>
      <c r="D568" s="896"/>
      <c r="E568" s="896"/>
      <c r="F568" s="896"/>
      <c r="G568" s="896"/>
      <c r="H568" s="896"/>
      <c r="I568" s="896"/>
      <c r="J568" s="896"/>
      <c r="K568" s="896"/>
      <c r="L568" s="896"/>
      <c r="M568" s="896"/>
      <c r="N568" s="896"/>
      <c r="O568" s="896"/>
      <c r="P568" s="896"/>
      <c r="Q568" s="896"/>
      <c r="R568" s="896"/>
      <c r="S568" s="896"/>
      <c r="T568" s="896"/>
      <c r="U568" s="896"/>
      <c r="V568" s="896"/>
      <c r="W568" s="896"/>
      <c r="X568" s="896"/>
      <c r="Y568" s="896"/>
      <c r="Z568" s="900"/>
      <c r="AA568" s="896"/>
      <c r="AB568" s="896"/>
      <c r="AC568" s="896"/>
      <c r="AD568" s="896"/>
      <c r="AE568" s="896"/>
      <c r="AF568" s="896"/>
    </row>
    <row r="569" spans="1:32" x14ac:dyDescent="0.15">
      <c r="A569" s="895" t="s">
        <v>4225</v>
      </c>
      <c r="B569" s="896" t="s">
        <v>638</v>
      </c>
      <c r="C569" s="896" t="s">
        <v>1167</v>
      </c>
      <c r="D569" s="896" t="s">
        <v>1168</v>
      </c>
      <c r="E569" s="896" t="s">
        <v>1169</v>
      </c>
      <c r="F569" s="896"/>
      <c r="G569" s="896"/>
      <c r="H569" s="896"/>
      <c r="I569" s="896"/>
      <c r="J569" s="896"/>
      <c r="K569" s="896"/>
      <c r="L569" s="896"/>
      <c r="M569" s="896"/>
      <c r="N569" s="896"/>
      <c r="O569" s="896"/>
      <c r="P569" s="896"/>
      <c r="Q569" s="896"/>
      <c r="R569" s="896"/>
      <c r="S569" s="896"/>
      <c r="T569" s="896"/>
      <c r="U569" s="896"/>
      <c r="V569" s="896"/>
      <c r="W569" s="896"/>
      <c r="X569" s="896"/>
      <c r="Y569" s="896"/>
      <c r="Z569" s="900"/>
      <c r="AA569" s="896"/>
      <c r="AB569" s="896"/>
      <c r="AC569" s="896"/>
      <c r="AD569" s="896"/>
      <c r="AE569" s="896"/>
      <c r="AF569" s="896"/>
    </row>
    <row r="570" spans="1:32" x14ac:dyDescent="0.15">
      <c r="A570" s="895" t="s">
        <v>4227</v>
      </c>
      <c r="B570" s="929" t="s">
        <v>636</v>
      </c>
      <c r="C570" s="896" t="s">
        <v>1168</v>
      </c>
      <c r="D570" s="896" t="s">
        <v>1187</v>
      </c>
      <c r="E570" s="929" t="s">
        <v>4860</v>
      </c>
      <c r="F570" s="896"/>
      <c r="G570" s="896"/>
      <c r="H570" s="896"/>
      <c r="I570" s="896"/>
      <c r="J570" s="896"/>
      <c r="K570" s="896"/>
      <c r="L570" s="896"/>
      <c r="M570" s="896"/>
      <c r="N570" s="896"/>
      <c r="O570" s="896"/>
      <c r="P570" s="896"/>
      <c r="Q570" s="896"/>
      <c r="R570" s="896"/>
      <c r="S570" s="896"/>
      <c r="T570" s="896"/>
      <c r="U570" s="896"/>
      <c r="V570" s="896"/>
      <c r="W570" s="896"/>
      <c r="X570" s="896"/>
      <c r="Y570" s="896"/>
      <c r="Z570" s="900"/>
      <c r="AA570" s="896"/>
      <c r="AB570" s="896"/>
      <c r="AC570" s="896"/>
      <c r="AD570" s="896"/>
      <c r="AE570" s="896"/>
      <c r="AF570" s="896"/>
    </row>
    <row r="571" spans="1:32" x14ac:dyDescent="0.15">
      <c r="A571" s="895" t="s">
        <v>4229</v>
      </c>
      <c r="B571" s="896" t="s">
        <v>631</v>
      </c>
      <c r="C571" s="896" t="s">
        <v>1194</v>
      </c>
      <c r="D571" s="896" t="s">
        <v>1168</v>
      </c>
      <c r="E571" s="896" t="s">
        <v>1193</v>
      </c>
      <c r="F571" s="896" t="s">
        <v>1148</v>
      </c>
      <c r="G571" s="896"/>
      <c r="H571" s="896"/>
      <c r="I571" s="896"/>
      <c r="J571" s="896"/>
      <c r="K571" s="896"/>
      <c r="L571" s="896"/>
      <c r="M571" s="896"/>
      <c r="N571" s="896"/>
      <c r="O571" s="896"/>
      <c r="P571" s="896"/>
      <c r="Q571" s="896"/>
      <c r="R571" s="896"/>
      <c r="S571" s="896"/>
      <c r="T571" s="896"/>
      <c r="U571" s="896"/>
      <c r="V571" s="896"/>
      <c r="W571" s="896"/>
      <c r="X571" s="896"/>
      <c r="Y571" s="896"/>
      <c r="Z571" s="900"/>
      <c r="AA571" s="896"/>
      <c r="AB571" s="896"/>
      <c r="AC571" s="896"/>
      <c r="AD571" s="896"/>
      <c r="AE571" s="896"/>
      <c r="AF571" s="896"/>
    </row>
    <row r="572" spans="1:32" x14ac:dyDescent="0.15">
      <c r="A572" s="895" t="s">
        <v>4231</v>
      </c>
      <c r="B572" s="896" t="s">
        <v>627</v>
      </c>
      <c r="C572" s="896" t="s">
        <v>1168</v>
      </c>
      <c r="D572" s="896"/>
      <c r="E572" s="896"/>
      <c r="F572" s="896"/>
      <c r="G572" s="896"/>
      <c r="H572" s="896"/>
      <c r="I572" s="896"/>
      <c r="J572" s="896"/>
      <c r="K572" s="896"/>
      <c r="L572" s="896"/>
      <c r="M572" s="896"/>
      <c r="N572" s="896"/>
      <c r="O572" s="896"/>
      <c r="P572" s="896"/>
      <c r="Q572" s="896"/>
      <c r="R572" s="896"/>
      <c r="S572" s="896"/>
      <c r="T572" s="896"/>
      <c r="U572" s="896"/>
      <c r="V572" s="896"/>
      <c r="W572" s="896"/>
      <c r="X572" s="896"/>
      <c r="Y572" s="896"/>
      <c r="Z572" s="900"/>
      <c r="AA572" s="896"/>
      <c r="AB572" s="896"/>
      <c r="AC572" s="896"/>
      <c r="AD572" s="896"/>
      <c r="AE572" s="896"/>
      <c r="AF572" s="896"/>
    </row>
    <row r="573" spans="1:32" x14ac:dyDescent="0.15">
      <c r="A573" s="895" t="s">
        <v>4233</v>
      </c>
      <c r="B573" s="896" t="s">
        <v>635</v>
      </c>
      <c r="C573" s="896" t="s">
        <v>2657</v>
      </c>
      <c r="D573" s="896"/>
      <c r="E573" s="896"/>
      <c r="F573" s="896"/>
      <c r="G573" s="896"/>
      <c r="H573" s="896"/>
      <c r="I573" s="896"/>
      <c r="J573" s="896"/>
      <c r="K573" s="896"/>
      <c r="L573" s="896"/>
      <c r="M573" s="896"/>
      <c r="N573" s="896"/>
      <c r="O573" s="896"/>
      <c r="P573" s="896"/>
      <c r="Q573" s="896"/>
      <c r="R573" s="896"/>
      <c r="S573" s="896"/>
      <c r="T573" s="896"/>
      <c r="U573" s="896"/>
      <c r="V573" s="896"/>
      <c r="W573" s="896"/>
      <c r="X573" s="896"/>
      <c r="Y573" s="896"/>
      <c r="Z573" s="900"/>
      <c r="AA573" s="896"/>
      <c r="AB573" s="896"/>
      <c r="AC573" s="896"/>
      <c r="AD573" s="896"/>
      <c r="AE573" s="896"/>
      <c r="AF573" s="896"/>
    </row>
    <row r="574" spans="1:32" x14ac:dyDescent="0.15">
      <c r="A574" s="895" t="s">
        <v>4235</v>
      </c>
      <c r="B574" s="896" t="s">
        <v>67</v>
      </c>
      <c r="C574" s="896" t="s">
        <v>1561</v>
      </c>
      <c r="D574" s="896" t="s">
        <v>1488</v>
      </c>
      <c r="E574" s="896" t="s">
        <v>1187</v>
      </c>
      <c r="F574" s="896" t="s">
        <v>1138</v>
      </c>
      <c r="G574" s="896" t="s">
        <v>1161</v>
      </c>
      <c r="H574" s="896" t="s">
        <v>1597</v>
      </c>
      <c r="I574" s="896" t="s">
        <v>2393</v>
      </c>
      <c r="J574" s="896" t="s">
        <v>2701</v>
      </c>
      <c r="K574" s="896"/>
      <c r="L574" s="896"/>
      <c r="M574" s="896"/>
      <c r="N574" s="896"/>
      <c r="O574" s="896"/>
      <c r="P574" s="896"/>
      <c r="Q574" s="896"/>
      <c r="R574" s="896"/>
      <c r="S574" s="896"/>
      <c r="T574" s="896"/>
      <c r="U574" s="896"/>
      <c r="V574" s="896"/>
      <c r="W574" s="896"/>
      <c r="X574" s="896"/>
      <c r="Y574" s="896"/>
      <c r="Z574" s="900"/>
      <c r="AA574" s="896"/>
      <c r="AB574" s="896"/>
      <c r="AC574" s="896"/>
      <c r="AD574" s="896"/>
      <c r="AE574" s="896"/>
      <c r="AF574" s="896"/>
    </row>
    <row r="575" spans="1:32" x14ac:dyDescent="0.15">
      <c r="A575" s="895" t="s">
        <v>4237</v>
      </c>
      <c r="B575" s="896" t="s">
        <v>150</v>
      </c>
      <c r="C575" s="896" t="s">
        <v>1138</v>
      </c>
      <c r="D575" s="896"/>
      <c r="E575" s="896"/>
      <c r="F575" s="896"/>
      <c r="G575" s="896"/>
      <c r="H575" s="896"/>
      <c r="I575" s="896"/>
      <c r="J575" s="896"/>
      <c r="K575" s="896"/>
      <c r="L575" s="896"/>
      <c r="M575" s="896"/>
      <c r="N575" s="896"/>
      <c r="O575" s="896"/>
      <c r="P575" s="896"/>
      <c r="Q575" s="896"/>
      <c r="R575" s="896"/>
      <c r="S575" s="896"/>
      <c r="T575" s="896"/>
      <c r="U575" s="896"/>
      <c r="V575" s="896"/>
      <c r="W575" s="896"/>
      <c r="X575" s="896"/>
      <c r="Y575" s="896"/>
      <c r="Z575" s="900"/>
      <c r="AA575" s="896"/>
      <c r="AB575" s="896"/>
      <c r="AC575" s="896"/>
      <c r="AD575" s="896"/>
      <c r="AE575" s="896"/>
      <c r="AF575" s="896"/>
    </row>
    <row r="576" spans="1:32" x14ac:dyDescent="0.15">
      <c r="A576" s="895" t="s">
        <v>4239</v>
      </c>
      <c r="B576" s="896" t="s">
        <v>151</v>
      </c>
      <c r="C576" s="896" t="s">
        <v>1160</v>
      </c>
      <c r="D576" s="896" t="s">
        <v>1236</v>
      </c>
      <c r="E576" s="896"/>
      <c r="F576" s="896"/>
      <c r="G576" s="896"/>
      <c r="H576" s="896"/>
      <c r="I576" s="896"/>
      <c r="J576" s="896"/>
      <c r="K576" s="896"/>
      <c r="L576" s="896"/>
      <c r="M576" s="896"/>
      <c r="N576" s="896"/>
      <c r="O576" s="896"/>
      <c r="P576" s="896"/>
      <c r="Q576" s="896"/>
      <c r="R576" s="896"/>
      <c r="S576" s="896"/>
      <c r="T576" s="896"/>
      <c r="U576" s="896"/>
      <c r="V576" s="896"/>
      <c r="W576" s="896"/>
      <c r="X576" s="896"/>
      <c r="Y576" s="896"/>
      <c r="Z576" s="900"/>
      <c r="AA576" s="896"/>
      <c r="AB576" s="896"/>
      <c r="AC576" s="896"/>
      <c r="AD576" s="896"/>
      <c r="AE576" s="896"/>
      <c r="AF576" s="896"/>
    </row>
    <row r="577" spans="1:32" x14ac:dyDescent="0.15">
      <c r="A577" s="895" t="s">
        <v>4241</v>
      </c>
      <c r="B577" s="896" t="s">
        <v>2346</v>
      </c>
      <c r="C577" s="896" t="s">
        <v>1147</v>
      </c>
      <c r="D577" s="896"/>
      <c r="E577" s="896"/>
      <c r="F577" s="896"/>
      <c r="G577" s="896"/>
      <c r="H577" s="896"/>
      <c r="I577" s="896"/>
      <c r="J577" s="896"/>
      <c r="K577" s="896"/>
      <c r="L577" s="896"/>
      <c r="M577" s="896"/>
      <c r="N577" s="896"/>
      <c r="O577" s="896"/>
      <c r="P577" s="896"/>
      <c r="Q577" s="896"/>
      <c r="R577" s="896"/>
      <c r="S577" s="896"/>
      <c r="T577" s="896"/>
      <c r="U577" s="896"/>
      <c r="V577" s="896"/>
      <c r="W577" s="896"/>
      <c r="X577" s="896"/>
      <c r="Y577" s="896"/>
      <c r="Z577" s="900"/>
      <c r="AA577" s="896"/>
      <c r="AB577" s="896"/>
      <c r="AC577" s="896"/>
      <c r="AD577" s="896"/>
      <c r="AE577" s="896"/>
      <c r="AF577" s="896"/>
    </row>
    <row r="578" spans="1:32" x14ac:dyDescent="0.15">
      <c r="A578" s="895" t="s">
        <v>4243</v>
      </c>
      <c r="B578" s="896" t="s">
        <v>643</v>
      </c>
      <c r="C578" s="896" t="s">
        <v>1145</v>
      </c>
      <c r="D578" s="896"/>
      <c r="E578" s="896"/>
      <c r="F578" s="896"/>
      <c r="G578" s="896"/>
      <c r="H578" s="896"/>
      <c r="I578" s="896"/>
      <c r="J578" s="896"/>
      <c r="K578" s="896"/>
      <c r="L578" s="896"/>
      <c r="M578" s="896"/>
      <c r="N578" s="896"/>
      <c r="O578" s="896"/>
      <c r="P578" s="896"/>
      <c r="Q578" s="896"/>
      <c r="R578" s="896"/>
      <c r="S578" s="896"/>
      <c r="T578" s="896"/>
      <c r="U578" s="896"/>
      <c r="V578" s="896"/>
      <c r="W578" s="896"/>
      <c r="X578" s="896"/>
      <c r="Y578" s="896"/>
      <c r="Z578" s="900"/>
      <c r="AA578" s="896"/>
      <c r="AB578" s="896"/>
      <c r="AC578" s="896"/>
      <c r="AD578" s="896"/>
      <c r="AE578" s="896"/>
      <c r="AF578" s="896"/>
    </row>
    <row r="579" spans="1:32" x14ac:dyDescent="0.15">
      <c r="A579" s="895" t="s">
        <v>4247</v>
      </c>
      <c r="B579" s="896" t="s">
        <v>641</v>
      </c>
      <c r="C579" s="896" t="s">
        <v>1189</v>
      </c>
      <c r="D579" s="896" t="s">
        <v>1188</v>
      </c>
      <c r="E579" s="896"/>
      <c r="F579" s="896"/>
      <c r="G579" s="896"/>
      <c r="H579" s="896"/>
      <c r="I579" s="896"/>
      <c r="J579" s="896"/>
      <c r="K579" s="896"/>
      <c r="L579" s="896"/>
      <c r="M579" s="896"/>
      <c r="N579" s="896"/>
      <c r="O579" s="896"/>
      <c r="P579" s="896"/>
      <c r="Q579" s="896"/>
      <c r="R579" s="896"/>
      <c r="S579" s="896"/>
      <c r="T579" s="896"/>
      <c r="U579" s="896"/>
      <c r="V579" s="896"/>
      <c r="W579" s="896"/>
      <c r="X579" s="896"/>
      <c r="Y579" s="896"/>
      <c r="Z579" s="900"/>
      <c r="AA579" s="896"/>
      <c r="AB579" s="896"/>
      <c r="AC579" s="896"/>
      <c r="AD579" s="896"/>
      <c r="AE579" s="896"/>
      <c r="AF579" s="896"/>
    </row>
    <row r="580" spans="1:32" x14ac:dyDescent="0.15">
      <c r="A580" s="895" t="s">
        <v>4251</v>
      </c>
      <c r="B580" s="896" t="s">
        <v>640</v>
      </c>
      <c r="C580" s="896" t="s">
        <v>1135</v>
      </c>
      <c r="D580" s="896"/>
      <c r="E580" s="896"/>
      <c r="F580" s="896"/>
      <c r="G580" s="896"/>
      <c r="H580" s="896"/>
      <c r="I580" s="896"/>
      <c r="J580" s="896"/>
      <c r="K580" s="896"/>
      <c r="L580" s="896"/>
      <c r="M580" s="896"/>
      <c r="N580" s="896"/>
      <c r="O580" s="896"/>
      <c r="P580" s="896"/>
      <c r="Q580" s="896"/>
      <c r="R580" s="896"/>
      <c r="S580" s="896"/>
      <c r="T580" s="896"/>
      <c r="U580" s="896"/>
      <c r="V580" s="896"/>
      <c r="W580" s="896"/>
      <c r="X580" s="896"/>
      <c r="Y580" s="896"/>
      <c r="Z580" s="900"/>
      <c r="AA580" s="896"/>
      <c r="AB580" s="896"/>
      <c r="AC580" s="896"/>
      <c r="AD580" s="896"/>
      <c r="AE580" s="896"/>
      <c r="AF580" s="896"/>
    </row>
    <row r="581" spans="1:32" x14ac:dyDescent="0.15">
      <c r="A581" s="895" t="s">
        <v>4253</v>
      </c>
      <c r="B581" s="896" t="s">
        <v>644</v>
      </c>
      <c r="C581" s="896" t="s">
        <v>1187</v>
      </c>
      <c r="D581" s="896"/>
      <c r="E581" s="896"/>
      <c r="F581" s="896"/>
      <c r="G581" s="896"/>
      <c r="H581" s="896"/>
      <c r="I581" s="896"/>
      <c r="J581" s="896"/>
      <c r="K581" s="896"/>
      <c r="L581" s="896"/>
      <c r="M581" s="896"/>
      <c r="N581" s="896"/>
      <c r="O581" s="896"/>
      <c r="P581" s="896"/>
      <c r="Q581" s="896"/>
      <c r="R581" s="896"/>
      <c r="S581" s="896"/>
      <c r="T581" s="896"/>
      <c r="U581" s="896"/>
      <c r="V581" s="896"/>
      <c r="W581" s="896"/>
      <c r="X581" s="896"/>
      <c r="Y581" s="896"/>
      <c r="Z581" s="900"/>
      <c r="AA581" s="896"/>
      <c r="AB581" s="896"/>
      <c r="AC581" s="896"/>
      <c r="AD581" s="896"/>
      <c r="AE581" s="896"/>
      <c r="AF581" s="896"/>
    </row>
    <row r="582" spans="1:32" x14ac:dyDescent="0.15">
      <c r="A582" s="895" t="s">
        <v>4255</v>
      </c>
      <c r="B582" s="896" t="s">
        <v>68</v>
      </c>
      <c r="C582" s="896" t="s">
        <v>1596</v>
      </c>
      <c r="D582" s="896" t="s">
        <v>1595</v>
      </c>
      <c r="E582" s="896" t="s">
        <v>1594</v>
      </c>
      <c r="F582" s="896" t="s">
        <v>1593</v>
      </c>
      <c r="G582" s="896" t="s">
        <v>1592</v>
      </c>
      <c r="H582" s="896" t="s">
        <v>1591</v>
      </c>
      <c r="I582" s="896" t="s">
        <v>1590</v>
      </c>
      <c r="J582" s="896" t="s">
        <v>4600</v>
      </c>
      <c r="K582" s="896"/>
      <c r="L582" s="896"/>
      <c r="M582" s="896"/>
      <c r="N582" s="896"/>
      <c r="O582" s="896"/>
      <c r="P582" s="896"/>
      <c r="Q582" s="896"/>
      <c r="R582" s="896"/>
      <c r="S582" s="896"/>
      <c r="T582" s="896"/>
      <c r="U582" s="896"/>
      <c r="V582" s="896"/>
      <c r="W582" s="896"/>
      <c r="X582" s="896"/>
      <c r="Y582" s="896"/>
      <c r="Z582" s="900"/>
      <c r="AA582" s="896"/>
      <c r="AB582" s="896"/>
      <c r="AC582" s="896"/>
      <c r="AD582" s="896"/>
      <c r="AE582" s="896"/>
      <c r="AF582" s="896"/>
    </row>
    <row r="583" spans="1:32" x14ac:dyDescent="0.15">
      <c r="A583" s="895" t="s">
        <v>4257</v>
      </c>
      <c r="B583" s="896" t="s">
        <v>69</v>
      </c>
      <c r="C583" s="896" t="s">
        <v>1403</v>
      </c>
      <c r="D583" s="896"/>
      <c r="E583" s="896"/>
      <c r="F583" s="896"/>
      <c r="G583" s="896"/>
      <c r="H583" s="896"/>
      <c r="I583" s="896"/>
      <c r="J583" s="896"/>
      <c r="K583" s="896"/>
      <c r="L583" s="896"/>
      <c r="M583" s="896"/>
      <c r="N583" s="896"/>
      <c r="O583" s="896"/>
      <c r="P583" s="896"/>
      <c r="Q583" s="896"/>
      <c r="R583" s="896"/>
      <c r="S583" s="896"/>
      <c r="T583" s="896"/>
      <c r="U583" s="896"/>
      <c r="V583" s="896"/>
      <c r="W583" s="896"/>
      <c r="X583" s="896"/>
      <c r="Y583" s="896"/>
      <c r="Z583" s="900"/>
      <c r="AA583" s="896"/>
      <c r="AB583" s="896"/>
      <c r="AC583" s="896"/>
      <c r="AD583" s="896"/>
      <c r="AE583" s="896"/>
      <c r="AF583" s="896"/>
    </row>
    <row r="584" spans="1:32" x14ac:dyDescent="0.15">
      <c r="A584" s="895" t="s">
        <v>4259</v>
      </c>
      <c r="B584" s="896" t="s">
        <v>645</v>
      </c>
      <c r="C584" s="896" t="s">
        <v>1168</v>
      </c>
      <c r="D584" s="896" t="s">
        <v>1178</v>
      </c>
      <c r="E584" s="896" t="s">
        <v>1186</v>
      </c>
      <c r="F584" s="896" t="s">
        <v>1145</v>
      </c>
      <c r="G584" s="896"/>
      <c r="H584" s="896"/>
      <c r="I584" s="896"/>
      <c r="J584" s="896"/>
      <c r="K584" s="896"/>
      <c r="L584" s="896"/>
      <c r="M584" s="896"/>
      <c r="N584" s="896"/>
      <c r="O584" s="896"/>
      <c r="P584" s="896"/>
      <c r="Q584" s="896"/>
      <c r="R584" s="896"/>
      <c r="S584" s="896"/>
      <c r="T584" s="896"/>
      <c r="U584" s="896"/>
      <c r="V584" s="896"/>
      <c r="W584" s="896"/>
      <c r="X584" s="896"/>
      <c r="Y584" s="896"/>
      <c r="Z584" s="900"/>
      <c r="AA584" s="896"/>
      <c r="AB584" s="896"/>
      <c r="AC584" s="896"/>
      <c r="AD584" s="896"/>
      <c r="AE584" s="896"/>
      <c r="AF584" s="896"/>
    </row>
    <row r="585" spans="1:32" x14ac:dyDescent="0.15">
      <c r="A585" s="895" t="s">
        <v>4261</v>
      </c>
      <c r="B585" s="896" t="s">
        <v>646</v>
      </c>
      <c r="C585" s="896" t="s">
        <v>1148</v>
      </c>
      <c r="D585" s="896" t="s">
        <v>1145</v>
      </c>
      <c r="E585" s="896" t="s">
        <v>1147</v>
      </c>
      <c r="F585" s="896" t="s">
        <v>1185</v>
      </c>
      <c r="G585" s="896" t="s">
        <v>1168</v>
      </c>
      <c r="H585" s="896" t="s">
        <v>2550</v>
      </c>
      <c r="I585" s="896"/>
      <c r="J585" s="896"/>
      <c r="K585" s="896"/>
      <c r="L585" s="896"/>
      <c r="M585" s="896"/>
      <c r="N585" s="896"/>
      <c r="O585" s="896"/>
      <c r="P585" s="896"/>
      <c r="Q585" s="896"/>
      <c r="R585" s="896"/>
      <c r="S585" s="896"/>
      <c r="T585" s="896"/>
      <c r="U585" s="896"/>
      <c r="V585" s="896"/>
      <c r="W585" s="896"/>
      <c r="X585" s="896"/>
      <c r="Y585" s="896"/>
      <c r="Z585" s="900"/>
      <c r="AA585" s="896"/>
      <c r="AB585" s="896"/>
      <c r="AC585" s="896"/>
      <c r="AD585" s="896"/>
      <c r="AE585" s="896"/>
      <c r="AF585" s="896"/>
    </row>
    <row r="586" spans="1:32" x14ac:dyDescent="0.15">
      <c r="A586" s="895" t="s">
        <v>4263</v>
      </c>
      <c r="B586" s="896" t="s">
        <v>70</v>
      </c>
      <c r="C586" s="896" t="s">
        <v>1561</v>
      </c>
      <c r="D586" s="896" t="s">
        <v>1187</v>
      </c>
      <c r="E586" s="896" t="s">
        <v>1138</v>
      </c>
      <c r="F586" s="896" t="s">
        <v>1147</v>
      </c>
      <c r="G586" s="896" t="s">
        <v>1500</v>
      </c>
      <c r="H586" s="896" t="s">
        <v>1243</v>
      </c>
      <c r="I586" s="896" t="s">
        <v>1128</v>
      </c>
      <c r="J586" s="896"/>
      <c r="K586" s="896"/>
      <c r="L586" s="896"/>
      <c r="M586" s="896"/>
      <c r="N586" s="896"/>
      <c r="O586" s="896"/>
      <c r="P586" s="896"/>
      <c r="Q586" s="896"/>
      <c r="R586" s="896"/>
      <c r="S586" s="896"/>
      <c r="T586" s="896"/>
      <c r="U586" s="896"/>
      <c r="V586" s="896"/>
      <c r="W586" s="896"/>
      <c r="X586" s="896"/>
      <c r="Y586" s="896"/>
      <c r="Z586" s="900"/>
      <c r="AA586" s="896"/>
      <c r="AB586" s="896"/>
      <c r="AC586" s="896"/>
      <c r="AD586" s="896"/>
      <c r="AE586" s="896"/>
      <c r="AF586" s="896"/>
    </row>
    <row r="587" spans="1:32" x14ac:dyDescent="0.15">
      <c r="A587" s="895" t="s">
        <v>4265</v>
      </c>
      <c r="B587" s="896" t="s">
        <v>152</v>
      </c>
      <c r="C587" s="896" t="s">
        <v>1235</v>
      </c>
      <c r="D587" s="896"/>
      <c r="E587" s="896"/>
      <c r="F587" s="896"/>
      <c r="G587" s="896"/>
      <c r="H587" s="896"/>
      <c r="I587" s="896"/>
      <c r="J587" s="896"/>
      <c r="K587" s="896"/>
      <c r="L587" s="896"/>
      <c r="M587" s="896"/>
      <c r="N587" s="896"/>
      <c r="O587" s="896"/>
      <c r="P587" s="896"/>
      <c r="Q587" s="896"/>
      <c r="R587" s="896"/>
      <c r="S587" s="896"/>
      <c r="T587" s="896"/>
      <c r="U587" s="896"/>
      <c r="V587" s="896"/>
      <c r="W587" s="896"/>
      <c r="X587" s="896"/>
      <c r="Y587" s="896"/>
      <c r="Z587" s="900"/>
      <c r="AA587" s="896"/>
      <c r="AB587" s="896"/>
      <c r="AC587" s="896"/>
      <c r="AD587" s="896"/>
      <c r="AE587" s="896"/>
      <c r="AF587" s="896"/>
    </row>
    <row r="588" spans="1:32" x14ac:dyDescent="0.15">
      <c r="A588" s="895" t="s">
        <v>4267</v>
      </c>
      <c r="B588" s="896" t="s">
        <v>647</v>
      </c>
      <c r="C588" s="896" t="s">
        <v>1182</v>
      </c>
      <c r="D588" s="896" t="s">
        <v>1152</v>
      </c>
      <c r="E588" s="896" t="s">
        <v>1145</v>
      </c>
      <c r="F588" s="896"/>
      <c r="G588" s="896"/>
      <c r="H588" s="896"/>
      <c r="I588" s="896"/>
      <c r="J588" s="896"/>
      <c r="K588" s="896"/>
      <c r="L588" s="896"/>
      <c r="M588" s="896"/>
      <c r="N588" s="896"/>
      <c r="O588" s="896"/>
      <c r="P588" s="896"/>
      <c r="Q588" s="896"/>
      <c r="R588" s="896"/>
      <c r="S588" s="896"/>
      <c r="T588" s="896"/>
      <c r="U588" s="896"/>
      <c r="V588" s="896"/>
      <c r="W588" s="896"/>
      <c r="X588" s="896"/>
      <c r="Y588" s="896"/>
      <c r="Z588" s="900"/>
      <c r="AA588" s="896"/>
      <c r="AB588" s="896"/>
      <c r="AC588" s="896"/>
      <c r="AD588" s="896"/>
      <c r="AE588" s="896"/>
      <c r="AF588" s="896"/>
    </row>
    <row r="589" spans="1:32" x14ac:dyDescent="0.15">
      <c r="A589" s="895" t="s">
        <v>4269</v>
      </c>
      <c r="B589" s="896" t="s">
        <v>648</v>
      </c>
      <c r="C589" s="896" t="s">
        <v>1169</v>
      </c>
      <c r="D589" s="896"/>
      <c r="E589" s="896"/>
      <c r="F589" s="896"/>
      <c r="G589" s="896"/>
      <c r="H589" s="896"/>
      <c r="I589" s="896"/>
      <c r="J589" s="896"/>
      <c r="K589" s="896"/>
      <c r="L589" s="896"/>
      <c r="M589" s="896"/>
      <c r="N589" s="896"/>
      <c r="O589" s="896"/>
      <c r="P589" s="896"/>
      <c r="Q589" s="896"/>
      <c r="R589" s="896"/>
      <c r="S589" s="896"/>
      <c r="T589" s="896"/>
      <c r="U589" s="896"/>
      <c r="V589" s="896"/>
      <c r="W589" s="896"/>
      <c r="X589" s="896"/>
      <c r="Y589" s="896"/>
      <c r="Z589" s="900"/>
      <c r="AA589" s="896"/>
      <c r="AB589" s="896"/>
      <c r="AC589" s="896"/>
      <c r="AD589" s="896"/>
      <c r="AE589" s="896"/>
      <c r="AF589" s="896"/>
    </row>
    <row r="590" spans="1:32" x14ac:dyDescent="0.15">
      <c r="A590" s="895" t="s">
        <v>4271</v>
      </c>
      <c r="B590" s="896" t="s">
        <v>71</v>
      </c>
      <c r="C590" s="896" t="s">
        <v>1561</v>
      </c>
      <c r="D590" s="896" t="s">
        <v>1187</v>
      </c>
      <c r="E590" s="896" t="s">
        <v>1243</v>
      </c>
      <c r="F590" s="896" t="s">
        <v>1589</v>
      </c>
      <c r="G590" s="896" t="s">
        <v>1228</v>
      </c>
      <c r="H590" s="896" t="s">
        <v>1557</v>
      </c>
      <c r="I590" s="896" t="s">
        <v>1555</v>
      </c>
      <c r="J590" s="896"/>
      <c r="K590" s="896"/>
      <c r="L590" s="896"/>
      <c r="M590" s="896"/>
      <c r="N590" s="896"/>
      <c r="O590" s="896"/>
      <c r="P590" s="896"/>
      <c r="Q590" s="896"/>
      <c r="R590" s="896"/>
      <c r="S590" s="896"/>
      <c r="T590" s="896"/>
      <c r="U590" s="896"/>
      <c r="V590" s="896"/>
      <c r="W590" s="896"/>
      <c r="X590" s="896"/>
      <c r="Y590" s="896"/>
      <c r="Z590" s="900"/>
      <c r="AA590" s="896"/>
      <c r="AB590" s="896"/>
      <c r="AC590" s="896"/>
      <c r="AD590" s="896"/>
      <c r="AE590" s="896"/>
      <c r="AF590" s="896"/>
    </row>
    <row r="591" spans="1:32" x14ac:dyDescent="0.15">
      <c r="A591" s="895" t="s">
        <v>4273</v>
      </c>
      <c r="B591" s="896" t="s">
        <v>153</v>
      </c>
      <c r="C591" s="896" t="s">
        <v>1235</v>
      </c>
      <c r="D591" s="896"/>
      <c r="E591" s="896"/>
      <c r="F591" s="896"/>
      <c r="G591" s="896"/>
      <c r="H591" s="896"/>
      <c r="I591" s="896"/>
      <c r="J591" s="896"/>
      <c r="K591" s="896"/>
      <c r="L591" s="896"/>
      <c r="M591" s="896"/>
      <c r="N591" s="896"/>
      <c r="O591" s="896"/>
      <c r="P591" s="896"/>
      <c r="Q591" s="896"/>
      <c r="R591" s="896"/>
      <c r="S591" s="896"/>
      <c r="T591" s="896"/>
      <c r="U591" s="896"/>
      <c r="V591" s="896"/>
      <c r="W591" s="896"/>
      <c r="X591" s="896"/>
      <c r="Y591" s="896"/>
      <c r="Z591" s="900"/>
      <c r="AA591" s="896"/>
      <c r="AB591" s="896"/>
      <c r="AC591" s="896"/>
      <c r="AD591" s="896"/>
      <c r="AE591" s="896"/>
      <c r="AF591" s="896"/>
    </row>
    <row r="592" spans="1:32" x14ac:dyDescent="0.15">
      <c r="A592" s="895" t="s">
        <v>4275</v>
      </c>
      <c r="B592" s="896" t="s">
        <v>650</v>
      </c>
      <c r="C592" s="896" t="s">
        <v>1142</v>
      </c>
      <c r="D592" s="896" t="s">
        <v>1169</v>
      </c>
      <c r="E592" s="896" t="s">
        <v>1138</v>
      </c>
      <c r="F592" s="896" t="s">
        <v>1183</v>
      </c>
      <c r="G592" s="896" t="s">
        <v>1182</v>
      </c>
      <c r="H592" s="896" t="s">
        <v>2649</v>
      </c>
      <c r="I592" s="896"/>
      <c r="J592" s="896"/>
      <c r="K592" s="896"/>
      <c r="L592" s="896"/>
      <c r="M592" s="896"/>
      <c r="N592" s="896"/>
      <c r="O592" s="896"/>
      <c r="P592" s="896"/>
      <c r="Q592" s="896"/>
      <c r="R592" s="896"/>
      <c r="S592" s="896"/>
      <c r="T592" s="896"/>
      <c r="U592" s="896"/>
      <c r="V592" s="896"/>
      <c r="W592" s="896"/>
      <c r="X592" s="896"/>
      <c r="Y592" s="896"/>
      <c r="Z592" s="900"/>
      <c r="AA592" s="896"/>
      <c r="AB592" s="896"/>
      <c r="AC592" s="896"/>
      <c r="AD592" s="896"/>
      <c r="AE592" s="896"/>
      <c r="AF592" s="896"/>
    </row>
    <row r="593" spans="1:32" x14ac:dyDescent="0.15">
      <c r="A593" s="901" t="s">
        <v>4277</v>
      </c>
      <c r="B593" s="929" t="s">
        <v>649</v>
      </c>
      <c r="C593" s="929" t="s">
        <v>1168</v>
      </c>
      <c r="D593" s="896"/>
      <c r="E593" s="896"/>
      <c r="F593" s="896"/>
      <c r="G593" s="896"/>
      <c r="H593" s="896"/>
      <c r="I593" s="896"/>
      <c r="J593" s="896"/>
      <c r="K593" s="896"/>
      <c r="L593" s="896"/>
      <c r="M593" s="896"/>
      <c r="N593" s="896"/>
      <c r="O593" s="896"/>
      <c r="P593" s="896"/>
      <c r="Q593" s="896"/>
      <c r="R593" s="896"/>
      <c r="S593" s="896"/>
      <c r="T593" s="896"/>
      <c r="U593" s="896"/>
      <c r="V593" s="896"/>
      <c r="W593" s="896"/>
      <c r="X593" s="896"/>
      <c r="Y593" s="896"/>
      <c r="Z593" s="900"/>
      <c r="AA593" s="896"/>
      <c r="AB593" s="896"/>
      <c r="AC593" s="896"/>
      <c r="AD593" s="896"/>
      <c r="AE593" s="896"/>
      <c r="AF593" s="896"/>
    </row>
    <row r="594" spans="1:32" x14ac:dyDescent="0.15">
      <c r="A594" s="895" t="s">
        <v>4281</v>
      </c>
      <c r="B594" s="896" t="s">
        <v>72</v>
      </c>
      <c r="C594" s="896" t="s">
        <v>1588</v>
      </c>
      <c r="D594" s="896"/>
      <c r="E594" s="896"/>
      <c r="F594" s="896"/>
      <c r="G594" s="896"/>
      <c r="H594" s="896"/>
      <c r="I594" s="896"/>
      <c r="J594" s="896"/>
      <c r="K594" s="896"/>
      <c r="L594" s="896"/>
      <c r="M594" s="896"/>
      <c r="N594" s="896"/>
      <c r="O594" s="896"/>
      <c r="P594" s="896"/>
      <c r="Q594" s="896"/>
      <c r="R594" s="896"/>
      <c r="S594" s="896"/>
      <c r="T594" s="896"/>
      <c r="U594" s="896"/>
      <c r="V594" s="896"/>
      <c r="W594" s="896"/>
      <c r="X594" s="896"/>
      <c r="Y594" s="896"/>
      <c r="Z594" s="900"/>
      <c r="AA594" s="896"/>
      <c r="AB594" s="896"/>
      <c r="AC594" s="896"/>
      <c r="AD594" s="896"/>
      <c r="AE594" s="896"/>
      <c r="AF594" s="896"/>
    </row>
    <row r="595" spans="1:32" x14ac:dyDescent="0.15">
      <c r="A595" s="895" t="s">
        <v>4283</v>
      </c>
      <c r="B595" s="896" t="s">
        <v>154</v>
      </c>
      <c r="C595" s="896" t="s">
        <v>1168</v>
      </c>
      <c r="D595" s="896" t="s">
        <v>1185</v>
      </c>
      <c r="E595" s="896"/>
      <c r="F595" s="896"/>
      <c r="G595" s="896"/>
      <c r="H595" s="896"/>
      <c r="I595" s="896"/>
      <c r="J595" s="896"/>
      <c r="K595" s="896"/>
      <c r="L595" s="896"/>
      <c r="M595" s="896"/>
      <c r="N595" s="896"/>
      <c r="O595" s="896"/>
      <c r="P595" s="896"/>
      <c r="Q595" s="896"/>
      <c r="R595" s="896"/>
      <c r="S595" s="896"/>
      <c r="T595" s="896"/>
      <c r="U595" s="896"/>
      <c r="V595" s="896"/>
      <c r="W595" s="896"/>
      <c r="X595" s="896"/>
      <c r="Y595" s="896"/>
      <c r="Z595" s="900"/>
      <c r="AA595" s="896"/>
      <c r="AB595" s="896"/>
      <c r="AC595" s="896"/>
      <c r="AD595" s="896"/>
      <c r="AE595" s="896"/>
      <c r="AF595" s="896"/>
    </row>
    <row r="596" spans="1:32" x14ac:dyDescent="0.15">
      <c r="A596" s="895" t="s">
        <v>4285</v>
      </c>
      <c r="B596" s="896" t="s">
        <v>155</v>
      </c>
      <c r="C596" s="896" t="s">
        <v>1147</v>
      </c>
      <c r="D596" s="896"/>
      <c r="E596" s="896"/>
      <c r="F596" s="896"/>
      <c r="G596" s="896"/>
      <c r="H596" s="896"/>
      <c r="I596" s="896"/>
      <c r="J596" s="896"/>
      <c r="K596" s="896"/>
      <c r="L596" s="896"/>
      <c r="M596" s="896"/>
      <c r="N596" s="896"/>
      <c r="O596" s="896"/>
      <c r="P596" s="896"/>
      <c r="Q596" s="896"/>
      <c r="R596" s="896"/>
      <c r="S596" s="896"/>
      <c r="T596" s="896"/>
      <c r="U596" s="896"/>
      <c r="V596" s="896"/>
      <c r="W596" s="896"/>
      <c r="X596" s="896"/>
      <c r="Y596" s="896"/>
      <c r="Z596" s="900"/>
      <c r="AA596" s="896"/>
      <c r="AB596" s="896"/>
      <c r="AC596" s="896"/>
      <c r="AD596" s="896"/>
      <c r="AE596" s="896"/>
      <c r="AF596" s="896"/>
    </row>
    <row r="597" spans="1:32" x14ac:dyDescent="0.15">
      <c r="A597" s="895" t="s">
        <v>4290</v>
      </c>
      <c r="B597" s="896" t="s">
        <v>75</v>
      </c>
      <c r="C597" s="896" t="s">
        <v>1570</v>
      </c>
      <c r="D597" s="896" t="s">
        <v>1569</v>
      </c>
      <c r="E597" s="896" t="s">
        <v>1568</v>
      </c>
      <c r="F597" s="896"/>
      <c r="G597" s="896"/>
      <c r="H597" s="896"/>
      <c r="I597" s="896"/>
      <c r="J597" s="896"/>
      <c r="K597" s="896"/>
      <c r="L597" s="896"/>
      <c r="M597" s="896"/>
      <c r="N597" s="896"/>
      <c r="O597" s="896"/>
      <c r="P597" s="896"/>
      <c r="Q597" s="896"/>
      <c r="R597" s="896"/>
      <c r="S597" s="896"/>
      <c r="T597" s="896"/>
      <c r="U597" s="896"/>
      <c r="V597" s="896"/>
      <c r="W597" s="896"/>
      <c r="X597" s="896"/>
      <c r="Y597" s="896"/>
      <c r="Z597" s="900"/>
      <c r="AA597" s="896"/>
      <c r="AB597" s="896"/>
      <c r="AC597" s="896"/>
      <c r="AD597" s="896"/>
      <c r="AE597" s="896"/>
      <c r="AF597" s="896"/>
    </row>
    <row r="598" spans="1:32" x14ac:dyDescent="0.15">
      <c r="A598" s="895" t="s">
        <v>4292</v>
      </c>
      <c r="B598" s="896" t="s">
        <v>73</v>
      </c>
      <c r="C598" s="896" t="s">
        <v>1187</v>
      </c>
      <c r="D598" s="896"/>
      <c r="E598" s="896"/>
      <c r="F598" s="896"/>
      <c r="G598" s="896"/>
      <c r="H598" s="896"/>
      <c r="I598" s="896"/>
      <c r="J598" s="896"/>
      <c r="K598" s="896"/>
      <c r="L598" s="896"/>
      <c r="M598" s="896"/>
      <c r="N598" s="896"/>
      <c r="O598" s="896"/>
      <c r="P598" s="896"/>
      <c r="Q598" s="896"/>
      <c r="R598" s="896"/>
      <c r="S598" s="896"/>
      <c r="T598" s="896"/>
      <c r="U598" s="896"/>
      <c r="V598" s="896"/>
      <c r="W598" s="896"/>
      <c r="X598" s="896"/>
      <c r="Y598" s="896"/>
      <c r="Z598" s="900"/>
      <c r="AA598" s="896"/>
      <c r="AB598" s="896"/>
      <c r="AC598" s="896"/>
      <c r="AD598" s="896"/>
      <c r="AE598" s="896"/>
      <c r="AF598" s="896"/>
    </row>
    <row r="599" spans="1:32" x14ac:dyDescent="0.15">
      <c r="A599" s="895" t="s">
        <v>4294</v>
      </c>
      <c r="B599" s="896" t="s">
        <v>74</v>
      </c>
      <c r="C599" s="896" t="s">
        <v>1587</v>
      </c>
      <c r="D599" s="896" t="s">
        <v>1586</v>
      </c>
      <c r="E599" s="896" t="s">
        <v>1585</v>
      </c>
      <c r="F599" s="896" t="s">
        <v>1584</v>
      </c>
      <c r="G599" s="896" t="s">
        <v>1583</v>
      </c>
      <c r="H599" s="896" t="s">
        <v>1570</v>
      </c>
      <c r="I599" s="896" t="s">
        <v>1582</v>
      </c>
      <c r="J599" s="896" t="s">
        <v>1581</v>
      </c>
      <c r="K599" s="896" t="s">
        <v>1580</v>
      </c>
      <c r="L599" s="896" t="s">
        <v>1579</v>
      </c>
      <c r="M599" s="896" t="s">
        <v>1578</v>
      </c>
      <c r="N599" s="896" t="s">
        <v>1577</v>
      </c>
      <c r="O599" s="896" t="s">
        <v>1576</v>
      </c>
      <c r="P599" s="896" t="s">
        <v>1575</v>
      </c>
      <c r="Q599" s="896" t="s">
        <v>1574</v>
      </c>
      <c r="R599" s="896" t="s">
        <v>1573</v>
      </c>
      <c r="S599" s="896" t="s">
        <v>1572</v>
      </c>
      <c r="T599" s="896" t="s">
        <v>1571</v>
      </c>
      <c r="U599" s="896" t="s">
        <v>2568</v>
      </c>
      <c r="V599" s="896"/>
      <c r="W599" s="896"/>
      <c r="X599" s="896"/>
      <c r="Y599" s="896"/>
      <c r="Z599" s="900"/>
      <c r="AA599" s="896"/>
      <c r="AB599" s="896"/>
      <c r="AC599" s="896"/>
      <c r="AD599" s="896"/>
      <c r="AE599" s="896"/>
      <c r="AF599" s="896"/>
    </row>
    <row r="600" spans="1:32" x14ac:dyDescent="0.15">
      <c r="A600" s="895" t="s">
        <v>4296</v>
      </c>
      <c r="B600" s="896" t="s">
        <v>156</v>
      </c>
      <c r="C600" s="896" t="s">
        <v>1296</v>
      </c>
      <c r="D600" s="896" t="s">
        <v>1516</v>
      </c>
      <c r="E600" s="896" t="s">
        <v>1515</v>
      </c>
      <c r="F600" s="896" t="s">
        <v>1128</v>
      </c>
      <c r="G600" s="896"/>
      <c r="H600" s="896"/>
      <c r="I600" s="896"/>
      <c r="J600" s="896"/>
      <c r="K600" s="896"/>
      <c r="L600" s="896"/>
      <c r="M600" s="896"/>
      <c r="N600" s="896"/>
      <c r="O600" s="896"/>
      <c r="P600" s="896"/>
      <c r="Q600" s="896"/>
      <c r="R600" s="896"/>
      <c r="S600" s="896"/>
      <c r="T600" s="896"/>
      <c r="U600" s="896"/>
      <c r="V600" s="896"/>
      <c r="W600" s="896"/>
      <c r="X600" s="896"/>
      <c r="Y600" s="896"/>
      <c r="Z600" s="900"/>
      <c r="AA600" s="896"/>
      <c r="AB600" s="896"/>
      <c r="AC600" s="896"/>
      <c r="AD600" s="896"/>
      <c r="AE600" s="896"/>
      <c r="AF600" s="896"/>
    </row>
    <row r="601" spans="1:32" x14ac:dyDescent="0.15">
      <c r="A601" s="895" t="s">
        <v>4298</v>
      </c>
      <c r="B601" s="896" t="s">
        <v>157</v>
      </c>
      <c r="C601" s="896" t="s">
        <v>1162</v>
      </c>
      <c r="D601" s="896"/>
      <c r="E601" s="896"/>
      <c r="F601" s="896"/>
      <c r="G601" s="896"/>
      <c r="H601" s="896"/>
      <c r="I601" s="896"/>
      <c r="J601" s="896"/>
      <c r="K601" s="896"/>
      <c r="L601" s="896"/>
      <c r="M601" s="896"/>
      <c r="N601" s="896"/>
      <c r="O601" s="896"/>
      <c r="P601" s="896"/>
      <c r="Q601" s="896"/>
      <c r="R601" s="896"/>
      <c r="S601" s="896"/>
      <c r="T601" s="896"/>
      <c r="U601" s="896"/>
      <c r="V601" s="896"/>
      <c r="W601" s="896"/>
      <c r="X601" s="896"/>
      <c r="Y601" s="896"/>
      <c r="Z601" s="900"/>
      <c r="AA601" s="896"/>
      <c r="AB601" s="896"/>
      <c r="AC601" s="896"/>
      <c r="AD601" s="896"/>
      <c r="AE601" s="896"/>
      <c r="AF601" s="896"/>
    </row>
    <row r="602" spans="1:32" x14ac:dyDescent="0.15">
      <c r="A602" s="895" t="s">
        <v>4300</v>
      </c>
      <c r="B602" s="896" t="s">
        <v>159</v>
      </c>
      <c r="C602" s="896" t="s">
        <v>2262</v>
      </c>
      <c r="D602" s="896" t="s">
        <v>1555</v>
      </c>
      <c r="E602" s="896"/>
      <c r="F602" s="896"/>
      <c r="G602" s="896"/>
      <c r="H602" s="896"/>
      <c r="I602" s="896"/>
      <c r="J602" s="896"/>
      <c r="K602" s="896"/>
      <c r="L602" s="896"/>
      <c r="M602" s="896"/>
      <c r="N602" s="896"/>
      <c r="O602" s="896"/>
      <c r="P602" s="896"/>
      <c r="Q602" s="896"/>
      <c r="R602" s="896"/>
      <c r="S602" s="896"/>
      <c r="T602" s="896"/>
      <c r="U602" s="896"/>
      <c r="V602" s="896"/>
      <c r="W602" s="896"/>
      <c r="X602" s="896"/>
      <c r="Y602" s="896"/>
      <c r="Z602" s="900"/>
      <c r="AA602" s="896"/>
      <c r="AB602" s="896"/>
      <c r="AC602" s="896"/>
      <c r="AD602" s="896"/>
      <c r="AE602" s="896"/>
      <c r="AF602" s="896"/>
    </row>
    <row r="603" spans="1:32" x14ac:dyDescent="0.15">
      <c r="A603" s="895" t="s">
        <v>4302</v>
      </c>
      <c r="B603" s="896" t="s">
        <v>158</v>
      </c>
      <c r="C603" s="896" t="s">
        <v>1168</v>
      </c>
      <c r="D603" s="896" t="s">
        <v>1157</v>
      </c>
      <c r="E603" s="896"/>
      <c r="F603" s="896"/>
      <c r="G603" s="896"/>
      <c r="H603" s="896"/>
      <c r="I603" s="896"/>
      <c r="J603" s="896"/>
      <c r="K603" s="896"/>
      <c r="L603" s="896"/>
      <c r="M603" s="896"/>
      <c r="N603" s="896"/>
      <c r="O603" s="896"/>
      <c r="P603" s="896"/>
      <c r="Q603" s="896"/>
      <c r="R603" s="896"/>
      <c r="S603" s="896"/>
      <c r="T603" s="896"/>
      <c r="U603" s="896"/>
      <c r="V603" s="896"/>
      <c r="W603" s="896"/>
      <c r="X603" s="896"/>
      <c r="Y603" s="896"/>
      <c r="Z603" s="900"/>
      <c r="AA603" s="896"/>
      <c r="AB603" s="896"/>
      <c r="AC603" s="896"/>
      <c r="AD603" s="896"/>
      <c r="AE603" s="896"/>
      <c r="AF603" s="896"/>
    </row>
    <row r="604" spans="1:32" x14ac:dyDescent="0.15">
      <c r="A604" s="895" t="s">
        <v>4304</v>
      </c>
      <c r="B604" s="929" t="s">
        <v>653</v>
      </c>
      <c r="C604" s="896" t="s">
        <v>2659</v>
      </c>
      <c r="D604" s="929" t="s">
        <v>4861</v>
      </c>
      <c r="E604" s="896"/>
      <c r="F604" s="896"/>
      <c r="G604" s="896"/>
      <c r="H604" s="896"/>
      <c r="I604" s="896"/>
      <c r="J604" s="896"/>
      <c r="K604" s="896"/>
      <c r="L604" s="896"/>
      <c r="M604" s="896"/>
      <c r="N604" s="896"/>
      <c r="O604" s="896"/>
      <c r="P604" s="896"/>
      <c r="Q604" s="896"/>
      <c r="R604" s="896"/>
      <c r="S604" s="896"/>
      <c r="T604" s="896"/>
      <c r="U604" s="896"/>
      <c r="V604" s="896"/>
      <c r="W604" s="896"/>
      <c r="X604" s="896"/>
      <c r="Y604" s="896"/>
      <c r="Z604" s="900"/>
      <c r="AA604" s="896"/>
      <c r="AB604" s="896"/>
      <c r="AC604" s="896"/>
      <c r="AD604" s="896"/>
      <c r="AE604" s="896"/>
      <c r="AF604" s="896"/>
    </row>
    <row r="605" spans="1:32" x14ac:dyDescent="0.15">
      <c r="A605" s="895" t="s">
        <v>4308</v>
      </c>
      <c r="B605" s="896" t="s">
        <v>654</v>
      </c>
      <c r="C605" s="896" t="s">
        <v>1128</v>
      </c>
      <c r="D605" s="896"/>
      <c r="E605" s="896"/>
      <c r="F605" s="896"/>
      <c r="G605" s="896"/>
      <c r="H605" s="896"/>
      <c r="I605" s="896"/>
      <c r="J605" s="896"/>
      <c r="K605" s="896"/>
      <c r="L605" s="896"/>
      <c r="M605" s="896"/>
      <c r="N605" s="896"/>
      <c r="O605" s="896"/>
      <c r="P605" s="896"/>
      <c r="Q605" s="896"/>
      <c r="R605" s="896"/>
      <c r="S605" s="896"/>
      <c r="T605" s="896"/>
      <c r="U605" s="896"/>
      <c r="V605" s="896"/>
      <c r="W605" s="896"/>
      <c r="X605" s="896"/>
      <c r="Y605" s="896"/>
      <c r="Z605" s="900"/>
      <c r="AA605" s="896"/>
      <c r="AB605" s="896"/>
      <c r="AC605" s="896"/>
      <c r="AD605" s="896"/>
      <c r="AE605" s="896"/>
      <c r="AF605" s="896"/>
    </row>
    <row r="606" spans="1:32" x14ac:dyDescent="0.15">
      <c r="A606" s="895" t="s">
        <v>4310</v>
      </c>
      <c r="B606" s="896" t="s">
        <v>672</v>
      </c>
      <c r="C606" s="896" t="s">
        <v>1162</v>
      </c>
      <c r="D606" s="896"/>
      <c r="E606" s="896"/>
      <c r="F606" s="896"/>
      <c r="G606" s="896"/>
      <c r="H606" s="896"/>
      <c r="I606" s="896"/>
      <c r="J606" s="896"/>
      <c r="K606" s="896"/>
      <c r="L606" s="896"/>
      <c r="M606" s="896"/>
      <c r="N606" s="896"/>
      <c r="O606" s="896"/>
      <c r="P606" s="896"/>
      <c r="Q606" s="896"/>
      <c r="R606" s="896"/>
      <c r="S606" s="896"/>
      <c r="T606" s="896"/>
      <c r="U606" s="896"/>
      <c r="V606" s="896"/>
      <c r="W606" s="896"/>
      <c r="X606" s="896"/>
      <c r="Y606" s="896"/>
      <c r="Z606" s="900"/>
      <c r="AA606" s="896"/>
      <c r="AB606" s="896"/>
      <c r="AC606" s="896"/>
      <c r="AD606" s="896"/>
      <c r="AE606" s="896"/>
      <c r="AF606" s="896"/>
    </row>
    <row r="607" spans="1:32" x14ac:dyDescent="0.15">
      <c r="A607" s="895" t="s">
        <v>4312</v>
      </c>
      <c r="B607" s="896" t="s">
        <v>655</v>
      </c>
      <c r="C607" s="896" t="s">
        <v>1137</v>
      </c>
      <c r="D607" s="896" t="s">
        <v>1180</v>
      </c>
      <c r="E607" s="896" t="s">
        <v>1179</v>
      </c>
      <c r="F607" s="896" t="s">
        <v>1147</v>
      </c>
      <c r="G607" s="896" t="s">
        <v>1149</v>
      </c>
      <c r="H607" s="896"/>
      <c r="I607" s="896"/>
      <c r="J607" s="896"/>
      <c r="K607" s="896"/>
      <c r="L607" s="896"/>
      <c r="M607" s="896"/>
      <c r="N607" s="896"/>
      <c r="O607" s="896"/>
      <c r="P607" s="896"/>
      <c r="Q607" s="896"/>
      <c r="R607" s="896"/>
      <c r="S607" s="896"/>
      <c r="T607" s="896"/>
      <c r="U607" s="896"/>
      <c r="V607" s="896"/>
      <c r="W607" s="896"/>
      <c r="X607" s="896"/>
      <c r="Y607" s="896"/>
      <c r="Z607" s="900"/>
      <c r="AA607" s="896"/>
      <c r="AB607" s="896"/>
      <c r="AC607" s="896"/>
      <c r="AD607" s="896"/>
      <c r="AE607" s="896"/>
      <c r="AF607" s="896"/>
    </row>
    <row r="608" spans="1:32" x14ac:dyDescent="0.15">
      <c r="A608" s="895" t="s">
        <v>4314</v>
      </c>
      <c r="B608" s="896" t="s">
        <v>658</v>
      </c>
      <c r="C608" s="896" t="s">
        <v>1177</v>
      </c>
      <c r="D608" s="896" t="s">
        <v>1166</v>
      </c>
      <c r="E608" s="896" t="s">
        <v>1176</v>
      </c>
      <c r="F608" s="896" t="s">
        <v>1175</v>
      </c>
      <c r="G608" s="896"/>
      <c r="H608" s="896"/>
      <c r="I608" s="896"/>
      <c r="J608" s="896"/>
      <c r="K608" s="896"/>
      <c r="L608" s="896"/>
      <c r="M608" s="896"/>
      <c r="N608" s="896"/>
      <c r="O608" s="896"/>
      <c r="P608" s="896"/>
      <c r="Q608" s="896"/>
      <c r="R608" s="896"/>
      <c r="S608" s="896"/>
      <c r="T608" s="896"/>
      <c r="U608" s="896"/>
      <c r="V608" s="896"/>
      <c r="W608" s="896"/>
      <c r="X608" s="896"/>
      <c r="Y608" s="896"/>
      <c r="Z608" s="900"/>
      <c r="AA608" s="896"/>
      <c r="AB608" s="896"/>
      <c r="AC608" s="896"/>
      <c r="AD608" s="896"/>
      <c r="AE608" s="896"/>
      <c r="AF608" s="896"/>
    </row>
    <row r="609" spans="1:32" x14ac:dyDescent="0.15">
      <c r="A609" s="895" t="s">
        <v>4316</v>
      </c>
      <c r="B609" s="896" t="s">
        <v>661</v>
      </c>
      <c r="C609" s="896" t="s">
        <v>1169</v>
      </c>
      <c r="D609" s="896" t="s">
        <v>1138</v>
      </c>
      <c r="E609" s="896" t="s">
        <v>1137</v>
      </c>
      <c r="F609" s="896" t="s">
        <v>1174</v>
      </c>
      <c r="G609" s="896" t="s">
        <v>1135</v>
      </c>
      <c r="H609" s="896" t="s">
        <v>1145</v>
      </c>
      <c r="I609" s="896" t="s">
        <v>1128</v>
      </c>
      <c r="J609" s="896"/>
      <c r="K609" s="896"/>
      <c r="L609" s="896"/>
      <c r="M609" s="896"/>
      <c r="N609" s="896"/>
      <c r="O609" s="896"/>
      <c r="P609" s="896"/>
      <c r="Q609" s="896"/>
      <c r="R609" s="896"/>
      <c r="S609" s="896"/>
      <c r="T609" s="896"/>
      <c r="U609" s="896"/>
      <c r="V609" s="896"/>
      <c r="W609" s="896"/>
      <c r="X609" s="896"/>
      <c r="Y609" s="896"/>
      <c r="Z609" s="900"/>
      <c r="AA609" s="896"/>
      <c r="AB609" s="896"/>
      <c r="AC609" s="896"/>
      <c r="AD609" s="896"/>
      <c r="AE609" s="896"/>
      <c r="AF609" s="896"/>
    </row>
    <row r="610" spans="1:32" x14ac:dyDescent="0.15">
      <c r="A610" s="895" t="s">
        <v>4318</v>
      </c>
      <c r="B610" s="896" t="s">
        <v>664</v>
      </c>
      <c r="C610" s="896" t="s">
        <v>4635</v>
      </c>
      <c r="D610" s="896"/>
      <c r="E610" s="896"/>
      <c r="F610" s="896"/>
      <c r="G610" s="896"/>
      <c r="H610" s="896"/>
      <c r="I610" s="896"/>
      <c r="J610" s="896"/>
      <c r="K610" s="896"/>
      <c r="L610" s="896"/>
      <c r="M610" s="896"/>
      <c r="N610" s="896"/>
      <c r="O610" s="896"/>
      <c r="P610" s="896"/>
      <c r="Q610" s="896"/>
      <c r="R610" s="896"/>
      <c r="S610" s="896"/>
      <c r="T610" s="896"/>
      <c r="U610" s="896"/>
      <c r="V610" s="896"/>
      <c r="W610" s="896"/>
      <c r="X610" s="896"/>
      <c r="Y610" s="896"/>
      <c r="Z610" s="900"/>
      <c r="AA610" s="896"/>
      <c r="AB610" s="896"/>
      <c r="AC610" s="896"/>
      <c r="AD610" s="896"/>
      <c r="AE610" s="896"/>
      <c r="AF610" s="896"/>
    </row>
    <row r="611" spans="1:32" x14ac:dyDescent="0.15">
      <c r="A611" s="895" t="s">
        <v>4320</v>
      </c>
      <c r="B611" s="896" t="s">
        <v>666</v>
      </c>
      <c r="C611" s="896" t="s">
        <v>1172</v>
      </c>
      <c r="D611" s="896" t="s">
        <v>1187</v>
      </c>
      <c r="E611" s="896" t="s">
        <v>1170</v>
      </c>
      <c r="F611" s="896"/>
      <c r="G611" s="896"/>
      <c r="H611" s="896"/>
      <c r="I611" s="896"/>
      <c r="J611" s="896"/>
      <c r="K611" s="896"/>
      <c r="L611" s="896"/>
      <c r="M611" s="896"/>
      <c r="N611" s="896"/>
      <c r="O611" s="896"/>
      <c r="P611" s="896"/>
      <c r="Q611" s="896"/>
      <c r="R611" s="896"/>
      <c r="S611" s="896"/>
      <c r="T611" s="896"/>
      <c r="U611" s="896"/>
      <c r="V611" s="896"/>
      <c r="W611" s="896"/>
      <c r="X611" s="896"/>
      <c r="Y611" s="896"/>
      <c r="Z611" s="900"/>
      <c r="AA611" s="896"/>
      <c r="AB611" s="896"/>
      <c r="AC611" s="896"/>
      <c r="AD611" s="896"/>
      <c r="AE611" s="896"/>
      <c r="AF611" s="896"/>
    </row>
    <row r="612" spans="1:32" x14ac:dyDescent="0.15">
      <c r="A612" s="895" t="s">
        <v>4322</v>
      </c>
      <c r="B612" s="896" t="s">
        <v>667</v>
      </c>
      <c r="C612" s="896" t="s">
        <v>1147</v>
      </c>
      <c r="D612" s="896"/>
      <c r="E612" s="896"/>
      <c r="F612" s="896"/>
      <c r="G612" s="896"/>
      <c r="H612" s="896"/>
      <c r="I612" s="896"/>
      <c r="J612" s="896"/>
      <c r="K612" s="896"/>
      <c r="L612" s="896"/>
      <c r="M612" s="896"/>
      <c r="N612" s="896"/>
      <c r="O612" s="896"/>
      <c r="P612" s="896"/>
      <c r="Q612" s="896"/>
      <c r="R612" s="896"/>
      <c r="S612" s="896"/>
      <c r="T612" s="896"/>
      <c r="U612" s="896"/>
      <c r="V612" s="896"/>
      <c r="W612" s="896"/>
      <c r="X612" s="896"/>
      <c r="Y612" s="896"/>
      <c r="Z612" s="900"/>
      <c r="AA612" s="896"/>
      <c r="AB612" s="896"/>
      <c r="AC612" s="896"/>
      <c r="AD612" s="896"/>
      <c r="AE612" s="896"/>
      <c r="AF612" s="896"/>
    </row>
    <row r="613" spans="1:32" x14ac:dyDescent="0.15">
      <c r="A613" s="895" t="s">
        <v>4324</v>
      </c>
      <c r="B613" s="896" t="s">
        <v>670</v>
      </c>
      <c r="C613" s="896" t="s">
        <v>1167</v>
      </c>
      <c r="D613" s="896" t="s">
        <v>1166</v>
      </c>
      <c r="E613" s="896" t="s">
        <v>1138</v>
      </c>
      <c r="F613" s="896" t="s">
        <v>1147</v>
      </c>
      <c r="G613" s="896" t="s">
        <v>1151</v>
      </c>
      <c r="H613" s="896" t="s">
        <v>1161</v>
      </c>
      <c r="I613" s="896" t="s">
        <v>1128</v>
      </c>
      <c r="J613" s="896" t="s">
        <v>1165</v>
      </c>
      <c r="K613" s="896" t="s">
        <v>1148</v>
      </c>
      <c r="L613" s="896" t="s">
        <v>1164</v>
      </c>
      <c r="M613" s="896"/>
      <c r="N613" s="896"/>
      <c r="O613" s="896"/>
      <c r="P613" s="896"/>
      <c r="Q613" s="896"/>
      <c r="R613" s="896"/>
      <c r="S613" s="896"/>
      <c r="T613" s="896"/>
      <c r="U613" s="896"/>
      <c r="V613" s="896"/>
      <c r="W613" s="896"/>
      <c r="X613" s="896"/>
      <c r="Y613" s="896"/>
      <c r="Z613" s="900"/>
      <c r="AA613" s="896"/>
      <c r="AB613" s="896"/>
      <c r="AC613" s="896"/>
      <c r="AD613" s="896"/>
      <c r="AE613" s="896"/>
      <c r="AF613" s="896"/>
    </row>
    <row r="614" spans="1:32" x14ac:dyDescent="0.15">
      <c r="A614" s="895" t="s">
        <v>4326</v>
      </c>
      <c r="B614" s="896" t="s">
        <v>671</v>
      </c>
      <c r="C614" s="896" t="s">
        <v>1147</v>
      </c>
      <c r="D614" s="896" t="s">
        <v>1163</v>
      </c>
      <c r="E614" s="896"/>
      <c r="F614" s="896"/>
      <c r="G614" s="896"/>
      <c r="H614" s="896"/>
      <c r="I614" s="896"/>
      <c r="J614" s="896"/>
      <c r="K614" s="896"/>
      <c r="L614" s="896"/>
      <c r="M614" s="896"/>
      <c r="N614" s="896"/>
      <c r="O614" s="896"/>
      <c r="P614" s="896"/>
      <c r="Q614" s="896"/>
      <c r="R614" s="896"/>
      <c r="S614" s="896"/>
      <c r="T614" s="896"/>
      <c r="U614" s="896"/>
      <c r="V614" s="896"/>
      <c r="W614" s="896"/>
      <c r="X614" s="896"/>
      <c r="Y614" s="896"/>
      <c r="Z614" s="900"/>
      <c r="AA614" s="896"/>
      <c r="AB614" s="896"/>
      <c r="AC614" s="896"/>
      <c r="AD614" s="896"/>
      <c r="AE614" s="896"/>
      <c r="AF614" s="896"/>
    </row>
    <row r="615" spans="1:32" x14ac:dyDescent="0.15">
      <c r="A615" s="895" t="s">
        <v>4328</v>
      </c>
      <c r="B615" s="896" t="s">
        <v>668</v>
      </c>
      <c r="C615" s="896" t="s">
        <v>1169</v>
      </c>
      <c r="D615" s="896"/>
      <c r="E615" s="896"/>
      <c r="F615" s="896"/>
      <c r="G615" s="896"/>
      <c r="H615" s="896"/>
      <c r="I615" s="896"/>
      <c r="J615" s="896"/>
      <c r="K615" s="896"/>
      <c r="L615" s="896"/>
      <c r="M615" s="896"/>
      <c r="N615" s="896"/>
      <c r="O615" s="896"/>
      <c r="P615" s="896"/>
      <c r="Q615" s="896"/>
      <c r="R615" s="896"/>
      <c r="S615" s="896"/>
      <c r="T615" s="896"/>
      <c r="U615" s="896"/>
      <c r="V615" s="896"/>
      <c r="W615" s="896"/>
      <c r="X615" s="896"/>
      <c r="Y615" s="896"/>
      <c r="Z615" s="900"/>
      <c r="AA615" s="896"/>
      <c r="AB615" s="896"/>
      <c r="AC615" s="896"/>
      <c r="AD615" s="896"/>
      <c r="AE615" s="896"/>
      <c r="AF615" s="896"/>
    </row>
    <row r="616" spans="1:32" x14ac:dyDescent="0.15">
      <c r="A616" s="895" t="s">
        <v>4330</v>
      </c>
      <c r="B616" s="896" t="s">
        <v>659</v>
      </c>
      <c r="C616" s="896" t="s">
        <v>1147</v>
      </c>
      <c r="D616" s="896"/>
      <c r="E616" s="896"/>
      <c r="F616" s="896"/>
      <c r="G616" s="896"/>
      <c r="H616" s="896"/>
      <c r="I616" s="896"/>
      <c r="J616" s="896"/>
      <c r="K616" s="896"/>
      <c r="L616" s="896"/>
      <c r="M616" s="896"/>
      <c r="N616" s="896"/>
      <c r="O616" s="896"/>
      <c r="P616" s="896"/>
      <c r="Q616" s="896"/>
      <c r="R616" s="896"/>
      <c r="S616" s="896"/>
      <c r="T616" s="896"/>
      <c r="U616" s="896"/>
      <c r="V616" s="896"/>
      <c r="W616" s="896"/>
      <c r="X616" s="896"/>
      <c r="Y616" s="896"/>
      <c r="Z616" s="900"/>
      <c r="AA616" s="896"/>
      <c r="AB616" s="896"/>
      <c r="AC616" s="896"/>
      <c r="AD616" s="896"/>
      <c r="AE616" s="896"/>
      <c r="AF616" s="896"/>
    </row>
    <row r="617" spans="1:32" x14ac:dyDescent="0.15">
      <c r="A617" s="895" t="s">
        <v>4332</v>
      </c>
      <c r="B617" s="896" t="s">
        <v>660</v>
      </c>
      <c r="C617" s="896" t="s">
        <v>1166</v>
      </c>
      <c r="D617" s="896"/>
      <c r="E617" s="896"/>
      <c r="F617" s="896"/>
      <c r="G617" s="896"/>
      <c r="H617" s="896"/>
      <c r="I617" s="896"/>
      <c r="J617" s="896"/>
      <c r="K617" s="896"/>
      <c r="L617" s="896"/>
      <c r="M617" s="896"/>
      <c r="N617" s="896"/>
      <c r="O617" s="896"/>
      <c r="P617" s="896"/>
      <c r="Q617" s="896"/>
      <c r="R617" s="896"/>
      <c r="S617" s="896"/>
      <c r="T617" s="896"/>
      <c r="U617" s="896"/>
      <c r="V617" s="896"/>
      <c r="W617" s="896"/>
      <c r="X617" s="896"/>
      <c r="Y617" s="896"/>
      <c r="Z617" s="900"/>
      <c r="AA617" s="896"/>
      <c r="AB617" s="896"/>
      <c r="AC617" s="896"/>
      <c r="AD617" s="896"/>
      <c r="AE617" s="896"/>
      <c r="AF617" s="896"/>
    </row>
    <row r="618" spans="1:32" x14ac:dyDescent="0.15">
      <c r="A618" s="895" t="s">
        <v>4334</v>
      </c>
      <c r="B618" s="896" t="s">
        <v>665</v>
      </c>
      <c r="C618" s="896" t="s">
        <v>1135</v>
      </c>
      <c r="D618" s="896"/>
      <c r="E618" s="896"/>
      <c r="F618" s="896"/>
      <c r="G618" s="896"/>
      <c r="H618" s="896"/>
      <c r="I618" s="896"/>
      <c r="J618" s="896"/>
      <c r="K618" s="896"/>
      <c r="L618" s="896"/>
      <c r="M618" s="896"/>
      <c r="N618" s="896"/>
      <c r="O618" s="896"/>
      <c r="P618" s="896"/>
      <c r="Q618" s="896"/>
      <c r="R618" s="896"/>
      <c r="S618" s="896"/>
      <c r="T618" s="896"/>
      <c r="U618" s="896"/>
      <c r="V618" s="896"/>
      <c r="W618" s="896"/>
      <c r="X618" s="896"/>
      <c r="Y618" s="896"/>
      <c r="Z618" s="900"/>
      <c r="AA618" s="896"/>
      <c r="AB618" s="896"/>
      <c r="AC618" s="896"/>
      <c r="AD618" s="896"/>
      <c r="AE618" s="896"/>
      <c r="AF618" s="896"/>
    </row>
    <row r="619" spans="1:32" x14ac:dyDescent="0.15">
      <c r="A619" s="895" t="s">
        <v>4336</v>
      </c>
      <c r="B619" s="896" t="s">
        <v>673</v>
      </c>
      <c r="C619" s="896" t="s">
        <v>1161</v>
      </c>
      <c r="D619" s="896"/>
      <c r="E619" s="896"/>
      <c r="F619" s="896"/>
      <c r="G619" s="896"/>
      <c r="H619" s="896"/>
      <c r="I619" s="896"/>
      <c r="J619" s="896"/>
      <c r="K619" s="896"/>
      <c r="L619" s="896"/>
      <c r="M619" s="896"/>
      <c r="N619" s="896"/>
      <c r="O619" s="896"/>
      <c r="P619" s="896"/>
      <c r="Q619" s="896"/>
      <c r="R619" s="896"/>
      <c r="S619" s="896"/>
      <c r="T619" s="896"/>
      <c r="U619" s="896"/>
      <c r="V619" s="896"/>
      <c r="W619" s="896"/>
      <c r="X619" s="896"/>
      <c r="Y619" s="896"/>
      <c r="Z619" s="900"/>
      <c r="AA619" s="896"/>
      <c r="AB619" s="896"/>
      <c r="AC619" s="896"/>
      <c r="AD619" s="896"/>
      <c r="AE619" s="896"/>
      <c r="AF619" s="896"/>
    </row>
    <row r="620" spans="1:32" x14ac:dyDescent="0.15">
      <c r="A620" s="895" t="s">
        <v>4340</v>
      </c>
      <c r="B620" s="896" t="s">
        <v>656</v>
      </c>
      <c r="C620" s="896" t="s">
        <v>1178</v>
      </c>
      <c r="D620" s="896"/>
      <c r="E620" s="896"/>
      <c r="F620" s="896"/>
      <c r="G620" s="896"/>
      <c r="H620" s="896"/>
      <c r="I620" s="896"/>
      <c r="J620" s="896"/>
      <c r="K620" s="896"/>
      <c r="L620" s="896"/>
      <c r="M620" s="896"/>
      <c r="N620" s="896"/>
      <c r="O620" s="896"/>
      <c r="P620" s="896"/>
      <c r="Q620" s="896"/>
      <c r="R620" s="896"/>
      <c r="S620" s="896"/>
      <c r="T620" s="896"/>
      <c r="U620" s="896"/>
      <c r="V620" s="896"/>
      <c r="W620" s="896"/>
      <c r="X620" s="896"/>
      <c r="Y620" s="896"/>
      <c r="Z620" s="900"/>
      <c r="AA620" s="896"/>
      <c r="AB620" s="896"/>
      <c r="AC620" s="896"/>
      <c r="AD620" s="896"/>
      <c r="AE620" s="896"/>
      <c r="AF620" s="896"/>
    </row>
    <row r="621" spans="1:32" x14ac:dyDescent="0.15">
      <c r="A621" s="895" t="s">
        <v>4342</v>
      </c>
      <c r="B621" s="896" t="s">
        <v>652</v>
      </c>
      <c r="C621" s="896" t="s">
        <v>1181</v>
      </c>
      <c r="D621" s="896"/>
      <c r="E621" s="896"/>
      <c r="F621" s="896"/>
      <c r="G621" s="896"/>
      <c r="H621" s="896"/>
      <c r="I621" s="896"/>
      <c r="J621" s="896"/>
      <c r="K621" s="896"/>
      <c r="L621" s="896"/>
      <c r="M621" s="896"/>
      <c r="N621" s="896"/>
      <c r="O621" s="896"/>
      <c r="P621" s="896"/>
      <c r="Q621" s="896"/>
      <c r="R621" s="896"/>
      <c r="S621" s="896"/>
      <c r="T621" s="896"/>
      <c r="U621" s="896"/>
      <c r="V621" s="896"/>
      <c r="W621" s="896"/>
      <c r="X621" s="896"/>
      <c r="Y621" s="896"/>
      <c r="Z621" s="900"/>
      <c r="AA621" s="896"/>
      <c r="AB621" s="896"/>
      <c r="AC621" s="896"/>
      <c r="AD621" s="896"/>
      <c r="AE621" s="896"/>
      <c r="AF621" s="896"/>
    </row>
    <row r="622" spans="1:32" x14ac:dyDescent="0.15">
      <c r="A622" s="895" t="s">
        <v>4344</v>
      </c>
      <c r="B622" s="896" t="s">
        <v>669</v>
      </c>
      <c r="C622" s="896" t="s">
        <v>1168</v>
      </c>
      <c r="D622" s="896"/>
      <c r="E622" s="896"/>
      <c r="F622" s="896"/>
      <c r="G622" s="896"/>
      <c r="H622" s="896"/>
      <c r="I622" s="896"/>
      <c r="J622" s="896"/>
      <c r="K622" s="896"/>
      <c r="L622" s="896"/>
      <c r="M622" s="896"/>
      <c r="N622" s="896"/>
      <c r="O622" s="896"/>
      <c r="P622" s="896"/>
      <c r="Q622" s="896"/>
      <c r="R622" s="896"/>
      <c r="S622" s="896"/>
      <c r="T622" s="896"/>
      <c r="U622" s="896"/>
      <c r="V622" s="896"/>
      <c r="W622" s="896"/>
      <c r="X622" s="896"/>
      <c r="Y622" s="896"/>
      <c r="Z622" s="900"/>
      <c r="AA622" s="896"/>
      <c r="AB622" s="896"/>
      <c r="AC622" s="896"/>
      <c r="AD622" s="896"/>
      <c r="AE622" s="896"/>
      <c r="AF622" s="896"/>
    </row>
    <row r="623" spans="1:32" x14ac:dyDescent="0.15">
      <c r="A623" s="895" t="s">
        <v>4346</v>
      </c>
      <c r="B623" s="896" t="s">
        <v>663</v>
      </c>
      <c r="C623" s="896" t="s">
        <v>1168</v>
      </c>
      <c r="D623" s="896"/>
      <c r="E623" s="896"/>
      <c r="F623" s="896"/>
      <c r="G623" s="896"/>
      <c r="H623" s="896"/>
      <c r="I623" s="896"/>
      <c r="J623" s="896"/>
      <c r="K623" s="896"/>
      <c r="L623" s="896"/>
      <c r="M623" s="896"/>
      <c r="N623" s="896"/>
      <c r="O623" s="896"/>
      <c r="P623" s="896"/>
      <c r="Q623" s="896"/>
      <c r="R623" s="896"/>
      <c r="S623" s="896"/>
      <c r="T623" s="896"/>
      <c r="U623" s="896"/>
      <c r="V623" s="896"/>
      <c r="W623" s="896"/>
      <c r="X623" s="896"/>
      <c r="Y623" s="896"/>
      <c r="Z623" s="900"/>
      <c r="AA623" s="896"/>
      <c r="AB623" s="896"/>
      <c r="AC623" s="896"/>
      <c r="AD623" s="896"/>
      <c r="AE623" s="896"/>
      <c r="AF623" s="896"/>
    </row>
    <row r="624" spans="1:32" x14ac:dyDescent="0.15">
      <c r="A624" s="895" t="s">
        <v>4354</v>
      </c>
      <c r="B624" s="896" t="s">
        <v>2771</v>
      </c>
      <c r="C624" s="896" t="s">
        <v>2658</v>
      </c>
      <c r="D624" s="896"/>
      <c r="E624" s="896"/>
      <c r="F624" s="896"/>
      <c r="G624" s="896"/>
      <c r="H624" s="896"/>
      <c r="I624" s="896"/>
      <c r="J624" s="896"/>
      <c r="K624" s="896"/>
      <c r="L624" s="896"/>
      <c r="M624" s="896"/>
      <c r="N624" s="896"/>
      <c r="O624" s="896"/>
      <c r="P624" s="896"/>
      <c r="Q624" s="896"/>
      <c r="R624" s="896"/>
      <c r="S624" s="896"/>
      <c r="T624" s="896"/>
      <c r="U624" s="896"/>
      <c r="V624" s="896"/>
      <c r="W624" s="896"/>
      <c r="X624" s="896"/>
      <c r="Y624" s="896"/>
      <c r="Z624" s="900"/>
      <c r="AA624" s="896"/>
      <c r="AB624" s="896"/>
      <c r="AC624" s="896"/>
      <c r="AD624" s="896"/>
      <c r="AE624" s="896"/>
      <c r="AF624" s="896"/>
    </row>
    <row r="625" spans="1:32" x14ac:dyDescent="0.15">
      <c r="A625" s="895" t="s">
        <v>4356</v>
      </c>
      <c r="B625" s="896" t="s">
        <v>2772</v>
      </c>
      <c r="C625" s="896" t="s">
        <v>4634</v>
      </c>
      <c r="D625" s="896"/>
      <c r="E625" s="896"/>
      <c r="F625" s="896"/>
      <c r="G625" s="896"/>
      <c r="H625" s="896"/>
      <c r="I625" s="896"/>
      <c r="J625" s="896"/>
      <c r="K625" s="896"/>
      <c r="L625" s="896"/>
      <c r="M625" s="896"/>
      <c r="N625" s="896"/>
      <c r="O625" s="896"/>
      <c r="P625" s="896"/>
      <c r="Q625" s="896"/>
      <c r="R625" s="896"/>
      <c r="S625" s="896"/>
      <c r="T625" s="896"/>
      <c r="U625" s="896"/>
      <c r="V625" s="896"/>
      <c r="W625" s="896"/>
      <c r="X625" s="896"/>
      <c r="Y625" s="896"/>
      <c r="Z625" s="900"/>
      <c r="AA625" s="896"/>
      <c r="AB625" s="896"/>
      <c r="AC625" s="896"/>
      <c r="AD625" s="896"/>
      <c r="AE625" s="896"/>
      <c r="AF625" s="896"/>
    </row>
    <row r="626" spans="1:32" x14ac:dyDescent="0.15">
      <c r="A626" s="895" t="s">
        <v>4359</v>
      </c>
      <c r="B626" s="896" t="s">
        <v>76</v>
      </c>
      <c r="C626" s="896" t="s">
        <v>2527</v>
      </c>
      <c r="D626" s="896" t="s">
        <v>2528</v>
      </c>
      <c r="E626" s="896" t="s">
        <v>2814</v>
      </c>
      <c r="F626" s="896" t="s">
        <v>1561</v>
      </c>
      <c r="G626" s="896" t="s">
        <v>1228</v>
      </c>
      <c r="H626" s="896" t="s">
        <v>1195</v>
      </c>
      <c r="I626" s="896" t="s">
        <v>1243</v>
      </c>
      <c r="J626" s="896"/>
      <c r="K626" s="896"/>
      <c r="L626" s="896"/>
      <c r="M626" s="896"/>
      <c r="N626" s="896"/>
      <c r="O626" s="896"/>
      <c r="P626" s="896"/>
      <c r="Q626" s="896"/>
      <c r="R626" s="896"/>
      <c r="S626" s="896"/>
      <c r="T626" s="896"/>
      <c r="U626" s="896"/>
      <c r="V626" s="896"/>
      <c r="W626" s="896"/>
      <c r="X626" s="896"/>
      <c r="Y626" s="896"/>
      <c r="Z626" s="900"/>
      <c r="AA626" s="896"/>
      <c r="AB626" s="896"/>
      <c r="AC626" s="896"/>
      <c r="AD626" s="896"/>
      <c r="AE626" s="896"/>
      <c r="AF626" s="896"/>
    </row>
    <row r="627" spans="1:32" x14ac:dyDescent="0.15">
      <c r="A627" s="895" t="s">
        <v>4361</v>
      </c>
      <c r="B627" s="896" t="s">
        <v>676</v>
      </c>
      <c r="C627" s="896" t="s">
        <v>1159</v>
      </c>
      <c r="D627" s="896"/>
      <c r="E627" s="896"/>
      <c r="F627" s="896"/>
      <c r="G627" s="896"/>
      <c r="H627" s="896"/>
      <c r="I627" s="896"/>
      <c r="J627" s="896"/>
      <c r="K627" s="896"/>
      <c r="L627" s="896"/>
      <c r="M627" s="896"/>
      <c r="N627" s="896"/>
      <c r="O627" s="896"/>
      <c r="P627" s="896"/>
      <c r="Q627" s="896"/>
      <c r="R627" s="896"/>
      <c r="S627" s="896"/>
      <c r="T627" s="896"/>
      <c r="U627" s="896"/>
      <c r="V627" s="896"/>
      <c r="W627" s="896"/>
      <c r="X627" s="896"/>
      <c r="Y627" s="896"/>
      <c r="Z627" s="900"/>
      <c r="AA627" s="896"/>
      <c r="AB627" s="896"/>
      <c r="AC627" s="896"/>
      <c r="AD627" s="896"/>
      <c r="AE627" s="896"/>
      <c r="AF627" s="896"/>
    </row>
    <row r="628" spans="1:32" x14ac:dyDescent="0.15">
      <c r="A628" s="895" t="s">
        <v>4363</v>
      </c>
      <c r="B628" s="896" t="s">
        <v>77</v>
      </c>
      <c r="C628" s="896" t="s">
        <v>2682</v>
      </c>
      <c r="D628" s="896" t="s">
        <v>1187</v>
      </c>
      <c r="E628" s="896" t="s">
        <v>1138</v>
      </c>
      <c r="F628" s="896" t="s">
        <v>1147</v>
      </c>
      <c r="G628" s="896" t="s">
        <v>1566</v>
      </c>
      <c r="H628" s="896" t="s">
        <v>1567</v>
      </c>
      <c r="I628" s="896" t="s">
        <v>2259</v>
      </c>
      <c r="J628" s="896"/>
      <c r="K628" s="896"/>
      <c r="L628" s="896"/>
      <c r="M628" s="896"/>
      <c r="N628" s="896"/>
      <c r="O628" s="896"/>
      <c r="P628" s="896"/>
      <c r="Q628" s="896"/>
      <c r="R628" s="896"/>
      <c r="S628" s="896"/>
      <c r="T628" s="896"/>
      <c r="U628" s="896"/>
      <c r="V628" s="896"/>
      <c r="W628" s="896"/>
      <c r="X628" s="896"/>
      <c r="Y628" s="896"/>
      <c r="Z628" s="900"/>
      <c r="AA628" s="896"/>
      <c r="AB628" s="896"/>
      <c r="AC628" s="896"/>
      <c r="AD628" s="896"/>
      <c r="AE628" s="896"/>
      <c r="AF628" s="896"/>
    </row>
    <row r="629" spans="1:32" x14ac:dyDescent="0.15">
      <c r="A629" s="895" t="s">
        <v>4365</v>
      </c>
      <c r="B629" s="896" t="s">
        <v>160</v>
      </c>
      <c r="C629" s="896" t="s">
        <v>1514</v>
      </c>
      <c r="D629" s="896" t="s">
        <v>4526</v>
      </c>
      <c r="E629" s="896"/>
      <c r="F629" s="896"/>
      <c r="G629" s="896"/>
      <c r="H629" s="896"/>
      <c r="I629" s="896"/>
      <c r="J629" s="896"/>
      <c r="K629" s="896"/>
      <c r="L629" s="896"/>
      <c r="M629" s="896"/>
      <c r="N629" s="896"/>
      <c r="O629" s="896"/>
      <c r="P629" s="896"/>
      <c r="Q629" s="896"/>
      <c r="R629" s="896"/>
      <c r="S629" s="896"/>
      <c r="T629" s="896"/>
      <c r="U629" s="896"/>
      <c r="V629" s="896"/>
      <c r="W629" s="896"/>
      <c r="X629" s="896"/>
      <c r="Y629" s="896"/>
      <c r="Z629" s="900"/>
      <c r="AA629" s="896"/>
      <c r="AB629" s="896"/>
      <c r="AC629" s="896"/>
      <c r="AD629" s="896"/>
      <c r="AE629" s="896"/>
      <c r="AF629" s="896"/>
    </row>
    <row r="630" spans="1:32" x14ac:dyDescent="0.15">
      <c r="A630" s="895" t="s">
        <v>4367</v>
      </c>
      <c r="B630" s="896" t="s">
        <v>681</v>
      </c>
      <c r="C630" s="896" t="s">
        <v>1147</v>
      </c>
      <c r="D630" s="896"/>
      <c r="E630" s="896"/>
      <c r="F630" s="896"/>
      <c r="G630" s="896"/>
      <c r="H630" s="896"/>
      <c r="I630" s="896"/>
      <c r="J630" s="896"/>
      <c r="K630" s="896"/>
      <c r="L630" s="896"/>
      <c r="M630" s="896"/>
      <c r="N630" s="896"/>
      <c r="O630" s="896"/>
      <c r="P630" s="896"/>
      <c r="Q630" s="896"/>
      <c r="R630" s="896"/>
      <c r="S630" s="896"/>
      <c r="T630" s="896"/>
      <c r="U630" s="896"/>
      <c r="V630" s="896"/>
      <c r="W630" s="896"/>
      <c r="X630" s="896"/>
      <c r="Y630" s="896"/>
      <c r="Z630" s="900"/>
      <c r="AA630" s="896"/>
      <c r="AB630" s="896"/>
      <c r="AC630" s="896"/>
      <c r="AD630" s="896"/>
      <c r="AE630" s="896"/>
      <c r="AF630" s="896"/>
    </row>
    <row r="631" spans="1:32" x14ac:dyDescent="0.15">
      <c r="A631" s="895" t="s">
        <v>4369</v>
      </c>
      <c r="B631" s="896" t="s">
        <v>677</v>
      </c>
      <c r="C631" s="896" t="s">
        <v>1145</v>
      </c>
      <c r="D631" s="896"/>
      <c r="E631" s="896"/>
      <c r="F631" s="896"/>
      <c r="G631" s="896"/>
      <c r="H631" s="896"/>
      <c r="I631" s="896"/>
      <c r="J631" s="896"/>
      <c r="K631" s="896"/>
      <c r="L631" s="896"/>
      <c r="M631" s="896"/>
      <c r="N631" s="896"/>
      <c r="O631" s="896"/>
      <c r="P631" s="896"/>
      <c r="Q631" s="896"/>
      <c r="R631" s="896"/>
      <c r="S631" s="896"/>
      <c r="T631" s="896"/>
      <c r="U631" s="896"/>
      <c r="V631" s="896"/>
      <c r="W631" s="896"/>
      <c r="X631" s="896"/>
      <c r="Y631" s="896"/>
      <c r="Z631" s="900"/>
      <c r="AA631" s="896"/>
      <c r="AB631" s="896"/>
      <c r="AC631" s="896"/>
      <c r="AD631" s="896"/>
      <c r="AE631" s="896"/>
      <c r="AF631" s="896"/>
    </row>
    <row r="632" spans="1:32" x14ac:dyDescent="0.15">
      <c r="A632" s="895" t="s">
        <v>4371</v>
      </c>
      <c r="B632" s="896" t="s">
        <v>680</v>
      </c>
      <c r="C632" s="896" t="s">
        <v>1156</v>
      </c>
      <c r="D632" s="896"/>
      <c r="E632" s="896"/>
      <c r="F632" s="896"/>
      <c r="G632" s="896"/>
      <c r="H632" s="896"/>
      <c r="I632" s="896"/>
      <c r="J632" s="896"/>
      <c r="K632" s="896"/>
      <c r="L632" s="896"/>
      <c r="M632" s="896"/>
      <c r="N632" s="896"/>
      <c r="O632" s="896"/>
      <c r="P632" s="896"/>
      <c r="Q632" s="896"/>
      <c r="R632" s="896"/>
      <c r="S632" s="896"/>
      <c r="T632" s="896"/>
      <c r="U632" s="896"/>
      <c r="V632" s="896"/>
      <c r="W632" s="896"/>
      <c r="X632" s="896"/>
      <c r="Y632" s="896"/>
      <c r="Z632" s="900"/>
      <c r="AA632" s="896"/>
      <c r="AB632" s="896"/>
      <c r="AC632" s="896"/>
      <c r="AD632" s="896"/>
      <c r="AE632" s="896"/>
      <c r="AF632" s="896"/>
    </row>
    <row r="633" spans="1:32" x14ac:dyDescent="0.15">
      <c r="A633" s="895" t="s">
        <v>4373</v>
      </c>
      <c r="B633" s="896" t="s">
        <v>679</v>
      </c>
      <c r="C633" s="896" t="s">
        <v>1158</v>
      </c>
      <c r="D633" s="896" t="s">
        <v>1157</v>
      </c>
      <c r="E633" s="896" t="s">
        <v>1148</v>
      </c>
      <c r="F633" s="896"/>
      <c r="G633" s="896"/>
      <c r="H633" s="896"/>
      <c r="I633" s="896"/>
      <c r="J633" s="896"/>
      <c r="K633" s="896"/>
      <c r="L633" s="896"/>
      <c r="M633" s="896"/>
      <c r="N633" s="896"/>
      <c r="O633" s="896"/>
      <c r="P633" s="896"/>
      <c r="Q633" s="896"/>
      <c r="R633" s="896"/>
      <c r="S633" s="896"/>
      <c r="T633" s="896"/>
      <c r="U633" s="896"/>
      <c r="V633" s="896"/>
      <c r="W633" s="896"/>
      <c r="X633" s="896"/>
      <c r="Y633" s="896"/>
      <c r="Z633" s="900"/>
      <c r="AA633" s="896"/>
      <c r="AB633" s="896"/>
      <c r="AC633" s="896"/>
      <c r="AD633" s="896"/>
      <c r="AE633" s="896"/>
      <c r="AF633" s="896"/>
    </row>
    <row r="634" spans="1:32" x14ac:dyDescent="0.15">
      <c r="A634" s="895" t="s">
        <v>4379</v>
      </c>
      <c r="B634" s="896" t="s">
        <v>78</v>
      </c>
      <c r="C634" s="896" t="s">
        <v>1565</v>
      </c>
      <c r="D634" s="896" t="s">
        <v>1187</v>
      </c>
      <c r="E634" s="896" t="s">
        <v>2676</v>
      </c>
      <c r="F634" s="896" t="s">
        <v>2790</v>
      </c>
      <c r="G634" s="896" t="s">
        <v>1563</v>
      </c>
      <c r="H634" s="896" t="s">
        <v>1562</v>
      </c>
      <c r="I634" s="896"/>
      <c r="J634" s="896"/>
      <c r="K634" s="896"/>
      <c r="L634" s="896"/>
      <c r="M634" s="896"/>
      <c r="N634" s="896"/>
      <c r="O634" s="896"/>
      <c r="P634" s="896"/>
      <c r="Q634" s="896"/>
      <c r="R634" s="896"/>
      <c r="S634" s="896"/>
      <c r="T634" s="896"/>
      <c r="U634" s="896"/>
      <c r="V634" s="896"/>
      <c r="W634" s="896"/>
      <c r="X634" s="896"/>
      <c r="Y634" s="896"/>
      <c r="Z634" s="900"/>
      <c r="AA634" s="896"/>
      <c r="AB634" s="896"/>
      <c r="AC634" s="896"/>
      <c r="AD634" s="896"/>
      <c r="AE634" s="896"/>
      <c r="AF634" s="896"/>
    </row>
    <row r="635" spans="1:32" x14ac:dyDescent="0.15">
      <c r="A635" s="895" t="s">
        <v>4381</v>
      </c>
      <c r="B635" s="896" t="s">
        <v>161</v>
      </c>
      <c r="C635" s="896" t="s">
        <v>1513</v>
      </c>
      <c r="D635" s="896" t="s">
        <v>1512</v>
      </c>
      <c r="E635" s="896" t="s">
        <v>1145</v>
      </c>
      <c r="F635" s="896"/>
      <c r="G635" s="896"/>
      <c r="H635" s="896"/>
      <c r="I635" s="896"/>
      <c r="J635" s="896"/>
      <c r="K635" s="896"/>
      <c r="L635" s="896"/>
      <c r="M635" s="896"/>
      <c r="N635" s="896"/>
      <c r="O635" s="896"/>
      <c r="P635" s="896"/>
      <c r="Q635" s="896"/>
      <c r="R635" s="896"/>
      <c r="S635" s="896"/>
      <c r="T635" s="896"/>
      <c r="U635" s="896"/>
      <c r="V635" s="896"/>
      <c r="W635" s="896"/>
      <c r="X635" s="896"/>
      <c r="Y635" s="896"/>
      <c r="Z635" s="900"/>
      <c r="AA635" s="896"/>
      <c r="AB635" s="896"/>
      <c r="AC635" s="896"/>
      <c r="AD635" s="896"/>
      <c r="AE635" s="896"/>
      <c r="AF635" s="896"/>
    </row>
    <row r="636" spans="1:32" x14ac:dyDescent="0.15">
      <c r="A636" s="895" t="s">
        <v>4383</v>
      </c>
      <c r="B636" s="896" t="s">
        <v>687</v>
      </c>
      <c r="C636" s="896" t="s">
        <v>1149</v>
      </c>
      <c r="D636" s="896" t="s">
        <v>1147</v>
      </c>
      <c r="E636" s="896" t="s">
        <v>1148</v>
      </c>
      <c r="F636" s="896"/>
      <c r="G636" s="896"/>
      <c r="H636" s="896"/>
      <c r="I636" s="896"/>
      <c r="J636" s="896"/>
      <c r="K636" s="896"/>
      <c r="L636" s="896"/>
      <c r="M636" s="896"/>
      <c r="N636" s="896"/>
      <c r="O636" s="896"/>
      <c r="P636" s="896"/>
      <c r="Q636" s="896"/>
      <c r="R636" s="896"/>
      <c r="S636" s="896"/>
      <c r="T636" s="896"/>
      <c r="U636" s="896"/>
      <c r="V636" s="896"/>
      <c r="W636" s="896"/>
      <c r="X636" s="896"/>
      <c r="Y636" s="896"/>
      <c r="Z636" s="900"/>
      <c r="AA636" s="896"/>
      <c r="AB636" s="896"/>
      <c r="AC636" s="896"/>
      <c r="AD636" s="896"/>
      <c r="AE636" s="896"/>
      <c r="AF636" s="896"/>
    </row>
    <row r="637" spans="1:32" x14ac:dyDescent="0.15">
      <c r="A637" s="895" t="s">
        <v>4385</v>
      </c>
      <c r="B637" s="896" t="s">
        <v>684</v>
      </c>
      <c r="C637" s="896" t="s">
        <v>1153</v>
      </c>
      <c r="D637" s="896" t="s">
        <v>1138</v>
      </c>
      <c r="E637" s="896" t="s">
        <v>1137</v>
      </c>
      <c r="F637" s="896" t="s">
        <v>1152</v>
      </c>
      <c r="G637" s="896" t="s">
        <v>1151</v>
      </c>
      <c r="H637" s="896"/>
      <c r="I637" s="896"/>
      <c r="J637" s="896"/>
      <c r="K637" s="896"/>
      <c r="L637" s="896"/>
      <c r="M637" s="896"/>
      <c r="N637" s="896"/>
      <c r="O637" s="896"/>
      <c r="P637" s="896"/>
      <c r="Q637" s="896"/>
      <c r="R637" s="896"/>
      <c r="S637" s="896"/>
      <c r="T637" s="896"/>
      <c r="U637" s="896"/>
      <c r="V637" s="896"/>
      <c r="W637" s="896"/>
      <c r="X637" s="896"/>
      <c r="Y637" s="896"/>
      <c r="Z637" s="900"/>
      <c r="AA637" s="896"/>
      <c r="AB637" s="896"/>
      <c r="AC637" s="896"/>
      <c r="AD637" s="896"/>
      <c r="AE637" s="896"/>
      <c r="AF637" s="896"/>
    </row>
    <row r="638" spans="1:32" x14ac:dyDescent="0.15">
      <c r="A638" s="895" t="s">
        <v>4389</v>
      </c>
      <c r="B638" s="896" t="s">
        <v>683</v>
      </c>
      <c r="C638" s="896" t="s">
        <v>1154</v>
      </c>
      <c r="D638" s="896"/>
      <c r="E638" s="896"/>
      <c r="F638" s="896"/>
      <c r="G638" s="896"/>
      <c r="H638" s="896"/>
      <c r="I638" s="896"/>
      <c r="J638" s="896"/>
      <c r="K638" s="896"/>
      <c r="L638" s="896"/>
      <c r="M638" s="896"/>
      <c r="N638" s="896"/>
      <c r="O638" s="896"/>
      <c r="P638" s="896"/>
      <c r="Q638" s="896"/>
      <c r="R638" s="896"/>
      <c r="S638" s="896"/>
      <c r="T638" s="896"/>
      <c r="U638" s="896"/>
      <c r="V638" s="896"/>
      <c r="W638" s="896"/>
      <c r="X638" s="896"/>
      <c r="Y638" s="896"/>
      <c r="Z638" s="900"/>
      <c r="AA638" s="896"/>
      <c r="AB638" s="896"/>
      <c r="AC638" s="896"/>
      <c r="AD638" s="896"/>
      <c r="AE638" s="896"/>
      <c r="AF638" s="896"/>
    </row>
    <row r="639" spans="1:32" x14ac:dyDescent="0.15">
      <c r="A639" s="895" t="s">
        <v>4391</v>
      </c>
      <c r="B639" s="896" t="s">
        <v>682</v>
      </c>
      <c r="C639" s="896" t="s">
        <v>1155</v>
      </c>
      <c r="D639" s="896"/>
      <c r="E639" s="896"/>
      <c r="F639" s="896"/>
      <c r="G639" s="896"/>
      <c r="H639" s="896"/>
      <c r="I639" s="896"/>
      <c r="J639" s="896"/>
      <c r="K639" s="896"/>
      <c r="L639" s="896"/>
      <c r="M639" s="896"/>
      <c r="N639" s="896"/>
      <c r="O639" s="896"/>
      <c r="P639" s="896"/>
      <c r="Q639" s="896"/>
      <c r="R639" s="896"/>
      <c r="S639" s="896"/>
      <c r="T639" s="896"/>
      <c r="U639" s="896"/>
      <c r="V639" s="896"/>
      <c r="W639" s="896"/>
      <c r="X639" s="896"/>
      <c r="Y639" s="896"/>
      <c r="Z639" s="900"/>
      <c r="AA639" s="896"/>
      <c r="AB639" s="896"/>
      <c r="AC639" s="896"/>
      <c r="AD639" s="896"/>
      <c r="AE639" s="896"/>
      <c r="AF639" s="896"/>
    </row>
    <row r="640" spans="1:32" x14ac:dyDescent="0.15">
      <c r="A640" s="895" t="s">
        <v>4395</v>
      </c>
      <c r="B640" s="896" t="s">
        <v>685</v>
      </c>
      <c r="C640" s="896" t="s">
        <v>1150</v>
      </c>
      <c r="D640" s="896"/>
      <c r="E640" s="896"/>
      <c r="F640" s="896"/>
      <c r="G640" s="896"/>
      <c r="H640" s="896"/>
      <c r="I640" s="896"/>
      <c r="J640" s="896"/>
      <c r="K640" s="896"/>
      <c r="L640" s="896"/>
      <c r="M640" s="896"/>
      <c r="N640" s="896"/>
      <c r="O640" s="896"/>
      <c r="P640" s="896"/>
      <c r="Q640" s="896"/>
      <c r="R640" s="896"/>
      <c r="S640" s="896"/>
      <c r="T640" s="896"/>
      <c r="U640" s="896"/>
      <c r="V640" s="896"/>
      <c r="W640" s="896"/>
      <c r="X640" s="896"/>
      <c r="Y640" s="896"/>
      <c r="Z640" s="896"/>
      <c r="AA640" s="896"/>
      <c r="AB640" s="896"/>
      <c r="AC640" s="896"/>
      <c r="AD640" s="896"/>
      <c r="AE640" s="896"/>
      <c r="AF640" s="896"/>
    </row>
    <row r="641" spans="1:32" x14ac:dyDescent="0.15">
      <c r="A641" s="895" t="s">
        <v>4397</v>
      </c>
      <c r="B641" s="896" t="s">
        <v>79</v>
      </c>
      <c r="C641" s="896" t="s">
        <v>1561</v>
      </c>
      <c r="D641" s="896" t="s">
        <v>1187</v>
      </c>
      <c r="E641" s="896" t="s">
        <v>1138</v>
      </c>
      <c r="F641" s="896" t="s">
        <v>1147</v>
      </c>
      <c r="G641" s="896" t="s">
        <v>4597</v>
      </c>
      <c r="H641" s="896"/>
      <c r="I641" s="896"/>
      <c r="J641" s="896"/>
      <c r="K641" s="896"/>
      <c r="L641" s="896"/>
      <c r="M641" s="896"/>
      <c r="N641" s="896"/>
      <c r="O641" s="896"/>
      <c r="P641" s="896"/>
      <c r="Q641" s="896"/>
      <c r="R641" s="896"/>
      <c r="S641" s="896"/>
      <c r="T641" s="896"/>
      <c r="U641" s="896"/>
      <c r="V641" s="896"/>
      <c r="W641" s="896"/>
      <c r="X641" s="896"/>
      <c r="Y641" s="896"/>
      <c r="Z641" s="896"/>
      <c r="AA641" s="896"/>
      <c r="AB641" s="896"/>
      <c r="AC641" s="896"/>
      <c r="AD641" s="896"/>
      <c r="AE641" s="896"/>
      <c r="AF641" s="896"/>
    </row>
    <row r="642" spans="1:32" x14ac:dyDescent="0.15">
      <c r="A642" s="895" t="s">
        <v>4399</v>
      </c>
      <c r="B642" s="896" t="s">
        <v>162</v>
      </c>
      <c r="C642" s="896" t="s">
        <v>1168</v>
      </c>
      <c r="D642" s="896"/>
      <c r="E642" s="896"/>
      <c r="F642" s="896"/>
      <c r="G642" s="896"/>
      <c r="H642" s="896"/>
      <c r="I642" s="896"/>
      <c r="J642" s="896"/>
      <c r="K642" s="896"/>
      <c r="L642" s="896"/>
      <c r="M642" s="896"/>
      <c r="N642" s="896"/>
      <c r="O642" s="896"/>
      <c r="P642" s="896"/>
      <c r="Q642" s="896"/>
      <c r="R642" s="896"/>
      <c r="S642" s="896"/>
      <c r="T642" s="896"/>
      <c r="U642" s="896"/>
      <c r="V642" s="896"/>
      <c r="W642" s="896"/>
      <c r="X642" s="896"/>
      <c r="Y642" s="896"/>
      <c r="Z642" s="896"/>
      <c r="AA642" s="896"/>
      <c r="AB642" s="896"/>
      <c r="AC642" s="896"/>
      <c r="AD642" s="896"/>
      <c r="AE642" s="896"/>
      <c r="AF642" s="896"/>
    </row>
    <row r="643" spans="1:32" x14ac:dyDescent="0.15">
      <c r="A643" s="895" t="s">
        <v>4401</v>
      </c>
      <c r="B643" s="896" t="s">
        <v>689</v>
      </c>
      <c r="C643" s="896" t="s">
        <v>1147</v>
      </c>
      <c r="D643" s="896"/>
      <c r="E643" s="896"/>
      <c r="F643" s="896"/>
      <c r="G643" s="896"/>
      <c r="H643" s="896"/>
      <c r="I643" s="896"/>
      <c r="J643" s="896"/>
      <c r="K643" s="896"/>
      <c r="L643" s="896"/>
      <c r="M643" s="896"/>
      <c r="N643" s="896"/>
      <c r="O643" s="896"/>
      <c r="P643" s="896"/>
      <c r="Q643" s="896"/>
      <c r="R643" s="896"/>
      <c r="S643" s="896"/>
      <c r="T643" s="896"/>
      <c r="U643" s="896"/>
      <c r="V643" s="896"/>
      <c r="W643" s="896"/>
      <c r="X643" s="896"/>
      <c r="Y643" s="896"/>
      <c r="Z643" s="896"/>
      <c r="AA643" s="896"/>
      <c r="AB643" s="896"/>
      <c r="AC643" s="896"/>
      <c r="AD643" s="896"/>
      <c r="AE643" s="896"/>
      <c r="AF643" s="896"/>
    </row>
    <row r="644" spans="1:32" x14ac:dyDescent="0.15">
      <c r="A644" s="895" t="s">
        <v>4403</v>
      </c>
      <c r="B644" s="896" t="s">
        <v>690</v>
      </c>
      <c r="C644" s="896" t="s">
        <v>1146</v>
      </c>
      <c r="D644" s="896" t="s">
        <v>1145</v>
      </c>
      <c r="E644" s="896"/>
      <c r="F644" s="896"/>
      <c r="G644" s="896"/>
      <c r="H644" s="896"/>
      <c r="I644" s="896"/>
      <c r="J644" s="896"/>
      <c r="K644" s="896"/>
      <c r="L644" s="896"/>
      <c r="M644" s="896"/>
      <c r="N644" s="896"/>
      <c r="O644" s="896"/>
      <c r="P644" s="896"/>
      <c r="Q644" s="896"/>
      <c r="R644" s="896"/>
      <c r="S644" s="896"/>
      <c r="T644" s="896"/>
      <c r="U644" s="896"/>
      <c r="V644" s="896"/>
      <c r="W644" s="896"/>
      <c r="X644" s="896"/>
      <c r="Y644" s="896"/>
      <c r="Z644" s="896"/>
      <c r="AA644" s="896"/>
      <c r="AB644" s="896"/>
      <c r="AC644" s="896"/>
      <c r="AD644" s="896"/>
      <c r="AE644" s="896"/>
      <c r="AF644" s="896"/>
    </row>
    <row r="645" spans="1:32" x14ac:dyDescent="0.15">
      <c r="A645" s="895" t="s">
        <v>4405</v>
      </c>
      <c r="B645" s="896" t="s">
        <v>691</v>
      </c>
      <c r="C645" s="896" t="s">
        <v>1144</v>
      </c>
      <c r="D645" s="896" t="s">
        <v>1143</v>
      </c>
      <c r="E645" s="896"/>
      <c r="F645" s="896"/>
      <c r="G645" s="896"/>
      <c r="H645" s="896"/>
      <c r="I645" s="896"/>
      <c r="J645" s="896"/>
      <c r="K645" s="896"/>
      <c r="L645" s="896"/>
      <c r="M645" s="896"/>
      <c r="N645" s="896"/>
      <c r="O645" s="896"/>
      <c r="P645" s="896"/>
      <c r="Q645" s="896"/>
      <c r="R645" s="896"/>
      <c r="S645" s="896"/>
      <c r="T645" s="896"/>
      <c r="U645" s="896"/>
      <c r="V645" s="896"/>
      <c r="W645" s="896"/>
      <c r="X645" s="896"/>
      <c r="Y645" s="896"/>
      <c r="Z645" s="896"/>
      <c r="AA645" s="896"/>
      <c r="AB645" s="896"/>
      <c r="AC645" s="896"/>
      <c r="AD645" s="896"/>
      <c r="AE645" s="896"/>
      <c r="AF645" s="896"/>
    </row>
    <row r="646" spans="1:32" x14ac:dyDescent="0.15">
      <c r="A646" s="895" t="s">
        <v>4407</v>
      </c>
      <c r="B646" s="896" t="s">
        <v>80</v>
      </c>
      <c r="C646" s="896" t="s">
        <v>1560</v>
      </c>
      <c r="D646" s="896" t="s">
        <v>1168</v>
      </c>
      <c r="E646" s="896" t="s">
        <v>1187</v>
      </c>
      <c r="F646" s="896" t="s">
        <v>1147</v>
      </c>
      <c r="G646" s="896" t="s">
        <v>1243</v>
      </c>
      <c r="H646" s="896" t="s">
        <v>1559</v>
      </c>
      <c r="I646" s="896" t="s">
        <v>4586</v>
      </c>
      <c r="J646" s="896"/>
      <c r="K646" s="896"/>
      <c r="L646" s="896"/>
      <c r="M646" s="896"/>
      <c r="N646" s="896"/>
      <c r="O646" s="896"/>
      <c r="P646" s="896"/>
      <c r="Q646" s="896"/>
      <c r="R646" s="896"/>
      <c r="S646" s="896"/>
      <c r="T646" s="896"/>
      <c r="U646" s="896"/>
      <c r="V646" s="896"/>
      <c r="W646" s="896"/>
      <c r="Y646" s="896"/>
      <c r="Z646" s="896"/>
      <c r="AA646" s="896"/>
      <c r="AB646" s="896"/>
      <c r="AC646" s="896"/>
      <c r="AD646" s="896"/>
      <c r="AE646" s="896"/>
      <c r="AF646" s="896"/>
    </row>
    <row r="647" spans="1:32" x14ac:dyDescent="0.15">
      <c r="A647" s="895" t="s">
        <v>4411</v>
      </c>
      <c r="B647" s="896" t="s">
        <v>163</v>
      </c>
      <c r="C647" s="896" t="s">
        <v>1168</v>
      </c>
      <c r="D647" s="896"/>
      <c r="E647" s="896"/>
      <c r="F647" s="896"/>
      <c r="G647" s="896"/>
      <c r="H647" s="896"/>
      <c r="I647" s="896"/>
      <c r="J647" s="896"/>
      <c r="K647" s="896"/>
      <c r="L647" s="896"/>
      <c r="M647" s="896"/>
      <c r="N647" s="896"/>
      <c r="O647" s="896"/>
      <c r="P647" s="896"/>
      <c r="Q647" s="896"/>
      <c r="R647" s="896"/>
      <c r="S647" s="896"/>
      <c r="T647" s="896"/>
      <c r="U647" s="896"/>
      <c r="V647" s="896"/>
      <c r="W647" s="896"/>
      <c r="X647" s="896"/>
      <c r="Y647" s="896"/>
      <c r="Z647" s="896"/>
      <c r="AA647" s="896"/>
      <c r="AB647" s="896"/>
      <c r="AC647" s="896"/>
      <c r="AD647" s="896"/>
      <c r="AE647" s="896"/>
      <c r="AF647" s="896"/>
    </row>
    <row r="648" spans="1:32" x14ac:dyDescent="0.15">
      <c r="A648" s="895" t="s">
        <v>4413</v>
      </c>
      <c r="B648" s="896" t="s">
        <v>693</v>
      </c>
      <c r="C648" s="896" t="s">
        <v>1139</v>
      </c>
      <c r="D648" s="896"/>
      <c r="E648" s="896"/>
      <c r="F648" s="896"/>
      <c r="G648" s="896"/>
      <c r="H648" s="896"/>
      <c r="I648" s="896"/>
      <c r="J648" s="896"/>
      <c r="K648" s="896"/>
      <c r="L648" s="896"/>
      <c r="M648" s="896"/>
      <c r="N648" s="896"/>
      <c r="O648" s="896"/>
      <c r="P648" s="896"/>
      <c r="Q648" s="896"/>
      <c r="R648" s="896"/>
      <c r="S648" s="896"/>
      <c r="T648" s="896"/>
      <c r="U648" s="896"/>
      <c r="V648" s="896"/>
      <c r="W648" s="896"/>
      <c r="X648" s="896"/>
      <c r="Y648" s="896"/>
      <c r="Z648" s="896"/>
      <c r="AA648" s="896"/>
      <c r="AB648" s="896"/>
      <c r="AC648" s="896"/>
      <c r="AD648" s="896"/>
      <c r="AE648" s="896"/>
      <c r="AF648" s="896"/>
    </row>
    <row r="649" spans="1:32" x14ac:dyDescent="0.15">
      <c r="A649" s="895" t="s">
        <v>4419</v>
      </c>
      <c r="B649" s="896" t="s">
        <v>692</v>
      </c>
      <c r="C649" s="896" t="s">
        <v>1142</v>
      </c>
      <c r="D649" s="896" t="s">
        <v>1141</v>
      </c>
      <c r="E649" s="896" t="s">
        <v>1140</v>
      </c>
      <c r="F649" s="896"/>
      <c r="G649" s="896"/>
      <c r="H649" s="896"/>
      <c r="I649" s="896"/>
      <c r="J649" s="896"/>
      <c r="K649" s="896"/>
      <c r="L649" s="896"/>
      <c r="M649" s="896"/>
      <c r="N649" s="896"/>
      <c r="O649" s="896"/>
      <c r="P649" s="896"/>
      <c r="Q649" s="896"/>
      <c r="R649" s="896"/>
      <c r="S649" s="896"/>
      <c r="T649" s="896"/>
      <c r="U649" s="896"/>
      <c r="V649" s="896"/>
      <c r="W649" s="896"/>
      <c r="X649" s="896"/>
      <c r="Y649" s="896"/>
      <c r="Z649" s="896"/>
      <c r="AA649" s="896"/>
      <c r="AB649" s="896"/>
      <c r="AC649" s="896"/>
      <c r="AD649" s="896"/>
      <c r="AE649" s="896"/>
      <c r="AF649" s="896"/>
    </row>
    <row r="650" spans="1:32" x14ac:dyDescent="0.15">
      <c r="A650" s="895" t="s">
        <v>4421</v>
      </c>
      <c r="B650" s="896" t="s">
        <v>81</v>
      </c>
      <c r="C650" s="896" t="s">
        <v>4601</v>
      </c>
      <c r="D650" s="896" t="s">
        <v>4602</v>
      </c>
      <c r="E650" s="896" t="s">
        <v>4603</v>
      </c>
      <c r="F650" s="896" t="s">
        <v>4604</v>
      </c>
      <c r="G650" s="896" t="s">
        <v>4605</v>
      </c>
      <c r="H650" s="896" t="s">
        <v>4606</v>
      </c>
      <c r="I650" s="896" t="s">
        <v>4607</v>
      </c>
      <c r="J650" s="896" t="s">
        <v>2823</v>
      </c>
      <c r="K650" s="896" t="s">
        <v>1557</v>
      </c>
      <c r="L650" s="896"/>
      <c r="M650" s="896"/>
      <c r="N650" s="896"/>
      <c r="O650" s="896"/>
      <c r="P650" s="896"/>
      <c r="Q650" s="896"/>
      <c r="R650" s="896"/>
      <c r="S650" s="896"/>
      <c r="T650" s="896"/>
      <c r="U650" s="896"/>
      <c r="V650" s="896"/>
      <c r="W650" s="896"/>
      <c r="X650" s="896"/>
      <c r="Y650" s="896"/>
      <c r="Z650" s="896"/>
      <c r="AA650" s="896"/>
      <c r="AB650" s="896"/>
      <c r="AC650" s="896"/>
      <c r="AD650" s="896"/>
      <c r="AE650" s="896"/>
      <c r="AF650" s="896"/>
    </row>
    <row r="651" spans="1:32" x14ac:dyDescent="0.15">
      <c r="A651" s="895" t="s">
        <v>4423</v>
      </c>
      <c r="B651" s="896" t="s">
        <v>82</v>
      </c>
      <c r="C651" s="896" t="s">
        <v>1322</v>
      </c>
      <c r="D651" s="896"/>
      <c r="E651" s="896"/>
      <c r="F651" s="896"/>
      <c r="G651" s="896"/>
      <c r="H651" s="896"/>
      <c r="I651" s="896"/>
      <c r="J651" s="896"/>
      <c r="K651" s="896"/>
      <c r="L651" s="896"/>
      <c r="M651" s="896"/>
      <c r="N651" s="896"/>
      <c r="O651" s="896"/>
      <c r="P651" s="896"/>
      <c r="Q651" s="896"/>
      <c r="R651" s="896"/>
      <c r="S651" s="896"/>
      <c r="T651" s="896"/>
      <c r="U651" s="896"/>
      <c r="V651" s="896"/>
      <c r="W651" s="896"/>
      <c r="X651" s="896"/>
      <c r="Y651" s="896"/>
      <c r="Z651" s="896"/>
      <c r="AA651" s="896"/>
      <c r="AB651" s="896"/>
      <c r="AC651" s="896"/>
      <c r="AD651" s="896"/>
      <c r="AE651" s="896"/>
      <c r="AF651" s="896"/>
    </row>
    <row r="652" spans="1:32" x14ac:dyDescent="0.15">
      <c r="A652" s="895" t="s">
        <v>4425</v>
      </c>
      <c r="B652" s="896" t="s">
        <v>696</v>
      </c>
      <c r="C652" s="896" t="s">
        <v>1138</v>
      </c>
      <c r="D652" s="896" t="s">
        <v>1137</v>
      </c>
      <c r="E652" s="896" t="s">
        <v>1136</v>
      </c>
      <c r="F652" s="896"/>
      <c r="G652" s="896"/>
      <c r="H652" s="896"/>
      <c r="I652" s="896"/>
      <c r="J652" s="896"/>
      <c r="K652" s="896"/>
      <c r="L652" s="896"/>
      <c r="M652" s="896"/>
      <c r="N652" s="896"/>
      <c r="O652" s="896"/>
      <c r="P652" s="896"/>
      <c r="Q652" s="896"/>
      <c r="R652" s="896"/>
      <c r="S652" s="896"/>
      <c r="T652" s="896"/>
      <c r="U652" s="896"/>
      <c r="V652" s="896"/>
      <c r="W652" s="896"/>
      <c r="X652" s="896"/>
      <c r="Y652" s="896"/>
      <c r="Z652" s="896"/>
      <c r="AA652" s="896"/>
      <c r="AB652" s="896"/>
      <c r="AC652" s="896"/>
      <c r="AD652" s="896"/>
      <c r="AE652" s="896"/>
      <c r="AF652" s="896"/>
    </row>
    <row r="653" spans="1:32" x14ac:dyDescent="0.15">
      <c r="A653" s="895" t="s">
        <v>4429</v>
      </c>
      <c r="B653" s="896" t="s">
        <v>698</v>
      </c>
      <c r="C653" s="896" t="s">
        <v>1134</v>
      </c>
      <c r="D653" s="896"/>
      <c r="E653" s="896"/>
      <c r="F653" s="896"/>
      <c r="G653" s="896"/>
      <c r="H653" s="896"/>
      <c r="I653" s="896"/>
      <c r="J653" s="896"/>
      <c r="K653" s="896"/>
      <c r="L653" s="896"/>
      <c r="M653" s="896"/>
      <c r="N653" s="896"/>
      <c r="O653" s="896"/>
      <c r="P653" s="896"/>
      <c r="Q653" s="896"/>
      <c r="R653" s="896"/>
      <c r="S653" s="896"/>
      <c r="T653" s="896"/>
      <c r="U653" s="896"/>
      <c r="V653" s="896"/>
      <c r="W653" s="896"/>
      <c r="X653" s="896"/>
      <c r="Y653" s="896"/>
      <c r="Z653" s="896"/>
      <c r="AA653" s="896"/>
      <c r="AB653" s="896"/>
      <c r="AC653" s="896"/>
      <c r="AD653" s="896"/>
      <c r="AE653" s="896"/>
      <c r="AF653" s="896"/>
    </row>
    <row r="654" spans="1:32" x14ac:dyDescent="0.15">
      <c r="A654" s="895" t="s">
        <v>4431</v>
      </c>
      <c r="B654" s="896" t="s">
        <v>4811</v>
      </c>
      <c r="C654" s="896" t="s">
        <v>1135</v>
      </c>
      <c r="D654" s="896"/>
      <c r="E654" s="896"/>
      <c r="F654" s="896"/>
      <c r="G654" s="896"/>
      <c r="H654" s="896"/>
      <c r="I654" s="896"/>
      <c r="J654" s="896"/>
      <c r="K654" s="896"/>
      <c r="L654" s="896"/>
      <c r="M654" s="896"/>
      <c r="N654" s="896"/>
      <c r="O654" s="896"/>
      <c r="P654" s="896"/>
      <c r="Q654" s="896"/>
      <c r="R654" s="896"/>
      <c r="S654" s="896"/>
      <c r="T654" s="896"/>
      <c r="U654" s="896"/>
      <c r="V654" s="896"/>
      <c r="W654" s="896"/>
      <c r="X654" s="896"/>
      <c r="Y654" s="896"/>
      <c r="Z654" s="896"/>
      <c r="AA654" s="896"/>
      <c r="AB654" s="896"/>
      <c r="AC654" s="896"/>
      <c r="AD654" s="896"/>
      <c r="AE654" s="896"/>
      <c r="AF654" s="896"/>
    </row>
    <row r="655" spans="1:32" x14ac:dyDescent="0.15">
      <c r="A655" s="895" t="s">
        <v>4433</v>
      </c>
      <c r="B655" s="896" t="s">
        <v>83</v>
      </c>
      <c r="C655" s="896" t="s">
        <v>1166</v>
      </c>
      <c r="D655" s="896" t="s">
        <v>1556</v>
      </c>
      <c r="E655" s="896" t="s">
        <v>1187</v>
      </c>
      <c r="F655" s="896" t="s">
        <v>1555</v>
      </c>
      <c r="G655" s="896" t="s">
        <v>1243</v>
      </c>
      <c r="H655" s="896" t="s">
        <v>1302</v>
      </c>
      <c r="I655" s="896" t="s">
        <v>1173</v>
      </c>
      <c r="J655" s="896" t="s">
        <v>1228</v>
      </c>
      <c r="K655" s="896"/>
      <c r="L655" s="896"/>
      <c r="M655" s="896"/>
      <c r="N655" s="896"/>
      <c r="O655" s="896"/>
      <c r="P655" s="896"/>
      <c r="Q655" s="896"/>
      <c r="R655" s="896"/>
      <c r="S655" s="896"/>
      <c r="T655" s="896"/>
      <c r="U655" s="896"/>
      <c r="V655" s="896"/>
      <c r="W655" s="896"/>
      <c r="X655" s="896"/>
      <c r="Y655" s="896"/>
      <c r="Z655" s="896"/>
      <c r="AA655" s="896"/>
      <c r="AB655" s="896"/>
      <c r="AC655" s="896"/>
      <c r="AD655" s="896"/>
      <c r="AE655" s="896"/>
      <c r="AF655" s="896"/>
    </row>
    <row r="656" spans="1:32" x14ac:dyDescent="0.15">
      <c r="A656" s="895" t="s">
        <v>4435</v>
      </c>
      <c r="B656" s="896" t="s">
        <v>167</v>
      </c>
      <c r="C656" s="896" t="s">
        <v>1168</v>
      </c>
      <c r="D656" s="896" t="s">
        <v>1137</v>
      </c>
      <c r="E656" s="896"/>
      <c r="F656" s="896"/>
      <c r="G656" s="896"/>
      <c r="H656" s="896"/>
      <c r="I656" s="896"/>
      <c r="J656" s="896"/>
      <c r="K656" s="896"/>
      <c r="L656" s="896"/>
      <c r="M656" s="896"/>
      <c r="N656" s="896"/>
      <c r="O656" s="896"/>
      <c r="P656" s="896"/>
      <c r="Q656" s="896"/>
      <c r="R656" s="896"/>
      <c r="S656" s="896"/>
      <c r="T656" s="896"/>
      <c r="U656" s="896"/>
      <c r="V656" s="896"/>
      <c r="W656" s="896"/>
      <c r="X656" s="896"/>
      <c r="Y656" s="896"/>
      <c r="Z656" s="896"/>
      <c r="AA656" s="896"/>
      <c r="AB656" s="896"/>
      <c r="AC656" s="896"/>
      <c r="AD656" s="896"/>
      <c r="AE656" s="896"/>
      <c r="AF656" s="896"/>
    </row>
    <row r="657" spans="1:32" x14ac:dyDescent="0.15">
      <c r="A657" s="895" t="s">
        <v>4437</v>
      </c>
      <c r="B657" s="896" t="s">
        <v>166</v>
      </c>
      <c r="C657" s="896" t="s">
        <v>1508</v>
      </c>
      <c r="D657" s="896" t="s">
        <v>1510</v>
      </c>
      <c r="E657" s="896" t="s">
        <v>1509</v>
      </c>
      <c r="F657" s="896"/>
      <c r="G657" s="896"/>
      <c r="H657" s="896"/>
      <c r="I657" s="896"/>
      <c r="J657" s="896"/>
      <c r="K657" s="896"/>
      <c r="L657" s="896"/>
      <c r="M657" s="896"/>
      <c r="N657" s="896"/>
      <c r="O657" s="896"/>
      <c r="P657" s="896"/>
      <c r="Q657" s="896"/>
      <c r="R657" s="896"/>
      <c r="S657" s="896"/>
      <c r="T657" s="896"/>
      <c r="U657" s="896"/>
      <c r="V657" s="896"/>
      <c r="W657" s="896"/>
      <c r="X657" s="896"/>
      <c r="Y657" s="896"/>
      <c r="Z657" s="896"/>
      <c r="AA657" s="896"/>
      <c r="AB657" s="896"/>
      <c r="AC657" s="896"/>
      <c r="AD657" s="896"/>
      <c r="AE657" s="896"/>
      <c r="AF657" s="896"/>
    </row>
    <row r="658" spans="1:32" x14ac:dyDescent="0.15">
      <c r="A658" s="895" t="s">
        <v>4439</v>
      </c>
      <c r="B658" s="896" t="s">
        <v>165</v>
      </c>
      <c r="C658" s="896" t="s">
        <v>1511</v>
      </c>
      <c r="D658" s="896"/>
      <c r="E658" s="896"/>
      <c r="F658" s="896"/>
      <c r="G658" s="896"/>
      <c r="H658" s="896"/>
      <c r="I658" s="896"/>
      <c r="J658" s="896"/>
      <c r="K658" s="896"/>
      <c r="L658" s="896"/>
      <c r="M658" s="896"/>
      <c r="N658" s="896"/>
      <c r="O658" s="896"/>
      <c r="P658" s="896"/>
      <c r="Q658" s="896"/>
      <c r="R658" s="896"/>
      <c r="S658" s="896"/>
      <c r="T658" s="896"/>
      <c r="U658" s="896"/>
      <c r="V658" s="896"/>
      <c r="W658" s="896"/>
      <c r="X658" s="896"/>
      <c r="Y658" s="896"/>
      <c r="Z658" s="896"/>
      <c r="AA658" s="896"/>
      <c r="AB658" s="896"/>
      <c r="AC658" s="896"/>
      <c r="AD658" s="896"/>
      <c r="AE658" s="896"/>
      <c r="AF658" s="896"/>
    </row>
    <row r="659" spans="1:32" x14ac:dyDescent="0.15">
      <c r="A659" s="895" t="s">
        <v>4441</v>
      </c>
      <c r="B659" s="896" t="s">
        <v>700</v>
      </c>
      <c r="C659" s="896" t="s">
        <v>1132</v>
      </c>
      <c r="D659" s="896"/>
      <c r="E659" s="896"/>
      <c r="F659" s="896"/>
      <c r="G659" s="896"/>
      <c r="H659" s="896"/>
      <c r="I659" s="896"/>
      <c r="J659" s="896"/>
      <c r="K659" s="896"/>
      <c r="L659" s="896"/>
      <c r="M659" s="896"/>
      <c r="N659" s="896"/>
      <c r="O659" s="896"/>
      <c r="P659" s="896"/>
      <c r="Q659" s="896"/>
      <c r="R659" s="896"/>
      <c r="S659" s="896"/>
      <c r="T659" s="896"/>
      <c r="U659" s="896"/>
      <c r="V659" s="896"/>
      <c r="W659" s="896"/>
      <c r="X659" s="896"/>
      <c r="Y659" s="896"/>
      <c r="Z659" s="896"/>
      <c r="AA659" s="896"/>
      <c r="AB659" s="896"/>
      <c r="AC659" s="896"/>
      <c r="AD659" s="896"/>
      <c r="AE659" s="896"/>
      <c r="AF659" s="896"/>
    </row>
    <row r="660" spans="1:32" x14ac:dyDescent="0.15">
      <c r="A660" s="895" t="s">
        <v>4443</v>
      </c>
      <c r="B660" s="896" t="s">
        <v>702</v>
      </c>
      <c r="C660" s="896" t="s">
        <v>1130</v>
      </c>
      <c r="D660" s="896" t="s">
        <v>1129</v>
      </c>
      <c r="E660" s="896" t="s">
        <v>1128</v>
      </c>
      <c r="F660" s="896"/>
      <c r="G660" s="896"/>
      <c r="H660" s="896"/>
      <c r="I660" s="896"/>
      <c r="J660" s="896"/>
      <c r="K660" s="896"/>
      <c r="L660" s="896"/>
      <c r="M660" s="896"/>
      <c r="N660" s="896"/>
      <c r="O660" s="896"/>
      <c r="P660" s="896"/>
      <c r="Q660" s="896"/>
      <c r="R660" s="896"/>
      <c r="S660" s="896"/>
      <c r="T660" s="896"/>
      <c r="U660" s="896"/>
      <c r="V660" s="896"/>
      <c r="W660" s="896"/>
      <c r="X660" s="896"/>
      <c r="Y660" s="896"/>
      <c r="Z660" s="896"/>
      <c r="AA660" s="896"/>
      <c r="AB660" s="896"/>
      <c r="AC660" s="896"/>
      <c r="AD660" s="896"/>
      <c r="AE660" s="896"/>
      <c r="AF660" s="896"/>
    </row>
    <row r="661" spans="1:32" x14ac:dyDescent="0.15">
      <c r="A661" s="895" t="s">
        <v>4445</v>
      </c>
      <c r="B661" s="896" t="s">
        <v>699</v>
      </c>
      <c r="C661" s="896" t="s">
        <v>1133</v>
      </c>
      <c r="D661" s="896"/>
      <c r="E661" s="896"/>
      <c r="F661" s="896"/>
      <c r="G661" s="896"/>
      <c r="H661" s="896"/>
      <c r="I661" s="896"/>
      <c r="J661" s="896"/>
      <c r="K661" s="896"/>
      <c r="L661" s="896"/>
      <c r="M661" s="896"/>
      <c r="N661" s="896"/>
      <c r="O661" s="896"/>
      <c r="P661" s="896"/>
      <c r="Q661" s="896"/>
      <c r="R661" s="896"/>
      <c r="S661" s="896"/>
      <c r="T661" s="896"/>
      <c r="U661" s="896"/>
      <c r="V661" s="896"/>
      <c r="W661" s="896"/>
      <c r="X661" s="896"/>
      <c r="Y661" s="896"/>
      <c r="Z661" s="896"/>
      <c r="AA661" s="896"/>
      <c r="AB661" s="896"/>
      <c r="AC661" s="896"/>
      <c r="AD661" s="896"/>
      <c r="AE661" s="896"/>
      <c r="AF661" s="896"/>
    </row>
    <row r="662" spans="1:32" x14ac:dyDescent="0.15">
      <c r="A662" s="895" t="s">
        <v>4447</v>
      </c>
      <c r="B662" s="896" t="s">
        <v>701</v>
      </c>
      <c r="C662" s="896" t="s">
        <v>1131</v>
      </c>
      <c r="D662" s="896"/>
      <c r="E662" s="896"/>
      <c r="F662" s="896"/>
      <c r="G662" s="896"/>
      <c r="H662" s="896"/>
      <c r="I662" s="896"/>
      <c r="J662" s="896"/>
      <c r="K662" s="896"/>
      <c r="L662" s="896"/>
      <c r="M662" s="896"/>
      <c r="N662" s="896"/>
      <c r="O662" s="896"/>
      <c r="P662" s="896"/>
      <c r="Q662" s="896"/>
      <c r="R662" s="896"/>
      <c r="S662" s="896"/>
      <c r="T662" s="896"/>
      <c r="U662" s="896"/>
      <c r="V662" s="896"/>
      <c r="W662" s="896"/>
      <c r="X662" s="896"/>
      <c r="Y662" s="896"/>
      <c r="Z662" s="896"/>
      <c r="AA662" s="896"/>
      <c r="AB662" s="896"/>
      <c r="AC662" s="896"/>
      <c r="AD662" s="896"/>
      <c r="AE662" s="896"/>
      <c r="AF662" s="896"/>
    </row>
  </sheetData>
  <autoFilter ref="A1:AG658" xr:uid="{FB854367-3B62-472F-A33C-73867B1A8C63}"/>
  <phoneticPr fontId="2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01210-174A-47B8-9817-8D9C9C85E530}">
  <dimension ref="A1:AK51"/>
  <sheetViews>
    <sheetView showGridLines="0" zoomScale="85" zoomScaleNormal="85" workbookViewId="0">
      <pane xSplit="4" ySplit="6" topLeftCell="E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1" width="0" style="37" hidden="1" customWidth="1"/>
    <col min="2" max="3" width="2.5" style="37" hidden="1" customWidth="1"/>
    <col min="4" max="4" width="22.5" style="37" customWidth="1"/>
    <col min="5" max="5" width="12.5" style="37" customWidth="1"/>
    <col min="6" max="6" width="10.625" style="37" customWidth="1"/>
    <col min="7" max="7" width="11.125" style="37" customWidth="1"/>
    <col min="8" max="10" width="10.125" style="37" customWidth="1"/>
    <col min="11" max="11" width="10.625" style="37" customWidth="1"/>
    <col min="12" max="13" width="2.5" style="107"/>
    <col min="14" max="16" width="2.5" style="38" customWidth="1"/>
    <col min="17" max="19" width="2.5" style="107" customWidth="1"/>
    <col min="20" max="37" width="2.5" style="107"/>
    <col min="38" max="16384" width="2.5" style="37"/>
  </cols>
  <sheetData>
    <row r="1" spans="1:16" ht="13.5" x14ac:dyDescent="0.15">
      <c r="D1" s="36" t="s">
        <v>4955</v>
      </c>
    </row>
    <row r="2" spans="1:16" ht="12" thickBot="1" x14ac:dyDescent="0.2">
      <c r="D2" s="37" t="s">
        <v>1936</v>
      </c>
    </row>
    <row r="3" spans="1:16" ht="13.5" customHeight="1" x14ac:dyDescent="0.15">
      <c r="A3" s="45"/>
      <c r="B3" s="46"/>
      <c r="C3" s="149"/>
      <c r="D3" s="520"/>
      <c r="E3" s="446" t="str">
        <f ca="1">IF(N6=1,"↓未入力あり","")</f>
        <v/>
      </c>
      <c r="F3" s="640" t="str">
        <f>IF(O6=1,"↓未入力あり","")</f>
        <v/>
      </c>
      <c r="G3" s="1037" t="str">
        <f>IF(P6=1,"↓未入力あり","")</f>
        <v/>
      </c>
      <c r="H3" s="1037"/>
      <c r="I3" s="1037"/>
      <c r="J3" s="1077"/>
    </row>
    <row r="4" spans="1:16" x14ac:dyDescent="0.15">
      <c r="A4" s="47"/>
      <c r="B4" s="48"/>
      <c r="C4" s="52"/>
      <c r="D4" s="214"/>
      <c r="E4" s="173" t="s">
        <v>4956</v>
      </c>
      <c r="F4" s="174"/>
      <c r="G4" s="174"/>
      <c r="H4" s="174"/>
      <c r="I4" s="174"/>
      <c r="J4" s="505"/>
    </row>
    <row r="5" spans="1:16" x14ac:dyDescent="0.15">
      <c r="A5" s="47"/>
      <c r="B5" s="48"/>
      <c r="C5" s="52"/>
      <c r="D5" s="214"/>
      <c r="E5" s="47" t="s">
        <v>1940</v>
      </c>
      <c r="F5" s="52" t="s">
        <v>2446</v>
      </c>
      <c r="G5" s="82"/>
      <c r="H5" s="82"/>
      <c r="I5" s="82"/>
      <c r="J5" s="49"/>
    </row>
    <row r="6" spans="1:16" ht="14.2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1986</v>
      </c>
      <c r="F6" s="53" t="s">
        <v>1987</v>
      </c>
      <c r="G6" s="447" t="s">
        <v>4677</v>
      </c>
      <c r="H6" s="133" t="s">
        <v>4678</v>
      </c>
      <c r="I6" s="133" t="s">
        <v>4679</v>
      </c>
      <c r="J6" s="448" t="s">
        <v>4680</v>
      </c>
      <c r="N6" s="38">
        <f ca="1">IF(SUM(N7:N51)&lt;&gt;0,1,0)</f>
        <v>0</v>
      </c>
      <c r="O6" s="38">
        <f t="shared" ref="O6:P6" si="0">IF(SUM(O7:O51)&lt;&gt;0,1,0)</f>
        <v>0</v>
      </c>
      <c r="P6" s="38">
        <f t="shared" si="0"/>
        <v>0</v>
      </c>
    </row>
    <row r="7" spans="1:16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142"/>
      <c r="F7" s="61"/>
      <c r="G7" s="198"/>
      <c r="H7" s="189"/>
      <c r="I7" s="189"/>
      <c r="J7" s="188"/>
      <c r="K7" s="105" t="str">
        <f t="shared" ref="K7:K51" ca="1" si="1">IF(SUM(N7:P7)&gt;0,"←未入力あり","")</f>
        <v/>
      </c>
      <c r="N7" s="38">
        <f t="shared" ref="N7:N51" ca="1" si="2">IF(AND($D7&lt;&gt;"",E7=""),1,0)</f>
        <v>0</v>
      </c>
      <c r="O7" s="38">
        <f>IF(AND(OR(E7="1：募集",E7="2：募集なし"),F7=""),1,0)</f>
        <v>0</v>
      </c>
      <c r="P7" s="38">
        <f>IF(AND(E7="1：募集",COUNTA(G7:J7)&lt;&gt;4),1,0)</f>
        <v>0</v>
      </c>
    </row>
    <row r="8" spans="1:16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143"/>
      <c r="F8" s="62"/>
      <c r="G8" s="199"/>
      <c r="H8" s="190"/>
      <c r="I8" s="190"/>
      <c r="J8" s="54"/>
      <c r="K8" s="105" t="str">
        <f t="shared" ca="1" si="1"/>
        <v/>
      </c>
      <c r="N8" s="38">
        <f t="shared" ca="1" si="2"/>
        <v>0</v>
      </c>
      <c r="O8" s="38">
        <f t="shared" ref="O8:O51" si="3">IF(AND(OR(E8="1：募集",E8="2：募集なし"),F8=""),1,0)</f>
        <v>0</v>
      </c>
      <c r="P8" s="38">
        <f t="shared" ref="P8:P51" si="4">IF(AND(E8="1：募集",COUNTA(G8:J8)&lt;&gt;4),1,0)</f>
        <v>0</v>
      </c>
    </row>
    <row r="9" spans="1:16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143"/>
      <c r="F9" s="62"/>
      <c r="G9" s="199"/>
      <c r="H9" s="190"/>
      <c r="I9" s="190"/>
      <c r="J9" s="54"/>
      <c r="K9" s="105" t="str">
        <f t="shared" ca="1" si="1"/>
        <v/>
      </c>
      <c r="N9" s="38">
        <f t="shared" ca="1" si="2"/>
        <v>0</v>
      </c>
      <c r="O9" s="38">
        <f t="shared" si="3"/>
        <v>0</v>
      </c>
      <c r="P9" s="38">
        <f t="shared" si="4"/>
        <v>0</v>
      </c>
    </row>
    <row r="10" spans="1:16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143"/>
      <c r="F10" s="62"/>
      <c r="G10" s="199"/>
      <c r="H10" s="190"/>
      <c r="I10" s="190"/>
      <c r="J10" s="54"/>
      <c r="K10" s="105" t="str">
        <f t="shared" ca="1" si="1"/>
        <v/>
      </c>
      <c r="N10" s="38">
        <f t="shared" ca="1" si="2"/>
        <v>0</v>
      </c>
      <c r="O10" s="38">
        <f t="shared" si="3"/>
        <v>0</v>
      </c>
      <c r="P10" s="38">
        <f t="shared" si="4"/>
        <v>0</v>
      </c>
    </row>
    <row r="11" spans="1:16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49" t="str">
        <f>IF(設定!AF12&lt;&gt;0,設定!AF12,"")</f>
        <v/>
      </c>
      <c r="D11" s="526" t="str">
        <f ca="1">IF(設定!AE12&lt;&gt;0,設定!AE12,"")</f>
        <v/>
      </c>
      <c r="E11" s="144"/>
      <c r="F11" s="63"/>
      <c r="G11" s="200"/>
      <c r="H11" s="191"/>
      <c r="I11" s="191"/>
      <c r="J11" s="56"/>
      <c r="K11" s="105" t="str">
        <f t="shared" ca="1" si="1"/>
        <v/>
      </c>
      <c r="N11" s="38">
        <f t="shared" ca="1" si="2"/>
        <v>0</v>
      </c>
      <c r="O11" s="38">
        <f t="shared" si="3"/>
        <v>0</v>
      </c>
      <c r="P11" s="38">
        <f t="shared" si="4"/>
        <v>0</v>
      </c>
    </row>
    <row r="12" spans="1:16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145"/>
      <c r="F12" s="64"/>
      <c r="G12" s="201"/>
      <c r="H12" s="192"/>
      <c r="I12" s="192"/>
      <c r="J12" s="58"/>
      <c r="K12" s="105" t="str">
        <f t="shared" ca="1" si="1"/>
        <v/>
      </c>
      <c r="N12" s="38">
        <f t="shared" ca="1" si="2"/>
        <v>0</v>
      </c>
      <c r="O12" s="38">
        <f t="shared" si="3"/>
        <v>0</v>
      </c>
      <c r="P12" s="38">
        <f t="shared" si="4"/>
        <v>0</v>
      </c>
    </row>
    <row r="13" spans="1:16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143"/>
      <c r="F13" s="62"/>
      <c r="G13" s="199"/>
      <c r="H13" s="190"/>
      <c r="I13" s="190"/>
      <c r="J13" s="54"/>
      <c r="K13" s="105" t="str">
        <f t="shared" ca="1" si="1"/>
        <v/>
      </c>
      <c r="N13" s="38">
        <f t="shared" ca="1" si="2"/>
        <v>0</v>
      </c>
      <c r="O13" s="38">
        <f t="shared" si="3"/>
        <v>0</v>
      </c>
      <c r="P13" s="38">
        <f t="shared" si="4"/>
        <v>0</v>
      </c>
    </row>
    <row r="14" spans="1:16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143"/>
      <c r="F14" s="62"/>
      <c r="G14" s="199"/>
      <c r="H14" s="190"/>
      <c r="I14" s="190"/>
      <c r="J14" s="54"/>
      <c r="K14" s="105" t="str">
        <f t="shared" ca="1" si="1"/>
        <v/>
      </c>
      <c r="N14" s="38">
        <f t="shared" ca="1" si="2"/>
        <v>0</v>
      </c>
      <c r="O14" s="38">
        <f t="shared" si="3"/>
        <v>0</v>
      </c>
      <c r="P14" s="38">
        <f t="shared" si="4"/>
        <v>0</v>
      </c>
    </row>
    <row r="15" spans="1:16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143"/>
      <c r="F15" s="62"/>
      <c r="G15" s="199"/>
      <c r="H15" s="190"/>
      <c r="I15" s="190"/>
      <c r="J15" s="54"/>
      <c r="K15" s="105" t="str">
        <f t="shared" ca="1" si="1"/>
        <v/>
      </c>
      <c r="N15" s="38">
        <f t="shared" ca="1" si="2"/>
        <v>0</v>
      </c>
      <c r="O15" s="38">
        <f t="shared" si="3"/>
        <v>0</v>
      </c>
      <c r="P15" s="38">
        <f t="shared" si="4"/>
        <v>0</v>
      </c>
    </row>
    <row r="16" spans="1:16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49" t="str">
        <f>IF(設定!AF17&lt;&gt;0,設定!AF17,"")</f>
        <v/>
      </c>
      <c r="D16" s="528" t="str">
        <f ca="1">IF(設定!AE17&lt;&gt;0,設定!AE17,"")</f>
        <v/>
      </c>
      <c r="E16" s="146"/>
      <c r="F16" s="65"/>
      <c r="G16" s="202"/>
      <c r="H16" s="193"/>
      <c r="I16" s="193"/>
      <c r="J16" s="59"/>
      <c r="K16" s="105" t="str">
        <f t="shared" ca="1" si="1"/>
        <v/>
      </c>
      <c r="N16" s="38">
        <f t="shared" ca="1" si="2"/>
        <v>0</v>
      </c>
      <c r="O16" s="38">
        <f t="shared" si="3"/>
        <v>0</v>
      </c>
      <c r="P16" s="38">
        <f t="shared" si="4"/>
        <v>0</v>
      </c>
    </row>
    <row r="17" spans="1:16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147"/>
      <c r="F17" s="66"/>
      <c r="G17" s="203"/>
      <c r="H17" s="194"/>
      <c r="I17" s="194"/>
      <c r="J17" s="57"/>
      <c r="K17" s="105" t="str">
        <f t="shared" ca="1" si="1"/>
        <v/>
      </c>
      <c r="N17" s="38">
        <f t="shared" ca="1" si="2"/>
        <v>0</v>
      </c>
      <c r="O17" s="38">
        <f t="shared" si="3"/>
        <v>0</v>
      </c>
      <c r="P17" s="38">
        <f t="shared" si="4"/>
        <v>0</v>
      </c>
    </row>
    <row r="18" spans="1:16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143"/>
      <c r="F18" s="62"/>
      <c r="G18" s="199"/>
      <c r="H18" s="190"/>
      <c r="I18" s="190"/>
      <c r="J18" s="54"/>
      <c r="K18" s="105" t="str">
        <f t="shared" ca="1" si="1"/>
        <v/>
      </c>
      <c r="N18" s="38">
        <f t="shared" ca="1" si="2"/>
        <v>0</v>
      </c>
      <c r="O18" s="38">
        <f t="shared" si="3"/>
        <v>0</v>
      </c>
      <c r="P18" s="38">
        <f t="shared" si="4"/>
        <v>0</v>
      </c>
    </row>
    <row r="19" spans="1:16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143"/>
      <c r="F19" s="62"/>
      <c r="G19" s="199"/>
      <c r="H19" s="190"/>
      <c r="I19" s="190"/>
      <c r="J19" s="54"/>
      <c r="K19" s="105" t="str">
        <f t="shared" ca="1" si="1"/>
        <v/>
      </c>
      <c r="N19" s="38">
        <f t="shared" ca="1" si="2"/>
        <v>0</v>
      </c>
      <c r="O19" s="38">
        <f t="shared" si="3"/>
        <v>0</v>
      </c>
      <c r="P19" s="38">
        <f t="shared" si="4"/>
        <v>0</v>
      </c>
    </row>
    <row r="20" spans="1:16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143"/>
      <c r="F20" s="62"/>
      <c r="G20" s="199"/>
      <c r="H20" s="190"/>
      <c r="I20" s="190"/>
      <c r="J20" s="54"/>
      <c r="K20" s="105" t="str">
        <f t="shared" ca="1" si="1"/>
        <v/>
      </c>
      <c r="N20" s="38">
        <f t="shared" ca="1" si="2"/>
        <v>0</v>
      </c>
      <c r="O20" s="38">
        <f t="shared" si="3"/>
        <v>0</v>
      </c>
      <c r="P20" s="38">
        <f t="shared" si="4"/>
        <v>0</v>
      </c>
    </row>
    <row r="21" spans="1:16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49" t="str">
        <f>IF(設定!AF22&lt;&gt;0,設定!AF22,"")</f>
        <v/>
      </c>
      <c r="D21" s="526" t="str">
        <f ca="1">IF(設定!AE22&lt;&gt;0,設定!AE22,"")</f>
        <v/>
      </c>
      <c r="E21" s="144"/>
      <c r="F21" s="63"/>
      <c r="G21" s="200"/>
      <c r="H21" s="191"/>
      <c r="I21" s="191"/>
      <c r="J21" s="56"/>
      <c r="K21" s="105" t="str">
        <f t="shared" ca="1" si="1"/>
        <v/>
      </c>
      <c r="N21" s="38">
        <f t="shared" ca="1" si="2"/>
        <v>0</v>
      </c>
      <c r="O21" s="38">
        <f t="shared" si="3"/>
        <v>0</v>
      </c>
      <c r="P21" s="38">
        <f t="shared" si="4"/>
        <v>0</v>
      </c>
    </row>
    <row r="22" spans="1:16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145"/>
      <c r="F22" s="64"/>
      <c r="G22" s="201"/>
      <c r="H22" s="192"/>
      <c r="I22" s="192"/>
      <c r="J22" s="58"/>
      <c r="K22" s="105" t="str">
        <f t="shared" ca="1" si="1"/>
        <v/>
      </c>
      <c r="N22" s="38">
        <f t="shared" ca="1" si="2"/>
        <v>0</v>
      </c>
      <c r="O22" s="38">
        <f t="shared" si="3"/>
        <v>0</v>
      </c>
      <c r="P22" s="38">
        <f t="shared" si="4"/>
        <v>0</v>
      </c>
    </row>
    <row r="23" spans="1:16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143"/>
      <c r="F23" s="62"/>
      <c r="G23" s="199"/>
      <c r="H23" s="190"/>
      <c r="I23" s="190"/>
      <c r="J23" s="54"/>
      <c r="K23" s="105" t="str">
        <f t="shared" ca="1" si="1"/>
        <v/>
      </c>
      <c r="N23" s="38">
        <f t="shared" ca="1" si="2"/>
        <v>0</v>
      </c>
      <c r="O23" s="38">
        <f t="shared" si="3"/>
        <v>0</v>
      </c>
      <c r="P23" s="38">
        <f t="shared" si="4"/>
        <v>0</v>
      </c>
    </row>
    <row r="24" spans="1:16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143"/>
      <c r="F24" s="62"/>
      <c r="G24" s="199"/>
      <c r="H24" s="190"/>
      <c r="I24" s="190"/>
      <c r="J24" s="54"/>
      <c r="K24" s="105" t="str">
        <f t="shared" ca="1" si="1"/>
        <v/>
      </c>
      <c r="N24" s="38">
        <f t="shared" ca="1" si="2"/>
        <v>0</v>
      </c>
      <c r="O24" s="38">
        <f t="shared" si="3"/>
        <v>0</v>
      </c>
      <c r="P24" s="38">
        <f t="shared" si="4"/>
        <v>0</v>
      </c>
    </row>
    <row r="25" spans="1:16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143"/>
      <c r="F25" s="62"/>
      <c r="G25" s="199"/>
      <c r="H25" s="190"/>
      <c r="I25" s="190"/>
      <c r="J25" s="54"/>
      <c r="K25" s="105" t="str">
        <f t="shared" ca="1" si="1"/>
        <v/>
      </c>
      <c r="N25" s="38">
        <f t="shared" ca="1" si="2"/>
        <v>0</v>
      </c>
      <c r="O25" s="38">
        <f t="shared" si="3"/>
        <v>0</v>
      </c>
      <c r="P25" s="38">
        <f t="shared" si="4"/>
        <v>0</v>
      </c>
    </row>
    <row r="26" spans="1:16" ht="15" customHeight="1" x14ac:dyDescent="0.15">
      <c r="A26" s="43" t="str">
        <f>IF(C26&lt;&gt;"",設定!$C$4&amp;TEXT(ROW(A26)-6,"00"),"")</f>
        <v/>
      </c>
      <c r="B26" s="253" t="str">
        <f>IF(C26&lt;&gt;"",設定!$D$4,"")</f>
        <v/>
      </c>
      <c r="C26" s="522" t="str">
        <f>IF(設定!AF27&lt;&gt;0,設定!AF27,"")</f>
        <v/>
      </c>
      <c r="D26" s="528" t="str">
        <f ca="1">IF(設定!AE27&lt;&gt;0,設定!AE27,"")</f>
        <v/>
      </c>
      <c r="E26" s="146"/>
      <c r="F26" s="65"/>
      <c r="G26" s="202"/>
      <c r="H26" s="193"/>
      <c r="I26" s="193"/>
      <c r="J26" s="59"/>
      <c r="K26" s="105" t="str">
        <f t="shared" ca="1" si="1"/>
        <v/>
      </c>
      <c r="N26" s="38">
        <f t="shared" ca="1" si="2"/>
        <v>0</v>
      </c>
      <c r="O26" s="38">
        <f t="shared" si="3"/>
        <v>0</v>
      </c>
      <c r="P26" s="38">
        <f t="shared" si="4"/>
        <v>0</v>
      </c>
    </row>
    <row r="27" spans="1:16" ht="15" customHeight="1" x14ac:dyDescent="0.15">
      <c r="A27" s="43" t="str">
        <f>IF(C27&lt;&gt;"",設定!$C$4&amp;TEXT(ROW(A27)-6,"00"),"")</f>
        <v/>
      </c>
      <c r="B27" s="253" t="str">
        <f>IF(C27&lt;&gt;"",設定!$D$4,"")</f>
        <v/>
      </c>
      <c r="C27" s="522" t="str">
        <f>IF(設定!AF28&lt;&gt;0,設定!AF28,"")</f>
        <v/>
      </c>
      <c r="D27" s="529" t="str">
        <f ca="1">IF(設定!AE28&lt;&gt;0,設定!AE28,"")</f>
        <v/>
      </c>
      <c r="E27" s="147"/>
      <c r="F27" s="66"/>
      <c r="G27" s="203"/>
      <c r="H27" s="194"/>
      <c r="I27" s="194"/>
      <c r="J27" s="57"/>
      <c r="K27" s="105" t="str">
        <f t="shared" ca="1" si="1"/>
        <v/>
      </c>
      <c r="N27" s="38">
        <f t="shared" ca="1" si="2"/>
        <v>0</v>
      </c>
      <c r="O27" s="38">
        <f t="shared" si="3"/>
        <v>0</v>
      </c>
      <c r="P27" s="38">
        <f t="shared" si="4"/>
        <v>0</v>
      </c>
    </row>
    <row r="28" spans="1:16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143"/>
      <c r="F28" s="62"/>
      <c r="G28" s="199"/>
      <c r="H28" s="190"/>
      <c r="I28" s="190"/>
      <c r="J28" s="54"/>
      <c r="K28" s="105" t="str">
        <f t="shared" ca="1" si="1"/>
        <v/>
      </c>
      <c r="N28" s="38">
        <f t="shared" ca="1" si="2"/>
        <v>0</v>
      </c>
      <c r="O28" s="38">
        <f t="shared" si="3"/>
        <v>0</v>
      </c>
      <c r="P28" s="38">
        <f t="shared" si="4"/>
        <v>0</v>
      </c>
    </row>
    <row r="29" spans="1:16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143"/>
      <c r="F29" s="62"/>
      <c r="G29" s="199"/>
      <c r="H29" s="190"/>
      <c r="I29" s="190"/>
      <c r="J29" s="54"/>
      <c r="K29" s="105" t="str">
        <f t="shared" ca="1" si="1"/>
        <v/>
      </c>
      <c r="N29" s="38">
        <f t="shared" ca="1" si="2"/>
        <v>0</v>
      </c>
      <c r="O29" s="38">
        <f t="shared" si="3"/>
        <v>0</v>
      </c>
      <c r="P29" s="38">
        <f t="shared" si="4"/>
        <v>0</v>
      </c>
    </row>
    <row r="30" spans="1:16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143"/>
      <c r="F30" s="62"/>
      <c r="G30" s="199"/>
      <c r="H30" s="190"/>
      <c r="I30" s="190"/>
      <c r="J30" s="54"/>
      <c r="K30" s="105" t="str">
        <f t="shared" ca="1" si="1"/>
        <v/>
      </c>
      <c r="N30" s="38">
        <f t="shared" ca="1" si="2"/>
        <v>0</v>
      </c>
      <c r="O30" s="38">
        <f t="shared" si="3"/>
        <v>0</v>
      </c>
      <c r="P30" s="38">
        <f t="shared" si="4"/>
        <v>0</v>
      </c>
    </row>
    <row r="31" spans="1:16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49" t="str">
        <f>IF(設定!AF32&lt;&gt;0,設定!AF32,"")</f>
        <v/>
      </c>
      <c r="D31" s="526" t="str">
        <f ca="1">IF(設定!AE32&lt;&gt;0,設定!AE32,"")</f>
        <v/>
      </c>
      <c r="E31" s="144"/>
      <c r="F31" s="63"/>
      <c r="G31" s="200"/>
      <c r="H31" s="191"/>
      <c r="I31" s="191"/>
      <c r="J31" s="56"/>
      <c r="K31" s="105" t="str">
        <f t="shared" ca="1" si="1"/>
        <v/>
      </c>
      <c r="N31" s="38">
        <f t="shared" ca="1" si="2"/>
        <v>0</v>
      </c>
      <c r="O31" s="38">
        <f t="shared" si="3"/>
        <v>0</v>
      </c>
      <c r="P31" s="38">
        <f t="shared" si="4"/>
        <v>0</v>
      </c>
    </row>
    <row r="32" spans="1:16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145"/>
      <c r="F32" s="64"/>
      <c r="G32" s="201"/>
      <c r="H32" s="192"/>
      <c r="I32" s="192"/>
      <c r="J32" s="58"/>
      <c r="K32" s="105" t="str">
        <f t="shared" ca="1" si="1"/>
        <v/>
      </c>
      <c r="N32" s="38">
        <f t="shared" ca="1" si="2"/>
        <v>0</v>
      </c>
      <c r="O32" s="38">
        <f t="shared" si="3"/>
        <v>0</v>
      </c>
      <c r="P32" s="38">
        <f t="shared" si="4"/>
        <v>0</v>
      </c>
    </row>
    <row r="33" spans="1:16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143"/>
      <c r="F33" s="62"/>
      <c r="G33" s="199"/>
      <c r="H33" s="190"/>
      <c r="I33" s="190"/>
      <c r="J33" s="54"/>
      <c r="K33" s="105" t="str">
        <f t="shared" ca="1" si="1"/>
        <v/>
      </c>
      <c r="N33" s="38">
        <f t="shared" ca="1" si="2"/>
        <v>0</v>
      </c>
      <c r="O33" s="38">
        <f t="shared" si="3"/>
        <v>0</v>
      </c>
      <c r="P33" s="38">
        <f t="shared" si="4"/>
        <v>0</v>
      </c>
    </row>
    <row r="34" spans="1:16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143"/>
      <c r="F34" s="62"/>
      <c r="G34" s="199"/>
      <c r="H34" s="190"/>
      <c r="I34" s="190"/>
      <c r="J34" s="54"/>
      <c r="K34" s="105" t="str">
        <f t="shared" ca="1" si="1"/>
        <v/>
      </c>
      <c r="N34" s="38">
        <f t="shared" ca="1" si="2"/>
        <v>0</v>
      </c>
      <c r="O34" s="38">
        <f t="shared" si="3"/>
        <v>0</v>
      </c>
      <c r="P34" s="38">
        <f t="shared" si="4"/>
        <v>0</v>
      </c>
    </row>
    <row r="35" spans="1:16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143"/>
      <c r="F35" s="62"/>
      <c r="G35" s="199"/>
      <c r="H35" s="190"/>
      <c r="I35" s="190"/>
      <c r="J35" s="54"/>
      <c r="K35" s="105" t="str">
        <f t="shared" ca="1" si="1"/>
        <v/>
      </c>
      <c r="N35" s="38">
        <f t="shared" ca="1" si="2"/>
        <v>0</v>
      </c>
      <c r="O35" s="38">
        <f t="shared" si="3"/>
        <v>0</v>
      </c>
      <c r="P35" s="38">
        <f t="shared" si="4"/>
        <v>0</v>
      </c>
    </row>
    <row r="36" spans="1:16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49" t="str">
        <f>IF(設定!AF37&lt;&gt;0,設定!AF37,"")</f>
        <v/>
      </c>
      <c r="D36" s="528" t="str">
        <f ca="1">IF(設定!AE37&lt;&gt;0,設定!AE37,"")</f>
        <v/>
      </c>
      <c r="E36" s="146"/>
      <c r="F36" s="65"/>
      <c r="G36" s="202"/>
      <c r="H36" s="193"/>
      <c r="I36" s="193"/>
      <c r="J36" s="59"/>
      <c r="K36" s="105" t="str">
        <f t="shared" ca="1" si="1"/>
        <v/>
      </c>
      <c r="N36" s="38">
        <f t="shared" ca="1" si="2"/>
        <v>0</v>
      </c>
      <c r="O36" s="38">
        <f t="shared" si="3"/>
        <v>0</v>
      </c>
      <c r="P36" s="38">
        <f t="shared" si="4"/>
        <v>0</v>
      </c>
    </row>
    <row r="37" spans="1:16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145"/>
      <c r="F37" s="64"/>
      <c r="G37" s="201"/>
      <c r="H37" s="192"/>
      <c r="I37" s="192"/>
      <c r="J37" s="58"/>
      <c r="K37" s="105" t="str">
        <f t="shared" ca="1" si="1"/>
        <v/>
      </c>
      <c r="N37" s="38">
        <f t="shared" ca="1" si="2"/>
        <v>0</v>
      </c>
      <c r="O37" s="38">
        <f t="shared" si="3"/>
        <v>0</v>
      </c>
      <c r="P37" s="38">
        <f t="shared" si="4"/>
        <v>0</v>
      </c>
    </row>
    <row r="38" spans="1:16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143"/>
      <c r="F38" s="62"/>
      <c r="G38" s="199"/>
      <c r="H38" s="190"/>
      <c r="I38" s="190"/>
      <c r="J38" s="54"/>
      <c r="K38" s="105" t="str">
        <f t="shared" ca="1" si="1"/>
        <v/>
      </c>
      <c r="N38" s="38">
        <f t="shared" ca="1" si="2"/>
        <v>0</v>
      </c>
      <c r="O38" s="38">
        <f t="shared" si="3"/>
        <v>0</v>
      </c>
      <c r="P38" s="38">
        <f t="shared" si="4"/>
        <v>0</v>
      </c>
    </row>
    <row r="39" spans="1:16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143"/>
      <c r="F39" s="62"/>
      <c r="G39" s="199"/>
      <c r="H39" s="190"/>
      <c r="I39" s="190"/>
      <c r="J39" s="54"/>
      <c r="K39" s="105" t="str">
        <f t="shared" ca="1" si="1"/>
        <v/>
      </c>
      <c r="N39" s="38">
        <f t="shared" ca="1" si="2"/>
        <v>0</v>
      </c>
      <c r="O39" s="38">
        <f t="shared" si="3"/>
        <v>0</v>
      </c>
      <c r="P39" s="38">
        <f t="shared" si="4"/>
        <v>0</v>
      </c>
    </row>
    <row r="40" spans="1:16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143"/>
      <c r="F40" s="62"/>
      <c r="G40" s="199"/>
      <c r="H40" s="190"/>
      <c r="I40" s="190"/>
      <c r="J40" s="54"/>
      <c r="K40" s="105" t="str">
        <f t="shared" ca="1" si="1"/>
        <v/>
      </c>
      <c r="N40" s="38">
        <f t="shared" ca="1" si="2"/>
        <v>0</v>
      </c>
      <c r="O40" s="38">
        <f t="shared" si="3"/>
        <v>0</v>
      </c>
      <c r="P40" s="38">
        <f t="shared" si="4"/>
        <v>0</v>
      </c>
    </row>
    <row r="41" spans="1:16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49" t="str">
        <f>IF(設定!AF42&lt;&gt;0,設定!AF42,"")</f>
        <v/>
      </c>
      <c r="D41" s="528" t="str">
        <f ca="1">IF(設定!AE42&lt;&gt;0,設定!AE42,"")</f>
        <v/>
      </c>
      <c r="E41" s="146"/>
      <c r="F41" s="65"/>
      <c r="G41" s="202"/>
      <c r="H41" s="193"/>
      <c r="I41" s="193"/>
      <c r="J41" s="59"/>
      <c r="K41" s="105" t="str">
        <f t="shared" ca="1" si="1"/>
        <v/>
      </c>
      <c r="N41" s="38">
        <f t="shared" ca="1" si="2"/>
        <v>0</v>
      </c>
      <c r="O41" s="38">
        <f t="shared" si="3"/>
        <v>0</v>
      </c>
      <c r="P41" s="38">
        <f t="shared" si="4"/>
        <v>0</v>
      </c>
    </row>
    <row r="42" spans="1:16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147"/>
      <c r="F42" s="66"/>
      <c r="G42" s="203"/>
      <c r="H42" s="194"/>
      <c r="I42" s="194"/>
      <c r="J42" s="57"/>
      <c r="K42" s="105" t="str">
        <f t="shared" ca="1" si="1"/>
        <v/>
      </c>
      <c r="N42" s="38">
        <f t="shared" ca="1" si="2"/>
        <v>0</v>
      </c>
      <c r="O42" s="38">
        <f t="shared" si="3"/>
        <v>0</v>
      </c>
      <c r="P42" s="38">
        <f t="shared" si="4"/>
        <v>0</v>
      </c>
    </row>
    <row r="43" spans="1:16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143"/>
      <c r="F43" s="62"/>
      <c r="G43" s="199"/>
      <c r="H43" s="190"/>
      <c r="I43" s="190"/>
      <c r="J43" s="54"/>
      <c r="K43" s="105" t="str">
        <f t="shared" ca="1" si="1"/>
        <v/>
      </c>
      <c r="N43" s="38">
        <f t="shared" ca="1" si="2"/>
        <v>0</v>
      </c>
      <c r="O43" s="38">
        <f t="shared" si="3"/>
        <v>0</v>
      </c>
      <c r="P43" s="38">
        <f t="shared" si="4"/>
        <v>0</v>
      </c>
    </row>
    <row r="44" spans="1:16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143"/>
      <c r="F44" s="62"/>
      <c r="G44" s="199"/>
      <c r="H44" s="190"/>
      <c r="I44" s="190"/>
      <c r="J44" s="54"/>
      <c r="K44" s="105" t="str">
        <f t="shared" ca="1" si="1"/>
        <v/>
      </c>
      <c r="N44" s="38">
        <f t="shared" ca="1" si="2"/>
        <v>0</v>
      </c>
      <c r="O44" s="38">
        <f t="shared" si="3"/>
        <v>0</v>
      </c>
      <c r="P44" s="38">
        <f t="shared" si="4"/>
        <v>0</v>
      </c>
    </row>
    <row r="45" spans="1:16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143"/>
      <c r="F45" s="62"/>
      <c r="G45" s="199"/>
      <c r="H45" s="190"/>
      <c r="I45" s="190"/>
      <c r="J45" s="54"/>
      <c r="K45" s="105" t="str">
        <f t="shared" ca="1" si="1"/>
        <v/>
      </c>
      <c r="N45" s="38">
        <f t="shared" ca="1" si="2"/>
        <v>0</v>
      </c>
      <c r="O45" s="38">
        <f t="shared" si="3"/>
        <v>0</v>
      </c>
      <c r="P45" s="38">
        <f t="shared" si="4"/>
        <v>0</v>
      </c>
    </row>
    <row r="46" spans="1:16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49" t="str">
        <f>IF(設定!AF47&lt;&gt;0,設定!AF47,"")</f>
        <v/>
      </c>
      <c r="D46" s="528" t="str">
        <f ca="1">IF(設定!AE47&lt;&gt;0,設定!AE47,"")</f>
        <v/>
      </c>
      <c r="E46" s="146"/>
      <c r="F46" s="65"/>
      <c r="G46" s="202"/>
      <c r="H46" s="193"/>
      <c r="I46" s="193"/>
      <c r="J46" s="59"/>
      <c r="K46" s="105" t="str">
        <f t="shared" ca="1" si="1"/>
        <v/>
      </c>
      <c r="N46" s="38">
        <f t="shared" ca="1" si="2"/>
        <v>0</v>
      </c>
      <c r="O46" s="38">
        <f t="shared" si="3"/>
        <v>0</v>
      </c>
      <c r="P46" s="38">
        <f t="shared" si="4"/>
        <v>0</v>
      </c>
    </row>
    <row r="47" spans="1:16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147"/>
      <c r="F47" s="66"/>
      <c r="G47" s="203"/>
      <c r="H47" s="194"/>
      <c r="I47" s="194"/>
      <c r="J47" s="57"/>
      <c r="K47" s="105" t="str">
        <f t="shared" ca="1" si="1"/>
        <v/>
      </c>
      <c r="N47" s="38">
        <f t="shared" ca="1" si="2"/>
        <v>0</v>
      </c>
      <c r="O47" s="38">
        <f t="shared" si="3"/>
        <v>0</v>
      </c>
      <c r="P47" s="38">
        <f t="shared" si="4"/>
        <v>0</v>
      </c>
    </row>
    <row r="48" spans="1:16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143"/>
      <c r="F48" s="62"/>
      <c r="G48" s="199"/>
      <c r="H48" s="190"/>
      <c r="I48" s="190"/>
      <c r="J48" s="54"/>
      <c r="K48" s="105" t="str">
        <f t="shared" ca="1" si="1"/>
        <v/>
      </c>
      <c r="N48" s="38">
        <f t="shared" ca="1" si="2"/>
        <v>0</v>
      </c>
      <c r="O48" s="38">
        <f t="shared" si="3"/>
        <v>0</v>
      </c>
      <c r="P48" s="38">
        <f t="shared" si="4"/>
        <v>0</v>
      </c>
    </row>
    <row r="49" spans="1:16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143"/>
      <c r="F49" s="62"/>
      <c r="G49" s="199"/>
      <c r="H49" s="190"/>
      <c r="I49" s="190"/>
      <c r="J49" s="54"/>
      <c r="K49" s="105" t="str">
        <f t="shared" ca="1" si="1"/>
        <v/>
      </c>
      <c r="N49" s="38">
        <f t="shared" ca="1" si="2"/>
        <v>0</v>
      </c>
      <c r="O49" s="38">
        <f t="shared" si="3"/>
        <v>0</v>
      </c>
      <c r="P49" s="38">
        <f t="shared" si="4"/>
        <v>0</v>
      </c>
    </row>
    <row r="50" spans="1:16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143"/>
      <c r="F50" s="62"/>
      <c r="G50" s="199"/>
      <c r="H50" s="190"/>
      <c r="I50" s="190"/>
      <c r="J50" s="54"/>
      <c r="K50" s="105" t="str">
        <f t="shared" ca="1" si="1"/>
        <v/>
      </c>
      <c r="N50" s="38">
        <f t="shared" ca="1" si="2"/>
        <v>0</v>
      </c>
      <c r="O50" s="38">
        <f t="shared" si="3"/>
        <v>0</v>
      </c>
      <c r="P50" s="38">
        <f t="shared" si="4"/>
        <v>0</v>
      </c>
    </row>
    <row r="51" spans="1:16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148"/>
      <c r="F51" s="67"/>
      <c r="G51" s="204"/>
      <c r="H51" s="195"/>
      <c r="I51" s="195"/>
      <c r="J51" s="55"/>
      <c r="K51" s="105" t="str">
        <f t="shared" ca="1" si="1"/>
        <v/>
      </c>
      <c r="N51" s="38">
        <f t="shared" ca="1" si="2"/>
        <v>0</v>
      </c>
      <c r="O51" s="38">
        <f t="shared" si="3"/>
        <v>0</v>
      </c>
      <c r="P51" s="38">
        <f t="shared" si="4"/>
        <v>0</v>
      </c>
    </row>
  </sheetData>
  <sheetProtection algorithmName="SHA-512" hashValue="J++phts8me708gfGfElfUCJJDwF4xn+np5InoPwOQoCA3Kz91RevLD8O+hrTRtUX2w1B4R5tfH/EEv9WZuZ2kQ==" saltValue="mm0DApCbTyPxkgh0/BflEg==" spinCount="100000" sheet="1" objects="1" scenarios="1"/>
  <mergeCells count="1">
    <mergeCell ref="G3:J3"/>
  </mergeCells>
  <phoneticPr fontId="2"/>
  <conditionalFormatting sqref="D7:J51">
    <cfRule type="expression" dxfId="230" priority="3">
      <formula>$C7=""</formula>
    </cfRule>
  </conditionalFormatting>
  <conditionalFormatting sqref="E3:J3">
    <cfRule type="containsText" dxfId="229" priority="4" operator="containsText" text="未入力">
      <formula>NOT(ISERROR(SEARCH("未入力",E3)))</formula>
    </cfRule>
  </conditionalFormatting>
  <conditionalFormatting sqref="F7:F51">
    <cfRule type="expression" dxfId="228" priority="1">
      <formula>OR($E7="",$E7="3：導入せず")</formula>
    </cfRule>
  </conditionalFormatting>
  <conditionalFormatting sqref="G7:J51">
    <cfRule type="expression" dxfId="227" priority="2">
      <formula>$E7&lt;&gt;"1：募集"</formula>
    </cfRule>
  </conditionalFormatting>
  <conditionalFormatting sqref="K7:K51">
    <cfRule type="containsText" dxfId="226" priority="7" operator="containsText" text="未入力">
      <formula>NOT(ISERROR(SEARCH("未入力",K7)))</formula>
    </cfRule>
  </conditionalFormatting>
  <dataValidations count="3">
    <dataValidation type="list" imeMode="disabled" allowBlank="1" showInputMessage="1" showErrorMessage="1" error="整数を入力してください。" sqref="F7:F51" xr:uid="{6131089D-558E-4FFD-AD9F-510ACA6B3AA3}">
      <formula1>"5月,6月,7月,8月,9月,10月,11月,12月,1月,2月,3月"</formula1>
    </dataValidation>
    <dataValidation type="whole" imeMode="disabled" allowBlank="1" showInputMessage="1" showErrorMessage="1" error="整数を入力してください。" sqref="G7:J51" xr:uid="{06850751-4C6A-4779-AE8D-478610C86906}">
      <formula1>0</formula1>
      <formula2>99999</formula2>
    </dataValidation>
    <dataValidation type="list" imeMode="disabled" allowBlank="1" showInputMessage="1" showErrorMessage="1" error="整数を入力してください。" sqref="E7:E51" xr:uid="{0410B172-70AC-4C2E-8CFB-344DB47C6E03}">
      <formula1>"1：募集,2：募集なし,3：導入せず"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AC689-F534-4CB7-BCF8-75D95D1F2288}">
  <dimension ref="A1:AF32"/>
  <sheetViews>
    <sheetView showGridLines="0" zoomScale="85" zoomScaleNormal="85" workbookViewId="0">
      <pane xSplit="4" ySplit="32" topLeftCell="E33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6" width="19.125" style="37" customWidth="1"/>
    <col min="7" max="7" width="12.625" style="37" customWidth="1"/>
    <col min="8" max="11" width="6.125" style="37" customWidth="1"/>
    <col min="12" max="12" width="12.625" style="37" customWidth="1"/>
    <col min="13" max="16" width="6.125" style="37" customWidth="1"/>
    <col min="17" max="17" width="10" style="37" customWidth="1"/>
    <col min="18" max="18" width="2.5" style="539" customWidth="1"/>
    <col min="19" max="19" width="2.5" style="539"/>
    <col min="20" max="26" width="2.5" style="517"/>
    <col min="27" max="32" width="2.5" style="539"/>
    <col min="33" max="16384" width="2.5" style="37"/>
  </cols>
  <sheetData>
    <row r="1" spans="1:32" ht="13.5" x14ac:dyDescent="0.15">
      <c r="D1" s="36" t="s">
        <v>4957</v>
      </c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</row>
    <row r="2" spans="1:32" ht="12" thickBot="1" x14ac:dyDescent="0.2">
      <c r="D2" s="37" t="s">
        <v>4896</v>
      </c>
    </row>
    <row r="3" spans="1:32" ht="13.5" customHeight="1" x14ac:dyDescent="0.15">
      <c r="A3" s="45"/>
      <c r="B3" s="46"/>
      <c r="C3" s="149"/>
      <c r="D3" s="520"/>
      <c r="E3" s="446" t="str">
        <f>IF(T6=1,"↓未入力あり","")</f>
        <v/>
      </c>
      <c r="F3" s="196" t="str">
        <f>IF(U6=1,"↓未入力あり","")</f>
        <v/>
      </c>
      <c r="G3" s="446" t="str">
        <f>IF(V6=1,"↓未入力あり","")</f>
        <v/>
      </c>
      <c r="H3" s="1037" t="str">
        <f>IF(W6=1,"↓未入力あり","")</f>
        <v/>
      </c>
      <c r="I3" s="1037"/>
      <c r="J3" s="1037"/>
      <c r="K3" s="1037"/>
      <c r="L3" s="640" t="str">
        <f>IF(X6=1,"↓未入力あり","")</f>
        <v/>
      </c>
      <c r="M3" s="1037" t="str">
        <f>IF(Y6=1,"↓未入力あり","")</f>
        <v/>
      </c>
      <c r="N3" s="1037"/>
      <c r="O3" s="1037"/>
      <c r="P3" s="1077"/>
    </row>
    <row r="4" spans="1:32" x14ac:dyDescent="0.15">
      <c r="A4" s="47"/>
      <c r="B4" s="48"/>
      <c r="C4" s="52"/>
      <c r="D4" s="214"/>
      <c r="E4" s="173" t="s">
        <v>4897</v>
      </c>
      <c r="F4" s="505"/>
      <c r="G4" s="173" t="s">
        <v>4898</v>
      </c>
      <c r="H4" s="174"/>
      <c r="I4" s="174"/>
      <c r="J4" s="174"/>
      <c r="K4" s="174"/>
      <c r="L4" s="174"/>
      <c r="M4" s="174"/>
      <c r="N4" s="174"/>
      <c r="O4" s="174"/>
      <c r="P4" s="505"/>
    </row>
    <row r="5" spans="1:32" x14ac:dyDescent="0.15">
      <c r="A5" s="47"/>
      <c r="B5" s="48"/>
      <c r="C5" s="52"/>
      <c r="D5" s="935"/>
      <c r="E5" s="184" t="s">
        <v>1940</v>
      </c>
      <c r="F5" s="240" t="s">
        <v>4567</v>
      </c>
      <c r="G5" s="47" t="s">
        <v>1940</v>
      </c>
      <c r="H5" s="82" t="s">
        <v>4958</v>
      </c>
      <c r="I5" s="82"/>
      <c r="J5" s="82"/>
      <c r="K5" s="82"/>
      <c r="L5" s="52" t="s">
        <v>1941</v>
      </c>
      <c r="M5" s="82" t="s">
        <v>4959</v>
      </c>
      <c r="N5" s="82"/>
      <c r="O5" s="82"/>
      <c r="P5" s="49"/>
    </row>
    <row r="6" spans="1:32" ht="12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865" t="s">
        <v>2410</v>
      </c>
      <c r="F6" s="779" t="s">
        <v>2058</v>
      </c>
      <c r="G6" s="474" t="s">
        <v>4899</v>
      </c>
      <c r="H6" s="89" t="s">
        <v>4900</v>
      </c>
      <c r="I6" s="90" t="s">
        <v>4901</v>
      </c>
      <c r="J6" s="90" t="s">
        <v>4902</v>
      </c>
      <c r="K6" s="108" t="s">
        <v>4903</v>
      </c>
      <c r="L6" s="654" t="s">
        <v>4904</v>
      </c>
      <c r="M6" s="89" t="s">
        <v>4900</v>
      </c>
      <c r="N6" s="90" t="s">
        <v>4901</v>
      </c>
      <c r="O6" s="90" t="s">
        <v>4902</v>
      </c>
      <c r="P6" s="127" t="s">
        <v>4903</v>
      </c>
      <c r="T6" s="517">
        <f>IF(SUM(T7:T32)&lt;&gt;0,1,0)</f>
        <v>0</v>
      </c>
      <c r="U6" s="517">
        <f>IF(SUM(U7:U32)&lt;&gt;0,1,0)</f>
        <v>0</v>
      </c>
      <c r="V6" s="517">
        <f t="shared" ref="V6:Y6" si="0">IF(SUM(V7:V32)&lt;&gt;0,1,0)</f>
        <v>0</v>
      </c>
      <c r="W6" s="517">
        <f t="shared" si="0"/>
        <v>0</v>
      </c>
      <c r="X6" s="517">
        <f t="shared" si="0"/>
        <v>0</v>
      </c>
      <c r="Y6" s="517">
        <f t="shared" si="0"/>
        <v>0</v>
      </c>
    </row>
    <row r="7" spans="1:32" ht="15" customHeight="1" thickBot="1" x14ac:dyDescent="0.2">
      <c r="A7" s="176" t="str">
        <f>IF(設定!$C$4&lt;&gt;"",設定!$C$4&amp;"00","")</f>
        <v/>
      </c>
      <c r="B7" s="177" t="str">
        <f>IF(C7&lt;&gt;"",設定!$D$4,"")</f>
        <v>※シート【学校コード】より、学校コードを入力してください。</v>
      </c>
      <c r="C7" s="746" t="s">
        <v>4906</v>
      </c>
      <c r="D7" s="645" t="s">
        <v>4905</v>
      </c>
      <c r="E7" s="599"/>
      <c r="F7" s="558"/>
      <c r="G7" s="819" t="s">
        <v>1946</v>
      </c>
      <c r="H7" s="939" t="s">
        <v>1946</v>
      </c>
      <c r="I7" s="940" t="s">
        <v>1946</v>
      </c>
      <c r="J7" s="940" t="s">
        <v>1946</v>
      </c>
      <c r="K7" s="941" t="s">
        <v>1946</v>
      </c>
      <c r="L7" s="820" t="s">
        <v>1946</v>
      </c>
      <c r="M7" s="939" t="s">
        <v>1946</v>
      </c>
      <c r="N7" s="940" t="s">
        <v>1946</v>
      </c>
      <c r="O7" s="940" t="s">
        <v>1946</v>
      </c>
      <c r="P7" s="942" t="s">
        <v>1946</v>
      </c>
      <c r="Q7" s="559" t="str">
        <f>IF(SUM(T7:U7)&gt;0,"←未入力あり","")</f>
        <v/>
      </c>
      <c r="R7" s="559"/>
      <c r="T7" s="517">
        <f>IF(AND(設定!C4&lt;&gt;"",E7=""),1,0)</f>
        <v>0</v>
      </c>
      <c r="U7" s="517">
        <f>IF(E7&lt;&gt;"",IF(AND(E7="1：実施している",F7=""),1,0),0)</f>
        <v>0</v>
      </c>
    </row>
    <row r="8" spans="1:32" s="379" customFormat="1" ht="15" customHeight="1" x14ac:dyDescent="0.15">
      <c r="A8" s="122" t="str">
        <f>IF(C8&lt;&gt;"",設定!$C$4&amp;TEXT(ROW(A8)-7,"00"),"")</f>
        <v/>
      </c>
      <c r="B8" s="123" t="str">
        <f>IF(C8&lt;&gt;"",設定!$D$4,"")</f>
        <v/>
      </c>
      <c r="C8" s="750" t="str">
        <f>IF(D8&lt;&gt;"","学部","")</f>
        <v/>
      </c>
      <c r="D8" s="835" t="str">
        <f>IF(設定!B8&lt;&gt;0,設定!B8,"")</f>
        <v/>
      </c>
      <c r="E8" s="943" t="s">
        <v>1946</v>
      </c>
      <c r="F8" s="944" t="s">
        <v>1946</v>
      </c>
      <c r="G8" s="154"/>
      <c r="H8" s="209"/>
      <c r="I8" s="780"/>
      <c r="J8" s="780"/>
      <c r="K8" s="781"/>
      <c r="L8" s="506"/>
      <c r="M8" s="209"/>
      <c r="N8" s="780"/>
      <c r="O8" s="780"/>
      <c r="P8" s="945"/>
      <c r="Q8" s="559" t="str">
        <f>IF(SUM(V8:Y8)&gt;0,"←未入力あり","")</f>
        <v/>
      </c>
      <c r="R8" s="539"/>
      <c r="S8" s="539"/>
      <c r="T8" s="517"/>
      <c r="U8" s="517"/>
      <c r="V8" s="517">
        <f>IF($D8&lt;&gt;"",IF(G8="",1,0),0)</f>
        <v>0</v>
      </c>
      <c r="W8" s="517">
        <f>IF($D8&lt;&gt;"",IF(AND(G8="1：設けている",COUNTA(H8:K8)&lt;&gt;4),1,0),0)</f>
        <v>0</v>
      </c>
      <c r="X8" s="517">
        <f>IF($D8&lt;&gt;"",IF(L8="",1,0),0)</f>
        <v>0</v>
      </c>
      <c r="Y8" s="517">
        <f>IF($D8&lt;&gt;"",IF(AND(L8="1：設けている",COUNTA(M8:P8)&lt;&gt;4),1,0),0)</f>
        <v>0</v>
      </c>
      <c r="Z8" s="517"/>
      <c r="AA8" s="539"/>
      <c r="AB8" s="539"/>
      <c r="AC8" s="539"/>
      <c r="AD8" s="539"/>
      <c r="AE8" s="539"/>
      <c r="AF8" s="539"/>
    </row>
    <row r="9" spans="1:32" ht="15" customHeight="1" x14ac:dyDescent="0.15">
      <c r="A9" s="43" t="str">
        <f>IF(C9&lt;&gt;"",設定!$C$4&amp;TEXT(ROW(A9)-7,"00"),"")</f>
        <v/>
      </c>
      <c r="B9" s="44" t="str">
        <f>IF(C9&lt;&gt;"",設定!$D$4,"")</f>
        <v/>
      </c>
      <c r="C9" s="522" t="str">
        <f t="shared" ref="C9:C32" si="1">IF(D9&lt;&gt;"","学部","")</f>
        <v/>
      </c>
      <c r="D9" s="841" t="str">
        <f>IF(設定!B9&lt;&gt;0,設定!B9,"")</f>
        <v/>
      </c>
      <c r="E9" s="946" t="s">
        <v>1946</v>
      </c>
      <c r="F9" s="947" t="s">
        <v>1946</v>
      </c>
      <c r="G9" s="155"/>
      <c r="H9" s="206"/>
      <c r="I9" s="537"/>
      <c r="J9" s="537"/>
      <c r="K9" s="360"/>
      <c r="L9" s="507"/>
      <c r="M9" s="206"/>
      <c r="N9" s="537"/>
      <c r="O9" s="537"/>
      <c r="P9" s="948"/>
      <c r="Q9" s="559" t="str">
        <f t="shared" ref="Q9:Q32" si="2">IF(SUM(V9:Y9)&gt;0,"←未入力あり","")</f>
        <v/>
      </c>
      <c r="V9" s="517">
        <f t="shared" ref="V9:V32" si="3">IF($D9&lt;&gt;"",IF(G9="",1,0),0)</f>
        <v>0</v>
      </c>
      <c r="W9" s="517">
        <f t="shared" ref="W9:W32" si="4">IF($D9&lt;&gt;"",IF(AND(G9="1：設けている",COUNTA(H9:K9)&lt;&gt;4),1,0),0)</f>
        <v>0</v>
      </c>
      <c r="X9" s="517">
        <f t="shared" ref="X9:X32" si="5">IF($D9&lt;&gt;"",IF(L9="",1,0),0)</f>
        <v>0</v>
      </c>
      <c r="Y9" s="517">
        <f t="shared" ref="Y9:Y32" si="6">IF($D9&lt;&gt;"",IF(AND(L9="1：設けている",COUNTA(M9:P9)&lt;&gt;4),1,0),0)</f>
        <v>0</v>
      </c>
    </row>
    <row r="10" spans="1:32" ht="15" customHeight="1" x14ac:dyDescent="0.15">
      <c r="A10" s="43" t="str">
        <f>IF(C10&lt;&gt;"",設定!$C$4&amp;TEXT(ROW(A10)-7,"00"),"")</f>
        <v/>
      </c>
      <c r="B10" s="44" t="str">
        <f>IF(C10&lt;&gt;"",設定!$D$4,"")</f>
        <v/>
      </c>
      <c r="C10" s="522" t="str">
        <f t="shared" si="1"/>
        <v/>
      </c>
      <c r="D10" s="841" t="str">
        <f>IF(設定!B10&lt;&gt;0,設定!B10,"")</f>
        <v/>
      </c>
      <c r="E10" s="946" t="s">
        <v>1946</v>
      </c>
      <c r="F10" s="947" t="s">
        <v>1946</v>
      </c>
      <c r="G10" s="155"/>
      <c r="H10" s="206"/>
      <c r="I10" s="537"/>
      <c r="J10" s="537"/>
      <c r="K10" s="360"/>
      <c r="L10" s="507"/>
      <c r="M10" s="206"/>
      <c r="N10" s="537"/>
      <c r="O10" s="537"/>
      <c r="P10" s="948"/>
      <c r="Q10" s="559" t="str">
        <f t="shared" si="2"/>
        <v/>
      </c>
      <c r="V10" s="517">
        <f t="shared" si="3"/>
        <v>0</v>
      </c>
      <c r="W10" s="517">
        <f t="shared" si="4"/>
        <v>0</v>
      </c>
      <c r="X10" s="517">
        <f t="shared" si="5"/>
        <v>0</v>
      </c>
      <c r="Y10" s="517">
        <f t="shared" si="6"/>
        <v>0</v>
      </c>
    </row>
    <row r="11" spans="1:32" ht="15" customHeight="1" x14ac:dyDescent="0.15">
      <c r="A11" s="43" t="str">
        <f>IF(C11&lt;&gt;"",設定!$C$4&amp;TEXT(ROW(A11)-7,"00"),"")</f>
        <v/>
      </c>
      <c r="B11" s="44" t="str">
        <f>IF(C11&lt;&gt;"",設定!$D$4,"")</f>
        <v/>
      </c>
      <c r="C11" s="522" t="str">
        <f t="shared" si="1"/>
        <v/>
      </c>
      <c r="D11" s="841" t="str">
        <f>IF(設定!B11&lt;&gt;0,設定!B11,"")</f>
        <v/>
      </c>
      <c r="E11" s="946" t="s">
        <v>1946</v>
      </c>
      <c r="F11" s="947" t="s">
        <v>1946</v>
      </c>
      <c r="G11" s="155"/>
      <c r="H11" s="207"/>
      <c r="I11" s="949"/>
      <c r="J11" s="949"/>
      <c r="K11" s="950"/>
      <c r="L11" s="507"/>
      <c r="M11" s="207"/>
      <c r="N11" s="949"/>
      <c r="O11" s="949"/>
      <c r="P11" s="951"/>
      <c r="Q11" s="559" t="str">
        <f t="shared" si="2"/>
        <v/>
      </c>
      <c r="V11" s="517">
        <f t="shared" si="3"/>
        <v>0</v>
      </c>
      <c r="W11" s="517">
        <f t="shared" si="4"/>
        <v>0</v>
      </c>
      <c r="X11" s="517">
        <f t="shared" si="5"/>
        <v>0</v>
      </c>
      <c r="Y11" s="517">
        <f t="shared" si="6"/>
        <v>0</v>
      </c>
    </row>
    <row r="12" spans="1:32" ht="15" customHeight="1" x14ac:dyDescent="0.15">
      <c r="A12" s="120" t="str">
        <f>IF(C12&lt;&gt;"",設定!$C$4&amp;TEXT(ROW(A12)-7,"00"),"")</f>
        <v/>
      </c>
      <c r="B12" s="121" t="str">
        <f>IF(C12&lt;&gt;"",設定!$D$4,"")</f>
        <v/>
      </c>
      <c r="C12" s="748" t="str">
        <f t="shared" si="1"/>
        <v/>
      </c>
      <c r="D12" s="847" t="str">
        <f>IF(設定!B12&lt;&gt;0,設定!B12,"")</f>
        <v/>
      </c>
      <c r="E12" s="952" t="s">
        <v>1946</v>
      </c>
      <c r="F12" s="953" t="s">
        <v>1946</v>
      </c>
      <c r="G12" s="158"/>
      <c r="H12" s="208"/>
      <c r="I12" s="954"/>
      <c r="J12" s="954"/>
      <c r="K12" s="955"/>
      <c r="L12" s="508"/>
      <c r="M12" s="208"/>
      <c r="N12" s="954"/>
      <c r="O12" s="954"/>
      <c r="P12" s="956"/>
      <c r="Q12" s="559" t="str">
        <f t="shared" si="2"/>
        <v/>
      </c>
      <c r="V12" s="517">
        <f t="shared" si="3"/>
        <v>0</v>
      </c>
      <c r="W12" s="517">
        <f t="shared" si="4"/>
        <v>0</v>
      </c>
      <c r="X12" s="517">
        <f t="shared" si="5"/>
        <v>0</v>
      </c>
      <c r="Y12" s="517">
        <f t="shared" si="6"/>
        <v>0</v>
      </c>
    </row>
    <row r="13" spans="1:32" ht="15" customHeight="1" x14ac:dyDescent="0.15">
      <c r="A13" s="118" t="str">
        <f>IF(C13&lt;&gt;"",設定!$C$4&amp;TEXT(ROW(A13)-7,"00"),"")</f>
        <v/>
      </c>
      <c r="B13" s="119" t="str">
        <f>IF(C13&lt;&gt;"",設定!$D$4,"")</f>
        <v/>
      </c>
      <c r="C13" s="747" t="str">
        <f t="shared" si="1"/>
        <v/>
      </c>
      <c r="D13" s="835" t="str">
        <f>IF(設定!B13&lt;&gt;0,設定!B13,"")</f>
        <v/>
      </c>
      <c r="E13" s="943" t="s">
        <v>1946</v>
      </c>
      <c r="F13" s="944" t="s">
        <v>1946</v>
      </c>
      <c r="G13" s="159"/>
      <c r="H13" s="209"/>
      <c r="I13" s="780"/>
      <c r="J13" s="780"/>
      <c r="K13" s="781"/>
      <c r="L13" s="509"/>
      <c r="M13" s="209"/>
      <c r="N13" s="780"/>
      <c r="O13" s="780"/>
      <c r="P13" s="945"/>
      <c r="Q13" s="559" t="str">
        <f t="shared" si="2"/>
        <v/>
      </c>
      <c r="V13" s="517">
        <f t="shared" si="3"/>
        <v>0</v>
      </c>
      <c r="W13" s="517">
        <f t="shared" si="4"/>
        <v>0</v>
      </c>
      <c r="X13" s="517">
        <f t="shared" si="5"/>
        <v>0</v>
      </c>
      <c r="Y13" s="517">
        <f t="shared" si="6"/>
        <v>0</v>
      </c>
    </row>
    <row r="14" spans="1:32" ht="15" customHeight="1" x14ac:dyDescent="0.15">
      <c r="A14" s="43" t="str">
        <f>IF(C14&lt;&gt;"",設定!$C$4&amp;TEXT(ROW(A14)-7,"00"),"")</f>
        <v/>
      </c>
      <c r="B14" s="44" t="str">
        <f>IF(C14&lt;&gt;"",設定!$D$4,"")</f>
        <v/>
      </c>
      <c r="C14" s="522" t="str">
        <f t="shared" si="1"/>
        <v/>
      </c>
      <c r="D14" s="841" t="str">
        <f>IF(設定!B14&lt;&gt;0,設定!B14,"")</f>
        <v/>
      </c>
      <c r="E14" s="946" t="s">
        <v>1946</v>
      </c>
      <c r="F14" s="947" t="s">
        <v>1946</v>
      </c>
      <c r="G14" s="155"/>
      <c r="H14" s="206"/>
      <c r="I14" s="537"/>
      <c r="J14" s="537"/>
      <c r="K14" s="360"/>
      <c r="L14" s="507"/>
      <c r="M14" s="206"/>
      <c r="N14" s="537"/>
      <c r="O14" s="537"/>
      <c r="P14" s="948"/>
      <c r="Q14" s="559" t="str">
        <f t="shared" si="2"/>
        <v/>
      </c>
      <c r="V14" s="517">
        <f t="shared" si="3"/>
        <v>0</v>
      </c>
      <c r="W14" s="517">
        <f t="shared" si="4"/>
        <v>0</v>
      </c>
      <c r="X14" s="517">
        <f t="shared" si="5"/>
        <v>0</v>
      </c>
      <c r="Y14" s="517">
        <f t="shared" si="6"/>
        <v>0</v>
      </c>
    </row>
    <row r="15" spans="1:32" ht="15" customHeight="1" x14ac:dyDescent="0.15">
      <c r="A15" s="43" t="str">
        <f>IF(C15&lt;&gt;"",設定!$C$4&amp;TEXT(ROW(A15)-7,"00"),"")</f>
        <v/>
      </c>
      <c r="B15" s="44" t="str">
        <f>IF(C15&lt;&gt;"",設定!$D$4,"")</f>
        <v/>
      </c>
      <c r="C15" s="522" t="str">
        <f t="shared" si="1"/>
        <v/>
      </c>
      <c r="D15" s="841" t="str">
        <f>IF(設定!B15&lt;&gt;0,設定!B15,"")</f>
        <v/>
      </c>
      <c r="E15" s="946" t="s">
        <v>1946</v>
      </c>
      <c r="F15" s="947" t="s">
        <v>1946</v>
      </c>
      <c r="G15" s="155"/>
      <c r="H15" s="206"/>
      <c r="I15" s="537"/>
      <c r="J15" s="537"/>
      <c r="K15" s="360"/>
      <c r="L15" s="507"/>
      <c r="M15" s="206"/>
      <c r="N15" s="537"/>
      <c r="O15" s="537"/>
      <c r="P15" s="948"/>
      <c r="Q15" s="559" t="str">
        <f t="shared" si="2"/>
        <v/>
      </c>
      <c r="V15" s="517">
        <f t="shared" si="3"/>
        <v>0</v>
      </c>
      <c r="W15" s="517">
        <f t="shared" si="4"/>
        <v>0</v>
      </c>
      <c r="X15" s="517">
        <f t="shared" si="5"/>
        <v>0</v>
      </c>
      <c r="Y15" s="517">
        <f t="shared" si="6"/>
        <v>0</v>
      </c>
    </row>
    <row r="16" spans="1:32" ht="15" customHeight="1" x14ac:dyDescent="0.15">
      <c r="A16" s="43" t="str">
        <f>IF(C16&lt;&gt;"",設定!$C$4&amp;TEXT(ROW(A16)-7,"00"),"")</f>
        <v/>
      </c>
      <c r="B16" s="44" t="str">
        <f>IF(C16&lt;&gt;"",設定!$D$4,"")</f>
        <v/>
      </c>
      <c r="C16" s="522" t="str">
        <f t="shared" si="1"/>
        <v/>
      </c>
      <c r="D16" s="841" t="str">
        <f>IF(設定!B16&lt;&gt;0,設定!B16,"")</f>
        <v/>
      </c>
      <c r="E16" s="946" t="s">
        <v>1946</v>
      </c>
      <c r="F16" s="947" t="s">
        <v>1946</v>
      </c>
      <c r="G16" s="155"/>
      <c r="H16" s="207"/>
      <c r="I16" s="949"/>
      <c r="J16" s="949"/>
      <c r="K16" s="950"/>
      <c r="L16" s="507"/>
      <c r="M16" s="207"/>
      <c r="N16" s="949"/>
      <c r="O16" s="949"/>
      <c r="P16" s="951"/>
      <c r="Q16" s="559" t="str">
        <f t="shared" si="2"/>
        <v/>
      </c>
      <c r="V16" s="517">
        <f t="shared" si="3"/>
        <v>0</v>
      </c>
      <c r="W16" s="517">
        <f t="shared" si="4"/>
        <v>0</v>
      </c>
      <c r="X16" s="517">
        <f t="shared" si="5"/>
        <v>0</v>
      </c>
      <c r="Y16" s="517">
        <f t="shared" si="6"/>
        <v>0</v>
      </c>
    </row>
    <row r="17" spans="1:25" ht="15" customHeight="1" x14ac:dyDescent="0.15">
      <c r="A17" s="124" t="str">
        <f>IF(C17&lt;&gt;"",設定!$C$4&amp;TEXT(ROW(A17)-7,"00"),"")</f>
        <v/>
      </c>
      <c r="B17" s="125" t="str">
        <f>IF(C17&lt;&gt;"",設定!$D$4,"")</f>
        <v/>
      </c>
      <c r="C17" s="749" t="str">
        <f t="shared" si="1"/>
        <v/>
      </c>
      <c r="D17" s="847" t="str">
        <f>IF(設定!B17&lt;&gt;0,設定!B17,"")</f>
        <v/>
      </c>
      <c r="E17" s="952" t="s">
        <v>1946</v>
      </c>
      <c r="F17" s="953" t="s">
        <v>1946</v>
      </c>
      <c r="G17" s="158"/>
      <c r="H17" s="208"/>
      <c r="I17" s="954"/>
      <c r="J17" s="954"/>
      <c r="K17" s="955"/>
      <c r="L17" s="510"/>
      <c r="M17" s="208"/>
      <c r="N17" s="954"/>
      <c r="O17" s="954"/>
      <c r="P17" s="956"/>
      <c r="Q17" s="559" t="str">
        <f t="shared" si="2"/>
        <v/>
      </c>
      <c r="V17" s="517">
        <f t="shared" si="3"/>
        <v>0</v>
      </c>
      <c r="W17" s="517">
        <f t="shared" si="4"/>
        <v>0</v>
      </c>
      <c r="X17" s="517">
        <f t="shared" si="5"/>
        <v>0</v>
      </c>
      <c r="Y17" s="517">
        <f t="shared" si="6"/>
        <v>0</v>
      </c>
    </row>
    <row r="18" spans="1:25" ht="15" customHeight="1" x14ac:dyDescent="0.15">
      <c r="A18" s="122" t="str">
        <f>IF(C18&lt;&gt;"",設定!$C$4&amp;TEXT(ROW(A18)-7,"00"),"")</f>
        <v/>
      </c>
      <c r="B18" s="123" t="str">
        <f>IF(C18&lt;&gt;"",設定!$D$4,"")</f>
        <v/>
      </c>
      <c r="C18" s="750" t="str">
        <f t="shared" si="1"/>
        <v/>
      </c>
      <c r="D18" s="835" t="str">
        <f>IF(設定!B18&lt;&gt;0,設定!B18,"")</f>
        <v/>
      </c>
      <c r="E18" s="943" t="s">
        <v>1946</v>
      </c>
      <c r="F18" s="944" t="s">
        <v>1946</v>
      </c>
      <c r="G18" s="159"/>
      <c r="H18" s="209"/>
      <c r="I18" s="780"/>
      <c r="J18" s="780"/>
      <c r="K18" s="781"/>
      <c r="L18" s="511"/>
      <c r="M18" s="209"/>
      <c r="N18" s="780"/>
      <c r="O18" s="780"/>
      <c r="P18" s="945"/>
      <c r="Q18" s="559" t="str">
        <f t="shared" si="2"/>
        <v/>
      </c>
      <c r="V18" s="517">
        <f t="shared" si="3"/>
        <v>0</v>
      </c>
      <c r="W18" s="517">
        <f t="shared" si="4"/>
        <v>0</v>
      </c>
      <c r="X18" s="517">
        <f t="shared" si="5"/>
        <v>0</v>
      </c>
      <c r="Y18" s="517">
        <f t="shared" si="6"/>
        <v>0</v>
      </c>
    </row>
    <row r="19" spans="1:25" ht="15" customHeight="1" x14ac:dyDescent="0.15">
      <c r="A19" s="43" t="str">
        <f>IF(C19&lt;&gt;"",設定!$C$4&amp;TEXT(ROW(A19)-7,"00"),"")</f>
        <v/>
      </c>
      <c r="B19" s="44" t="str">
        <f>IF(C19&lt;&gt;"",設定!$D$4,"")</f>
        <v/>
      </c>
      <c r="C19" s="522" t="str">
        <f t="shared" si="1"/>
        <v/>
      </c>
      <c r="D19" s="841" t="str">
        <f>IF(設定!B19&lt;&gt;0,設定!B19,"")</f>
        <v/>
      </c>
      <c r="E19" s="946" t="s">
        <v>1946</v>
      </c>
      <c r="F19" s="947" t="s">
        <v>1946</v>
      </c>
      <c r="G19" s="155"/>
      <c r="H19" s="206"/>
      <c r="I19" s="537"/>
      <c r="J19" s="537"/>
      <c r="K19" s="360"/>
      <c r="L19" s="507"/>
      <c r="M19" s="206"/>
      <c r="N19" s="537"/>
      <c r="O19" s="537"/>
      <c r="P19" s="948"/>
      <c r="Q19" s="559" t="str">
        <f t="shared" si="2"/>
        <v/>
      </c>
      <c r="V19" s="517">
        <f t="shared" si="3"/>
        <v>0</v>
      </c>
      <c r="W19" s="517">
        <f t="shared" si="4"/>
        <v>0</v>
      </c>
      <c r="X19" s="517">
        <f t="shared" si="5"/>
        <v>0</v>
      </c>
      <c r="Y19" s="517">
        <f t="shared" si="6"/>
        <v>0</v>
      </c>
    </row>
    <row r="20" spans="1:25" ht="15" customHeight="1" x14ac:dyDescent="0.15">
      <c r="A20" s="43" t="str">
        <f>IF(C20&lt;&gt;"",設定!$C$4&amp;TEXT(ROW(A20)-7,"00"),"")</f>
        <v/>
      </c>
      <c r="B20" s="44" t="str">
        <f>IF(C20&lt;&gt;"",設定!$D$4,"")</f>
        <v/>
      </c>
      <c r="C20" s="522" t="str">
        <f t="shared" si="1"/>
        <v/>
      </c>
      <c r="D20" s="841" t="str">
        <f>IF(設定!B20&lt;&gt;0,設定!B20,"")</f>
        <v/>
      </c>
      <c r="E20" s="946" t="s">
        <v>1946</v>
      </c>
      <c r="F20" s="947" t="s">
        <v>1946</v>
      </c>
      <c r="G20" s="155"/>
      <c r="H20" s="206"/>
      <c r="I20" s="537"/>
      <c r="J20" s="537"/>
      <c r="K20" s="360"/>
      <c r="L20" s="507"/>
      <c r="M20" s="206"/>
      <c r="N20" s="537"/>
      <c r="O20" s="537"/>
      <c r="P20" s="948"/>
      <c r="Q20" s="559" t="str">
        <f t="shared" si="2"/>
        <v/>
      </c>
      <c r="V20" s="517">
        <f t="shared" si="3"/>
        <v>0</v>
      </c>
      <c r="W20" s="517">
        <f t="shared" si="4"/>
        <v>0</v>
      </c>
      <c r="X20" s="517">
        <f t="shared" si="5"/>
        <v>0</v>
      </c>
      <c r="Y20" s="517">
        <f t="shared" si="6"/>
        <v>0</v>
      </c>
    </row>
    <row r="21" spans="1:25" ht="15" customHeight="1" x14ac:dyDescent="0.15">
      <c r="A21" s="43" t="str">
        <f>IF(C21&lt;&gt;"",設定!$C$4&amp;TEXT(ROW(A21)-7,"00"),"")</f>
        <v/>
      </c>
      <c r="B21" s="44" t="str">
        <f>IF(C21&lt;&gt;"",設定!$D$4,"")</f>
        <v/>
      </c>
      <c r="C21" s="522" t="str">
        <f t="shared" si="1"/>
        <v/>
      </c>
      <c r="D21" s="841" t="str">
        <f>IF(設定!B21&lt;&gt;0,設定!B21,"")</f>
        <v/>
      </c>
      <c r="E21" s="946" t="s">
        <v>1946</v>
      </c>
      <c r="F21" s="947" t="s">
        <v>1946</v>
      </c>
      <c r="G21" s="155"/>
      <c r="H21" s="207"/>
      <c r="I21" s="949"/>
      <c r="J21" s="949"/>
      <c r="K21" s="950"/>
      <c r="L21" s="507"/>
      <c r="M21" s="207"/>
      <c r="N21" s="949"/>
      <c r="O21" s="949"/>
      <c r="P21" s="951"/>
      <c r="Q21" s="559" t="str">
        <f t="shared" si="2"/>
        <v/>
      </c>
      <c r="V21" s="517">
        <f t="shared" si="3"/>
        <v>0</v>
      </c>
      <c r="W21" s="517">
        <f t="shared" si="4"/>
        <v>0</v>
      </c>
      <c r="X21" s="517">
        <f t="shared" si="5"/>
        <v>0</v>
      </c>
      <c r="Y21" s="517">
        <f t="shared" si="6"/>
        <v>0</v>
      </c>
    </row>
    <row r="22" spans="1:25" ht="15" customHeight="1" x14ac:dyDescent="0.15">
      <c r="A22" s="120" t="str">
        <f>IF(C22&lt;&gt;"",設定!$C$4&amp;TEXT(ROW(A22)-7,"00"),"")</f>
        <v/>
      </c>
      <c r="B22" s="121" t="str">
        <f>IF(C22&lt;&gt;"",設定!$D$4,"")</f>
        <v/>
      </c>
      <c r="C22" s="748" t="str">
        <f t="shared" si="1"/>
        <v/>
      </c>
      <c r="D22" s="847" t="str">
        <f>IF(設定!B22&lt;&gt;0,設定!B22,"")</f>
        <v/>
      </c>
      <c r="E22" s="952" t="s">
        <v>1946</v>
      </c>
      <c r="F22" s="953" t="s">
        <v>1946</v>
      </c>
      <c r="G22" s="158"/>
      <c r="H22" s="208"/>
      <c r="I22" s="954"/>
      <c r="J22" s="954"/>
      <c r="K22" s="955"/>
      <c r="L22" s="508"/>
      <c r="M22" s="208"/>
      <c r="N22" s="954"/>
      <c r="O22" s="954"/>
      <c r="P22" s="956"/>
      <c r="Q22" s="559" t="str">
        <f t="shared" si="2"/>
        <v/>
      </c>
      <c r="V22" s="517">
        <f t="shared" si="3"/>
        <v>0</v>
      </c>
      <c r="W22" s="517">
        <f t="shared" si="4"/>
        <v>0</v>
      </c>
      <c r="X22" s="517">
        <f t="shared" si="5"/>
        <v>0</v>
      </c>
      <c r="Y22" s="517">
        <f t="shared" si="6"/>
        <v>0</v>
      </c>
    </row>
    <row r="23" spans="1:25" ht="15" customHeight="1" x14ac:dyDescent="0.15">
      <c r="A23" s="118" t="str">
        <f>IF(C23&lt;&gt;"",設定!$C$4&amp;TEXT(ROW(A23)-7,"00"),"")</f>
        <v/>
      </c>
      <c r="B23" s="119" t="str">
        <f>IF(C23&lt;&gt;"",設定!$D$4,"")</f>
        <v/>
      </c>
      <c r="C23" s="747" t="str">
        <f t="shared" si="1"/>
        <v/>
      </c>
      <c r="D23" s="835" t="str">
        <f>IF(設定!B23&lt;&gt;0,設定!B23,"")</f>
        <v/>
      </c>
      <c r="E23" s="943" t="s">
        <v>1946</v>
      </c>
      <c r="F23" s="944" t="s">
        <v>1946</v>
      </c>
      <c r="G23" s="159"/>
      <c r="H23" s="209"/>
      <c r="I23" s="780"/>
      <c r="J23" s="780"/>
      <c r="K23" s="781"/>
      <c r="L23" s="509"/>
      <c r="M23" s="209"/>
      <c r="N23" s="780"/>
      <c r="O23" s="780"/>
      <c r="P23" s="945"/>
      <c r="Q23" s="559" t="str">
        <f t="shared" si="2"/>
        <v/>
      </c>
      <c r="V23" s="517">
        <f t="shared" si="3"/>
        <v>0</v>
      </c>
      <c r="W23" s="517">
        <f t="shared" si="4"/>
        <v>0</v>
      </c>
      <c r="X23" s="517">
        <f t="shared" si="5"/>
        <v>0</v>
      </c>
      <c r="Y23" s="517">
        <f t="shared" si="6"/>
        <v>0</v>
      </c>
    </row>
    <row r="24" spans="1:25" ht="15" customHeight="1" x14ac:dyDescent="0.15">
      <c r="A24" s="43" t="str">
        <f>IF(C24&lt;&gt;"",設定!$C$4&amp;TEXT(ROW(A24)-7,"00"),"")</f>
        <v/>
      </c>
      <c r="B24" s="44" t="str">
        <f>IF(C24&lt;&gt;"",設定!$D$4,"")</f>
        <v/>
      </c>
      <c r="C24" s="522" t="str">
        <f t="shared" si="1"/>
        <v/>
      </c>
      <c r="D24" s="841" t="str">
        <f>IF(設定!B24&lt;&gt;0,設定!B24,"")</f>
        <v/>
      </c>
      <c r="E24" s="946" t="s">
        <v>1946</v>
      </c>
      <c r="F24" s="947" t="s">
        <v>1946</v>
      </c>
      <c r="G24" s="155"/>
      <c r="H24" s="206"/>
      <c r="I24" s="537"/>
      <c r="J24" s="537"/>
      <c r="K24" s="360"/>
      <c r="L24" s="507"/>
      <c r="M24" s="206"/>
      <c r="N24" s="537"/>
      <c r="O24" s="537"/>
      <c r="P24" s="948"/>
      <c r="Q24" s="559" t="str">
        <f t="shared" si="2"/>
        <v/>
      </c>
      <c r="V24" s="517">
        <f t="shared" si="3"/>
        <v>0</v>
      </c>
      <c r="W24" s="517">
        <f t="shared" si="4"/>
        <v>0</v>
      </c>
      <c r="X24" s="517">
        <f t="shared" si="5"/>
        <v>0</v>
      </c>
      <c r="Y24" s="517">
        <f t="shared" si="6"/>
        <v>0</v>
      </c>
    </row>
    <row r="25" spans="1:25" ht="15" customHeight="1" x14ac:dyDescent="0.15">
      <c r="A25" s="43" t="str">
        <f>IF(C25&lt;&gt;"",設定!$C$4&amp;TEXT(ROW(A25)-7,"00"),"")</f>
        <v/>
      </c>
      <c r="B25" s="44" t="str">
        <f>IF(C25&lt;&gt;"",設定!$D$4,"")</f>
        <v/>
      </c>
      <c r="C25" s="522" t="str">
        <f t="shared" si="1"/>
        <v/>
      </c>
      <c r="D25" s="841" t="str">
        <f>IF(設定!B25&lt;&gt;0,設定!B25,"")</f>
        <v/>
      </c>
      <c r="E25" s="946" t="s">
        <v>1946</v>
      </c>
      <c r="F25" s="947" t="s">
        <v>1946</v>
      </c>
      <c r="G25" s="155"/>
      <c r="H25" s="206"/>
      <c r="I25" s="537"/>
      <c r="J25" s="537"/>
      <c r="K25" s="360"/>
      <c r="L25" s="507"/>
      <c r="M25" s="206"/>
      <c r="N25" s="537"/>
      <c r="O25" s="537"/>
      <c r="P25" s="948"/>
      <c r="Q25" s="559" t="str">
        <f t="shared" si="2"/>
        <v/>
      </c>
      <c r="V25" s="517">
        <f t="shared" si="3"/>
        <v>0</v>
      </c>
      <c r="W25" s="517">
        <f t="shared" si="4"/>
        <v>0</v>
      </c>
      <c r="X25" s="517">
        <f t="shared" si="5"/>
        <v>0</v>
      </c>
      <c r="Y25" s="517">
        <f t="shared" si="6"/>
        <v>0</v>
      </c>
    </row>
    <row r="26" spans="1:25" ht="15" customHeight="1" x14ac:dyDescent="0.15">
      <c r="A26" s="43" t="str">
        <f>IF(C26&lt;&gt;"",設定!$C$4&amp;TEXT(ROW(A26)-7,"00"),"")</f>
        <v/>
      </c>
      <c r="B26" s="44" t="str">
        <f>IF(C26&lt;&gt;"",設定!$D$4,"")</f>
        <v/>
      </c>
      <c r="C26" s="522" t="str">
        <f t="shared" si="1"/>
        <v/>
      </c>
      <c r="D26" s="841" t="str">
        <f>IF(設定!B26&lt;&gt;0,設定!B26,"")</f>
        <v/>
      </c>
      <c r="E26" s="946" t="s">
        <v>1946</v>
      </c>
      <c r="F26" s="947" t="s">
        <v>1946</v>
      </c>
      <c r="G26" s="155"/>
      <c r="H26" s="207"/>
      <c r="I26" s="949"/>
      <c r="J26" s="949"/>
      <c r="K26" s="950"/>
      <c r="L26" s="507"/>
      <c r="M26" s="207"/>
      <c r="N26" s="949"/>
      <c r="O26" s="949"/>
      <c r="P26" s="951"/>
      <c r="Q26" s="559" t="str">
        <f t="shared" si="2"/>
        <v/>
      </c>
      <c r="V26" s="517">
        <f t="shared" si="3"/>
        <v>0</v>
      </c>
      <c r="W26" s="517">
        <f t="shared" si="4"/>
        <v>0</v>
      </c>
      <c r="X26" s="517">
        <f t="shared" si="5"/>
        <v>0</v>
      </c>
      <c r="Y26" s="517">
        <f t="shared" si="6"/>
        <v>0</v>
      </c>
    </row>
    <row r="27" spans="1:25" ht="15" customHeight="1" x14ac:dyDescent="0.15">
      <c r="A27" s="120" t="str">
        <f>IF(C27&lt;&gt;"",設定!$C$4&amp;TEXT(ROW(A27)-7,"00"),"")</f>
        <v/>
      </c>
      <c r="B27" s="121" t="str">
        <f>IF(C27&lt;&gt;"",設定!$D$4,"")</f>
        <v/>
      </c>
      <c r="C27" s="748" t="str">
        <f t="shared" si="1"/>
        <v/>
      </c>
      <c r="D27" s="847" t="str">
        <f>IF(設定!B27&lt;&gt;0,設定!B27,"")</f>
        <v/>
      </c>
      <c r="E27" s="952" t="s">
        <v>1946</v>
      </c>
      <c r="F27" s="953" t="s">
        <v>1946</v>
      </c>
      <c r="G27" s="158"/>
      <c r="H27" s="208"/>
      <c r="I27" s="954"/>
      <c r="J27" s="954"/>
      <c r="K27" s="955"/>
      <c r="L27" s="508"/>
      <c r="M27" s="208"/>
      <c r="N27" s="954"/>
      <c r="O27" s="954"/>
      <c r="P27" s="956"/>
      <c r="Q27" s="559" t="str">
        <f t="shared" si="2"/>
        <v/>
      </c>
      <c r="V27" s="517">
        <f t="shared" si="3"/>
        <v>0</v>
      </c>
      <c r="W27" s="517">
        <f t="shared" si="4"/>
        <v>0</v>
      </c>
      <c r="X27" s="517">
        <f t="shared" si="5"/>
        <v>0</v>
      </c>
      <c r="Y27" s="517">
        <f t="shared" si="6"/>
        <v>0</v>
      </c>
    </row>
    <row r="28" spans="1:25" ht="15" customHeight="1" x14ac:dyDescent="0.15">
      <c r="A28" s="118" t="str">
        <f>IF(C28&lt;&gt;"",設定!$C$4&amp;TEXT(ROW(A28)-7,"00"),"")</f>
        <v/>
      </c>
      <c r="B28" s="119" t="str">
        <f>IF(C28&lt;&gt;"",設定!$D$4,"")</f>
        <v/>
      </c>
      <c r="C28" s="747" t="str">
        <f t="shared" si="1"/>
        <v/>
      </c>
      <c r="D28" s="835" t="str">
        <f>IF(設定!B28&lt;&gt;0,設定!B28,"")</f>
        <v/>
      </c>
      <c r="E28" s="943" t="s">
        <v>1946</v>
      </c>
      <c r="F28" s="944" t="s">
        <v>1946</v>
      </c>
      <c r="G28" s="159"/>
      <c r="H28" s="209"/>
      <c r="I28" s="780"/>
      <c r="J28" s="780"/>
      <c r="K28" s="781"/>
      <c r="L28" s="509"/>
      <c r="M28" s="209"/>
      <c r="N28" s="780"/>
      <c r="O28" s="780"/>
      <c r="P28" s="945"/>
      <c r="Q28" s="559" t="str">
        <f t="shared" si="2"/>
        <v/>
      </c>
      <c r="V28" s="517">
        <f t="shared" si="3"/>
        <v>0</v>
      </c>
      <c r="W28" s="517">
        <f t="shared" si="4"/>
        <v>0</v>
      </c>
      <c r="X28" s="517">
        <f t="shared" si="5"/>
        <v>0</v>
      </c>
      <c r="Y28" s="517">
        <f t="shared" si="6"/>
        <v>0</v>
      </c>
    </row>
    <row r="29" spans="1:25" ht="15" customHeight="1" x14ac:dyDescent="0.15">
      <c r="A29" s="43" t="str">
        <f>IF(C29&lt;&gt;"",設定!$C$4&amp;TEXT(ROW(A29)-7,"00"),"")</f>
        <v/>
      </c>
      <c r="B29" s="44" t="str">
        <f>IF(C29&lt;&gt;"",設定!$D$4,"")</f>
        <v/>
      </c>
      <c r="C29" s="522" t="str">
        <f t="shared" si="1"/>
        <v/>
      </c>
      <c r="D29" s="841" t="str">
        <f>IF(設定!B29&lt;&gt;0,設定!B29,"")</f>
        <v/>
      </c>
      <c r="E29" s="946" t="s">
        <v>1946</v>
      </c>
      <c r="F29" s="947" t="s">
        <v>1946</v>
      </c>
      <c r="G29" s="155"/>
      <c r="H29" s="206"/>
      <c r="I29" s="537"/>
      <c r="J29" s="537"/>
      <c r="K29" s="360"/>
      <c r="L29" s="507"/>
      <c r="M29" s="206"/>
      <c r="N29" s="537"/>
      <c r="O29" s="537"/>
      <c r="P29" s="948"/>
      <c r="Q29" s="559" t="str">
        <f t="shared" si="2"/>
        <v/>
      </c>
      <c r="V29" s="517">
        <f t="shared" si="3"/>
        <v>0</v>
      </c>
      <c r="W29" s="517">
        <f t="shared" si="4"/>
        <v>0</v>
      </c>
      <c r="X29" s="517">
        <f t="shared" si="5"/>
        <v>0</v>
      </c>
      <c r="Y29" s="517">
        <f t="shared" si="6"/>
        <v>0</v>
      </c>
    </row>
    <row r="30" spans="1:25" ht="15" customHeight="1" x14ac:dyDescent="0.15">
      <c r="A30" s="43" t="str">
        <f>IF(C30&lt;&gt;"",設定!$C$4&amp;TEXT(ROW(A30)-7,"00"),"")</f>
        <v/>
      </c>
      <c r="B30" s="44" t="str">
        <f>IF(C30&lt;&gt;"",設定!$D$4,"")</f>
        <v/>
      </c>
      <c r="C30" s="522" t="str">
        <f t="shared" si="1"/>
        <v/>
      </c>
      <c r="D30" s="841" t="str">
        <f>IF(設定!B30&lt;&gt;0,設定!B30,"")</f>
        <v/>
      </c>
      <c r="E30" s="946" t="s">
        <v>1946</v>
      </c>
      <c r="F30" s="947" t="s">
        <v>1946</v>
      </c>
      <c r="G30" s="155"/>
      <c r="H30" s="206"/>
      <c r="I30" s="537"/>
      <c r="J30" s="537"/>
      <c r="K30" s="360"/>
      <c r="L30" s="507"/>
      <c r="M30" s="206"/>
      <c r="N30" s="537"/>
      <c r="O30" s="537"/>
      <c r="P30" s="948"/>
      <c r="Q30" s="559" t="str">
        <f t="shared" si="2"/>
        <v/>
      </c>
      <c r="V30" s="517">
        <f t="shared" si="3"/>
        <v>0</v>
      </c>
      <c r="W30" s="517">
        <f t="shared" si="4"/>
        <v>0</v>
      </c>
      <c r="X30" s="517">
        <f t="shared" si="5"/>
        <v>0</v>
      </c>
      <c r="Y30" s="517">
        <f t="shared" si="6"/>
        <v>0</v>
      </c>
    </row>
    <row r="31" spans="1:25" ht="15" customHeight="1" x14ac:dyDescent="0.15">
      <c r="A31" s="632" t="str">
        <f>IF(C31&lt;&gt;"",設定!$C$4&amp;TEXT(ROW(A31)-7,"00"),"")</f>
        <v/>
      </c>
      <c r="B31" s="633" t="str">
        <f>IF(C31&lt;&gt;"",設定!$D$4,"")</f>
        <v/>
      </c>
      <c r="C31" s="751" t="str">
        <f t="shared" si="1"/>
        <v/>
      </c>
      <c r="D31" s="841" t="str">
        <f>IF(設定!B31&lt;&gt;0,設定!B31,"")</f>
        <v/>
      </c>
      <c r="E31" s="946" t="s">
        <v>1946</v>
      </c>
      <c r="F31" s="947" t="s">
        <v>1946</v>
      </c>
      <c r="G31" s="155"/>
      <c r="H31" s="206"/>
      <c r="I31" s="537"/>
      <c r="J31" s="537"/>
      <c r="K31" s="360"/>
      <c r="L31" s="507"/>
      <c r="M31" s="206"/>
      <c r="N31" s="537"/>
      <c r="O31" s="537"/>
      <c r="P31" s="948"/>
      <c r="Q31" s="559" t="str">
        <f t="shared" si="2"/>
        <v/>
      </c>
      <c r="V31" s="517">
        <f t="shared" si="3"/>
        <v>0</v>
      </c>
      <c r="W31" s="517">
        <f t="shared" si="4"/>
        <v>0</v>
      </c>
      <c r="X31" s="517">
        <f t="shared" si="5"/>
        <v>0</v>
      </c>
      <c r="Y31" s="517">
        <f t="shared" si="6"/>
        <v>0</v>
      </c>
    </row>
    <row r="32" spans="1:25" ht="15" customHeight="1" thickBot="1" x14ac:dyDescent="0.2">
      <c r="A32" s="40" t="str">
        <f>IF(C32&lt;&gt;"",設定!$C$4&amp;TEXT(ROW(A32)-7,"00"),"")</f>
        <v/>
      </c>
      <c r="B32" s="42" t="str">
        <f>IF(C32&lt;&gt;"",設定!$D$4,"")</f>
        <v/>
      </c>
      <c r="C32" s="523" t="str">
        <f t="shared" si="1"/>
        <v/>
      </c>
      <c r="D32" s="854" t="str">
        <f>IF(設定!B32&lt;&gt;0,設定!B32,"")</f>
        <v/>
      </c>
      <c r="E32" s="957" t="s">
        <v>1946</v>
      </c>
      <c r="F32" s="958" t="s">
        <v>1946</v>
      </c>
      <c r="G32" s="161"/>
      <c r="H32" s="959"/>
      <c r="I32" s="538"/>
      <c r="J32" s="538"/>
      <c r="K32" s="363"/>
      <c r="L32" s="512"/>
      <c r="M32" s="959"/>
      <c r="N32" s="538"/>
      <c r="O32" s="538"/>
      <c r="P32" s="960"/>
      <c r="Q32" s="559" t="str">
        <f t="shared" si="2"/>
        <v/>
      </c>
      <c r="V32" s="517">
        <f t="shared" si="3"/>
        <v>0</v>
      </c>
      <c r="W32" s="517">
        <f t="shared" si="4"/>
        <v>0</v>
      </c>
      <c r="X32" s="517">
        <f t="shared" si="5"/>
        <v>0</v>
      </c>
      <c r="Y32" s="517">
        <f t="shared" si="6"/>
        <v>0</v>
      </c>
    </row>
  </sheetData>
  <sheetProtection algorithmName="SHA-512" hashValue="CsTL5dR+D4FDkFt5YqkKxoscrlD9kvoJCGO1nQDOC1dxLDhMxuII+Nc2LdU91TjoKsfediKR/ZWcWDs3ebpSDA==" saltValue="GUPYK8FdddI8MJJTTN1+Nw==" spinCount="100000" sheet="1" objects="1" scenarios="1"/>
  <mergeCells count="2">
    <mergeCell ref="H3:K3"/>
    <mergeCell ref="M3:P3"/>
  </mergeCells>
  <phoneticPr fontId="2"/>
  <conditionalFormatting sqref="D8:P32">
    <cfRule type="expression" dxfId="225" priority="4">
      <formula>$C8=""</formula>
    </cfRule>
  </conditionalFormatting>
  <conditionalFormatting sqref="E3:H3 L3:M3">
    <cfRule type="containsText" dxfId="224" priority="6" operator="containsText" text="未入力">
      <formula>NOT(ISERROR(SEARCH("未入力",E3)))</formula>
    </cfRule>
  </conditionalFormatting>
  <conditionalFormatting sqref="F7">
    <cfRule type="expression" dxfId="223" priority="3">
      <formula>$E7&lt;&gt;"1：実施している"</formula>
    </cfRule>
  </conditionalFormatting>
  <conditionalFormatting sqref="G4">
    <cfRule type="containsText" dxfId="222" priority="5" operator="containsText" text="未入力">
      <formula>NOT(ISERROR(SEARCH("未入力",G4)))</formula>
    </cfRule>
  </conditionalFormatting>
  <conditionalFormatting sqref="H8:K32">
    <cfRule type="expression" dxfId="221" priority="2">
      <formula>$G8&lt;&gt;"1：設けている"</formula>
    </cfRule>
  </conditionalFormatting>
  <conditionalFormatting sqref="M8:P32">
    <cfRule type="expression" dxfId="220" priority="1">
      <formula>$L8&lt;&gt;"1：設けている"</formula>
    </cfRule>
  </conditionalFormatting>
  <conditionalFormatting sqref="Q7:Q32">
    <cfRule type="containsText" dxfId="219" priority="8" operator="containsText" text="未入力">
      <formula>NOT(ISERROR(SEARCH("未入力",Q7)))</formula>
    </cfRule>
  </conditionalFormatting>
  <conditionalFormatting sqref="R7">
    <cfRule type="containsText" dxfId="218" priority="7" operator="containsText" text="入力">
      <formula>NOT(ISERROR(SEARCH("入力",R7)))</formula>
    </cfRule>
  </conditionalFormatting>
  <dataValidations count="4">
    <dataValidation type="list" allowBlank="1" showInputMessage="1" showErrorMessage="1" sqref="F7" xr:uid="{01F570E4-295E-41FD-A0E2-1B45527F7C1B}">
      <formula1>"1：認定している,2：認定していない"</formula1>
    </dataValidation>
    <dataValidation type="list" allowBlank="1" showInputMessage="1" showErrorMessage="1" sqref="E7" xr:uid="{B69599EE-F594-4206-98E8-C1202B13A27D}">
      <formula1>"1：実施している,2：実施していない"</formula1>
    </dataValidation>
    <dataValidation type="list" imeMode="disabled" allowBlank="1" showInputMessage="1" showErrorMessage="1" error="整数を入力してください。" sqref="G8:G32 L8:L32" xr:uid="{3CDE0C9A-7C69-49FB-9DA4-F409825FFEAE}">
      <formula1>"1：設けている,2：設けていない"</formula1>
    </dataValidation>
    <dataValidation type="whole" imeMode="disabled" allowBlank="1" showInputMessage="1" showErrorMessage="1" error="整数を入力してください。" sqref="H8:K32 M8:P32" xr:uid="{F3BE4F3B-77F4-4C24-B518-200BF7005743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2E327-0CDF-4288-911A-9DF88CB4F48E}">
  <dimension ref="A1:BJ8"/>
  <sheetViews>
    <sheetView showGridLines="0" zoomScale="85" zoomScaleNormal="85" workbookViewId="0">
      <pane xSplit="4" ySplit="8" topLeftCell="E9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24" width="3.625" style="37" customWidth="1"/>
    <col min="25" max="25" width="10.625" style="37" customWidth="1"/>
    <col min="26" max="26" width="35.625" style="37" customWidth="1"/>
    <col min="27" max="27" width="10" style="245" customWidth="1"/>
    <col min="28" max="28" width="10" style="540" customWidth="1"/>
    <col min="29" max="30" width="2.5" style="517" customWidth="1"/>
    <col min="31" max="37" width="2.5" style="513" customWidth="1"/>
    <col min="38" max="38" width="2.5" style="540" customWidth="1"/>
    <col min="39" max="39" width="2.5" style="539" customWidth="1"/>
    <col min="40" max="62" width="2.5" style="539"/>
    <col min="63" max="16384" width="2.5" style="37"/>
  </cols>
  <sheetData>
    <row r="1" spans="1:36" ht="13.5" customHeight="1" x14ac:dyDescent="0.15">
      <c r="D1" s="36" t="s">
        <v>4960</v>
      </c>
    </row>
    <row r="2" spans="1:36" ht="13.5" customHeight="1" thickBot="1" x14ac:dyDescent="0.2">
      <c r="D2" s="37" t="s">
        <v>1982</v>
      </c>
    </row>
    <row r="3" spans="1:36" ht="13.5" customHeight="1" x14ac:dyDescent="0.15">
      <c r="A3" s="45"/>
      <c r="B3" s="46"/>
      <c r="C3" s="149"/>
      <c r="D3" s="520"/>
      <c r="E3" s="1028" t="str">
        <f>IF(AC6=1,"↓未入力あり","")</f>
        <v/>
      </c>
      <c r="F3" s="1028"/>
      <c r="G3" s="1028"/>
      <c r="H3" s="1028"/>
      <c r="I3" s="1028"/>
      <c r="J3" s="1028"/>
      <c r="K3" s="1028"/>
      <c r="L3" s="1028"/>
      <c r="M3" s="1028"/>
      <c r="N3" s="1028" t="str">
        <f>IF(AD6=1,"↓未入力あり","")</f>
        <v/>
      </c>
      <c r="O3" s="1028"/>
      <c r="P3" s="1028"/>
      <c r="Q3" s="1028"/>
      <c r="R3" s="1028"/>
      <c r="S3" s="1028"/>
      <c r="T3" s="1028"/>
      <c r="U3" s="1028" t="str">
        <f>IF(AE6=1,"↓未入力あり","")</f>
        <v/>
      </c>
      <c r="V3" s="1028"/>
      <c r="W3" s="1028"/>
      <c r="X3" s="1028"/>
      <c r="Y3" s="261" t="str">
        <f>IF(AF6=1,"↓未入力あり","")</f>
        <v/>
      </c>
      <c r="Z3" s="322" t="str">
        <f>IF(AG6=1,"↓未入力あり","")</f>
        <v/>
      </c>
    </row>
    <row r="4" spans="1:36" ht="13.5" customHeight="1" x14ac:dyDescent="0.15">
      <c r="A4" s="47"/>
      <c r="B4" s="48"/>
      <c r="C4" s="52"/>
      <c r="D4" s="214"/>
      <c r="E4" s="623" t="s">
        <v>4961</v>
      </c>
      <c r="F4" s="624"/>
      <c r="G4" s="624"/>
      <c r="H4" s="624"/>
      <c r="I4" s="624"/>
      <c r="J4" s="624"/>
      <c r="K4" s="624"/>
      <c r="L4" s="624"/>
      <c r="M4" s="624"/>
      <c r="N4" s="1079"/>
      <c r="O4" s="1079"/>
      <c r="P4" s="1079"/>
      <c r="Q4" s="1079"/>
      <c r="R4" s="1079"/>
      <c r="S4" s="1079"/>
      <c r="T4" s="1079"/>
      <c r="U4" s="1080"/>
      <c r="V4" s="1080"/>
      <c r="W4" s="1080"/>
      <c r="X4" s="1080"/>
      <c r="Y4" s="627"/>
      <c r="Z4" s="628"/>
    </row>
    <row r="5" spans="1:36" ht="13.5" customHeight="1" x14ac:dyDescent="0.15">
      <c r="A5" s="47"/>
      <c r="B5" s="48"/>
      <c r="C5" s="52"/>
      <c r="D5" s="214"/>
      <c r="E5" s="82" t="s">
        <v>2035</v>
      </c>
      <c r="F5" s="82"/>
      <c r="G5" s="82"/>
      <c r="H5" s="82"/>
      <c r="I5" s="82"/>
      <c r="J5" s="82"/>
      <c r="K5" s="82"/>
      <c r="L5" s="82"/>
      <c r="M5" s="82"/>
      <c r="N5" s="52" t="s">
        <v>2036</v>
      </c>
      <c r="O5" s="82"/>
      <c r="P5" s="82"/>
      <c r="Q5" s="82"/>
      <c r="R5" s="82"/>
      <c r="S5" s="82"/>
      <c r="T5" s="82"/>
      <c r="U5" s="52" t="s">
        <v>2339</v>
      </c>
      <c r="V5" s="82"/>
      <c r="W5" s="82"/>
      <c r="X5" s="82"/>
      <c r="Y5" s="52" t="s">
        <v>2340</v>
      </c>
      <c r="Z5" s="49"/>
    </row>
    <row r="6" spans="1:36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08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108" t="s">
        <v>1954</v>
      </c>
      <c r="K6" s="90" t="s">
        <v>1955</v>
      </c>
      <c r="L6" s="90" t="s">
        <v>1956</v>
      </c>
      <c r="M6" s="108" t="s">
        <v>1957</v>
      </c>
      <c r="N6" s="89" t="s">
        <v>1949</v>
      </c>
      <c r="O6" s="90" t="s">
        <v>1950</v>
      </c>
      <c r="P6" s="90" t="s">
        <v>1951</v>
      </c>
      <c r="Q6" s="90" t="s">
        <v>1952</v>
      </c>
      <c r="R6" s="90" t="s">
        <v>1953</v>
      </c>
      <c r="S6" s="108" t="s">
        <v>1954</v>
      </c>
      <c r="T6" s="172" t="s">
        <v>1955</v>
      </c>
      <c r="U6" s="89" t="s">
        <v>1949</v>
      </c>
      <c r="V6" s="90" t="s">
        <v>1950</v>
      </c>
      <c r="W6" s="90" t="s">
        <v>1951</v>
      </c>
      <c r="X6" s="108" t="s">
        <v>1952</v>
      </c>
      <c r="Y6" s="89" t="s">
        <v>2058</v>
      </c>
      <c r="Z6" s="241" t="s">
        <v>2059</v>
      </c>
      <c r="AC6" s="513">
        <f>IF(SUM(AC7:AC7)&lt;&gt;0,1,0)</f>
        <v>0</v>
      </c>
      <c r="AD6" s="513">
        <f t="shared" ref="AD6" si="0">IF(SUM(AD7:AD7)&lt;&gt;0,1,0)</f>
        <v>0</v>
      </c>
      <c r="AE6" s="513">
        <f>IF(SUM(AE7:AE7)&lt;&gt;0,1,0)</f>
        <v>0</v>
      </c>
      <c r="AF6" s="513">
        <f>IF(SUM(AF7:AF7)&lt;&gt;0,1,0)</f>
        <v>0</v>
      </c>
      <c r="AG6" s="513">
        <f>IF(SUM(AG7:AG7)&lt;&gt;0,1,0)</f>
        <v>0</v>
      </c>
      <c r="AI6" s="513">
        <f>IF(SUM(AI7:AI7)&lt;&gt;0,1,0)</f>
        <v>0</v>
      </c>
      <c r="AJ6" s="513">
        <f>IF(SUM(AJ7:AJ7)&lt;&gt;0,1,0)</f>
        <v>0</v>
      </c>
    </row>
    <row r="7" spans="1:3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2084</v>
      </c>
      <c r="E7" s="233"/>
      <c r="F7" s="232"/>
      <c r="G7" s="232"/>
      <c r="H7" s="232"/>
      <c r="I7" s="232"/>
      <c r="J7" s="233"/>
      <c r="K7" s="232"/>
      <c r="L7" s="232"/>
      <c r="M7" s="233"/>
      <c r="N7" s="238"/>
      <c r="O7" s="232"/>
      <c r="P7" s="232"/>
      <c r="Q7" s="232"/>
      <c r="R7" s="232"/>
      <c r="S7" s="233"/>
      <c r="T7" s="239"/>
      <c r="U7" s="238"/>
      <c r="V7" s="232"/>
      <c r="W7" s="232"/>
      <c r="X7" s="233"/>
      <c r="Y7" s="238"/>
      <c r="Z7" s="365"/>
      <c r="AA7" s="105" t="str">
        <f>IF(SUM(AC7:AF7)&gt;0,"←未入力あり","")</f>
        <v/>
      </c>
      <c r="AB7" s="105" t="str">
        <f>IF(SUM(AI7:AJ7)&gt;0,"←入力エラー","")</f>
        <v/>
      </c>
      <c r="AC7" s="517">
        <f>IF(AND(設定!C4&lt;&gt;"",COUNTA(E7:M7)=0),1,0)</f>
        <v>0</v>
      </c>
      <c r="AD7" s="517">
        <f>IF(AND(AND(設定!C4&lt;&gt;"",E7=""),COUNTA(N7:T7)=0),1,0)</f>
        <v>0</v>
      </c>
      <c r="AE7" s="513">
        <f>IF(AND(N7&lt;&gt;"",COUNTA(U7:X7)=0),1,0)</f>
        <v>0</v>
      </c>
      <c r="AF7" s="513">
        <f>IF(AND(S7&lt;&gt;"",Y7=""),1,0)</f>
        <v>0</v>
      </c>
      <c r="AG7" s="513">
        <f>IF(AND(S7&lt;&gt;"",Z7=""),1,0)</f>
        <v>0</v>
      </c>
      <c r="AI7" s="513">
        <f>IF(AND(COUNTA(E7:L7)&lt;&gt;0,M7&lt;&gt;""),1,0)</f>
        <v>0</v>
      </c>
      <c r="AJ7" s="513">
        <f>IF(AND(COUNTA(N7:S7)&lt;&gt;0,T7&lt;&gt;""),1,0)</f>
        <v>0</v>
      </c>
    </row>
    <row r="8" spans="1:36" ht="13.5" customHeight="1" x14ac:dyDescent="0.15">
      <c r="H8" s="1078" t="str">
        <f>IF(AI6=0,"","「ｉ」選択時は複数選択不可↑")</f>
        <v/>
      </c>
      <c r="I8" s="1078"/>
      <c r="J8" s="1078"/>
      <c r="K8" s="1078"/>
      <c r="L8" s="1078"/>
      <c r="M8" s="1078"/>
      <c r="O8" s="1078" t="str">
        <f>IF(AJ6=0,"","「ｇ」選択時は複数選択不可↑")</f>
        <v/>
      </c>
      <c r="P8" s="1078"/>
      <c r="Q8" s="1078"/>
      <c r="R8" s="1078"/>
      <c r="S8" s="1078"/>
      <c r="T8" s="1078"/>
    </row>
  </sheetData>
  <sheetProtection algorithmName="SHA-512" hashValue="11B6c1ZG21Waw6UmYm55Ey014ykKsa4qch313nHlozWexD2phTuG9PzlambKENQq2gfq6nv5pHCY+TlcWK2UJQ==" saltValue="x98UYRRmcOnvcjOsGfFxUQ==" spinCount="100000" sheet="1" objects="1" scenarios="1"/>
  <mergeCells count="7">
    <mergeCell ref="H8:M8"/>
    <mergeCell ref="O8:T8"/>
    <mergeCell ref="E3:M3"/>
    <mergeCell ref="N3:T3"/>
    <mergeCell ref="U3:X3"/>
    <mergeCell ref="N4:T4"/>
    <mergeCell ref="U4:X4"/>
  </mergeCells>
  <phoneticPr fontId="2"/>
  <conditionalFormatting sqref="E3">
    <cfRule type="containsText" dxfId="217" priority="26" operator="containsText" text="未入力">
      <formula>NOT(ISERROR(SEARCH("未入力",#REF!)))</formula>
    </cfRule>
  </conditionalFormatting>
  <conditionalFormatting sqref="E7:M7">
    <cfRule type="expression" dxfId="216" priority="5">
      <formula>AND(COUNTA($E$7:$L$7)&gt;0,COUNTA($M$7)&gt;0)</formula>
    </cfRule>
  </conditionalFormatting>
  <conditionalFormatting sqref="E3:Z3">
    <cfRule type="containsText" dxfId="215" priority="3" operator="containsText" text="未入力">
      <formula>NOT(ISERROR(SEARCH("未入力",E3)))</formula>
    </cfRule>
  </conditionalFormatting>
  <conditionalFormatting sqref="H8:M8">
    <cfRule type="expression" dxfId="214" priority="11">
      <formula>$H$8&lt;&gt;""</formula>
    </cfRule>
  </conditionalFormatting>
  <conditionalFormatting sqref="N3">
    <cfRule type="containsText" dxfId="213" priority="31" operator="containsText" text="未入力">
      <formula>NOT(ISERROR(SEARCH("未入力",#REF!)))</formula>
    </cfRule>
  </conditionalFormatting>
  <conditionalFormatting sqref="N7:T7">
    <cfRule type="expression" dxfId="212" priority="4">
      <formula>AND(COUNTA($N$7:$S$7)&gt;0,COUNTA($T$7)&gt;0)</formula>
    </cfRule>
  </conditionalFormatting>
  <conditionalFormatting sqref="O8:T8">
    <cfRule type="expression" dxfId="211" priority="10">
      <formula>$O$8&lt;&gt;""</formula>
    </cfRule>
  </conditionalFormatting>
  <conditionalFormatting sqref="U3:U4 Y3:Y4">
    <cfRule type="containsText" dxfId="210" priority="28" operator="containsText" text="未入力">
      <formula>NOT(ISERROR(SEARCH("未入力",#REF!)))</formula>
    </cfRule>
  </conditionalFormatting>
  <conditionalFormatting sqref="U4 Y4:Z4">
    <cfRule type="containsText" dxfId="209" priority="29" operator="containsText" text="複数選択">
      <formula>NOT(ISERROR(SEARCH("複数選択",#REF!)))</formula>
    </cfRule>
  </conditionalFormatting>
  <conditionalFormatting sqref="U7:X7">
    <cfRule type="expression" dxfId="208" priority="9">
      <formula>$N7=""</formula>
    </cfRule>
  </conditionalFormatting>
  <conditionalFormatting sqref="U4:Z4">
    <cfRule type="containsText" dxfId="207" priority="21" operator="containsText" text="複数">
      <formula>NOT(ISERROR(SEARCH("複数",U4)))</formula>
    </cfRule>
  </conditionalFormatting>
  <conditionalFormatting sqref="V4:W4">
    <cfRule type="containsText" dxfId="206" priority="27" operator="containsText" text="複数選択">
      <formula>NOT(ISERROR(SEARCH("複数選択",#REF!)))</formula>
    </cfRule>
  </conditionalFormatting>
  <conditionalFormatting sqref="X4">
    <cfRule type="containsText" dxfId="205" priority="30" operator="containsText" text="複数選択">
      <formula>NOT(ISERROR(SEARCH("複数選択",#REF!)))</formula>
    </cfRule>
  </conditionalFormatting>
  <conditionalFormatting sqref="Y7:Z7">
    <cfRule type="expression" dxfId="204" priority="8">
      <formula>$S7=""</formula>
    </cfRule>
  </conditionalFormatting>
  <conditionalFormatting sqref="AA7">
    <cfRule type="containsText" dxfId="203" priority="25" operator="containsText" text="未入力">
      <formula>NOT(ISERROR(SEARCH("未入力",AA7)))</formula>
    </cfRule>
  </conditionalFormatting>
  <conditionalFormatting sqref="AB7">
    <cfRule type="containsText" dxfId="202" priority="23" operator="containsText" text="入力">
      <formula>NOT(ISERROR(SEARCH("入力",AB7)))</formula>
    </cfRule>
  </conditionalFormatting>
  <dataValidations count="3">
    <dataValidation imeMode="on" allowBlank="1" showInputMessage="1" showErrorMessage="1" sqref="Z7" xr:uid="{78416C28-15D0-4297-A618-194130EC8184}"/>
    <dataValidation type="list" imeMode="disabled" allowBlank="1" showInputMessage="1" showErrorMessage="1" error="整数を入力してください。" sqref="Y7" xr:uid="{2C4EECF8-6FBC-48EB-A398-CF99E0EB564D}">
      <formula1>"1：認定あり,2：認定なし"</formula1>
    </dataValidation>
    <dataValidation type="list" imeMode="disabled" allowBlank="1" showInputMessage="1" showErrorMessage="1" error="整数を入力してください。" sqref="E7:X7" xr:uid="{D6CCAC0A-6755-49DA-BB2E-E86BB99CA539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2BEC4-8DEE-4514-9D16-74A5F3B2429C}">
  <dimension ref="A1:I51"/>
  <sheetViews>
    <sheetView showGridLines="0" zoomScale="85" zoomScaleNormal="85" workbookViewId="0">
      <pane xSplit="4" ySplit="6" topLeftCell="E7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41" customWidth="1"/>
    <col min="5" max="5" width="15.625" style="41" customWidth="1"/>
    <col min="6" max="6" width="10.625" style="41" customWidth="1"/>
    <col min="7" max="8" width="2.5" style="41"/>
    <col min="9" max="9" width="2.5" style="517"/>
    <col min="10" max="16384" width="2.5" style="41"/>
  </cols>
  <sheetData>
    <row r="1" spans="1:9" ht="13.5" x14ac:dyDescent="0.15">
      <c r="D1" s="961" t="s">
        <v>4907</v>
      </c>
    </row>
    <row r="2" spans="1:9" ht="12" thickBot="1" x14ac:dyDescent="0.2">
      <c r="D2" s="41" t="s">
        <v>1936</v>
      </c>
    </row>
    <row r="3" spans="1:9" ht="13.5" customHeight="1" x14ac:dyDescent="0.15">
      <c r="A3" s="45"/>
      <c r="B3" s="46"/>
      <c r="C3" s="149"/>
      <c r="D3" s="962"/>
      <c r="E3" s="963" t="str">
        <f ca="1">IF(I6=1,"↓未入力あり","")</f>
        <v/>
      </c>
    </row>
    <row r="4" spans="1:9" ht="22.5" customHeight="1" x14ac:dyDescent="0.15">
      <c r="A4" s="47"/>
      <c r="B4" s="48"/>
      <c r="C4" s="52"/>
      <c r="D4" s="964"/>
      <c r="E4" s="965" t="s">
        <v>4907</v>
      </c>
    </row>
    <row r="5" spans="1:9" ht="11.25" customHeight="1" x14ac:dyDescent="0.15">
      <c r="A5" s="47"/>
      <c r="B5" s="48"/>
      <c r="C5" s="52"/>
      <c r="D5" s="964"/>
      <c r="E5" s="966" t="s">
        <v>4908</v>
      </c>
    </row>
    <row r="6" spans="1:9" ht="12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521" t="s">
        <v>4909</v>
      </c>
      <c r="I6" s="517">
        <f ca="1">IF(SUM(I7:I51)&lt;&gt;0,1,0)</f>
        <v>0</v>
      </c>
    </row>
    <row r="7" spans="1:9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967" t="str">
        <f ca="1">IF(設定!AE8&lt;&gt;0,設定!AE8,"")</f>
        <v/>
      </c>
      <c r="E7" s="343"/>
      <c r="F7" s="41" t="str">
        <f ca="1">IF(SUM(I7:I7)&gt;0,"←未入力あり","")</f>
        <v/>
      </c>
      <c r="I7" s="517">
        <f t="shared" ref="I7:I51" ca="1" si="0">IF(AND($D7&lt;&gt;"",E7=""),1,0)</f>
        <v>0</v>
      </c>
    </row>
    <row r="8" spans="1:9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968" t="str">
        <f ca="1">IF(設定!AE9&lt;&gt;0,設定!AE9,"")</f>
        <v/>
      </c>
      <c r="E8" s="344"/>
      <c r="F8" s="41" t="str">
        <f t="shared" ref="F8:F51" ca="1" si="1">IF(SUM(I8:I8)&gt;0,"←未入力あり","")</f>
        <v/>
      </c>
      <c r="I8" s="517">
        <f t="shared" ca="1" si="0"/>
        <v>0</v>
      </c>
    </row>
    <row r="9" spans="1:9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968" t="str">
        <f ca="1">IF(設定!AE10&lt;&gt;0,設定!AE10,"")</f>
        <v/>
      </c>
      <c r="E9" s="344"/>
      <c r="F9" s="41" t="str">
        <f t="shared" ca="1" si="1"/>
        <v/>
      </c>
      <c r="I9" s="517">
        <f t="shared" ca="1" si="0"/>
        <v>0</v>
      </c>
    </row>
    <row r="10" spans="1:9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968" t="str">
        <f ca="1">IF(設定!AE11&lt;&gt;0,設定!AE11,"")</f>
        <v/>
      </c>
      <c r="E10" s="344"/>
      <c r="F10" s="41" t="str">
        <f t="shared" ca="1" si="1"/>
        <v/>
      </c>
      <c r="I10" s="517">
        <f t="shared" ca="1" si="0"/>
        <v>0</v>
      </c>
    </row>
    <row r="11" spans="1:9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49" t="str">
        <f>IF(設定!AF12&lt;&gt;0,設定!AF12,"")</f>
        <v/>
      </c>
      <c r="D11" s="969" t="str">
        <f ca="1">IF(設定!AE12&lt;&gt;0,設定!AE12,"")</f>
        <v/>
      </c>
      <c r="E11" s="345"/>
      <c r="F11" s="41" t="str">
        <f t="shared" ca="1" si="1"/>
        <v/>
      </c>
      <c r="I11" s="517">
        <f t="shared" ca="1" si="0"/>
        <v>0</v>
      </c>
    </row>
    <row r="12" spans="1:9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970" t="str">
        <f ca="1">IF(設定!AE13&lt;&gt;0,設定!AE13,"")</f>
        <v/>
      </c>
      <c r="E12" s="346"/>
      <c r="F12" s="41" t="str">
        <f t="shared" ca="1" si="1"/>
        <v/>
      </c>
      <c r="I12" s="517">
        <f t="shared" ca="1" si="0"/>
        <v>0</v>
      </c>
    </row>
    <row r="13" spans="1:9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968" t="str">
        <f ca="1">IF(設定!AE14&lt;&gt;0,設定!AE14,"")</f>
        <v/>
      </c>
      <c r="E13" s="344"/>
      <c r="F13" s="41" t="str">
        <f t="shared" ca="1" si="1"/>
        <v/>
      </c>
      <c r="I13" s="517">
        <f t="shared" ca="1" si="0"/>
        <v>0</v>
      </c>
    </row>
    <row r="14" spans="1:9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968" t="str">
        <f ca="1">IF(設定!AE15&lt;&gt;0,設定!AE15,"")</f>
        <v/>
      </c>
      <c r="E14" s="344"/>
      <c r="F14" s="41" t="str">
        <f t="shared" ca="1" si="1"/>
        <v/>
      </c>
      <c r="I14" s="517">
        <f t="shared" ca="1" si="0"/>
        <v>0</v>
      </c>
    </row>
    <row r="15" spans="1:9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968" t="str">
        <f ca="1">IF(設定!AE16&lt;&gt;0,設定!AE16,"")</f>
        <v/>
      </c>
      <c r="E15" s="344"/>
      <c r="F15" s="41" t="str">
        <f t="shared" ca="1" si="1"/>
        <v/>
      </c>
      <c r="I15" s="517">
        <f t="shared" ca="1" si="0"/>
        <v>0</v>
      </c>
    </row>
    <row r="16" spans="1:9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49" t="str">
        <f>IF(設定!AF17&lt;&gt;0,設定!AF17,"")</f>
        <v/>
      </c>
      <c r="D16" s="971" t="str">
        <f ca="1">IF(設定!AE17&lt;&gt;0,設定!AE17,"")</f>
        <v/>
      </c>
      <c r="E16" s="347"/>
      <c r="F16" s="41" t="str">
        <f t="shared" ca="1" si="1"/>
        <v/>
      </c>
      <c r="I16" s="517">
        <f t="shared" ca="1" si="0"/>
        <v>0</v>
      </c>
    </row>
    <row r="17" spans="1:9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972" t="str">
        <f ca="1">IF(設定!AE18&lt;&gt;0,設定!AE18,"")</f>
        <v/>
      </c>
      <c r="E17" s="348"/>
      <c r="F17" s="41" t="str">
        <f t="shared" ca="1" si="1"/>
        <v/>
      </c>
      <c r="I17" s="517">
        <f t="shared" ca="1" si="0"/>
        <v>0</v>
      </c>
    </row>
    <row r="18" spans="1:9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968" t="str">
        <f ca="1">IF(設定!AE19&lt;&gt;0,設定!AE19,"")</f>
        <v/>
      </c>
      <c r="E18" s="344"/>
      <c r="F18" s="41" t="str">
        <f t="shared" ca="1" si="1"/>
        <v/>
      </c>
      <c r="I18" s="517">
        <f t="shared" ca="1" si="0"/>
        <v>0</v>
      </c>
    </row>
    <row r="19" spans="1:9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968" t="str">
        <f ca="1">IF(設定!AE20&lt;&gt;0,設定!AE20,"")</f>
        <v/>
      </c>
      <c r="E19" s="344"/>
      <c r="F19" s="41" t="str">
        <f t="shared" ca="1" si="1"/>
        <v/>
      </c>
      <c r="I19" s="517">
        <f t="shared" ca="1" si="0"/>
        <v>0</v>
      </c>
    </row>
    <row r="20" spans="1:9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968" t="str">
        <f ca="1">IF(設定!AE21&lt;&gt;0,設定!AE21,"")</f>
        <v/>
      </c>
      <c r="E20" s="344"/>
      <c r="F20" s="41" t="str">
        <f t="shared" ca="1" si="1"/>
        <v/>
      </c>
      <c r="I20" s="517">
        <f t="shared" ca="1" si="0"/>
        <v>0</v>
      </c>
    </row>
    <row r="21" spans="1:9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49" t="str">
        <f>IF(設定!AF22&lt;&gt;0,設定!AF22,"")</f>
        <v/>
      </c>
      <c r="D21" s="969" t="str">
        <f ca="1">IF(設定!AE22&lt;&gt;0,設定!AE22,"")</f>
        <v/>
      </c>
      <c r="E21" s="345"/>
      <c r="F21" s="41" t="str">
        <f t="shared" ca="1" si="1"/>
        <v/>
      </c>
      <c r="I21" s="517">
        <f t="shared" ca="1" si="0"/>
        <v>0</v>
      </c>
    </row>
    <row r="22" spans="1:9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970" t="str">
        <f ca="1">IF(設定!AE23&lt;&gt;0,設定!AE23,"")</f>
        <v/>
      </c>
      <c r="E22" s="346"/>
      <c r="F22" s="41" t="str">
        <f t="shared" ca="1" si="1"/>
        <v/>
      </c>
      <c r="I22" s="517">
        <f t="shared" ca="1" si="0"/>
        <v>0</v>
      </c>
    </row>
    <row r="23" spans="1:9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968" t="str">
        <f ca="1">IF(設定!AE24&lt;&gt;0,設定!AE24,"")</f>
        <v/>
      </c>
      <c r="E23" s="344"/>
      <c r="F23" s="41" t="str">
        <f t="shared" ca="1" si="1"/>
        <v/>
      </c>
      <c r="I23" s="517">
        <f t="shared" ca="1" si="0"/>
        <v>0</v>
      </c>
    </row>
    <row r="24" spans="1:9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968" t="str">
        <f ca="1">IF(設定!AE25&lt;&gt;0,設定!AE25,"")</f>
        <v/>
      </c>
      <c r="E24" s="344"/>
      <c r="F24" s="41" t="str">
        <f t="shared" ca="1" si="1"/>
        <v/>
      </c>
      <c r="I24" s="517">
        <f t="shared" ca="1" si="0"/>
        <v>0</v>
      </c>
    </row>
    <row r="25" spans="1:9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968" t="str">
        <f ca="1">IF(設定!AE26&lt;&gt;0,設定!AE26,"")</f>
        <v/>
      </c>
      <c r="E25" s="344"/>
      <c r="F25" s="41" t="str">
        <f t="shared" ca="1" si="1"/>
        <v/>
      </c>
      <c r="I25" s="517">
        <f t="shared" ca="1" si="0"/>
        <v>0</v>
      </c>
    </row>
    <row r="26" spans="1:9" ht="15" customHeight="1" x14ac:dyDescent="0.15">
      <c r="A26" s="43" t="str">
        <f>IF(C26&lt;&gt;"",設定!$C$4&amp;TEXT(ROW(A26)-6,"00"),"")</f>
        <v/>
      </c>
      <c r="B26" s="253" t="str">
        <f>IF(C26&lt;&gt;"",設定!$D$4,"")</f>
        <v/>
      </c>
      <c r="C26" s="522" t="str">
        <f>IF(設定!AF27&lt;&gt;0,設定!AF27,"")</f>
        <v/>
      </c>
      <c r="D26" s="971" t="str">
        <f ca="1">IF(設定!AE27&lt;&gt;0,設定!AE27,"")</f>
        <v/>
      </c>
      <c r="E26" s="347"/>
      <c r="F26" s="41" t="str">
        <f t="shared" ca="1" si="1"/>
        <v/>
      </c>
      <c r="I26" s="517">
        <f t="shared" ca="1" si="0"/>
        <v>0</v>
      </c>
    </row>
    <row r="27" spans="1:9" ht="15" customHeight="1" x14ac:dyDescent="0.15">
      <c r="A27" s="43" t="str">
        <f>IF(C27&lt;&gt;"",設定!$C$4&amp;TEXT(ROW(A27)-6,"00"),"")</f>
        <v/>
      </c>
      <c r="B27" s="253" t="str">
        <f>IF(C27&lt;&gt;"",設定!$D$4,"")</f>
        <v/>
      </c>
      <c r="C27" s="522" t="str">
        <f>IF(設定!AF28&lt;&gt;0,設定!AF28,"")</f>
        <v/>
      </c>
      <c r="D27" s="972" t="str">
        <f ca="1">IF(設定!AE28&lt;&gt;0,設定!AE28,"")</f>
        <v/>
      </c>
      <c r="E27" s="348"/>
      <c r="F27" s="41" t="str">
        <f t="shared" ca="1" si="1"/>
        <v/>
      </c>
      <c r="I27" s="517">
        <f t="shared" ca="1" si="0"/>
        <v>0</v>
      </c>
    </row>
    <row r="28" spans="1:9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968" t="str">
        <f ca="1">IF(設定!AE29&lt;&gt;0,設定!AE29,"")</f>
        <v/>
      </c>
      <c r="E28" s="344"/>
      <c r="F28" s="41" t="str">
        <f t="shared" ca="1" si="1"/>
        <v/>
      </c>
      <c r="I28" s="517">
        <f t="shared" ca="1" si="0"/>
        <v>0</v>
      </c>
    </row>
    <row r="29" spans="1:9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968" t="str">
        <f ca="1">IF(設定!AE30&lt;&gt;0,設定!AE30,"")</f>
        <v/>
      </c>
      <c r="E29" s="344"/>
      <c r="F29" s="41" t="str">
        <f t="shared" ca="1" si="1"/>
        <v/>
      </c>
      <c r="I29" s="517">
        <f t="shared" ca="1" si="0"/>
        <v>0</v>
      </c>
    </row>
    <row r="30" spans="1:9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968" t="str">
        <f ca="1">IF(設定!AE31&lt;&gt;0,設定!AE31,"")</f>
        <v/>
      </c>
      <c r="E30" s="344"/>
      <c r="F30" s="41" t="str">
        <f t="shared" ca="1" si="1"/>
        <v/>
      </c>
      <c r="I30" s="517">
        <f t="shared" ca="1" si="0"/>
        <v>0</v>
      </c>
    </row>
    <row r="31" spans="1:9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49" t="str">
        <f>IF(設定!AF32&lt;&gt;0,設定!AF32,"")</f>
        <v/>
      </c>
      <c r="D31" s="969" t="str">
        <f ca="1">IF(設定!AE32&lt;&gt;0,設定!AE32,"")</f>
        <v/>
      </c>
      <c r="E31" s="345"/>
      <c r="F31" s="41" t="str">
        <f t="shared" ca="1" si="1"/>
        <v/>
      </c>
      <c r="I31" s="517">
        <f t="shared" ca="1" si="0"/>
        <v>0</v>
      </c>
    </row>
    <row r="32" spans="1:9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970" t="str">
        <f ca="1">IF(設定!AE33&lt;&gt;0,設定!AE33,"")</f>
        <v/>
      </c>
      <c r="E32" s="346"/>
      <c r="F32" s="41" t="str">
        <f t="shared" ca="1" si="1"/>
        <v/>
      </c>
      <c r="I32" s="517">
        <f t="shared" ca="1" si="0"/>
        <v>0</v>
      </c>
    </row>
    <row r="33" spans="1:9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968" t="str">
        <f ca="1">IF(設定!AE34&lt;&gt;0,設定!AE34,"")</f>
        <v/>
      </c>
      <c r="E33" s="344"/>
      <c r="F33" s="41" t="str">
        <f t="shared" ca="1" si="1"/>
        <v/>
      </c>
      <c r="I33" s="517">
        <f t="shared" ca="1" si="0"/>
        <v>0</v>
      </c>
    </row>
    <row r="34" spans="1:9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968" t="str">
        <f ca="1">IF(設定!AE35&lt;&gt;0,設定!AE35,"")</f>
        <v/>
      </c>
      <c r="E34" s="344"/>
      <c r="F34" s="41" t="str">
        <f t="shared" ca="1" si="1"/>
        <v/>
      </c>
      <c r="I34" s="517">
        <f t="shared" ca="1" si="0"/>
        <v>0</v>
      </c>
    </row>
    <row r="35" spans="1:9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968" t="str">
        <f ca="1">IF(設定!AE36&lt;&gt;0,設定!AE36,"")</f>
        <v/>
      </c>
      <c r="E35" s="344"/>
      <c r="F35" s="41" t="str">
        <f t="shared" ca="1" si="1"/>
        <v/>
      </c>
      <c r="I35" s="517">
        <f t="shared" ca="1" si="0"/>
        <v>0</v>
      </c>
    </row>
    <row r="36" spans="1:9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49" t="str">
        <f>IF(設定!AF37&lt;&gt;0,設定!AF37,"")</f>
        <v/>
      </c>
      <c r="D36" s="971" t="str">
        <f ca="1">IF(設定!AE37&lt;&gt;0,設定!AE37,"")</f>
        <v/>
      </c>
      <c r="E36" s="347"/>
      <c r="F36" s="41" t="str">
        <f t="shared" ca="1" si="1"/>
        <v/>
      </c>
      <c r="I36" s="517">
        <f t="shared" ca="1" si="0"/>
        <v>0</v>
      </c>
    </row>
    <row r="37" spans="1:9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970" t="str">
        <f ca="1">IF(設定!AE38&lt;&gt;0,設定!AE38,"")</f>
        <v/>
      </c>
      <c r="E37" s="346"/>
      <c r="F37" s="41" t="str">
        <f t="shared" ca="1" si="1"/>
        <v/>
      </c>
      <c r="I37" s="517">
        <f t="shared" ca="1" si="0"/>
        <v>0</v>
      </c>
    </row>
    <row r="38" spans="1:9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968" t="str">
        <f ca="1">IF(設定!AE39&lt;&gt;0,設定!AE39,"")</f>
        <v/>
      </c>
      <c r="E38" s="344"/>
      <c r="F38" s="41" t="str">
        <f t="shared" ca="1" si="1"/>
        <v/>
      </c>
      <c r="I38" s="517">
        <f t="shared" ca="1" si="0"/>
        <v>0</v>
      </c>
    </row>
    <row r="39" spans="1:9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968" t="str">
        <f ca="1">IF(設定!AE40&lt;&gt;0,設定!AE40,"")</f>
        <v/>
      </c>
      <c r="E39" s="344"/>
      <c r="F39" s="41" t="str">
        <f t="shared" ca="1" si="1"/>
        <v/>
      </c>
      <c r="I39" s="517">
        <f t="shared" ca="1" si="0"/>
        <v>0</v>
      </c>
    </row>
    <row r="40" spans="1:9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968" t="str">
        <f ca="1">IF(設定!AE41&lt;&gt;0,設定!AE41,"")</f>
        <v/>
      </c>
      <c r="E40" s="344"/>
      <c r="F40" s="41" t="str">
        <f t="shared" ca="1" si="1"/>
        <v/>
      </c>
      <c r="I40" s="517">
        <f t="shared" ca="1" si="0"/>
        <v>0</v>
      </c>
    </row>
    <row r="41" spans="1:9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49" t="str">
        <f>IF(設定!AF42&lt;&gt;0,設定!AF42,"")</f>
        <v/>
      </c>
      <c r="D41" s="971" t="str">
        <f ca="1">IF(設定!AE42&lt;&gt;0,設定!AE42,"")</f>
        <v/>
      </c>
      <c r="E41" s="347"/>
      <c r="F41" s="41" t="str">
        <f t="shared" ca="1" si="1"/>
        <v/>
      </c>
      <c r="I41" s="517">
        <f t="shared" ca="1" si="0"/>
        <v>0</v>
      </c>
    </row>
    <row r="42" spans="1:9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972" t="str">
        <f ca="1">IF(設定!AE43&lt;&gt;0,設定!AE43,"")</f>
        <v/>
      </c>
      <c r="E42" s="348"/>
      <c r="F42" s="41" t="str">
        <f t="shared" ca="1" si="1"/>
        <v/>
      </c>
      <c r="I42" s="517">
        <f t="shared" ca="1" si="0"/>
        <v>0</v>
      </c>
    </row>
    <row r="43" spans="1:9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968" t="str">
        <f ca="1">IF(設定!AE44&lt;&gt;0,設定!AE44,"")</f>
        <v/>
      </c>
      <c r="E43" s="344"/>
      <c r="F43" s="41" t="str">
        <f t="shared" ca="1" si="1"/>
        <v/>
      </c>
      <c r="I43" s="517">
        <f t="shared" ca="1" si="0"/>
        <v>0</v>
      </c>
    </row>
    <row r="44" spans="1:9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968" t="str">
        <f ca="1">IF(設定!AE45&lt;&gt;0,設定!AE45,"")</f>
        <v/>
      </c>
      <c r="E44" s="344"/>
      <c r="F44" s="41" t="str">
        <f t="shared" ca="1" si="1"/>
        <v/>
      </c>
      <c r="I44" s="517">
        <f t="shared" ca="1" si="0"/>
        <v>0</v>
      </c>
    </row>
    <row r="45" spans="1:9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968" t="str">
        <f ca="1">IF(設定!AE46&lt;&gt;0,設定!AE46,"")</f>
        <v/>
      </c>
      <c r="E45" s="344"/>
      <c r="F45" s="41" t="str">
        <f t="shared" ca="1" si="1"/>
        <v/>
      </c>
      <c r="I45" s="517">
        <f t="shared" ca="1" si="0"/>
        <v>0</v>
      </c>
    </row>
    <row r="46" spans="1:9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49" t="str">
        <f>IF(設定!AF47&lt;&gt;0,設定!AF47,"")</f>
        <v/>
      </c>
      <c r="D46" s="971" t="str">
        <f ca="1">IF(設定!AE47&lt;&gt;0,設定!AE47,"")</f>
        <v/>
      </c>
      <c r="E46" s="347"/>
      <c r="F46" s="41" t="str">
        <f t="shared" ca="1" si="1"/>
        <v/>
      </c>
      <c r="I46" s="517">
        <f t="shared" ca="1" si="0"/>
        <v>0</v>
      </c>
    </row>
    <row r="47" spans="1:9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972" t="str">
        <f ca="1">IF(設定!AE48&lt;&gt;0,設定!AE48,"")</f>
        <v/>
      </c>
      <c r="E47" s="348"/>
      <c r="F47" s="41" t="str">
        <f t="shared" ca="1" si="1"/>
        <v/>
      </c>
      <c r="I47" s="517">
        <f t="shared" ca="1" si="0"/>
        <v>0</v>
      </c>
    </row>
    <row r="48" spans="1:9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968" t="str">
        <f ca="1">IF(設定!AE49&lt;&gt;0,設定!AE49,"")</f>
        <v/>
      </c>
      <c r="E48" s="344"/>
      <c r="F48" s="41" t="str">
        <f t="shared" ca="1" si="1"/>
        <v/>
      </c>
      <c r="I48" s="517">
        <f t="shared" ca="1" si="0"/>
        <v>0</v>
      </c>
    </row>
    <row r="49" spans="1:9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968" t="str">
        <f ca="1">IF(設定!AE50&lt;&gt;0,設定!AE50,"")</f>
        <v/>
      </c>
      <c r="E49" s="344"/>
      <c r="F49" s="41" t="str">
        <f t="shared" ca="1" si="1"/>
        <v/>
      </c>
      <c r="I49" s="517">
        <f t="shared" ca="1" si="0"/>
        <v>0</v>
      </c>
    </row>
    <row r="50" spans="1:9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968" t="str">
        <f ca="1">IF(設定!AE51&lt;&gt;0,設定!AE51,"")</f>
        <v/>
      </c>
      <c r="E50" s="344"/>
      <c r="F50" s="41" t="str">
        <f t="shared" ca="1" si="1"/>
        <v/>
      </c>
      <c r="I50" s="517">
        <f t="shared" ca="1" si="0"/>
        <v>0</v>
      </c>
    </row>
    <row r="51" spans="1:9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973" t="str">
        <f ca="1">IF(設定!AE52&lt;&gt;0,設定!AE52,"")</f>
        <v/>
      </c>
      <c r="E51" s="349"/>
      <c r="F51" s="41" t="str">
        <f t="shared" ca="1" si="1"/>
        <v/>
      </c>
      <c r="I51" s="517">
        <f t="shared" ca="1" si="0"/>
        <v>0</v>
      </c>
    </row>
  </sheetData>
  <sheetProtection algorithmName="SHA-512" hashValue="TWWy+WDEHiDNuzEK7pWO4Z9+wwrcsGhvg8r39TRLCfhWnL4SOf8q5gSVJ/JPKksbWQsm54Z2+qUS8omowePUUQ==" saltValue="58sqg5qzhwXJ+9ip8zseZQ==" spinCount="100000" sheet="1" objects="1" scenarios="1"/>
  <phoneticPr fontId="2"/>
  <conditionalFormatting sqref="D7:E51">
    <cfRule type="expression" dxfId="201" priority="1">
      <formula>$C7=""</formula>
    </cfRule>
  </conditionalFormatting>
  <conditionalFormatting sqref="E3">
    <cfRule type="containsText" dxfId="200" priority="3" operator="containsText" text="未入力">
      <formula>NOT(ISERROR(SEARCH("未入力",E3)))</formula>
    </cfRule>
  </conditionalFormatting>
  <conditionalFormatting sqref="F7:F51">
    <cfRule type="expression" dxfId="199" priority="2">
      <formula>$F7="←未入力あり"</formula>
    </cfRule>
  </conditionalFormatting>
  <dataValidations count="1">
    <dataValidation type="list" imeMode="disabled" allowBlank="1" showInputMessage="1" showErrorMessage="1" error="整数を入力してください。" sqref="E7:E51" xr:uid="{1A053945-F82D-4A4B-9699-E97FF0EA59F3}">
      <formula1>"1：設けている,2：設けていない"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E6F12-DC38-4BFE-ABF3-6884CAB9AB10}">
  <dimension ref="A1:AL8"/>
  <sheetViews>
    <sheetView showGridLines="0" zoomScale="85" zoomScaleNormal="85" workbookViewId="0">
      <pane xSplit="4" ySplit="7" topLeftCell="E8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6" width="12.625" style="37" customWidth="1"/>
    <col min="7" max="9" width="4.625" style="37" customWidth="1"/>
    <col min="10" max="13" width="12.625" style="37" customWidth="1"/>
    <col min="14" max="14" width="10.625" style="37" customWidth="1"/>
    <col min="15" max="15" width="10.625" style="539" customWidth="1"/>
    <col min="16" max="16" width="2.5" style="539"/>
    <col min="17" max="17" width="2.5" style="517"/>
    <col min="18" max="24" width="2.5" style="513" customWidth="1"/>
    <col min="25" max="26" width="2.5" style="540"/>
    <col min="27" max="37" width="2.5" style="539"/>
    <col min="38" max="38" width="2.5" style="107"/>
    <col min="39" max="16384" width="2.5" style="37"/>
  </cols>
  <sheetData>
    <row r="1" spans="1:22" ht="13.5" customHeight="1" x14ac:dyDescent="0.15">
      <c r="D1" s="36" t="s">
        <v>4910</v>
      </c>
    </row>
    <row r="2" spans="1:22" ht="13.5" customHeight="1" thickBot="1" x14ac:dyDescent="0.2">
      <c r="D2" s="37" t="s">
        <v>1982</v>
      </c>
    </row>
    <row r="3" spans="1:22" ht="13.5" customHeight="1" x14ac:dyDescent="0.15">
      <c r="A3" s="45"/>
      <c r="B3" s="46"/>
      <c r="C3" s="149"/>
      <c r="D3" s="520"/>
      <c r="E3" s="341" t="str">
        <f>IF(R6=1,"↓未入力あり","")</f>
        <v/>
      </c>
      <c r="F3" s="261" t="str">
        <f>IF(S6=1,"↓未入力あり","")</f>
        <v/>
      </c>
      <c r="G3" s="1028" t="str">
        <f>IF(T6=1,"↓未入力あり","")</f>
        <v/>
      </c>
      <c r="H3" s="1028"/>
      <c r="I3" s="1028"/>
      <c r="J3" s="1028" t="str">
        <f>IF(U6=1,"↓未入力あり","")</f>
        <v/>
      </c>
      <c r="K3" s="1028"/>
      <c r="L3" s="1028" t="str">
        <f>IF(V6=1,"↓未入力あり","")</f>
        <v/>
      </c>
      <c r="M3" s="1030"/>
      <c r="N3" s="373"/>
    </row>
    <row r="4" spans="1:22" ht="13.5" customHeight="1" x14ac:dyDescent="0.15">
      <c r="A4" s="47"/>
      <c r="B4" s="48"/>
      <c r="C4" s="52"/>
      <c r="D4" s="214"/>
      <c r="E4" s="173" t="s">
        <v>4911</v>
      </c>
      <c r="F4" s="174"/>
      <c r="G4" s="174"/>
      <c r="H4" s="174"/>
      <c r="I4" s="174"/>
      <c r="J4" s="174"/>
      <c r="K4" s="174"/>
      <c r="L4" s="174"/>
      <c r="M4" s="505"/>
      <c r="N4" s="518"/>
    </row>
    <row r="5" spans="1:22" ht="13.5" customHeight="1" x14ac:dyDescent="0.15">
      <c r="A5" s="47"/>
      <c r="B5" s="48"/>
      <c r="C5" s="52"/>
      <c r="D5" s="214"/>
      <c r="E5" s="47" t="s">
        <v>4561</v>
      </c>
      <c r="F5" s="52" t="s">
        <v>2335</v>
      </c>
      <c r="G5" s="52" t="s">
        <v>4912</v>
      </c>
      <c r="H5" s="82"/>
      <c r="I5" s="60"/>
      <c r="J5" s="82" t="s">
        <v>2337</v>
      </c>
      <c r="K5" s="82"/>
      <c r="L5" s="52" t="s">
        <v>2338</v>
      </c>
      <c r="M5" s="49"/>
    </row>
    <row r="6" spans="1:22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2" t="s">
        <v>2336</v>
      </c>
      <c r="F6" s="519" t="s">
        <v>2336</v>
      </c>
      <c r="G6" s="171" t="s">
        <v>1949</v>
      </c>
      <c r="H6" s="108" t="s">
        <v>1950</v>
      </c>
      <c r="I6" s="172" t="s">
        <v>1951</v>
      </c>
      <c r="J6" s="108" t="s">
        <v>4676</v>
      </c>
      <c r="K6" s="175" t="s">
        <v>4675</v>
      </c>
      <c r="L6" s="89" t="s">
        <v>4676</v>
      </c>
      <c r="M6" s="187" t="s">
        <v>4675</v>
      </c>
      <c r="N6" s="475"/>
      <c r="R6" s="513">
        <f>IF(SUM(R7:R7)&lt;&gt;0,1,0)</f>
        <v>0</v>
      </c>
      <c r="S6" s="513">
        <f>IF(SUM(S7:S7)&lt;&gt;0,1,0)</f>
        <v>0</v>
      </c>
      <c r="T6" s="513">
        <f>IF(SUM(T7:T7)&lt;&gt;0,1,0)</f>
        <v>0</v>
      </c>
      <c r="U6" s="513">
        <f>U7</f>
        <v>0</v>
      </c>
      <c r="V6" s="513">
        <f>V7</f>
        <v>0</v>
      </c>
    </row>
    <row r="7" spans="1:22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4906</v>
      </c>
      <c r="D7" s="645" t="s">
        <v>1945</v>
      </c>
      <c r="E7" s="186"/>
      <c r="F7" s="180"/>
      <c r="G7" s="180"/>
      <c r="H7" s="568"/>
      <c r="I7" s="182"/>
      <c r="J7" s="210"/>
      <c r="K7" s="246"/>
      <c r="L7" s="237"/>
      <c r="M7" s="211"/>
      <c r="N7" s="105" t="str">
        <f>IF(SUM(R7:V7)&gt;0,"←未入力あり","")</f>
        <v/>
      </c>
      <c r="O7" s="105" t="str">
        <f>IF(W7=1,"←入力エラー","")</f>
        <v/>
      </c>
      <c r="R7" s="513">
        <f>IF(AND(設定!C4&lt;&gt;"",E7=""),1,0)</f>
        <v>0</v>
      </c>
      <c r="S7" s="513">
        <f>IF(AND(OR(E7="1：大学全体",E7="2：一部"),COUNTA(F7)=0),1,0)</f>
        <v>0</v>
      </c>
      <c r="T7" s="513">
        <f>IF(AND(OR(E7="1：大学全体",E7="2：一部"),COUNTA(G7:I7)=0),1,0)</f>
        <v>0</v>
      </c>
      <c r="U7" s="513">
        <f>IF(AND(OR(E7="1：大学全体",E7="2：一部"),COUNTA(J7:K7)&lt;&gt;2),1,0)</f>
        <v>0</v>
      </c>
      <c r="V7" s="513">
        <f>IF(AND(OR(F7="1：大学全体",F7="2：一部"),COUNTA(L7:M7)&lt;&gt;2),1,0)</f>
        <v>0</v>
      </c>
    </row>
    <row r="8" spans="1:22" ht="13.5" customHeight="1" x14ac:dyDescent="0.15">
      <c r="E8" s="197"/>
      <c r="F8" s="230"/>
    </row>
  </sheetData>
  <sheetProtection algorithmName="SHA-512" hashValue="vrXD67LzVMA345F4zIr8CvzL0x/qK0uM0CezD3koY+AdwmE9xPqkUiP/BhX1pt9u3pxLOJPBw03zsVfNZAUHFQ==" saltValue="oOI3U0f53VrRwhxeHQQ44Q==" spinCount="100000" sheet="1" objects="1" scenarios="1"/>
  <mergeCells count="3">
    <mergeCell ref="G3:I3"/>
    <mergeCell ref="J3:K3"/>
    <mergeCell ref="L3:M3"/>
  </mergeCells>
  <phoneticPr fontId="2"/>
  <conditionalFormatting sqref="E8:F8">
    <cfRule type="containsText" dxfId="198" priority="7" operator="containsText" text="複数選択">
      <formula>NOT(ISERROR(SEARCH("複数選択",E8)))</formula>
    </cfRule>
  </conditionalFormatting>
  <conditionalFormatting sqref="E3:H3">
    <cfRule type="containsText" dxfId="197" priority="5" operator="containsText" text="未入力">
      <formula>NOT(ISERROR(SEARCH("未入力",E3)))</formula>
    </cfRule>
  </conditionalFormatting>
  <conditionalFormatting sqref="F7:M7">
    <cfRule type="expression" dxfId="196" priority="2">
      <formula>OR($E7="",$E7="3：実施せず")</formula>
    </cfRule>
  </conditionalFormatting>
  <conditionalFormatting sqref="J3">
    <cfRule type="containsText" dxfId="195" priority="6" operator="containsText" text="未入力">
      <formula>NOT(ISERROR(SEARCH("未入力",J3)))</formula>
    </cfRule>
  </conditionalFormatting>
  <conditionalFormatting sqref="L3">
    <cfRule type="containsText" dxfId="194" priority="4" operator="containsText" text="未入力">
      <formula>NOT(ISERROR(SEARCH("未入力",L3)))</formula>
    </cfRule>
  </conditionalFormatting>
  <conditionalFormatting sqref="L7:M7">
    <cfRule type="expression" dxfId="193" priority="1">
      <formula>OR($F7="",$F7="3：実施せず")</formula>
    </cfRule>
  </conditionalFormatting>
  <conditionalFormatting sqref="N7">
    <cfRule type="containsText" dxfId="192" priority="3" operator="containsText" text="未入力">
      <formula>NOT(ISERROR(SEARCH("未入力",N7)))</formula>
    </cfRule>
  </conditionalFormatting>
  <conditionalFormatting sqref="O7">
    <cfRule type="containsText" dxfId="191" priority="8" operator="containsText" text="入力">
      <formula>NOT(ISERROR(SEARCH("入力",O7)))</formula>
    </cfRule>
  </conditionalFormatting>
  <dataValidations count="3">
    <dataValidation type="list" imeMode="disabled" allowBlank="1" showInputMessage="1" showErrorMessage="1" error="整数を入力してください。" sqref="G7:I7" xr:uid="{5329EB51-ED08-44F2-B9B8-B4BE5705300C}">
      <formula1>"○"</formula1>
    </dataValidation>
    <dataValidation type="whole" imeMode="disabled" allowBlank="1" showInputMessage="1" showErrorMessage="1" sqref="J7:M7" xr:uid="{3771CD39-B307-4FDD-95FA-98AF32C0269F}">
      <formula1>0</formula1>
      <formula2>99999</formula2>
    </dataValidation>
    <dataValidation type="list" imeMode="disabled" allowBlank="1" showInputMessage="1" showErrorMessage="1" error="整数を入力してください。" sqref="E7:F7" xr:uid="{B81E8758-1A20-4DA5-8EDB-01A967E44EAF}">
      <formula1>"1：大学全体,2：一部,3：実施せず"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724C3-29A6-49C3-971E-CB1A8578A1A6}">
  <dimension ref="A1:AQ33"/>
  <sheetViews>
    <sheetView showGridLines="0" zoomScale="85" zoomScaleNormal="85" workbookViewId="0">
      <pane xSplit="4" ySplit="22" topLeftCell="E23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1.5" style="37" customWidth="1"/>
    <col min="5" max="5" width="10" style="37" customWidth="1"/>
    <col min="6" max="13" width="5.25" style="37" customWidth="1"/>
    <col min="14" max="14" width="10.625" style="539" customWidth="1"/>
    <col min="15" max="15" width="2.5" style="539" customWidth="1"/>
    <col min="16" max="17" width="2.5" style="539"/>
    <col min="18" max="19" width="2.5" style="513"/>
    <col min="20" max="27" width="2.5" style="540"/>
    <col min="28" max="43" width="2.5" style="539"/>
    <col min="44" max="16384" width="2.5" style="37"/>
  </cols>
  <sheetData>
    <row r="1" spans="1:19" ht="13.5" customHeight="1" x14ac:dyDescent="0.15">
      <c r="D1" s="36" t="s">
        <v>4916</v>
      </c>
    </row>
    <row r="2" spans="1:19" ht="13.5" customHeight="1" thickBot="1" x14ac:dyDescent="0.2">
      <c r="D2" s="37" t="s">
        <v>2302</v>
      </c>
    </row>
    <row r="3" spans="1:19" ht="13.5" customHeight="1" x14ac:dyDescent="0.15">
      <c r="A3" s="45"/>
      <c r="B3" s="46"/>
      <c r="C3" s="149"/>
      <c r="D3" s="520"/>
      <c r="E3" s="341" t="str">
        <f>IF(R6=1,"↓未入力あり","")</f>
        <v/>
      </c>
      <c r="F3" s="1028" t="str">
        <f>IF(S6=1,"↓未入力あり","")</f>
        <v/>
      </c>
      <c r="G3" s="1028"/>
      <c r="H3" s="1028"/>
      <c r="I3" s="1028"/>
      <c r="J3" s="1028"/>
      <c r="K3" s="1028"/>
      <c r="L3" s="1028"/>
      <c r="M3" s="1030"/>
      <c r="N3" s="373"/>
    </row>
    <row r="4" spans="1:19" ht="13.5" customHeight="1" x14ac:dyDescent="0.15">
      <c r="A4" s="47"/>
      <c r="B4" s="48"/>
      <c r="C4" s="52"/>
      <c r="D4" s="214"/>
      <c r="E4" s="173" t="s">
        <v>4915</v>
      </c>
      <c r="F4" s="174"/>
      <c r="G4" s="174"/>
      <c r="H4" s="174"/>
      <c r="I4" s="174"/>
      <c r="J4" s="174"/>
      <c r="K4" s="174"/>
      <c r="L4" s="174"/>
      <c r="M4" s="505"/>
      <c r="N4" s="559"/>
    </row>
    <row r="5" spans="1:19" ht="13.5" customHeight="1" x14ac:dyDescent="0.15">
      <c r="A5" s="47"/>
      <c r="B5" s="48"/>
      <c r="C5" s="52"/>
      <c r="D5" s="214"/>
      <c r="E5" s="184" t="s">
        <v>1940</v>
      </c>
      <c r="F5" s="169" t="s">
        <v>4914</v>
      </c>
      <c r="G5" s="82"/>
      <c r="H5" s="82"/>
      <c r="I5" s="82"/>
      <c r="J5" s="82"/>
      <c r="K5" s="82"/>
      <c r="L5" s="82"/>
      <c r="M5" s="49"/>
    </row>
    <row r="6" spans="1:19" ht="13.5" customHeight="1" thickBot="1" x14ac:dyDescent="0.2">
      <c r="A6" s="50" t="s">
        <v>4450</v>
      </c>
      <c r="B6" s="51" t="s">
        <v>1937</v>
      </c>
      <c r="C6" s="150" t="s">
        <v>1938</v>
      </c>
      <c r="D6" s="521" t="s">
        <v>1939</v>
      </c>
      <c r="E6" s="474" t="s">
        <v>4913</v>
      </c>
      <c r="F6" s="108" t="s">
        <v>1949</v>
      </c>
      <c r="G6" s="90" t="s">
        <v>1950</v>
      </c>
      <c r="H6" s="90" t="s">
        <v>1951</v>
      </c>
      <c r="I6" s="90" t="s">
        <v>1952</v>
      </c>
      <c r="J6" s="90" t="s">
        <v>1953</v>
      </c>
      <c r="K6" s="90" t="s">
        <v>1954</v>
      </c>
      <c r="L6" s="108" t="s">
        <v>1955</v>
      </c>
      <c r="M6" s="187" t="s">
        <v>1956</v>
      </c>
      <c r="N6" s="560"/>
      <c r="R6" s="513">
        <f>IF(SUM(R7:R22)&lt;&gt;0,1,0)</f>
        <v>0</v>
      </c>
      <c r="S6" s="513">
        <f>IF(SUM(S7:S22)&lt;&gt;0,1,0)</f>
        <v>0</v>
      </c>
    </row>
    <row r="7" spans="1:19" ht="15" customHeight="1" thickBot="1" x14ac:dyDescent="0.2">
      <c r="A7" s="176" t="str">
        <f>IF(設定!$C$4&lt;&gt;"",設定!$C$4&amp;"00","")</f>
        <v/>
      </c>
      <c r="B7" s="177" t="str">
        <f>IF(D7&lt;&gt;"",設定!$D$4,"")</f>
        <v>※シート【学校コード】より、学校コードを入力してください。</v>
      </c>
      <c r="C7" s="746" t="s">
        <v>4906</v>
      </c>
      <c r="D7" s="645" t="s">
        <v>4936</v>
      </c>
      <c r="E7" s="831"/>
      <c r="F7" s="210"/>
      <c r="G7" s="212"/>
      <c r="H7" s="212"/>
      <c r="I7" s="212"/>
      <c r="J7" s="212"/>
      <c r="K7" s="212"/>
      <c r="L7" s="210"/>
      <c r="M7" s="211"/>
      <c r="N7" s="105" t="str">
        <f t="shared" ref="N7:N22" si="0">IF(SUM(R7:S7)&gt;0,"←未入力あり","")</f>
        <v/>
      </c>
      <c r="O7" s="105"/>
      <c r="R7" s="513">
        <f>IF(AND(設定!C4&lt;&gt;"",E7=""),1,0)</f>
        <v>0</v>
      </c>
      <c r="S7" s="513">
        <f t="shared" ref="S7:S22" si="1">IF(AND(OR(E7="1：大学全体",E7="2：一部"),COUNTA(F7:M7)&lt;&gt;8),1,0)</f>
        <v>0</v>
      </c>
    </row>
    <row r="8" spans="1:19" ht="15" customHeight="1" x14ac:dyDescent="0.15">
      <c r="A8" s="794" t="str">
        <f>IF(D8&lt;&gt;"",設定!$C$4,"")</f>
        <v/>
      </c>
      <c r="B8" s="123" t="str">
        <f>IF(D8&lt;&gt;"",設定!$D$4,"")</f>
        <v/>
      </c>
      <c r="C8" s="750" t="str">
        <f>IF(D8&lt;&gt;"",IFERROR(IF(FIND("学部",D8),"学部"),"研究科"),"")</f>
        <v/>
      </c>
      <c r="D8" s="829" t="str">
        <f>IF(IFERROR(VLOOKUP(設定!$C$4,通信!$A:$M,通信!AG4,0),"")=0,"",IFERROR(VLOOKUP(設定!$C$4,通信!$A:$M,通信!AG4,0),""))</f>
        <v/>
      </c>
      <c r="E8" s="830"/>
      <c r="F8" s="781"/>
      <c r="G8" s="780"/>
      <c r="H8" s="780"/>
      <c r="I8" s="780"/>
      <c r="J8" s="780"/>
      <c r="K8" s="780"/>
      <c r="L8" s="781"/>
      <c r="M8" s="57"/>
      <c r="N8" s="105" t="str">
        <f t="shared" si="0"/>
        <v/>
      </c>
      <c r="O8" s="105"/>
      <c r="R8" s="513">
        <f t="shared" ref="R8:R22" si="2">IF(AND(D8&lt;&gt;"",E8=""),1,0)</f>
        <v>0</v>
      </c>
      <c r="S8" s="513">
        <f t="shared" si="1"/>
        <v>0</v>
      </c>
    </row>
    <row r="9" spans="1:19" ht="15" customHeight="1" x14ac:dyDescent="0.15">
      <c r="A9" s="687" t="str">
        <f>IF(D9&lt;&gt;"",設定!$C$4,"")</f>
        <v/>
      </c>
      <c r="B9" s="44" t="str">
        <f>IF(D9&lt;&gt;"",設定!$D$4,"")</f>
        <v/>
      </c>
      <c r="C9" s="522" t="str">
        <f t="shared" ref="C9:C22" si="3">IF(D9&lt;&gt;"",IFERROR(IF(FIND("学部",D9),"学部"),"研究科"),"")</f>
        <v/>
      </c>
      <c r="D9" s="760" t="str">
        <f>IF(IFERROR(VLOOKUP(設定!$C$4,通信!$A:$M,通信!AG5,0),"")=0,"",IFERROR(VLOOKUP(設定!$C$4,通信!$A:$M,通信!AG5,0),""))</f>
        <v/>
      </c>
      <c r="E9" s="562"/>
      <c r="F9" s="360"/>
      <c r="G9" s="537"/>
      <c r="H9" s="537"/>
      <c r="I9" s="537"/>
      <c r="J9" s="537"/>
      <c r="K9" s="537"/>
      <c r="L9" s="360"/>
      <c r="M9" s="54"/>
      <c r="N9" s="105" t="str">
        <f t="shared" si="0"/>
        <v/>
      </c>
      <c r="O9" s="105"/>
      <c r="R9" s="513">
        <f t="shared" si="2"/>
        <v>0</v>
      </c>
      <c r="S9" s="513">
        <f t="shared" si="1"/>
        <v>0</v>
      </c>
    </row>
    <row r="10" spans="1:19" ht="15" customHeight="1" x14ac:dyDescent="0.15">
      <c r="A10" s="687" t="str">
        <f>IF(D10&lt;&gt;"",設定!$C$4,"")</f>
        <v/>
      </c>
      <c r="B10" s="44" t="str">
        <f>IF(D10&lt;&gt;"",設定!$D$4,"")</f>
        <v/>
      </c>
      <c r="C10" s="522" t="str">
        <f t="shared" si="3"/>
        <v/>
      </c>
      <c r="D10" s="760" t="str">
        <f>IF(IFERROR(VLOOKUP(設定!$C$4,通信!$A:$M,通信!AG6,0),"")=0,"",IFERROR(VLOOKUP(設定!$C$4,通信!$A:$M,通信!AG6,0),""))</f>
        <v/>
      </c>
      <c r="E10" s="562"/>
      <c r="F10" s="360"/>
      <c r="G10" s="537"/>
      <c r="H10" s="537"/>
      <c r="I10" s="537"/>
      <c r="J10" s="537"/>
      <c r="K10" s="537"/>
      <c r="L10" s="360"/>
      <c r="M10" s="54"/>
      <c r="N10" s="105" t="str">
        <f t="shared" si="0"/>
        <v/>
      </c>
      <c r="O10" s="105"/>
      <c r="R10" s="513">
        <f t="shared" si="2"/>
        <v>0</v>
      </c>
      <c r="S10" s="513">
        <f t="shared" si="1"/>
        <v>0</v>
      </c>
    </row>
    <row r="11" spans="1:19" ht="15" customHeight="1" x14ac:dyDescent="0.15">
      <c r="A11" s="687" t="str">
        <f>IF(D11&lt;&gt;"",設定!$C$4,"")</f>
        <v/>
      </c>
      <c r="B11" s="44" t="str">
        <f>IF(D11&lt;&gt;"",設定!$D$4,"")</f>
        <v/>
      </c>
      <c r="C11" s="522" t="str">
        <f t="shared" si="3"/>
        <v/>
      </c>
      <c r="D11" s="760" t="str">
        <f>IF(IFERROR(VLOOKUP(設定!$C$4,通信!$A:$M,通信!AG7,0),"")=0,"",IFERROR(VLOOKUP(設定!$C$4,通信!$A:$M,通信!AG7,0),""))</f>
        <v/>
      </c>
      <c r="E11" s="562"/>
      <c r="F11" s="360"/>
      <c r="G11" s="537"/>
      <c r="H11" s="537"/>
      <c r="I11" s="537"/>
      <c r="J11" s="537"/>
      <c r="K11" s="537"/>
      <c r="L11" s="360"/>
      <c r="M11" s="54"/>
      <c r="N11" s="105" t="str">
        <f t="shared" si="0"/>
        <v/>
      </c>
      <c r="O11" s="105"/>
      <c r="R11" s="513">
        <f t="shared" si="2"/>
        <v>0</v>
      </c>
      <c r="S11" s="513">
        <f t="shared" si="1"/>
        <v>0</v>
      </c>
    </row>
    <row r="12" spans="1:19" ht="15" customHeight="1" x14ac:dyDescent="0.15">
      <c r="A12" s="688" t="str">
        <f>IF(D12&lt;&gt;"",設定!$C$4,"")</f>
        <v/>
      </c>
      <c r="B12" s="689" t="str">
        <f>IF(D12&lt;&gt;"",設定!$D$4,"")</f>
        <v/>
      </c>
      <c r="C12" s="757" t="str">
        <f t="shared" si="3"/>
        <v/>
      </c>
      <c r="D12" s="761" t="str">
        <f>IF(IFERROR(VLOOKUP(設定!$C$4,通信!$A:$M,通信!AG8,0),"")=0,"",IFERROR(VLOOKUP(設定!$C$4,通信!$A:$M,通信!AG8,0),""))</f>
        <v/>
      </c>
      <c r="E12" s="563"/>
      <c r="F12" s="468"/>
      <c r="G12" s="469"/>
      <c r="H12" s="469"/>
      <c r="I12" s="469"/>
      <c r="J12" s="469"/>
      <c r="K12" s="469"/>
      <c r="L12" s="468"/>
      <c r="M12" s="716"/>
      <c r="N12" s="105" t="str">
        <f t="shared" si="0"/>
        <v/>
      </c>
      <c r="O12" s="105"/>
      <c r="R12" s="513">
        <f t="shared" si="2"/>
        <v>0</v>
      </c>
      <c r="S12" s="513">
        <f t="shared" si="1"/>
        <v>0</v>
      </c>
    </row>
    <row r="13" spans="1:19" ht="15" customHeight="1" x14ac:dyDescent="0.15">
      <c r="A13" s="686" t="str">
        <f>IF(D13&lt;&gt;"",設定!$C$4,"")</f>
        <v/>
      </c>
      <c r="B13" s="119" t="str">
        <f>IF(D13&lt;&gt;"",設定!$D$4,"")</f>
        <v/>
      </c>
      <c r="C13" s="747" t="str">
        <f t="shared" si="3"/>
        <v/>
      </c>
      <c r="D13" s="759" t="str">
        <f>IF(IFERROR(VLOOKUP(設定!$C$4,通信!$A:$M,通信!AG9,0),"")=0,"",IFERROR(VLOOKUP(設定!$C$4,通信!$A:$M,通信!AG9,0),""))</f>
        <v/>
      </c>
      <c r="E13" s="561"/>
      <c r="F13" s="535"/>
      <c r="G13" s="536"/>
      <c r="H13" s="536"/>
      <c r="I13" s="536"/>
      <c r="J13" s="536"/>
      <c r="K13" s="536"/>
      <c r="L13" s="535"/>
      <c r="M13" s="58"/>
      <c r="N13" s="105" t="str">
        <f t="shared" si="0"/>
        <v/>
      </c>
      <c r="O13" s="105"/>
      <c r="R13" s="513">
        <f t="shared" si="2"/>
        <v>0</v>
      </c>
      <c r="S13" s="513">
        <f t="shared" si="1"/>
        <v>0</v>
      </c>
    </row>
    <row r="14" spans="1:19" ht="15" customHeight="1" x14ac:dyDescent="0.15">
      <c r="A14" s="687" t="str">
        <f>IF(D14&lt;&gt;"",設定!$C$4,"")</f>
        <v/>
      </c>
      <c r="B14" s="44" t="str">
        <f>IF(D14&lt;&gt;"",設定!$D$4,"")</f>
        <v/>
      </c>
      <c r="C14" s="522" t="str">
        <f t="shared" si="3"/>
        <v/>
      </c>
      <c r="D14" s="760" t="str">
        <f>IF(IFERROR(VLOOKUP(設定!$C$4,通信!$A:$M,通信!AG10,0),"")=0,"",IFERROR(VLOOKUP(設定!$C$4,通信!$A:$M,通信!AG10,0),""))</f>
        <v/>
      </c>
      <c r="E14" s="562"/>
      <c r="F14" s="360"/>
      <c r="G14" s="537"/>
      <c r="H14" s="537"/>
      <c r="I14" s="537"/>
      <c r="J14" s="537"/>
      <c r="K14" s="537"/>
      <c r="L14" s="360"/>
      <c r="M14" s="54"/>
      <c r="N14" s="105" t="str">
        <f t="shared" si="0"/>
        <v/>
      </c>
      <c r="O14" s="105"/>
      <c r="R14" s="513">
        <f t="shared" si="2"/>
        <v>0</v>
      </c>
      <c r="S14" s="513">
        <f t="shared" si="1"/>
        <v>0</v>
      </c>
    </row>
    <row r="15" spans="1:19" ht="15" customHeight="1" x14ac:dyDescent="0.15">
      <c r="A15" s="687" t="str">
        <f>IF(D15&lt;&gt;"",設定!$C$4,"")</f>
        <v/>
      </c>
      <c r="B15" s="44" t="str">
        <f>IF(D15&lt;&gt;"",設定!$D$4,"")</f>
        <v/>
      </c>
      <c r="C15" s="522" t="str">
        <f t="shared" si="3"/>
        <v/>
      </c>
      <c r="D15" s="760" t="str">
        <f>IF(IFERROR(VLOOKUP(設定!$C$4,通信!$A:$M,通信!AG11,0),"")=0,"",IFERROR(VLOOKUP(設定!$C$4,通信!$A:$M,通信!AG11,0),""))</f>
        <v/>
      </c>
      <c r="E15" s="562"/>
      <c r="F15" s="360"/>
      <c r="G15" s="537"/>
      <c r="H15" s="537"/>
      <c r="I15" s="537"/>
      <c r="J15" s="537"/>
      <c r="K15" s="537"/>
      <c r="L15" s="360"/>
      <c r="M15" s="54"/>
      <c r="N15" s="105" t="str">
        <f t="shared" si="0"/>
        <v/>
      </c>
      <c r="O15" s="105"/>
      <c r="R15" s="513">
        <f t="shared" si="2"/>
        <v>0</v>
      </c>
      <c r="S15" s="513">
        <f t="shared" si="1"/>
        <v>0</v>
      </c>
    </row>
    <row r="16" spans="1:19" ht="15" customHeight="1" x14ac:dyDescent="0.15">
      <c r="A16" s="687" t="str">
        <f>IF(D16&lt;&gt;"",設定!$C$4,"")</f>
        <v/>
      </c>
      <c r="B16" s="44" t="str">
        <f>IF(D16&lt;&gt;"",設定!$D$4,"")</f>
        <v/>
      </c>
      <c r="C16" s="522" t="str">
        <f t="shared" si="3"/>
        <v/>
      </c>
      <c r="D16" s="760" t="str">
        <f>IF(IFERROR(VLOOKUP(設定!$C$4,通信!$A:$M,通信!AG12,0),"")=0,"",IFERROR(VLOOKUP(設定!$C$4,通信!$A:$M,通信!AG12,0),""))</f>
        <v/>
      </c>
      <c r="E16" s="562"/>
      <c r="F16" s="360"/>
      <c r="G16" s="537"/>
      <c r="H16" s="537"/>
      <c r="I16" s="537"/>
      <c r="J16" s="537"/>
      <c r="K16" s="537"/>
      <c r="L16" s="360"/>
      <c r="M16" s="54"/>
      <c r="N16" s="105" t="str">
        <f t="shared" si="0"/>
        <v/>
      </c>
      <c r="O16" s="105"/>
      <c r="R16" s="513">
        <f t="shared" si="2"/>
        <v>0</v>
      </c>
      <c r="S16" s="513">
        <f t="shared" si="1"/>
        <v>0</v>
      </c>
    </row>
    <row r="17" spans="1:19" ht="15" customHeight="1" x14ac:dyDescent="0.15">
      <c r="A17" s="688" t="str">
        <f>IF(D17&lt;&gt;"",設定!$C$4,"")</f>
        <v/>
      </c>
      <c r="B17" s="689" t="str">
        <f>IF(D17&lt;&gt;"",設定!$D$4,"")</f>
        <v/>
      </c>
      <c r="C17" s="757" t="str">
        <f t="shared" si="3"/>
        <v/>
      </c>
      <c r="D17" s="761" t="str">
        <f>IF(IFERROR(VLOOKUP(設定!$C$4,通信!$A:$M,通信!AG13,0),"")=0,"",IFERROR(VLOOKUP(設定!$C$4,通信!$A:$M,通信!AG13,0),""))</f>
        <v/>
      </c>
      <c r="E17" s="563"/>
      <c r="F17" s="468"/>
      <c r="G17" s="469"/>
      <c r="H17" s="469"/>
      <c r="I17" s="469"/>
      <c r="J17" s="469"/>
      <c r="K17" s="469"/>
      <c r="L17" s="468"/>
      <c r="M17" s="716"/>
      <c r="N17" s="105" t="str">
        <f t="shared" si="0"/>
        <v/>
      </c>
      <c r="O17" s="105"/>
      <c r="R17" s="513">
        <f t="shared" si="2"/>
        <v>0</v>
      </c>
      <c r="S17" s="513">
        <f t="shared" si="1"/>
        <v>0</v>
      </c>
    </row>
    <row r="18" spans="1:19" ht="15" customHeight="1" x14ac:dyDescent="0.15">
      <c r="A18" s="686" t="str">
        <f>IF(D18&lt;&gt;"",設定!$C$4,"")</f>
        <v/>
      </c>
      <c r="B18" s="119" t="str">
        <f>IF(D18&lt;&gt;"",設定!$D$4,"")</f>
        <v/>
      </c>
      <c r="C18" s="747" t="str">
        <f t="shared" si="3"/>
        <v/>
      </c>
      <c r="D18" s="759" t="str">
        <f>IF(IFERROR(VLOOKUP(設定!$C$4,通信!$A:$M,通信!AG14,0),"")=0,"",IFERROR(VLOOKUP(設定!$C$4,通信!$A:$M,通信!AG14,0),""))</f>
        <v/>
      </c>
      <c r="E18" s="561"/>
      <c r="F18" s="535"/>
      <c r="G18" s="536"/>
      <c r="H18" s="536"/>
      <c r="I18" s="536"/>
      <c r="J18" s="536"/>
      <c r="K18" s="536"/>
      <c r="L18" s="535"/>
      <c r="M18" s="58"/>
      <c r="N18" s="105" t="str">
        <f t="shared" si="0"/>
        <v/>
      </c>
      <c r="O18" s="105"/>
      <c r="R18" s="513">
        <f t="shared" si="2"/>
        <v>0</v>
      </c>
      <c r="S18" s="513">
        <f t="shared" si="1"/>
        <v>0</v>
      </c>
    </row>
    <row r="19" spans="1:19" ht="15" customHeight="1" x14ac:dyDescent="0.15">
      <c r="A19" s="687" t="str">
        <f>IF(D19&lt;&gt;"",設定!$C$4,"")</f>
        <v/>
      </c>
      <c r="B19" s="44" t="str">
        <f>IF(D19&lt;&gt;"",設定!$D$4,"")</f>
        <v/>
      </c>
      <c r="C19" s="522" t="str">
        <f t="shared" si="3"/>
        <v/>
      </c>
      <c r="D19" s="760" t="str">
        <f>IF(IFERROR(VLOOKUP(設定!$C$4,通信!$A:$M,通信!AG15,0),"")=0,"",IFERROR(VLOOKUP(設定!$C$4,通信!$A:$M,通信!AG15,0),""))</f>
        <v/>
      </c>
      <c r="E19" s="562"/>
      <c r="F19" s="360"/>
      <c r="G19" s="537"/>
      <c r="H19" s="537"/>
      <c r="I19" s="537"/>
      <c r="J19" s="537"/>
      <c r="K19" s="537"/>
      <c r="L19" s="360"/>
      <c r="M19" s="54"/>
      <c r="N19" s="105" t="str">
        <f t="shared" si="0"/>
        <v/>
      </c>
      <c r="O19" s="105"/>
      <c r="R19" s="513">
        <f t="shared" si="2"/>
        <v>0</v>
      </c>
      <c r="S19" s="513">
        <f t="shared" si="1"/>
        <v>0</v>
      </c>
    </row>
    <row r="20" spans="1:19" ht="15" customHeight="1" x14ac:dyDescent="0.15">
      <c r="A20" s="687" t="str">
        <f>IF(D20&lt;&gt;"",設定!$C$4,"")</f>
        <v/>
      </c>
      <c r="B20" s="44" t="str">
        <f>IF(D20&lt;&gt;"",設定!$D$4,"")</f>
        <v/>
      </c>
      <c r="C20" s="522" t="str">
        <f t="shared" si="3"/>
        <v/>
      </c>
      <c r="D20" s="760" t="str">
        <f>IF(IFERROR(VLOOKUP(設定!$C$4,通信!$A:$M,通信!#REF!,0),"")=0,"",IFERROR(VLOOKUP(設定!$C$4,通信!$A:$M,通信!#REF!,0),""))</f>
        <v/>
      </c>
      <c r="E20" s="562"/>
      <c r="F20" s="360"/>
      <c r="G20" s="537"/>
      <c r="H20" s="537"/>
      <c r="I20" s="537"/>
      <c r="J20" s="537"/>
      <c r="K20" s="537"/>
      <c r="L20" s="360"/>
      <c r="M20" s="54"/>
      <c r="N20" s="105" t="str">
        <f t="shared" si="0"/>
        <v/>
      </c>
      <c r="O20" s="105"/>
      <c r="R20" s="513">
        <f t="shared" si="2"/>
        <v>0</v>
      </c>
      <c r="S20" s="513">
        <f t="shared" si="1"/>
        <v>0</v>
      </c>
    </row>
    <row r="21" spans="1:19" ht="15" customHeight="1" x14ac:dyDescent="0.15">
      <c r="A21" s="687" t="str">
        <f>IF(D21&lt;&gt;"",設定!$C$4,"")</f>
        <v/>
      </c>
      <c r="B21" s="44" t="str">
        <f>IF(D21&lt;&gt;"",設定!$D$4,"")</f>
        <v/>
      </c>
      <c r="C21" s="522" t="str">
        <f t="shared" si="3"/>
        <v/>
      </c>
      <c r="D21" s="760" t="str">
        <f>IF(IFERROR(VLOOKUP(設定!$C$4,通信!$A:$M,通信!AG16,0),"")=0,"",IFERROR(VLOOKUP(設定!$C$4,通信!$A:$M,通信!AG16,0),""))</f>
        <v/>
      </c>
      <c r="E21" s="562"/>
      <c r="F21" s="360"/>
      <c r="G21" s="537"/>
      <c r="H21" s="537"/>
      <c r="I21" s="537"/>
      <c r="J21" s="537"/>
      <c r="K21" s="537"/>
      <c r="L21" s="360"/>
      <c r="M21" s="54"/>
      <c r="N21" s="105" t="str">
        <f t="shared" si="0"/>
        <v/>
      </c>
      <c r="O21" s="105"/>
      <c r="R21" s="513">
        <f t="shared" si="2"/>
        <v>0</v>
      </c>
      <c r="S21" s="513">
        <f t="shared" si="1"/>
        <v>0</v>
      </c>
    </row>
    <row r="22" spans="1:19" ht="15" customHeight="1" thickBot="1" x14ac:dyDescent="0.2">
      <c r="A22" s="690" t="str">
        <f>IF(D22&lt;&gt;"",設定!$C$4,"")</f>
        <v/>
      </c>
      <c r="B22" s="691" t="str">
        <f>IF(D22&lt;&gt;"",設定!$D$4,"")</f>
        <v/>
      </c>
      <c r="C22" s="758" t="str">
        <f t="shared" si="3"/>
        <v/>
      </c>
      <c r="D22" s="762" t="str">
        <f>IF(IFERROR(VLOOKUP(設定!$C$4,通信!$A:$M,通信!AG17,0),"")=0,"",IFERROR(VLOOKUP(設定!$C$4,通信!$A:$M,通信!AG17,0),""))</f>
        <v/>
      </c>
      <c r="E22" s="564"/>
      <c r="F22" s="204"/>
      <c r="G22" s="538"/>
      <c r="H22" s="538"/>
      <c r="I22" s="538"/>
      <c r="J22" s="538"/>
      <c r="K22" s="538"/>
      <c r="L22" s="538"/>
      <c r="M22" s="55"/>
      <c r="N22" s="105" t="str">
        <f t="shared" si="0"/>
        <v/>
      </c>
      <c r="R22" s="513">
        <f t="shared" si="2"/>
        <v>0</v>
      </c>
      <c r="S22" s="513">
        <f t="shared" si="1"/>
        <v>0</v>
      </c>
    </row>
    <row r="23" spans="1:19" x14ac:dyDescent="0.15">
      <c r="D23" s="475"/>
    </row>
    <row r="24" spans="1:19" x14ac:dyDescent="0.15">
      <c r="D24" s="476"/>
    </row>
    <row r="25" spans="1:19" x14ac:dyDescent="0.15">
      <c r="D25" s="475"/>
    </row>
    <row r="26" spans="1:19" x14ac:dyDescent="0.15">
      <c r="D26" s="475"/>
    </row>
    <row r="27" spans="1:19" x14ac:dyDescent="0.15">
      <c r="D27" s="475"/>
    </row>
    <row r="28" spans="1:19" x14ac:dyDescent="0.15">
      <c r="D28" s="475"/>
    </row>
    <row r="29" spans="1:19" x14ac:dyDescent="0.15">
      <c r="D29" s="475"/>
    </row>
    <row r="30" spans="1:19" x14ac:dyDescent="0.15">
      <c r="D30" s="475"/>
    </row>
    <row r="31" spans="1:19" x14ac:dyDescent="0.15">
      <c r="D31" s="475"/>
    </row>
    <row r="32" spans="1:19" x14ac:dyDescent="0.15">
      <c r="D32" s="475"/>
    </row>
    <row r="33" spans="4:4" x14ac:dyDescent="0.15">
      <c r="D33" s="475"/>
    </row>
  </sheetData>
  <sheetProtection algorithmName="SHA-512" hashValue="LfMczDkoaq2JYbxaNv/JOzrBlskNfFKEQtnzBC8d25doayaivi8MXAOBgg1Y5+fP2S5UQ5KTDhchgqGJP2++ag==" saltValue="1MBRZ8HqbOsBcCV0jbTIbA==" spinCount="100000" sheet="1" objects="1" scenarios="1"/>
  <mergeCells count="1">
    <mergeCell ref="F3:M3"/>
  </mergeCells>
  <phoneticPr fontId="2"/>
  <conditionalFormatting sqref="A18:B18">
    <cfRule type="containsText" dxfId="190" priority="2" operator="containsText" text="複数選択">
      <formula>NOT(ISERROR(SEARCH("複数選択",A18)))</formula>
    </cfRule>
  </conditionalFormatting>
  <conditionalFormatting sqref="A22:B23">
    <cfRule type="containsText" dxfId="189" priority="1" operator="containsText" text="複数選択">
      <formula>NOT(ISERROR(SEARCH("複数選択",A22)))</formula>
    </cfRule>
  </conditionalFormatting>
  <conditionalFormatting sqref="D7:M22">
    <cfRule type="expression" dxfId="188" priority="4">
      <formula>$B7=""</formula>
    </cfRule>
  </conditionalFormatting>
  <conditionalFormatting sqref="E18">
    <cfRule type="containsText" dxfId="187" priority="8" operator="containsText" text="複数選択">
      <formula>NOT(ISERROR(SEARCH("複数選択",E18)))</formula>
    </cfRule>
  </conditionalFormatting>
  <conditionalFormatting sqref="E22:E23">
    <cfRule type="containsText" dxfId="186" priority="5" operator="containsText" text="複数選択">
      <formula>NOT(ISERROR(SEARCH("複数選択",E22)))</formula>
    </cfRule>
  </conditionalFormatting>
  <conditionalFormatting sqref="E3:M3">
    <cfRule type="containsText" dxfId="185" priority="7" operator="containsText" text="未入力">
      <formula>NOT(ISERROR(SEARCH("未入力",E3)))</formula>
    </cfRule>
  </conditionalFormatting>
  <conditionalFormatting sqref="F7:M22">
    <cfRule type="expression" dxfId="184" priority="3">
      <formula>OR($E7="",$E7="3：設けず")</formula>
    </cfRule>
  </conditionalFormatting>
  <conditionalFormatting sqref="N7:N23">
    <cfRule type="containsText" dxfId="183" priority="6" operator="containsText" text="未入力">
      <formula>NOT(ISERROR(SEARCH("未入力",N7)))</formula>
    </cfRule>
  </conditionalFormatting>
  <conditionalFormatting sqref="O7:O22">
    <cfRule type="containsText" dxfId="182" priority="9" operator="containsText" text="入力">
      <formula>NOT(ISERROR(SEARCH("入力",O7)))</formula>
    </cfRule>
  </conditionalFormatting>
  <dataValidations count="2">
    <dataValidation type="whole" imeMode="disabled" allowBlank="1" showInputMessage="1" showErrorMessage="1" sqref="F7:M22" xr:uid="{6D350E9D-AFBD-4F93-8B75-E01BD7C275FE}">
      <formula1>0</formula1>
      <formula2>99999</formula2>
    </dataValidation>
    <dataValidation type="list" imeMode="disabled" allowBlank="1" showInputMessage="1" showErrorMessage="1" error="整数を入力してください。" sqref="E7:E22" xr:uid="{08BF0A2E-BC8C-4DED-9AC3-FD2926D4E1CC}">
      <formula1>"1：大学全体,2：一部,3：設けず"</formula1>
    </dataValidation>
  </dataValidation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4"/>
  <dimension ref="A1:AL42"/>
  <sheetViews>
    <sheetView showGridLines="0" topLeftCell="D1" zoomScale="85" zoomScaleNormal="85" workbookViewId="0">
      <selection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586" customWidth="1"/>
    <col min="5" max="5" width="16.25" style="586" customWidth="1"/>
    <col min="6" max="6" width="30.625" style="586" customWidth="1"/>
    <col min="7" max="10" width="3.625" style="586" customWidth="1"/>
    <col min="11" max="11" width="20.625" style="586" customWidth="1"/>
    <col min="12" max="12" width="9.375" style="587" customWidth="1"/>
    <col min="13" max="13" width="5" style="587" customWidth="1"/>
    <col min="14" max="16" width="14.375" style="587" customWidth="1"/>
    <col min="17" max="17" width="10.625" style="587" customWidth="1"/>
    <col min="18" max="18" width="2.5" style="592" customWidth="1"/>
    <col min="19" max="24" width="2.5" style="674" customWidth="1"/>
    <col min="25" max="25" width="2.5" style="674"/>
    <col min="26" max="38" width="2.5" style="592"/>
    <col min="39" max="16384" width="2.5" style="586"/>
  </cols>
  <sheetData>
    <row r="1" spans="1:38" s="37" customFormat="1" ht="13.5" customHeight="1" x14ac:dyDescent="0.15">
      <c r="D1" s="36" t="s">
        <v>4986</v>
      </c>
      <c r="L1" s="107"/>
      <c r="M1" s="107"/>
      <c r="N1" s="107"/>
      <c r="O1" s="107"/>
      <c r="P1" s="107"/>
      <c r="Q1" s="107"/>
      <c r="R1" s="364"/>
      <c r="S1" s="379"/>
      <c r="T1" s="379"/>
      <c r="U1" s="379"/>
      <c r="V1" s="379"/>
      <c r="W1" s="379"/>
      <c r="X1" s="379"/>
      <c r="Y1" s="379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</row>
    <row r="2" spans="1:38" s="37" customFormat="1" ht="13.5" customHeight="1" thickBot="1" x14ac:dyDescent="0.2">
      <c r="D2" s="37" t="s">
        <v>1982</v>
      </c>
      <c r="L2" s="107"/>
      <c r="M2" s="107"/>
      <c r="N2" s="107"/>
      <c r="O2" s="107"/>
      <c r="P2" s="107"/>
      <c r="Q2" s="107"/>
      <c r="R2" s="364"/>
      <c r="S2" s="379"/>
      <c r="T2" s="379"/>
      <c r="U2" s="379"/>
      <c r="V2" s="379"/>
      <c r="W2" s="379"/>
      <c r="X2" s="379"/>
      <c r="Y2" s="379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</row>
    <row r="3" spans="1:38" s="37" customFormat="1" ht="13.5" customHeight="1" x14ac:dyDescent="0.15">
      <c r="A3" s="45"/>
      <c r="B3" s="46"/>
      <c r="C3" s="149"/>
      <c r="D3" s="520"/>
      <c r="E3" s="446" t="str">
        <f>IF(S6=1,"↓未入力あり","")</f>
        <v/>
      </c>
      <c r="F3" s="196" t="str">
        <f>IF(T6=1,"↓未入力あり","")</f>
        <v/>
      </c>
      <c r="L3" s="107"/>
      <c r="M3" s="107"/>
      <c r="N3" s="107"/>
      <c r="O3" s="107"/>
      <c r="P3" s="107"/>
      <c r="Q3" s="107"/>
      <c r="R3" s="364"/>
      <c r="S3" s="379"/>
      <c r="T3" s="379"/>
      <c r="U3" s="379"/>
      <c r="V3" s="379"/>
      <c r="W3" s="379"/>
      <c r="X3" s="379"/>
      <c r="Y3" s="379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</row>
    <row r="4" spans="1:38" s="37" customFormat="1" ht="13.5" customHeight="1" x14ac:dyDescent="0.15">
      <c r="A4" s="47"/>
      <c r="B4" s="48"/>
      <c r="C4" s="52"/>
      <c r="D4" s="214"/>
      <c r="E4" s="173" t="s">
        <v>4987</v>
      </c>
      <c r="F4" s="505"/>
      <c r="K4" s="364"/>
      <c r="L4" s="107"/>
      <c r="M4" s="107"/>
      <c r="N4" s="107"/>
      <c r="O4" s="107"/>
      <c r="P4" s="107"/>
      <c r="Q4" s="107"/>
      <c r="R4" s="364"/>
      <c r="S4" s="379"/>
      <c r="T4" s="379"/>
      <c r="U4" s="379"/>
      <c r="V4" s="379"/>
      <c r="W4" s="379"/>
      <c r="X4" s="379"/>
      <c r="Y4" s="379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</row>
    <row r="5" spans="1:38" s="37" customFormat="1" ht="13.5" customHeight="1" x14ac:dyDescent="0.15">
      <c r="A5" s="47"/>
      <c r="B5" s="48"/>
      <c r="C5" s="52"/>
      <c r="D5" s="214"/>
      <c r="E5" s="796" t="s">
        <v>1940</v>
      </c>
      <c r="F5" s="126" t="s">
        <v>1941</v>
      </c>
      <c r="L5" s="107"/>
      <c r="M5" s="107"/>
      <c r="N5" s="107"/>
      <c r="O5" s="107"/>
      <c r="P5" s="107"/>
      <c r="Q5" s="107"/>
      <c r="R5" s="364"/>
      <c r="S5" s="379"/>
      <c r="T5" s="379"/>
      <c r="U5" s="379"/>
      <c r="V5" s="379"/>
      <c r="W5" s="379"/>
      <c r="X5" s="379"/>
      <c r="Y5" s="379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</row>
    <row r="6" spans="1:38" s="37" customFormat="1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815" t="s">
        <v>4548</v>
      </c>
      <c r="F6" s="241" t="s">
        <v>4549</v>
      </c>
      <c r="L6" s="107"/>
      <c r="M6" s="107"/>
      <c r="N6" s="107"/>
      <c r="O6" s="107"/>
      <c r="P6" s="107"/>
      <c r="Q6" s="107"/>
      <c r="R6" s="364"/>
      <c r="S6" s="379">
        <f>IF(SUM(S7:S7)&lt;&gt;0,1,0)</f>
        <v>0</v>
      </c>
      <c r="T6" s="379">
        <f>IF(SUM(T7:T7)&lt;&gt;0,1,0)</f>
        <v>0</v>
      </c>
      <c r="U6" s="379"/>
      <c r="V6" s="379"/>
      <c r="W6" s="379"/>
      <c r="X6" s="379"/>
      <c r="Y6" s="379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</row>
    <row r="7" spans="1:38" s="37" customFormat="1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179"/>
      <c r="F7" s="242"/>
      <c r="G7" s="559"/>
      <c r="H7" s="559"/>
      <c r="I7" s="559"/>
      <c r="J7" s="559"/>
      <c r="K7" s="559"/>
      <c r="L7" s="107"/>
      <c r="M7" s="107"/>
      <c r="N7" s="107"/>
      <c r="O7" s="107"/>
      <c r="P7" s="107"/>
      <c r="Q7" s="107"/>
      <c r="R7" s="364"/>
      <c r="S7" s="379">
        <f>IF(AND(設定!C4&lt;&gt;"",E7=""),1,0)</f>
        <v>0</v>
      </c>
      <c r="T7" s="379">
        <f>IF(AND(設定!C4&lt;&gt;"",F7=""),1,0)</f>
        <v>0</v>
      </c>
      <c r="U7" s="379"/>
      <c r="V7" s="379"/>
      <c r="W7" s="379"/>
      <c r="X7" s="379"/>
      <c r="Y7" s="379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</row>
    <row r="8" spans="1:38" s="37" customFormat="1" ht="13.5" customHeight="1" x14ac:dyDescent="0.15">
      <c r="B8" s="41"/>
      <c r="E8" s="664"/>
      <c r="L8" s="107"/>
      <c r="M8" s="107"/>
      <c r="N8" s="107"/>
      <c r="O8" s="107"/>
      <c r="P8" s="107"/>
      <c r="Q8" s="107"/>
      <c r="R8" s="364"/>
      <c r="S8" s="379"/>
      <c r="T8" s="379"/>
      <c r="U8" s="379"/>
      <c r="V8" s="379"/>
      <c r="W8" s="379"/>
      <c r="X8" s="379"/>
      <c r="Y8" s="379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</row>
    <row r="9" spans="1:38" s="37" customFormat="1" ht="12" thickBot="1" x14ac:dyDescent="0.2">
      <c r="E9" s="665" t="s">
        <v>2004</v>
      </c>
      <c r="L9" s="107"/>
      <c r="M9" s="107"/>
      <c r="N9" s="107"/>
      <c r="O9" s="107"/>
      <c r="P9" s="107"/>
      <c r="Q9" s="107"/>
      <c r="R9" s="364"/>
      <c r="S9" s="379"/>
      <c r="T9" s="379"/>
      <c r="U9" s="379"/>
      <c r="V9" s="379"/>
      <c r="W9" s="379"/>
      <c r="X9" s="379"/>
      <c r="Y9" s="379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</row>
    <row r="10" spans="1:38" s="37" customFormat="1" ht="15" customHeight="1" x14ac:dyDescent="0.15">
      <c r="E10" s="45"/>
      <c r="F10" s="666" t="str">
        <f>IF(S12=1,"↓未入力あり","")</f>
        <v/>
      </c>
      <c r="G10" s="1092" t="str">
        <f>IF(SUM(T12)&lt;&gt;0,"↓未入力あり","")</f>
        <v/>
      </c>
      <c r="H10" s="1037"/>
      <c r="I10" s="1037"/>
      <c r="J10" s="1037"/>
      <c r="K10" s="640" t="str">
        <f>IF(SUM(U12)&lt;&gt;0,"↓未入力あり","")</f>
        <v/>
      </c>
      <c r="L10" s="1089" t="str">
        <f>IF(V12=1,"↓未入力あり","")</f>
        <v/>
      </c>
      <c r="M10" s="1089"/>
      <c r="N10" s="667" t="str">
        <f>IF(W12=1,"↓未入力あり","")</f>
        <v/>
      </c>
      <c r="O10" s="667" t="str">
        <f>IF(X12=1,"↓未入力あり","")</f>
        <v/>
      </c>
      <c r="P10" s="196" t="str">
        <f>IF(Y12=1,"↓未入力あり","")</f>
        <v/>
      </c>
      <c r="Q10" s="107"/>
      <c r="R10" s="364"/>
      <c r="S10" s="379"/>
      <c r="T10" s="379"/>
      <c r="U10" s="379"/>
      <c r="V10" s="379"/>
      <c r="W10" s="379"/>
      <c r="X10" s="379"/>
      <c r="Y10" s="379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</row>
    <row r="11" spans="1:38" s="37" customFormat="1" ht="15" customHeight="1" x14ac:dyDescent="0.15">
      <c r="E11" s="151" t="s">
        <v>1988</v>
      </c>
      <c r="F11" s="1090" t="s">
        <v>1989</v>
      </c>
      <c r="G11" s="1083" t="s">
        <v>2582</v>
      </c>
      <c r="H11" s="1084"/>
      <c r="I11" s="1084"/>
      <c r="J11" s="1084"/>
      <c r="K11" s="1084"/>
      <c r="L11" s="1085" t="s">
        <v>2588</v>
      </c>
      <c r="M11" s="1086"/>
      <c r="N11" s="1090" t="s">
        <v>4673</v>
      </c>
      <c r="O11" s="1093" t="s">
        <v>4674</v>
      </c>
      <c r="P11" s="1081" t="s">
        <v>2581</v>
      </c>
      <c r="Q11" s="107"/>
      <c r="R11" s="364"/>
      <c r="S11" s="379"/>
      <c r="T11" s="379"/>
      <c r="U11" s="379"/>
      <c r="V11" s="379"/>
      <c r="W11" s="379"/>
      <c r="X11" s="379"/>
      <c r="Y11" s="379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</row>
    <row r="12" spans="1:38" s="37" customFormat="1" ht="15" customHeight="1" thickBot="1" x14ac:dyDescent="0.2">
      <c r="A12" s="733"/>
      <c r="E12" s="152"/>
      <c r="F12" s="1091"/>
      <c r="G12" s="89" t="s">
        <v>2583</v>
      </c>
      <c r="H12" s="90" t="s">
        <v>2584</v>
      </c>
      <c r="I12" s="90" t="s">
        <v>2585</v>
      </c>
      <c r="J12" s="342" t="s">
        <v>2586</v>
      </c>
      <c r="K12" s="53" t="s">
        <v>2587</v>
      </c>
      <c r="L12" s="1087"/>
      <c r="M12" s="1088"/>
      <c r="N12" s="1091"/>
      <c r="O12" s="1094"/>
      <c r="P12" s="1082"/>
      <c r="Q12" s="107"/>
      <c r="R12" s="364"/>
      <c r="S12" s="379">
        <f>IF(SUM(S13:S42)&lt;&gt;0,1,0)</f>
        <v>0</v>
      </c>
      <c r="T12" s="379">
        <f t="shared" ref="T12:V12" si="0">IF(SUM(T13:T42)&lt;&gt;0,1,0)</f>
        <v>0</v>
      </c>
      <c r="U12" s="379">
        <f t="shared" si="0"/>
        <v>0</v>
      </c>
      <c r="V12" s="379">
        <f t="shared" si="0"/>
        <v>0</v>
      </c>
      <c r="W12" s="379">
        <f t="shared" ref="W12:Y12" si="1">IF(SUM(W13:W42)&lt;&gt;0,1,0)</f>
        <v>0</v>
      </c>
      <c r="X12" s="379">
        <f t="shared" si="1"/>
        <v>0</v>
      </c>
      <c r="Y12" s="379">
        <f t="shared" si="1"/>
        <v>0</v>
      </c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</row>
    <row r="13" spans="1:38" s="37" customFormat="1" ht="15" customHeight="1" x14ac:dyDescent="0.15">
      <c r="A13" s="37" t="str">
        <f>IF(E13&lt;&gt;"",設定!$C$4,"")</f>
        <v/>
      </c>
      <c r="B13" s="37" t="str">
        <f>IF(E7="1：開設している",設定!$D$4,"")</f>
        <v/>
      </c>
      <c r="C13" s="37" t="str">
        <f>IF(E7="1：開設している",ROW()-12,"")</f>
        <v/>
      </c>
      <c r="E13" s="668" t="str">
        <f>IF(E7="1：開設している",設定!$D$4,"")</f>
        <v/>
      </c>
      <c r="F13" s="496"/>
      <c r="G13" s="802"/>
      <c r="H13" s="811"/>
      <c r="I13" s="811"/>
      <c r="J13" s="601"/>
      <c r="K13" s="496"/>
      <c r="L13" s="916"/>
      <c r="M13" s="693" t="s">
        <v>1990</v>
      </c>
      <c r="N13" s="607"/>
      <c r="O13" s="607"/>
      <c r="P13" s="679"/>
      <c r="Q13" s="539" t="str">
        <f t="shared" ref="Q13:Q42" si="2">IF(AND(E13&lt;&gt;"",SUM(S13:Y13)&lt;&gt;0),"←未入力あり","")</f>
        <v/>
      </c>
      <c r="R13" s="364"/>
      <c r="S13" s="379">
        <f>IF(AND($E$7="1：開設している",F13=""),1,0)</f>
        <v>0</v>
      </c>
      <c r="T13" s="379">
        <f>IF(AND($E$7="1：開設している",COUNTIF(G13:J13,"○")=0),1,0)</f>
        <v>0</v>
      </c>
      <c r="U13" s="379">
        <f>IF(AND($E$7="1：開設している",J13="○",K13=""),1,0)</f>
        <v>0</v>
      </c>
      <c r="V13" s="379">
        <f>IF(AND($E$7="1：開設している",L13=""),1,0)</f>
        <v>0</v>
      </c>
      <c r="W13" s="379">
        <f>IF(AND($E$7="1：開設している",N13=""),1,0)</f>
        <v>0</v>
      </c>
      <c r="X13" s="379">
        <f>IF(AND($E$7="1：開設している",O13=""),1,0)</f>
        <v>0</v>
      </c>
      <c r="Y13" s="379">
        <f>IF(AND($E$7="1：開設している",P13=""),1,0)</f>
        <v>0</v>
      </c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64"/>
      <c r="AL13" s="364"/>
    </row>
    <row r="14" spans="1:38" s="37" customFormat="1" ht="15" customHeight="1" x14ac:dyDescent="0.15">
      <c r="A14" s="37" t="str">
        <f>IF(E14&lt;&gt;"",設定!$C$4,"")</f>
        <v/>
      </c>
      <c r="B14" s="37" t="str">
        <f>IF(COUNTA(F14:L14,N14:P14)&gt;0,設定!$D$4,"")</f>
        <v/>
      </c>
      <c r="C14" s="37" t="str">
        <f>IF(COUNTA(F14:L14,N14:P14)&gt;0,ROW()-12,"")</f>
        <v/>
      </c>
      <c r="E14" s="669" t="str">
        <f>IF(COUNTA(F14:L14,N14:P14)&gt;0,設定!$D$4,"")</f>
        <v/>
      </c>
      <c r="F14" s="497"/>
      <c r="G14" s="798"/>
      <c r="H14" s="809"/>
      <c r="I14" s="809"/>
      <c r="J14" s="804"/>
      <c r="K14" s="602"/>
      <c r="L14" s="917"/>
      <c r="M14" s="694" t="s">
        <v>1990</v>
      </c>
      <c r="N14" s="608"/>
      <c r="O14" s="608"/>
      <c r="P14" s="680"/>
      <c r="Q14" s="539" t="str">
        <f t="shared" si="2"/>
        <v/>
      </c>
      <c r="R14" s="364"/>
      <c r="S14" s="379">
        <v>0</v>
      </c>
      <c r="T14" s="379">
        <f>IF(AND($F14&lt;&gt;"",COUNTIF(G14:J14,"○")=0),1,0)</f>
        <v>0</v>
      </c>
      <c r="U14" s="379">
        <f>IF(AND($F14&lt;&gt;"",J14="○",K14=""),1,0)</f>
        <v>0</v>
      </c>
      <c r="V14" s="379">
        <f>IF(AND($F14&lt;&gt;"",L14=""),1,0)</f>
        <v>0</v>
      </c>
      <c r="W14" s="379">
        <f>IF(AND($F14&lt;&gt;"",N14=""),1,0)</f>
        <v>0</v>
      </c>
      <c r="X14" s="379">
        <f>IF(AND($F14&lt;&gt;"",O14=""),1,0)</f>
        <v>0</v>
      </c>
      <c r="Y14" s="379">
        <f>IF(AND($F14&lt;&gt;"",P14=""),1,0)</f>
        <v>0</v>
      </c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</row>
    <row r="15" spans="1:38" s="37" customFormat="1" ht="15" customHeight="1" x14ac:dyDescent="0.15">
      <c r="A15" s="37" t="str">
        <f>IF(E15&lt;&gt;"",設定!$C$4,"")</f>
        <v/>
      </c>
      <c r="B15" s="37" t="str">
        <f>IF(COUNTA(F15:L15,N15:P15)&gt;0,設定!$D$4,"")</f>
        <v/>
      </c>
      <c r="C15" s="37" t="str">
        <f t="shared" ref="C15:C42" si="3">IF(COUNTA(F15:L15,N15:P15)&gt;0,ROW()-12,"")</f>
        <v/>
      </c>
      <c r="E15" s="669" t="str">
        <f>IF(COUNTA(F15:L15,N15:P15)&gt;0,設定!$D$4,"")</f>
        <v/>
      </c>
      <c r="F15" s="497"/>
      <c r="G15" s="798"/>
      <c r="H15" s="809"/>
      <c r="I15" s="809"/>
      <c r="J15" s="804"/>
      <c r="K15" s="797"/>
      <c r="L15" s="917"/>
      <c r="M15" s="694" t="s">
        <v>1990</v>
      </c>
      <c r="N15" s="608"/>
      <c r="O15" s="608"/>
      <c r="P15" s="680"/>
      <c r="Q15" s="539" t="str">
        <f t="shared" si="2"/>
        <v/>
      </c>
      <c r="R15" s="364"/>
      <c r="S15" s="379">
        <v>0</v>
      </c>
      <c r="T15" s="379">
        <f t="shared" ref="T15:T42" si="4">IF(AND($F15&lt;&gt;"",COUNTIF(G15:J15,"○")=0),1,0)</f>
        <v>0</v>
      </c>
      <c r="U15" s="379">
        <f t="shared" ref="U15:U42" si="5">IF(AND($F15&lt;&gt;"",J15="○",K15=""),1,0)</f>
        <v>0</v>
      </c>
      <c r="V15" s="379">
        <f t="shared" ref="V15:V42" si="6">IF(AND($F15&lt;&gt;"",L15=""),1,0)</f>
        <v>0</v>
      </c>
      <c r="W15" s="379">
        <f t="shared" ref="W15:W42" si="7">IF(AND($F15&lt;&gt;"",N15=""),1,0)</f>
        <v>0</v>
      </c>
      <c r="X15" s="379">
        <f t="shared" ref="X15:X42" si="8">IF(AND($F15&lt;&gt;"",O15=""),1,0)</f>
        <v>0</v>
      </c>
      <c r="Y15" s="379">
        <f t="shared" ref="Y15:Y42" si="9">IF(AND($F15&lt;&gt;"",P15=""),1,0)</f>
        <v>0</v>
      </c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</row>
    <row r="16" spans="1:38" s="37" customFormat="1" ht="15" customHeight="1" x14ac:dyDescent="0.15">
      <c r="A16" s="37" t="str">
        <f>IF(E16&lt;&gt;"",設定!$C$4,"")</f>
        <v/>
      </c>
      <c r="B16" s="37" t="str">
        <f>IF(COUNTA(F16:L16,N16:P16)&gt;0,設定!$D$4,"")</f>
        <v/>
      </c>
      <c r="C16" s="37" t="str">
        <f t="shared" si="3"/>
        <v/>
      </c>
      <c r="E16" s="669" t="str">
        <f>IF(COUNTA(F16:L16,N16:P16)&gt;0,設定!$D$4,"")</f>
        <v/>
      </c>
      <c r="F16" s="497"/>
      <c r="G16" s="798"/>
      <c r="H16" s="809"/>
      <c r="I16" s="809"/>
      <c r="J16" s="804"/>
      <c r="K16" s="602"/>
      <c r="L16" s="917"/>
      <c r="M16" s="694" t="s">
        <v>1990</v>
      </c>
      <c r="N16" s="608"/>
      <c r="O16" s="608"/>
      <c r="P16" s="680"/>
      <c r="Q16" s="539" t="str">
        <f t="shared" si="2"/>
        <v/>
      </c>
      <c r="R16" s="364"/>
      <c r="S16" s="379">
        <v>0</v>
      </c>
      <c r="T16" s="379">
        <f t="shared" si="4"/>
        <v>0</v>
      </c>
      <c r="U16" s="379">
        <f t="shared" si="5"/>
        <v>0</v>
      </c>
      <c r="V16" s="379">
        <f t="shared" si="6"/>
        <v>0</v>
      </c>
      <c r="W16" s="379">
        <f t="shared" si="7"/>
        <v>0</v>
      </c>
      <c r="X16" s="379">
        <f t="shared" si="8"/>
        <v>0</v>
      </c>
      <c r="Y16" s="379">
        <f t="shared" si="9"/>
        <v>0</v>
      </c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</row>
    <row r="17" spans="1:38" s="37" customFormat="1" ht="15" customHeight="1" x14ac:dyDescent="0.15">
      <c r="A17" s="37" t="str">
        <f>IF(E17&lt;&gt;"",設定!$C$4,"")</f>
        <v/>
      </c>
      <c r="B17" s="37" t="str">
        <f>IF(COUNTA(F17:L17,N17:P17)&gt;0,設定!$D$4,"")</f>
        <v/>
      </c>
      <c r="C17" s="37" t="str">
        <f t="shared" si="3"/>
        <v/>
      </c>
      <c r="E17" s="670" t="str">
        <f>IF(COUNTA(F17:L17,N17:P17)&gt;0,設定!$D$4,"")</f>
        <v/>
      </c>
      <c r="F17" s="498"/>
      <c r="G17" s="801"/>
      <c r="H17" s="812"/>
      <c r="I17" s="812"/>
      <c r="J17" s="807"/>
      <c r="K17" s="603"/>
      <c r="L17" s="918"/>
      <c r="M17" s="695" t="s">
        <v>1990</v>
      </c>
      <c r="N17" s="609"/>
      <c r="O17" s="609"/>
      <c r="P17" s="681"/>
      <c r="Q17" s="539" t="str">
        <f t="shared" si="2"/>
        <v/>
      </c>
      <c r="R17" s="364"/>
      <c r="S17" s="379">
        <v>0</v>
      </c>
      <c r="T17" s="379">
        <f t="shared" si="4"/>
        <v>0</v>
      </c>
      <c r="U17" s="379">
        <f t="shared" si="5"/>
        <v>0</v>
      </c>
      <c r="V17" s="379">
        <f t="shared" si="6"/>
        <v>0</v>
      </c>
      <c r="W17" s="379">
        <f t="shared" si="7"/>
        <v>0</v>
      </c>
      <c r="X17" s="379">
        <f t="shared" si="8"/>
        <v>0</v>
      </c>
      <c r="Y17" s="379">
        <f t="shared" si="9"/>
        <v>0</v>
      </c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</row>
    <row r="18" spans="1:38" s="37" customFormat="1" ht="15" customHeight="1" x14ac:dyDescent="0.15">
      <c r="A18" s="37" t="str">
        <f>IF(E18&lt;&gt;"",設定!$C$4,"")</f>
        <v/>
      </c>
      <c r="B18" s="37" t="str">
        <f>IF(COUNTA(F18:L18,N18:P18)&gt;0,設定!$D$4,"")</f>
        <v/>
      </c>
      <c r="C18" s="37" t="str">
        <f t="shared" ref="C18:C27" si="10">IF(COUNTA(F18:L18,N18:P18)&gt;0,ROW()-12,"")</f>
        <v/>
      </c>
      <c r="E18" s="671" t="str">
        <f>IF(COUNTA(F18:L18,N18:P18)&gt;0,設定!$D$4,"")</f>
        <v/>
      </c>
      <c r="F18" s="499"/>
      <c r="G18" s="802"/>
      <c r="H18" s="811"/>
      <c r="I18" s="811"/>
      <c r="J18" s="808"/>
      <c r="K18" s="604"/>
      <c r="L18" s="919"/>
      <c r="M18" s="696" t="s">
        <v>1990</v>
      </c>
      <c r="N18" s="610"/>
      <c r="O18" s="610"/>
      <c r="P18" s="682"/>
      <c r="Q18" s="539" t="str">
        <f t="shared" ref="Q18:Q27" si="11">IF(AND(E18&lt;&gt;"",SUM(S18:Y18)&lt;&gt;0),"←未入力あり","")</f>
        <v/>
      </c>
      <c r="R18" s="364"/>
      <c r="S18" s="379">
        <v>0</v>
      </c>
      <c r="T18" s="379">
        <f t="shared" ref="T18:T27" si="12">IF(AND($F18&lt;&gt;"",COUNTIF(G18:J18,"○")=0),1,0)</f>
        <v>0</v>
      </c>
      <c r="U18" s="379">
        <f t="shared" ref="U18:U27" si="13">IF(AND($F18&lt;&gt;"",J18="○",K18=""),1,0)</f>
        <v>0</v>
      </c>
      <c r="V18" s="379">
        <f t="shared" ref="V18:V27" si="14">IF(AND($F18&lt;&gt;"",L18=""),1,0)</f>
        <v>0</v>
      </c>
      <c r="W18" s="379">
        <f t="shared" ref="W18:W27" si="15">IF(AND($F18&lt;&gt;"",N18=""),1,0)</f>
        <v>0</v>
      </c>
      <c r="X18" s="379">
        <f t="shared" ref="X18:X27" si="16">IF(AND($F18&lt;&gt;"",O18=""),1,0)</f>
        <v>0</v>
      </c>
      <c r="Y18" s="379">
        <f t="shared" ref="Y18:Y27" si="17">IF(AND($F18&lt;&gt;"",P18=""),1,0)</f>
        <v>0</v>
      </c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</row>
    <row r="19" spans="1:38" s="37" customFormat="1" ht="15" customHeight="1" x14ac:dyDescent="0.15">
      <c r="A19" s="37" t="str">
        <f>IF(E19&lt;&gt;"",設定!$C$4,"")</f>
        <v/>
      </c>
      <c r="B19" s="37" t="str">
        <f>IF(COUNTA(F19:L19,N19:P19)&gt;0,設定!$D$4,"")</f>
        <v/>
      </c>
      <c r="C19" s="37" t="str">
        <f t="shared" si="10"/>
        <v/>
      </c>
      <c r="E19" s="669" t="str">
        <f>IF(COUNTA(F19:L19,N19:P19)&gt;0,設定!$D$4,"")</f>
        <v/>
      </c>
      <c r="F19" s="497"/>
      <c r="G19" s="798"/>
      <c r="H19" s="809"/>
      <c r="I19" s="809"/>
      <c r="J19" s="804"/>
      <c r="K19" s="602"/>
      <c r="L19" s="917"/>
      <c r="M19" s="694" t="s">
        <v>1990</v>
      </c>
      <c r="N19" s="608"/>
      <c r="O19" s="608"/>
      <c r="P19" s="680"/>
      <c r="Q19" s="539" t="str">
        <f t="shared" si="11"/>
        <v/>
      </c>
      <c r="R19" s="364"/>
      <c r="S19" s="379">
        <v>0</v>
      </c>
      <c r="T19" s="379">
        <f t="shared" si="12"/>
        <v>0</v>
      </c>
      <c r="U19" s="379">
        <f t="shared" si="13"/>
        <v>0</v>
      </c>
      <c r="V19" s="379">
        <f t="shared" si="14"/>
        <v>0</v>
      </c>
      <c r="W19" s="379">
        <f t="shared" si="15"/>
        <v>0</v>
      </c>
      <c r="X19" s="379">
        <f t="shared" si="16"/>
        <v>0</v>
      </c>
      <c r="Y19" s="379">
        <f t="shared" si="17"/>
        <v>0</v>
      </c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</row>
    <row r="20" spans="1:38" s="37" customFormat="1" ht="15" customHeight="1" x14ac:dyDescent="0.15">
      <c r="A20" s="37" t="str">
        <f>IF(E20&lt;&gt;"",設定!$C$4,"")</f>
        <v/>
      </c>
      <c r="B20" s="37" t="str">
        <f>IF(COUNTA(F20:L20,N20:P20)&gt;0,設定!$D$4,"")</f>
        <v/>
      </c>
      <c r="C20" s="37" t="str">
        <f t="shared" si="10"/>
        <v/>
      </c>
      <c r="E20" s="669" t="str">
        <f>IF(COUNTA(F20:L20,N20:P20)&gt;0,設定!$D$4,"")</f>
        <v/>
      </c>
      <c r="F20" s="497"/>
      <c r="G20" s="798"/>
      <c r="H20" s="809"/>
      <c r="I20" s="809"/>
      <c r="J20" s="804"/>
      <c r="K20" s="602"/>
      <c r="L20" s="917"/>
      <c r="M20" s="694" t="s">
        <v>1990</v>
      </c>
      <c r="N20" s="608"/>
      <c r="O20" s="608"/>
      <c r="P20" s="680"/>
      <c r="Q20" s="539" t="str">
        <f t="shared" si="11"/>
        <v/>
      </c>
      <c r="R20" s="364"/>
      <c r="S20" s="379">
        <v>0</v>
      </c>
      <c r="T20" s="379">
        <f t="shared" si="12"/>
        <v>0</v>
      </c>
      <c r="U20" s="379">
        <f t="shared" si="13"/>
        <v>0</v>
      </c>
      <c r="V20" s="379">
        <f t="shared" si="14"/>
        <v>0</v>
      </c>
      <c r="W20" s="379">
        <f t="shared" si="15"/>
        <v>0</v>
      </c>
      <c r="X20" s="379">
        <f t="shared" si="16"/>
        <v>0</v>
      </c>
      <c r="Y20" s="379">
        <f t="shared" si="17"/>
        <v>0</v>
      </c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</row>
    <row r="21" spans="1:38" s="37" customFormat="1" ht="15" customHeight="1" x14ac:dyDescent="0.15">
      <c r="A21" s="37" t="str">
        <f>IF(E21&lt;&gt;"",設定!$C$4,"")</f>
        <v/>
      </c>
      <c r="B21" s="37" t="str">
        <f>IF(COUNTA(F21:L21,N21:P21)&gt;0,設定!$D$4,"")</f>
        <v/>
      </c>
      <c r="C21" s="37" t="str">
        <f t="shared" si="10"/>
        <v/>
      </c>
      <c r="E21" s="669" t="str">
        <f>IF(COUNTA(F21:L21,N21:P21)&gt;0,設定!$D$4,"")</f>
        <v/>
      </c>
      <c r="F21" s="497"/>
      <c r="G21" s="798"/>
      <c r="H21" s="809"/>
      <c r="I21" s="809"/>
      <c r="J21" s="804"/>
      <c r="K21" s="602"/>
      <c r="L21" s="917"/>
      <c r="M21" s="694" t="s">
        <v>1990</v>
      </c>
      <c r="N21" s="608"/>
      <c r="O21" s="608"/>
      <c r="P21" s="680"/>
      <c r="Q21" s="539" t="str">
        <f t="shared" si="11"/>
        <v/>
      </c>
      <c r="R21" s="364"/>
      <c r="S21" s="379">
        <v>0</v>
      </c>
      <c r="T21" s="379">
        <f t="shared" si="12"/>
        <v>0</v>
      </c>
      <c r="U21" s="379">
        <f t="shared" si="13"/>
        <v>0</v>
      </c>
      <c r="V21" s="379">
        <f t="shared" si="14"/>
        <v>0</v>
      </c>
      <c r="W21" s="379">
        <f t="shared" si="15"/>
        <v>0</v>
      </c>
      <c r="X21" s="379">
        <f t="shared" si="16"/>
        <v>0</v>
      </c>
      <c r="Y21" s="379">
        <f t="shared" si="17"/>
        <v>0</v>
      </c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</row>
    <row r="22" spans="1:38" s="37" customFormat="1" ht="15" customHeight="1" x14ac:dyDescent="0.15">
      <c r="A22" s="37" t="str">
        <f>IF(E22&lt;&gt;"",設定!$C$4,"")</f>
        <v/>
      </c>
      <c r="B22" s="37" t="str">
        <f>IF(COUNTA(F22:L22,N22:P22)&gt;0,設定!$D$4,"")</f>
        <v/>
      </c>
      <c r="C22" s="37" t="str">
        <f t="shared" si="10"/>
        <v/>
      </c>
      <c r="E22" s="672" t="str">
        <f>IF(COUNTA(F22:L22,N22:P22)&gt;0,設定!$D$4,"")</f>
        <v/>
      </c>
      <c r="F22" s="500"/>
      <c r="G22" s="799"/>
      <c r="H22" s="813"/>
      <c r="I22" s="813"/>
      <c r="J22" s="805"/>
      <c r="K22" s="605"/>
      <c r="L22" s="920"/>
      <c r="M22" s="697" t="s">
        <v>1990</v>
      </c>
      <c r="N22" s="611"/>
      <c r="O22" s="611"/>
      <c r="P22" s="683"/>
      <c r="Q22" s="539" t="str">
        <f t="shared" si="11"/>
        <v/>
      </c>
      <c r="R22" s="364"/>
      <c r="S22" s="379">
        <v>0</v>
      </c>
      <c r="T22" s="379">
        <f t="shared" si="12"/>
        <v>0</v>
      </c>
      <c r="U22" s="379">
        <f t="shared" si="13"/>
        <v>0</v>
      </c>
      <c r="V22" s="379">
        <f t="shared" si="14"/>
        <v>0</v>
      </c>
      <c r="W22" s="379">
        <f t="shared" si="15"/>
        <v>0</v>
      </c>
      <c r="X22" s="379">
        <f t="shared" si="16"/>
        <v>0</v>
      </c>
      <c r="Y22" s="379">
        <f t="shared" si="17"/>
        <v>0</v>
      </c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</row>
    <row r="23" spans="1:38" s="37" customFormat="1" ht="15" customHeight="1" x14ac:dyDescent="0.15">
      <c r="A23" s="37" t="str">
        <f>IF(E23&lt;&gt;"",設定!$C$4,"")</f>
        <v/>
      </c>
      <c r="B23" s="37" t="str">
        <f>IF(COUNTA(F23:L23,N23:P23)&gt;0,設定!$D$4,"")</f>
        <v/>
      </c>
      <c r="C23" s="37" t="str">
        <f t="shared" si="10"/>
        <v/>
      </c>
      <c r="E23" s="673" t="str">
        <f>IF(COUNTA(F23:L23,N23:P23)&gt;0,設定!$D$4,"")</f>
        <v/>
      </c>
      <c r="F23" s="499"/>
      <c r="G23" s="800"/>
      <c r="H23" s="814"/>
      <c r="I23" s="814"/>
      <c r="J23" s="806"/>
      <c r="K23" s="604"/>
      <c r="L23" s="919"/>
      <c r="M23" s="696" t="s">
        <v>1990</v>
      </c>
      <c r="N23" s="610"/>
      <c r="O23" s="610"/>
      <c r="P23" s="682"/>
      <c r="Q23" s="539" t="str">
        <f t="shared" si="11"/>
        <v/>
      </c>
      <c r="R23" s="364"/>
      <c r="S23" s="379">
        <v>0</v>
      </c>
      <c r="T23" s="379">
        <f t="shared" si="12"/>
        <v>0</v>
      </c>
      <c r="U23" s="379">
        <f t="shared" si="13"/>
        <v>0</v>
      </c>
      <c r="V23" s="379">
        <f t="shared" si="14"/>
        <v>0</v>
      </c>
      <c r="W23" s="379">
        <f t="shared" si="15"/>
        <v>0</v>
      </c>
      <c r="X23" s="379">
        <f t="shared" si="16"/>
        <v>0</v>
      </c>
      <c r="Y23" s="379">
        <f t="shared" si="17"/>
        <v>0</v>
      </c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</row>
    <row r="24" spans="1:38" s="37" customFormat="1" ht="15" customHeight="1" x14ac:dyDescent="0.15">
      <c r="A24" s="37" t="str">
        <f>IF(E24&lt;&gt;"",設定!$C$4,"")</f>
        <v/>
      </c>
      <c r="B24" s="37" t="str">
        <f>IF(COUNTA(F24:L24,N24:P24)&gt;0,設定!$D$4,"")</f>
        <v/>
      </c>
      <c r="C24" s="37" t="str">
        <f t="shared" si="10"/>
        <v/>
      </c>
      <c r="E24" s="669" t="str">
        <f>IF(COUNTA(F24:L24,N24:P24)&gt;0,設定!$D$4,"")</f>
        <v/>
      </c>
      <c r="F24" s="497"/>
      <c r="G24" s="798"/>
      <c r="H24" s="809"/>
      <c r="I24" s="809"/>
      <c r="J24" s="804"/>
      <c r="K24" s="602"/>
      <c r="L24" s="917"/>
      <c r="M24" s="694" t="s">
        <v>1990</v>
      </c>
      <c r="N24" s="608"/>
      <c r="O24" s="608"/>
      <c r="P24" s="680"/>
      <c r="Q24" s="539" t="str">
        <f t="shared" si="11"/>
        <v/>
      </c>
      <c r="R24" s="364"/>
      <c r="S24" s="379">
        <v>0</v>
      </c>
      <c r="T24" s="379">
        <f t="shared" si="12"/>
        <v>0</v>
      </c>
      <c r="U24" s="379">
        <f t="shared" si="13"/>
        <v>0</v>
      </c>
      <c r="V24" s="379">
        <f t="shared" si="14"/>
        <v>0</v>
      </c>
      <c r="W24" s="379">
        <f t="shared" si="15"/>
        <v>0</v>
      </c>
      <c r="X24" s="379">
        <f t="shared" si="16"/>
        <v>0</v>
      </c>
      <c r="Y24" s="379">
        <f t="shared" si="17"/>
        <v>0</v>
      </c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</row>
    <row r="25" spans="1:38" s="37" customFormat="1" ht="15" customHeight="1" x14ac:dyDescent="0.15">
      <c r="A25" s="37" t="str">
        <f>IF(E25&lt;&gt;"",設定!$C$4,"")</f>
        <v/>
      </c>
      <c r="B25" s="37" t="str">
        <f>IF(COUNTA(F25:L25,N25:P25)&gt;0,設定!$D$4,"")</f>
        <v/>
      </c>
      <c r="C25" s="37" t="str">
        <f t="shared" si="10"/>
        <v/>
      </c>
      <c r="E25" s="669" t="str">
        <f>IF(COUNTA(F25:L25,N25:P25)&gt;0,設定!$D$4,"")</f>
        <v/>
      </c>
      <c r="F25" s="497"/>
      <c r="G25" s="798"/>
      <c r="H25" s="809"/>
      <c r="I25" s="809"/>
      <c r="J25" s="804"/>
      <c r="K25" s="602"/>
      <c r="L25" s="917"/>
      <c r="M25" s="694" t="s">
        <v>1990</v>
      </c>
      <c r="N25" s="608"/>
      <c r="O25" s="608"/>
      <c r="P25" s="680"/>
      <c r="Q25" s="539" t="str">
        <f t="shared" si="11"/>
        <v/>
      </c>
      <c r="R25" s="364"/>
      <c r="S25" s="379">
        <v>0</v>
      </c>
      <c r="T25" s="379">
        <f t="shared" si="12"/>
        <v>0</v>
      </c>
      <c r="U25" s="379">
        <f t="shared" si="13"/>
        <v>0</v>
      </c>
      <c r="V25" s="379">
        <f t="shared" si="14"/>
        <v>0</v>
      </c>
      <c r="W25" s="379">
        <f t="shared" si="15"/>
        <v>0</v>
      </c>
      <c r="X25" s="379">
        <f t="shared" si="16"/>
        <v>0</v>
      </c>
      <c r="Y25" s="379">
        <f t="shared" si="17"/>
        <v>0</v>
      </c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</row>
    <row r="26" spans="1:38" s="37" customFormat="1" ht="15" customHeight="1" x14ac:dyDescent="0.15">
      <c r="A26" s="37" t="str">
        <f>IF(E26&lt;&gt;"",設定!$C$4,"")</f>
        <v/>
      </c>
      <c r="B26" s="37" t="str">
        <f>IF(COUNTA(F26:L26,N26:P26)&gt;0,設定!$D$4,"")</f>
        <v/>
      </c>
      <c r="C26" s="37" t="str">
        <f t="shared" si="10"/>
        <v/>
      </c>
      <c r="E26" s="669" t="str">
        <f>IF(COUNTA(F26:L26,N26:P26)&gt;0,設定!$D$4,"")</f>
        <v/>
      </c>
      <c r="F26" s="497"/>
      <c r="G26" s="798"/>
      <c r="H26" s="809"/>
      <c r="I26" s="809"/>
      <c r="J26" s="804"/>
      <c r="K26" s="602"/>
      <c r="L26" s="917"/>
      <c r="M26" s="694" t="s">
        <v>1990</v>
      </c>
      <c r="N26" s="608"/>
      <c r="O26" s="608"/>
      <c r="P26" s="680"/>
      <c r="Q26" s="539" t="str">
        <f t="shared" si="11"/>
        <v/>
      </c>
      <c r="R26" s="364"/>
      <c r="S26" s="379">
        <v>0</v>
      </c>
      <c r="T26" s="379">
        <f t="shared" si="12"/>
        <v>0</v>
      </c>
      <c r="U26" s="379">
        <f t="shared" si="13"/>
        <v>0</v>
      </c>
      <c r="V26" s="379">
        <f t="shared" si="14"/>
        <v>0</v>
      </c>
      <c r="W26" s="379">
        <f t="shared" si="15"/>
        <v>0</v>
      </c>
      <c r="X26" s="379">
        <f t="shared" si="16"/>
        <v>0</v>
      </c>
      <c r="Y26" s="379">
        <f t="shared" si="17"/>
        <v>0</v>
      </c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</row>
    <row r="27" spans="1:38" s="37" customFormat="1" ht="15" customHeight="1" x14ac:dyDescent="0.15">
      <c r="A27" s="37" t="str">
        <f>IF(E27&lt;&gt;"",設定!$C$4,"")</f>
        <v/>
      </c>
      <c r="B27" s="37" t="str">
        <f>IF(COUNTA(F27:L27,N27:P27)&gt;0,設定!$D$4,"")</f>
        <v/>
      </c>
      <c r="C27" s="37" t="str">
        <f t="shared" si="10"/>
        <v/>
      </c>
      <c r="E27" s="670" t="str">
        <f>IF(COUNTA(F27:L27,N27:P27)&gt;0,設定!$D$4,"")</f>
        <v/>
      </c>
      <c r="F27" s="500"/>
      <c r="G27" s="801"/>
      <c r="H27" s="812"/>
      <c r="I27" s="812"/>
      <c r="J27" s="807"/>
      <c r="K27" s="605"/>
      <c r="L27" s="920"/>
      <c r="M27" s="697" t="s">
        <v>1990</v>
      </c>
      <c r="N27" s="611"/>
      <c r="O27" s="611"/>
      <c r="P27" s="683"/>
      <c r="Q27" s="539" t="str">
        <f t="shared" si="11"/>
        <v/>
      </c>
      <c r="R27" s="364"/>
      <c r="S27" s="379">
        <v>0</v>
      </c>
      <c r="T27" s="379">
        <f t="shared" si="12"/>
        <v>0</v>
      </c>
      <c r="U27" s="379">
        <f t="shared" si="13"/>
        <v>0</v>
      </c>
      <c r="V27" s="379">
        <f t="shared" si="14"/>
        <v>0</v>
      </c>
      <c r="W27" s="379">
        <f t="shared" si="15"/>
        <v>0</v>
      </c>
      <c r="X27" s="379">
        <f t="shared" si="16"/>
        <v>0</v>
      </c>
      <c r="Y27" s="379">
        <f t="shared" si="17"/>
        <v>0</v>
      </c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</row>
    <row r="28" spans="1:38" s="37" customFormat="1" ht="15" customHeight="1" x14ac:dyDescent="0.15">
      <c r="A28" s="37" t="str">
        <f>IF(E28&lt;&gt;"",設定!$C$4,"")</f>
        <v/>
      </c>
      <c r="B28" s="37" t="str">
        <f>IF(COUNTA(F28:L28,N28:P28)&gt;0,設定!$D$4,"")</f>
        <v/>
      </c>
      <c r="C28" s="37" t="str">
        <f t="shared" si="3"/>
        <v/>
      </c>
      <c r="E28" s="671" t="str">
        <f>IF(COUNTA(F28:L28,N28:P28)&gt;0,設定!$D$4,"")</f>
        <v/>
      </c>
      <c r="F28" s="499"/>
      <c r="G28" s="802"/>
      <c r="H28" s="811"/>
      <c r="I28" s="811"/>
      <c r="J28" s="808"/>
      <c r="K28" s="604"/>
      <c r="L28" s="919"/>
      <c r="M28" s="696" t="s">
        <v>1990</v>
      </c>
      <c r="N28" s="610"/>
      <c r="O28" s="610"/>
      <c r="P28" s="682"/>
      <c r="Q28" s="539" t="str">
        <f t="shared" si="2"/>
        <v/>
      </c>
      <c r="R28" s="364"/>
      <c r="S28" s="379">
        <v>0</v>
      </c>
      <c r="T28" s="379">
        <f t="shared" si="4"/>
        <v>0</v>
      </c>
      <c r="U28" s="379">
        <f t="shared" si="5"/>
        <v>0</v>
      </c>
      <c r="V28" s="379">
        <f t="shared" si="6"/>
        <v>0</v>
      </c>
      <c r="W28" s="379">
        <f t="shared" si="7"/>
        <v>0</v>
      </c>
      <c r="X28" s="379">
        <f t="shared" si="8"/>
        <v>0</v>
      </c>
      <c r="Y28" s="379">
        <f t="shared" si="9"/>
        <v>0</v>
      </c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</row>
    <row r="29" spans="1:38" s="37" customFormat="1" ht="15" customHeight="1" x14ac:dyDescent="0.15">
      <c r="A29" s="37" t="str">
        <f>IF(E29&lt;&gt;"",設定!$C$4,"")</f>
        <v/>
      </c>
      <c r="B29" s="37" t="str">
        <f>IF(COUNTA(F29:L29,N29:P29)&gt;0,設定!$D$4,"")</f>
        <v/>
      </c>
      <c r="C29" s="37" t="str">
        <f t="shared" si="3"/>
        <v/>
      </c>
      <c r="E29" s="669" t="str">
        <f>IF(COUNTA(F29:L29,N29:P29)&gt;0,設定!$D$4,"")</f>
        <v/>
      </c>
      <c r="F29" s="497"/>
      <c r="G29" s="798"/>
      <c r="H29" s="809"/>
      <c r="I29" s="809"/>
      <c r="J29" s="804"/>
      <c r="K29" s="602"/>
      <c r="L29" s="917"/>
      <c r="M29" s="694" t="s">
        <v>1990</v>
      </c>
      <c r="N29" s="608"/>
      <c r="O29" s="608"/>
      <c r="P29" s="680"/>
      <c r="Q29" s="539" t="str">
        <f t="shared" si="2"/>
        <v/>
      </c>
      <c r="R29" s="364"/>
      <c r="S29" s="379">
        <v>0</v>
      </c>
      <c r="T29" s="379">
        <f t="shared" si="4"/>
        <v>0</v>
      </c>
      <c r="U29" s="379">
        <f t="shared" si="5"/>
        <v>0</v>
      </c>
      <c r="V29" s="379">
        <f t="shared" si="6"/>
        <v>0</v>
      </c>
      <c r="W29" s="379">
        <f t="shared" si="7"/>
        <v>0</v>
      </c>
      <c r="X29" s="379">
        <f t="shared" si="8"/>
        <v>0</v>
      </c>
      <c r="Y29" s="379">
        <f t="shared" si="9"/>
        <v>0</v>
      </c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</row>
    <row r="30" spans="1:38" s="37" customFormat="1" ht="15" customHeight="1" x14ac:dyDescent="0.15">
      <c r="A30" s="37" t="str">
        <f>IF(E30&lt;&gt;"",設定!$C$4,"")</f>
        <v/>
      </c>
      <c r="B30" s="37" t="str">
        <f>IF(COUNTA(F30:L30,N30:P30)&gt;0,設定!$D$4,"")</f>
        <v/>
      </c>
      <c r="C30" s="37" t="str">
        <f t="shared" si="3"/>
        <v/>
      </c>
      <c r="E30" s="669" t="str">
        <f>IF(COUNTA(F30:L30,N30:P30)&gt;0,設定!$D$4,"")</f>
        <v/>
      </c>
      <c r="F30" s="497"/>
      <c r="G30" s="798"/>
      <c r="H30" s="809"/>
      <c r="I30" s="809"/>
      <c r="J30" s="804"/>
      <c r="K30" s="602"/>
      <c r="L30" s="917"/>
      <c r="M30" s="694" t="s">
        <v>1990</v>
      </c>
      <c r="N30" s="608"/>
      <c r="O30" s="608"/>
      <c r="P30" s="680"/>
      <c r="Q30" s="539" t="str">
        <f t="shared" si="2"/>
        <v/>
      </c>
      <c r="R30" s="364"/>
      <c r="S30" s="379">
        <v>0</v>
      </c>
      <c r="T30" s="379">
        <f t="shared" si="4"/>
        <v>0</v>
      </c>
      <c r="U30" s="379">
        <f t="shared" si="5"/>
        <v>0</v>
      </c>
      <c r="V30" s="379">
        <f t="shared" si="6"/>
        <v>0</v>
      </c>
      <c r="W30" s="379">
        <f t="shared" si="7"/>
        <v>0</v>
      </c>
      <c r="X30" s="379">
        <f t="shared" si="8"/>
        <v>0</v>
      </c>
      <c r="Y30" s="379">
        <f t="shared" si="9"/>
        <v>0</v>
      </c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</row>
    <row r="31" spans="1:38" s="37" customFormat="1" ht="15" customHeight="1" x14ac:dyDescent="0.15">
      <c r="A31" s="37" t="str">
        <f>IF(E31&lt;&gt;"",設定!$C$4,"")</f>
        <v/>
      </c>
      <c r="B31" s="37" t="str">
        <f>IF(COUNTA(F31:L31,N31:P31)&gt;0,設定!$D$4,"")</f>
        <v/>
      </c>
      <c r="C31" s="37" t="str">
        <f t="shared" si="3"/>
        <v/>
      </c>
      <c r="E31" s="669" t="str">
        <f>IF(COUNTA(F31:L31,N31:P31)&gt;0,設定!$D$4,"")</f>
        <v/>
      </c>
      <c r="F31" s="497"/>
      <c r="G31" s="798"/>
      <c r="H31" s="809"/>
      <c r="I31" s="809"/>
      <c r="J31" s="804"/>
      <c r="K31" s="602"/>
      <c r="L31" s="917"/>
      <c r="M31" s="694" t="s">
        <v>1990</v>
      </c>
      <c r="N31" s="608"/>
      <c r="O31" s="608"/>
      <c r="P31" s="680"/>
      <c r="Q31" s="539" t="str">
        <f t="shared" si="2"/>
        <v/>
      </c>
      <c r="R31" s="364"/>
      <c r="S31" s="379">
        <v>0</v>
      </c>
      <c r="T31" s="379">
        <f t="shared" si="4"/>
        <v>0</v>
      </c>
      <c r="U31" s="379">
        <f t="shared" si="5"/>
        <v>0</v>
      </c>
      <c r="V31" s="379">
        <f t="shared" si="6"/>
        <v>0</v>
      </c>
      <c r="W31" s="379">
        <f t="shared" si="7"/>
        <v>0</v>
      </c>
      <c r="X31" s="379">
        <f t="shared" si="8"/>
        <v>0</v>
      </c>
      <c r="Y31" s="379">
        <f t="shared" si="9"/>
        <v>0</v>
      </c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</row>
    <row r="32" spans="1:38" s="37" customFormat="1" ht="15" customHeight="1" x14ac:dyDescent="0.15">
      <c r="A32" s="37" t="str">
        <f>IF(E32&lt;&gt;"",設定!$C$4,"")</f>
        <v/>
      </c>
      <c r="B32" s="37" t="str">
        <f>IF(COUNTA(F32:L32,N32:P32)&gt;0,設定!$D$4,"")</f>
        <v/>
      </c>
      <c r="C32" s="37" t="str">
        <f t="shared" si="3"/>
        <v/>
      </c>
      <c r="E32" s="672" t="str">
        <f>IF(COUNTA(F32:L32,N32:P32)&gt;0,設定!$D$4,"")</f>
        <v/>
      </c>
      <c r="F32" s="500"/>
      <c r="G32" s="799"/>
      <c r="H32" s="813"/>
      <c r="I32" s="813"/>
      <c r="J32" s="805"/>
      <c r="K32" s="605"/>
      <c r="L32" s="920"/>
      <c r="M32" s="697" t="s">
        <v>1990</v>
      </c>
      <c r="N32" s="611"/>
      <c r="O32" s="611"/>
      <c r="P32" s="683"/>
      <c r="Q32" s="539" t="str">
        <f t="shared" si="2"/>
        <v/>
      </c>
      <c r="R32" s="364"/>
      <c r="S32" s="379">
        <v>0</v>
      </c>
      <c r="T32" s="379">
        <f t="shared" si="4"/>
        <v>0</v>
      </c>
      <c r="U32" s="379">
        <f t="shared" si="5"/>
        <v>0</v>
      </c>
      <c r="V32" s="379">
        <f t="shared" si="6"/>
        <v>0</v>
      </c>
      <c r="W32" s="379">
        <f t="shared" si="7"/>
        <v>0</v>
      </c>
      <c r="X32" s="379">
        <f t="shared" si="8"/>
        <v>0</v>
      </c>
      <c r="Y32" s="379">
        <f t="shared" si="9"/>
        <v>0</v>
      </c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</row>
    <row r="33" spans="1:38" s="37" customFormat="1" ht="15" customHeight="1" x14ac:dyDescent="0.15">
      <c r="A33" s="37" t="str">
        <f>IF(E33&lt;&gt;"",設定!$C$4,"")</f>
        <v/>
      </c>
      <c r="B33" s="37" t="str">
        <f>IF(COUNTA(F33:L33,N33:P33)&gt;0,設定!$D$4,"")</f>
        <v/>
      </c>
      <c r="C33" s="37" t="str">
        <f t="shared" si="3"/>
        <v/>
      </c>
      <c r="E33" s="673" t="str">
        <f>IF(COUNTA(F33:L33,N33:P33)&gt;0,設定!$D$4,"")</f>
        <v/>
      </c>
      <c r="F33" s="499"/>
      <c r="G33" s="800"/>
      <c r="H33" s="814"/>
      <c r="I33" s="814"/>
      <c r="J33" s="806"/>
      <c r="K33" s="604"/>
      <c r="L33" s="919"/>
      <c r="M33" s="696" t="s">
        <v>1990</v>
      </c>
      <c r="N33" s="610"/>
      <c r="O33" s="610"/>
      <c r="P33" s="682"/>
      <c r="Q33" s="539" t="str">
        <f t="shared" si="2"/>
        <v/>
      </c>
      <c r="R33" s="364"/>
      <c r="S33" s="379">
        <v>0</v>
      </c>
      <c r="T33" s="379">
        <f t="shared" si="4"/>
        <v>0</v>
      </c>
      <c r="U33" s="379">
        <f t="shared" si="5"/>
        <v>0</v>
      </c>
      <c r="V33" s="379">
        <f t="shared" si="6"/>
        <v>0</v>
      </c>
      <c r="W33" s="379">
        <f t="shared" si="7"/>
        <v>0</v>
      </c>
      <c r="X33" s="379">
        <f t="shared" si="8"/>
        <v>0</v>
      </c>
      <c r="Y33" s="379">
        <f t="shared" si="9"/>
        <v>0</v>
      </c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</row>
    <row r="34" spans="1:38" s="37" customFormat="1" ht="15" customHeight="1" x14ac:dyDescent="0.15">
      <c r="A34" s="37" t="str">
        <f>IF(E34&lt;&gt;"",設定!$C$4,"")</f>
        <v/>
      </c>
      <c r="B34" s="37" t="str">
        <f>IF(COUNTA(F34:L34,N34:P34)&gt;0,設定!$D$4,"")</f>
        <v/>
      </c>
      <c r="C34" s="37" t="str">
        <f t="shared" si="3"/>
        <v/>
      </c>
      <c r="E34" s="669" t="str">
        <f>IF(COUNTA(F34:L34,N34:P34)&gt;0,設定!$D$4,"")</f>
        <v/>
      </c>
      <c r="F34" s="497"/>
      <c r="G34" s="798"/>
      <c r="H34" s="809"/>
      <c r="I34" s="809"/>
      <c r="J34" s="804"/>
      <c r="K34" s="602"/>
      <c r="L34" s="917"/>
      <c r="M34" s="694" t="s">
        <v>1990</v>
      </c>
      <c r="N34" s="608"/>
      <c r="O34" s="608"/>
      <c r="P34" s="680"/>
      <c r="Q34" s="539" t="str">
        <f t="shared" si="2"/>
        <v/>
      </c>
      <c r="R34" s="364"/>
      <c r="S34" s="379">
        <v>0</v>
      </c>
      <c r="T34" s="379">
        <f t="shared" si="4"/>
        <v>0</v>
      </c>
      <c r="U34" s="379">
        <f t="shared" si="5"/>
        <v>0</v>
      </c>
      <c r="V34" s="379">
        <f t="shared" si="6"/>
        <v>0</v>
      </c>
      <c r="W34" s="379">
        <f t="shared" si="7"/>
        <v>0</v>
      </c>
      <c r="X34" s="379">
        <f t="shared" si="8"/>
        <v>0</v>
      </c>
      <c r="Y34" s="379">
        <f t="shared" si="9"/>
        <v>0</v>
      </c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</row>
    <row r="35" spans="1:38" s="37" customFormat="1" ht="15" customHeight="1" x14ac:dyDescent="0.15">
      <c r="A35" s="37" t="str">
        <f>IF(E35&lt;&gt;"",設定!$C$4,"")</f>
        <v/>
      </c>
      <c r="B35" s="37" t="str">
        <f>IF(COUNTA(F35:L35,N35:P35)&gt;0,設定!$D$4,"")</f>
        <v/>
      </c>
      <c r="C35" s="37" t="str">
        <f t="shared" si="3"/>
        <v/>
      </c>
      <c r="E35" s="669" t="str">
        <f>IF(COUNTA(F35:L35,N35:P35)&gt;0,設定!$D$4,"")</f>
        <v/>
      </c>
      <c r="F35" s="497"/>
      <c r="G35" s="798"/>
      <c r="H35" s="809"/>
      <c r="I35" s="809"/>
      <c r="J35" s="804"/>
      <c r="K35" s="602"/>
      <c r="L35" s="917"/>
      <c r="M35" s="694" t="s">
        <v>1990</v>
      </c>
      <c r="N35" s="608"/>
      <c r="O35" s="608"/>
      <c r="P35" s="680"/>
      <c r="Q35" s="539" t="str">
        <f t="shared" si="2"/>
        <v/>
      </c>
      <c r="R35" s="364"/>
      <c r="S35" s="379">
        <v>0</v>
      </c>
      <c r="T35" s="379">
        <f t="shared" si="4"/>
        <v>0</v>
      </c>
      <c r="U35" s="379">
        <f t="shared" si="5"/>
        <v>0</v>
      </c>
      <c r="V35" s="379">
        <f t="shared" si="6"/>
        <v>0</v>
      </c>
      <c r="W35" s="379">
        <f t="shared" si="7"/>
        <v>0</v>
      </c>
      <c r="X35" s="379">
        <f t="shared" si="8"/>
        <v>0</v>
      </c>
      <c r="Y35" s="379">
        <f t="shared" si="9"/>
        <v>0</v>
      </c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</row>
    <row r="36" spans="1:38" s="37" customFormat="1" ht="15" customHeight="1" x14ac:dyDescent="0.15">
      <c r="A36" s="37" t="str">
        <f>IF(E36&lt;&gt;"",設定!$C$4,"")</f>
        <v/>
      </c>
      <c r="B36" s="37" t="str">
        <f>IF(COUNTA(F36:L36,N36:P36)&gt;0,設定!$D$4,"")</f>
        <v/>
      </c>
      <c r="C36" s="37" t="str">
        <f t="shared" si="3"/>
        <v/>
      </c>
      <c r="E36" s="669" t="str">
        <f>IF(COUNTA(F36:L36,N36:P36)&gt;0,設定!$D$4,"")</f>
        <v/>
      </c>
      <c r="F36" s="497"/>
      <c r="G36" s="798"/>
      <c r="H36" s="809"/>
      <c r="I36" s="809"/>
      <c r="J36" s="804"/>
      <c r="K36" s="602"/>
      <c r="L36" s="917"/>
      <c r="M36" s="694" t="s">
        <v>1990</v>
      </c>
      <c r="N36" s="608"/>
      <c r="O36" s="608"/>
      <c r="P36" s="680"/>
      <c r="Q36" s="539" t="str">
        <f t="shared" si="2"/>
        <v/>
      </c>
      <c r="R36" s="364"/>
      <c r="S36" s="379">
        <v>0</v>
      </c>
      <c r="T36" s="379">
        <f t="shared" si="4"/>
        <v>0</v>
      </c>
      <c r="U36" s="379">
        <f t="shared" si="5"/>
        <v>0</v>
      </c>
      <c r="V36" s="379">
        <f t="shared" si="6"/>
        <v>0</v>
      </c>
      <c r="W36" s="379">
        <f t="shared" si="7"/>
        <v>0</v>
      </c>
      <c r="X36" s="379">
        <f t="shared" si="8"/>
        <v>0</v>
      </c>
      <c r="Y36" s="379">
        <f t="shared" si="9"/>
        <v>0</v>
      </c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</row>
    <row r="37" spans="1:38" s="37" customFormat="1" ht="15" customHeight="1" x14ac:dyDescent="0.15">
      <c r="A37" s="37" t="str">
        <f>IF(E37&lt;&gt;"",設定!$C$4,"")</f>
        <v/>
      </c>
      <c r="B37" s="37" t="str">
        <f>IF(COUNTA(F37:L37,N37:P37)&gt;0,設定!$D$4,"")</f>
        <v/>
      </c>
      <c r="C37" s="37" t="str">
        <f t="shared" si="3"/>
        <v/>
      </c>
      <c r="E37" s="670" t="str">
        <f>IF(COUNTA(F37:L37,N37:P37)&gt;0,設定!$D$4,"")</f>
        <v/>
      </c>
      <c r="F37" s="500"/>
      <c r="G37" s="801"/>
      <c r="H37" s="812"/>
      <c r="I37" s="812"/>
      <c r="J37" s="807"/>
      <c r="K37" s="605"/>
      <c r="L37" s="920"/>
      <c r="M37" s="697" t="s">
        <v>1990</v>
      </c>
      <c r="N37" s="611"/>
      <c r="O37" s="611"/>
      <c r="P37" s="683"/>
      <c r="Q37" s="539" t="str">
        <f t="shared" si="2"/>
        <v/>
      </c>
      <c r="R37" s="364"/>
      <c r="S37" s="379">
        <v>0</v>
      </c>
      <c r="T37" s="379">
        <f t="shared" si="4"/>
        <v>0</v>
      </c>
      <c r="U37" s="379">
        <f t="shared" si="5"/>
        <v>0</v>
      </c>
      <c r="V37" s="379">
        <f t="shared" si="6"/>
        <v>0</v>
      </c>
      <c r="W37" s="379">
        <f t="shared" si="7"/>
        <v>0</v>
      </c>
      <c r="X37" s="379">
        <f t="shared" si="8"/>
        <v>0</v>
      </c>
      <c r="Y37" s="379">
        <f t="shared" si="9"/>
        <v>0</v>
      </c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</row>
    <row r="38" spans="1:38" s="37" customFormat="1" ht="15" customHeight="1" x14ac:dyDescent="0.15">
      <c r="A38" s="37" t="str">
        <f>IF(E38&lt;&gt;"",設定!$C$4,"")</f>
        <v/>
      </c>
      <c r="B38" s="37" t="str">
        <f>IF(COUNTA(F38:L38,N38:P38)&gt;0,設定!$D$4,"")</f>
        <v/>
      </c>
      <c r="C38" s="37" t="str">
        <f t="shared" si="3"/>
        <v/>
      </c>
      <c r="E38" s="671" t="str">
        <f>IF(COUNTA(F38:L38,N38:P38)&gt;0,設定!$D$4,"")</f>
        <v/>
      </c>
      <c r="F38" s="501"/>
      <c r="G38" s="802"/>
      <c r="H38" s="811"/>
      <c r="I38" s="811"/>
      <c r="J38" s="808"/>
      <c r="K38" s="606"/>
      <c r="L38" s="921"/>
      <c r="M38" s="698" t="s">
        <v>1990</v>
      </c>
      <c r="N38" s="612"/>
      <c r="O38" s="612"/>
      <c r="P38" s="684"/>
      <c r="Q38" s="539" t="str">
        <f t="shared" si="2"/>
        <v/>
      </c>
      <c r="R38" s="364"/>
      <c r="S38" s="379">
        <v>0</v>
      </c>
      <c r="T38" s="379">
        <f t="shared" si="4"/>
        <v>0</v>
      </c>
      <c r="U38" s="379">
        <f t="shared" si="5"/>
        <v>0</v>
      </c>
      <c r="V38" s="379">
        <f t="shared" si="6"/>
        <v>0</v>
      </c>
      <c r="W38" s="379">
        <f t="shared" si="7"/>
        <v>0</v>
      </c>
      <c r="X38" s="379">
        <f t="shared" si="8"/>
        <v>0</v>
      </c>
      <c r="Y38" s="379">
        <f t="shared" si="9"/>
        <v>0</v>
      </c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</row>
    <row r="39" spans="1:38" s="37" customFormat="1" ht="15" customHeight="1" x14ac:dyDescent="0.15">
      <c r="A39" s="37" t="str">
        <f>IF(E39&lt;&gt;"",設定!$C$4,"")</f>
        <v/>
      </c>
      <c r="B39" s="37" t="str">
        <f>IF(COUNTA(F39:L39,N39:P39)&gt;0,設定!$D$4,"")</f>
        <v/>
      </c>
      <c r="C39" s="37" t="str">
        <f t="shared" si="3"/>
        <v/>
      </c>
      <c r="E39" s="669" t="str">
        <f>IF(COUNTA(F39:L39,N39:P39)&gt;0,設定!$D$4,"")</f>
        <v/>
      </c>
      <c r="F39" s="497"/>
      <c r="G39" s="798"/>
      <c r="H39" s="809"/>
      <c r="I39" s="809"/>
      <c r="J39" s="804"/>
      <c r="K39" s="602"/>
      <c r="L39" s="917"/>
      <c r="M39" s="694" t="s">
        <v>1990</v>
      </c>
      <c r="N39" s="608"/>
      <c r="O39" s="608"/>
      <c r="P39" s="680"/>
      <c r="Q39" s="539" t="str">
        <f t="shared" si="2"/>
        <v/>
      </c>
      <c r="R39" s="364"/>
      <c r="S39" s="379">
        <v>0</v>
      </c>
      <c r="T39" s="379">
        <f t="shared" si="4"/>
        <v>0</v>
      </c>
      <c r="U39" s="379">
        <f t="shared" si="5"/>
        <v>0</v>
      </c>
      <c r="V39" s="379">
        <f t="shared" si="6"/>
        <v>0</v>
      </c>
      <c r="W39" s="379">
        <f t="shared" si="7"/>
        <v>0</v>
      </c>
      <c r="X39" s="379">
        <f t="shared" si="8"/>
        <v>0</v>
      </c>
      <c r="Y39" s="379">
        <f t="shared" si="9"/>
        <v>0</v>
      </c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</row>
    <row r="40" spans="1:38" s="37" customFormat="1" ht="15" customHeight="1" x14ac:dyDescent="0.15">
      <c r="A40" s="37" t="str">
        <f>IF(E40&lt;&gt;"",設定!$C$4,"")</f>
        <v/>
      </c>
      <c r="B40" s="37" t="str">
        <f>IF(COUNTA(F40:L40,N40:P40)&gt;0,設定!$D$4,"")</f>
        <v/>
      </c>
      <c r="C40" s="37" t="str">
        <f t="shared" si="3"/>
        <v/>
      </c>
      <c r="E40" s="669" t="str">
        <f>IF(COUNTA(F40:L40,N40:P40)&gt;0,設定!$D$4,"")</f>
        <v/>
      </c>
      <c r="F40" s="497"/>
      <c r="G40" s="798"/>
      <c r="H40" s="809"/>
      <c r="I40" s="809"/>
      <c r="J40" s="804"/>
      <c r="K40" s="602"/>
      <c r="L40" s="917"/>
      <c r="M40" s="694" t="s">
        <v>1990</v>
      </c>
      <c r="N40" s="608"/>
      <c r="O40" s="608"/>
      <c r="P40" s="680"/>
      <c r="Q40" s="539" t="str">
        <f t="shared" si="2"/>
        <v/>
      </c>
      <c r="R40" s="364"/>
      <c r="S40" s="379">
        <v>0</v>
      </c>
      <c r="T40" s="379">
        <f t="shared" si="4"/>
        <v>0</v>
      </c>
      <c r="U40" s="379">
        <f t="shared" si="5"/>
        <v>0</v>
      </c>
      <c r="V40" s="379">
        <f t="shared" si="6"/>
        <v>0</v>
      </c>
      <c r="W40" s="379">
        <f t="shared" si="7"/>
        <v>0</v>
      </c>
      <c r="X40" s="379">
        <f t="shared" si="8"/>
        <v>0</v>
      </c>
      <c r="Y40" s="379">
        <f t="shared" si="9"/>
        <v>0</v>
      </c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</row>
    <row r="41" spans="1:38" s="37" customFormat="1" ht="15" customHeight="1" x14ac:dyDescent="0.15">
      <c r="A41" s="37" t="str">
        <f>IF(E41&lt;&gt;"",設定!$C$4,"")</f>
        <v/>
      </c>
      <c r="B41" s="37" t="str">
        <f>IF(COUNTA(F41:L41,N41:P41)&gt;0,設定!$D$4,"")</f>
        <v/>
      </c>
      <c r="C41" s="37" t="str">
        <f t="shared" si="3"/>
        <v/>
      </c>
      <c r="E41" s="669" t="str">
        <f>IF(COUNTA(F41:L41,N41:P41)&gt;0,設定!$D$4,"")</f>
        <v/>
      </c>
      <c r="F41" s="497"/>
      <c r="G41" s="798"/>
      <c r="H41" s="809"/>
      <c r="I41" s="809"/>
      <c r="J41" s="804"/>
      <c r="K41" s="602"/>
      <c r="L41" s="917"/>
      <c r="M41" s="694" t="s">
        <v>1990</v>
      </c>
      <c r="N41" s="608"/>
      <c r="O41" s="608"/>
      <c r="P41" s="680"/>
      <c r="Q41" s="539" t="str">
        <f t="shared" si="2"/>
        <v/>
      </c>
      <c r="R41" s="364"/>
      <c r="S41" s="379">
        <v>0</v>
      </c>
      <c r="T41" s="379">
        <f t="shared" si="4"/>
        <v>0</v>
      </c>
      <c r="U41" s="379">
        <f t="shared" si="5"/>
        <v>0</v>
      </c>
      <c r="V41" s="379">
        <f t="shared" si="6"/>
        <v>0</v>
      </c>
      <c r="W41" s="379">
        <f t="shared" si="7"/>
        <v>0</v>
      </c>
      <c r="X41" s="379">
        <f t="shared" si="8"/>
        <v>0</v>
      </c>
      <c r="Y41" s="379">
        <f t="shared" si="9"/>
        <v>0</v>
      </c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</row>
    <row r="42" spans="1:38" ht="15" customHeight="1" thickBot="1" x14ac:dyDescent="0.2">
      <c r="A42" s="592" t="str">
        <f>IF(E42&lt;&gt;"",設定!$C$4,"")</f>
        <v/>
      </c>
      <c r="B42" s="592" t="str">
        <f>IF(COUNTA(F42:L42,N42:P42)&gt;0,設定!$D$4,"")</f>
        <v/>
      </c>
      <c r="C42" s="592" t="str">
        <f t="shared" si="3"/>
        <v/>
      </c>
      <c r="E42" s="600" t="str">
        <f>IF(COUNTA(F42:L42,N42:P42)&gt;0,設定!$D$4,"")</f>
        <v/>
      </c>
      <c r="F42" s="502"/>
      <c r="G42" s="803"/>
      <c r="H42" s="810"/>
      <c r="I42" s="810"/>
      <c r="J42" s="594"/>
      <c r="K42" s="502"/>
      <c r="L42" s="922"/>
      <c r="M42" s="894" t="s">
        <v>1990</v>
      </c>
      <c r="N42" s="613"/>
      <c r="O42" s="613"/>
      <c r="P42" s="685"/>
      <c r="Q42" s="591" t="str">
        <f t="shared" si="2"/>
        <v/>
      </c>
      <c r="S42" s="674">
        <v>0</v>
      </c>
      <c r="T42" s="674">
        <f t="shared" si="4"/>
        <v>0</v>
      </c>
      <c r="U42" s="674">
        <f t="shared" si="5"/>
        <v>0</v>
      </c>
      <c r="V42" s="674">
        <f t="shared" si="6"/>
        <v>0</v>
      </c>
      <c r="W42" s="674">
        <f t="shared" si="7"/>
        <v>0</v>
      </c>
      <c r="X42" s="674">
        <f t="shared" si="8"/>
        <v>0</v>
      </c>
      <c r="Y42" s="674">
        <f t="shared" si="9"/>
        <v>0</v>
      </c>
    </row>
  </sheetData>
  <sheetProtection algorithmName="SHA-512" hashValue="KumsU8TChV8SHiZzqJUd9wMcHlHCxtjcVMrvH24LmWDK6YljR/43JgEXjEgca5cr6FbLQRx5F3grmKKW42+ioQ==" saltValue="tPJYRpdDSDAmUhHewPBiww==" spinCount="100000" sheet="1" objects="1" scenarios="1"/>
  <mergeCells count="8">
    <mergeCell ref="P11:P12"/>
    <mergeCell ref="G11:K11"/>
    <mergeCell ref="L11:M12"/>
    <mergeCell ref="L10:M10"/>
    <mergeCell ref="F11:F12"/>
    <mergeCell ref="G10:J10"/>
    <mergeCell ref="N11:N12"/>
    <mergeCell ref="O11:O12"/>
  </mergeCells>
  <phoneticPr fontId="2"/>
  <conditionalFormatting sqref="E8">
    <cfRule type="containsText" dxfId="181" priority="16" operator="containsText" text="複数選択">
      <formula>NOT(ISERROR(SEARCH("複数選択",E8)))</formula>
    </cfRule>
  </conditionalFormatting>
  <conditionalFormatting sqref="E3:F3">
    <cfRule type="containsText" dxfId="180" priority="5" operator="containsText" text="未入力">
      <formula>NOT(ISERROR(SEARCH("未入力",E3)))</formula>
    </cfRule>
  </conditionalFormatting>
  <conditionalFormatting sqref="E13:P42">
    <cfRule type="expression" dxfId="179" priority="2">
      <formula>$E$7&lt;&gt;"1：開設している"</formula>
    </cfRule>
  </conditionalFormatting>
  <conditionalFormatting sqref="F10">
    <cfRule type="containsText" dxfId="178" priority="11" operator="containsText" text="入力">
      <formula>NOT(ISERROR(SEARCH("入力",F10)))</formula>
    </cfRule>
  </conditionalFormatting>
  <conditionalFormatting sqref="G10:G11">
    <cfRule type="containsText" dxfId="177" priority="8" operator="containsText" text="入力">
      <formula>NOT(ISERROR(SEARCH("入力",G10)))</formula>
    </cfRule>
  </conditionalFormatting>
  <conditionalFormatting sqref="G7:K7">
    <cfRule type="containsText" dxfId="176" priority="7" operator="containsText" text="入力">
      <formula>NOT(ISERROR(SEARCH("入力",G7)))</formula>
    </cfRule>
  </conditionalFormatting>
  <conditionalFormatting sqref="K13:K42">
    <cfRule type="expression" dxfId="175" priority="1">
      <formula>$J13=""</formula>
    </cfRule>
  </conditionalFormatting>
  <conditionalFormatting sqref="K10:P10">
    <cfRule type="containsText" dxfId="174" priority="4" operator="containsText" text="入力">
      <formula>NOT(ISERROR(SEARCH("入力",K10)))</formula>
    </cfRule>
  </conditionalFormatting>
  <conditionalFormatting sqref="Q13:Q42">
    <cfRule type="containsText" dxfId="173" priority="10" operator="containsText" text="入力">
      <formula>NOT(ISERROR(SEARCH("入力",Q13)))</formula>
    </cfRule>
  </conditionalFormatting>
  <dataValidations count="4">
    <dataValidation type="list" imeMode="disabled" allowBlank="1" showInputMessage="1" showErrorMessage="1" error="整数を入力してください。" sqref="E7:F7" xr:uid="{00000000-0002-0000-1300-000000000000}">
      <formula1>"1：開設している,2：開設していない"</formula1>
    </dataValidation>
    <dataValidation type="whole" imeMode="disabled" allowBlank="1" showInputMessage="1" showErrorMessage="1" sqref="N13:O42" xr:uid="{00000000-0002-0000-1300-000001000000}">
      <formula1>0</formula1>
      <formula2>99999</formula2>
    </dataValidation>
    <dataValidation type="list" allowBlank="1" showInputMessage="1" showErrorMessage="1" sqref="G13:J42" xr:uid="{5DF1F7E0-70DB-4232-B0B4-2F05E024F30E}">
      <formula1>"○"</formula1>
    </dataValidation>
    <dataValidation type="decimal" allowBlank="1" showInputMessage="1" showErrorMessage="1" sqref="L13:L42" xr:uid="{D350339B-8623-4F6F-AEBF-4FAC68724826}">
      <formula1>0</formula1>
      <formula2>99999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E32"/>
  <sheetViews>
    <sheetView showGridLines="0" zoomScale="85" zoomScaleNormal="85" workbookViewId="0">
      <pane xSplit="4" ySplit="7" topLeftCell="E8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6" width="15.625" style="37" customWidth="1"/>
    <col min="7" max="9" width="5.125" style="37" customWidth="1"/>
    <col min="10" max="10" width="15.625" style="37" customWidth="1"/>
    <col min="11" max="32" width="3.625" style="37" customWidth="1"/>
    <col min="33" max="34" width="10.625" style="539" customWidth="1"/>
    <col min="35" max="35" width="2.5" style="517"/>
    <col min="36" max="36" width="2.5" style="517" customWidth="1"/>
    <col min="37" max="41" width="2.5" style="513" customWidth="1"/>
    <col min="42" max="44" width="2.5" style="540" customWidth="1"/>
    <col min="45" max="46" width="2.5" style="540"/>
    <col min="47" max="57" width="2.5" style="539"/>
    <col min="58" max="16384" width="2.5" style="37"/>
  </cols>
  <sheetData>
    <row r="1" spans="1:57" ht="13.5" customHeight="1" x14ac:dyDescent="0.15">
      <c r="A1" s="37"/>
      <c r="B1" s="37"/>
      <c r="C1" s="37"/>
      <c r="D1" s="36" t="s">
        <v>4962</v>
      </c>
      <c r="E1" s="36"/>
      <c r="F1" s="36"/>
    </row>
    <row r="2" spans="1:57" ht="13.5" customHeight="1" thickBot="1" x14ac:dyDescent="0.2">
      <c r="A2" s="37"/>
      <c r="B2" s="37"/>
      <c r="C2" s="37"/>
      <c r="D2" s="37" t="s">
        <v>1982</v>
      </c>
    </row>
    <row r="3" spans="1:57" ht="13.5" customHeight="1" x14ac:dyDescent="0.15">
      <c r="A3" s="45"/>
      <c r="B3" s="46"/>
      <c r="C3" s="149"/>
      <c r="D3" s="520"/>
      <c r="E3" s="915" t="str">
        <f>IF(AI6=1,"↓未入力あり","")</f>
        <v/>
      </c>
      <c r="F3" s="261" t="str">
        <f>IF(AJ6=1,"↓未入力あり","")</f>
        <v/>
      </c>
      <c r="G3" s="1029" t="str">
        <f>IF(AK6=1,"↓未入力あり","")</f>
        <v/>
      </c>
      <c r="H3" s="1028"/>
      <c r="I3" s="1028"/>
      <c r="J3" s="261" t="str">
        <f>IF(AL6=1,"↓未入力あり","")</f>
        <v/>
      </c>
      <c r="K3" s="1028" t="str">
        <f>IF(AM6=1,"↓未入力あり","")</f>
        <v/>
      </c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  <c r="W3" s="1028"/>
      <c r="X3" s="1028"/>
      <c r="Y3" s="1028"/>
      <c r="Z3" s="1028"/>
      <c r="AA3" s="1028"/>
      <c r="AB3" s="1028"/>
      <c r="AC3" s="1028"/>
      <c r="AD3" s="1028"/>
      <c r="AE3" s="1028"/>
      <c r="AF3" s="1030"/>
      <c r="AG3" s="373"/>
    </row>
    <row r="4" spans="1:57" ht="13.5" customHeight="1" x14ac:dyDescent="0.15">
      <c r="A4" s="47"/>
      <c r="B4" s="48"/>
      <c r="C4" s="52"/>
      <c r="D4" s="214"/>
      <c r="E4" s="173" t="s">
        <v>4981</v>
      </c>
      <c r="F4" s="573"/>
      <c r="G4" s="173" t="s">
        <v>4982</v>
      </c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505"/>
      <c r="AG4" s="559"/>
    </row>
    <row r="5" spans="1:57" ht="13.5" customHeight="1" x14ac:dyDescent="0.15">
      <c r="A5" s="47"/>
      <c r="B5" s="48"/>
      <c r="C5" s="52"/>
      <c r="D5" s="214"/>
      <c r="E5" s="625" t="s">
        <v>1940</v>
      </c>
      <c r="F5" s="169" t="s">
        <v>1942</v>
      </c>
      <c r="G5" s="184" t="s">
        <v>2455</v>
      </c>
      <c r="H5" s="82"/>
      <c r="I5" s="82"/>
      <c r="J5" s="170"/>
      <c r="K5" s="82" t="s">
        <v>2454</v>
      </c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49"/>
    </row>
    <row r="6" spans="1:57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865" t="s">
        <v>4682</v>
      </c>
      <c r="F6" s="913" t="s">
        <v>4690</v>
      </c>
      <c r="G6" s="565" t="s">
        <v>1949</v>
      </c>
      <c r="H6" s="236" t="s">
        <v>1950</v>
      </c>
      <c r="I6" s="175" t="s">
        <v>1951</v>
      </c>
      <c r="J6" s="566" t="s">
        <v>2667</v>
      </c>
      <c r="K6" s="108" t="s">
        <v>1949</v>
      </c>
      <c r="L6" s="90" t="s">
        <v>1950</v>
      </c>
      <c r="M6" s="90" t="s">
        <v>1951</v>
      </c>
      <c r="N6" s="90" t="s">
        <v>1952</v>
      </c>
      <c r="O6" s="90" t="s">
        <v>1953</v>
      </c>
      <c r="P6" s="90" t="s">
        <v>1954</v>
      </c>
      <c r="Q6" s="108" t="s">
        <v>1955</v>
      </c>
      <c r="R6" s="90" t="s">
        <v>1956</v>
      </c>
      <c r="S6" s="90" t="s">
        <v>1957</v>
      </c>
      <c r="T6" s="108" t="s">
        <v>1958</v>
      </c>
      <c r="U6" s="90" t="s">
        <v>1959</v>
      </c>
      <c r="V6" s="90" t="s">
        <v>1961</v>
      </c>
      <c r="W6" s="108" t="s">
        <v>1962</v>
      </c>
      <c r="X6" s="90" t="s">
        <v>2316</v>
      </c>
      <c r="Y6" s="90" t="s">
        <v>2317</v>
      </c>
      <c r="Z6" s="90" t="s">
        <v>2318</v>
      </c>
      <c r="AA6" s="90" t="s">
        <v>2433</v>
      </c>
      <c r="AB6" s="90" t="s">
        <v>2449</v>
      </c>
      <c r="AC6" s="108" t="s">
        <v>2450</v>
      </c>
      <c r="AD6" s="90" t="s">
        <v>2451</v>
      </c>
      <c r="AE6" s="108" t="s">
        <v>2452</v>
      </c>
      <c r="AF6" s="187" t="s">
        <v>2453</v>
      </c>
      <c r="AG6" s="560"/>
      <c r="AI6" s="513">
        <f>IF(SUM(AI7:AI7)&lt;&gt;0,1,0)</f>
        <v>0</v>
      </c>
      <c r="AJ6" s="513">
        <f>IF(SUM(AJ7:AJ7)&lt;&gt;0,1,0)</f>
        <v>0</v>
      </c>
      <c r="AK6" s="513">
        <f>IF(SUM(AK7:AK7)&lt;&gt;0,1,0)</f>
        <v>0</v>
      </c>
      <c r="AL6" s="513">
        <f>IF(SUM(AL7:AL7)&lt;&gt;0,1,0)</f>
        <v>0</v>
      </c>
      <c r="AM6" s="513">
        <f>IF(SUM(AM7:AM7)&lt;&gt;0,1,0)</f>
        <v>0</v>
      </c>
    </row>
    <row r="7" spans="1:57" ht="15" customHeight="1" thickBot="1" x14ac:dyDescent="0.2">
      <c r="A7" s="176" t="str">
        <f>IF(設定!$C$4&lt;&gt;"",設定!$C$4&amp;"00","")</f>
        <v/>
      </c>
      <c r="B7" s="177" t="str">
        <f>IF(D7&lt;&gt;"",設定!$D$4,"")</f>
        <v>※シート【学校コード】より、学校コードを入力してください。</v>
      </c>
      <c r="C7" s="746" t="s">
        <v>1944</v>
      </c>
      <c r="D7" s="645" t="s">
        <v>1945</v>
      </c>
      <c r="E7" s="179"/>
      <c r="F7" s="244"/>
      <c r="G7" s="231"/>
      <c r="H7" s="232"/>
      <c r="I7" s="235"/>
      <c r="J7" s="567"/>
      <c r="K7" s="235"/>
      <c r="L7" s="235"/>
      <c r="M7" s="235"/>
      <c r="N7" s="235"/>
      <c r="O7" s="235"/>
      <c r="P7" s="235"/>
      <c r="Q7" s="235"/>
      <c r="R7" s="235"/>
      <c r="S7" s="235"/>
      <c r="T7" s="235"/>
      <c r="U7" s="235"/>
      <c r="V7" s="235"/>
      <c r="W7" s="235"/>
      <c r="X7" s="235"/>
      <c r="Y7" s="235"/>
      <c r="Z7" s="235"/>
      <c r="AA7" s="235"/>
      <c r="AB7" s="235"/>
      <c r="AC7" s="235"/>
      <c r="AD7" s="235"/>
      <c r="AE7" s="235"/>
      <c r="AF7" s="234"/>
      <c r="AG7" s="105" t="str">
        <f>IF(SUM(AK6:AM6)&gt;0,"←未入力あり","")</f>
        <v/>
      </c>
      <c r="AH7" s="105" t="str">
        <f>IF(AQ7=1,"←入力エラー","")</f>
        <v/>
      </c>
      <c r="AI7" s="517">
        <f>IF(AND(設定!C4&lt;&gt;"",E7=""),1,0)</f>
        <v>0</v>
      </c>
      <c r="AJ7" s="517">
        <f>IF(AND(E7="1：実施している",COUNTA(F7:F7)=0),1,0)</f>
        <v>0</v>
      </c>
      <c r="AK7" s="513">
        <f>IF(AND(設定!C4&lt;&gt;"",COUNTA(G7:I7)=0),1,0)</f>
        <v>0</v>
      </c>
      <c r="AL7" s="513">
        <f>IF($D7&lt;&gt;"",IF(AND(I7="○",J7=0),1,0),0)</f>
        <v>0</v>
      </c>
      <c r="AM7" s="513">
        <f>IF(AND(設定!C4&lt;&gt;"",COUNTA(K7:AF7)=0),1,0)</f>
        <v>0</v>
      </c>
    </row>
    <row r="8" spans="1:57" s="513" customFormat="1" x14ac:dyDescent="0.15">
      <c r="A8" s="37"/>
      <c r="B8" s="41"/>
      <c r="C8" s="37"/>
      <c r="D8" s="476"/>
      <c r="E8" s="476"/>
      <c r="F8" s="476"/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539"/>
      <c r="AH8" s="539"/>
      <c r="AI8" s="517"/>
      <c r="AJ8" s="517"/>
      <c r="AP8" s="540"/>
      <c r="AQ8" s="540"/>
      <c r="AR8" s="540"/>
      <c r="AS8" s="540"/>
      <c r="AT8" s="540"/>
      <c r="AU8" s="539"/>
      <c r="AV8" s="539"/>
      <c r="AW8" s="539"/>
      <c r="AX8" s="539"/>
      <c r="AY8" s="539"/>
      <c r="AZ8" s="539"/>
      <c r="BA8" s="539"/>
      <c r="BB8" s="539"/>
      <c r="BC8" s="539"/>
      <c r="BD8" s="539"/>
      <c r="BE8" s="539"/>
    </row>
    <row r="9" spans="1:57" s="513" customFormat="1" x14ac:dyDescent="0.15">
      <c r="A9" s="37"/>
      <c r="B9" s="37"/>
      <c r="C9" s="37"/>
      <c r="D9" s="475"/>
      <c r="E9" s="475"/>
      <c r="F9" s="475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539"/>
      <c r="AH9" s="539"/>
      <c r="AI9" s="517"/>
      <c r="AJ9" s="517"/>
      <c r="AP9" s="540"/>
      <c r="AQ9" s="540"/>
      <c r="AR9" s="540"/>
      <c r="AS9" s="540"/>
      <c r="AT9" s="540"/>
      <c r="AU9" s="539"/>
      <c r="AV9" s="539"/>
      <c r="AW9" s="539"/>
      <c r="AX9" s="539"/>
      <c r="AY9" s="539"/>
      <c r="AZ9" s="539"/>
      <c r="BA9" s="539"/>
      <c r="BB9" s="539"/>
      <c r="BC9" s="539"/>
      <c r="BD9" s="539"/>
      <c r="BE9" s="539"/>
    </row>
    <row r="10" spans="1:57" s="513" customFormat="1" x14ac:dyDescent="0.15">
      <c r="A10" s="37"/>
      <c r="B10" s="37"/>
      <c r="C10" s="37"/>
      <c r="D10" s="475"/>
      <c r="E10" s="475"/>
      <c r="F10" s="475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539"/>
      <c r="AH10" s="539"/>
      <c r="AI10" s="517"/>
      <c r="AJ10" s="517"/>
      <c r="AP10" s="540"/>
      <c r="AQ10" s="540"/>
      <c r="AR10" s="540"/>
      <c r="AS10" s="540"/>
      <c r="AT10" s="540"/>
      <c r="AU10" s="539"/>
      <c r="AV10" s="539"/>
      <c r="AW10" s="539"/>
      <c r="AX10" s="539"/>
      <c r="AY10" s="539"/>
      <c r="AZ10" s="539"/>
      <c r="BA10" s="539"/>
      <c r="BB10" s="539"/>
      <c r="BC10" s="539"/>
      <c r="BD10" s="539"/>
      <c r="BE10" s="539"/>
    </row>
    <row r="11" spans="1:57" s="513" customFormat="1" x14ac:dyDescent="0.15">
      <c r="A11" s="37"/>
      <c r="B11" s="37"/>
      <c r="C11" s="37"/>
      <c r="D11" s="475"/>
      <c r="E11" s="475"/>
      <c r="F11" s="475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539"/>
      <c r="AH11" s="539"/>
      <c r="AI11" s="517"/>
      <c r="AJ11" s="517"/>
      <c r="AP11" s="540"/>
      <c r="AQ11" s="540"/>
      <c r="AR11" s="540"/>
      <c r="AS11" s="540"/>
      <c r="AT11" s="540"/>
      <c r="AU11" s="539"/>
      <c r="AV11" s="539"/>
      <c r="AW11" s="539"/>
      <c r="AX11" s="539"/>
      <c r="AY11" s="539"/>
      <c r="AZ11" s="539"/>
      <c r="BA11" s="539"/>
      <c r="BB11" s="539"/>
      <c r="BC11" s="539"/>
      <c r="BD11" s="539"/>
      <c r="BE11" s="539"/>
    </row>
    <row r="12" spans="1:57" s="513" customFormat="1" x14ac:dyDescent="0.15">
      <c r="A12" s="733"/>
      <c r="B12" s="37"/>
      <c r="C12" s="37"/>
      <c r="D12" s="475"/>
      <c r="E12" s="475"/>
      <c r="F12" s="475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539"/>
      <c r="AH12" s="539"/>
      <c r="AI12" s="517"/>
      <c r="AJ12" s="517"/>
      <c r="AP12" s="540"/>
      <c r="AQ12" s="540"/>
      <c r="AR12" s="540"/>
      <c r="AS12" s="540"/>
      <c r="AT12" s="540"/>
      <c r="AU12" s="539"/>
      <c r="AV12" s="539"/>
      <c r="AW12" s="539"/>
      <c r="AX12" s="539"/>
      <c r="AY12" s="539"/>
      <c r="AZ12" s="539"/>
      <c r="BA12" s="539"/>
      <c r="BB12" s="539"/>
      <c r="BC12" s="539"/>
      <c r="BD12" s="539"/>
      <c r="BE12" s="539"/>
    </row>
    <row r="13" spans="1:57" s="513" customFormat="1" x14ac:dyDescent="0.15">
      <c r="A13" s="37"/>
      <c r="B13" s="37"/>
      <c r="C13" s="37"/>
      <c r="D13" s="475"/>
      <c r="E13" s="475"/>
      <c r="F13" s="475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539"/>
      <c r="AH13" s="539"/>
      <c r="AI13" s="517"/>
      <c r="AJ13" s="517"/>
      <c r="AP13" s="540"/>
      <c r="AQ13" s="540"/>
      <c r="AR13" s="540"/>
      <c r="AS13" s="540"/>
      <c r="AT13" s="540"/>
      <c r="AU13" s="539"/>
      <c r="AV13" s="539"/>
      <c r="AW13" s="539"/>
      <c r="AX13" s="539"/>
      <c r="AY13" s="539"/>
      <c r="AZ13" s="539"/>
      <c r="BA13" s="539"/>
      <c r="BB13" s="539"/>
      <c r="BC13" s="539"/>
      <c r="BD13" s="539"/>
      <c r="BE13" s="539"/>
    </row>
    <row r="14" spans="1:57" s="513" customFormat="1" x14ac:dyDescent="0.15">
      <c r="A14" s="37"/>
      <c r="B14" s="37"/>
      <c r="C14" s="37"/>
      <c r="D14" s="475"/>
      <c r="E14" s="475"/>
      <c r="F14" s="475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539"/>
      <c r="AH14" s="539"/>
      <c r="AI14" s="517"/>
      <c r="AJ14" s="517"/>
      <c r="AP14" s="540"/>
      <c r="AQ14" s="540"/>
      <c r="AR14" s="540"/>
      <c r="AS14" s="540"/>
      <c r="AT14" s="540"/>
      <c r="AU14" s="539"/>
      <c r="AV14" s="539"/>
      <c r="AW14" s="539"/>
      <c r="AX14" s="539"/>
      <c r="AY14" s="539"/>
      <c r="AZ14" s="539"/>
      <c r="BA14" s="539"/>
      <c r="BB14" s="539"/>
      <c r="BC14" s="539"/>
      <c r="BD14" s="539"/>
      <c r="BE14" s="539"/>
    </row>
    <row r="15" spans="1:57" s="513" customFormat="1" x14ac:dyDescent="0.15">
      <c r="A15" s="37"/>
      <c r="B15" s="37"/>
      <c r="C15" s="37"/>
      <c r="D15" s="475"/>
      <c r="E15" s="475"/>
      <c r="F15" s="475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539"/>
      <c r="AH15" s="539"/>
      <c r="AI15" s="517"/>
      <c r="AJ15" s="517"/>
      <c r="AP15" s="540"/>
      <c r="AQ15" s="540"/>
      <c r="AR15" s="540"/>
      <c r="AS15" s="540"/>
      <c r="AT15" s="540"/>
      <c r="AU15" s="539"/>
      <c r="AV15" s="539"/>
      <c r="AW15" s="539"/>
      <c r="AX15" s="539"/>
      <c r="AY15" s="539"/>
      <c r="AZ15" s="539"/>
      <c r="BA15" s="539"/>
      <c r="BB15" s="539"/>
      <c r="BC15" s="539"/>
      <c r="BD15" s="539"/>
      <c r="BE15" s="539"/>
    </row>
    <row r="16" spans="1:57" s="513" customFormat="1" x14ac:dyDescent="0.15">
      <c r="A16" s="37"/>
      <c r="B16" s="37"/>
      <c r="C16" s="37"/>
      <c r="D16" s="475"/>
      <c r="E16" s="475"/>
      <c r="F16" s="475"/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539"/>
      <c r="AH16" s="539"/>
      <c r="AI16" s="517"/>
      <c r="AJ16" s="517"/>
      <c r="AP16" s="540"/>
      <c r="AQ16" s="540"/>
      <c r="AR16" s="540"/>
      <c r="AS16" s="540"/>
      <c r="AT16" s="540"/>
      <c r="AU16" s="539"/>
      <c r="AV16" s="539"/>
      <c r="AW16" s="539"/>
      <c r="AX16" s="539"/>
      <c r="AY16" s="539"/>
      <c r="AZ16" s="539"/>
      <c r="BA16" s="539"/>
      <c r="BB16" s="539"/>
      <c r="BC16" s="539"/>
      <c r="BD16" s="539"/>
      <c r="BE16" s="539"/>
    </row>
    <row r="17" spans="1:6" x14ac:dyDescent="0.15">
      <c r="A17" s="37"/>
      <c r="B17" s="37"/>
      <c r="C17" s="37"/>
      <c r="D17" s="475"/>
      <c r="E17" s="475"/>
      <c r="F17" s="475"/>
    </row>
    <row r="18" spans="1:6" x14ac:dyDescent="0.15">
      <c r="A18" s="37"/>
      <c r="B18" s="37"/>
      <c r="C18" s="37"/>
    </row>
    <row r="19" spans="1:6" x14ac:dyDescent="0.15">
      <c r="A19" s="37"/>
      <c r="B19" s="37"/>
      <c r="C19" s="37"/>
    </row>
    <row r="20" spans="1:6" x14ac:dyDescent="0.15">
      <c r="A20" s="37"/>
      <c r="B20" s="37"/>
      <c r="C20" s="37"/>
    </row>
    <row r="21" spans="1:6" x14ac:dyDescent="0.15">
      <c r="A21" s="37"/>
      <c r="B21" s="37"/>
      <c r="C21" s="37"/>
    </row>
    <row r="22" spans="1:6" x14ac:dyDescent="0.15">
      <c r="A22" s="37"/>
      <c r="B22" s="37"/>
      <c r="C22" s="37"/>
    </row>
    <row r="23" spans="1:6" x14ac:dyDescent="0.15">
      <c r="A23" s="37"/>
      <c r="B23" s="37"/>
      <c r="C23" s="37"/>
    </row>
    <row r="24" spans="1:6" x14ac:dyDescent="0.15">
      <c r="A24" s="37"/>
      <c r="B24" s="37"/>
      <c r="C24" s="37"/>
    </row>
    <row r="25" spans="1:6" x14ac:dyDescent="0.15">
      <c r="A25" s="37"/>
      <c r="B25" s="37"/>
      <c r="C25" s="37"/>
    </row>
    <row r="26" spans="1:6" x14ac:dyDescent="0.15">
      <c r="A26" s="37"/>
      <c r="B26" s="37"/>
      <c r="C26" s="37"/>
    </row>
    <row r="27" spans="1:6" x14ac:dyDescent="0.15">
      <c r="A27" s="37"/>
      <c r="B27" s="37"/>
      <c r="C27" s="37"/>
    </row>
    <row r="28" spans="1:6" x14ac:dyDescent="0.15">
      <c r="A28" s="37"/>
      <c r="B28" s="37"/>
      <c r="C28" s="37"/>
    </row>
    <row r="29" spans="1:6" x14ac:dyDescent="0.15">
      <c r="A29" s="37"/>
      <c r="B29" s="37"/>
      <c r="C29" s="37"/>
    </row>
    <row r="30" spans="1:6" x14ac:dyDescent="0.15">
      <c r="A30" s="37"/>
      <c r="B30" s="37"/>
      <c r="C30" s="37"/>
    </row>
    <row r="31" spans="1:6" x14ac:dyDescent="0.15">
      <c r="A31" s="37"/>
      <c r="B31" s="37"/>
      <c r="C31" s="37"/>
    </row>
    <row r="32" spans="1:6" x14ac:dyDescent="0.15">
      <c r="B32" s="37"/>
      <c r="C32" s="37"/>
    </row>
  </sheetData>
  <sheetProtection algorithmName="SHA-512" hashValue="jKUy3rFTSYDaYa4GK2Dx5EdtrYOlK0KSP2kS/S+lR0JDR4uJq5J0H6Ea3Vhftw7HhJS8vq0zKxuHrrz1JKsgKw==" saltValue="xVbl470n1gd+HT/KjupmKQ==" spinCount="100000" sheet="1" objects="1" scenarios="1"/>
  <mergeCells count="2">
    <mergeCell ref="K3:AF3"/>
    <mergeCell ref="G3:I3"/>
  </mergeCells>
  <phoneticPr fontId="2"/>
  <conditionalFormatting sqref="E3">
    <cfRule type="expression" dxfId="172" priority="3">
      <formula>$E$3&lt;&gt;""</formula>
    </cfRule>
  </conditionalFormatting>
  <conditionalFormatting sqref="F3">
    <cfRule type="expression" dxfId="171" priority="1">
      <formula>$F$3&lt;&gt;""</formula>
    </cfRule>
  </conditionalFormatting>
  <conditionalFormatting sqref="F7">
    <cfRule type="expression" dxfId="170" priority="2">
      <formula>OR($E$7="",$E$7&lt;&gt;"1：実施している")</formula>
    </cfRule>
  </conditionalFormatting>
  <conditionalFormatting sqref="G3">
    <cfRule type="containsText" dxfId="169" priority="24" operator="containsText" text="未入力">
      <formula>NOT(ISERROR(SEARCH("未入力",G3)))</formula>
    </cfRule>
  </conditionalFormatting>
  <conditionalFormatting sqref="J7">
    <cfRule type="expression" dxfId="168" priority="4">
      <formula>$I7=""</formula>
    </cfRule>
  </conditionalFormatting>
  <conditionalFormatting sqref="J3:AF3">
    <cfRule type="containsText" dxfId="167" priority="5" operator="containsText" text="未入力">
      <formula>NOT(ISERROR(SEARCH("未入力",J3)))</formula>
    </cfRule>
  </conditionalFormatting>
  <conditionalFormatting sqref="AG7">
    <cfRule type="containsText" dxfId="166" priority="19" operator="containsText" text="未入力">
      <formula>NOT(ISERROR(SEARCH("未入力",AG7)))</formula>
    </cfRule>
  </conditionalFormatting>
  <conditionalFormatting sqref="AH7">
    <cfRule type="containsText" dxfId="165" priority="23" operator="containsText" text="入力">
      <formula>NOT(ISERROR(SEARCH("入力",AH7)))</formula>
    </cfRule>
  </conditionalFormatting>
  <dataValidations count="3">
    <dataValidation type="list" imeMode="disabled" allowBlank="1" showInputMessage="1" showErrorMessage="1" error="整数を入力してください。" sqref="K7:AF7 G7:I7" xr:uid="{00000000-0002-0000-1400-000000000000}">
      <formula1>"○"</formula1>
    </dataValidation>
    <dataValidation type="list" imeMode="disabled" allowBlank="1" showInputMessage="1" showErrorMessage="1" error="整数を入力してください。" sqref="E7" xr:uid="{66ADD9ED-D0F0-4C5A-905D-4C15BDC15E75}">
      <formula1>"1：実施している,2：実施検討中,3：実施検討せず"</formula1>
    </dataValidation>
    <dataValidation type="list" imeMode="disabled" allowBlank="1" showInputMessage="1" showErrorMessage="1" error="整数を入力してください。" sqref="F7" xr:uid="{F455B994-F959-4CC8-B321-4973E8A266FC}">
      <formula1>"a：大学全体,b：一部,c：個別"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S32"/>
  <sheetViews>
    <sheetView showGridLines="0" topLeftCell="D1" zoomScale="85" zoomScaleNormal="85" workbookViewId="0">
      <pane ySplit="8" topLeftCell="A9" activePane="bottomLeft" state="frozen"/>
      <selection activeCell="D1" sqref="D1"/>
      <selection pane="bottomLeft"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5" width="12.625" style="37" customWidth="1"/>
    <col min="6" max="16" width="4.625" style="37" customWidth="1"/>
    <col min="17" max="17" width="19.625" style="37" customWidth="1"/>
    <col min="18" max="19" width="10.625" style="107" customWidth="1"/>
    <col min="20" max="20" width="2.5" style="364"/>
    <col min="21" max="26" width="2.5" style="38" customWidth="1"/>
    <col min="27" max="28" width="2.5" style="378"/>
    <col min="29" max="35" width="2.5" style="364"/>
    <col min="36" max="45" width="2.5" style="107"/>
    <col min="46" max="16384" width="2.5" style="37"/>
  </cols>
  <sheetData>
    <row r="1" spans="1:24" ht="13.5" customHeight="1" x14ac:dyDescent="0.15">
      <c r="A1" s="37"/>
      <c r="B1" s="37"/>
      <c r="C1" s="37"/>
      <c r="D1" s="36" t="s">
        <v>2043</v>
      </c>
    </row>
    <row r="2" spans="1:24" ht="13.5" customHeight="1" thickBot="1" x14ac:dyDescent="0.2">
      <c r="A2" s="37"/>
      <c r="B2" s="37"/>
      <c r="C2" s="37"/>
      <c r="D2" s="37" t="s">
        <v>1982</v>
      </c>
    </row>
    <row r="3" spans="1:24" ht="13.5" customHeight="1" x14ac:dyDescent="0.15">
      <c r="A3" s="45"/>
      <c r="B3" s="46"/>
      <c r="C3" s="149"/>
      <c r="D3" s="520"/>
      <c r="E3" s="341" t="str">
        <f>IF(U6=1,"↓未入力あり","")</f>
        <v/>
      </c>
      <c r="F3" s="1028" t="str">
        <f>IF(V6=1,"↓未入力あり","")</f>
        <v/>
      </c>
      <c r="G3" s="1028"/>
      <c r="H3" s="1028"/>
      <c r="I3" s="1028"/>
      <c r="J3" s="1028"/>
      <c r="K3" s="1028" t="str">
        <f>IF(W6=1,"↓未入力あり","")</f>
        <v/>
      </c>
      <c r="L3" s="1028"/>
      <c r="M3" s="1028"/>
      <c r="N3" s="1028"/>
      <c r="O3" s="1028"/>
      <c r="P3" s="1028"/>
      <c r="Q3" s="322" t="str">
        <f>IF(X6=1,"↓未入力あり","")</f>
        <v/>
      </c>
    </row>
    <row r="4" spans="1:24" ht="13.5" customHeight="1" x14ac:dyDescent="0.15">
      <c r="A4" s="47"/>
      <c r="B4" s="48"/>
      <c r="C4" s="52"/>
      <c r="D4" s="214"/>
      <c r="E4" s="173" t="s">
        <v>2460</v>
      </c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9"/>
    </row>
    <row r="5" spans="1:24" ht="13.5" customHeight="1" x14ac:dyDescent="0.15">
      <c r="A5" s="47"/>
      <c r="B5" s="48"/>
      <c r="C5" s="52"/>
      <c r="D5" s="214"/>
      <c r="E5" s="47" t="s">
        <v>4667</v>
      </c>
      <c r="F5" s="52" t="s">
        <v>4565</v>
      </c>
      <c r="G5" s="82"/>
      <c r="H5" s="82"/>
      <c r="I5" s="82"/>
      <c r="J5" s="60"/>
      <c r="K5" s="52" t="s">
        <v>4566</v>
      </c>
      <c r="L5" s="82"/>
      <c r="M5" s="82"/>
      <c r="N5" s="82"/>
      <c r="O5" s="82"/>
      <c r="P5" s="60"/>
      <c r="Q5" s="49" t="s">
        <v>1943</v>
      </c>
    </row>
    <row r="6" spans="1:24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4668</v>
      </c>
      <c r="F6" s="89">
        <v>1</v>
      </c>
      <c r="G6" s="90">
        <v>2</v>
      </c>
      <c r="H6" s="108">
        <v>3</v>
      </c>
      <c r="I6" s="90">
        <v>4</v>
      </c>
      <c r="J6" s="172">
        <v>5</v>
      </c>
      <c r="K6" s="89" t="s">
        <v>1949</v>
      </c>
      <c r="L6" s="90" t="s">
        <v>1950</v>
      </c>
      <c r="M6" s="108" t="s">
        <v>1951</v>
      </c>
      <c r="N6" s="90" t="s">
        <v>1952</v>
      </c>
      <c r="O6" s="90" t="s">
        <v>2073</v>
      </c>
      <c r="P6" s="172" t="s">
        <v>2074</v>
      </c>
      <c r="Q6" s="127" t="s">
        <v>1991</v>
      </c>
      <c r="U6" s="38">
        <f t="shared" ref="U6:X6" si="0">IF(SUM(U7:U7)&lt;&gt;0,1,0)</f>
        <v>0</v>
      </c>
      <c r="V6" s="38">
        <f t="shared" si="0"/>
        <v>0</v>
      </c>
      <c r="W6" s="38">
        <f t="shared" si="0"/>
        <v>0</v>
      </c>
      <c r="X6" s="38">
        <f t="shared" si="0"/>
        <v>0</v>
      </c>
    </row>
    <row r="7" spans="1:24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231"/>
      <c r="F7" s="238"/>
      <c r="G7" s="232"/>
      <c r="H7" s="233"/>
      <c r="I7" s="232"/>
      <c r="J7" s="239"/>
      <c r="K7" s="238"/>
      <c r="L7" s="232"/>
      <c r="M7" s="233"/>
      <c r="N7" s="232"/>
      <c r="O7" s="232"/>
      <c r="P7" s="239"/>
      <c r="Q7" s="575"/>
      <c r="R7" s="105" t="str">
        <f>IF(SUM(U7:X7)&gt;0,"←未入力あり","")</f>
        <v/>
      </c>
      <c r="S7" s="380" t="str">
        <f>IF(Z7=1,"←入力エラー","")</f>
        <v/>
      </c>
      <c r="U7" s="38">
        <f>IF(AND(設定!C4&lt;&gt;"",COUNTA(E7:E7)=0),1,0)</f>
        <v>0</v>
      </c>
      <c r="V7" s="38">
        <f>IF(AND(OR(E7="1：大学全体",E7="2：部局単位"),COUNTA(F7:J7)=0),1,0)</f>
        <v>0</v>
      </c>
      <c r="W7" s="38">
        <f>IF(AND(OR(E7="1：大学全体",E7="2：部局単位"),COUNTA(K7:P7)=0),1,0)</f>
        <v>0</v>
      </c>
      <c r="X7" s="38">
        <f>IF(AND(OR(E7="1：大学全体",E7="2：部局単位"),Q7=""),1,0)</f>
        <v>0</v>
      </c>
    </row>
    <row r="8" spans="1:24" ht="13.5" customHeight="1" x14ac:dyDescent="0.15">
      <c r="A8" s="37"/>
      <c r="B8" s="41"/>
      <c r="C8" s="37"/>
      <c r="F8" s="1072"/>
      <c r="G8" s="1072"/>
      <c r="H8" s="1072"/>
      <c r="I8" s="1072"/>
      <c r="Q8" s="197"/>
    </row>
    <row r="9" spans="1:24" x14ac:dyDescent="0.15">
      <c r="A9" s="37"/>
      <c r="B9" s="37"/>
      <c r="C9" s="37"/>
    </row>
    <row r="10" spans="1:24" x14ac:dyDescent="0.15">
      <c r="A10" s="37"/>
      <c r="B10" s="37"/>
      <c r="C10" s="37"/>
    </row>
    <row r="11" spans="1:24" x14ac:dyDescent="0.15">
      <c r="A11" s="37"/>
      <c r="B11" s="37"/>
      <c r="C11" s="37"/>
    </row>
    <row r="12" spans="1:24" x14ac:dyDescent="0.15">
      <c r="A12" s="733"/>
      <c r="B12" s="37"/>
      <c r="C12" s="37"/>
    </row>
    <row r="13" spans="1:24" x14ac:dyDescent="0.15">
      <c r="A13" s="37"/>
      <c r="B13" s="37"/>
      <c r="C13" s="37"/>
    </row>
    <row r="14" spans="1:24" x14ac:dyDescent="0.15">
      <c r="A14" s="37"/>
      <c r="B14" s="37"/>
      <c r="C14" s="37"/>
    </row>
    <row r="15" spans="1:24" x14ac:dyDescent="0.15">
      <c r="A15" s="37"/>
      <c r="B15" s="37"/>
      <c r="C15" s="37"/>
    </row>
    <row r="16" spans="1:24" x14ac:dyDescent="0.15">
      <c r="A16" s="37"/>
      <c r="B16" s="37"/>
      <c r="C16" s="37"/>
    </row>
    <row r="17" spans="1:3" x14ac:dyDescent="0.15">
      <c r="A17" s="37"/>
      <c r="B17" s="37"/>
      <c r="C17" s="37"/>
    </row>
    <row r="18" spans="1:3" x14ac:dyDescent="0.15">
      <c r="A18" s="37"/>
      <c r="B18" s="37"/>
      <c r="C18" s="37"/>
    </row>
    <row r="19" spans="1:3" x14ac:dyDescent="0.15">
      <c r="A19" s="37"/>
      <c r="B19" s="37"/>
      <c r="C19" s="37"/>
    </row>
    <row r="20" spans="1:3" x14ac:dyDescent="0.15">
      <c r="A20" s="37"/>
      <c r="B20" s="37"/>
      <c r="C20" s="37"/>
    </row>
    <row r="21" spans="1:3" x14ac:dyDescent="0.15">
      <c r="A21" s="37"/>
      <c r="B21" s="37"/>
      <c r="C21" s="37"/>
    </row>
    <row r="22" spans="1:3" x14ac:dyDescent="0.15">
      <c r="A22" s="37"/>
      <c r="B22" s="37"/>
      <c r="C22" s="37"/>
    </row>
    <row r="23" spans="1:3" x14ac:dyDescent="0.15">
      <c r="A23" s="37"/>
      <c r="B23" s="37"/>
      <c r="C23" s="37"/>
    </row>
    <row r="24" spans="1:3" x14ac:dyDescent="0.15">
      <c r="A24" s="37"/>
      <c r="B24" s="37"/>
      <c r="C24" s="37"/>
    </row>
    <row r="25" spans="1:3" x14ac:dyDescent="0.15">
      <c r="A25" s="37"/>
      <c r="B25" s="37"/>
      <c r="C25" s="37"/>
    </row>
    <row r="26" spans="1:3" x14ac:dyDescent="0.15">
      <c r="A26" s="37"/>
      <c r="B26" s="37"/>
      <c r="C26" s="37"/>
    </row>
    <row r="27" spans="1:3" x14ac:dyDescent="0.15">
      <c r="A27" s="37"/>
      <c r="B27" s="37"/>
      <c r="C27" s="37"/>
    </row>
    <row r="28" spans="1:3" x14ac:dyDescent="0.15">
      <c r="A28" s="37"/>
      <c r="B28" s="37"/>
      <c r="C28" s="37"/>
    </row>
    <row r="29" spans="1:3" x14ac:dyDescent="0.15">
      <c r="A29" s="37"/>
      <c r="B29" s="37"/>
      <c r="C29" s="37"/>
    </row>
    <row r="30" spans="1:3" x14ac:dyDescent="0.15">
      <c r="A30" s="37"/>
      <c r="B30" s="37"/>
      <c r="C30" s="37"/>
    </row>
    <row r="31" spans="1:3" x14ac:dyDescent="0.15">
      <c r="A31" s="37"/>
      <c r="B31" s="37"/>
      <c r="C31" s="37"/>
    </row>
    <row r="32" spans="1:3" x14ac:dyDescent="0.15">
      <c r="B32" s="37"/>
      <c r="C32" s="37"/>
    </row>
  </sheetData>
  <sheetProtection algorithmName="SHA-512" hashValue="7AFZoOC52mCVHWYYywaMkzlbCfzJNh13VScG0UuVFb74ORFwCPWdTSGrLkfmv+alXB9n0ddPdNV9GcCfQcMmyw==" saltValue="8pQ9Ygic+GeT6qBxAoje9g==" spinCount="100000" sheet="1" objects="1" scenarios="1"/>
  <mergeCells count="3">
    <mergeCell ref="F3:J3"/>
    <mergeCell ref="K3:P3"/>
    <mergeCell ref="F8:I8"/>
  </mergeCells>
  <phoneticPr fontId="2"/>
  <conditionalFormatting sqref="E3:Q3">
    <cfRule type="containsText" dxfId="164" priority="5" operator="containsText" text="未入力">
      <formula>NOT(ISERROR(SEARCH("未入力",E3)))</formula>
    </cfRule>
  </conditionalFormatting>
  <conditionalFormatting sqref="F7:Q7">
    <cfRule type="expression" dxfId="163" priority="2">
      <formula>OR($E$7="",$E$7="3：未実施")</formula>
    </cfRule>
  </conditionalFormatting>
  <conditionalFormatting sqref="K8">
    <cfRule type="containsText" dxfId="162" priority="14" operator="containsText" text="複数">
      <formula>NOT(ISERROR(SEARCH("複数",K8)))</formula>
    </cfRule>
  </conditionalFormatting>
  <conditionalFormatting sqref="Q8">
    <cfRule type="containsText" dxfId="161" priority="680" operator="containsText" text="複数選択">
      <formula>NOT(ISERROR(SEARCH("複数選択",#REF!)))</formula>
    </cfRule>
  </conditionalFormatting>
  <conditionalFormatting sqref="R7">
    <cfRule type="containsText" dxfId="160" priority="3" operator="containsText" text="未入力">
      <formula>NOT(ISERROR(SEARCH("未入力",R7)))</formula>
    </cfRule>
  </conditionalFormatting>
  <conditionalFormatting sqref="S7">
    <cfRule type="containsText" dxfId="159" priority="4" operator="containsText" text="入力">
      <formula>NOT(ISERROR(SEARCH("入力",S7)))</formula>
    </cfRule>
  </conditionalFormatting>
  <dataValidations count="3">
    <dataValidation type="list" imeMode="disabled" allowBlank="1" showInputMessage="1" showErrorMessage="1" error="整数を入力してください。" sqref="Q7" xr:uid="{00000000-0002-0000-1500-000000000000}">
      <formula1>"1：全員（100%),2：4分の3以上（75%～99%）,3：2分の1以上（50%～74%）,4：4分の1以上（25%～49%）,5：4分の1未満（24%未満）,6：把握していない"</formula1>
    </dataValidation>
    <dataValidation type="list" imeMode="disabled" allowBlank="1" showInputMessage="1" showErrorMessage="1" sqref="F7:P7" xr:uid="{00000000-0002-0000-1500-000001000000}">
      <formula1>"○"</formula1>
    </dataValidation>
    <dataValidation type="list" imeMode="disabled" allowBlank="1" showInputMessage="1" showErrorMessage="1" sqref="E7" xr:uid="{F16B746D-BD72-4B9C-8260-93459B212794}">
      <formula1>"1：大学全体,2：部局単位,3：未実施"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BL32"/>
  <sheetViews>
    <sheetView showGridLines="0" zoomScale="85" zoomScaleNormal="85" workbookViewId="0">
      <pane xSplit="4" ySplit="32" topLeftCell="E33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15" width="3.625" style="37" customWidth="1"/>
    <col min="16" max="19" width="4.625" style="37" customWidth="1"/>
    <col min="20" max="28" width="5.125" style="37" customWidth="1"/>
    <col min="29" max="29" width="19.625" style="37" customWidth="1"/>
    <col min="30" max="34" width="4.625" style="37" customWidth="1"/>
    <col min="35" max="36" width="10.625" style="515" customWidth="1"/>
    <col min="37" max="37" width="2.5" style="517"/>
    <col min="38" max="48" width="2.5" style="513" customWidth="1"/>
    <col min="49" max="63" width="2.5" style="517"/>
    <col min="64" max="64" width="2.5" style="539"/>
    <col min="65" max="16384" width="2.5" style="37"/>
  </cols>
  <sheetData>
    <row r="1" spans="1:46" ht="13.5" customHeight="1" x14ac:dyDescent="0.15">
      <c r="D1" s="36" t="s">
        <v>2044</v>
      </c>
    </row>
    <row r="2" spans="1:46" ht="13.5" customHeight="1" thickBot="1" x14ac:dyDescent="0.2">
      <c r="D2" s="37" t="s">
        <v>4551</v>
      </c>
      <c r="P2" s="833"/>
      <c r="Q2" s="833"/>
      <c r="R2" s="833"/>
      <c r="S2" s="833"/>
    </row>
    <row r="3" spans="1:46" ht="13.5" customHeight="1" x14ac:dyDescent="0.15">
      <c r="A3" s="45"/>
      <c r="B3" s="46"/>
      <c r="C3" s="149"/>
      <c r="D3" s="520"/>
      <c r="E3" s="1029" t="str">
        <f>IF(AL6=1,"↓未入力あり","")</f>
        <v/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 t="str">
        <f>IF(AM6=1,"↓未入力あり","")</f>
        <v/>
      </c>
      <c r="Q3" s="1028"/>
      <c r="R3" s="1028"/>
      <c r="S3" s="1028"/>
      <c r="T3" s="1028" t="str">
        <f>IF(AN6=1,"↓未入力あり","")</f>
        <v/>
      </c>
      <c r="U3" s="1028"/>
      <c r="V3" s="1028"/>
      <c r="W3" s="1028"/>
      <c r="X3" s="1028" t="str">
        <f>IF(AO6=1,"↓未入力あり","")</f>
        <v/>
      </c>
      <c r="Y3" s="1028"/>
      <c r="Z3" s="1028"/>
      <c r="AA3" s="1028"/>
      <c r="AB3" s="1028"/>
      <c r="AC3" s="261" t="str">
        <f>IF(AP6=1,"↓未入力あり","")</f>
        <v/>
      </c>
      <c r="AD3" s="1028" t="str">
        <f>IF(AQ6=1,"↓未入力あり","")</f>
        <v/>
      </c>
      <c r="AE3" s="1028"/>
      <c r="AF3" s="1028"/>
      <c r="AG3" s="1028"/>
      <c r="AH3" s="1030"/>
    </row>
    <row r="4" spans="1:46" ht="13.5" customHeight="1" x14ac:dyDescent="0.15">
      <c r="A4" s="47"/>
      <c r="B4" s="48"/>
      <c r="C4" s="52"/>
      <c r="D4" s="214"/>
      <c r="E4" s="479" t="s">
        <v>2461</v>
      </c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832"/>
      <c r="Q4" s="576"/>
      <c r="R4" s="576"/>
      <c r="S4" s="576"/>
      <c r="T4" s="1098" t="str">
        <f>IF(AS7=0,"",IF(AS7=1,"「ｃ」選択時は複数選択不可",IF(AS7=2,"「ｄ」選択時は複数選択不可","")))</f>
        <v/>
      </c>
      <c r="U4" s="1098"/>
      <c r="V4" s="1098"/>
      <c r="W4" s="1098"/>
      <c r="X4" s="576"/>
      <c r="Y4" s="576"/>
      <c r="Z4" s="576"/>
      <c r="AA4" s="576"/>
      <c r="AB4" s="576"/>
      <c r="AC4" s="576"/>
      <c r="AD4" s="1098" t="str">
        <f>IF(AT7=0,"",IF(AT7=1,"「ｅ」選択時は複数選択不可",""))</f>
        <v/>
      </c>
      <c r="AE4" s="1098"/>
      <c r="AF4" s="1098"/>
      <c r="AG4" s="1098"/>
      <c r="AH4" s="1099"/>
    </row>
    <row r="5" spans="1:46" ht="13.5" customHeight="1" x14ac:dyDescent="0.15">
      <c r="A5" s="47"/>
      <c r="B5" s="48"/>
      <c r="C5" s="52"/>
      <c r="D5" s="214"/>
      <c r="E5" s="47" t="s">
        <v>4552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52" t="s">
        <v>4554</v>
      </c>
      <c r="Q5" s="82"/>
      <c r="R5" s="82"/>
      <c r="S5" s="60"/>
      <c r="T5" s="52" t="s">
        <v>4562</v>
      </c>
      <c r="U5" s="82"/>
      <c r="V5" s="82"/>
      <c r="W5" s="60"/>
      <c r="X5" s="1095" t="s">
        <v>2668</v>
      </c>
      <c r="Y5" s="1096"/>
      <c r="Z5" s="1096"/>
      <c r="AA5" s="1096"/>
      <c r="AB5" s="1097"/>
      <c r="AC5" s="52" t="s">
        <v>2077</v>
      </c>
      <c r="AD5" s="52" t="s">
        <v>4553</v>
      </c>
      <c r="AE5" s="82"/>
      <c r="AF5" s="82"/>
      <c r="AG5" s="82"/>
      <c r="AH5" s="49"/>
    </row>
    <row r="6" spans="1:46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90" t="s">
        <v>1954</v>
      </c>
      <c r="K6" s="90" t="s">
        <v>1955</v>
      </c>
      <c r="L6" s="90" t="s">
        <v>1956</v>
      </c>
      <c r="M6" s="90" t="s">
        <v>1957</v>
      </c>
      <c r="N6" s="90" t="s">
        <v>1958</v>
      </c>
      <c r="O6" s="175" t="s">
        <v>2040</v>
      </c>
      <c r="P6" s="89" t="s">
        <v>1949</v>
      </c>
      <c r="Q6" s="90" t="s">
        <v>1950</v>
      </c>
      <c r="R6" s="90" t="s">
        <v>1951</v>
      </c>
      <c r="S6" s="342" t="s">
        <v>2072</v>
      </c>
      <c r="T6" s="89" t="s">
        <v>1949</v>
      </c>
      <c r="U6" s="90" t="s">
        <v>1950</v>
      </c>
      <c r="V6" s="90" t="s">
        <v>2085</v>
      </c>
      <c r="W6" s="342" t="s">
        <v>2072</v>
      </c>
      <c r="X6" s="236" t="s">
        <v>1949</v>
      </c>
      <c r="Y6" s="90" t="s">
        <v>1950</v>
      </c>
      <c r="Z6" s="90" t="s">
        <v>1951</v>
      </c>
      <c r="AA6" s="90" t="s">
        <v>1952</v>
      </c>
      <c r="AB6" s="175" t="s">
        <v>1953</v>
      </c>
      <c r="AC6" s="89" t="s">
        <v>1991</v>
      </c>
      <c r="AD6" s="171" t="s">
        <v>1949</v>
      </c>
      <c r="AE6" s="90" t="s">
        <v>1950</v>
      </c>
      <c r="AF6" s="90" t="s">
        <v>1951</v>
      </c>
      <c r="AG6" s="108" t="s">
        <v>1952</v>
      </c>
      <c r="AH6" s="187" t="s">
        <v>1953</v>
      </c>
      <c r="AL6" s="513">
        <f t="shared" ref="AL6:AT6" si="0">IF(SUM(AL7:AL7)&lt;&gt;0,1,0)</f>
        <v>0</v>
      </c>
      <c r="AM6" s="513">
        <f>IF(SUM(AM8:AM32)&lt;&gt;0,1,0)</f>
        <v>0</v>
      </c>
      <c r="AN6" s="513">
        <f t="shared" si="0"/>
        <v>0</v>
      </c>
      <c r="AO6" s="513">
        <f t="shared" si="0"/>
        <v>0</v>
      </c>
      <c r="AP6" s="513">
        <f t="shared" si="0"/>
        <v>0</v>
      </c>
      <c r="AQ6" s="513">
        <f t="shared" si="0"/>
        <v>0</v>
      </c>
      <c r="AS6" s="513">
        <f t="shared" si="0"/>
        <v>0</v>
      </c>
      <c r="AT6" s="513">
        <f t="shared" si="0"/>
        <v>0</v>
      </c>
    </row>
    <row r="7" spans="1:4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231"/>
      <c r="F7" s="232"/>
      <c r="G7" s="232"/>
      <c r="H7" s="232"/>
      <c r="I7" s="232"/>
      <c r="J7" s="232"/>
      <c r="K7" s="232"/>
      <c r="L7" s="232"/>
      <c r="M7" s="232"/>
      <c r="N7" s="232"/>
      <c r="O7" s="235"/>
      <c r="P7" s="834" t="s">
        <v>1946</v>
      </c>
      <c r="Q7" s="834" t="s">
        <v>1946</v>
      </c>
      <c r="R7" s="834" t="s">
        <v>1946</v>
      </c>
      <c r="S7" s="834" t="s">
        <v>1946</v>
      </c>
      <c r="T7" s="238"/>
      <c r="U7" s="232"/>
      <c r="V7" s="239"/>
      <c r="W7" s="239"/>
      <c r="X7" s="893"/>
      <c r="Y7" s="232"/>
      <c r="Z7" s="232"/>
      <c r="AA7" s="232"/>
      <c r="AB7" s="235"/>
      <c r="AC7" s="583"/>
      <c r="AD7" s="244"/>
      <c r="AE7" s="232"/>
      <c r="AF7" s="232"/>
      <c r="AG7" s="233"/>
      <c r="AH7" s="234"/>
      <c r="AI7" s="105" t="str">
        <f>IF(SUM(AL7:AQ7)&gt;0,"←未入力あり","")</f>
        <v/>
      </c>
      <c r="AJ7" s="380" t="str">
        <f>IF(SUM(AS7:AT7)&lt;&gt;0,"←入力エラー","")</f>
        <v/>
      </c>
      <c r="AL7" s="513">
        <f>IF(AND(設定!C4&lt;&gt;"",COUNTA(E7:O7)=0),1,0)</f>
        <v>0</v>
      </c>
      <c r="AN7" s="513">
        <f>IF(AND(設定!C4&lt;&gt;"",COUNTA(T7:W7)=0),1,0)</f>
        <v>0</v>
      </c>
      <c r="AO7" s="513">
        <f>IF(AND(T7&lt;&gt;"",COUNTA(X7:AB7)=0),1,0)</f>
        <v>0</v>
      </c>
      <c r="AP7" s="513">
        <f>IF(AND(設定!C4&lt;&gt;"",AC7=""),1,0)</f>
        <v>0</v>
      </c>
      <c r="AQ7" s="513">
        <f>IF(AND(設定!C4&lt;&gt;"",COUNTA(AD7:AH7)=0),1,0)</f>
        <v>0</v>
      </c>
      <c r="AS7" s="513">
        <f>IF(AND(COUNTA(T7:U7)&lt;&gt;0,V7&lt;&gt;""),1,IF(AND(COUNTA(T7:V7)&lt;&gt;0,W7&lt;&gt;""),2,0))</f>
        <v>0</v>
      </c>
      <c r="AT7" s="513">
        <f>IF(AND(COUNTA(AD7:AG7)&lt;&gt;0,AH7&lt;&gt;""),1,0)</f>
        <v>0</v>
      </c>
    </row>
    <row r="8" spans="1:46" ht="15" customHeight="1" x14ac:dyDescent="0.15">
      <c r="A8" s="122" t="str">
        <f>IF(C8&lt;&gt;"",設定!$C$4&amp;TEXT(設定!AB8,"00"),"")</f>
        <v/>
      </c>
      <c r="B8" s="119" t="str">
        <f>IF(C8&lt;&gt;"",設定!$D$4,"")</f>
        <v/>
      </c>
      <c r="C8" s="747" t="str">
        <f>IF(D8&lt;&gt;"","研究科","")</f>
        <v/>
      </c>
      <c r="D8" s="835" t="str">
        <f>IF(設定!F8&lt;&gt;0,設定!F8,"")</f>
        <v/>
      </c>
      <c r="E8" s="836" t="s">
        <v>1946</v>
      </c>
      <c r="F8" s="837" t="s">
        <v>1946</v>
      </c>
      <c r="G8" s="837" t="s">
        <v>1946</v>
      </c>
      <c r="H8" s="837" t="s">
        <v>1946</v>
      </c>
      <c r="I8" s="837" t="s">
        <v>1946</v>
      </c>
      <c r="J8" s="837" t="s">
        <v>1946</v>
      </c>
      <c r="K8" s="837" t="s">
        <v>1946</v>
      </c>
      <c r="L8" s="837" t="s">
        <v>1946</v>
      </c>
      <c r="M8" s="837" t="s">
        <v>1946</v>
      </c>
      <c r="N8" s="837" t="s">
        <v>1946</v>
      </c>
      <c r="O8" s="838" t="s">
        <v>1946</v>
      </c>
      <c r="P8" s="162"/>
      <c r="Q8" s="91"/>
      <c r="R8" s="91"/>
      <c r="S8" s="91"/>
      <c r="T8" s="839" t="s">
        <v>1946</v>
      </c>
      <c r="U8" s="839" t="s">
        <v>1946</v>
      </c>
      <c r="V8" s="839" t="s">
        <v>1946</v>
      </c>
      <c r="W8" s="839" t="s">
        <v>1946</v>
      </c>
      <c r="X8" s="839" t="s">
        <v>1946</v>
      </c>
      <c r="Y8" s="839" t="s">
        <v>1946</v>
      </c>
      <c r="Z8" s="839" t="s">
        <v>1946</v>
      </c>
      <c r="AA8" s="839" t="s">
        <v>1946</v>
      </c>
      <c r="AB8" s="839" t="s">
        <v>1946</v>
      </c>
      <c r="AC8" s="839" t="s">
        <v>1946</v>
      </c>
      <c r="AD8" s="839" t="s">
        <v>1946</v>
      </c>
      <c r="AE8" s="839" t="s">
        <v>1946</v>
      </c>
      <c r="AF8" s="839" t="s">
        <v>1946</v>
      </c>
      <c r="AG8" s="839" t="s">
        <v>1946</v>
      </c>
      <c r="AH8" s="840" t="s">
        <v>1946</v>
      </c>
      <c r="AI8" s="105" t="str">
        <f t="shared" ref="AI8:AI32" si="1">IF(SUM(AL8:AQ8)&gt;0,"←未入力あり","")</f>
        <v/>
      </c>
      <c r="AM8" s="513">
        <f>IF(AND(D8&lt;&gt;"",COUNTA(P8:S8)=0),1,0)</f>
        <v>0</v>
      </c>
    </row>
    <row r="9" spans="1:46" ht="15" customHeight="1" x14ac:dyDescent="0.15">
      <c r="A9" s="43" t="str">
        <f>IF(C9&lt;&gt;"",設定!$C$4&amp;TEXT(設定!AB9,"00"),"")</f>
        <v/>
      </c>
      <c r="B9" s="44" t="str">
        <f>IF(C9&lt;&gt;"",設定!$D$4,"")</f>
        <v/>
      </c>
      <c r="C9" s="522" t="str">
        <f t="shared" ref="C9:C32" si="2">IF(D9&lt;&gt;"","研究科","")</f>
        <v/>
      </c>
      <c r="D9" s="841" t="str">
        <f>IF(設定!F9&lt;&gt;0,設定!F9,"")</f>
        <v/>
      </c>
      <c r="E9" s="842" t="s">
        <v>1946</v>
      </c>
      <c r="F9" s="843" t="s">
        <v>1946</v>
      </c>
      <c r="G9" s="843" t="s">
        <v>1946</v>
      </c>
      <c r="H9" s="843" t="s">
        <v>1946</v>
      </c>
      <c r="I9" s="843" t="s">
        <v>1946</v>
      </c>
      <c r="J9" s="843" t="s">
        <v>1946</v>
      </c>
      <c r="K9" s="843" t="s">
        <v>1946</v>
      </c>
      <c r="L9" s="843" t="s">
        <v>1946</v>
      </c>
      <c r="M9" s="843" t="s">
        <v>1946</v>
      </c>
      <c r="N9" s="843" t="s">
        <v>1946</v>
      </c>
      <c r="O9" s="844" t="s">
        <v>1946</v>
      </c>
      <c r="P9" s="163"/>
      <c r="Q9" s="93"/>
      <c r="R9" s="93"/>
      <c r="S9" s="93"/>
      <c r="T9" s="845" t="s">
        <v>1946</v>
      </c>
      <c r="U9" s="845" t="s">
        <v>1946</v>
      </c>
      <c r="V9" s="845" t="s">
        <v>1946</v>
      </c>
      <c r="W9" s="845" t="s">
        <v>1946</v>
      </c>
      <c r="X9" s="845" t="s">
        <v>1946</v>
      </c>
      <c r="Y9" s="845" t="s">
        <v>1946</v>
      </c>
      <c r="Z9" s="845" t="s">
        <v>1946</v>
      </c>
      <c r="AA9" s="845" t="s">
        <v>1946</v>
      </c>
      <c r="AB9" s="845" t="s">
        <v>1946</v>
      </c>
      <c r="AC9" s="845" t="s">
        <v>1946</v>
      </c>
      <c r="AD9" s="845" t="s">
        <v>1946</v>
      </c>
      <c r="AE9" s="845" t="s">
        <v>1946</v>
      </c>
      <c r="AF9" s="845" t="s">
        <v>1946</v>
      </c>
      <c r="AG9" s="845" t="s">
        <v>1946</v>
      </c>
      <c r="AH9" s="846" t="s">
        <v>1946</v>
      </c>
      <c r="AI9" s="105" t="str">
        <f t="shared" si="1"/>
        <v/>
      </c>
      <c r="AM9" s="513">
        <f t="shared" ref="AM9:AM32" si="3">IF(AND(D9&lt;&gt;"",COUNTA(P9:S9)=0),1,0)</f>
        <v>0</v>
      </c>
    </row>
    <row r="10" spans="1:46" ht="15" customHeight="1" x14ac:dyDescent="0.15">
      <c r="A10" s="43" t="str">
        <f>IF(C10&lt;&gt;"",設定!$C$4&amp;TEXT(設定!AB10,"00"),"")</f>
        <v/>
      </c>
      <c r="B10" s="44" t="str">
        <f>IF(C10&lt;&gt;"",設定!$D$4,"")</f>
        <v/>
      </c>
      <c r="C10" s="522" t="str">
        <f t="shared" si="2"/>
        <v/>
      </c>
      <c r="D10" s="841" t="str">
        <f>IF(設定!F10&lt;&gt;0,設定!F10,"")</f>
        <v/>
      </c>
      <c r="E10" s="842" t="s">
        <v>1946</v>
      </c>
      <c r="F10" s="843" t="s">
        <v>1946</v>
      </c>
      <c r="G10" s="843" t="s">
        <v>1946</v>
      </c>
      <c r="H10" s="843" t="s">
        <v>1946</v>
      </c>
      <c r="I10" s="843" t="s">
        <v>1946</v>
      </c>
      <c r="J10" s="843" t="s">
        <v>1946</v>
      </c>
      <c r="K10" s="843" t="s">
        <v>1946</v>
      </c>
      <c r="L10" s="843" t="s">
        <v>1946</v>
      </c>
      <c r="M10" s="843" t="s">
        <v>1946</v>
      </c>
      <c r="N10" s="843" t="s">
        <v>1946</v>
      </c>
      <c r="O10" s="844" t="s">
        <v>1946</v>
      </c>
      <c r="P10" s="163"/>
      <c r="Q10" s="93"/>
      <c r="R10" s="93"/>
      <c r="S10" s="93"/>
      <c r="T10" s="845" t="s">
        <v>1946</v>
      </c>
      <c r="U10" s="845" t="s">
        <v>1946</v>
      </c>
      <c r="V10" s="845" t="s">
        <v>1946</v>
      </c>
      <c r="W10" s="845" t="s">
        <v>1946</v>
      </c>
      <c r="X10" s="845" t="s">
        <v>1946</v>
      </c>
      <c r="Y10" s="845" t="s">
        <v>1946</v>
      </c>
      <c r="Z10" s="845" t="s">
        <v>1946</v>
      </c>
      <c r="AA10" s="845" t="s">
        <v>1946</v>
      </c>
      <c r="AB10" s="845" t="s">
        <v>1946</v>
      </c>
      <c r="AC10" s="845" t="s">
        <v>1946</v>
      </c>
      <c r="AD10" s="845" t="s">
        <v>1946</v>
      </c>
      <c r="AE10" s="845" t="s">
        <v>1946</v>
      </c>
      <c r="AF10" s="845" t="s">
        <v>1946</v>
      </c>
      <c r="AG10" s="845" t="s">
        <v>1946</v>
      </c>
      <c r="AH10" s="846" t="s">
        <v>1946</v>
      </c>
      <c r="AI10" s="105" t="str">
        <f t="shared" si="1"/>
        <v/>
      </c>
      <c r="AM10" s="513">
        <f t="shared" si="3"/>
        <v>0</v>
      </c>
    </row>
    <row r="11" spans="1:46" ht="15" customHeight="1" x14ac:dyDescent="0.15">
      <c r="A11" s="43" t="str">
        <f>IF(C11&lt;&gt;"",設定!$C$4&amp;TEXT(設定!AB11,"00"),"")</f>
        <v/>
      </c>
      <c r="B11" s="44" t="str">
        <f>IF(C11&lt;&gt;"",設定!$D$4,"")</f>
        <v/>
      </c>
      <c r="C11" s="522" t="str">
        <f t="shared" si="2"/>
        <v/>
      </c>
      <c r="D11" s="841" t="str">
        <f>IF(設定!F11&lt;&gt;0,設定!F11,"")</f>
        <v/>
      </c>
      <c r="E11" s="842" t="s">
        <v>1946</v>
      </c>
      <c r="F11" s="843" t="s">
        <v>1946</v>
      </c>
      <c r="G11" s="843" t="s">
        <v>1946</v>
      </c>
      <c r="H11" s="843" t="s">
        <v>1946</v>
      </c>
      <c r="I11" s="843" t="s">
        <v>1946</v>
      </c>
      <c r="J11" s="843" t="s">
        <v>1946</v>
      </c>
      <c r="K11" s="843" t="s">
        <v>1946</v>
      </c>
      <c r="L11" s="843" t="s">
        <v>1946</v>
      </c>
      <c r="M11" s="843" t="s">
        <v>1946</v>
      </c>
      <c r="N11" s="843" t="s">
        <v>1946</v>
      </c>
      <c r="O11" s="844" t="s">
        <v>1946</v>
      </c>
      <c r="P11" s="163"/>
      <c r="Q11" s="93"/>
      <c r="R11" s="93"/>
      <c r="S11" s="93"/>
      <c r="T11" s="845" t="s">
        <v>1946</v>
      </c>
      <c r="U11" s="845" t="s">
        <v>1946</v>
      </c>
      <c r="V11" s="845" t="s">
        <v>1946</v>
      </c>
      <c r="W11" s="845" t="s">
        <v>1946</v>
      </c>
      <c r="X11" s="845" t="s">
        <v>1946</v>
      </c>
      <c r="Y11" s="845" t="s">
        <v>1946</v>
      </c>
      <c r="Z11" s="845" t="s">
        <v>1946</v>
      </c>
      <c r="AA11" s="845" t="s">
        <v>1946</v>
      </c>
      <c r="AB11" s="845" t="s">
        <v>1946</v>
      </c>
      <c r="AC11" s="845" t="s">
        <v>1946</v>
      </c>
      <c r="AD11" s="845" t="s">
        <v>1946</v>
      </c>
      <c r="AE11" s="845" t="s">
        <v>1946</v>
      </c>
      <c r="AF11" s="845" t="s">
        <v>1946</v>
      </c>
      <c r="AG11" s="845" t="s">
        <v>1946</v>
      </c>
      <c r="AH11" s="846" t="s">
        <v>1946</v>
      </c>
      <c r="AI11" s="105" t="str">
        <f t="shared" si="1"/>
        <v/>
      </c>
      <c r="AM11" s="513">
        <f t="shared" si="3"/>
        <v>0</v>
      </c>
    </row>
    <row r="12" spans="1:46" ht="15" customHeight="1" x14ac:dyDescent="0.15">
      <c r="A12" s="120" t="str">
        <f>IF(C12&lt;&gt;"",設定!$C$4&amp;TEXT(設定!AB12,"00"),"")</f>
        <v/>
      </c>
      <c r="B12" s="121" t="str">
        <f>IF(C12&lt;&gt;"",設定!$D$4,"")</f>
        <v/>
      </c>
      <c r="C12" s="748" t="str">
        <f t="shared" si="2"/>
        <v/>
      </c>
      <c r="D12" s="847" t="str">
        <f>IF(設定!F12&lt;&gt;0,設定!F12,"")</f>
        <v/>
      </c>
      <c r="E12" s="848" t="s">
        <v>1946</v>
      </c>
      <c r="F12" s="849" t="s">
        <v>1946</v>
      </c>
      <c r="G12" s="849" t="s">
        <v>1946</v>
      </c>
      <c r="H12" s="849" t="s">
        <v>1946</v>
      </c>
      <c r="I12" s="849" t="s">
        <v>1946</v>
      </c>
      <c r="J12" s="849" t="s">
        <v>1946</v>
      </c>
      <c r="K12" s="849" t="s">
        <v>1946</v>
      </c>
      <c r="L12" s="849" t="s">
        <v>1946</v>
      </c>
      <c r="M12" s="849" t="s">
        <v>1946</v>
      </c>
      <c r="N12" s="849" t="s">
        <v>1946</v>
      </c>
      <c r="O12" s="850" t="s">
        <v>1946</v>
      </c>
      <c r="P12" s="164"/>
      <c r="Q12" s="95"/>
      <c r="R12" s="95"/>
      <c r="S12" s="95"/>
      <c r="T12" s="851" t="s">
        <v>1946</v>
      </c>
      <c r="U12" s="851" t="s">
        <v>1946</v>
      </c>
      <c r="V12" s="851" t="s">
        <v>1946</v>
      </c>
      <c r="W12" s="851" t="s">
        <v>1946</v>
      </c>
      <c r="X12" s="851" t="s">
        <v>1946</v>
      </c>
      <c r="Y12" s="851" t="s">
        <v>1946</v>
      </c>
      <c r="Z12" s="851" t="s">
        <v>1946</v>
      </c>
      <c r="AA12" s="851" t="s">
        <v>1946</v>
      </c>
      <c r="AB12" s="851" t="s">
        <v>1946</v>
      </c>
      <c r="AC12" s="851" t="s">
        <v>1946</v>
      </c>
      <c r="AD12" s="851" t="s">
        <v>1946</v>
      </c>
      <c r="AE12" s="851" t="s">
        <v>1946</v>
      </c>
      <c r="AF12" s="851" t="s">
        <v>1946</v>
      </c>
      <c r="AG12" s="851" t="s">
        <v>1946</v>
      </c>
      <c r="AH12" s="852" t="s">
        <v>1946</v>
      </c>
      <c r="AI12" s="105" t="str">
        <f t="shared" si="1"/>
        <v/>
      </c>
      <c r="AM12" s="513">
        <f t="shared" si="3"/>
        <v>0</v>
      </c>
    </row>
    <row r="13" spans="1:46" ht="15" customHeight="1" x14ac:dyDescent="0.15">
      <c r="A13" s="118" t="str">
        <f>IF(C13&lt;&gt;"",設定!$C$4&amp;TEXT(設定!AB13,"00"),"")</f>
        <v/>
      </c>
      <c r="B13" s="119" t="str">
        <f>IF(C13&lt;&gt;"",設定!$D$4,"")</f>
        <v/>
      </c>
      <c r="C13" s="747" t="str">
        <f t="shared" si="2"/>
        <v/>
      </c>
      <c r="D13" s="835" t="str">
        <f>IF(設定!F13&lt;&gt;0,設定!F13,"")</f>
        <v/>
      </c>
      <c r="E13" s="836" t="s">
        <v>1946</v>
      </c>
      <c r="F13" s="853" t="s">
        <v>1946</v>
      </c>
      <c r="G13" s="853" t="s">
        <v>1946</v>
      </c>
      <c r="H13" s="853" t="s">
        <v>1946</v>
      </c>
      <c r="I13" s="853" t="s">
        <v>1946</v>
      </c>
      <c r="J13" s="853" t="s">
        <v>1946</v>
      </c>
      <c r="K13" s="853" t="s">
        <v>1946</v>
      </c>
      <c r="L13" s="853" t="s">
        <v>1946</v>
      </c>
      <c r="M13" s="853" t="s">
        <v>1946</v>
      </c>
      <c r="N13" s="853" t="s">
        <v>1946</v>
      </c>
      <c r="O13" s="838" t="s">
        <v>1946</v>
      </c>
      <c r="P13" s="165"/>
      <c r="Q13" s="97"/>
      <c r="R13" s="97"/>
      <c r="S13" s="97"/>
      <c r="T13" s="839" t="s">
        <v>1946</v>
      </c>
      <c r="U13" s="839" t="s">
        <v>1946</v>
      </c>
      <c r="V13" s="839" t="s">
        <v>1946</v>
      </c>
      <c r="W13" s="839" t="s">
        <v>1946</v>
      </c>
      <c r="X13" s="839" t="s">
        <v>1946</v>
      </c>
      <c r="Y13" s="839" t="s">
        <v>1946</v>
      </c>
      <c r="Z13" s="839" t="s">
        <v>1946</v>
      </c>
      <c r="AA13" s="839" t="s">
        <v>1946</v>
      </c>
      <c r="AB13" s="839" t="s">
        <v>1946</v>
      </c>
      <c r="AC13" s="839" t="s">
        <v>1946</v>
      </c>
      <c r="AD13" s="839" t="s">
        <v>1946</v>
      </c>
      <c r="AE13" s="839" t="s">
        <v>1946</v>
      </c>
      <c r="AF13" s="839" t="s">
        <v>1946</v>
      </c>
      <c r="AG13" s="839" t="s">
        <v>1946</v>
      </c>
      <c r="AH13" s="840" t="s">
        <v>1946</v>
      </c>
      <c r="AI13" s="105" t="str">
        <f t="shared" si="1"/>
        <v/>
      </c>
      <c r="AM13" s="513">
        <f t="shared" si="3"/>
        <v>0</v>
      </c>
    </row>
    <row r="14" spans="1:46" ht="15" customHeight="1" x14ac:dyDescent="0.15">
      <c r="A14" s="43" t="str">
        <f>IF(C14&lt;&gt;"",設定!$C$4&amp;TEXT(設定!AB14,"00"),"")</f>
        <v/>
      </c>
      <c r="B14" s="44" t="str">
        <f>IF(C14&lt;&gt;"",設定!$D$4,"")</f>
        <v/>
      </c>
      <c r="C14" s="522" t="str">
        <f t="shared" si="2"/>
        <v/>
      </c>
      <c r="D14" s="841" t="str">
        <f>IF(設定!F14&lt;&gt;0,設定!F14,"")</f>
        <v/>
      </c>
      <c r="E14" s="842" t="s">
        <v>1946</v>
      </c>
      <c r="F14" s="843" t="s">
        <v>1946</v>
      </c>
      <c r="G14" s="843" t="s">
        <v>1946</v>
      </c>
      <c r="H14" s="843" t="s">
        <v>1946</v>
      </c>
      <c r="I14" s="843" t="s">
        <v>1946</v>
      </c>
      <c r="J14" s="843" t="s">
        <v>1946</v>
      </c>
      <c r="K14" s="843" t="s">
        <v>1946</v>
      </c>
      <c r="L14" s="843" t="s">
        <v>1946</v>
      </c>
      <c r="M14" s="843" t="s">
        <v>1946</v>
      </c>
      <c r="N14" s="843" t="s">
        <v>1946</v>
      </c>
      <c r="O14" s="844" t="s">
        <v>1946</v>
      </c>
      <c r="P14" s="163"/>
      <c r="Q14" s="93"/>
      <c r="R14" s="93"/>
      <c r="S14" s="93"/>
      <c r="T14" s="845" t="s">
        <v>1946</v>
      </c>
      <c r="U14" s="845" t="s">
        <v>1946</v>
      </c>
      <c r="V14" s="845" t="s">
        <v>1946</v>
      </c>
      <c r="W14" s="845" t="s">
        <v>1946</v>
      </c>
      <c r="X14" s="845" t="s">
        <v>1946</v>
      </c>
      <c r="Y14" s="845" t="s">
        <v>1946</v>
      </c>
      <c r="Z14" s="845" t="s">
        <v>1946</v>
      </c>
      <c r="AA14" s="845" t="s">
        <v>1946</v>
      </c>
      <c r="AB14" s="845" t="s">
        <v>1946</v>
      </c>
      <c r="AC14" s="845" t="s">
        <v>1946</v>
      </c>
      <c r="AD14" s="845" t="s">
        <v>1946</v>
      </c>
      <c r="AE14" s="845" t="s">
        <v>1946</v>
      </c>
      <c r="AF14" s="845" t="s">
        <v>1946</v>
      </c>
      <c r="AG14" s="845" t="s">
        <v>1946</v>
      </c>
      <c r="AH14" s="846" t="s">
        <v>1946</v>
      </c>
      <c r="AI14" s="105" t="str">
        <f t="shared" si="1"/>
        <v/>
      </c>
      <c r="AM14" s="513">
        <f t="shared" si="3"/>
        <v>0</v>
      </c>
    </row>
    <row r="15" spans="1:46" ht="15" customHeight="1" x14ac:dyDescent="0.15">
      <c r="A15" s="43" t="str">
        <f>IF(C15&lt;&gt;"",設定!$C$4&amp;TEXT(設定!AB15,"00"),"")</f>
        <v/>
      </c>
      <c r="B15" s="44" t="str">
        <f>IF(C15&lt;&gt;"",設定!$D$4,"")</f>
        <v/>
      </c>
      <c r="C15" s="522" t="str">
        <f t="shared" si="2"/>
        <v/>
      </c>
      <c r="D15" s="841" t="str">
        <f>IF(設定!F15&lt;&gt;0,設定!F15,"")</f>
        <v/>
      </c>
      <c r="E15" s="842" t="s">
        <v>1946</v>
      </c>
      <c r="F15" s="843" t="s">
        <v>1946</v>
      </c>
      <c r="G15" s="843" t="s">
        <v>1946</v>
      </c>
      <c r="H15" s="843" t="s">
        <v>1946</v>
      </c>
      <c r="I15" s="843" t="s">
        <v>1946</v>
      </c>
      <c r="J15" s="843" t="s">
        <v>1946</v>
      </c>
      <c r="K15" s="843" t="s">
        <v>1946</v>
      </c>
      <c r="L15" s="843" t="s">
        <v>1946</v>
      </c>
      <c r="M15" s="843" t="s">
        <v>1946</v>
      </c>
      <c r="N15" s="843" t="s">
        <v>1946</v>
      </c>
      <c r="O15" s="844" t="s">
        <v>1946</v>
      </c>
      <c r="P15" s="163"/>
      <c r="Q15" s="93"/>
      <c r="R15" s="93"/>
      <c r="S15" s="93"/>
      <c r="T15" s="845" t="s">
        <v>1946</v>
      </c>
      <c r="U15" s="845" t="s">
        <v>1946</v>
      </c>
      <c r="V15" s="845" t="s">
        <v>1946</v>
      </c>
      <c r="W15" s="845" t="s">
        <v>1946</v>
      </c>
      <c r="X15" s="845" t="s">
        <v>1946</v>
      </c>
      <c r="Y15" s="845" t="s">
        <v>1946</v>
      </c>
      <c r="Z15" s="845" t="s">
        <v>1946</v>
      </c>
      <c r="AA15" s="845" t="s">
        <v>1946</v>
      </c>
      <c r="AB15" s="845" t="s">
        <v>1946</v>
      </c>
      <c r="AC15" s="845" t="s">
        <v>1946</v>
      </c>
      <c r="AD15" s="845" t="s">
        <v>1946</v>
      </c>
      <c r="AE15" s="845" t="s">
        <v>1946</v>
      </c>
      <c r="AF15" s="845" t="s">
        <v>1946</v>
      </c>
      <c r="AG15" s="845" t="s">
        <v>1946</v>
      </c>
      <c r="AH15" s="846" t="s">
        <v>1946</v>
      </c>
      <c r="AI15" s="105" t="str">
        <f t="shared" si="1"/>
        <v/>
      </c>
      <c r="AM15" s="513">
        <f t="shared" si="3"/>
        <v>0</v>
      </c>
    </row>
    <row r="16" spans="1:46" ht="15" customHeight="1" x14ac:dyDescent="0.15">
      <c r="A16" s="43" t="str">
        <f>IF(C16&lt;&gt;"",設定!$C$4&amp;TEXT(設定!AB16,"00"),"")</f>
        <v/>
      </c>
      <c r="B16" s="44" t="str">
        <f>IF(C16&lt;&gt;"",設定!$D$4,"")</f>
        <v/>
      </c>
      <c r="C16" s="522" t="str">
        <f t="shared" si="2"/>
        <v/>
      </c>
      <c r="D16" s="841" t="str">
        <f>IF(設定!F16&lt;&gt;0,設定!F16,"")</f>
        <v/>
      </c>
      <c r="E16" s="842" t="s">
        <v>1946</v>
      </c>
      <c r="F16" s="843" t="s">
        <v>1946</v>
      </c>
      <c r="G16" s="843" t="s">
        <v>1946</v>
      </c>
      <c r="H16" s="843" t="s">
        <v>1946</v>
      </c>
      <c r="I16" s="843" t="s">
        <v>1946</v>
      </c>
      <c r="J16" s="843" t="s">
        <v>1946</v>
      </c>
      <c r="K16" s="843" t="s">
        <v>1946</v>
      </c>
      <c r="L16" s="843" t="s">
        <v>1946</v>
      </c>
      <c r="M16" s="843" t="s">
        <v>1946</v>
      </c>
      <c r="N16" s="843" t="s">
        <v>1946</v>
      </c>
      <c r="O16" s="844" t="s">
        <v>1946</v>
      </c>
      <c r="P16" s="163"/>
      <c r="Q16" s="93"/>
      <c r="R16" s="93"/>
      <c r="S16" s="93"/>
      <c r="T16" s="845" t="s">
        <v>1946</v>
      </c>
      <c r="U16" s="845" t="s">
        <v>1946</v>
      </c>
      <c r="V16" s="845" t="s">
        <v>1946</v>
      </c>
      <c r="W16" s="845" t="s">
        <v>1946</v>
      </c>
      <c r="X16" s="845" t="s">
        <v>1946</v>
      </c>
      <c r="Y16" s="845" t="s">
        <v>1946</v>
      </c>
      <c r="Z16" s="845" t="s">
        <v>1946</v>
      </c>
      <c r="AA16" s="845" t="s">
        <v>1946</v>
      </c>
      <c r="AB16" s="845" t="s">
        <v>1946</v>
      </c>
      <c r="AC16" s="845" t="s">
        <v>1946</v>
      </c>
      <c r="AD16" s="845" t="s">
        <v>1946</v>
      </c>
      <c r="AE16" s="845" t="s">
        <v>1946</v>
      </c>
      <c r="AF16" s="845" t="s">
        <v>1946</v>
      </c>
      <c r="AG16" s="845" t="s">
        <v>1946</v>
      </c>
      <c r="AH16" s="846" t="s">
        <v>1946</v>
      </c>
      <c r="AI16" s="105" t="str">
        <f t="shared" si="1"/>
        <v/>
      </c>
      <c r="AM16" s="513">
        <f t="shared" si="3"/>
        <v>0</v>
      </c>
    </row>
    <row r="17" spans="1:39" ht="15" customHeight="1" x14ac:dyDescent="0.15">
      <c r="A17" s="124" t="str">
        <f>IF(C17&lt;&gt;"",設定!$C$4&amp;TEXT(設定!AB17,"00"),"")</f>
        <v/>
      </c>
      <c r="B17" s="125" t="str">
        <f>IF(C17&lt;&gt;"",設定!$D$4,"")</f>
        <v/>
      </c>
      <c r="C17" s="749" t="str">
        <f t="shared" si="2"/>
        <v/>
      </c>
      <c r="D17" s="847" t="str">
        <f>IF(設定!F17&lt;&gt;0,設定!F17,"")</f>
        <v/>
      </c>
      <c r="E17" s="848" t="s">
        <v>1946</v>
      </c>
      <c r="F17" s="849" t="s">
        <v>1946</v>
      </c>
      <c r="G17" s="849" t="s">
        <v>1946</v>
      </c>
      <c r="H17" s="849" t="s">
        <v>1946</v>
      </c>
      <c r="I17" s="849" t="s">
        <v>1946</v>
      </c>
      <c r="J17" s="849" t="s">
        <v>1946</v>
      </c>
      <c r="K17" s="849" t="s">
        <v>1946</v>
      </c>
      <c r="L17" s="849" t="s">
        <v>1946</v>
      </c>
      <c r="M17" s="849" t="s">
        <v>1946</v>
      </c>
      <c r="N17" s="849" t="s">
        <v>1946</v>
      </c>
      <c r="O17" s="850" t="s">
        <v>1946</v>
      </c>
      <c r="P17" s="166"/>
      <c r="Q17" s="99"/>
      <c r="R17" s="99"/>
      <c r="S17" s="99"/>
      <c r="T17" s="851" t="s">
        <v>1946</v>
      </c>
      <c r="U17" s="851" t="s">
        <v>1946</v>
      </c>
      <c r="V17" s="851" t="s">
        <v>1946</v>
      </c>
      <c r="W17" s="851" t="s">
        <v>1946</v>
      </c>
      <c r="X17" s="851" t="s">
        <v>1946</v>
      </c>
      <c r="Y17" s="851" t="s">
        <v>1946</v>
      </c>
      <c r="Z17" s="851" t="s">
        <v>1946</v>
      </c>
      <c r="AA17" s="851" t="s">
        <v>1946</v>
      </c>
      <c r="AB17" s="851" t="s">
        <v>1946</v>
      </c>
      <c r="AC17" s="851" t="s">
        <v>1946</v>
      </c>
      <c r="AD17" s="851" t="s">
        <v>1946</v>
      </c>
      <c r="AE17" s="851" t="s">
        <v>1946</v>
      </c>
      <c r="AF17" s="851" t="s">
        <v>1946</v>
      </c>
      <c r="AG17" s="851" t="s">
        <v>1946</v>
      </c>
      <c r="AH17" s="852" t="s">
        <v>1946</v>
      </c>
      <c r="AI17" s="105" t="str">
        <f t="shared" si="1"/>
        <v/>
      </c>
      <c r="AM17" s="513">
        <f t="shared" si="3"/>
        <v>0</v>
      </c>
    </row>
    <row r="18" spans="1:39" ht="15" customHeight="1" x14ac:dyDescent="0.15">
      <c r="A18" s="122" t="str">
        <f>IF(C18&lt;&gt;"",設定!$C$4&amp;TEXT(設定!AB18,"00"),"")</f>
        <v/>
      </c>
      <c r="B18" s="123" t="str">
        <f>IF(C18&lt;&gt;"",設定!$D$4,"")</f>
        <v/>
      </c>
      <c r="C18" s="750" t="str">
        <f t="shared" si="2"/>
        <v/>
      </c>
      <c r="D18" s="835" t="str">
        <f>IF(設定!F18&lt;&gt;0,設定!F18,"")</f>
        <v/>
      </c>
      <c r="E18" s="836" t="s">
        <v>1946</v>
      </c>
      <c r="F18" s="853" t="s">
        <v>1946</v>
      </c>
      <c r="G18" s="853" t="s">
        <v>1946</v>
      </c>
      <c r="H18" s="853" t="s">
        <v>1946</v>
      </c>
      <c r="I18" s="853" t="s">
        <v>1946</v>
      </c>
      <c r="J18" s="853" t="s">
        <v>1946</v>
      </c>
      <c r="K18" s="853" t="s">
        <v>1946</v>
      </c>
      <c r="L18" s="853" t="s">
        <v>1946</v>
      </c>
      <c r="M18" s="853" t="s">
        <v>1946</v>
      </c>
      <c r="N18" s="853" t="s">
        <v>1946</v>
      </c>
      <c r="O18" s="838" t="s">
        <v>1946</v>
      </c>
      <c r="P18" s="167"/>
      <c r="Q18" s="101"/>
      <c r="R18" s="101"/>
      <c r="S18" s="101"/>
      <c r="T18" s="839" t="s">
        <v>1946</v>
      </c>
      <c r="U18" s="839" t="s">
        <v>1946</v>
      </c>
      <c r="V18" s="839" t="s">
        <v>1946</v>
      </c>
      <c r="W18" s="839" t="s">
        <v>1946</v>
      </c>
      <c r="X18" s="839" t="s">
        <v>1946</v>
      </c>
      <c r="Y18" s="839" t="s">
        <v>1946</v>
      </c>
      <c r="Z18" s="839" t="s">
        <v>1946</v>
      </c>
      <c r="AA18" s="839" t="s">
        <v>1946</v>
      </c>
      <c r="AB18" s="839" t="s">
        <v>1946</v>
      </c>
      <c r="AC18" s="839" t="s">
        <v>1946</v>
      </c>
      <c r="AD18" s="839" t="s">
        <v>1946</v>
      </c>
      <c r="AE18" s="839" t="s">
        <v>1946</v>
      </c>
      <c r="AF18" s="839" t="s">
        <v>1946</v>
      </c>
      <c r="AG18" s="839" t="s">
        <v>1946</v>
      </c>
      <c r="AH18" s="840" t="s">
        <v>1946</v>
      </c>
      <c r="AI18" s="105" t="str">
        <f t="shared" si="1"/>
        <v/>
      </c>
      <c r="AM18" s="513">
        <f t="shared" si="3"/>
        <v>0</v>
      </c>
    </row>
    <row r="19" spans="1:39" ht="15" customHeight="1" x14ac:dyDescent="0.15">
      <c r="A19" s="43" t="str">
        <f>IF(C19&lt;&gt;"",設定!$C$4&amp;TEXT(設定!AB19,"00"),"")</f>
        <v/>
      </c>
      <c r="B19" s="44" t="str">
        <f>IF(C19&lt;&gt;"",設定!$D$4,"")</f>
        <v/>
      </c>
      <c r="C19" s="522" t="str">
        <f t="shared" si="2"/>
        <v/>
      </c>
      <c r="D19" s="841" t="str">
        <f>IF(設定!F19&lt;&gt;0,設定!F19,"")</f>
        <v/>
      </c>
      <c r="E19" s="842" t="s">
        <v>1946</v>
      </c>
      <c r="F19" s="843" t="s">
        <v>1946</v>
      </c>
      <c r="G19" s="843" t="s">
        <v>1946</v>
      </c>
      <c r="H19" s="843" t="s">
        <v>1946</v>
      </c>
      <c r="I19" s="843" t="s">
        <v>1946</v>
      </c>
      <c r="J19" s="843" t="s">
        <v>1946</v>
      </c>
      <c r="K19" s="843" t="s">
        <v>1946</v>
      </c>
      <c r="L19" s="843" t="s">
        <v>1946</v>
      </c>
      <c r="M19" s="843" t="s">
        <v>1946</v>
      </c>
      <c r="N19" s="843" t="s">
        <v>1946</v>
      </c>
      <c r="O19" s="844" t="s">
        <v>1946</v>
      </c>
      <c r="P19" s="163"/>
      <c r="Q19" s="93"/>
      <c r="R19" s="93"/>
      <c r="S19" s="93"/>
      <c r="T19" s="845" t="s">
        <v>1946</v>
      </c>
      <c r="U19" s="845" t="s">
        <v>1946</v>
      </c>
      <c r="V19" s="845" t="s">
        <v>1946</v>
      </c>
      <c r="W19" s="845" t="s">
        <v>1946</v>
      </c>
      <c r="X19" s="845" t="s">
        <v>1946</v>
      </c>
      <c r="Y19" s="845" t="s">
        <v>1946</v>
      </c>
      <c r="Z19" s="845" t="s">
        <v>1946</v>
      </c>
      <c r="AA19" s="845" t="s">
        <v>1946</v>
      </c>
      <c r="AB19" s="845" t="s">
        <v>1946</v>
      </c>
      <c r="AC19" s="845" t="s">
        <v>1946</v>
      </c>
      <c r="AD19" s="845" t="s">
        <v>1946</v>
      </c>
      <c r="AE19" s="845" t="s">
        <v>1946</v>
      </c>
      <c r="AF19" s="845" t="s">
        <v>1946</v>
      </c>
      <c r="AG19" s="845" t="s">
        <v>1946</v>
      </c>
      <c r="AH19" s="846" t="s">
        <v>1946</v>
      </c>
      <c r="AI19" s="105" t="str">
        <f t="shared" si="1"/>
        <v/>
      </c>
      <c r="AM19" s="513">
        <f t="shared" si="3"/>
        <v>0</v>
      </c>
    </row>
    <row r="20" spans="1:39" ht="15" customHeight="1" x14ac:dyDescent="0.15">
      <c r="A20" s="43" t="str">
        <f>IF(C20&lt;&gt;"",設定!$C$4&amp;TEXT(設定!AB20,"00"),"")</f>
        <v/>
      </c>
      <c r="B20" s="44" t="str">
        <f>IF(C20&lt;&gt;"",設定!$D$4,"")</f>
        <v/>
      </c>
      <c r="C20" s="522" t="str">
        <f t="shared" si="2"/>
        <v/>
      </c>
      <c r="D20" s="841" t="str">
        <f>IF(設定!F20&lt;&gt;0,設定!F20,"")</f>
        <v/>
      </c>
      <c r="E20" s="842" t="s">
        <v>1946</v>
      </c>
      <c r="F20" s="843" t="s">
        <v>1946</v>
      </c>
      <c r="G20" s="843" t="s">
        <v>1946</v>
      </c>
      <c r="H20" s="843" t="s">
        <v>1946</v>
      </c>
      <c r="I20" s="843" t="s">
        <v>1946</v>
      </c>
      <c r="J20" s="843" t="s">
        <v>1946</v>
      </c>
      <c r="K20" s="843" t="s">
        <v>1946</v>
      </c>
      <c r="L20" s="843" t="s">
        <v>1946</v>
      </c>
      <c r="M20" s="843" t="s">
        <v>1946</v>
      </c>
      <c r="N20" s="843" t="s">
        <v>1946</v>
      </c>
      <c r="O20" s="844" t="s">
        <v>1946</v>
      </c>
      <c r="P20" s="163"/>
      <c r="Q20" s="93"/>
      <c r="R20" s="93"/>
      <c r="S20" s="93"/>
      <c r="T20" s="845" t="s">
        <v>1946</v>
      </c>
      <c r="U20" s="845" t="s">
        <v>1946</v>
      </c>
      <c r="V20" s="845" t="s">
        <v>1946</v>
      </c>
      <c r="W20" s="845" t="s">
        <v>1946</v>
      </c>
      <c r="X20" s="845" t="s">
        <v>1946</v>
      </c>
      <c r="Y20" s="845" t="s">
        <v>1946</v>
      </c>
      <c r="Z20" s="845" t="s">
        <v>1946</v>
      </c>
      <c r="AA20" s="845" t="s">
        <v>1946</v>
      </c>
      <c r="AB20" s="845" t="s">
        <v>1946</v>
      </c>
      <c r="AC20" s="845" t="s">
        <v>1946</v>
      </c>
      <c r="AD20" s="845" t="s">
        <v>1946</v>
      </c>
      <c r="AE20" s="845" t="s">
        <v>1946</v>
      </c>
      <c r="AF20" s="845" t="s">
        <v>1946</v>
      </c>
      <c r="AG20" s="845" t="s">
        <v>1946</v>
      </c>
      <c r="AH20" s="846" t="s">
        <v>1946</v>
      </c>
      <c r="AI20" s="105" t="str">
        <f t="shared" si="1"/>
        <v/>
      </c>
      <c r="AM20" s="513">
        <f t="shared" si="3"/>
        <v>0</v>
      </c>
    </row>
    <row r="21" spans="1:39" ht="15" customHeight="1" x14ac:dyDescent="0.15">
      <c r="A21" s="43" t="str">
        <f>IF(C21&lt;&gt;"",設定!$C$4&amp;TEXT(設定!AB21,"00"),"")</f>
        <v/>
      </c>
      <c r="B21" s="44" t="str">
        <f>IF(C21&lt;&gt;"",設定!$D$4,"")</f>
        <v/>
      </c>
      <c r="C21" s="522" t="str">
        <f t="shared" si="2"/>
        <v/>
      </c>
      <c r="D21" s="841" t="str">
        <f>IF(設定!F21&lt;&gt;0,設定!F21,"")</f>
        <v/>
      </c>
      <c r="E21" s="842" t="s">
        <v>1946</v>
      </c>
      <c r="F21" s="843" t="s">
        <v>1946</v>
      </c>
      <c r="G21" s="843" t="s">
        <v>1946</v>
      </c>
      <c r="H21" s="843" t="s">
        <v>1946</v>
      </c>
      <c r="I21" s="843" t="s">
        <v>1946</v>
      </c>
      <c r="J21" s="843" t="s">
        <v>1946</v>
      </c>
      <c r="K21" s="843" t="s">
        <v>1946</v>
      </c>
      <c r="L21" s="843" t="s">
        <v>1946</v>
      </c>
      <c r="M21" s="843" t="s">
        <v>1946</v>
      </c>
      <c r="N21" s="843" t="s">
        <v>1946</v>
      </c>
      <c r="O21" s="844" t="s">
        <v>1946</v>
      </c>
      <c r="P21" s="163"/>
      <c r="Q21" s="93"/>
      <c r="R21" s="93"/>
      <c r="S21" s="93"/>
      <c r="T21" s="845" t="s">
        <v>1946</v>
      </c>
      <c r="U21" s="845" t="s">
        <v>1946</v>
      </c>
      <c r="V21" s="845" t="s">
        <v>1946</v>
      </c>
      <c r="W21" s="845" t="s">
        <v>1946</v>
      </c>
      <c r="X21" s="845" t="s">
        <v>1946</v>
      </c>
      <c r="Y21" s="845" t="s">
        <v>1946</v>
      </c>
      <c r="Z21" s="845" t="s">
        <v>1946</v>
      </c>
      <c r="AA21" s="845" t="s">
        <v>1946</v>
      </c>
      <c r="AB21" s="845" t="s">
        <v>1946</v>
      </c>
      <c r="AC21" s="845" t="s">
        <v>1946</v>
      </c>
      <c r="AD21" s="845" t="s">
        <v>1946</v>
      </c>
      <c r="AE21" s="845" t="s">
        <v>1946</v>
      </c>
      <c r="AF21" s="845" t="s">
        <v>1946</v>
      </c>
      <c r="AG21" s="845" t="s">
        <v>1946</v>
      </c>
      <c r="AH21" s="846" t="s">
        <v>1946</v>
      </c>
      <c r="AI21" s="105" t="str">
        <f t="shared" si="1"/>
        <v/>
      </c>
      <c r="AM21" s="513">
        <f t="shared" si="3"/>
        <v>0</v>
      </c>
    </row>
    <row r="22" spans="1:39" ht="15" customHeight="1" x14ac:dyDescent="0.15">
      <c r="A22" s="120" t="str">
        <f>IF(C22&lt;&gt;"",設定!$C$4&amp;TEXT(設定!AB22,"00"),"")</f>
        <v/>
      </c>
      <c r="B22" s="121" t="str">
        <f>IF(C22&lt;&gt;"",設定!$D$4,"")</f>
        <v/>
      </c>
      <c r="C22" s="748" t="str">
        <f t="shared" si="2"/>
        <v/>
      </c>
      <c r="D22" s="847" t="str">
        <f>IF(設定!F22&lt;&gt;0,設定!F22,"")</f>
        <v/>
      </c>
      <c r="E22" s="848" t="s">
        <v>1946</v>
      </c>
      <c r="F22" s="849" t="s">
        <v>1946</v>
      </c>
      <c r="G22" s="849" t="s">
        <v>1946</v>
      </c>
      <c r="H22" s="849" t="s">
        <v>1946</v>
      </c>
      <c r="I22" s="849" t="s">
        <v>1946</v>
      </c>
      <c r="J22" s="849" t="s">
        <v>1946</v>
      </c>
      <c r="K22" s="849" t="s">
        <v>1946</v>
      </c>
      <c r="L22" s="849" t="s">
        <v>1946</v>
      </c>
      <c r="M22" s="849" t="s">
        <v>1946</v>
      </c>
      <c r="N22" s="849" t="s">
        <v>1946</v>
      </c>
      <c r="O22" s="850" t="s">
        <v>1946</v>
      </c>
      <c r="P22" s="164"/>
      <c r="Q22" s="95"/>
      <c r="R22" s="95"/>
      <c r="S22" s="95"/>
      <c r="T22" s="851" t="s">
        <v>1946</v>
      </c>
      <c r="U22" s="851" t="s">
        <v>1946</v>
      </c>
      <c r="V22" s="851" t="s">
        <v>1946</v>
      </c>
      <c r="W22" s="851" t="s">
        <v>1946</v>
      </c>
      <c r="X22" s="851" t="s">
        <v>1946</v>
      </c>
      <c r="Y22" s="851" t="s">
        <v>1946</v>
      </c>
      <c r="Z22" s="851" t="s">
        <v>1946</v>
      </c>
      <c r="AA22" s="851" t="s">
        <v>1946</v>
      </c>
      <c r="AB22" s="851" t="s">
        <v>1946</v>
      </c>
      <c r="AC22" s="851" t="s">
        <v>1946</v>
      </c>
      <c r="AD22" s="851" t="s">
        <v>1946</v>
      </c>
      <c r="AE22" s="851" t="s">
        <v>1946</v>
      </c>
      <c r="AF22" s="851" t="s">
        <v>1946</v>
      </c>
      <c r="AG22" s="851" t="s">
        <v>1946</v>
      </c>
      <c r="AH22" s="852" t="s">
        <v>1946</v>
      </c>
      <c r="AI22" s="105" t="str">
        <f t="shared" si="1"/>
        <v/>
      </c>
      <c r="AM22" s="513">
        <f t="shared" si="3"/>
        <v>0</v>
      </c>
    </row>
    <row r="23" spans="1:39" ht="15" customHeight="1" x14ac:dyDescent="0.15">
      <c r="A23" s="118" t="str">
        <f>IF(C23&lt;&gt;"",設定!$C$4&amp;TEXT(設定!AB23,"00"),"")</f>
        <v/>
      </c>
      <c r="B23" s="119" t="str">
        <f>IF(C23&lt;&gt;"",設定!$D$4,"")</f>
        <v/>
      </c>
      <c r="C23" s="747" t="str">
        <f t="shared" si="2"/>
        <v/>
      </c>
      <c r="D23" s="835" t="str">
        <f>IF(設定!F23&lt;&gt;0,設定!F23,"")</f>
        <v/>
      </c>
      <c r="E23" s="836" t="s">
        <v>1946</v>
      </c>
      <c r="F23" s="853" t="s">
        <v>1946</v>
      </c>
      <c r="G23" s="853" t="s">
        <v>1946</v>
      </c>
      <c r="H23" s="853" t="s">
        <v>1946</v>
      </c>
      <c r="I23" s="853" t="s">
        <v>1946</v>
      </c>
      <c r="J23" s="853" t="s">
        <v>1946</v>
      </c>
      <c r="K23" s="853" t="s">
        <v>1946</v>
      </c>
      <c r="L23" s="853" t="s">
        <v>1946</v>
      </c>
      <c r="M23" s="853" t="s">
        <v>1946</v>
      </c>
      <c r="N23" s="853" t="s">
        <v>1946</v>
      </c>
      <c r="O23" s="838" t="s">
        <v>1946</v>
      </c>
      <c r="P23" s="165"/>
      <c r="Q23" s="97"/>
      <c r="R23" s="97"/>
      <c r="S23" s="97"/>
      <c r="T23" s="839" t="s">
        <v>1946</v>
      </c>
      <c r="U23" s="839" t="s">
        <v>1946</v>
      </c>
      <c r="V23" s="839" t="s">
        <v>1946</v>
      </c>
      <c r="W23" s="839" t="s">
        <v>1946</v>
      </c>
      <c r="X23" s="839" t="s">
        <v>1946</v>
      </c>
      <c r="Y23" s="839" t="s">
        <v>1946</v>
      </c>
      <c r="Z23" s="839" t="s">
        <v>1946</v>
      </c>
      <c r="AA23" s="839" t="s">
        <v>1946</v>
      </c>
      <c r="AB23" s="839" t="s">
        <v>1946</v>
      </c>
      <c r="AC23" s="839" t="s">
        <v>1946</v>
      </c>
      <c r="AD23" s="839" t="s">
        <v>1946</v>
      </c>
      <c r="AE23" s="839" t="s">
        <v>1946</v>
      </c>
      <c r="AF23" s="839" t="s">
        <v>1946</v>
      </c>
      <c r="AG23" s="839" t="s">
        <v>1946</v>
      </c>
      <c r="AH23" s="840" t="s">
        <v>1946</v>
      </c>
      <c r="AI23" s="105" t="str">
        <f t="shared" si="1"/>
        <v/>
      </c>
      <c r="AM23" s="513">
        <f t="shared" si="3"/>
        <v>0</v>
      </c>
    </row>
    <row r="24" spans="1:39" ht="15" customHeight="1" x14ac:dyDescent="0.15">
      <c r="A24" s="43" t="str">
        <f>IF(C24&lt;&gt;"",設定!$C$4&amp;TEXT(設定!AB24,"00"),"")</f>
        <v/>
      </c>
      <c r="B24" s="44" t="str">
        <f>IF(C24&lt;&gt;"",設定!$D$4,"")</f>
        <v/>
      </c>
      <c r="C24" s="522" t="str">
        <f t="shared" si="2"/>
        <v/>
      </c>
      <c r="D24" s="841" t="str">
        <f>IF(設定!F24&lt;&gt;0,設定!F24,"")</f>
        <v/>
      </c>
      <c r="E24" s="842" t="s">
        <v>1946</v>
      </c>
      <c r="F24" s="843" t="s">
        <v>1946</v>
      </c>
      <c r="G24" s="843" t="s">
        <v>1946</v>
      </c>
      <c r="H24" s="843" t="s">
        <v>1946</v>
      </c>
      <c r="I24" s="843" t="s">
        <v>1946</v>
      </c>
      <c r="J24" s="843" t="s">
        <v>1946</v>
      </c>
      <c r="K24" s="843" t="s">
        <v>1946</v>
      </c>
      <c r="L24" s="843" t="s">
        <v>1946</v>
      </c>
      <c r="M24" s="843" t="s">
        <v>1946</v>
      </c>
      <c r="N24" s="843" t="s">
        <v>1946</v>
      </c>
      <c r="O24" s="844" t="s">
        <v>1946</v>
      </c>
      <c r="P24" s="163"/>
      <c r="Q24" s="93"/>
      <c r="R24" s="93"/>
      <c r="S24" s="93"/>
      <c r="T24" s="845" t="s">
        <v>1946</v>
      </c>
      <c r="U24" s="845" t="s">
        <v>1946</v>
      </c>
      <c r="V24" s="845" t="s">
        <v>1946</v>
      </c>
      <c r="W24" s="845" t="s">
        <v>1946</v>
      </c>
      <c r="X24" s="845" t="s">
        <v>1946</v>
      </c>
      <c r="Y24" s="845" t="s">
        <v>1946</v>
      </c>
      <c r="Z24" s="845" t="s">
        <v>1946</v>
      </c>
      <c r="AA24" s="845" t="s">
        <v>1946</v>
      </c>
      <c r="AB24" s="845" t="s">
        <v>1946</v>
      </c>
      <c r="AC24" s="845" t="s">
        <v>1946</v>
      </c>
      <c r="AD24" s="845" t="s">
        <v>1946</v>
      </c>
      <c r="AE24" s="845" t="s">
        <v>1946</v>
      </c>
      <c r="AF24" s="845" t="s">
        <v>1946</v>
      </c>
      <c r="AG24" s="845" t="s">
        <v>1946</v>
      </c>
      <c r="AH24" s="846" t="s">
        <v>1946</v>
      </c>
      <c r="AI24" s="105" t="str">
        <f t="shared" si="1"/>
        <v/>
      </c>
      <c r="AM24" s="513">
        <f t="shared" si="3"/>
        <v>0</v>
      </c>
    </row>
    <row r="25" spans="1:39" ht="15" customHeight="1" x14ac:dyDescent="0.15">
      <c r="A25" s="43" t="str">
        <f>IF(C25&lt;&gt;"",設定!$C$4&amp;TEXT(設定!AB25,"00"),"")</f>
        <v/>
      </c>
      <c r="B25" s="44" t="str">
        <f>IF(C25&lt;&gt;"",設定!$D$4,"")</f>
        <v/>
      </c>
      <c r="C25" s="522" t="str">
        <f t="shared" si="2"/>
        <v/>
      </c>
      <c r="D25" s="841" t="str">
        <f>IF(設定!F25&lt;&gt;0,設定!F25,"")</f>
        <v/>
      </c>
      <c r="E25" s="842" t="s">
        <v>1946</v>
      </c>
      <c r="F25" s="843" t="s">
        <v>1946</v>
      </c>
      <c r="G25" s="843" t="s">
        <v>1946</v>
      </c>
      <c r="H25" s="843" t="s">
        <v>1946</v>
      </c>
      <c r="I25" s="843" t="s">
        <v>1946</v>
      </c>
      <c r="J25" s="843" t="s">
        <v>1946</v>
      </c>
      <c r="K25" s="843" t="s">
        <v>1946</v>
      </c>
      <c r="L25" s="843" t="s">
        <v>1946</v>
      </c>
      <c r="M25" s="843" t="s">
        <v>1946</v>
      </c>
      <c r="N25" s="843" t="s">
        <v>1946</v>
      </c>
      <c r="O25" s="844" t="s">
        <v>1946</v>
      </c>
      <c r="P25" s="163"/>
      <c r="Q25" s="93"/>
      <c r="R25" s="93"/>
      <c r="S25" s="93"/>
      <c r="T25" s="845" t="s">
        <v>1946</v>
      </c>
      <c r="U25" s="845" t="s">
        <v>1946</v>
      </c>
      <c r="V25" s="845" t="s">
        <v>1946</v>
      </c>
      <c r="W25" s="845" t="s">
        <v>1946</v>
      </c>
      <c r="X25" s="845" t="s">
        <v>1946</v>
      </c>
      <c r="Y25" s="845" t="s">
        <v>1946</v>
      </c>
      <c r="Z25" s="845" t="s">
        <v>1946</v>
      </c>
      <c r="AA25" s="845" t="s">
        <v>1946</v>
      </c>
      <c r="AB25" s="845" t="s">
        <v>1946</v>
      </c>
      <c r="AC25" s="845" t="s">
        <v>1946</v>
      </c>
      <c r="AD25" s="845" t="s">
        <v>1946</v>
      </c>
      <c r="AE25" s="845" t="s">
        <v>1946</v>
      </c>
      <c r="AF25" s="845" t="s">
        <v>1946</v>
      </c>
      <c r="AG25" s="845" t="s">
        <v>1946</v>
      </c>
      <c r="AH25" s="846" t="s">
        <v>1946</v>
      </c>
      <c r="AI25" s="105" t="str">
        <f t="shared" si="1"/>
        <v/>
      </c>
      <c r="AM25" s="513">
        <f t="shared" si="3"/>
        <v>0</v>
      </c>
    </row>
    <row r="26" spans="1:39" ht="15" customHeight="1" x14ac:dyDescent="0.15">
      <c r="A26" s="43" t="str">
        <f>IF(C26&lt;&gt;"",設定!$C$4&amp;TEXT(設定!AB26,"00"),"")</f>
        <v/>
      </c>
      <c r="B26" s="44" t="str">
        <f>IF(C26&lt;&gt;"",設定!$D$4,"")</f>
        <v/>
      </c>
      <c r="C26" s="522" t="str">
        <f t="shared" si="2"/>
        <v/>
      </c>
      <c r="D26" s="841" t="str">
        <f>IF(設定!F26&lt;&gt;0,設定!F26,"")</f>
        <v/>
      </c>
      <c r="E26" s="842" t="s">
        <v>1946</v>
      </c>
      <c r="F26" s="843" t="s">
        <v>1946</v>
      </c>
      <c r="G26" s="843" t="s">
        <v>1946</v>
      </c>
      <c r="H26" s="843" t="s">
        <v>1946</v>
      </c>
      <c r="I26" s="843" t="s">
        <v>1946</v>
      </c>
      <c r="J26" s="843" t="s">
        <v>1946</v>
      </c>
      <c r="K26" s="843" t="s">
        <v>1946</v>
      </c>
      <c r="L26" s="843" t="s">
        <v>1946</v>
      </c>
      <c r="M26" s="843" t="s">
        <v>1946</v>
      </c>
      <c r="N26" s="843" t="s">
        <v>1946</v>
      </c>
      <c r="O26" s="844" t="s">
        <v>1946</v>
      </c>
      <c r="P26" s="163"/>
      <c r="Q26" s="93"/>
      <c r="R26" s="93"/>
      <c r="S26" s="93"/>
      <c r="T26" s="845" t="s">
        <v>1946</v>
      </c>
      <c r="U26" s="845" t="s">
        <v>1946</v>
      </c>
      <c r="V26" s="845" t="s">
        <v>1946</v>
      </c>
      <c r="W26" s="845" t="s">
        <v>1946</v>
      </c>
      <c r="X26" s="845" t="s">
        <v>1946</v>
      </c>
      <c r="Y26" s="845" t="s">
        <v>1946</v>
      </c>
      <c r="Z26" s="845" t="s">
        <v>1946</v>
      </c>
      <c r="AA26" s="845" t="s">
        <v>1946</v>
      </c>
      <c r="AB26" s="845" t="s">
        <v>1946</v>
      </c>
      <c r="AC26" s="845" t="s">
        <v>1946</v>
      </c>
      <c r="AD26" s="845" t="s">
        <v>1946</v>
      </c>
      <c r="AE26" s="845" t="s">
        <v>1946</v>
      </c>
      <c r="AF26" s="845" t="s">
        <v>1946</v>
      </c>
      <c r="AG26" s="845" t="s">
        <v>1946</v>
      </c>
      <c r="AH26" s="846" t="s">
        <v>1946</v>
      </c>
      <c r="AI26" s="105" t="str">
        <f t="shared" si="1"/>
        <v/>
      </c>
      <c r="AM26" s="513">
        <f t="shared" si="3"/>
        <v>0</v>
      </c>
    </row>
    <row r="27" spans="1:39" ht="15" customHeight="1" x14ac:dyDescent="0.15">
      <c r="A27" s="120" t="str">
        <f>IF(C27&lt;&gt;"",設定!$C$4&amp;TEXT(設定!AB27,"00"),"")</f>
        <v/>
      </c>
      <c r="B27" s="121" t="str">
        <f>IF(C27&lt;&gt;"",設定!$D$4,"")</f>
        <v/>
      </c>
      <c r="C27" s="748" t="str">
        <f t="shared" si="2"/>
        <v/>
      </c>
      <c r="D27" s="847" t="str">
        <f>IF(設定!F27&lt;&gt;0,設定!F27,"")</f>
        <v/>
      </c>
      <c r="E27" s="848" t="s">
        <v>1946</v>
      </c>
      <c r="F27" s="849" t="s">
        <v>1946</v>
      </c>
      <c r="G27" s="849" t="s">
        <v>1946</v>
      </c>
      <c r="H27" s="849" t="s">
        <v>1946</v>
      </c>
      <c r="I27" s="849" t="s">
        <v>1946</v>
      </c>
      <c r="J27" s="849" t="s">
        <v>1946</v>
      </c>
      <c r="K27" s="849" t="s">
        <v>1946</v>
      </c>
      <c r="L27" s="849" t="s">
        <v>1946</v>
      </c>
      <c r="M27" s="849" t="s">
        <v>1946</v>
      </c>
      <c r="N27" s="849" t="s">
        <v>1946</v>
      </c>
      <c r="O27" s="850" t="s">
        <v>1946</v>
      </c>
      <c r="P27" s="164"/>
      <c r="Q27" s="95"/>
      <c r="R27" s="95"/>
      <c r="S27" s="95"/>
      <c r="T27" s="851" t="s">
        <v>1946</v>
      </c>
      <c r="U27" s="851" t="s">
        <v>1946</v>
      </c>
      <c r="V27" s="851" t="s">
        <v>1946</v>
      </c>
      <c r="W27" s="851" t="s">
        <v>1946</v>
      </c>
      <c r="X27" s="851" t="s">
        <v>1946</v>
      </c>
      <c r="Y27" s="851" t="s">
        <v>1946</v>
      </c>
      <c r="Z27" s="851" t="s">
        <v>1946</v>
      </c>
      <c r="AA27" s="851" t="s">
        <v>1946</v>
      </c>
      <c r="AB27" s="851" t="s">
        <v>1946</v>
      </c>
      <c r="AC27" s="851" t="s">
        <v>1946</v>
      </c>
      <c r="AD27" s="851" t="s">
        <v>1946</v>
      </c>
      <c r="AE27" s="851" t="s">
        <v>1946</v>
      </c>
      <c r="AF27" s="851" t="s">
        <v>1946</v>
      </c>
      <c r="AG27" s="851" t="s">
        <v>1946</v>
      </c>
      <c r="AH27" s="852" t="s">
        <v>1946</v>
      </c>
      <c r="AI27" s="105" t="str">
        <f t="shared" si="1"/>
        <v/>
      </c>
      <c r="AM27" s="513">
        <f t="shared" si="3"/>
        <v>0</v>
      </c>
    </row>
    <row r="28" spans="1:39" ht="15" customHeight="1" x14ac:dyDescent="0.15">
      <c r="A28" s="118" t="str">
        <f>IF(C28&lt;&gt;"",設定!$C$4&amp;TEXT(設定!AB28,"00"),"")</f>
        <v/>
      </c>
      <c r="B28" s="119" t="str">
        <f>IF(C28&lt;&gt;"",設定!$D$4,"")</f>
        <v/>
      </c>
      <c r="C28" s="747" t="str">
        <f t="shared" si="2"/>
        <v/>
      </c>
      <c r="D28" s="835" t="str">
        <f>IF(設定!F28&lt;&gt;0,設定!F28,"")</f>
        <v/>
      </c>
      <c r="E28" s="836" t="s">
        <v>1946</v>
      </c>
      <c r="F28" s="853" t="s">
        <v>1946</v>
      </c>
      <c r="G28" s="853" t="s">
        <v>1946</v>
      </c>
      <c r="H28" s="853" t="s">
        <v>1946</v>
      </c>
      <c r="I28" s="853" t="s">
        <v>1946</v>
      </c>
      <c r="J28" s="853" t="s">
        <v>1946</v>
      </c>
      <c r="K28" s="853" t="s">
        <v>1946</v>
      </c>
      <c r="L28" s="853" t="s">
        <v>1946</v>
      </c>
      <c r="M28" s="853" t="s">
        <v>1946</v>
      </c>
      <c r="N28" s="853" t="s">
        <v>1946</v>
      </c>
      <c r="O28" s="838" t="s">
        <v>1946</v>
      </c>
      <c r="P28" s="165"/>
      <c r="Q28" s="97"/>
      <c r="R28" s="97"/>
      <c r="S28" s="97"/>
      <c r="T28" s="839" t="s">
        <v>1946</v>
      </c>
      <c r="U28" s="839" t="s">
        <v>1946</v>
      </c>
      <c r="V28" s="839" t="s">
        <v>1946</v>
      </c>
      <c r="W28" s="839" t="s">
        <v>1946</v>
      </c>
      <c r="X28" s="839" t="s">
        <v>1946</v>
      </c>
      <c r="Y28" s="839" t="s">
        <v>1946</v>
      </c>
      <c r="Z28" s="839" t="s">
        <v>1946</v>
      </c>
      <c r="AA28" s="839" t="s">
        <v>1946</v>
      </c>
      <c r="AB28" s="839" t="s">
        <v>1946</v>
      </c>
      <c r="AC28" s="839" t="s">
        <v>1946</v>
      </c>
      <c r="AD28" s="839" t="s">
        <v>1946</v>
      </c>
      <c r="AE28" s="839" t="s">
        <v>1946</v>
      </c>
      <c r="AF28" s="839" t="s">
        <v>1946</v>
      </c>
      <c r="AG28" s="839" t="s">
        <v>1946</v>
      </c>
      <c r="AH28" s="840" t="s">
        <v>1946</v>
      </c>
      <c r="AI28" s="105" t="str">
        <f t="shared" si="1"/>
        <v/>
      </c>
      <c r="AM28" s="513">
        <f t="shared" si="3"/>
        <v>0</v>
      </c>
    </row>
    <row r="29" spans="1:39" ht="15" customHeight="1" x14ac:dyDescent="0.15">
      <c r="A29" s="43" t="str">
        <f>IF(C29&lt;&gt;"",設定!$C$4&amp;TEXT(設定!AB29,"00"),"")</f>
        <v/>
      </c>
      <c r="B29" s="44" t="str">
        <f>IF(C29&lt;&gt;"",設定!$D$4,"")</f>
        <v/>
      </c>
      <c r="C29" s="522" t="str">
        <f t="shared" si="2"/>
        <v/>
      </c>
      <c r="D29" s="841" t="str">
        <f>IF(設定!F29&lt;&gt;0,設定!F29,"")</f>
        <v/>
      </c>
      <c r="E29" s="842" t="s">
        <v>1946</v>
      </c>
      <c r="F29" s="843" t="s">
        <v>1946</v>
      </c>
      <c r="G29" s="843" t="s">
        <v>1946</v>
      </c>
      <c r="H29" s="843" t="s">
        <v>1946</v>
      </c>
      <c r="I29" s="843" t="s">
        <v>1946</v>
      </c>
      <c r="J29" s="843" t="s">
        <v>1946</v>
      </c>
      <c r="K29" s="843" t="s">
        <v>1946</v>
      </c>
      <c r="L29" s="843" t="s">
        <v>1946</v>
      </c>
      <c r="M29" s="843" t="s">
        <v>1946</v>
      </c>
      <c r="N29" s="843" t="s">
        <v>1946</v>
      </c>
      <c r="O29" s="844" t="s">
        <v>1946</v>
      </c>
      <c r="P29" s="163"/>
      <c r="Q29" s="93"/>
      <c r="R29" s="93"/>
      <c r="S29" s="93"/>
      <c r="T29" s="845" t="s">
        <v>1946</v>
      </c>
      <c r="U29" s="845" t="s">
        <v>1946</v>
      </c>
      <c r="V29" s="845" t="s">
        <v>1946</v>
      </c>
      <c r="W29" s="845" t="s">
        <v>1946</v>
      </c>
      <c r="X29" s="845" t="s">
        <v>1946</v>
      </c>
      <c r="Y29" s="845" t="s">
        <v>1946</v>
      </c>
      <c r="Z29" s="845" t="s">
        <v>1946</v>
      </c>
      <c r="AA29" s="845" t="s">
        <v>1946</v>
      </c>
      <c r="AB29" s="845" t="s">
        <v>1946</v>
      </c>
      <c r="AC29" s="845" t="s">
        <v>1946</v>
      </c>
      <c r="AD29" s="845" t="s">
        <v>1946</v>
      </c>
      <c r="AE29" s="845" t="s">
        <v>1946</v>
      </c>
      <c r="AF29" s="845" t="s">
        <v>1946</v>
      </c>
      <c r="AG29" s="845" t="s">
        <v>1946</v>
      </c>
      <c r="AH29" s="846" t="s">
        <v>1946</v>
      </c>
      <c r="AI29" s="105" t="str">
        <f t="shared" si="1"/>
        <v/>
      </c>
      <c r="AM29" s="513">
        <f t="shared" si="3"/>
        <v>0</v>
      </c>
    </row>
    <row r="30" spans="1:39" ht="15" customHeight="1" x14ac:dyDescent="0.15">
      <c r="A30" s="43" t="str">
        <f>IF(C30&lt;&gt;"",設定!$C$4&amp;TEXT(設定!AB30,"00"),"")</f>
        <v/>
      </c>
      <c r="B30" s="44" t="str">
        <f>IF(C30&lt;&gt;"",設定!$D$4,"")</f>
        <v/>
      </c>
      <c r="C30" s="522" t="str">
        <f t="shared" si="2"/>
        <v/>
      </c>
      <c r="D30" s="841" t="str">
        <f>IF(設定!F30&lt;&gt;0,設定!F30,"")</f>
        <v/>
      </c>
      <c r="E30" s="842" t="s">
        <v>1946</v>
      </c>
      <c r="F30" s="843" t="s">
        <v>1946</v>
      </c>
      <c r="G30" s="843" t="s">
        <v>1946</v>
      </c>
      <c r="H30" s="843" t="s">
        <v>1946</v>
      </c>
      <c r="I30" s="843" t="s">
        <v>1946</v>
      </c>
      <c r="J30" s="843" t="s">
        <v>1946</v>
      </c>
      <c r="K30" s="843" t="s">
        <v>1946</v>
      </c>
      <c r="L30" s="843" t="s">
        <v>1946</v>
      </c>
      <c r="M30" s="843" t="s">
        <v>1946</v>
      </c>
      <c r="N30" s="843" t="s">
        <v>1946</v>
      </c>
      <c r="O30" s="844" t="s">
        <v>1946</v>
      </c>
      <c r="P30" s="163"/>
      <c r="Q30" s="93"/>
      <c r="R30" s="93"/>
      <c r="S30" s="93"/>
      <c r="T30" s="845" t="s">
        <v>1946</v>
      </c>
      <c r="U30" s="845" t="s">
        <v>1946</v>
      </c>
      <c r="V30" s="845" t="s">
        <v>1946</v>
      </c>
      <c r="W30" s="845" t="s">
        <v>1946</v>
      </c>
      <c r="X30" s="845" t="s">
        <v>1946</v>
      </c>
      <c r="Y30" s="845" t="s">
        <v>1946</v>
      </c>
      <c r="Z30" s="845" t="s">
        <v>1946</v>
      </c>
      <c r="AA30" s="845" t="s">
        <v>1946</v>
      </c>
      <c r="AB30" s="845" t="s">
        <v>1946</v>
      </c>
      <c r="AC30" s="845" t="s">
        <v>1946</v>
      </c>
      <c r="AD30" s="845" t="s">
        <v>1946</v>
      </c>
      <c r="AE30" s="845" t="s">
        <v>1946</v>
      </c>
      <c r="AF30" s="845" t="s">
        <v>1946</v>
      </c>
      <c r="AG30" s="845" t="s">
        <v>1946</v>
      </c>
      <c r="AH30" s="846" t="s">
        <v>1946</v>
      </c>
      <c r="AI30" s="105" t="str">
        <f t="shared" si="1"/>
        <v/>
      </c>
      <c r="AM30" s="513">
        <f t="shared" si="3"/>
        <v>0</v>
      </c>
    </row>
    <row r="31" spans="1:39" ht="15" customHeight="1" x14ac:dyDescent="0.15">
      <c r="A31" s="632" t="str">
        <f>IF(C31&lt;&gt;"",設定!$C$4&amp;TEXT(設定!AB31,"00"),"")</f>
        <v/>
      </c>
      <c r="B31" s="633" t="str">
        <f>IF(C31&lt;&gt;"",設定!$D$4,"")</f>
        <v/>
      </c>
      <c r="C31" s="751" t="str">
        <f t="shared" si="2"/>
        <v/>
      </c>
      <c r="D31" s="841" t="str">
        <f>IF(設定!F31&lt;&gt;0,設定!F31,"")</f>
        <v/>
      </c>
      <c r="E31" s="842" t="s">
        <v>1946</v>
      </c>
      <c r="F31" s="843" t="s">
        <v>1946</v>
      </c>
      <c r="G31" s="843" t="s">
        <v>1946</v>
      </c>
      <c r="H31" s="843" t="s">
        <v>1946</v>
      </c>
      <c r="I31" s="843" t="s">
        <v>1946</v>
      </c>
      <c r="J31" s="843" t="s">
        <v>1946</v>
      </c>
      <c r="K31" s="843" t="s">
        <v>1946</v>
      </c>
      <c r="L31" s="843" t="s">
        <v>1946</v>
      </c>
      <c r="M31" s="843" t="s">
        <v>1946</v>
      </c>
      <c r="N31" s="843" t="s">
        <v>1946</v>
      </c>
      <c r="O31" s="844" t="s">
        <v>1946</v>
      </c>
      <c r="P31" s="163"/>
      <c r="Q31" s="93"/>
      <c r="R31" s="93"/>
      <c r="S31" s="93"/>
      <c r="T31" s="845" t="s">
        <v>1946</v>
      </c>
      <c r="U31" s="845" t="s">
        <v>1946</v>
      </c>
      <c r="V31" s="845" t="s">
        <v>1946</v>
      </c>
      <c r="W31" s="845" t="s">
        <v>1946</v>
      </c>
      <c r="X31" s="845" t="s">
        <v>1946</v>
      </c>
      <c r="Y31" s="845" t="s">
        <v>1946</v>
      </c>
      <c r="Z31" s="845" t="s">
        <v>1946</v>
      </c>
      <c r="AA31" s="845" t="s">
        <v>1946</v>
      </c>
      <c r="AB31" s="845" t="s">
        <v>1946</v>
      </c>
      <c r="AC31" s="845" t="s">
        <v>1946</v>
      </c>
      <c r="AD31" s="845" t="s">
        <v>1946</v>
      </c>
      <c r="AE31" s="845" t="s">
        <v>1946</v>
      </c>
      <c r="AF31" s="845" t="s">
        <v>1946</v>
      </c>
      <c r="AG31" s="845" t="s">
        <v>1946</v>
      </c>
      <c r="AH31" s="846" t="s">
        <v>1946</v>
      </c>
      <c r="AI31" s="105" t="str">
        <f t="shared" si="1"/>
        <v/>
      </c>
      <c r="AM31" s="513">
        <f t="shared" si="3"/>
        <v>0</v>
      </c>
    </row>
    <row r="32" spans="1:39" ht="15" customHeight="1" thickBot="1" x14ac:dyDescent="0.2">
      <c r="A32" s="40" t="str">
        <f>IF(C32&lt;&gt;"",設定!$C$4&amp;TEXT(設定!AB32,"00"),"")</f>
        <v/>
      </c>
      <c r="B32" s="42" t="str">
        <f>IF(C32&lt;&gt;"",設定!$D$4,"")</f>
        <v/>
      </c>
      <c r="C32" s="523" t="str">
        <f t="shared" si="2"/>
        <v/>
      </c>
      <c r="D32" s="854" t="str">
        <f>IF(設定!F32&lt;&gt;0,設定!F32,"")</f>
        <v/>
      </c>
      <c r="E32" s="855" t="s">
        <v>1946</v>
      </c>
      <c r="F32" s="856" t="s">
        <v>1946</v>
      </c>
      <c r="G32" s="856" t="s">
        <v>1946</v>
      </c>
      <c r="H32" s="856" t="s">
        <v>1946</v>
      </c>
      <c r="I32" s="856" t="s">
        <v>1946</v>
      </c>
      <c r="J32" s="856" t="s">
        <v>1946</v>
      </c>
      <c r="K32" s="856" t="s">
        <v>1946</v>
      </c>
      <c r="L32" s="856" t="s">
        <v>1946</v>
      </c>
      <c r="M32" s="856" t="s">
        <v>1946</v>
      </c>
      <c r="N32" s="856" t="s">
        <v>1946</v>
      </c>
      <c r="O32" s="857" t="s">
        <v>1946</v>
      </c>
      <c r="P32" s="168"/>
      <c r="Q32" s="103"/>
      <c r="R32" s="103"/>
      <c r="S32" s="103"/>
      <c r="T32" s="858" t="s">
        <v>1946</v>
      </c>
      <c r="U32" s="858" t="s">
        <v>1946</v>
      </c>
      <c r="V32" s="858" t="s">
        <v>1946</v>
      </c>
      <c r="W32" s="858" t="s">
        <v>1946</v>
      </c>
      <c r="X32" s="858" t="s">
        <v>1946</v>
      </c>
      <c r="Y32" s="858" t="s">
        <v>1946</v>
      </c>
      <c r="Z32" s="858" t="s">
        <v>1946</v>
      </c>
      <c r="AA32" s="858" t="s">
        <v>1946</v>
      </c>
      <c r="AB32" s="858" t="s">
        <v>1946</v>
      </c>
      <c r="AC32" s="858" t="s">
        <v>1946</v>
      </c>
      <c r="AD32" s="858" t="s">
        <v>1946</v>
      </c>
      <c r="AE32" s="858" t="s">
        <v>1946</v>
      </c>
      <c r="AF32" s="858" t="s">
        <v>1946</v>
      </c>
      <c r="AG32" s="858" t="s">
        <v>1946</v>
      </c>
      <c r="AH32" s="859" t="s">
        <v>1946</v>
      </c>
      <c r="AI32" s="105" t="str">
        <f t="shared" si="1"/>
        <v/>
      </c>
      <c r="AM32" s="513">
        <f t="shared" si="3"/>
        <v>0</v>
      </c>
    </row>
  </sheetData>
  <sheetProtection sheet="1" objects="1" scenarios="1"/>
  <mergeCells count="8">
    <mergeCell ref="E3:O3"/>
    <mergeCell ref="T3:W3"/>
    <mergeCell ref="X3:AB3"/>
    <mergeCell ref="AD3:AH3"/>
    <mergeCell ref="X5:AB5"/>
    <mergeCell ref="T4:W4"/>
    <mergeCell ref="P3:S3"/>
    <mergeCell ref="AD4:AH4"/>
  </mergeCells>
  <phoneticPr fontId="2"/>
  <conditionalFormatting sqref="D8:O32">
    <cfRule type="expression" dxfId="158" priority="10">
      <formula>$C8=""</formula>
    </cfRule>
  </conditionalFormatting>
  <conditionalFormatting sqref="E3:O3">
    <cfRule type="containsText" dxfId="157" priority="34" operator="containsText" text="未入力">
      <formula>NOT(ISERROR(SEARCH("未入力",E3)))</formula>
    </cfRule>
  </conditionalFormatting>
  <conditionalFormatting sqref="P3">
    <cfRule type="containsText" dxfId="156" priority="19" operator="containsText" text="入力">
      <formula>NOT(ISERROR(SEARCH("入力",P3)))</formula>
    </cfRule>
    <cfRule type="containsText" dxfId="155" priority="695" operator="containsText" text="未入力">
      <formula>NOT(ISERROR(SEARCH("未入力",#REF!)))</formula>
    </cfRule>
  </conditionalFormatting>
  <conditionalFormatting sqref="P7:S32">
    <cfRule type="expression" dxfId="154" priority="3">
      <formula>$C7=""</formula>
    </cfRule>
  </conditionalFormatting>
  <conditionalFormatting sqref="P8:S32">
    <cfRule type="expression" dxfId="153" priority="4">
      <formula>$F8="2：未実施"</formula>
    </cfRule>
    <cfRule type="expression" dxfId="152" priority="5">
      <formula>$F8=""</formula>
    </cfRule>
  </conditionalFormatting>
  <conditionalFormatting sqref="T3 X3">
    <cfRule type="containsText" dxfId="151" priority="31" operator="containsText" text="未入力">
      <formula>NOT(ISERROR(SEARCH("未入力",T3)))</formula>
    </cfRule>
  </conditionalFormatting>
  <conditionalFormatting sqref="T4">
    <cfRule type="containsText" dxfId="150" priority="696" operator="containsText" text="複数">
      <formula>NOT(ISERROR(SEARCH("複数",T4)))</formula>
    </cfRule>
  </conditionalFormatting>
  <conditionalFormatting sqref="T7:W7">
    <cfRule type="expression" dxfId="149" priority="13">
      <formula>OR(AND(COUNTA($T7:$U7)&lt;&gt;0,$V7&lt;&gt;""),AND(COUNTA($T7:$V7)&lt;&gt;0,$W7&lt;&gt;""))</formula>
    </cfRule>
  </conditionalFormatting>
  <conditionalFormatting sqref="T8:AH32">
    <cfRule type="expression" dxfId="148" priority="9">
      <formula>$C8=""</formula>
    </cfRule>
  </conditionalFormatting>
  <conditionalFormatting sqref="X7:AB7">
    <cfRule type="expression" dxfId="147" priority="14">
      <formula>$T7=""</formula>
    </cfRule>
  </conditionalFormatting>
  <conditionalFormatting sqref="AC3">
    <cfRule type="containsText" dxfId="146" priority="27" operator="containsText" text="入力">
      <formula>NOT(ISERROR(SEARCH("入力",AC3)))</formula>
    </cfRule>
    <cfRule type="containsText" dxfId="145" priority="29" operator="containsText" text="未入力">
      <formula>NOT(ISERROR(SEARCH("未入力",#REF!)))</formula>
    </cfRule>
  </conditionalFormatting>
  <conditionalFormatting sqref="AD3">
    <cfRule type="containsText" dxfId="144" priority="26" operator="containsText" text="未入力">
      <formula>NOT(ISERROR(SEARCH("未入力",AD3)))</formula>
    </cfRule>
  </conditionalFormatting>
  <conditionalFormatting sqref="AD4">
    <cfRule type="containsText" dxfId="143" priority="1" operator="containsText" text="複数">
      <formula>NOT(ISERROR(SEARCH("複数",AD4)))</formula>
    </cfRule>
  </conditionalFormatting>
  <conditionalFormatting sqref="AD7:AH7">
    <cfRule type="expression" dxfId="142" priority="12">
      <formula>AND(COUNTA($AD$7:$AG$7)&gt;0,COUNTA($AH$7)&gt;0)</formula>
    </cfRule>
  </conditionalFormatting>
  <conditionalFormatting sqref="AI7:AI32">
    <cfRule type="containsText" dxfId="141" priority="2" operator="containsText" text="未入力">
      <formula>NOT(ISERROR(SEARCH("未入力",AI7)))</formula>
    </cfRule>
  </conditionalFormatting>
  <conditionalFormatting sqref="AJ7">
    <cfRule type="containsText" dxfId="140" priority="18" operator="containsText" text="入力">
      <formula>NOT(ISERROR(SEARCH("入力",AJ7)))</formula>
    </cfRule>
  </conditionalFormatting>
  <dataValidations count="3">
    <dataValidation type="list" imeMode="disabled" allowBlank="1" showInputMessage="1" showErrorMessage="1" sqref="AD7:AH7 T7:AB7 E7:O7" xr:uid="{00000000-0002-0000-1600-000000000000}">
      <formula1>"○"</formula1>
    </dataValidation>
    <dataValidation type="list" imeMode="disabled" allowBlank="1" showInputMessage="1" showErrorMessage="1" error="整数を入力してください。" sqref="AC7" xr:uid="{00000000-0002-0000-1600-000001000000}">
      <formula1>"1：全員（100%),2：4分の3以上（75%～99%）,3：2分の1以上（50%～74%）,4：4分の1以上（25%～49%）,5：4分の1未満（24%未満）,6：把握していない"</formula1>
    </dataValidation>
    <dataValidation type="list" imeMode="disabled" allowBlank="1" showInputMessage="1" showErrorMessage="1" error="整数を入力してください。" sqref="P8:S32" xr:uid="{CD41B7F8-4CA8-46DB-8919-E392E9115C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D718-952B-4ED6-895E-4DDCF230AAE8}">
  <sheetPr>
    <tabColor theme="1" tint="0.499984740745262"/>
  </sheetPr>
  <dimension ref="A1:AI52"/>
  <sheetViews>
    <sheetView zoomScale="85" zoomScaleNormal="85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RowHeight="14.25" x14ac:dyDescent="0.15"/>
  <cols>
    <col min="1" max="1" width="15.625" style="699" bestFit="1" customWidth="1"/>
    <col min="2" max="2" width="17.375" style="700" customWidth="1"/>
    <col min="3" max="16384" width="9" style="700"/>
  </cols>
  <sheetData>
    <row r="1" spans="1:35" s="699" customFormat="1" x14ac:dyDescent="0.15">
      <c r="A1" s="895" t="s">
        <v>4474</v>
      </c>
      <c r="B1" s="895" t="s">
        <v>4475</v>
      </c>
      <c r="C1" s="895">
        <v>1</v>
      </c>
      <c r="D1" s="895">
        <v>2</v>
      </c>
      <c r="E1" s="895">
        <v>3</v>
      </c>
      <c r="F1" s="895">
        <v>4</v>
      </c>
      <c r="G1" s="895">
        <v>5</v>
      </c>
      <c r="H1" s="895">
        <v>6</v>
      </c>
      <c r="I1" s="895">
        <v>7</v>
      </c>
      <c r="J1" s="895">
        <v>8</v>
      </c>
      <c r="K1" s="895">
        <v>9</v>
      </c>
      <c r="L1" s="895">
        <v>10</v>
      </c>
      <c r="M1" s="895">
        <v>11</v>
      </c>
      <c r="N1" s="895">
        <v>12</v>
      </c>
      <c r="O1" s="895">
        <v>13</v>
      </c>
      <c r="P1" s="895">
        <v>14</v>
      </c>
      <c r="Q1" s="895">
        <v>15</v>
      </c>
      <c r="R1" s="895">
        <v>16</v>
      </c>
      <c r="S1" s="895">
        <v>17</v>
      </c>
      <c r="T1" s="895">
        <v>18</v>
      </c>
      <c r="U1" s="895">
        <v>19</v>
      </c>
      <c r="V1" s="895">
        <v>20</v>
      </c>
      <c r="W1" s="895">
        <v>21</v>
      </c>
      <c r="X1" s="895">
        <v>22</v>
      </c>
      <c r="Y1" s="895">
        <v>23</v>
      </c>
      <c r="Z1" s="895">
        <v>24</v>
      </c>
      <c r="AA1" s="895">
        <v>25</v>
      </c>
      <c r="AB1" s="699">
        <v>26</v>
      </c>
      <c r="AC1" s="699">
        <v>27</v>
      </c>
      <c r="AD1" s="699">
        <v>28</v>
      </c>
      <c r="AE1" s="699">
        <v>29</v>
      </c>
      <c r="AF1" s="699">
        <v>30</v>
      </c>
      <c r="AH1" s="699" t="s">
        <v>0</v>
      </c>
    </row>
    <row r="2" spans="1:35" x14ac:dyDescent="0.15">
      <c r="A2" s="895" t="s">
        <v>2893</v>
      </c>
      <c r="B2" s="896" t="s">
        <v>181</v>
      </c>
      <c r="C2" s="896" t="s">
        <v>4476</v>
      </c>
      <c r="D2" s="896"/>
      <c r="E2" s="896"/>
      <c r="F2" s="896"/>
      <c r="G2" s="896"/>
      <c r="H2" s="896"/>
      <c r="I2" s="896"/>
      <c r="J2" s="896"/>
      <c r="K2" s="896"/>
      <c r="L2" s="896"/>
      <c r="M2" s="896"/>
      <c r="N2" s="896"/>
      <c r="O2" s="896"/>
      <c r="P2" s="896"/>
      <c r="Q2" s="896"/>
      <c r="R2" s="896"/>
      <c r="S2" s="896"/>
      <c r="T2" s="896"/>
      <c r="U2" s="896"/>
      <c r="V2" s="896"/>
      <c r="W2" s="896"/>
      <c r="X2" s="896"/>
      <c r="Y2" s="896"/>
      <c r="Z2" s="896"/>
      <c r="AA2" s="896"/>
      <c r="AG2" s="700">
        <v>1</v>
      </c>
      <c r="AH2" s="700">
        <v>3020</v>
      </c>
      <c r="AI2" s="700">
        <f>COUNTIF(C2:AF2,"*（通信）*")</f>
        <v>1</v>
      </c>
    </row>
    <row r="3" spans="1:35" x14ac:dyDescent="0.15">
      <c r="A3" s="895" t="s">
        <v>2960</v>
      </c>
      <c r="B3" s="896" t="s">
        <v>200</v>
      </c>
      <c r="C3" s="896" t="s">
        <v>4477</v>
      </c>
      <c r="D3" s="896" t="s">
        <v>2268</v>
      </c>
      <c r="E3" s="896"/>
      <c r="F3" s="896"/>
      <c r="G3" s="896"/>
      <c r="H3" s="896"/>
      <c r="I3" s="896"/>
      <c r="J3" s="896"/>
      <c r="K3" s="896"/>
      <c r="L3" s="896"/>
      <c r="M3" s="896"/>
      <c r="N3" s="896"/>
      <c r="O3" s="896"/>
      <c r="P3" s="896"/>
      <c r="Q3" s="896"/>
      <c r="R3" s="896"/>
      <c r="S3" s="896"/>
      <c r="T3" s="896"/>
      <c r="U3" s="896"/>
      <c r="V3" s="896"/>
      <c r="W3" s="896"/>
      <c r="X3" s="896"/>
      <c r="Y3" s="896"/>
      <c r="Z3" s="896"/>
      <c r="AA3" s="896"/>
      <c r="AG3" s="700">
        <v>2</v>
      </c>
      <c r="AH3" s="700">
        <v>3043</v>
      </c>
      <c r="AI3" s="700">
        <f t="shared" ref="AI3:AI52" si="0">COUNTIF(C3:AF3,"*（通信）*")</f>
        <v>2</v>
      </c>
    </row>
    <row r="4" spans="1:35" x14ac:dyDescent="0.15">
      <c r="A4" s="895" t="s">
        <v>3036</v>
      </c>
      <c r="B4" s="896" t="s">
        <v>2736</v>
      </c>
      <c r="C4" s="896" t="s">
        <v>4478</v>
      </c>
      <c r="D4" s="896"/>
      <c r="E4" s="896"/>
      <c r="F4" s="896"/>
      <c r="G4" s="896"/>
      <c r="H4" s="896"/>
      <c r="I4" s="896"/>
      <c r="J4" s="896"/>
      <c r="K4" s="896"/>
      <c r="L4" s="896"/>
      <c r="M4" s="896"/>
      <c r="N4" s="896"/>
      <c r="O4" s="896"/>
      <c r="P4" s="896"/>
      <c r="Q4" s="896"/>
      <c r="R4" s="896"/>
      <c r="S4" s="896"/>
      <c r="T4" s="896"/>
      <c r="U4" s="896"/>
      <c r="V4" s="896"/>
      <c r="W4" s="896"/>
      <c r="X4" s="896"/>
      <c r="Y4" s="896"/>
      <c r="Z4" s="896"/>
      <c r="AA4" s="896"/>
      <c r="AG4" s="700">
        <v>3</v>
      </c>
      <c r="AH4" s="700">
        <v>3062</v>
      </c>
      <c r="AI4" s="700">
        <f t="shared" si="0"/>
        <v>1</v>
      </c>
    </row>
    <row r="5" spans="1:35" x14ac:dyDescent="0.15">
      <c r="A5" s="895" t="s">
        <v>3105</v>
      </c>
      <c r="B5" s="896" t="s">
        <v>252</v>
      </c>
      <c r="C5" s="896" t="s">
        <v>2816</v>
      </c>
      <c r="D5" s="896" t="s">
        <v>2404</v>
      </c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G5" s="700">
        <v>4</v>
      </c>
      <c r="AH5" s="700">
        <v>3102</v>
      </c>
      <c r="AI5" s="700">
        <f t="shared" si="0"/>
        <v>2</v>
      </c>
    </row>
    <row r="6" spans="1:35" x14ac:dyDescent="0.15">
      <c r="A6" s="895" t="s">
        <v>3182</v>
      </c>
      <c r="B6" s="585" t="s">
        <v>269</v>
      </c>
      <c r="C6" s="585" t="s">
        <v>4818</v>
      </c>
      <c r="D6" s="896" t="s">
        <v>2142</v>
      </c>
      <c r="E6" s="896" t="s">
        <v>4819</v>
      </c>
      <c r="F6" s="896" t="s">
        <v>1476</v>
      </c>
      <c r="G6" s="896"/>
      <c r="H6" s="896"/>
      <c r="I6" s="896"/>
      <c r="J6" s="896"/>
      <c r="K6" s="896"/>
      <c r="L6" s="896"/>
      <c r="M6" s="896"/>
      <c r="N6" s="896"/>
      <c r="O6" s="896"/>
      <c r="P6" s="896"/>
      <c r="Q6" s="896"/>
      <c r="R6" s="896"/>
      <c r="S6" s="896"/>
      <c r="T6" s="896"/>
      <c r="U6" s="896"/>
      <c r="V6" s="896"/>
      <c r="W6" s="896"/>
      <c r="X6" s="896"/>
      <c r="Y6" s="896"/>
      <c r="Z6" s="896"/>
      <c r="AA6" s="896"/>
      <c r="AG6" s="700">
        <v>5</v>
      </c>
      <c r="AH6" s="700">
        <v>3122</v>
      </c>
      <c r="AI6" s="700">
        <f t="shared" si="0"/>
        <v>4</v>
      </c>
    </row>
    <row r="7" spans="1:35" x14ac:dyDescent="0.15">
      <c r="A7" s="895" t="s">
        <v>3225</v>
      </c>
      <c r="B7" s="896" t="s">
        <v>232</v>
      </c>
      <c r="C7" s="896" t="s">
        <v>2287</v>
      </c>
      <c r="D7" s="896" t="s">
        <v>2285</v>
      </c>
      <c r="E7" s="896" t="s">
        <v>4479</v>
      </c>
      <c r="F7" s="896" t="s">
        <v>2690</v>
      </c>
      <c r="G7" s="896" t="s">
        <v>1141</v>
      </c>
      <c r="H7" s="896" t="s">
        <v>1206</v>
      </c>
      <c r="I7" s="896"/>
      <c r="J7" s="896"/>
      <c r="K7" s="896"/>
      <c r="L7" s="896"/>
      <c r="M7" s="896"/>
      <c r="N7" s="896"/>
      <c r="O7" s="896"/>
      <c r="P7" s="896"/>
      <c r="Q7" s="896"/>
      <c r="R7" s="896"/>
      <c r="S7" s="896"/>
      <c r="T7" s="896"/>
      <c r="U7" s="896"/>
      <c r="V7" s="896"/>
      <c r="W7" s="896"/>
      <c r="X7" s="896"/>
      <c r="Y7" s="896"/>
      <c r="Z7" s="896"/>
      <c r="AA7" s="896"/>
      <c r="AG7" s="700">
        <v>6</v>
      </c>
      <c r="AH7" s="700">
        <v>3081</v>
      </c>
      <c r="AI7" s="700">
        <f t="shared" si="0"/>
        <v>6</v>
      </c>
    </row>
    <row r="8" spans="1:35" x14ac:dyDescent="0.15">
      <c r="A8" s="895" t="s">
        <v>3239</v>
      </c>
      <c r="B8" s="896" t="s">
        <v>334</v>
      </c>
      <c r="C8" s="896" t="s">
        <v>4480</v>
      </c>
      <c r="D8" s="896" t="s">
        <v>1428</v>
      </c>
      <c r="E8" s="896"/>
      <c r="F8" s="896"/>
      <c r="G8" s="896"/>
      <c r="H8" s="896"/>
      <c r="I8" s="896"/>
      <c r="J8" s="896"/>
      <c r="K8" s="896"/>
      <c r="L8" s="896"/>
      <c r="M8" s="896"/>
      <c r="N8" s="896"/>
      <c r="O8" s="896"/>
      <c r="P8" s="896"/>
      <c r="Q8" s="896"/>
      <c r="R8" s="896"/>
      <c r="S8" s="896"/>
      <c r="T8" s="896"/>
      <c r="U8" s="896"/>
      <c r="V8" s="896"/>
      <c r="W8" s="896"/>
      <c r="X8" s="896"/>
      <c r="Y8" s="896"/>
      <c r="Z8" s="896"/>
      <c r="AA8" s="896"/>
      <c r="AG8" s="700">
        <v>7</v>
      </c>
      <c r="AH8" s="700">
        <v>3191</v>
      </c>
      <c r="AI8" s="700">
        <f t="shared" si="0"/>
        <v>2</v>
      </c>
    </row>
    <row r="9" spans="1:35" x14ac:dyDescent="0.15">
      <c r="A9" s="895" t="s">
        <v>3253</v>
      </c>
      <c r="B9" s="896" t="s">
        <v>295</v>
      </c>
      <c r="C9" s="896" t="s">
        <v>2283</v>
      </c>
      <c r="D9" s="896" t="s">
        <v>2270</v>
      </c>
      <c r="E9" s="896" t="s">
        <v>2271</v>
      </c>
      <c r="F9" s="896"/>
      <c r="G9" s="896"/>
      <c r="H9" s="896"/>
      <c r="I9" s="896"/>
      <c r="J9" s="896"/>
      <c r="K9" s="896"/>
      <c r="L9" s="896"/>
      <c r="M9" s="896"/>
      <c r="N9" s="896"/>
      <c r="O9" s="896"/>
      <c r="P9" s="896"/>
      <c r="Q9" s="896"/>
      <c r="R9" s="896"/>
      <c r="S9" s="896"/>
      <c r="T9" s="896"/>
      <c r="U9" s="896"/>
      <c r="V9" s="896"/>
      <c r="W9" s="896"/>
      <c r="X9" s="896"/>
      <c r="Y9" s="896"/>
      <c r="Z9" s="896"/>
      <c r="AA9" s="896"/>
      <c r="AG9" s="700">
        <v>8</v>
      </c>
      <c r="AH9" s="700">
        <v>3149</v>
      </c>
      <c r="AI9" s="700">
        <f t="shared" si="0"/>
        <v>3</v>
      </c>
    </row>
    <row r="10" spans="1:35" x14ac:dyDescent="0.15">
      <c r="A10" s="895" t="s">
        <v>3302</v>
      </c>
      <c r="B10" s="896" t="s">
        <v>330</v>
      </c>
      <c r="C10" s="896" t="s">
        <v>2271</v>
      </c>
      <c r="D10" s="896"/>
      <c r="E10" s="896"/>
      <c r="F10" s="896"/>
      <c r="G10" s="896"/>
      <c r="H10" s="896"/>
      <c r="I10" s="896"/>
      <c r="J10" s="896"/>
      <c r="K10" s="896"/>
      <c r="L10" s="896"/>
      <c r="M10" s="896"/>
      <c r="N10" s="896"/>
      <c r="O10" s="896"/>
      <c r="P10" s="896"/>
      <c r="Q10" s="896"/>
      <c r="R10" s="896"/>
      <c r="S10" s="896"/>
      <c r="T10" s="896"/>
      <c r="U10" s="896"/>
      <c r="V10" s="896"/>
      <c r="W10" s="896"/>
      <c r="X10" s="896"/>
      <c r="Y10" s="896"/>
      <c r="Z10" s="896"/>
      <c r="AA10" s="896"/>
      <c r="AG10" s="700">
        <v>9</v>
      </c>
      <c r="AH10" s="700">
        <v>3187</v>
      </c>
      <c r="AI10" s="700">
        <f t="shared" si="0"/>
        <v>1</v>
      </c>
    </row>
    <row r="11" spans="1:35" x14ac:dyDescent="0.15">
      <c r="A11" s="895" t="s">
        <v>3337</v>
      </c>
      <c r="B11" s="896" t="s">
        <v>365</v>
      </c>
      <c r="C11" s="896" t="s">
        <v>2271</v>
      </c>
      <c r="D11" s="896" t="s">
        <v>4481</v>
      </c>
      <c r="E11" s="896" t="s">
        <v>2270</v>
      </c>
      <c r="F11" s="896" t="s">
        <v>4482</v>
      </c>
      <c r="G11" s="896" t="s">
        <v>1404</v>
      </c>
      <c r="H11" s="896"/>
      <c r="I11" s="896"/>
      <c r="J11" s="896"/>
      <c r="K11" s="896"/>
      <c r="L11" s="896"/>
      <c r="M11" s="896"/>
      <c r="N11" s="896"/>
      <c r="O11" s="896"/>
      <c r="P11" s="896"/>
      <c r="Q11" s="896"/>
      <c r="R11" s="896"/>
      <c r="S11" s="896"/>
      <c r="T11" s="896"/>
      <c r="U11" s="896"/>
      <c r="V11" s="896"/>
      <c r="W11" s="896"/>
      <c r="X11" s="896"/>
      <c r="Y11" s="896"/>
      <c r="Z11" s="896"/>
      <c r="AA11" s="896"/>
      <c r="AG11" s="700">
        <v>10</v>
      </c>
      <c r="AH11" s="700">
        <v>3225</v>
      </c>
      <c r="AI11" s="700">
        <f t="shared" si="0"/>
        <v>5</v>
      </c>
    </row>
    <row r="12" spans="1:35" x14ac:dyDescent="0.15">
      <c r="A12" s="895" t="s">
        <v>3345</v>
      </c>
      <c r="B12" s="896" t="s">
        <v>370</v>
      </c>
      <c r="C12" s="896" t="s">
        <v>4483</v>
      </c>
      <c r="D12" s="896" t="s">
        <v>1398</v>
      </c>
      <c r="E12" s="896"/>
      <c r="F12" s="896"/>
      <c r="G12" s="896"/>
      <c r="H12" s="896"/>
      <c r="I12" s="896"/>
      <c r="J12" s="896"/>
      <c r="K12" s="896"/>
      <c r="L12" s="896"/>
      <c r="M12" s="896"/>
      <c r="N12" s="896"/>
      <c r="O12" s="896"/>
      <c r="P12" s="896"/>
      <c r="Q12" s="896"/>
      <c r="R12" s="896"/>
      <c r="S12" s="896"/>
      <c r="T12" s="896"/>
      <c r="U12" s="896"/>
      <c r="V12" s="896"/>
      <c r="W12" s="896"/>
      <c r="X12" s="896"/>
      <c r="Y12" s="896"/>
      <c r="Z12" s="896"/>
      <c r="AA12" s="896"/>
      <c r="AG12" s="700">
        <v>11</v>
      </c>
      <c r="AH12" s="700">
        <v>3230</v>
      </c>
      <c r="AI12" s="700">
        <f t="shared" si="0"/>
        <v>2</v>
      </c>
    </row>
    <row r="13" spans="1:35" x14ac:dyDescent="0.15">
      <c r="A13" s="895" t="s">
        <v>3355</v>
      </c>
      <c r="B13" s="896" t="s">
        <v>379</v>
      </c>
      <c r="C13" s="896" t="s">
        <v>2271</v>
      </c>
      <c r="D13" s="896" t="s">
        <v>4484</v>
      </c>
      <c r="E13" s="896" t="s">
        <v>938</v>
      </c>
      <c r="F13" s="896"/>
      <c r="G13" s="896"/>
      <c r="H13" s="896"/>
      <c r="I13" s="896"/>
      <c r="J13" s="896"/>
      <c r="K13" s="896"/>
      <c r="L13" s="896"/>
      <c r="M13" s="896"/>
      <c r="N13" s="896"/>
      <c r="O13" s="896"/>
      <c r="P13" s="896"/>
      <c r="Q13" s="896"/>
      <c r="R13" s="896"/>
      <c r="S13" s="896"/>
      <c r="T13" s="896"/>
      <c r="U13" s="896"/>
      <c r="V13" s="896"/>
      <c r="W13" s="896"/>
      <c r="X13" s="896"/>
      <c r="Y13" s="896"/>
      <c r="Z13" s="896"/>
      <c r="AA13" s="896"/>
      <c r="AG13" s="700">
        <v>12</v>
      </c>
      <c r="AH13" s="700">
        <v>3239</v>
      </c>
      <c r="AI13" s="700">
        <f t="shared" si="0"/>
        <v>3</v>
      </c>
    </row>
    <row r="14" spans="1:35" x14ac:dyDescent="0.15">
      <c r="A14" s="895" t="s">
        <v>3375</v>
      </c>
      <c r="B14" s="896" t="s">
        <v>394</v>
      </c>
      <c r="C14" s="896" t="s">
        <v>4485</v>
      </c>
      <c r="D14" s="896"/>
      <c r="E14" s="896"/>
      <c r="F14" s="896"/>
      <c r="G14" s="896"/>
      <c r="H14" s="896"/>
      <c r="I14" s="896"/>
      <c r="J14" s="896"/>
      <c r="K14" s="896"/>
      <c r="L14" s="896"/>
      <c r="M14" s="896"/>
      <c r="N14" s="896"/>
      <c r="O14" s="896"/>
      <c r="P14" s="896"/>
      <c r="Q14" s="896"/>
      <c r="R14" s="896"/>
      <c r="S14" s="896"/>
      <c r="T14" s="896"/>
      <c r="U14" s="896"/>
      <c r="V14" s="896"/>
      <c r="W14" s="896"/>
      <c r="X14" s="896"/>
      <c r="Y14" s="896"/>
      <c r="Z14" s="896"/>
      <c r="AA14" s="896"/>
      <c r="AG14" s="700">
        <v>13</v>
      </c>
      <c r="AH14" s="700">
        <v>3254</v>
      </c>
      <c r="AI14" s="700">
        <f t="shared" si="0"/>
        <v>1</v>
      </c>
    </row>
    <row r="15" spans="1:35" x14ac:dyDescent="0.15">
      <c r="A15" s="895" t="s">
        <v>3384</v>
      </c>
      <c r="B15" s="896" t="s">
        <v>2742</v>
      </c>
      <c r="C15" s="896" t="s">
        <v>4486</v>
      </c>
      <c r="D15" s="896" t="s">
        <v>2824</v>
      </c>
      <c r="E15" s="896"/>
      <c r="F15" s="896"/>
      <c r="G15" s="896"/>
      <c r="H15" s="896"/>
      <c r="I15" s="896"/>
      <c r="J15" s="896"/>
      <c r="K15" s="896"/>
      <c r="L15" s="896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G15" s="700">
        <v>14</v>
      </c>
      <c r="AH15" s="700">
        <v>3212</v>
      </c>
      <c r="AI15" s="700">
        <f t="shared" si="0"/>
        <v>2</v>
      </c>
    </row>
    <row r="16" spans="1:35" x14ac:dyDescent="0.15">
      <c r="A16" s="895" t="s">
        <v>3400</v>
      </c>
      <c r="B16" s="896" t="s">
        <v>328</v>
      </c>
      <c r="C16" s="896" t="s">
        <v>2285</v>
      </c>
      <c r="D16" s="896"/>
      <c r="E16" s="896"/>
      <c r="F16" s="896"/>
      <c r="G16" s="896"/>
      <c r="H16" s="896"/>
      <c r="I16" s="896"/>
      <c r="J16" s="896"/>
      <c r="K16" s="896"/>
      <c r="L16" s="896"/>
      <c r="M16" s="896"/>
      <c r="N16" s="896"/>
      <c r="O16" s="896"/>
      <c r="P16" s="896"/>
      <c r="Q16" s="896"/>
      <c r="R16" s="896"/>
      <c r="S16" s="896"/>
      <c r="T16" s="896"/>
      <c r="U16" s="896"/>
      <c r="V16" s="896"/>
      <c r="W16" s="896"/>
      <c r="X16" s="896"/>
      <c r="Y16" s="896"/>
      <c r="Z16" s="896"/>
      <c r="AA16" s="896"/>
      <c r="AG16" s="700">
        <v>16</v>
      </c>
      <c r="AH16" s="700">
        <v>3185</v>
      </c>
      <c r="AI16" s="700">
        <f t="shared" si="0"/>
        <v>1</v>
      </c>
    </row>
    <row r="17" spans="1:35" x14ac:dyDescent="0.15">
      <c r="A17" s="895" t="s">
        <v>3404</v>
      </c>
      <c r="B17" s="896" t="s">
        <v>332</v>
      </c>
      <c r="C17" s="896" t="s">
        <v>4487</v>
      </c>
      <c r="D17" s="896" t="s">
        <v>2273</v>
      </c>
      <c r="E17" s="896"/>
      <c r="F17" s="896"/>
      <c r="G17" s="896"/>
      <c r="H17" s="896"/>
      <c r="I17" s="896"/>
      <c r="J17" s="896"/>
      <c r="K17" s="896"/>
      <c r="L17" s="896"/>
      <c r="M17" s="896"/>
      <c r="N17" s="896"/>
      <c r="O17" s="896"/>
      <c r="P17" s="896"/>
      <c r="Q17" s="896"/>
      <c r="R17" s="896"/>
      <c r="S17" s="896"/>
      <c r="T17" s="896"/>
      <c r="U17" s="896"/>
      <c r="V17" s="896"/>
      <c r="W17" s="896"/>
      <c r="X17" s="896"/>
      <c r="Y17" s="896"/>
      <c r="Z17" s="896"/>
      <c r="AA17" s="896"/>
      <c r="AG17" s="700">
        <v>17</v>
      </c>
      <c r="AH17" s="700">
        <v>3189</v>
      </c>
      <c r="AI17" s="700">
        <f t="shared" si="0"/>
        <v>2</v>
      </c>
    </row>
    <row r="18" spans="1:35" x14ac:dyDescent="0.15">
      <c r="A18" s="895" t="s">
        <v>3418</v>
      </c>
      <c r="B18" s="896" t="s">
        <v>382</v>
      </c>
      <c r="C18" s="896" t="s">
        <v>4485</v>
      </c>
      <c r="D18" s="896" t="s">
        <v>2285</v>
      </c>
      <c r="E18" s="896" t="s">
        <v>1388</v>
      </c>
      <c r="F18" s="896" t="s">
        <v>2809</v>
      </c>
      <c r="G18" s="896" t="s">
        <v>2810</v>
      </c>
      <c r="H18" s="896"/>
      <c r="I18" s="896"/>
      <c r="J18" s="896"/>
      <c r="K18" s="896"/>
      <c r="L18" s="896"/>
      <c r="M18" s="896"/>
      <c r="N18" s="896"/>
      <c r="O18" s="896"/>
      <c r="P18" s="896"/>
      <c r="Q18" s="896"/>
      <c r="R18" s="896"/>
      <c r="S18" s="896"/>
      <c r="T18" s="896"/>
      <c r="U18" s="896"/>
      <c r="V18" s="896"/>
      <c r="W18" s="896"/>
      <c r="X18" s="896"/>
      <c r="Y18" s="896"/>
      <c r="Z18" s="896"/>
      <c r="AA18" s="896"/>
      <c r="AG18" s="700">
        <v>18</v>
      </c>
      <c r="AH18" s="700">
        <v>3242</v>
      </c>
      <c r="AI18" s="700">
        <f t="shared" si="0"/>
        <v>5</v>
      </c>
    </row>
    <row r="19" spans="1:35" x14ac:dyDescent="0.15">
      <c r="A19" s="895" t="s">
        <v>3420</v>
      </c>
      <c r="B19" s="896" t="s">
        <v>384</v>
      </c>
      <c r="C19" s="896" t="s">
        <v>4488</v>
      </c>
      <c r="D19" s="896"/>
      <c r="E19" s="896"/>
      <c r="F19" s="896"/>
      <c r="G19" s="896"/>
      <c r="H19" s="896"/>
      <c r="I19" s="896"/>
      <c r="J19" s="896"/>
      <c r="K19" s="896"/>
      <c r="L19" s="896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G19" s="700">
        <v>19</v>
      </c>
      <c r="AH19" s="700">
        <v>3243</v>
      </c>
      <c r="AI19" s="700">
        <f t="shared" si="0"/>
        <v>1</v>
      </c>
    </row>
    <row r="20" spans="1:35" x14ac:dyDescent="0.15">
      <c r="A20" s="895" t="s">
        <v>3422</v>
      </c>
      <c r="B20" s="896" t="s">
        <v>388</v>
      </c>
      <c r="C20" s="896" t="s">
        <v>2285</v>
      </c>
      <c r="D20" s="896" t="s">
        <v>2274</v>
      </c>
      <c r="E20" s="896"/>
      <c r="F20" s="896"/>
      <c r="G20" s="896"/>
      <c r="H20" s="896"/>
      <c r="I20" s="896"/>
      <c r="J20" s="896"/>
      <c r="K20" s="896"/>
      <c r="L20" s="896"/>
      <c r="M20" s="896"/>
      <c r="N20" s="896"/>
      <c r="O20" s="896"/>
      <c r="P20" s="896"/>
      <c r="Q20" s="896"/>
      <c r="R20" s="896"/>
      <c r="S20" s="896"/>
      <c r="T20" s="896"/>
      <c r="U20" s="896"/>
      <c r="V20" s="896"/>
      <c r="W20" s="896"/>
      <c r="X20" s="896"/>
      <c r="Y20" s="896"/>
      <c r="Z20" s="896"/>
      <c r="AA20" s="896"/>
      <c r="AG20" s="700">
        <v>20</v>
      </c>
      <c r="AH20" s="700">
        <v>3247</v>
      </c>
      <c r="AI20" s="700">
        <f t="shared" si="0"/>
        <v>2</v>
      </c>
    </row>
    <row r="21" spans="1:35" x14ac:dyDescent="0.15">
      <c r="A21" s="895" t="s">
        <v>3428</v>
      </c>
      <c r="B21" s="896" t="s">
        <v>322</v>
      </c>
      <c r="C21" s="896" t="s">
        <v>2270</v>
      </c>
      <c r="D21" s="896" t="s">
        <v>939</v>
      </c>
      <c r="E21" s="896" t="s">
        <v>4489</v>
      </c>
      <c r="F21" s="896" t="s">
        <v>916</v>
      </c>
      <c r="G21" s="896"/>
      <c r="H21" s="896"/>
      <c r="I21" s="896"/>
      <c r="J21" s="896"/>
      <c r="K21" s="896"/>
      <c r="L21" s="896"/>
      <c r="M21" s="896"/>
      <c r="N21" s="896"/>
      <c r="O21" s="896"/>
      <c r="P21" s="896"/>
      <c r="Q21" s="896"/>
      <c r="R21" s="896"/>
      <c r="S21" s="896"/>
      <c r="T21" s="896"/>
      <c r="U21" s="896"/>
      <c r="V21" s="896"/>
      <c r="W21" s="896"/>
      <c r="X21" s="896"/>
      <c r="Y21" s="896"/>
      <c r="Z21" s="896"/>
      <c r="AA21" s="896"/>
      <c r="AG21" s="700">
        <v>21</v>
      </c>
      <c r="AH21" s="700">
        <v>3179</v>
      </c>
      <c r="AI21" s="700">
        <f t="shared" si="0"/>
        <v>4</v>
      </c>
    </row>
    <row r="22" spans="1:35" x14ac:dyDescent="0.15">
      <c r="A22" s="895" t="s">
        <v>3456</v>
      </c>
      <c r="B22" s="896" t="s">
        <v>704</v>
      </c>
      <c r="C22" s="896" t="s">
        <v>2294</v>
      </c>
      <c r="D22" s="896" t="s">
        <v>2295</v>
      </c>
      <c r="E22" s="896"/>
      <c r="F22" s="896"/>
      <c r="G22" s="896"/>
      <c r="H22" s="896"/>
      <c r="I22" s="896"/>
      <c r="J22" s="896"/>
      <c r="K22" s="896"/>
      <c r="L22" s="896"/>
      <c r="M22" s="896"/>
      <c r="N22" s="896"/>
      <c r="O22" s="896"/>
      <c r="P22" s="896"/>
      <c r="Q22" s="896"/>
      <c r="R22" s="896"/>
      <c r="S22" s="896"/>
      <c r="T22" s="896"/>
      <c r="U22" s="896"/>
      <c r="V22" s="896"/>
      <c r="W22" s="896"/>
      <c r="X22" s="896"/>
      <c r="Y22" s="896"/>
      <c r="Z22" s="896"/>
      <c r="AA22" s="896"/>
      <c r="AG22" s="700">
        <v>22</v>
      </c>
      <c r="AH22" s="700">
        <v>3607</v>
      </c>
      <c r="AI22" s="700">
        <f t="shared" si="0"/>
        <v>2</v>
      </c>
    </row>
    <row r="23" spans="1:35" x14ac:dyDescent="0.15">
      <c r="A23" s="895" t="s">
        <v>3464</v>
      </c>
      <c r="B23" s="896" t="s">
        <v>358</v>
      </c>
      <c r="C23" s="896" t="s">
        <v>4490</v>
      </c>
      <c r="D23" s="896" t="s">
        <v>2164</v>
      </c>
      <c r="E23" s="896"/>
      <c r="F23" s="896"/>
      <c r="G23" s="896"/>
      <c r="H23" s="896"/>
      <c r="I23" s="896"/>
      <c r="J23" s="896"/>
      <c r="K23" s="896"/>
      <c r="L23" s="896"/>
      <c r="M23" s="896"/>
      <c r="N23" s="896"/>
      <c r="O23" s="896"/>
      <c r="P23" s="896"/>
      <c r="Q23" s="896"/>
      <c r="R23" s="896"/>
      <c r="S23" s="896"/>
      <c r="T23" s="896"/>
      <c r="U23" s="896"/>
      <c r="V23" s="896"/>
      <c r="W23" s="896"/>
      <c r="X23" s="896"/>
      <c r="Y23" s="896"/>
      <c r="Z23" s="896"/>
      <c r="AA23" s="896"/>
      <c r="AG23" s="700">
        <v>23</v>
      </c>
      <c r="AH23" s="700">
        <v>3217</v>
      </c>
      <c r="AI23" s="700">
        <f t="shared" si="0"/>
        <v>2</v>
      </c>
    </row>
    <row r="24" spans="1:35" x14ac:dyDescent="0.15">
      <c r="A24" s="895" t="s">
        <v>3468</v>
      </c>
      <c r="B24" s="896" t="s">
        <v>2464</v>
      </c>
      <c r="C24" s="896" t="s">
        <v>2275</v>
      </c>
      <c r="D24" s="896"/>
      <c r="E24" s="896"/>
      <c r="F24" s="896"/>
      <c r="G24" s="896"/>
      <c r="H24" s="896"/>
      <c r="I24" s="896"/>
      <c r="J24" s="896"/>
      <c r="K24" s="896"/>
      <c r="L24" s="896"/>
      <c r="M24" s="896"/>
      <c r="N24" s="896"/>
      <c r="O24" s="896"/>
      <c r="P24" s="896"/>
      <c r="Q24" s="896"/>
      <c r="R24" s="896"/>
      <c r="S24" s="896"/>
      <c r="T24" s="896"/>
      <c r="U24" s="896"/>
      <c r="V24" s="896"/>
      <c r="W24" s="896"/>
      <c r="X24" s="896"/>
      <c r="Y24" s="896"/>
      <c r="Z24" s="896"/>
      <c r="AA24" s="896"/>
      <c r="AG24" s="700">
        <v>24</v>
      </c>
      <c r="AH24" s="700">
        <v>3255</v>
      </c>
      <c r="AI24" s="700">
        <f t="shared" si="0"/>
        <v>1</v>
      </c>
    </row>
    <row r="25" spans="1:35" x14ac:dyDescent="0.15">
      <c r="A25" s="895" t="s">
        <v>3476</v>
      </c>
      <c r="B25" s="896" t="s">
        <v>402</v>
      </c>
      <c r="C25" s="896" t="s">
        <v>4486</v>
      </c>
      <c r="D25" s="896"/>
      <c r="E25" s="896"/>
      <c r="F25" s="896"/>
      <c r="G25" s="896"/>
      <c r="H25" s="896"/>
      <c r="I25" s="896"/>
      <c r="J25" s="896"/>
      <c r="K25" s="896"/>
      <c r="L25" s="896"/>
      <c r="M25" s="896"/>
      <c r="N25" s="896"/>
      <c r="O25" s="896"/>
      <c r="P25" s="896"/>
      <c r="Q25" s="896"/>
      <c r="R25" s="896"/>
      <c r="S25" s="896"/>
      <c r="T25" s="896"/>
      <c r="U25" s="896"/>
      <c r="V25" s="896"/>
      <c r="W25" s="896"/>
      <c r="X25" s="896"/>
      <c r="Y25" s="896"/>
      <c r="Z25" s="896"/>
      <c r="AA25" s="896"/>
      <c r="AG25" s="700">
        <v>25</v>
      </c>
      <c r="AH25" s="700">
        <v>3159</v>
      </c>
      <c r="AI25" s="700">
        <f t="shared" si="0"/>
        <v>1</v>
      </c>
    </row>
    <row r="26" spans="1:35" x14ac:dyDescent="0.15">
      <c r="A26" s="895" t="s">
        <v>3496</v>
      </c>
      <c r="B26" s="896" t="s">
        <v>407</v>
      </c>
      <c r="C26" s="896" t="s">
        <v>4491</v>
      </c>
      <c r="D26" s="896" t="s">
        <v>1280</v>
      </c>
      <c r="E26" s="896"/>
      <c r="F26" s="896"/>
      <c r="G26" s="896"/>
      <c r="H26" s="896"/>
      <c r="I26" s="896"/>
      <c r="J26" s="896"/>
      <c r="K26" s="896"/>
      <c r="L26" s="896"/>
      <c r="M26" s="896"/>
      <c r="N26" s="896"/>
      <c r="O26" s="896"/>
      <c r="P26" s="896"/>
      <c r="Q26" s="896"/>
      <c r="R26" s="896"/>
      <c r="S26" s="896"/>
      <c r="T26" s="896"/>
      <c r="U26" s="896"/>
      <c r="V26" s="896"/>
      <c r="W26" s="896"/>
      <c r="X26" s="896"/>
      <c r="Y26" s="896"/>
      <c r="Z26" s="896"/>
      <c r="AA26" s="896"/>
      <c r="AG26" s="700">
        <v>26</v>
      </c>
      <c r="AH26" s="700">
        <v>3268</v>
      </c>
      <c r="AI26" s="700">
        <f t="shared" si="0"/>
        <v>2</v>
      </c>
    </row>
    <row r="27" spans="1:35" x14ac:dyDescent="0.15">
      <c r="A27" s="895" t="s">
        <v>3508</v>
      </c>
      <c r="B27" s="896" t="s">
        <v>415</v>
      </c>
      <c r="C27" s="896" t="s">
        <v>4492</v>
      </c>
      <c r="D27" s="896"/>
      <c r="E27" s="896"/>
      <c r="F27" s="896"/>
      <c r="G27" s="896"/>
      <c r="H27" s="896"/>
      <c r="I27" s="896"/>
      <c r="J27" s="896"/>
      <c r="K27" s="896"/>
      <c r="L27" s="896"/>
      <c r="M27" s="896"/>
      <c r="N27" s="896"/>
      <c r="O27" s="896"/>
      <c r="P27" s="896"/>
      <c r="Q27" s="896"/>
      <c r="R27" s="896"/>
      <c r="S27" s="896"/>
      <c r="T27" s="896"/>
      <c r="U27" s="896"/>
      <c r="V27" s="896"/>
      <c r="W27" s="896"/>
      <c r="X27" s="896"/>
      <c r="Y27" s="896"/>
      <c r="Z27" s="896"/>
      <c r="AA27" s="896"/>
      <c r="AG27" s="700">
        <v>27</v>
      </c>
      <c r="AH27" s="700">
        <v>3278</v>
      </c>
      <c r="AI27" s="700">
        <f t="shared" si="0"/>
        <v>1</v>
      </c>
    </row>
    <row r="28" spans="1:35" x14ac:dyDescent="0.15">
      <c r="A28" s="895" t="s">
        <v>3584</v>
      </c>
      <c r="B28" s="896" t="s">
        <v>427</v>
      </c>
      <c r="C28" s="896" t="s">
        <v>4629</v>
      </c>
      <c r="D28" s="896"/>
      <c r="E28" s="896"/>
      <c r="F28" s="896"/>
      <c r="G28" s="896"/>
      <c r="H28" s="896"/>
      <c r="I28" s="896"/>
      <c r="J28" s="896"/>
      <c r="K28" s="896"/>
      <c r="L28" s="896"/>
      <c r="M28" s="896"/>
      <c r="N28" s="896"/>
      <c r="O28" s="896"/>
      <c r="P28" s="896"/>
      <c r="Q28" s="896"/>
      <c r="R28" s="896"/>
      <c r="S28" s="896"/>
      <c r="T28" s="896"/>
      <c r="U28" s="896"/>
      <c r="V28" s="896"/>
      <c r="W28" s="896"/>
      <c r="X28" s="896"/>
      <c r="Y28" s="896"/>
      <c r="Z28" s="896"/>
      <c r="AA28" s="896"/>
      <c r="AH28" s="699">
        <v>3292</v>
      </c>
      <c r="AI28" s="700">
        <f t="shared" si="0"/>
        <v>1</v>
      </c>
    </row>
    <row r="29" spans="1:35" x14ac:dyDescent="0.15">
      <c r="A29" s="895" t="s">
        <v>3691</v>
      </c>
      <c r="B29" s="896" t="s">
        <v>454</v>
      </c>
      <c r="C29" s="896" t="s">
        <v>2276</v>
      </c>
      <c r="D29" s="896"/>
      <c r="E29" s="896"/>
      <c r="F29" s="896"/>
      <c r="G29" s="896"/>
      <c r="H29" s="896"/>
      <c r="I29" s="896"/>
      <c r="J29" s="896"/>
      <c r="K29" s="896"/>
      <c r="L29" s="896"/>
      <c r="M29" s="896"/>
      <c r="N29" s="896"/>
      <c r="O29" s="896"/>
      <c r="P29" s="896"/>
      <c r="Q29" s="896"/>
      <c r="R29" s="896"/>
      <c r="S29" s="896"/>
      <c r="T29" s="896"/>
      <c r="U29" s="896"/>
      <c r="V29" s="896"/>
      <c r="W29" s="896"/>
      <c r="X29" s="896"/>
      <c r="Y29" s="896"/>
      <c r="Z29" s="896"/>
      <c r="AA29" s="896"/>
      <c r="AG29" s="700">
        <v>28</v>
      </c>
      <c r="AH29" s="700">
        <v>3322</v>
      </c>
      <c r="AI29" s="700">
        <f t="shared" si="0"/>
        <v>1</v>
      </c>
    </row>
    <row r="30" spans="1:35" x14ac:dyDescent="0.15">
      <c r="A30" s="895" t="s">
        <v>3699</v>
      </c>
      <c r="B30" s="896" t="s">
        <v>457</v>
      </c>
      <c r="C30" s="896" t="s">
        <v>4493</v>
      </c>
      <c r="D30" s="896"/>
      <c r="E30" s="896"/>
      <c r="F30" s="896"/>
      <c r="G30" s="896"/>
      <c r="H30" s="896"/>
      <c r="I30" s="896"/>
      <c r="J30" s="896"/>
      <c r="K30" s="896"/>
      <c r="L30" s="896"/>
      <c r="M30" s="896"/>
      <c r="N30" s="896"/>
      <c r="O30" s="896"/>
      <c r="P30" s="896"/>
      <c r="Q30" s="896"/>
      <c r="R30" s="896"/>
      <c r="S30" s="896"/>
      <c r="T30" s="896"/>
      <c r="U30" s="896"/>
      <c r="V30" s="896"/>
      <c r="W30" s="896"/>
      <c r="X30" s="896"/>
      <c r="Y30" s="896"/>
      <c r="Z30" s="896"/>
      <c r="AA30" s="896"/>
      <c r="AG30" s="700">
        <v>29</v>
      </c>
      <c r="AH30" s="700">
        <v>3326</v>
      </c>
      <c r="AI30" s="700">
        <f t="shared" si="0"/>
        <v>1</v>
      </c>
    </row>
    <row r="31" spans="1:35" x14ac:dyDescent="0.15">
      <c r="A31" s="895" t="s">
        <v>3770</v>
      </c>
      <c r="B31" s="896" t="s">
        <v>493</v>
      </c>
      <c r="C31" s="896" t="s">
        <v>2277</v>
      </c>
      <c r="D31" s="896"/>
      <c r="E31" s="896"/>
      <c r="F31" s="896"/>
      <c r="G31" s="896"/>
      <c r="H31" s="896"/>
      <c r="I31" s="896"/>
      <c r="J31" s="896"/>
      <c r="K31" s="896"/>
      <c r="L31" s="896"/>
      <c r="M31" s="896"/>
      <c r="N31" s="896"/>
      <c r="O31" s="896"/>
      <c r="P31" s="896"/>
      <c r="Q31" s="896"/>
      <c r="R31" s="896"/>
      <c r="S31" s="896"/>
      <c r="T31" s="896"/>
      <c r="U31" s="896"/>
      <c r="V31" s="896"/>
      <c r="W31" s="896"/>
      <c r="X31" s="896"/>
      <c r="Y31" s="896"/>
      <c r="Z31" s="896"/>
      <c r="AA31" s="896"/>
      <c r="AG31" s="700">
        <v>30</v>
      </c>
      <c r="AH31" s="700">
        <v>3364</v>
      </c>
      <c r="AI31" s="700">
        <f t="shared" si="0"/>
        <v>1</v>
      </c>
    </row>
    <row r="32" spans="1:35" x14ac:dyDescent="0.15">
      <c r="A32" s="895" t="s">
        <v>3778</v>
      </c>
      <c r="B32" s="896" t="s">
        <v>504</v>
      </c>
      <c r="C32" s="896" t="s">
        <v>2278</v>
      </c>
      <c r="D32" s="896" t="s">
        <v>2279</v>
      </c>
      <c r="E32" s="896" t="s">
        <v>2269</v>
      </c>
      <c r="F32" s="896" t="s">
        <v>2280</v>
      </c>
      <c r="G32" s="896"/>
      <c r="H32" s="896"/>
      <c r="I32" s="896"/>
      <c r="J32" s="896"/>
      <c r="K32" s="896"/>
      <c r="L32" s="896"/>
      <c r="M32" s="896"/>
      <c r="N32" s="896"/>
      <c r="O32" s="896"/>
      <c r="P32" s="896"/>
      <c r="Q32" s="896"/>
      <c r="R32" s="896"/>
      <c r="S32" s="896"/>
      <c r="T32" s="896"/>
      <c r="U32" s="896"/>
      <c r="V32" s="896"/>
      <c r="W32" s="896"/>
      <c r="X32" s="896"/>
      <c r="Y32" s="896"/>
      <c r="Z32" s="896"/>
      <c r="AA32" s="896"/>
      <c r="AH32" s="700">
        <v>3375</v>
      </c>
      <c r="AI32" s="700">
        <f t="shared" si="0"/>
        <v>4</v>
      </c>
    </row>
    <row r="33" spans="1:35" x14ac:dyDescent="0.15">
      <c r="A33" s="895" t="s">
        <v>3789</v>
      </c>
      <c r="B33" s="896" t="s">
        <v>473</v>
      </c>
      <c r="C33" s="896" t="s">
        <v>4488</v>
      </c>
      <c r="D33" s="896"/>
      <c r="E33" s="896"/>
      <c r="F33" s="896"/>
      <c r="G33" s="896"/>
      <c r="H33" s="896"/>
      <c r="I33" s="896"/>
      <c r="J33" s="896"/>
      <c r="K33" s="896"/>
      <c r="L33" s="896"/>
      <c r="M33" s="896"/>
      <c r="N33" s="896"/>
      <c r="O33" s="896"/>
      <c r="P33" s="896"/>
      <c r="Q33" s="896"/>
      <c r="R33" s="896"/>
      <c r="S33" s="896"/>
      <c r="T33" s="896"/>
      <c r="U33" s="896"/>
      <c r="V33" s="896"/>
      <c r="W33" s="896"/>
      <c r="X33" s="896"/>
      <c r="Y33" s="896"/>
      <c r="Z33" s="896"/>
      <c r="AA33" s="896"/>
      <c r="AH33" s="700">
        <v>3342</v>
      </c>
      <c r="AI33" s="700">
        <f t="shared" si="0"/>
        <v>1</v>
      </c>
    </row>
    <row r="34" spans="1:35" x14ac:dyDescent="0.15">
      <c r="A34" s="895" t="s">
        <v>3884</v>
      </c>
      <c r="B34" s="896" t="s">
        <v>520</v>
      </c>
      <c r="C34" s="896" t="s">
        <v>2281</v>
      </c>
      <c r="D34" s="896" t="s">
        <v>4494</v>
      </c>
      <c r="E34" s="896"/>
      <c r="F34" s="896"/>
      <c r="G34" s="896"/>
      <c r="H34" s="896"/>
      <c r="I34" s="896"/>
      <c r="J34" s="896"/>
      <c r="K34" s="896"/>
      <c r="L34" s="896"/>
      <c r="M34" s="896"/>
      <c r="N34" s="896"/>
      <c r="O34" s="896"/>
      <c r="P34" s="896"/>
      <c r="Q34" s="896"/>
      <c r="R34" s="896"/>
      <c r="S34" s="896"/>
      <c r="T34" s="896"/>
      <c r="U34" s="896"/>
      <c r="V34" s="896"/>
      <c r="W34" s="896"/>
      <c r="X34" s="896"/>
      <c r="Y34" s="896"/>
      <c r="Z34" s="896"/>
      <c r="AA34" s="896"/>
      <c r="AH34" s="700">
        <v>3396</v>
      </c>
      <c r="AI34" s="700">
        <f t="shared" si="0"/>
        <v>2</v>
      </c>
    </row>
    <row r="35" spans="1:35" x14ac:dyDescent="0.15">
      <c r="A35" s="895" t="s">
        <v>3894</v>
      </c>
      <c r="B35" s="896" t="s">
        <v>524</v>
      </c>
      <c r="C35" s="896" t="s">
        <v>4495</v>
      </c>
      <c r="D35" s="896"/>
      <c r="E35" s="896"/>
      <c r="F35" s="896"/>
      <c r="G35" s="896"/>
      <c r="H35" s="896"/>
      <c r="I35" s="896"/>
      <c r="J35" s="896"/>
      <c r="K35" s="896"/>
      <c r="L35" s="896"/>
      <c r="M35" s="896"/>
      <c r="N35" s="896"/>
      <c r="O35" s="896"/>
      <c r="P35" s="896"/>
      <c r="Q35" s="896"/>
      <c r="R35" s="896"/>
      <c r="S35" s="896"/>
      <c r="T35" s="896"/>
      <c r="U35" s="896"/>
      <c r="V35" s="896"/>
      <c r="W35" s="896"/>
      <c r="X35" s="896"/>
      <c r="Y35" s="896"/>
      <c r="Z35" s="896"/>
      <c r="AA35" s="896"/>
      <c r="AH35" s="700">
        <v>3401</v>
      </c>
      <c r="AI35" s="700">
        <f t="shared" si="0"/>
        <v>1</v>
      </c>
    </row>
    <row r="36" spans="1:35" x14ac:dyDescent="0.15">
      <c r="A36" s="895" t="s">
        <v>4504</v>
      </c>
      <c r="B36" s="896" t="s">
        <v>532</v>
      </c>
      <c r="C36" s="896" t="s">
        <v>4496</v>
      </c>
      <c r="D36" s="896" t="s">
        <v>2283</v>
      </c>
      <c r="E36" s="896" t="s">
        <v>2284</v>
      </c>
      <c r="F36" s="896" t="s">
        <v>2285</v>
      </c>
      <c r="G36" s="896" t="s">
        <v>2286</v>
      </c>
      <c r="H36" s="896" t="s">
        <v>2287</v>
      </c>
      <c r="I36" s="896" t="s">
        <v>2289</v>
      </c>
      <c r="J36" s="896" t="s">
        <v>2274</v>
      </c>
      <c r="K36" s="896" t="s">
        <v>2288</v>
      </c>
      <c r="L36" s="896" t="s">
        <v>2269</v>
      </c>
      <c r="M36" s="896"/>
      <c r="N36" s="896"/>
      <c r="O36" s="896"/>
      <c r="P36" s="896"/>
      <c r="Q36" s="896"/>
      <c r="R36" s="896"/>
      <c r="S36" s="896"/>
      <c r="T36" s="896"/>
      <c r="U36" s="896"/>
      <c r="V36" s="896"/>
      <c r="W36" s="896"/>
      <c r="X36" s="896"/>
      <c r="Y36" s="896"/>
      <c r="Z36" s="896"/>
      <c r="AA36" s="896"/>
      <c r="AH36" s="700">
        <v>3411</v>
      </c>
      <c r="AI36" s="700">
        <f t="shared" si="0"/>
        <v>10</v>
      </c>
    </row>
    <row r="37" spans="1:35" x14ac:dyDescent="0.15">
      <c r="A37" s="895" t="s">
        <v>3914</v>
      </c>
      <c r="B37" s="896" t="s">
        <v>534</v>
      </c>
      <c r="C37" s="896" t="s">
        <v>2290</v>
      </c>
      <c r="D37" s="896"/>
      <c r="E37" s="896"/>
      <c r="F37" s="896"/>
      <c r="G37" s="896"/>
      <c r="H37" s="896"/>
      <c r="I37" s="896"/>
      <c r="J37" s="896"/>
      <c r="K37" s="896"/>
      <c r="L37" s="896"/>
      <c r="M37" s="896"/>
      <c r="N37" s="896"/>
      <c r="O37" s="896"/>
      <c r="P37" s="896"/>
      <c r="Q37" s="896"/>
      <c r="R37" s="896"/>
      <c r="S37" s="896"/>
      <c r="T37" s="896"/>
      <c r="U37" s="896"/>
      <c r="V37" s="896"/>
      <c r="W37" s="896"/>
      <c r="X37" s="896"/>
      <c r="Y37" s="896"/>
      <c r="Z37" s="896"/>
      <c r="AA37" s="896"/>
      <c r="AH37" s="700">
        <v>3413</v>
      </c>
      <c r="AI37" s="700">
        <f t="shared" si="0"/>
        <v>1</v>
      </c>
    </row>
    <row r="38" spans="1:35" x14ac:dyDescent="0.15">
      <c r="A38" s="895" t="s">
        <v>3916</v>
      </c>
      <c r="B38" s="896" t="s">
        <v>3917</v>
      </c>
      <c r="C38" s="896" t="s">
        <v>4497</v>
      </c>
      <c r="D38" s="896" t="s">
        <v>1204</v>
      </c>
      <c r="E38" s="896"/>
      <c r="F38" s="896"/>
      <c r="G38" s="896"/>
      <c r="H38" s="896"/>
      <c r="I38" s="896"/>
      <c r="J38" s="896"/>
      <c r="K38" s="896"/>
      <c r="L38" s="896"/>
      <c r="M38" s="896"/>
      <c r="N38" s="896"/>
      <c r="O38" s="896"/>
      <c r="P38" s="896"/>
      <c r="Q38" s="896"/>
      <c r="R38" s="896"/>
      <c r="S38" s="896"/>
      <c r="T38" s="896"/>
      <c r="U38" s="896"/>
      <c r="V38" s="896"/>
      <c r="W38" s="896"/>
      <c r="X38" s="896"/>
      <c r="Y38" s="896"/>
      <c r="Z38" s="896"/>
      <c r="AA38" s="896"/>
      <c r="AH38" s="700">
        <v>3400</v>
      </c>
      <c r="AI38" s="700">
        <f t="shared" si="0"/>
        <v>2</v>
      </c>
    </row>
    <row r="39" spans="1:35" x14ac:dyDescent="0.15">
      <c r="A39" s="895" t="s">
        <v>3959</v>
      </c>
      <c r="B39" s="896" t="s">
        <v>542</v>
      </c>
      <c r="C39" s="896" t="s">
        <v>4498</v>
      </c>
      <c r="D39" s="896"/>
      <c r="E39" s="896"/>
      <c r="F39" s="896"/>
      <c r="G39" s="896"/>
      <c r="H39" s="896"/>
      <c r="I39" s="896"/>
      <c r="J39" s="896"/>
      <c r="K39" s="896"/>
      <c r="L39" s="896"/>
      <c r="M39" s="896"/>
      <c r="N39" s="896"/>
      <c r="O39" s="896"/>
      <c r="P39" s="896"/>
      <c r="Q39" s="896"/>
      <c r="R39" s="896"/>
      <c r="S39" s="896"/>
      <c r="T39" s="896"/>
      <c r="U39" s="896"/>
      <c r="V39" s="896"/>
      <c r="W39" s="896"/>
      <c r="X39" s="896"/>
      <c r="Y39" s="896"/>
      <c r="Z39" s="896"/>
      <c r="AA39" s="896"/>
      <c r="AH39" s="700">
        <v>3422</v>
      </c>
      <c r="AI39" s="700">
        <f t="shared" si="0"/>
        <v>1</v>
      </c>
    </row>
    <row r="40" spans="1:35" x14ac:dyDescent="0.15">
      <c r="A40" s="895" t="s">
        <v>3961</v>
      </c>
      <c r="B40" s="896" t="s">
        <v>546</v>
      </c>
      <c r="C40" s="896" t="s">
        <v>4497</v>
      </c>
      <c r="D40" s="896"/>
      <c r="E40" s="896"/>
      <c r="F40" s="896"/>
      <c r="G40" s="896"/>
      <c r="H40" s="896"/>
      <c r="I40" s="896"/>
      <c r="J40" s="896"/>
      <c r="K40" s="896"/>
      <c r="L40" s="896"/>
      <c r="M40" s="896"/>
      <c r="N40" s="896"/>
      <c r="O40" s="896"/>
      <c r="P40" s="896"/>
      <c r="Q40" s="896"/>
      <c r="R40" s="896"/>
      <c r="S40" s="896"/>
      <c r="T40" s="896"/>
      <c r="U40" s="896"/>
      <c r="V40" s="896"/>
      <c r="W40" s="896"/>
      <c r="X40" s="896"/>
      <c r="Y40" s="896"/>
      <c r="Z40" s="896"/>
      <c r="AA40" s="896"/>
      <c r="AH40" s="700">
        <v>3427</v>
      </c>
      <c r="AI40" s="700">
        <f t="shared" si="0"/>
        <v>1</v>
      </c>
    </row>
    <row r="41" spans="1:35" x14ac:dyDescent="0.15">
      <c r="A41" s="895" t="s">
        <v>3985</v>
      </c>
      <c r="B41" s="896" t="s">
        <v>565</v>
      </c>
      <c r="C41" s="896" t="s">
        <v>2271</v>
      </c>
      <c r="D41" s="896"/>
      <c r="E41" s="896"/>
      <c r="F41" s="896"/>
      <c r="G41" s="896"/>
      <c r="H41" s="896"/>
      <c r="I41" s="896"/>
      <c r="J41" s="896"/>
      <c r="K41" s="896"/>
      <c r="L41" s="896"/>
      <c r="M41" s="896"/>
      <c r="N41" s="896"/>
      <c r="O41" s="896"/>
      <c r="P41" s="896"/>
      <c r="Q41" s="896"/>
      <c r="R41" s="896"/>
      <c r="S41" s="896"/>
      <c r="T41" s="896"/>
      <c r="U41" s="896"/>
      <c r="V41" s="896"/>
      <c r="W41" s="896"/>
      <c r="X41" s="896"/>
      <c r="Y41" s="896"/>
      <c r="Z41" s="896"/>
      <c r="AA41" s="896"/>
      <c r="AH41" s="700">
        <v>3449</v>
      </c>
      <c r="AI41" s="700">
        <f t="shared" si="0"/>
        <v>1</v>
      </c>
    </row>
    <row r="42" spans="1:35" x14ac:dyDescent="0.15">
      <c r="A42" s="895" t="s">
        <v>4070</v>
      </c>
      <c r="B42" s="896" t="s">
        <v>597</v>
      </c>
      <c r="C42" s="896" t="s">
        <v>4499</v>
      </c>
      <c r="D42" s="896"/>
      <c r="E42" s="896"/>
      <c r="F42" s="896"/>
      <c r="G42" s="896"/>
      <c r="H42" s="896"/>
      <c r="I42" s="896"/>
      <c r="J42" s="896"/>
      <c r="K42" s="896"/>
      <c r="L42" s="896"/>
      <c r="M42" s="896"/>
      <c r="N42" s="896"/>
      <c r="O42" s="896"/>
      <c r="P42" s="896"/>
      <c r="Q42" s="896"/>
      <c r="R42" s="896"/>
      <c r="S42" s="896"/>
      <c r="T42" s="896"/>
      <c r="U42" s="896"/>
      <c r="V42" s="896"/>
      <c r="W42" s="896"/>
      <c r="X42" s="896"/>
      <c r="Y42" s="896"/>
      <c r="Z42" s="896"/>
      <c r="AA42" s="896"/>
      <c r="AH42" s="700">
        <v>3485</v>
      </c>
      <c r="AI42" s="700">
        <f t="shared" si="0"/>
        <v>1</v>
      </c>
    </row>
    <row r="43" spans="1:35" x14ac:dyDescent="0.15">
      <c r="A43" s="895" t="s">
        <v>4082</v>
      </c>
      <c r="B43" s="896" t="s">
        <v>581</v>
      </c>
      <c r="C43" s="896" t="s">
        <v>4500</v>
      </c>
      <c r="D43" s="896"/>
      <c r="E43" s="896"/>
      <c r="F43" s="896"/>
      <c r="G43" s="896"/>
      <c r="H43" s="896"/>
      <c r="I43" s="896"/>
      <c r="J43" s="896"/>
      <c r="K43" s="896"/>
      <c r="L43" s="896"/>
      <c r="M43" s="896"/>
      <c r="N43" s="896"/>
      <c r="O43" s="896"/>
      <c r="P43" s="896"/>
      <c r="Q43" s="896"/>
      <c r="R43" s="896"/>
      <c r="S43" s="896"/>
      <c r="T43" s="896"/>
      <c r="U43" s="896"/>
      <c r="V43" s="896"/>
      <c r="W43" s="896"/>
      <c r="X43" s="896"/>
      <c r="Y43" s="896"/>
      <c r="Z43" s="896"/>
      <c r="AA43" s="896"/>
      <c r="AH43" s="700">
        <v>3468</v>
      </c>
      <c r="AI43" s="700">
        <f t="shared" si="0"/>
        <v>1</v>
      </c>
    </row>
    <row r="44" spans="1:35" x14ac:dyDescent="0.15">
      <c r="A44" s="895" t="s">
        <v>4116</v>
      </c>
      <c r="B44" s="896" t="s">
        <v>2465</v>
      </c>
      <c r="C44" s="896" t="s">
        <v>2285</v>
      </c>
      <c r="D44" s="896"/>
      <c r="E44" s="896"/>
      <c r="F44" s="896"/>
      <c r="G44" s="896"/>
      <c r="H44" s="896"/>
      <c r="I44" s="896"/>
      <c r="J44" s="896"/>
      <c r="K44" s="896"/>
      <c r="L44" s="896"/>
      <c r="M44" s="896"/>
      <c r="N44" s="896"/>
      <c r="O44" s="896"/>
      <c r="P44" s="896"/>
      <c r="Q44" s="896"/>
      <c r="R44" s="896"/>
      <c r="S44" s="896"/>
      <c r="T44" s="896"/>
      <c r="U44" s="896"/>
      <c r="V44" s="896"/>
      <c r="W44" s="896"/>
      <c r="X44" s="896"/>
      <c r="Y44" s="896"/>
      <c r="Z44" s="896"/>
      <c r="AA44" s="896"/>
      <c r="AH44" s="700">
        <v>3492</v>
      </c>
      <c r="AI44" s="700">
        <f t="shared" si="0"/>
        <v>1</v>
      </c>
    </row>
    <row r="45" spans="1:35" x14ac:dyDescent="0.15">
      <c r="A45" s="895" t="s">
        <v>4132</v>
      </c>
      <c r="B45" s="896" t="s">
        <v>610</v>
      </c>
      <c r="C45" s="896" t="s">
        <v>2283</v>
      </c>
      <c r="D45" s="896"/>
      <c r="E45" s="896"/>
      <c r="F45" s="896"/>
      <c r="G45" s="896"/>
      <c r="H45" s="896"/>
      <c r="I45" s="896"/>
      <c r="J45" s="896"/>
      <c r="K45" s="896"/>
      <c r="L45" s="896"/>
      <c r="M45" s="896"/>
      <c r="N45" s="896"/>
      <c r="O45" s="896"/>
      <c r="P45" s="896"/>
      <c r="Q45" s="896"/>
      <c r="R45" s="896"/>
      <c r="S45" s="896"/>
      <c r="T45" s="896"/>
      <c r="U45" s="896"/>
      <c r="V45" s="896"/>
      <c r="W45" s="896"/>
      <c r="X45" s="896"/>
      <c r="Y45" s="896"/>
      <c r="Z45" s="896"/>
      <c r="AA45" s="896"/>
      <c r="AH45" s="700">
        <v>3503</v>
      </c>
      <c r="AI45" s="700">
        <f t="shared" si="0"/>
        <v>1</v>
      </c>
    </row>
    <row r="46" spans="1:35" x14ac:dyDescent="0.15">
      <c r="A46" s="895" t="s">
        <v>4144</v>
      </c>
      <c r="B46" s="896" t="s">
        <v>611</v>
      </c>
      <c r="C46" s="896" t="s">
        <v>2289</v>
      </c>
      <c r="D46" s="896"/>
      <c r="E46" s="896"/>
      <c r="F46" s="896"/>
      <c r="G46" s="896"/>
      <c r="H46" s="896"/>
      <c r="I46" s="896"/>
      <c r="J46" s="896"/>
      <c r="K46" s="896"/>
      <c r="L46" s="896"/>
      <c r="M46" s="896"/>
      <c r="N46" s="896"/>
      <c r="O46" s="896"/>
      <c r="P46" s="896"/>
      <c r="Q46" s="896"/>
      <c r="R46" s="896"/>
      <c r="S46" s="896"/>
      <c r="T46" s="896"/>
      <c r="U46" s="896"/>
      <c r="V46" s="896"/>
      <c r="W46" s="896"/>
      <c r="X46" s="896"/>
      <c r="Y46" s="896"/>
      <c r="Z46" s="896"/>
      <c r="AA46" s="896"/>
      <c r="AH46" s="700">
        <v>3505</v>
      </c>
      <c r="AI46" s="700">
        <f t="shared" si="0"/>
        <v>1</v>
      </c>
    </row>
    <row r="47" spans="1:35" x14ac:dyDescent="0.15">
      <c r="A47" s="895" t="s">
        <v>4164</v>
      </c>
      <c r="B47" s="993" t="s">
        <v>618</v>
      </c>
      <c r="C47" s="896" t="s">
        <v>1206</v>
      </c>
      <c r="D47" s="896" t="s">
        <v>1140</v>
      </c>
      <c r="E47" s="896" t="s">
        <v>1205</v>
      </c>
      <c r="F47" s="896"/>
      <c r="G47" s="896"/>
      <c r="H47" s="896"/>
      <c r="I47" s="896"/>
      <c r="J47" s="896"/>
      <c r="K47" s="896"/>
      <c r="L47" s="896"/>
      <c r="M47" s="896"/>
      <c r="N47" s="896"/>
      <c r="O47" s="896"/>
      <c r="P47" s="896"/>
      <c r="Q47" s="896"/>
      <c r="R47" s="896"/>
      <c r="S47" s="896"/>
      <c r="T47" s="896"/>
      <c r="U47" s="896"/>
      <c r="V47" s="896"/>
      <c r="W47" s="896"/>
      <c r="X47" s="896"/>
      <c r="Y47" s="896"/>
      <c r="Z47" s="896"/>
      <c r="AA47" s="896"/>
      <c r="AH47" s="700">
        <v>3514</v>
      </c>
      <c r="AI47" s="700">
        <f t="shared" si="0"/>
        <v>3</v>
      </c>
    </row>
    <row r="48" spans="1:35" x14ac:dyDescent="0.15">
      <c r="A48" s="895" t="s">
        <v>4182</v>
      </c>
      <c r="B48" s="896" t="s">
        <v>619</v>
      </c>
      <c r="C48" s="896" t="s">
        <v>2282</v>
      </c>
      <c r="D48" s="896" t="s">
        <v>2291</v>
      </c>
      <c r="E48" s="896" t="s">
        <v>2292</v>
      </c>
      <c r="F48" s="896"/>
      <c r="G48" s="896"/>
      <c r="H48" s="896"/>
      <c r="I48" s="896"/>
      <c r="J48" s="896"/>
      <c r="K48" s="896"/>
      <c r="L48" s="896"/>
      <c r="M48" s="896"/>
      <c r="N48" s="896"/>
      <c r="O48" s="896"/>
      <c r="P48" s="896"/>
      <c r="Q48" s="896"/>
      <c r="R48" s="896"/>
      <c r="S48" s="896"/>
      <c r="T48" s="896"/>
      <c r="U48" s="896"/>
      <c r="V48" s="896"/>
      <c r="W48" s="896"/>
      <c r="X48" s="896"/>
      <c r="Y48" s="896"/>
      <c r="Z48" s="896"/>
      <c r="AA48" s="896"/>
      <c r="AH48" s="700">
        <v>3515</v>
      </c>
      <c r="AI48" s="700">
        <f t="shared" si="0"/>
        <v>3</v>
      </c>
    </row>
    <row r="49" spans="1:35" x14ac:dyDescent="0.15">
      <c r="A49" s="895" t="s">
        <v>4188</v>
      </c>
      <c r="B49" s="896" t="s">
        <v>617</v>
      </c>
      <c r="C49" s="896" t="s">
        <v>4501</v>
      </c>
      <c r="D49" s="896"/>
      <c r="E49" s="896"/>
      <c r="F49" s="896"/>
      <c r="G49" s="896"/>
      <c r="H49" s="896"/>
      <c r="I49" s="896"/>
      <c r="J49" s="896"/>
      <c r="K49" s="896"/>
      <c r="L49" s="896"/>
      <c r="M49" s="896"/>
      <c r="N49" s="896"/>
      <c r="O49" s="896"/>
      <c r="P49" s="896"/>
      <c r="Q49" s="896"/>
      <c r="R49" s="896"/>
      <c r="S49" s="896"/>
      <c r="T49" s="896"/>
      <c r="U49" s="896"/>
      <c r="V49" s="896"/>
      <c r="W49" s="896"/>
      <c r="X49" s="896"/>
      <c r="Y49" s="896"/>
      <c r="Z49" s="896"/>
      <c r="AA49" s="896"/>
      <c r="AH49" s="700">
        <v>3513</v>
      </c>
      <c r="AI49" s="700">
        <f t="shared" si="0"/>
        <v>1</v>
      </c>
    </row>
    <row r="50" spans="1:35" x14ac:dyDescent="0.15">
      <c r="A50" s="895" t="s">
        <v>4247</v>
      </c>
      <c r="B50" s="896" t="s">
        <v>641</v>
      </c>
      <c r="C50" s="896" t="s">
        <v>2293</v>
      </c>
      <c r="D50" s="896"/>
      <c r="E50" s="896"/>
      <c r="F50" s="896"/>
      <c r="G50" s="896"/>
      <c r="H50" s="896"/>
      <c r="I50" s="896"/>
      <c r="J50" s="896"/>
      <c r="K50" s="896"/>
      <c r="L50" s="896"/>
      <c r="M50" s="896"/>
      <c r="N50" s="896"/>
      <c r="O50" s="896"/>
      <c r="P50" s="896"/>
      <c r="Q50" s="896"/>
      <c r="R50" s="896"/>
      <c r="S50" s="896"/>
      <c r="T50" s="896"/>
      <c r="U50" s="896"/>
      <c r="V50" s="896"/>
      <c r="W50" s="896"/>
      <c r="X50" s="896"/>
      <c r="Y50" s="896"/>
      <c r="Z50" s="896"/>
      <c r="AA50" s="896"/>
      <c r="AH50" s="896">
        <v>3539</v>
      </c>
      <c r="AI50" s="700">
        <f t="shared" si="0"/>
        <v>1</v>
      </c>
    </row>
    <row r="51" spans="1:35" x14ac:dyDescent="0.15">
      <c r="A51" s="895" t="s">
        <v>4348</v>
      </c>
      <c r="B51" s="896" t="s">
        <v>706</v>
      </c>
      <c r="C51" s="896" t="s">
        <v>2296</v>
      </c>
      <c r="D51" s="896"/>
      <c r="E51" s="896"/>
      <c r="F51" s="896"/>
      <c r="G51" s="896"/>
      <c r="H51" s="896"/>
      <c r="I51" s="896"/>
      <c r="J51" s="896"/>
      <c r="K51" s="896"/>
      <c r="L51" s="896"/>
      <c r="M51" s="896"/>
      <c r="N51" s="896"/>
      <c r="O51" s="896"/>
      <c r="P51" s="896"/>
      <c r="Q51" s="896"/>
      <c r="R51" s="896"/>
      <c r="S51" s="896"/>
      <c r="T51" s="896"/>
      <c r="U51" s="896"/>
      <c r="V51" s="896"/>
      <c r="W51" s="896"/>
      <c r="X51" s="896"/>
      <c r="Y51" s="896"/>
      <c r="Z51" s="896"/>
      <c r="AA51" s="896"/>
      <c r="AH51" s="700">
        <v>3609</v>
      </c>
      <c r="AI51" s="700">
        <f t="shared" si="0"/>
        <v>1</v>
      </c>
    </row>
    <row r="52" spans="1:35" x14ac:dyDescent="0.15">
      <c r="A52" s="895" t="s">
        <v>4419</v>
      </c>
      <c r="B52" s="993" t="s">
        <v>692</v>
      </c>
      <c r="C52" s="896" t="s">
        <v>886</v>
      </c>
      <c r="D52" s="896" t="s">
        <v>1141</v>
      </c>
      <c r="E52" s="896" t="s">
        <v>1140</v>
      </c>
      <c r="F52" s="896"/>
      <c r="G52" s="896"/>
      <c r="H52" s="896"/>
      <c r="I52" s="896"/>
      <c r="J52" s="896"/>
      <c r="K52" s="896"/>
      <c r="L52" s="896"/>
      <c r="M52" s="896"/>
      <c r="N52" s="896"/>
      <c r="O52" s="896"/>
      <c r="P52" s="896"/>
      <c r="Q52" s="896"/>
      <c r="R52" s="896"/>
      <c r="S52" s="896"/>
      <c r="T52" s="896"/>
      <c r="U52" s="896"/>
      <c r="V52" s="896"/>
      <c r="W52" s="896"/>
      <c r="X52" s="896"/>
      <c r="Y52" s="896"/>
      <c r="Z52" s="896"/>
      <c r="AA52" s="896"/>
      <c r="AH52" s="700">
        <v>3594</v>
      </c>
      <c r="AI52" s="700">
        <f t="shared" si="0"/>
        <v>3</v>
      </c>
    </row>
  </sheetData>
  <autoFilter ref="A1:AH52" xr:uid="{DC3BD718-952B-4ED6-895E-4DDCF230AAE8}"/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/>
  <dimension ref="A1:X32"/>
  <sheetViews>
    <sheetView showGridLines="0" topLeftCell="D1" zoomScale="85" zoomScaleNormal="85" workbookViewId="0">
      <pane ySplit="7" topLeftCell="A8" activePane="bottomLeft" state="frozen"/>
      <selection activeCell="D1" sqref="D1"/>
      <selection pane="bottomLeft"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6" width="15.625" style="37" customWidth="1"/>
    <col min="7" max="7" width="19.375" style="37" customWidth="1"/>
    <col min="8" max="9" width="10.625" style="37" customWidth="1"/>
    <col min="10" max="11" width="2.5" style="107" customWidth="1"/>
    <col min="12" max="12" width="2.5" style="379" customWidth="1"/>
    <col min="13" max="19" width="2.5" style="38" customWidth="1"/>
    <col min="20" max="21" width="2.5" style="106"/>
    <col min="22" max="24" width="2.5" style="107"/>
    <col min="25" max="16384" width="2.5" style="37"/>
  </cols>
  <sheetData>
    <row r="1" spans="1:17" ht="13.5" customHeight="1" x14ac:dyDescent="0.15">
      <c r="A1" s="37"/>
      <c r="B1" s="37"/>
      <c r="C1" s="37"/>
      <c r="D1" s="36" t="s">
        <v>2045</v>
      </c>
    </row>
    <row r="2" spans="1:17" ht="13.5" customHeight="1" thickBot="1" x14ac:dyDescent="0.2">
      <c r="A2" s="37"/>
      <c r="B2" s="37"/>
      <c r="C2" s="37"/>
      <c r="D2" s="37" t="s">
        <v>1982</v>
      </c>
    </row>
    <row r="3" spans="1:17" ht="13.5" customHeight="1" x14ac:dyDescent="0.15">
      <c r="A3" s="45"/>
      <c r="B3" s="46"/>
      <c r="C3" s="149"/>
      <c r="D3" s="520"/>
      <c r="E3" s="341" t="str">
        <f>IF(L6=1,"↓未入力あり","")</f>
        <v/>
      </c>
      <c r="F3" s="261" t="str">
        <f>IF(M6=1,"↓未入力あり","")</f>
        <v/>
      </c>
      <c r="G3" s="322" t="str">
        <f>IF(N6=1,"↓未入力あり","")</f>
        <v/>
      </c>
      <c r="H3" s="373"/>
      <c r="I3" s="373"/>
    </row>
    <row r="4" spans="1:17" ht="13.5" customHeight="1" x14ac:dyDescent="0.15">
      <c r="A4" s="47"/>
      <c r="B4" s="48"/>
      <c r="C4" s="52"/>
      <c r="D4" s="214"/>
      <c r="E4" s="479" t="s">
        <v>2462</v>
      </c>
      <c r="F4" s="576"/>
      <c r="G4" s="577"/>
      <c r="H4" s="530"/>
      <c r="I4" s="530"/>
    </row>
    <row r="5" spans="1:17" ht="13.5" customHeight="1" x14ac:dyDescent="0.15">
      <c r="A5" s="47"/>
      <c r="B5" s="48"/>
      <c r="C5" s="52"/>
      <c r="D5" s="214"/>
      <c r="E5" s="184" t="s">
        <v>1940</v>
      </c>
      <c r="F5" s="170"/>
      <c r="G5" s="240" t="s">
        <v>1942</v>
      </c>
    </row>
    <row r="6" spans="1:17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2078</v>
      </c>
      <c r="F6" s="172" t="s">
        <v>2079</v>
      </c>
      <c r="G6" s="241" t="s">
        <v>2086</v>
      </c>
      <c r="H6" s="441"/>
      <c r="I6" s="441"/>
      <c r="L6" s="38">
        <f t="shared" ref="L6:Q6" si="0">IF(SUM(L7:L7)&lt;&gt;0,1,0)</f>
        <v>0</v>
      </c>
      <c r="M6" s="38">
        <f t="shared" si="0"/>
        <v>0</v>
      </c>
      <c r="N6" s="38">
        <f t="shared" si="0"/>
        <v>0</v>
      </c>
      <c r="Q6" s="38">
        <f t="shared" si="0"/>
        <v>0</v>
      </c>
    </row>
    <row r="7" spans="1:17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179"/>
      <c r="F7" s="182"/>
      <c r="G7" s="242"/>
      <c r="H7" s="105" t="str">
        <f>IF(SUM(L7:N7)&gt;0,"←未入力あり","")</f>
        <v/>
      </c>
      <c r="I7" s="105" t="str">
        <f>IF(SUM(Q7:Q7)&gt;0,"←入力エラー","")</f>
        <v/>
      </c>
      <c r="J7" s="531"/>
      <c r="L7" s="38">
        <f>IF(AND(設定!C4&lt;&gt;"",E7=""),1,0)</f>
        <v>0</v>
      </c>
      <c r="M7" s="38">
        <f>IF(AND(設定!C4&lt;&gt;"",F7=""),1,0)</f>
        <v>0</v>
      </c>
      <c r="N7" s="38">
        <f>IF(AND(設定!C4&lt;&gt;"",G7=""),1,0)</f>
        <v>0</v>
      </c>
      <c r="Q7" s="38">
        <v>0</v>
      </c>
    </row>
    <row r="8" spans="1:17" ht="13.5" customHeight="1" x14ac:dyDescent="0.15">
      <c r="A8" s="37"/>
      <c r="B8" s="41"/>
      <c r="C8" s="37"/>
      <c r="E8" s="197"/>
      <c r="F8" s="197"/>
      <c r="G8" s="197"/>
      <c r="H8" s="230"/>
      <c r="I8" s="230"/>
    </row>
    <row r="9" spans="1:17" x14ac:dyDescent="0.15">
      <c r="A9" s="37"/>
      <c r="B9" s="37"/>
      <c r="C9" s="37"/>
    </row>
    <row r="10" spans="1:17" x14ac:dyDescent="0.15">
      <c r="A10" s="37"/>
      <c r="B10" s="37"/>
      <c r="C10" s="37"/>
    </row>
    <row r="11" spans="1:17" x14ac:dyDescent="0.15">
      <c r="A11" s="37"/>
      <c r="B11" s="37"/>
      <c r="C11" s="37"/>
    </row>
    <row r="12" spans="1:17" x14ac:dyDescent="0.15">
      <c r="A12" s="733"/>
      <c r="B12" s="37"/>
      <c r="C12" s="37"/>
    </row>
    <row r="13" spans="1:17" x14ac:dyDescent="0.15">
      <c r="A13" s="37"/>
      <c r="B13" s="37"/>
      <c r="C13" s="37"/>
    </row>
    <row r="14" spans="1:17" x14ac:dyDescent="0.15">
      <c r="A14" s="37"/>
      <c r="B14" s="37"/>
      <c r="C14" s="37"/>
    </row>
    <row r="15" spans="1:17" x14ac:dyDescent="0.15">
      <c r="A15" s="37"/>
      <c r="B15" s="37"/>
      <c r="C15" s="37"/>
    </row>
    <row r="16" spans="1:17" x14ac:dyDescent="0.15">
      <c r="A16" s="37"/>
      <c r="B16" s="37"/>
      <c r="C16" s="37"/>
    </row>
    <row r="17" spans="1:3" x14ac:dyDescent="0.15">
      <c r="A17" s="37"/>
      <c r="B17" s="37"/>
      <c r="C17" s="37"/>
    </row>
    <row r="18" spans="1:3" x14ac:dyDescent="0.15">
      <c r="A18" s="37"/>
      <c r="B18" s="37"/>
      <c r="C18" s="37"/>
    </row>
    <row r="19" spans="1:3" x14ac:dyDescent="0.15">
      <c r="A19" s="37"/>
      <c r="B19" s="37"/>
      <c r="C19" s="37"/>
    </row>
    <row r="20" spans="1:3" x14ac:dyDescent="0.15">
      <c r="A20" s="37"/>
      <c r="B20" s="37"/>
      <c r="C20" s="37"/>
    </row>
    <row r="21" spans="1:3" x14ac:dyDescent="0.15">
      <c r="A21" s="37"/>
      <c r="B21" s="37"/>
      <c r="C21" s="37"/>
    </row>
    <row r="22" spans="1:3" x14ac:dyDescent="0.15">
      <c r="A22" s="37"/>
      <c r="B22" s="37"/>
      <c r="C22" s="37"/>
    </row>
    <row r="23" spans="1:3" x14ac:dyDescent="0.15">
      <c r="A23" s="37"/>
      <c r="B23" s="37"/>
      <c r="C23" s="37"/>
    </row>
    <row r="24" spans="1:3" x14ac:dyDescent="0.15">
      <c r="A24" s="37"/>
      <c r="B24" s="37"/>
      <c r="C24" s="37"/>
    </row>
    <row r="25" spans="1:3" x14ac:dyDescent="0.15">
      <c r="A25" s="37"/>
      <c r="B25" s="37"/>
      <c r="C25" s="37"/>
    </row>
    <row r="26" spans="1:3" x14ac:dyDescent="0.15">
      <c r="A26" s="37"/>
      <c r="B26" s="37"/>
      <c r="C26" s="37"/>
    </row>
    <row r="27" spans="1:3" x14ac:dyDescent="0.15">
      <c r="A27" s="37"/>
      <c r="B27" s="37"/>
      <c r="C27" s="37"/>
    </row>
    <row r="28" spans="1:3" x14ac:dyDescent="0.15">
      <c r="A28" s="37"/>
      <c r="B28" s="37"/>
      <c r="C28" s="37"/>
    </row>
    <row r="29" spans="1:3" x14ac:dyDescent="0.15">
      <c r="A29" s="37"/>
      <c r="B29" s="37"/>
      <c r="C29" s="37"/>
    </row>
    <row r="30" spans="1:3" x14ac:dyDescent="0.15">
      <c r="A30" s="37"/>
      <c r="B30" s="37"/>
      <c r="C30" s="37"/>
    </row>
    <row r="31" spans="1:3" x14ac:dyDescent="0.15">
      <c r="A31" s="37"/>
      <c r="B31" s="37"/>
      <c r="C31" s="37"/>
    </row>
    <row r="32" spans="1:3" x14ac:dyDescent="0.15">
      <c r="B32" s="37"/>
      <c r="C32" s="37"/>
    </row>
  </sheetData>
  <sheetProtection sheet="1" objects="1" scenarios="1"/>
  <phoneticPr fontId="2"/>
  <conditionalFormatting sqref="E3:I3">
    <cfRule type="containsText" dxfId="139" priority="4" operator="containsText" text="未入力">
      <formula>NOT(ISERROR(SEARCH("未入力",E3)))</formula>
    </cfRule>
  </conditionalFormatting>
  <conditionalFormatting sqref="E8:I8">
    <cfRule type="containsText" dxfId="138" priority="3" operator="containsText" text="複数選択">
      <formula>NOT(ISERROR(SEARCH("複数選択",E8)))</formula>
    </cfRule>
  </conditionalFormatting>
  <conditionalFormatting sqref="H7">
    <cfRule type="containsText" dxfId="137" priority="2" operator="containsText" text="未入力">
      <formula>NOT(ISERROR(SEARCH("未入力",H7)))</formula>
    </cfRule>
  </conditionalFormatting>
  <conditionalFormatting sqref="I7:J7">
    <cfRule type="containsText" dxfId="136" priority="1" operator="containsText" text="入力">
      <formula>NOT(ISERROR(SEARCH("入力",I7)))</formula>
    </cfRule>
  </conditionalFormatting>
  <dataValidations count="2">
    <dataValidation type="list" imeMode="disabled" allowBlank="1" showInputMessage="1" showErrorMessage="1" error="整数を入力してください。" sqref="G7" xr:uid="{00000000-0002-0000-1700-000000000000}">
      <formula1>"1：全教員対象,2：一部教員対象,3：実施せず"</formula1>
    </dataValidation>
    <dataValidation type="list" imeMode="disabled" allowBlank="1" showInputMessage="1" showErrorMessage="1" error="整数を入力してください。" sqref="E7:F7" xr:uid="{00000000-0002-0000-1700-000001000000}">
      <formula1>"1：全教員,2：一部の教員,3：全く実施していない"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70CBD-EE20-4968-B631-7B61F9C1E993}">
  <dimension ref="A1:CE7"/>
  <sheetViews>
    <sheetView showGridLines="0" zoomScale="85" zoomScaleNormal="85" workbookViewId="0">
      <pane xSplit="4" ySplit="7" topLeftCell="E8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41" hidden="1" customWidth="1"/>
    <col min="4" max="4" width="22.5" style="41" customWidth="1"/>
    <col min="5" max="7" width="15" style="41" customWidth="1"/>
    <col min="8" max="12" width="3.625" style="41" customWidth="1"/>
    <col min="13" max="13" width="9" style="41" customWidth="1"/>
    <col min="14" max="15" width="15.625" style="41" customWidth="1"/>
    <col min="16" max="20" width="3.625" style="41" customWidth="1"/>
    <col min="21" max="21" width="9" style="41" customWidth="1"/>
    <col min="22" max="37" width="3.625" style="37" customWidth="1"/>
    <col min="38" max="38" width="9" style="37" customWidth="1"/>
    <col min="39" max="40" width="13.75" style="37" bestFit="1" customWidth="1"/>
    <col min="41" max="42" width="10.625" style="41" customWidth="1"/>
    <col min="43" max="43" width="2.5" style="539"/>
    <col min="44" max="52" width="2.5" style="517"/>
    <col min="53" max="54" width="2.5" style="517" customWidth="1"/>
    <col min="55" max="56" width="2.5" style="517"/>
    <col min="57" max="83" width="2.5" style="539"/>
    <col min="84" max="16384" width="2.5" style="41"/>
  </cols>
  <sheetData>
    <row r="1" spans="1:56" ht="13.5" x14ac:dyDescent="0.15">
      <c r="D1" s="961" t="s">
        <v>4924</v>
      </c>
    </row>
    <row r="2" spans="1:56" ht="12" thickBot="1" x14ac:dyDescent="0.2">
      <c r="D2" s="41" t="s">
        <v>1982</v>
      </c>
    </row>
    <row r="3" spans="1:56" ht="13.5" customHeight="1" x14ac:dyDescent="0.15">
      <c r="A3" s="45"/>
      <c r="B3" s="46"/>
      <c r="C3" s="149"/>
      <c r="D3" s="962"/>
      <c r="E3" s="446" t="str">
        <f>IF(AR6=1,"↓未入力あり","")</f>
        <v/>
      </c>
      <c r="F3" s="640" t="str">
        <f>IF(AS6=1,"↓未入力あり","")</f>
        <v/>
      </c>
      <c r="G3" s="640" t="str">
        <f>IF(AT6=1,"↓未入力あり","")</f>
        <v/>
      </c>
      <c r="H3" s="1037" t="str">
        <f>IF(SUM(AU6:AV6)=1,"↓未入力あり","")</f>
        <v/>
      </c>
      <c r="I3" s="1037"/>
      <c r="J3" s="1037"/>
      <c r="K3" s="1037"/>
      <c r="L3" s="1037"/>
      <c r="M3" s="1037"/>
      <c r="N3" s="640" t="str">
        <f>IF(AW6=1,"↓未入力あり","")</f>
        <v/>
      </c>
      <c r="O3" s="640" t="str">
        <f>IF(AX6=1,"↓未入力あり","")</f>
        <v/>
      </c>
      <c r="P3" s="1037" t="str">
        <f>IF(SUM(AY6:AZ6)=1,"↓未入力あり","")</f>
        <v/>
      </c>
      <c r="Q3" s="1037"/>
      <c r="R3" s="1037"/>
      <c r="S3" s="1037"/>
      <c r="T3" s="1037"/>
      <c r="U3" s="1037"/>
      <c r="V3" s="1037" t="str">
        <f>IF(SUM(BA7:BB7)&gt;0,"↓未入力あり","")</f>
        <v/>
      </c>
      <c r="W3" s="1037"/>
      <c r="X3" s="1037"/>
      <c r="Y3" s="1037"/>
      <c r="Z3" s="1037"/>
      <c r="AA3" s="1037"/>
      <c r="AB3" s="1037"/>
      <c r="AC3" s="1037"/>
      <c r="AD3" s="1037"/>
      <c r="AE3" s="1037"/>
      <c r="AF3" s="1037"/>
      <c r="AG3" s="1037"/>
      <c r="AH3" s="1037"/>
      <c r="AI3" s="1037"/>
      <c r="AJ3" s="1037"/>
      <c r="AK3" s="1037"/>
      <c r="AL3" s="1037"/>
      <c r="AM3" s="640" t="str">
        <f>IF(SUM(BC6)&gt;0,"↓未入力あり","")</f>
        <v/>
      </c>
      <c r="AN3" s="196" t="str">
        <f>IF(SUM(BD6)&gt;0,"↓未入力あり","")</f>
        <v/>
      </c>
    </row>
    <row r="4" spans="1:56" ht="11.25" customHeight="1" x14ac:dyDescent="0.15">
      <c r="A4" s="47"/>
      <c r="B4" s="48"/>
      <c r="C4" s="52"/>
      <c r="D4" s="964"/>
      <c r="E4" s="979" t="s">
        <v>4924</v>
      </c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7"/>
      <c r="V4" s="337"/>
      <c r="W4" s="337"/>
      <c r="X4" s="337"/>
      <c r="Y4" s="337"/>
      <c r="Z4" s="337"/>
      <c r="AA4" s="337"/>
      <c r="AB4" s="337"/>
      <c r="AC4" s="337"/>
      <c r="AD4" s="337"/>
      <c r="AE4" s="337"/>
      <c r="AF4" s="624"/>
      <c r="AG4" s="624"/>
      <c r="AH4" s="174"/>
      <c r="AI4" s="174"/>
      <c r="AJ4" s="174"/>
      <c r="AK4" s="174"/>
      <c r="AL4" s="174"/>
      <c r="AM4" s="995"/>
      <c r="AN4" s="997"/>
    </row>
    <row r="5" spans="1:56" ht="11.25" customHeight="1" x14ac:dyDescent="0.15">
      <c r="A5" s="47"/>
      <c r="B5" s="48"/>
      <c r="C5" s="52"/>
      <c r="D5" s="964"/>
      <c r="E5" s="978" t="s">
        <v>1940</v>
      </c>
      <c r="F5" s="977" t="s">
        <v>4923</v>
      </c>
      <c r="G5" s="977" t="s">
        <v>4922</v>
      </c>
      <c r="H5" s="977" t="s">
        <v>4997</v>
      </c>
      <c r="I5" s="976"/>
      <c r="J5" s="976"/>
      <c r="K5" s="976"/>
      <c r="L5" s="976"/>
      <c r="M5" s="975"/>
      <c r="N5" s="977" t="s">
        <v>4998</v>
      </c>
      <c r="O5" s="977" t="s">
        <v>4999</v>
      </c>
      <c r="P5" s="977" t="s">
        <v>5000</v>
      </c>
      <c r="Q5" s="976"/>
      <c r="R5" s="976"/>
      <c r="S5" s="976"/>
      <c r="T5" s="976"/>
      <c r="U5" s="975"/>
      <c r="V5" s="169" t="s">
        <v>5001</v>
      </c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652" t="s">
        <v>5002</v>
      </c>
      <c r="AN5" s="240" t="s">
        <v>5003</v>
      </c>
      <c r="BB5" s="994" t="s">
        <v>2318</v>
      </c>
      <c r="BC5" s="517" t="s">
        <v>2443</v>
      </c>
      <c r="BD5" s="517" t="s">
        <v>4966</v>
      </c>
    </row>
    <row r="6" spans="1:56" ht="12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50" t="s">
        <v>4921</v>
      </c>
      <c r="F6" s="150" t="s">
        <v>4920</v>
      </c>
      <c r="G6" s="860" t="s">
        <v>4919</v>
      </c>
      <c r="H6" s="89" t="s">
        <v>4869</v>
      </c>
      <c r="I6" s="90" t="s">
        <v>4870</v>
      </c>
      <c r="J6" s="90" t="s">
        <v>4871</v>
      </c>
      <c r="K6" s="90" t="s">
        <v>2298</v>
      </c>
      <c r="L6" s="90" t="s">
        <v>2299</v>
      </c>
      <c r="M6" s="566" t="s">
        <v>2333</v>
      </c>
      <c r="N6" s="150" t="s">
        <v>4918</v>
      </c>
      <c r="O6" s="150" t="s">
        <v>4917</v>
      </c>
      <c r="P6" s="89" t="s">
        <v>4869</v>
      </c>
      <c r="Q6" s="90" t="s">
        <v>4870</v>
      </c>
      <c r="R6" s="90" t="s">
        <v>4871</v>
      </c>
      <c r="S6" s="90" t="s">
        <v>1952</v>
      </c>
      <c r="T6" s="90" t="s">
        <v>1953</v>
      </c>
      <c r="U6" s="566" t="s">
        <v>2333</v>
      </c>
      <c r="V6" s="89" t="s">
        <v>1949</v>
      </c>
      <c r="W6" s="90" t="s">
        <v>1950</v>
      </c>
      <c r="X6" s="90" t="s">
        <v>1951</v>
      </c>
      <c r="Y6" s="90" t="s">
        <v>1952</v>
      </c>
      <c r="Z6" s="90" t="s">
        <v>1953</v>
      </c>
      <c r="AA6" s="90" t="s">
        <v>1954</v>
      </c>
      <c r="AB6" s="108" t="s">
        <v>1955</v>
      </c>
      <c r="AC6" s="90" t="s">
        <v>1956</v>
      </c>
      <c r="AD6" s="90" t="s">
        <v>1957</v>
      </c>
      <c r="AE6" s="108" t="s">
        <v>1958</v>
      </c>
      <c r="AF6" s="90" t="s">
        <v>1959</v>
      </c>
      <c r="AG6" s="90" t="s">
        <v>1961</v>
      </c>
      <c r="AH6" s="108" t="s">
        <v>1962</v>
      </c>
      <c r="AI6" s="90" t="s">
        <v>2316</v>
      </c>
      <c r="AJ6" s="90" t="s">
        <v>2317</v>
      </c>
      <c r="AK6" s="90" t="s">
        <v>2318</v>
      </c>
      <c r="AL6" s="996" t="s">
        <v>4963</v>
      </c>
      <c r="AM6" s="654" t="s">
        <v>4965</v>
      </c>
      <c r="AN6" s="241" t="s">
        <v>4964</v>
      </c>
      <c r="AR6" s="517">
        <f t="shared" ref="AR6:BD6" si="0">IF(SUM(AR7:AR7)&lt;&gt;0,1,0)</f>
        <v>0</v>
      </c>
      <c r="AS6" s="517">
        <f t="shared" si="0"/>
        <v>0</v>
      </c>
      <c r="AT6" s="517">
        <f t="shared" si="0"/>
        <v>0</v>
      </c>
      <c r="AU6" s="517">
        <f t="shared" si="0"/>
        <v>0</v>
      </c>
      <c r="AV6" s="517">
        <f t="shared" si="0"/>
        <v>0</v>
      </c>
      <c r="AW6" s="517">
        <f t="shared" si="0"/>
        <v>0</v>
      </c>
      <c r="AX6" s="517">
        <f t="shared" si="0"/>
        <v>0</v>
      </c>
      <c r="AY6" s="517">
        <f t="shared" si="0"/>
        <v>0</v>
      </c>
      <c r="AZ6" s="517">
        <f t="shared" si="0"/>
        <v>0</v>
      </c>
      <c r="BA6" s="517">
        <f t="shared" si="0"/>
        <v>0</v>
      </c>
      <c r="BB6" s="517">
        <f t="shared" si="0"/>
        <v>0</v>
      </c>
      <c r="BC6" s="517">
        <f t="shared" si="0"/>
        <v>0</v>
      </c>
      <c r="BD6" s="517">
        <f t="shared" si="0"/>
        <v>0</v>
      </c>
    </row>
    <row r="7" spans="1:5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4906</v>
      </c>
      <c r="D7" s="974" t="s">
        <v>1945</v>
      </c>
      <c r="E7" s="179"/>
      <c r="F7" s="243"/>
      <c r="G7" s="243"/>
      <c r="H7" s="238"/>
      <c r="I7" s="235"/>
      <c r="J7" s="235"/>
      <c r="K7" s="235"/>
      <c r="L7" s="235"/>
      <c r="M7" s="183"/>
      <c r="N7" s="243"/>
      <c r="O7" s="243"/>
      <c r="P7" s="238"/>
      <c r="Q7" s="235"/>
      <c r="R7" s="235"/>
      <c r="S7" s="235"/>
      <c r="T7" s="235"/>
      <c r="U7" s="183"/>
      <c r="V7" s="238"/>
      <c r="W7" s="235"/>
      <c r="X7" s="235"/>
      <c r="Y7" s="235"/>
      <c r="Z7" s="235"/>
      <c r="AA7" s="235"/>
      <c r="AB7" s="235"/>
      <c r="AC7" s="235"/>
      <c r="AD7" s="235"/>
      <c r="AE7" s="235"/>
      <c r="AF7" s="235"/>
      <c r="AG7" s="235"/>
      <c r="AH7" s="235"/>
      <c r="AI7" s="235"/>
      <c r="AJ7" s="235"/>
      <c r="AK7" s="235"/>
      <c r="AL7" s="183"/>
      <c r="AM7" s="567"/>
      <c r="AN7" s="998"/>
      <c r="AO7" s="41" t="str">
        <f>IF(SUM(AR7:BD7)&gt;0,"←未入力あり","")</f>
        <v/>
      </c>
      <c r="AP7" s="41" t="str">
        <f>IF(SUM(BF7)&gt;0,"←入力エラー","")</f>
        <v/>
      </c>
      <c r="AR7" s="517">
        <f>IF(AND($D7&lt;&gt;"",設定!$C$4&lt;&gt;""),IF(E7="",1,0),0)</f>
        <v>0</v>
      </c>
      <c r="AS7" s="517">
        <f>IF(AND(E7="1：実施",F7=""),1,0)</f>
        <v>0</v>
      </c>
      <c r="AT7" s="517">
        <f>IF(AND(F7="1：設置",G7=""),1,0)</f>
        <v>0</v>
      </c>
      <c r="AU7" s="517">
        <f>IF(AND(G7="1：設置",COUNTA(H7:L7)=0),1,0)</f>
        <v>0</v>
      </c>
      <c r="AV7" s="517">
        <f>IF(AND(L7&lt;&gt;"",M7=""),1,0)</f>
        <v>0</v>
      </c>
      <c r="AW7" s="517">
        <f>IF(AND(E7="1：実施",N7=""),1,0)</f>
        <v>0</v>
      </c>
      <c r="AX7" s="517">
        <f>IF(OR(AND(N7="1：常設機関を設置",O7=""),AND(N7="2：必要なときに設置",O7="")),1,0)</f>
        <v>0</v>
      </c>
      <c r="AY7" s="517">
        <f>IF(AND(O7="1：取り組んでいる",COUNTA(P7:T7)=0),1,0)</f>
        <v>0</v>
      </c>
      <c r="AZ7" s="517">
        <f>IF(AND(T7&lt;&gt;"",U7=""),1,0)</f>
        <v>0</v>
      </c>
      <c r="BA7" s="517">
        <f>IF(AND(E7="1：実施",COUNTA(V7:AK7)=0),1,0)</f>
        <v>0</v>
      </c>
      <c r="BB7" s="517">
        <f>IF($D7&lt;&gt;"",IF(AND(AK7="○",AL7=0),1,0),0)</f>
        <v>0</v>
      </c>
      <c r="BC7" s="517">
        <f>IF($D7&lt;&gt;"",IF(AND(W7="○",AM7=0),1,0),0)</f>
        <v>0</v>
      </c>
      <c r="BD7" s="517">
        <f>IF($D7&lt;&gt;"",IF(AND(W7="○",AN7=0),1,0),0)</f>
        <v>0</v>
      </c>
    </row>
  </sheetData>
  <sheetProtection algorithmName="SHA-512" hashValue="1IaEo58J4atOaVTkdtD7EuYqw+IyEPD0x/SI22PMy2UiLtZnBg/DBFJ5Yp51VQSx+Nn6egrLnaL5cNkRU26pOA==" saltValue="H8px6MqvR1fT/jGQHBf8jw==" spinCount="100000" sheet="1" objects="1" scenarios="1"/>
  <mergeCells count="3">
    <mergeCell ref="V3:AL3"/>
    <mergeCell ref="H3:M3"/>
    <mergeCell ref="P3:U3"/>
  </mergeCells>
  <phoneticPr fontId="2"/>
  <conditionalFormatting sqref="E3:AN3">
    <cfRule type="containsText" dxfId="135" priority="1" operator="containsText" text="未入力">
      <formula>NOT(ISERROR(SEARCH("未入力",E3)))</formula>
    </cfRule>
  </conditionalFormatting>
  <conditionalFormatting sqref="F7:AN7">
    <cfRule type="expression" dxfId="134" priority="2">
      <formula>$E7&lt;&gt;"1：実施"</formula>
    </cfRule>
  </conditionalFormatting>
  <conditionalFormatting sqref="G7">
    <cfRule type="expression" dxfId="133" priority="3">
      <formula>$F$7&lt;&gt;"1：設置"</formula>
    </cfRule>
  </conditionalFormatting>
  <conditionalFormatting sqref="H7:L7">
    <cfRule type="expression" dxfId="132" priority="5">
      <formula>$G7&lt;&gt;"1：設置"</formula>
    </cfRule>
  </conditionalFormatting>
  <conditionalFormatting sqref="M7">
    <cfRule type="expression" dxfId="131" priority="6">
      <formula>$L7=""</formula>
    </cfRule>
  </conditionalFormatting>
  <conditionalFormatting sqref="O7">
    <cfRule type="expression" dxfId="130" priority="7">
      <formula>OR($N7="3：設置しない",$N7="")</formula>
    </cfRule>
  </conditionalFormatting>
  <conditionalFormatting sqref="P7:T7">
    <cfRule type="expression" dxfId="129" priority="9">
      <formula>$O7&lt;&gt;"1：取り組んでいる"</formula>
    </cfRule>
  </conditionalFormatting>
  <conditionalFormatting sqref="U7">
    <cfRule type="expression" dxfId="128" priority="10">
      <formula>$T7=""</formula>
    </cfRule>
  </conditionalFormatting>
  <conditionalFormatting sqref="AL7">
    <cfRule type="expression" dxfId="127" priority="11">
      <formula>$AK7=""</formula>
    </cfRule>
  </conditionalFormatting>
  <conditionalFormatting sqref="AM7:AN7">
    <cfRule type="expression" dxfId="126" priority="8">
      <formula>$W7=""</formula>
    </cfRule>
  </conditionalFormatting>
  <conditionalFormatting sqref="AO7">
    <cfRule type="expression" dxfId="125" priority="15">
      <formula>$AO$7="←未入力あり"</formula>
    </cfRule>
  </conditionalFormatting>
  <conditionalFormatting sqref="AP7">
    <cfRule type="expression" dxfId="124" priority="16">
      <formula>$AP$7="←入力エラー"</formula>
    </cfRule>
  </conditionalFormatting>
  <dataValidations count="10">
    <dataValidation type="list" imeMode="disabled" allowBlank="1" showInputMessage="1" showErrorMessage="1" error="整数を入力してください。" sqref="O7" xr:uid="{CD541022-12BA-4D3D-8D79-88D98B1BAFDD}">
      <formula1>"1：取り組んでいる,2：取り組んでいない,3：取り組む予定"</formula1>
    </dataValidation>
    <dataValidation type="list" imeMode="disabled" allowBlank="1" showInputMessage="1" showErrorMessage="1" error="整数を入力してください。" sqref="G7" xr:uid="{1F26C596-904D-48D3-8E93-20E2CC396BCB}">
      <formula1>"1：設置,2：設置せず,3：設置予定"</formula1>
    </dataValidation>
    <dataValidation type="list" imeMode="disabled" allowBlank="1" showInputMessage="1" showErrorMessage="1" error="整数を入力してください。" sqref="F7" xr:uid="{0AE55C05-278C-4EA1-8D46-44840C668ED4}">
      <formula1>"1：設置,2：設置せず"</formula1>
    </dataValidation>
    <dataValidation type="list" imeMode="disabled" allowBlank="1" showInputMessage="1" showErrorMessage="1" error="整数を入力してください。" sqref="E7" xr:uid="{29974298-DD3B-4055-836E-1B80332C9971}">
      <formula1>"1：実施,2：実施せず"</formula1>
    </dataValidation>
    <dataValidation type="list" imeMode="disabled" allowBlank="1" showInputMessage="1" showErrorMessage="1" error="整数を入力してください。" sqref="N7" xr:uid="{CBC45C4E-5A19-4C7A-9FBE-04ED8CF7B482}">
      <formula1>"1：常設機関を設置,2：必要なときに設置,3：設置しない"</formula1>
    </dataValidation>
    <dataValidation type="list" imeMode="disabled" allowBlank="1" showInputMessage="1" showErrorMessage="1" error="整数を入力してください。" sqref="V7:AK7 H7:L7 P7:T7" xr:uid="{D88B8041-5742-443B-8D67-C8F6EFB7FFD3}">
      <formula1>"○"</formula1>
    </dataValidation>
    <dataValidation imeMode="on" allowBlank="1" showInputMessage="1" showErrorMessage="1" error="整数を入力してください。" sqref="U7 M7 AL7" xr:uid="{1C6E8285-877D-4A51-AFD6-E64A224E59DF}"/>
    <dataValidation type="list" imeMode="disabled" allowBlank="1" showInputMessage="1" showErrorMessage="1" error="整数を入力してください。" sqref="N7" xr:uid="{B337ECBF-BEE5-4801-AE43-3D53E9B0A5F6}">
      <formula1>"1：常設機関を設置,2：必要なときに設置,3：設置せず"</formula1>
    </dataValidation>
    <dataValidation type="list" imeMode="on" allowBlank="1" showInputMessage="1" showErrorMessage="1" error="整数を入力してください。" sqref="AM7" xr:uid="{5F4DE9FE-AB20-4A31-9BA0-0D3D15CB4177}">
      <formula1>"明記している,明記していない"</formula1>
    </dataValidation>
    <dataValidation type="list" imeMode="on" allowBlank="1" showInputMessage="1" showErrorMessage="1" error="整数を入力してください。" sqref="AN7" xr:uid="{2F61EC00-A210-4358-AB8A-A8C1EFA1FC43}">
      <formula1>"定めている,定めていない"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U36"/>
  <sheetViews>
    <sheetView showGridLines="0" topLeftCell="D1" zoomScale="85" zoomScaleNormal="85" workbookViewId="0">
      <selection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11" width="3.625" style="37" customWidth="1"/>
    <col min="12" max="12" width="23.125" style="37" customWidth="1"/>
    <col min="13" max="14" width="2.5" style="38" customWidth="1"/>
    <col min="15" max="15" width="2.625" style="37" customWidth="1"/>
    <col min="16" max="16" width="14.375" style="37" customWidth="1"/>
    <col min="17" max="17" width="7.5" style="107" customWidth="1"/>
    <col min="18" max="19" width="6.25" style="107" customWidth="1"/>
    <col min="20" max="23" width="6.25" style="106" customWidth="1"/>
    <col min="24" max="24" width="6.25" style="107" customWidth="1"/>
    <col min="25" max="27" width="6.25" style="37" customWidth="1"/>
    <col min="28" max="28" width="2.5" style="539"/>
    <col min="29" max="106" width="2.5" style="517"/>
    <col min="107" max="406" width="3.5" style="517" customWidth="1"/>
    <col min="407" max="437" width="2.5" style="539"/>
    <col min="438" max="16384" width="2.5" style="37"/>
  </cols>
  <sheetData>
    <row r="1" spans="1:437" ht="13.5" customHeight="1" x14ac:dyDescent="0.15">
      <c r="A1" s="37"/>
      <c r="B1" s="37"/>
      <c r="C1" s="37"/>
      <c r="D1" s="36" t="s">
        <v>2046</v>
      </c>
      <c r="O1" s="36"/>
      <c r="P1" s="36"/>
    </row>
    <row r="2" spans="1:437" ht="13.5" customHeight="1" thickBot="1" x14ac:dyDescent="0.2">
      <c r="A2" s="37"/>
      <c r="B2" s="37"/>
      <c r="C2" s="37"/>
      <c r="D2" s="37" t="s">
        <v>1982</v>
      </c>
      <c r="O2" s="36"/>
      <c r="P2" s="36"/>
      <c r="DC2" s="517" t="s">
        <v>2057</v>
      </c>
    </row>
    <row r="3" spans="1:437" ht="13.5" customHeight="1" x14ac:dyDescent="0.15">
      <c r="A3" s="45"/>
      <c r="B3" s="46"/>
      <c r="C3" s="149"/>
      <c r="D3" s="520"/>
      <c r="E3" s="1103" t="str">
        <f>IF(M6=1,"↓未入力あり","")</f>
        <v/>
      </c>
      <c r="F3" s="1104"/>
      <c r="G3" s="1104"/>
      <c r="H3" s="1104"/>
      <c r="I3" s="1104"/>
      <c r="J3" s="1104"/>
      <c r="K3" s="1104"/>
      <c r="L3" s="871" t="str">
        <f>IF(N6=1,"↓未入力あり","")</f>
        <v/>
      </c>
      <c r="O3" s="867"/>
      <c r="P3" s="868"/>
      <c r="Q3" s="869"/>
      <c r="R3" s="1106" t="str">
        <f>IF(AND(設定!C4&lt;&gt;"",COUNTA(R7:AA36)&lt;&gt;300),"全ての欄に入力してください　（該当がない場合、「0」を入力）","")</f>
        <v/>
      </c>
      <c r="S3" s="1039"/>
      <c r="T3" s="1039"/>
      <c r="U3" s="1039"/>
      <c r="V3" s="1039"/>
      <c r="W3" s="1039"/>
      <c r="X3" s="1039"/>
      <c r="Y3" s="1039"/>
      <c r="Z3" s="1039"/>
      <c r="AA3" s="1040"/>
      <c r="DC3" s="517" t="s">
        <v>2303</v>
      </c>
      <c r="GY3" s="517" t="s">
        <v>2304</v>
      </c>
      <c r="KU3" s="517" t="s">
        <v>2305</v>
      </c>
    </row>
    <row r="4" spans="1:437" ht="13.5" customHeight="1" x14ac:dyDescent="0.15">
      <c r="A4" s="47"/>
      <c r="B4" s="48"/>
      <c r="C4" s="52"/>
      <c r="D4" s="214"/>
      <c r="E4" s="479" t="s">
        <v>2046</v>
      </c>
      <c r="F4" s="576"/>
      <c r="G4" s="629"/>
      <c r="H4" s="629"/>
      <c r="I4" s="629"/>
      <c r="J4" s="629"/>
      <c r="K4" s="629"/>
      <c r="L4" s="505"/>
      <c r="O4" s="47"/>
      <c r="P4" s="82"/>
      <c r="Q4" s="870"/>
      <c r="R4" s="276"/>
      <c r="S4" s="276"/>
      <c r="T4" s="866"/>
      <c r="U4" s="866"/>
      <c r="V4" s="866"/>
      <c r="W4" s="866"/>
      <c r="X4" s="276"/>
      <c r="Y4" s="82"/>
      <c r="Z4" s="82"/>
      <c r="AA4" s="49"/>
      <c r="DC4" s="513" t="s">
        <v>2048</v>
      </c>
      <c r="DD4" s="513"/>
      <c r="DE4" s="513"/>
      <c r="DF4" s="513"/>
      <c r="DG4" s="513"/>
      <c r="DH4" s="513"/>
      <c r="DI4" s="513"/>
      <c r="DJ4" s="513"/>
      <c r="DK4" s="513"/>
      <c r="DL4" s="513"/>
      <c r="DM4" s="513" t="s">
        <v>2049</v>
      </c>
      <c r="DN4" s="513"/>
      <c r="DO4" s="513"/>
      <c r="DP4" s="513"/>
      <c r="DQ4" s="513"/>
      <c r="DR4" s="513"/>
      <c r="DS4" s="513"/>
      <c r="DT4" s="513"/>
      <c r="DU4" s="513"/>
      <c r="DV4" s="513"/>
      <c r="DW4" s="513" t="s">
        <v>2050</v>
      </c>
      <c r="DX4" s="513"/>
      <c r="DY4" s="513"/>
      <c r="DZ4" s="513"/>
      <c r="EA4" s="513"/>
      <c r="EB4" s="513"/>
      <c r="EC4" s="513"/>
      <c r="ED4" s="513"/>
      <c r="EE4" s="513"/>
      <c r="EF4" s="513"/>
      <c r="EG4" s="513" t="s">
        <v>2051</v>
      </c>
      <c r="EH4" s="513"/>
      <c r="EI4" s="513"/>
      <c r="EJ4" s="513"/>
      <c r="EK4" s="513"/>
      <c r="EL4" s="513"/>
      <c r="EM4" s="513"/>
      <c r="EN4" s="513"/>
      <c r="EO4" s="513"/>
      <c r="EP4" s="513"/>
      <c r="EQ4" s="513" t="s">
        <v>2052</v>
      </c>
      <c r="ER4" s="513"/>
      <c r="ES4" s="513"/>
      <c r="ET4" s="513"/>
      <c r="EU4" s="513"/>
      <c r="EV4" s="513"/>
      <c r="EW4" s="513"/>
      <c r="EX4" s="513"/>
      <c r="EY4" s="513"/>
      <c r="EZ4" s="513"/>
      <c r="FA4" s="513" t="s">
        <v>2068</v>
      </c>
      <c r="FB4" s="513"/>
      <c r="FC4" s="513"/>
      <c r="FD4" s="513"/>
      <c r="FE4" s="513"/>
      <c r="FF4" s="513"/>
      <c r="FG4" s="513"/>
      <c r="FH4" s="513"/>
      <c r="FI4" s="513"/>
      <c r="FJ4" s="513"/>
      <c r="FK4" s="513" t="s">
        <v>2069</v>
      </c>
      <c r="FL4" s="513"/>
      <c r="FM4" s="513"/>
      <c r="FN4" s="513"/>
      <c r="FO4" s="513"/>
      <c r="FP4" s="513"/>
      <c r="FQ4" s="513"/>
      <c r="FR4" s="513"/>
      <c r="FS4" s="513"/>
      <c r="FT4" s="513"/>
      <c r="FU4" s="513" t="s">
        <v>2070</v>
      </c>
      <c r="FV4" s="513"/>
      <c r="FW4" s="513"/>
      <c r="FX4" s="513"/>
      <c r="FY4" s="513"/>
      <c r="FZ4" s="513"/>
      <c r="GA4" s="513"/>
      <c r="GB4" s="513"/>
      <c r="GC4" s="513"/>
      <c r="GD4" s="513"/>
      <c r="GE4" s="513" t="s">
        <v>2071</v>
      </c>
      <c r="GF4" s="513"/>
      <c r="GG4" s="513"/>
      <c r="GH4" s="513"/>
      <c r="GI4" s="513"/>
      <c r="GJ4" s="513"/>
      <c r="GK4" s="513"/>
      <c r="GL4" s="513"/>
      <c r="GM4" s="513"/>
      <c r="GN4" s="513"/>
      <c r="GO4" s="513" t="s">
        <v>2053</v>
      </c>
      <c r="GP4" s="513"/>
      <c r="GQ4" s="513"/>
      <c r="GR4" s="513"/>
      <c r="GS4" s="513"/>
      <c r="GT4" s="513"/>
      <c r="GU4" s="513"/>
      <c r="GV4" s="513"/>
      <c r="GW4" s="513"/>
      <c r="GX4" s="513"/>
      <c r="GY4" s="513" t="s">
        <v>2048</v>
      </c>
      <c r="GZ4" s="513"/>
      <c r="HA4" s="513"/>
      <c r="HB4" s="513"/>
      <c r="HC4" s="513"/>
      <c r="HD4" s="513"/>
      <c r="HE4" s="513"/>
      <c r="HF4" s="513"/>
      <c r="HG4" s="513"/>
      <c r="HH4" s="513"/>
      <c r="HI4" s="513" t="s">
        <v>2049</v>
      </c>
      <c r="HJ4" s="513"/>
      <c r="HK4" s="513"/>
      <c r="HL4" s="513"/>
      <c r="HM4" s="513"/>
      <c r="HN4" s="513"/>
      <c r="HO4" s="513"/>
      <c r="HP4" s="513"/>
      <c r="HQ4" s="513"/>
      <c r="HR4" s="513"/>
      <c r="HS4" s="513" t="s">
        <v>2050</v>
      </c>
      <c r="HT4" s="513"/>
      <c r="HU4" s="513"/>
      <c r="HV4" s="513"/>
      <c r="HW4" s="513"/>
      <c r="HX4" s="513"/>
      <c r="HY4" s="513"/>
      <c r="HZ4" s="513"/>
      <c r="IA4" s="513"/>
      <c r="IB4" s="513"/>
      <c r="IC4" s="513" t="s">
        <v>2051</v>
      </c>
      <c r="ID4" s="513"/>
      <c r="IE4" s="513"/>
      <c r="IF4" s="513"/>
      <c r="IG4" s="513"/>
      <c r="IH4" s="513"/>
      <c r="II4" s="513"/>
      <c r="IJ4" s="513"/>
      <c r="IK4" s="513"/>
      <c r="IL4" s="513"/>
      <c r="IM4" s="513" t="s">
        <v>2052</v>
      </c>
      <c r="IN4" s="513"/>
      <c r="IO4" s="513"/>
      <c r="IP4" s="513"/>
      <c r="IQ4" s="513"/>
      <c r="IR4" s="513"/>
      <c r="IS4" s="513"/>
      <c r="IT4" s="513"/>
      <c r="IU4" s="513"/>
      <c r="IV4" s="513"/>
      <c r="IW4" s="513" t="s">
        <v>2068</v>
      </c>
      <c r="IX4" s="513"/>
      <c r="IY4" s="513"/>
      <c r="IZ4" s="513"/>
      <c r="JA4" s="513"/>
      <c r="JB4" s="513"/>
      <c r="JC4" s="513"/>
      <c r="JD4" s="513"/>
      <c r="JE4" s="513"/>
      <c r="JF4" s="513"/>
      <c r="JG4" s="513" t="s">
        <v>2069</v>
      </c>
      <c r="JH4" s="513"/>
      <c r="JI4" s="513"/>
      <c r="JJ4" s="513"/>
      <c r="JK4" s="513"/>
      <c r="JL4" s="513"/>
      <c r="JM4" s="513"/>
      <c r="JN4" s="513"/>
      <c r="JO4" s="513"/>
      <c r="JP4" s="513"/>
      <c r="JQ4" s="513" t="s">
        <v>2070</v>
      </c>
      <c r="JR4" s="513"/>
      <c r="JS4" s="513"/>
      <c r="JT4" s="513"/>
      <c r="JU4" s="513"/>
      <c r="JV4" s="513"/>
      <c r="JW4" s="513"/>
      <c r="JX4" s="513"/>
      <c r="JY4" s="513"/>
      <c r="JZ4" s="513"/>
      <c r="KA4" s="513" t="s">
        <v>2071</v>
      </c>
      <c r="KB4" s="513"/>
      <c r="KC4" s="513"/>
      <c r="KD4" s="513"/>
      <c r="KE4" s="513"/>
      <c r="KF4" s="513"/>
      <c r="KG4" s="513"/>
      <c r="KH4" s="513"/>
      <c r="KI4" s="513"/>
      <c r="KJ4" s="513"/>
      <c r="KK4" s="513" t="s">
        <v>2053</v>
      </c>
      <c r="KL4" s="513"/>
      <c r="KM4" s="513"/>
      <c r="KN4" s="513"/>
      <c r="KO4" s="513"/>
      <c r="KP4" s="513"/>
      <c r="KQ4" s="513"/>
      <c r="KR4" s="513"/>
      <c r="KS4" s="513"/>
      <c r="KT4" s="513"/>
      <c r="KU4" s="513" t="s">
        <v>2048</v>
      </c>
      <c r="KV4" s="513"/>
      <c r="KW4" s="513"/>
      <c r="KX4" s="513"/>
      <c r="KY4" s="513"/>
      <c r="KZ4" s="513"/>
      <c r="LA4" s="513"/>
      <c r="LB4" s="513"/>
      <c r="LC4" s="513"/>
      <c r="LD4" s="513"/>
      <c r="LE4" s="513" t="s">
        <v>2049</v>
      </c>
      <c r="LF4" s="513"/>
      <c r="LG4" s="513"/>
      <c r="LH4" s="513"/>
      <c r="LI4" s="513"/>
      <c r="LJ4" s="513"/>
      <c r="LK4" s="513"/>
      <c r="LL4" s="513"/>
      <c r="LM4" s="513"/>
      <c r="LN4" s="513"/>
      <c r="LO4" s="513" t="s">
        <v>2050</v>
      </c>
      <c r="LP4" s="513"/>
      <c r="LQ4" s="513"/>
      <c r="LR4" s="513"/>
      <c r="LS4" s="513"/>
      <c r="LT4" s="513"/>
      <c r="LU4" s="513"/>
      <c r="LV4" s="513"/>
      <c r="LW4" s="513"/>
      <c r="LX4" s="513"/>
      <c r="LY4" s="513" t="s">
        <v>2051</v>
      </c>
      <c r="LZ4" s="513"/>
      <c r="MA4" s="513"/>
      <c r="MB4" s="513"/>
      <c r="MC4" s="513"/>
      <c r="MD4" s="513"/>
      <c r="ME4" s="513"/>
      <c r="MF4" s="513"/>
      <c r="MG4" s="513"/>
      <c r="MH4" s="513"/>
      <c r="MI4" s="513" t="s">
        <v>2052</v>
      </c>
      <c r="MJ4" s="513"/>
      <c r="MK4" s="513"/>
      <c r="ML4" s="513"/>
      <c r="MM4" s="513"/>
      <c r="MN4" s="513"/>
      <c r="MO4" s="513"/>
      <c r="MP4" s="513"/>
      <c r="MQ4" s="513"/>
      <c r="MR4" s="513"/>
      <c r="MS4" s="513" t="s">
        <v>2068</v>
      </c>
      <c r="MT4" s="513"/>
      <c r="MU4" s="513"/>
      <c r="MV4" s="513"/>
      <c r="MW4" s="513"/>
      <c r="MX4" s="513"/>
      <c r="MY4" s="513"/>
      <c r="MZ4" s="513"/>
      <c r="NA4" s="513"/>
      <c r="NB4" s="513"/>
      <c r="NC4" s="513" t="s">
        <v>2069</v>
      </c>
      <c r="ND4" s="513"/>
      <c r="NE4" s="513"/>
      <c r="NF4" s="513"/>
      <c r="NG4" s="513"/>
      <c r="NH4" s="513"/>
      <c r="NI4" s="513"/>
      <c r="NJ4" s="513"/>
      <c r="NK4" s="513"/>
      <c r="NL4" s="513"/>
      <c r="NM4" s="513" t="s">
        <v>2070</v>
      </c>
      <c r="NN4" s="513"/>
      <c r="NO4" s="513"/>
      <c r="NP4" s="513"/>
      <c r="NQ4" s="513"/>
      <c r="NR4" s="513"/>
      <c r="NS4" s="513"/>
      <c r="NT4" s="513"/>
      <c r="NU4" s="513"/>
      <c r="NV4" s="513"/>
      <c r="NW4" s="513" t="s">
        <v>2071</v>
      </c>
      <c r="NX4" s="513"/>
      <c r="NY4" s="513"/>
      <c r="NZ4" s="513"/>
      <c r="OA4" s="513"/>
      <c r="OB4" s="513"/>
      <c r="OC4" s="513"/>
      <c r="OD4" s="513"/>
      <c r="OE4" s="513"/>
      <c r="OF4" s="513"/>
      <c r="OG4" s="513" t="s">
        <v>2053</v>
      </c>
      <c r="OH4" s="513"/>
      <c r="OI4" s="513"/>
      <c r="OJ4" s="513"/>
      <c r="OK4" s="513"/>
      <c r="OL4" s="513"/>
      <c r="OM4" s="513"/>
      <c r="ON4" s="513"/>
      <c r="OO4" s="513"/>
      <c r="OP4" s="513"/>
      <c r="OQ4" s="540"/>
      <c r="OR4" s="540"/>
      <c r="OS4" s="540"/>
      <c r="OT4" s="540"/>
      <c r="OU4" s="540"/>
      <c r="OV4" s="540"/>
      <c r="OW4" s="540"/>
      <c r="OX4" s="540"/>
      <c r="OY4" s="540"/>
      <c r="OZ4" s="540"/>
      <c r="PA4" s="540"/>
      <c r="PB4" s="540"/>
      <c r="PC4" s="540"/>
      <c r="PD4" s="540"/>
      <c r="PE4" s="540"/>
      <c r="PF4" s="540"/>
      <c r="PG4" s="540"/>
      <c r="PH4" s="540"/>
      <c r="PI4" s="540"/>
      <c r="PJ4" s="540"/>
      <c r="PK4" s="540"/>
      <c r="PL4" s="540"/>
      <c r="PM4" s="540"/>
      <c r="PN4" s="540"/>
      <c r="PO4" s="540"/>
      <c r="PP4" s="540"/>
      <c r="PQ4" s="540"/>
      <c r="PR4" s="540"/>
      <c r="PS4" s="540"/>
      <c r="PT4" s="540"/>
      <c r="PU4" s="540"/>
    </row>
    <row r="5" spans="1:437" ht="13.5" customHeight="1" x14ac:dyDescent="0.15">
      <c r="A5" s="47"/>
      <c r="B5" s="48"/>
      <c r="C5" s="52"/>
      <c r="D5" s="214"/>
      <c r="E5" s="47" t="s">
        <v>1992</v>
      </c>
      <c r="F5" s="82"/>
      <c r="G5" s="82"/>
      <c r="H5" s="82"/>
      <c r="I5" s="82"/>
      <c r="J5" s="82"/>
      <c r="K5" s="82"/>
      <c r="L5" s="126" t="s">
        <v>1942</v>
      </c>
      <c r="O5" s="1116" t="s">
        <v>4672</v>
      </c>
      <c r="P5" s="1117"/>
      <c r="Q5" s="1118"/>
      <c r="R5" s="1105" t="s">
        <v>1993</v>
      </c>
      <c r="S5" s="1105"/>
      <c r="T5" s="1107" t="s">
        <v>1994</v>
      </c>
      <c r="U5" s="1108"/>
      <c r="V5" s="1109" t="s">
        <v>1995</v>
      </c>
      <c r="W5" s="1109"/>
      <c r="X5" s="1110" t="s">
        <v>1996</v>
      </c>
      <c r="Y5" s="1111"/>
      <c r="Z5" s="1112" t="s">
        <v>1997</v>
      </c>
      <c r="AA5" s="1113"/>
      <c r="DC5" s="513" t="s">
        <v>1993</v>
      </c>
      <c r="DD5" s="513"/>
      <c r="DE5" s="513" t="s">
        <v>1994</v>
      </c>
      <c r="DF5" s="513"/>
      <c r="DG5" s="513" t="s">
        <v>1995</v>
      </c>
      <c r="DH5" s="513"/>
      <c r="DI5" s="513" t="s">
        <v>1996</v>
      </c>
      <c r="DJ5" s="513"/>
      <c r="DK5" s="513" t="s">
        <v>1997</v>
      </c>
      <c r="DL5" s="513"/>
      <c r="DM5" s="513" t="s">
        <v>1993</v>
      </c>
      <c r="DN5" s="513"/>
      <c r="DO5" s="513" t="s">
        <v>1994</v>
      </c>
      <c r="DP5" s="513"/>
      <c r="DQ5" s="513" t="s">
        <v>1995</v>
      </c>
      <c r="DR5" s="513"/>
      <c r="DS5" s="513" t="s">
        <v>1996</v>
      </c>
      <c r="DT5" s="513"/>
      <c r="DU5" s="513" t="s">
        <v>1997</v>
      </c>
      <c r="DV5" s="513"/>
      <c r="DW5" s="513" t="s">
        <v>1993</v>
      </c>
      <c r="DX5" s="513"/>
      <c r="DY5" s="513" t="s">
        <v>1994</v>
      </c>
      <c r="DZ5" s="513"/>
      <c r="EA5" s="513" t="s">
        <v>1995</v>
      </c>
      <c r="EB5" s="513"/>
      <c r="EC5" s="513" t="s">
        <v>1996</v>
      </c>
      <c r="ED5" s="513"/>
      <c r="EE5" s="513" t="s">
        <v>1997</v>
      </c>
      <c r="EF5" s="513"/>
      <c r="EG5" s="513" t="s">
        <v>1993</v>
      </c>
      <c r="EH5" s="513"/>
      <c r="EI5" s="513" t="s">
        <v>1994</v>
      </c>
      <c r="EJ5" s="513"/>
      <c r="EK5" s="513" t="s">
        <v>1995</v>
      </c>
      <c r="EL5" s="513"/>
      <c r="EM5" s="513" t="s">
        <v>1996</v>
      </c>
      <c r="EN5" s="513"/>
      <c r="EO5" s="513" t="s">
        <v>1997</v>
      </c>
      <c r="EP5" s="513"/>
      <c r="EQ5" s="513" t="s">
        <v>1993</v>
      </c>
      <c r="ER5" s="513"/>
      <c r="ES5" s="513" t="s">
        <v>1994</v>
      </c>
      <c r="ET5" s="513"/>
      <c r="EU5" s="513" t="s">
        <v>1995</v>
      </c>
      <c r="EV5" s="513"/>
      <c r="EW5" s="513" t="s">
        <v>1996</v>
      </c>
      <c r="EX5" s="513"/>
      <c r="EY5" s="513" t="s">
        <v>1997</v>
      </c>
      <c r="EZ5" s="513"/>
      <c r="FA5" s="513" t="s">
        <v>1993</v>
      </c>
      <c r="FB5" s="513"/>
      <c r="FC5" s="513" t="s">
        <v>1994</v>
      </c>
      <c r="FD5" s="513"/>
      <c r="FE5" s="513" t="s">
        <v>1995</v>
      </c>
      <c r="FF5" s="513"/>
      <c r="FG5" s="513" t="s">
        <v>1996</v>
      </c>
      <c r="FH5" s="513"/>
      <c r="FI5" s="513" t="s">
        <v>1997</v>
      </c>
      <c r="FJ5" s="513"/>
      <c r="FK5" s="513" t="s">
        <v>1993</v>
      </c>
      <c r="FL5" s="513"/>
      <c r="FM5" s="513" t="s">
        <v>1994</v>
      </c>
      <c r="FN5" s="513"/>
      <c r="FO5" s="513" t="s">
        <v>1995</v>
      </c>
      <c r="FP5" s="513"/>
      <c r="FQ5" s="513" t="s">
        <v>1996</v>
      </c>
      <c r="FR5" s="513"/>
      <c r="FS5" s="513" t="s">
        <v>1997</v>
      </c>
      <c r="FT5" s="513"/>
      <c r="FU5" s="513" t="s">
        <v>1993</v>
      </c>
      <c r="FV5" s="513"/>
      <c r="FW5" s="513" t="s">
        <v>1994</v>
      </c>
      <c r="FX5" s="513"/>
      <c r="FY5" s="513" t="s">
        <v>1995</v>
      </c>
      <c r="FZ5" s="513"/>
      <c r="GA5" s="513" t="s">
        <v>1996</v>
      </c>
      <c r="GB5" s="513"/>
      <c r="GC5" s="513" t="s">
        <v>1997</v>
      </c>
      <c r="GD5" s="513"/>
      <c r="GE5" s="513" t="s">
        <v>1993</v>
      </c>
      <c r="GF5" s="513"/>
      <c r="GG5" s="513" t="s">
        <v>1994</v>
      </c>
      <c r="GH5" s="513"/>
      <c r="GI5" s="513" t="s">
        <v>1995</v>
      </c>
      <c r="GJ5" s="513"/>
      <c r="GK5" s="513" t="s">
        <v>1996</v>
      </c>
      <c r="GL5" s="513"/>
      <c r="GM5" s="513" t="s">
        <v>1997</v>
      </c>
      <c r="GN5" s="513"/>
      <c r="GO5" s="513" t="s">
        <v>1993</v>
      </c>
      <c r="GP5" s="513"/>
      <c r="GQ5" s="513" t="s">
        <v>1994</v>
      </c>
      <c r="GR5" s="513"/>
      <c r="GS5" s="513" t="s">
        <v>1995</v>
      </c>
      <c r="GT5" s="513"/>
      <c r="GU5" s="513" t="s">
        <v>1996</v>
      </c>
      <c r="GV5" s="513"/>
      <c r="GW5" s="513" t="s">
        <v>1997</v>
      </c>
      <c r="GX5" s="513"/>
      <c r="GY5" s="513" t="s">
        <v>1993</v>
      </c>
      <c r="GZ5" s="513"/>
      <c r="HA5" s="513" t="s">
        <v>1994</v>
      </c>
      <c r="HB5" s="513"/>
      <c r="HC5" s="513" t="s">
        <v>1995</v>
      </c>
      <c r="HD5" s="513"/>
      <c r="HE5" s="513" t="s">
        <v>1996</v>
      </c>
      <c r="HF5" s="513"/>
      <c r="HG5" s="513" t="s">
        <v>1997</v>
      </c>
      <c r="HH5" s="513"/>
      <c r="HI5" s="513" t="s">
        <v>1993</v>
      </c>
      <c r="HJ5" s="513"/>
      <c r="HK5" s="513" t="s">
        <v>1994</v>
      </c>
      <c r="HL5" s="513"/>
      <c r="HM5" s="513" t="s">
        <v>1995</v>
      </c>
      <c r="HN5" s="513"/>
      <c r="HO5" s="513" t="s">
        <v>1996</v>
      </c>
      <c r="HP5" s="513"/>
      <c r="HQ5" s="513" t="s">
        <v>1997</v>
      </c>
      <c r="HR5" s="513"/>
      <c r="HS5" s="513" t="s">
        <v>1993</v>
      </c>
      <c r="HT5" s="513"/>
      <c r="HU5" s="513" t="s">
        <v>1994</v>
      </c>
      <c r="HV5" s="513"/>
      <c r="HW5" s="513" t="s">
        <v>1995</v>
      </c>
      <c r="HX5" s="513"/>
      <c r="HY5" s="513" t="s">
        <v>1996</v>
      </c>
      <c r="HZ5" s="513"/>
      <c r="IA5" s="513" t="s">
        <v>1997</v>
      </c>
      <c r="IB5" s="513"/>
      <c r="IC5" s="513" t="s">
        <v>1993</v>
      </c>
      <c r="ID5" s="513"/>
      <c r="IE5" s="513" t="s">
        <v>1994</v>
      </c>
      <c r="IF5" s="513"/>
      <c r="IG5" s="513" t="s">
        <v>1995</v>
      </c>
      <c r="IH5" s="513"/>
      <c r="II5" s="513" t="s">
        <v>1996</v>
      </c>
      <c r="IJ5" s="513"/>
      <c r="IK5" s="513" t="s">
        <v>1997</v>
      </c>
      <c r="IL5" s="513"/>
      <c r="IM5" s="513" t="s">
        <v>1993</v>
      </c>
      <c r="IN5" s="513"/>
      <c r="IO5" s="513" t="s">
        <v>1994</v>
      </c>
      <c r="IP5" s="513"/>
      <c r="IQ5" s="513" t="s">
        <v>1995</v>
      </c>
      <c r="IR5" s="513"/>
      <c r="IS5" s="513" t="s">
        <v>1996</v>
      </c>
      <c r="IT5" s="513"/>
      <c r="IU5" s="513" t="s">
        <v>1997</v>
      </c>
      <c r="IV5" s="513"/>
      <c r="IW5" s="513" t="s">
        <v>1993</v>
      </c>
      <c r="IX5" s="513"/>
      <c r="IY5" s="513" t="s">
        <v>1994</v>
      </c>
      <c r="IZ5" s="513"/>
      <c r="JA5" s="513" t="s">
        <v>1995</v>
      </c>
      <c r="JB5" s="513"/>
      <c r="JC5" s="513" t="s">
        <v>1996</v>
      </c>
      <c r="JD5" s="513"/>
      <c r="JE5" s="513" t="s">
        <v>1997</v>
      </c>
      <c r="JF5" s="513"/>
      <c r="JG5" s="513" t="s">
        <v>1993</v>
      </c>
      <c r="JH5" s="513"/>
      <c r="JI5" s="513" t="s">
        <v>1994</v>
      </c>
      <c r="JJ5" s="513"/>
      <c r="JK5" s="513" t="s">
        <v>1995</v>
      </c>
      <c r="JL5" s="513"/>
      <c r="JM5" s="513" t="s">
        <v>1996</v>
      </c>
      <c r="JN5" s="513"/>
      <c r="JO5" s="513" t="s">
        <v>1997</v>
      </c>
      <c r="JP5" s="513"/>
      <c r="JQ5" s="513" t="s">
        <v>1993</v>
      </c>
      <c r="JR5" s="513"/>
      <c r="JS5" s="513" t="s">
        <v>1994</v>
      </c>
      <c r="JT5" s="513"/>
      <c r="JU5" s="513" t="s">
        <v>1995</v>
      </c>
      <c r="JV5" s="513"/>
      <c r="JW5" s="513" t="s">
        <v>1996</v>
      </c>
      <c r="JX5" s="513"/>
      <c r="JY5" s="513" t="s">
        <v>1997</v>
      </c>
      <c r="JZ5" s="513"/>
      <c r="KA5" s="513" t="s">
        <v>1993</v>
      </c>
      <c r="KB5" s="513"/>
      <c r="KC5" s="513" t="s">
        <v>1994</v>
      </c>
      <c r="KD5" s="513"/>
      <c r="KE5" s="513" t="s">
        <v>1995</v>
      </c>
      <c r="KF5" s="513"/>
      <c r="KG5" s="513" t="s">
        <v>1996</v>
      </c>
      <c r="KH5" s="513"/>
      <c r="KI5" s="513" t="s">
        <v>1997</v>
      </c>
      <c r="KJ5" s="513"/>
      <c r="KK5" s="513" t="s">
        <v>1993</v>
      </c>
      <c r="KL5" s="513"/>
      <c r="KM5" s="513" t="s">
        <v>1994</v>
      </c>
      <c r="KN5" s="513"/>
      <c r="KO5" s="513" t="s">
        <v>1995</v>
      </c>
      <c r="KP5" s="513"/>
      <c r="KQ5" s="513" t="s">
        <v>1996</v>
      </c>
      <c r="KR5" s="513"/>
      <c r="KS5" s="513" t="s">
        <v>1997</v>
      </c>
      <c r="KT5" s="513"/>
      <c r="KU5" s="513" t="s">
        <v>1993</v>
      </c>
      <c r="KV5" s="513"/>
      <c r="KW5" s="513" t="s">
        <v>1994</v>
      </c>
      <c r="KX5" s="513"/>
      <c r="KY5" s="513" t="s">
        <v>1995</v>
      </c>
      <c r="KZ5" s="513"/>
      <c r="LA5" s="513" t="s">
        <v>1996</v>
      </c>
      <c r="LB5" s="513"/>
      <c r="LC5" s="513" t="s">
        <v>1997</v>
      </c>
      <c r="LD5" s="513"/>
      <c r="LE5" s="513" t="s">
        <v>1993</v>
      </c>
      <c r="LF5" s="513"/>
      <c r="LG5" s="513" t="s">
        <v>1994</v>
      </c>
      <c r="LH5" s="513"/>
      <c r="LI5" s="513" t="s">
        <v>1995</v>
      </c>
      <c r="LJ5" s="513"/>
      <c r="LK5" s="513" t="s">
        <v>1996</v>
      </c>
      <c r="LL5" s="513"/>
      <c r="LM5" s="513" t="s">
        <v>1997</v>
      </c>
      <c r="LN5" s="513"/>
      <c r="LO5" s="513" t="s">
        <v>1993</v>
      </c>
      <c r="LP5" s="513"/>
      <c r="LQ5" s="513" t="s">
        <v>1994</v>
      </c>
      <c r="LR5" s="513"/>
      <c r="LS5" s="513" t="s">
        <v>1995</v>
      </c>
      <c r="LT5" s="513"/>
      <c r="LU5" s="513" t="s">
        <v>1996</v>
      </c>
      <c r="LV5" s="513"/>
      <c r="LW5" s="513" t="s">
        <v>1997</v>
      </c>
      <c r="LX5" s="513"/>
      <c r="LY5" s="513" t="s">
        <v>1993</v>
      </c>
      <c r="LZ5" s="513"/>
      <c r="MA5" s="513" t="s">
        <v>1994</v>
      </c>
      <c r="MB5" s="513"/>
      <c r="MC5" s="513" t="s">
        <v>1995</v>
      </c>
      <c r="MD5" s="513"/>
      <c r="ME5" s="513" t="s">
        <v>1996</v>
      </c>
      <c r="MF5" s="513"/>
      <c r="MG5" s="513" t="s">
        <v>1997</v>
      </c>
      <c r="MH5" s="513"/>
      <c r="MI5" s="513" t="s">
        <v>1993</v>
      </c>
      <c r="MJ5" s="513"/>
      <c r="MK5" s="513" t="s">
        <v>1994</v>
      </c>
      <c r="ML5" s="513"/>
      <c r="MM5" s="513" t="s">
        <v>1995</v>
      </c>
      <c r="MN5" s="513"/>
      <c r="MO5" s="513" t="s">
        <v>1996</v>
      </c>
      <c r="MP5" s="513"/>
      <c r="MQ5" s="513" t="s">
        <v>1997</v>
      </c>
      <c r="MR5" s="513"/>
      <c r="MS5" s="513" t="s">
        <v>1993</v>
      </c>
      <c r="MT5" s="513"/>
      <c r="MU5" s="513" t="s">
        <v>1994</v>
      </c>
      <c r="MV5" s="513"/>
      <c r="MW5" s="513" t="s">
        <v>1995</v>
      </c>
      <c r="MX5" s="513"/>
      <c r="MY5" s="513" t="s">
        <v>1996</v>
      </c>
      <c r="MZ5" s="513"/>
      <c r="NA5" s="513" t="s">
        <v>1997</v>
      </c>
      <c r="NB5" s="513"/>
      <c r="NC5" s="513" t="s">
        <v>1993</v>
      </c>
      <c r="ND5" s="513"/>
      <c r="NE5" s="513" t="s">
        <v>1994</v>
      </c>
      <c r="NF5" s="513"/>
      <c r="NG5" s="513" t="s">
        <v>1995</v>
      </c>
      <c r="NH5" s="513"/>
      <c r="NI5" s="513" t="s">
        <v>1996</v>
      </c>
      <c r="NJ5" s="513"/>
      <c r="NK5" s="513" t="s">
        <v>1997</v>
      </c>
      <c r="NL5" s="513"/>
      <c r="NM5" s="513" t="s">
        <v>1993</v>
      </c>
      <c r="NN5" s="513"/>
      <c r="NO5" s="513" t="s">
        <v>1994</v>
      </c>
      <c r="NP5" s="513"/>
      <c r="NQ5" s="513" t="s">
        <v>1995</v>
      </c>
      <c r="NR5" s="513"/>
      <c r="NS5" s="513" t="s">
        <v>1996</v>
      </c>
      <c r="NT5" s="513"/>
      <c r="NU5" s="513" t="s">
        <v>1997</v>
      </c>
      <c r="NV5" s="513"/>
      <c r="NW5" s="513" t="s">
        <v>1993</v>
      </c>
      <c r="NX5" s="513"/>
      <c r="NY5" s="513" t="s">
        <v>1994</v>
      </c>
      <c r="NZ5" s="513"/>
      <c r="OA5" s="513" t="s">
        <v>1995</v>
      </c>
      <c r="OB5" s="513"/>
      <c r="OC5" s="513" t="s">
        <v>1996</v>
      </c>
      <c r="OD5" s="513"/>
      <c r="OE5" s="513" t="s">
        <v>1997</v>
      </c>
      <c r="OF5" s="513"/>
      <c r="OG5" s="513" t="s">
        <v>1993</v>
      </c>
      <c r="OH5" s="513"/>
      <c r="OI5" s="513" t="s">
        <v>1994</v>
      </c>
      <c r="OJ5" s="513"/>
      <c r="OK5" s="513" t="s">
        <v>1995</v>
      </c>
      <c r="OL5" s="513"/>
      <c r="OM5" s="513" t="s">
        <v>1996</v>
      </c>
      <c r="ON5" s="513"/>
      <c r="OO5" s="513" t="s">
        <v>1997</v>
      </c>
      <c r="OP5" s="513"/>
      <c r="OQ5" s="540"/>
      <c r="OR5" s="540"/>
      <c r="OS5" s="540"/>
      <c r="OT5" s="540"/>
      <c r="OU5" s="540"/>
      <c r="OV5" s="540"/>
      <c r="OW5" s="540"/>
      <c r="OX5" s="540"/>
      <c r="OY5" s="540"/>
      <c r="OZ5" s="540"/>
      <c r="PA5" s="540"/>
      <c r="PB5" s="540"/>
      <c r="PC5" s="540"/>
      <c r="PD5" s="540"/>
      <c r="PE5" s="540"/>
      <c r="PF5" s="540"/>
      <c r="PG5" s="540"/>
      <c r="PH5" s="540"/>
      <c r="PI5" s="540"/>
      <c r="PJ5" s="540"/>
      <c r="PK5" s="540"/>
      <c r="PL5" s="540"/>
      <c r="PM5" s="540"/>
      <c r="PN5" s="540"/>
      <c r="PO5" s="540"/>
      <c r="PP5" s="540"/>
      <c r="PQ5" s="540"/>
      <c r="PR5" s="540"/>
      <c r="PS5" s="540"/>
      <c r="PT5" s="540"/>
      <c r="PU5" s="540"/>
    </row>
    <row r="6" spans="1:437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53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90" t="s">
        <v>2074</v>
      </c>
      <c r="K6" s="90" t="s">
        <v>2075</v>
      </c>
      <c r="L6" s="241" t="s">
        <v>4687</v>
      </c>
      <c r="M6" s="38">
        <f t="shared" ref="M6:N6" si="0">IF(SUM(M7:M7)&lt;&gt;0,1,0)</f>
        <v>0</v>
      </c>
      <c r="N6" s="38">
        <f t="shared" si="0"/>
        <v>0</v>
      </c>
      <c r="O6" s="729"/>
      <c r="P6" s="872"/>
      <c r="Q6" s="873"/>
      <c r="R6" s="274" t="s">
        <v>2055</v>
      </c>
      <c r="S6" s="287" t="s">
        <v>2056</v>
      </c>
      <c r="T6" s="350" t="s">
        <v>2055</v>
      </c>
      <c r="U6" s="351" t="s">
        <v>2056</v>
      </c>
      <c r="V6" s="262" t="s">
        <v>2055</v>
      </c>
      <c r="W6" s="318" t="s">
        <v>2056</v>
      </c>
      <c r="X6" s="282" t="s">
        <v>2055</v>
      </c>
      <c r="Y6" s="342" t="s">
        <v>2056</v>
      </c>
      <c r="Z6" s="108" t="s">
        <v>2055</v>
      </c>
      <c r="AA6" s="187" t="s">
        <v>2056</v>
      </c>
      <c r="DC6" s="513" t="s">
        <v>2055</v>
      </c>
      <c r="DD6" s="513" t="s">
        <v>2056</v>
      </c>
      <c r="DE6" s="513" t="s">
        <v>2055</v>
      </c>
      <c r="DF6" s="513" t="s">
        <v>2056</v>
      </c>
      <c r="DG6" s="513" t="s">
        <v>2055</v>
      </c>
      <c r="DH6" s="513" t="s">
        <v>2056</v>
      </c>
      <c r="DI6" s="513" t="s">
        <v>2055</v>
      </c>
      <c r="DJ6" s="513" t="s">
        <v>2056</v>
      </c>
      <c r="DK6" s="513" t="s">
        <v>2055</v>
      </c>
      <c r="DL6" s="513" t="s">
        <v>2056</v>
      </c>
      <c r="DM6" s="513" t="s">
        <v>2055</v>
      </c>
      <c r="DN6" s="513" t="s">
        <v>2056</v>
      </c>
      <c r="DO6" s="513" t="s">
        <v>2055</v>
      </c>
      <c r="DP6" s="513" t="s">
        <v>2056</v>
      </c>
      <c r="DQ6" s="513" t="s">
        <v>2055</v>
      </c>
      <c r="DR6" s="513" t="s">
        <v>2056</v>
      </c>
      <c r="DS6" s="513" t="s">
        <v>2055</v>
      </c>
      <c r="DT6" s="513" t="s">
        <v>2056</v>
      </c>
      <c r="DU6" s="513" t="s">
        <v>2055</v>
      </c>
      <c r="DV6" s="513" t="s">
        <v>2056</v>
      </c>
      <c r="DW6" s="513" t="s">
        <v>2055</v>
      </c>
      <c r="DX6" s="513" t="s">
        <v>2056</v>
      </c>
      <c r="DY6" s="513" t="s">
        <v>2055</v>
      </c>
      <c r="DZ6" s="513" t="s">
        <v>2056</v>
      </c>
      <c r="EA6" s="513" t="s">
        <v>2055</v>
      </c>
      <c r="EB6" s="513" t="s">
        <v>2056</v>
      </c>
      <c r="EC6" s="513" t="s">
        <v>2055</v>
      </c>
      <c r="ED6" s="513" t="s">
        <v>2056</v>
      </c>
      <c r="EE6" s="513" t="s">
        <v>2055</v>
      </c>
      <c r="EF6" s="513" t="s">
        <v>2056</v>
      </c>
      <c r="EG6" s="513" t="s">
        <v>2055</v>
      </c>
      <c r="EH6" s="513" t="s">
        <v>2056</v>
      </c>
      <c r="EI6" s="513" t="s">
        <v>2055</v>
      </c>
      <c r="EJ6" s="513" t="s">
        <v>2056</v>
      </c>
      <c r="EK6" s="513" t="s">
        <v>2055</v>
      </c>
      <c r="EL6" s="513" t="s">
        <v>2056</v>
      </c>
      <c r="EM6" s="513" t="s">
        <v>2055</v>
      </c>
      <c r="EN6" s="513" t="s">
        <v>2056</v>
      </c>
      <c r="EO6" s="513" t="s">
        <v>2055</v>
      </c>
      <c r="EP6" s="513" t="s">
        <v>2056</v>
      </c>
      <c r="EQ6" s="513" t="s">
        <v>2055</v>
      </c>
      <c r="ER6" s="513" t="s">
        <v>2056</v>
      </c>
      <c r="ES6" s="513" t="s">
        <v>2055</v>
      </c>
      <c r="ET6" s="513" t="s">
        <v>2056</v>
      </c>
      <c r="EU6" s="513" t="s">
        <v>2055</v>
      </c>
      <c r="EV6" s="513" t="s">
        <v>2056</v>
      </c>
      <c r="EW6" s="513" t="s">
        <v>2055</v>
      </c>
      <c r="EX6" s="513" t="s">
        <v>2056</v>
      </c>
      <c r="EY6" s="513" t="s">
        <v>2055</v>
      </c>
      <c r="EZ6" s="513" t="s">
        <v>2056</v>
      </c>
      <c r="FA6" s="513" t="s">
        <v>2055</v>
      </c>
      <c r="FB6" s="513" t="s">
        <v>2056</v>
      </c>
      <c r="FC6" s="513" t="s">
        <v>2055</v>
      </c>
      <c r="FD6" s="513" t="s">
        <v>2056</v>
      </c>
      <c r="FE6" s="513" t="s">
        <v>2055</v>
      </c>
      <c r="FF6" s="513" t="s">
        <v>2056</v>
      </c>
      <c r="FG6" s="513" t="s">
        <v>2055</v>
      </c>
      <c r="FH6" s="513" t="s">
        <v>2056</v>
      </c>
      <c r="FI6" s="513" t="s">
        <v>2055</v>
      </c>
      <c r="FJ6" s="513" t="s">
        <v>2056</v>
      </c>
      <c r="FK6" s="513" t="s">
        <v>2055</v>
      </c>
      <c r="FL6" s="513" t="s">
        <v>2056</v>
      </c>
      <c r="FM6" s="513" t="s">
        <v>2055</v>
      </c>
      <c r="FN6" s="513" t="s">
        <v>2056</v>
      </c>
      <c r="FO6" s="513" t="s">
        <v>2055</v>
      </c>
      <c r="FP6" s="513" t="s">
        <v>2056</v>
      </c>
      <c r="FQ6" s="513" t="s">
        <v>2055</v>
      </c>
      <c r="FR6" s="513" t="s">
        <v>2056</v>
      </c>
      <c r="FS6" s="513" t="s">
        <v>2055</v>
      </c>
      <c r="FT6" s="513" t="s">
        <v>2056</v>
      </c>
      <c r="FU6" s="513" t="s">
        <v>2055</v>
      </c>
      <c r="FV6" s="513" t="s">
        <v>2056</v>
      </c>
      <c r="FW6" s="513" t="s">
        <v>2055</v>
      </c>
      <c r="FX6" s="513" t="s">
        <v>2056</v>
      </c>
      <c r="FY6" s="513" t="s">
        <v>2055</v>
      </c>
      <c r="FZ6" s="513" t="s">
        <v>2056</v>
      </c>
      <c r="GA6" s="513" t="s">
        <v>2055</v>
      </c>
      <c r="GB6" s="513" t="s">
        <v>2056</v>
      </c>
      <c r="GC6" s="513" t="s">
        <v>2055</v>
      </c>
      <c r="GD6" s="513" t="s">
        <v>2056</v>
      </c>
      <c r="GE6" s="513" t="s">
        <v>2055</v>
      </c>
      <c r="GF6" s="513" t="s">
        <v>2056</v>
      </c>
      <c r="GG6" s="513" t="s">
        <v>2055</v>
      </c>
      <c r="GH6" s="513" t="s">
        <v>2056</v>
      </c>
      <c r="GI6" s="513" t="s">
        <v>2055</v>
      </c>
      <c r="GJ6" s="513" t="s">
        <v>2056</v>
      </c>
      <c r="GK6" s="513" t="s">
        <v>2055</v>
      </c>
      <c r="GL6" s="513" t="s">
        <v>2056</v>
      </c>
      <c r="GM6" s="513" t="s">
        <v>2055</v>
      </c>
      <c r="GN6" s="513" t="s">
        <v>2056</v>
      </c>
      <c r="GO6" s="513" t="s">
        <v>2055</v>
      </c>
      <c r="GP6" s="513" t="s">
        <v>2056</v>
      </c>
      <c r="GQ6" s="513" t="s">
        <v>2055</v>
      </c>
      <c r="GR6" s="513" t="s">
        <v>2056</v>
      </c>
      <c r="GS6" s="513" t="s">
        <v>2055</v>
      </c>
      <c r="GT6" s="513" t="s">
        <v>2056</v>
      </c>
      <c r="GU6" s="513" t="s">
        <v>2055</v>
      </c>
      <c r="GV6" s="513" t="s">
        <v>2056</v>
      </c>
      <c r="GW6" s="513" t="s">
        <v>2055</v>
      </c>
      <c r="GX6" s="513" t="s">
        <v>2056</v>
      </c>
      <c r="GY6" s="513" t="s">
        <v>2055</v>
      </c>
      <c r="GZ6" s="513" t="s">
        <v>2056</v>
      </c>
      <c r="HA6" s="513" t="s">
        <v>2055</v>
      </c>
      <c r="HB6" s="513" t="s">
        <v>2056</v>
      </c>
      <c r="HC6" s="513" t="s">
        <v>2055</v>
      </c>
      <c r="HD6" s="513" t="s">
        <v>2056</v>
      </c>
      <c r="HE6" s="513" t="s">
        <v>2055</v>
      </c>
      <c r="HF6" s="513" t="s">
        <v>2056</v>
      </c>
      <c r="HG6" s="513" t="s">
        <v>2055</v>
      </c>
      <c r="HH6" s="513" t="s">
        <v>2056</v>
      </c>
      <c r="HI6" s="513" t="s">
        <v>2055</v>
      </c>
      <c r="HJ6" s="513" t="s">
        <v>2056</v>
      </c>
      <c r="HK6" s="513" t="s">
        <v>2055</v>
      </c>
      <c r="HL6" s="513" t="s">
        <v>2056</v>
      </c>
      <c r="HM6" s="513" t="s">
        <v>2055</v>
      </c>
      <c r="HN6" s="513" t="s">
        <v>2056</v>
      </c>
      <c r="HO6" s="513" t="s">
        <v>2055</v>
      </c>
      <c r="HP6" s="513" t="s">
        <v>2056</v>
      </c>
      <c r="HQ6" s="513" t="s">
        <v>2055</v>
      </c>
      <c r="HR6" s="513" t="s">
        <v>2056</v>
      </c>
      <c r="HS6" s="513" t="s">
        <v>2055</v>
      </c>
      <c r="HT6" s="513" t="s">
        <v>2056</v>
      </c>
      <c r="HU6" s="513" t="s">
        <v>2055</v>
      </c>
      <c r="HV6" s="513" t="s">
        <v>2056</v>
      </c>
      <c r="HW6" s="513" t="s">
        <v>2055</v>
      </c>
      <c r="HX6" s="513" t="s">
        <v>2056</v>
      </c>
      <c r="HY6" s="513" t="s">
        <v>2055</v>
      </c>
      <c r="HZ6" s="513" t="s">
        <v>2056</v>
      </c>
      <c r="IA6" s="513" t="s">
        <v>2055</v>
      </c>
      <c r="IB6" s="513" t="s">
        <v>2056</v>
      </c>
      <c r="IC6" s="513" t="s">
        <v>2055</v>
      </c>
      <c r="ID6" s="513" t="s">
        <v>2056</v>
      </c>
      <c r="IE6" s="513" t="s">
        <v>2055</v>
      </c>
      <c r="IF6" s="513" t="s">
        <v>2056</v>
      </c>
      <c r="IG6" s="513" t="s">
        <v>2055</v>
      </c>
      <c r="IH6" s="513" t="s">
        <v>2056</v>
      </c>
      <c r="II6" s="513" t="s">
        <v>2055</v>
      </c>
      <c r="IJ6" s="513" t="s">
        <v>2056</v>
      </c>
      <c r="IK6" s="513" t="s">
        <v>2055</v>
      </c>
      <c r="IL6" s="513" t="s">
        <v>2056</v>
      </c>
      <c r="IM6" s="513" t="s">
        <v>2055</v>
      </c>
      <c r="IN6" s="513" t="s">
        <v>2056</v>
      </c>
      <c r="IO6" s="513" t="s">
        <v>2055</v>
      </c>
      <c r="IP6" s="513" t="s">
        <v>2056</v>
      </c>
      <c r="IQ6" s="513" t="s">
        <v>2055</v>
      </c>
      <c r="IR6" s="513" t="s">
        <v>2056</v>
      </c>
      <c r="IS6" s="513" t="s">
        <v>2055</v>
      </c>
      <c r="IT6" s="513" t="s">
        <v>2056</v>
      </c>
      <c r="IU6" s="513" t="s">
        <v>2055</v>
      </c>
      <c r="IV6" s="513" t="s">
        <v>2056</v>
      </c>
      <c r="IW6" s="513" t="s">
        <v>2055</v>
      </c>
      <c r="IX6" s="513" t="s">
        <v>2056</v>
      </c>
      <c r="IY6" s="513" t="s">
        <v>2055</v>
      </c>
      <c r="IZ6" s="513" t="s">
        <v>2056</v>
      </c>
      <c r="JA6" s="513" t="s">
        <v>2055</v>
      </c>
      <c r="JB6" s="513" t="s">
        <v>2056</v>
      </c>
      <c r="JC6" s="513" t="s">
        <v>2055</v>
      </c>
      <c r="JD6" s="513" t="s">
        <v>2056</v>
      </c>
      <c r="JE6" s="513" t="s">
        <v>2055</v>
      </c>
      <c r="JF6" s="513" t="s">
        <v>2056</v>
      </c>
      <c r="JG6" s="513" t="s">
        <v>2055</v>
      </c>
      <c r="JH6" s="513" t="s">
        <v>2056</v>
      </c>
      <c r="JI6" s="513" t="s">
        <v>2055</v>
      </c>
      <c r="JJ6" s="513" t="s">
        <v>2056</v>
      </c>
      <c r="JK6" s="513" t="s">
        <v>2055</v>
      </c>
      <c r="JL6" s="513" t="s">
        <v>2056</v>
      </c>
      <c r="JM6" s="513" t="s">
        <v>2055</v>
      </c>
      <c r="JN6" s="513" t="s">
        <v>2056</v>
      </c>
      <c r="JO6" s="513" t="s">
        <v>2055</v>
      </c>
      <c r="JP6" s="513" t="s">
        <v>2056</v>
      </c>
      <c r="JQ6" s="513" t="s">
        <v>2055</v>
      </c>
      <c r="JR6" s="513" t="s">
        <v>2056</v>
      </c>
      <c r="JS6" s="513" t="s">
        <v>2055</v>
      </c>
      <c r="JT6" s="513" t="s">
        <v>2056</v>
      </c>
      <c r="JU6" s="513" t="s">
        <v>2055</v>
      </c>
      <c r="JV6" s="513" t="s">
        <v>2056</v>
      </c>
      <c r="JW6" s="513" t="s">
        <v>2055</v>
      </c>
      <c r="JX6" s="513" t="s">
        <v>2056</v>
      </c>
      <c r="JY6" s="513" t="s">
        <v>2055</v>
      </c>
      <c r="JZ6" s="513" t="s">
        <v>2056</v>
      </c>
      <c r="KA6" s="513" t="s">
        <v>2055</v>
      </c>
      <c r="KB6" s="513" t="s">
        <v>2056</v>
      </c>
      <c r="KC6" s="513" t="s">
        <v>2055</v>
      </c>
      <c r="KD6" s="513" t="s">
        <v>2056</v>
      </c>
      <c r="KE6" s="513" t="s">
        <v>2055</v>
      </c>
      <c r="KF6" s="513" t="s">
        <v>2056</v>
      </c>
      <c r="KG6" s="513" t="s">
        <v>2055</v>
      </c>
      <c r="KH6" s="513" t="s">
        <v>2056</v>
      </c>
      <c r="KI6" s="513" t="s">
        <v>2055</v>
      </c>
      <c r="KJ6" s="513" t="s">
        <v>2056</v>
      </c>
      <c r="KK6" s="513" t="s">
        <v>2055</v>
      </c>
      <c r="KL6" s="513" t="s">
        <v>2056</v>
      </c>
      <c r="KM6" s="513" t="s">
        <v>2055</v>
      </c>
      <c r="KN6" s="513" t="s">
        <v>2056</v>
      </c>
      <c r="KO6" s="513" t="s">
        <v>2055</v>
      </c>
      <c r="KP6" s="513" t="s">
        <v>2056</v>
      </c>
      <c r="KQ6" s="513" t="s">
        <v>2055</v>
      </c>
      <c r="KR6" s="513" t="s">
        <v>2056</v>
      </c>
      <c r="KS6" s="513" t="s">
        <v>2055</v>
      </c>
      <c r="KT6" s="513" t="s">
        <v>2056</v>
      </c>
      <c r="KU6" s="513" t="s">
        <v>2055</v>
      </c>
      <c r="KV6" s="513" t="s">
        <v>2056</v>
      </c>
      <c r="KW6" s="513" t="s">
        <v>2055</v>
      </c>
      <c r="KX6" s="513" t="s">
        <v>2056</v>
      </c>
      <c r="KY6" s="513" t="s">
        <v>2055</v>
      </c>
      <c r="KZ6" s="513" t="s">
        <v>2056</v>
      </c>
      <c r="LA6" s="513" t="s">
        <v>2055</v>
      </c>
      <c r="LB6" s="513" t="s">
        <v>2056</v>
      </c>
      <c r="LC6" s="513" t="s">
        <v>2055</v>
      </c>
      <c r="LD6" s="513" t="s">
        <v>2056</v>
      </c>
      <c r="LE6" s="513" t="s">
        <v>2055</v>
      </c>
      <c r="LF6" s="513" t="s">
        <v>2056</v>
      </c>
      <c r="LG6" s="513" t="s">
        <v>2055</v>
      </c>
      <c r="LH6" s="513" t="s">
        <v>2056</v>
      </c>
      <c r="LI6" s="513" t="s">
        <v>2055</v>
      </c>
      <c r="LJ6" s="513" t="s">
        <v>2056</v>
      </c>
      <c r="LK6" s="513" t="s">
        <v>2055</v>
      </c>
      <c r="LL6" s="513" t="s">
        <v>2056</v>
      </c>
      <c r="LM6" s="513" t="s">
        <v>2055</v>
      </c>
      <c r="LN6" s="513" t="s">
        <v>2056</v>
      </c>
      <c r="LO6" s="513" t="s">
        <v>2055</v>
      </c>
      <c r="LP6" s="513" t="s">
        <v>2056</v>
      </c>
      <c r="LQ6" s="513" t="s">
        <v>2055</v>
      </c>
      <c r="LR6" s="513" t="s">
        <v>2056</v>
      </c>
      <c r="LS6" s="513" t="s">
        <v>2055</v>
      </c>
      <c r="LT6" s="513" t="s">
        <v>2056</v>
      </c>
      <c r="LU6" s="513" t="s">
        <v>2055</v>
      </c>
      <c r="LV6" s="513" t="s">
        <v>2056</v>
      </c>
      <c r="LW6" s="513" t="s">
        <v>2055</v>
      </c>
      <c r="LX6" s="513" t="s">
        <v>2056</v>
      </c>
      <c r="LY6" s="513" t="s">
        <v>2055</v>
      </c>
      <c r="LZ6" s="513" t="s">
        <v>2056</v>
      </c>
      <c r="MA6" s="513" t="s">
        <v>2055</v>
      </c>
      <c r="MB6" s="513" t="s">
        <v>2056</v>
      </c>
      <c r="MC6" s="513" t="s">
        <v>2055</v>
      </c>
      <c r="MD6" s="513" t="s">
        <v>2056</v>
      </c>
      <c r="ME6" s="513" t="s">
        <v>2055</v>
      </c>
      <c r="MF6" s="513" t="s">
        <v>2056</v>
      </c>
      <c r="MG6" s="513" t="s">
        <v>2055</v>
      </c>
      <c r="MH6" s="513" t="s">
        <v>2056</v>
      </c>
      <c r="MI6" s="513" t="s">
        <v>2055</v>
      </c>
      <c r="MJ6" s="513" t="s">
        <v>2056</v>
      </c>
      <c r="MK6" s="513" t="s">
        <v>2055</v>
      </c>
      <c r="ML6" s="513" t="s">
        <v>2056</v>
      </c>
      <c r="MM6" s="513" t="s">
        <v>2055</v>
      </c>
      <c r="MN6" s="513" t="s">
        <v>2056</v>
      </c>
      <c r="MO6" s="513" t="s">
        <v>2055</v>
      </c>
      <c r="MP6" s="513" t="s">
        <v>2056</v>
      </c>
      <c r="MQ6" s="513" t="s">
        <v>2055</v>
      </c>
      <c r="MR6" s="513" t="s">
        <v>2056</v>
      </c>
      <c r="MS6" s="513" t="s">
        <v>2055</v>
      </c>
      <c r="MT6" s="513" t="s">
        <v>2056</v>
      </c>
      <c r="MU6" s="513" t="s">
        <v>2055</v>
      </c>
      <c r="MV6" s="513" t="s">
        <v>2056</v>
      </c>
      <c r="MW6" s="513" t="s">
        <v>2055</v>
      </c>
      <c r="MX6" s="513" t="s">
        <v>2056</v>
      </c>
      <c r="MY6" s="513" t="s">
        <v>2055</v>
      </c>
      <c r="MZ6" s="513" t="s">
        <v>2056</v>
      </c>
      <c r="NA6" s="513" t="s">
        <v>2055</v>
      </c>
      <c r="NB6" s="513" t="s">
        <v>2056</v>
      </c>
      <c r="NC6" s="513" t="s">
        <v>2055</v>
      </c>
      <c r="ND6" s="513" t="s">
        <v>2056</v>
      </c>
      <c r="NE6" s="513" t="s">
        <v>2055</v>
      </c>
      <c r="NF6" s="513" t="s">
        <v>2056</v>
      </c>
      <c r="NG6" s="513" t="s">
        <v>2055</v>
      </c>
      <c r="NH6" s="513" t="s">
        <v>2056</v>
      </c>
      <c r="NI6" s="513" t="s">
        <v>2055</v>
      </c>
      <c r="NJ6" s="513" t="s">
        <v>2056</v>
      </c>
      <c r="NK6" s="513" t="s">
        <v>2055</v>
      </c>
      <c r="NL6" s="513" t="s">
        <v>2056</v>
      </c>
      <c r="NM6" s="513" t="s">
        <v>2055</v>
      </c>
      <c r="NN6" s="513" t="s">
        <v>2056</v>
      </c>
      <c r="NO6" s="513" t="s">
        <v>2055</v>
      </c>
      <c r="NP6" s="513" t="s">
        <v>2056</v>
      </c>
      <c r="NQ6" s="513" t="s">
        <v>2055</v>
      </c>
      <c r="NR6" s="513" t="s">
        <v>2056</v>
      </c>
      <c r="NS6" s="513" t="s">
        <v>2055</v>
      </c>
      <c r="NT6" s="513" t="s">
        <v>2056</v>
      </c>
      <c r="NU6" s="513" t="s">
        <v>2055</v>
      </c>
      <c r="NV6" s="513" t="s">
        <v>2056</v>
      </c>
      <c r="NW6" s="513" t="s">
        <v>2055</v>
      </c>
      <c r="NX6" s="513" t="s">
        <v>2056</v>
      </c>
      <c r="NY6" s="513" t="s">
        <v>2055</v>
      </c>
      <c r="NZ6" s="513" t="s">
        <v>2056</v>
      </c>
      <c r="OA6" s="513" t="s">
        <v>2055</v>
      </c>
      <c r="OB6" s="513" t="s">
        <v>2056</v>
      </c>
      <c r="OC6" s="513" t="s">
        <v>2055</v>
      </c>
      <c r="OD6" s="513" t="s">
        <v>2056</v>
      </c>
      <c r="OE6" s="513" t="s">
        <v>2055</v>
      </c>
      <c r="OF6" s="513" t="s">
        <v>2056</v>
      </c>
      <c r="OG6" s="513" t="s">
        <v>2055</v>
      </c>
      <c r="OH6" s="513" t="s">
        <v>2056</v>
      </c>
      <c r="OI6" s="513" t="s">
        <v>2055</v>
      </c>
      <c r="OJ6" s="513" t="s">
        <v>2056</v>
      </c>
      <c r="OK6" s="513" t="s">
        <v>2055</v>
      </c>
      <c r="OL6" s="513" t="s">
        <v>2056</v>
      </c>
      <c r="OM6" s="513" t="s">
        <v>2055</v>
      </c>
      <c r="ON6" s="513" t="s">
        <v>2056</v>
      </c>
      <c r="OO6" s="513" t="s">
        <v>2055</v>
      </c>
      <c r="OP6" s="513" t="s">
        <v>2056</v>
      </c>
      <c r="OQ6" s="540"/>
      <c r="OR6" s="540"/>
      <c r="OS6" s="540"/>
      <c r="OT6" s="540"/>
      <c r="OU6" s="540"/>
      <c r="OV6" s="540"/>
      <c r="OW6" s="540"/>
      <c r="OX6" s="540"/>
      <c r="OY6" s="540"/>
      <c r="OZ6" s="540"/>
      <c r="PA6" s="540"/>
      <c r="PB6" s="540"/>
      <c r="PC6" s="540"/>
      <c r="PD6" s="540"/>
      <c r="PE6" s="540"/>
      <c r="PF6" s="540"/>
      <c r="PG6" s="540"/>
      <c r="PH6" s="540"/>
      <c r="PI6" s="540"/>
      <c r="PJ6" s="540"/>
      <c r="PK6" s="540"/>
      <c r="PL6" s="540"/>
      <c r="PM6" s="540"/>
      <c r="PN6" s="540"/>
      <c r="PO6" s="540"/>
      <c r="PP6" s="540"/>
      <c r="PQ6" s="540"/>
      <c r="PR6" s="540"/>
      <c r="PS6" s="540"/>
      <c r="PT6" s="540"/>
      <c r="PU6" s="540"/>
    </row>
    <row r="7" spans="1:437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231"/>
      <c r="F7" s="232"/>
      <c r="G7" s="232"/>
      <c r="H7" s="232"/>
      <c r="I7" s="232"/>
      <c r="J7" s="232"/>
      <c r="K7" s="232"/>
      <c r="L7" s="584"/>
      <c r="M7" s="38">
        <f>IF(AND(設定!C4&lt;&gt;"",COUNTA(E7:K7)=0),1,0)</f>
        <v>0</v>
      </c>
      <c r="N7" s="38">
        <f>IF(AND(設定!C4&lt;&gt;"",L7=""),1,0)</f>
        <v>0</v>
      </c>
      <c r="O7" s="1114" t="s">
        <v>2047</v>
      </c>
      <c r="P7" s="1115"/>
      <c r="Q7" s="352" t="s">
        <v>2048</v>
      </c>
      <c r="R7" s="289"/>
      <c r="S7" s="288"/>
      <c r="T7" s="283"/>
      <c r="U7" s="355"/>
      <c r="V7" s="289"/>
      <c r="W7" s="288"/>
      <c r="X7" s="283"/>
      <c r="Y7" s="356"/>
      <c r="Z7" s="357"/>
      <c r="AA7" s="188"/>
      <c r="DC7" s="478" t="str">
        <f>IF(R7="","",R7)</f>
        <v/>
      </c>
      <c r="DD7" s="478" t="str">
        <f t="shared" ref="DD7:DL7" si="1">IF(S7="","",S7)</f>
        <v/>
      </c>
      <c r="DE7" s="478" t="str">
        <f t="shared" si="1"/>
        <v/>
      </c>
      <c r="DF7" s="478" t="str">
        <f t="shared" si="1"/>
        <v/>
      </c>
      <c r="DG7" s="478" t="str">
        <f t="shared" si="1"/>
        <v/>
      </c>
      <c r="DH7" s="478" t="str">
        <f t="shared" si="1"/>
        <v/>
      </c>
      <c r="DI7" s="478" t="str">
        <f t="shared" si="1"/>
        <v/>
      </c>
      <c r="DJ7" s="478" t="str">
        <f t="shared" si="1"/>
        <v/>
      </c>
      <c r="DK7" s="478" t="str">
        <f t="shared" si="1"/>
        <v/>
      </c>
      <c r="DL7" s="478" t="str">
        <f t="shared" si="1"/>
        <v/>
      </c>
      <c r="DM7" s="478" t="str">
        <f>IF(R8="","",R8)</f>
        <v/>
      </c>
      <c r="DN7" s="478" t="str">
        <f t="shared" ref="DN7:DV7" si="2">IF(S8="","",S8)</f>
        <v/>
      </c>
      <c r="DO7" s="478" t="str">
        <f t="shared" si="2"/>
        <v/>
      </c>
      <c r="DP7" s="478" t="str">
        <f t="shared" si="2"/>
        <v/>
      </c>
      <c r="DQ7" s="478" t="str">
        <f t="shared" si="2"/>
        <v/>
      </c>
      <c r="DR7" s="478" t="str">
        <f t="shared" si="2"/>
        <v/>
      </c>
      <c r="DS7" s="478" t="str">
        <f t="shared" si="2"/>
        <v/>
      </c>
      <c r="DT7" s="478" t="str">
        <f t="shared" si="2"/>
        <v/>
      </c>
      <c r="DU7" s="478" t="str">
        <f t="shared" si="2"/>
        <v/>
      </c>
      <c r="DV7" s="478" t="str">
        <f t="shared" si="2"/>
        <v/>
      </c>
      <c r="DW7" s="478" t="str">
        <f>IF(R9="","",R9)</f>
        <v/>
      </c>
      <c r="DX7" s="478" t="str">
        <f t="shared" ref="DX7:EF7" si="3">IF(S9="","",S9)</f>
        <v/>
      </c>
      <c r="DY7" s="478" t="str">
        <f t="shared" si="3"/>
        <v/>
      </c>
      <c r="DZ7" s="478" t="str">
        <f t="shared" si="3"/>
        <v/>
      </c>
      <c r="EA7" s="478" t="str">
        <f t="shared" si="3"/>
        <v/>
      </c>
      <c r="EB7" s="478" t="str">
        <f t="shared" si="3"/>
        <v/>
      </c>
      <c r="EC7" s="478" t="str">
        <f t="shared" si="3"/>
        <v/>
      </c>
      <c r="ED7" s="478" t="str">
        <f t="shared" si="3"/>
        <v/>
      </c>
      <c r="EE7" s="478" t="str">
        <f t="shared" si="3"/>
        <v/>
      </c>
      <c r="EF7" s="478" t="str">
        <f t="shared" si="3"/>
        <v/>
      </c>
      <c r="EG7" s="478" t="str">
        <f>IF(R10="","",R10)</f>
        <v/>
      </c>
      <c r="EH7" s="478" t="str">
        <f t="shared" ref="EH7:EP7" si="4">IF(S10="","",S10)</f>
        <v/>
      </c>
      <c r="EI7" s="478" t="str">
        <f t="shared" si="4"/>
        <v/>
      </c>
      <c r="EJ7" s="478" t="str">
        <f t="shared" si="4"/>
        <v/>
      </c>
      <c r="EK7" s="478" t="str">
        <f t="shared" si="4"/>
        <v/>
      </c>
      <c r="EL7" s="478" t="str">
        <f t="shared" si="4"/>
        <v/>
      </c>
      <c r="EM7" s="478" t="str">
        <f t="shared" si="4"/>
        <v/>
      </c>
      <c r="EN7" s="478" t="str">
        <f t="shared" si="4"/>
        <v/>
      </c>
      <c r="EO7" s="478" t="str">
        <f t="shared" si="4"/>
        <v/>
      </c>
      <c r="EP7" s="478" t="str">
        <f t="shared" si="4"/>
        <v/>
      </c>
      <c r="EQ7" s="478" t="str">
        <f>IF(R11="","",R11)</f>
        <v/>
      </c>
      <c r="ER7" s="478" t="str">
        <f t="shared" ref="ER7:EZ7" si="5">IF(S11="","",S11)</f>
        <v/>
      </c>
      <c r="ES7" s="478" t="str">
        <f t="shared" si="5"/>
        <v/>
      </c>
      <c r="ET7" s="478" t="str">
        <f t="shared" si="5"/>
        <v/>
      </c>
      <c r="EU7" s="478" t="str">
        <f t="shared" si="5"/>
        <v/>
      </c>
      <c r="EV7" s="478" t="str">
        <f t="shared" si="5"/>
        <v/>
      </c>
      <c r="EW7" s="478" t="str">
        <f t="shared" si="5"/>
        <v/>
      </c>
      <c r="EX7" s="478" t="str">
        <f t="shared" si="5"/>
        <v/>
      </c>
      <c r="EY7" s="478" t="str">
        <f t="shared" si="5"/>
        <v/>
      </c>
      <c r="EZ7" s="478" t="str">
        <f t="shared" si="5"/>
        <v/>
      </c>
      <c r="FA7" s="478" t="str">
        <f>IF(R12="","",R12)</f>
        <v/>
      </c>
      <c r="FB7" s="478" t="str">
        <f t="shared" ref="FB7:FJ7" si="6">IF(S12="","",S12)</f>
        <v/>
      </c>
      <c r="FC7" s="478" t="str">
        <f t="shared" si="6"/>
        <v/>
      </c>
      <c r="FD7" s="478" t="str">
        <f t="shared" si="6"/>
        <v/>
      </c>
      <c r="FE7" s="478" t="str">
        <f t="shared" si="6"/>
        <v/>
      </c>
      <c r="FF7" s="478" t="str">
        <f t="shared" si="6"/>
        <v/>
      </c>
      <c r="FG7" s="478" t="str">
        <f t="shared" si="6"/>
        <v/>
      </c>
      <c r="FH7" s="478" t="str">
        <f t="shared" si="6"/>
        <v/>
      </c>
      <c r="FI7" s="478" t="str">
        <f t="shared" si="6"/>
        <v/>
      </c>
      <c r="FJ7" s="478" t="str">
        <f t="shared" si="6"/>
        <v/>
      </c>
      <c r="FK7" s="478" t="str">
        <f>IF(R13="","",R13)</f>
        <v/>
      </c>
      <c r="FL7" s="478" t="str">
        <f t="shared" ref="FL7:FT7" si="7">IF(S13="","",S13)</f>
        <v/>
      </c>
      <c r="FM7" s="478" t="str">
        <f t="shared" si="7"/>
        <v/>
      </c>
      <c r="FN7" s="478" t="str">
        <f t="shared" si="7"/>
        <v/>
      </c>
      <c r="FO7" s="478" t="str">
        <f t="shared" si="7"/>
        <v/>
      </c>
      <c r="FP7" s="478" t="str">
        <f t="shared" si="7"/>
        <v/>
      </c>
      <c r="FQ7" s="478" t="str">
        <f t="shared" si="7"/>
        <v/>
      </c>
      <c r="FR7" s="478" t="str">
        <f t="shared" si="7"/>
        <v/>
      </c>
      <c r="FS7" s="478" t="str">
        <f t="shared" si="7"/>
        <v/>
      </c>
      <c r="FT7" s="478" t="str">
        <f t="shared" si="7"/>
        <v/>
      </c>
      <c r="FU7" s="478" t="str">
        <f>IF(R14="","",R14)</f>
        <v/>
      </c>
      <c r="FV7" s="478" t="str">
        <f t="shared" ref="FV7:GD7" si="8">IF(S14="","",S14)</f>
        <v/>
      </c>
      <c r="FW7" s="478" t="str">
        <f t="shared" si="8"/>
        <v/>
      </c>
      <c r="FX7" s="478" t="str">
        <f t="shared" si="8"/>
        <v/>
      </c>
      <c r="FY7" s="478" t="str">
        <f t="shared" si="8"/>
        <v/>
      </c>
      <c r="FZ7" s="478" t="str">
        <f t="shared" si="8"/>
        <v/>
      </c>
      <c r="GA7" s="478" t="str">
        <f t="shared" si="8"/>
        <v/>
      </c>
      <c r="GB7" s="478" t="str">
        <f t="shared" si="8"/>
        <v/>
      </c>
      <c r="GC7" s="478" t="str">
        <f t="shared" si="8"/>
        <v/>
      </c>
      <c r="GD7" s="478" t="str">
        <f t="shared" si="8"/>
        <v/>
      </c>
      <c r="GE7" s="478" t="str">
        <f>IF(R15="","",R15)</f>
        <v/>
      </c>
      <c r="GF7" s="478" t="str">
        <f t="shared" ref="GF7:GN7" si="9">IF(S15="","",S15)</f>
        <v/>
      </c>
      <c r="GG7" s="478" t="str">
        <f t="shared" si="9"/>
        <v/>
      </c>
      <c r="GH7" s="478" t="str">
        <f t="shared" si="9"/>
        <v/>
      </c>
      <c r="GI7" s="478" t="str">
        <f t="shared" si="9"/>
        <v/>
      </c>
      <c r="GJ7" s="478" t="str">
        <f t="shared" si="9"/>
        <v/>
      </c>
      <c r="GK7" s="478" t="str">
        <f t="shared" si="9"/>
        <v/>
      </c>
      <c r="GL7" s="478" t="str">
        <f t="shared" si="9"/>
        <v/>
      </c>
      <c r="GM7" s="478" t="str">
        <f t="shared" si="9"/>
        <v/>
      </c>
      <c r="GN7" s="478" t="str">
        <f t="shared" si="9"/>
        <v/>
      </c>
      <c r="GO7" s="478" t="str">
        <f>IF(R16="","",R16)</f>
        <v/>
      </c>
      <c r="GP7" s="478" t="str">
        <f t="shared" ref="GP7:GX7" si="10">IF(S16="","",S16)</f>
        <v/>
      </c>
      <c r="GQ7" s="478" t="str">
        <f t="shared" si="10"/>
        <v/>
      </c>
      <c r="GR7" s="478" t="str">
        <f t="shared" si="10"/>
        <v/>
      </c>
      <c r="GS7" s="478" t="str">
        <f t="shared" si="10"/>
        <v/>
      </c>
      <c r="GT7" s="478" t="str">
        <f t="shared" si="10"/>
        <v/>
      </c>
      <c r="GU7" s="478" t="str">
        <f t="shared" si="10"/>
        <v/>
      </c>
      <c r="GV7" s="478" t="str">
        <f t="shared" si="10"/>
        <v/>
      </c>
      <c r="GW7" s="478" t="str">
        <f t="shared" si="10"/>
        <v/>
      </c>
      <c r="GX7" s="478" t="str">
        <f t="shared" si="10"/>
        <v/>
      </c>
      <c r="GY7" s="478" t="str">
        <f>IF(R17="","",R17)</f>
        <v/>
      </c>
      <c r="GZ7" s="478" t="str">
        <f t="shared" ref="GZ7:HH7" si="11">IF(S17="","",S17)</f>
        <v/>
      </c>
      <c r="HA7" s="478" t="str">
        <f t="shared" si="11"/>
        <v/>
      </c>
      <c r="HB7" s="478" t="str">
        <f t="shared" si="11"/>
        <v/>
      </c>
      <c r="HC7" s="478" t="str">
        <f t="shared" si="11"/>
        <v/>
      </c>
      <c r="HD7" s="478" t="str">
        <f t="shared" si="11"/>
        <v/>
      </c>
      <c r="HE7" s="478" t="str">
        <f t="shared" si="11"/>
        <v/>
      </c>
      <c r="HF7" s="478" t="str">
        <f t="shared" si="11"/>
        <v/>
      </c>
      <c r="HG7" s="478" t="str">
        <f t="shared" si="11"/>
        <v/>
      </c>
      <c r="HH7" s="478" t="str">
        <f t="shared" si="11"/>
        <v/>
      </c>
      <c r="HI7" s="478" t="str">
        <f>IF(R18="","",R18)</f>
        <v/>
      </c>
      <c r="HJ7" s="478" t="str">
        <f t="shared" ref="HJ7:HR7" si="12">IF(S18="","",S18)</f>
        <v/>
      </c>
      <c r="HK7" s="478" t="str">
        <f t="shared" si="12"/>
        <v/>
      </c>
      <c r="HL7" s="478" t="str">
        <f t="shared" si="12"/>
        <v/>
      </c>
      <c r="HM7" s="478" t="str">
        <f t="shared" si="12"/>
        <v/>
      </c>
      <c r="HN7" s="478" t="str">
        <f t="shared" si="12"/>
        <v/>
      </c>
      <c r="HO7" s="478" t="str">
        <f t="shared" si="12"/>
        <v/>
      </c>
      <c r="HP7" s="478" t="str">
        <f t="shared" si="12"/>
        <v/>
      </c>
      <c r="HQ7" s="478" t="str">
        <f t="shared" si="12"/>
        <v/>
      </c>
      <c r="HR7" s="478" t="str">
        <f t="shared" si="12"/>
        <v/>
      </c>
      <c r="HS7" s="478" t="str">
        <f>IF(R19="","",R19)</f>
        <v/>
      </c>
      <c r="HT7" s="478" t="str">
        <f t="shared" ref="HT7:IB7" si="13">IF(S19="","",S19)</f>
        <v/>
      </c>
      <c r="HU7" s="478" t="str">
        <f t="shared" si="13"/>
        <v/>
      </c>
      <c r="HV7" s="478" t="str">
        <f t="shared" si="13"/>
        <v/>
      </c>
      <c r="HW7" s="478" t="str">
        <f t="shared" si="13"/>
        <v/>
      </c>
      <c r="HX7" s="478" t="str">
        <f t="shared" si="13"/>
        <v/>
      </c>
      <c r="HY7" s="478" t="str">
        <f t="shared" si="13"/>
        <v/>
      </c>
      <c r="HZ7" s="478" t="str">
        <f t="shared" si="13"/>
        <v/>
      </c>
      <c r="IA7" s="478" t="str">
        <f t="shared" si="13"/>
        <v/>
      </c>
      <c r="IB7" s="478" t="str">
        <f t="shared" si="13"/>
        <v/>
      </c>
      <c r="IC7" s="478" t="str">
        <f>IF(R20="","",R20)</f>
        <v/>
      </c>
      <c r="ID7" s="478" t="str">
        <f t="shared" ref="ID7:IL7" si="14">IF(S20="","",S20)</f>
        <v/>
      </c>
      <c r="IE7" s="478" t="str">
        <f t="shared" si="14"/>
        <v/>
      </c>
      <c r="IF7" s="478" t="str">
        <f t="shared" si="14"/>
        <v/>
      </c>
      <c r="IG7" s="478" t="str">
        <f t="shared" si="14"/>
        <v/>
      </c>
      <c r="IH7" s="478" t="str">
        <f t="shared" si="14"/>
        <v/>
      </c>
      <c r="II7" s="478" t="str">
        <f t="shared" si="14"/>
        <v/>
      </c>
      <c r="IJ7" s="478" t="str">
        <f t="shared" si="14"/>
        <v/>
      </c>
      <c r="IK7" s="478" t="str">
        <f t="shared" si="14"/>
        <v/>
      </c>
      <c r="IL7" s="478" t="str">
        <f t="shared" si="14"/>
        <v/>
      </c>
      <c r="IM7" s="478" t="str">
        <f>IF(R21="","",R21)</f>
        <v/>
      </c>
      <c r="IN7" s="478" t="str">
        <f t="shared" ref="IN7:IV7" si="15">IF(S21="","",S21)</f>
        <v/>
      </c>
      <c r="IO7" s="478" t="str">
        <f t="shared" si="15"/>
        <v/>
      </c>
      <c r="IP7" s="478" t="str">
        <f t="shared" si="15"/>
        <v/>
      </c>
      <c r="IQ7" s="478" t="str">
        <f t="shared" si="15"/>
        <v/>
      </c>
      <c r="IR7" s="478" t="str">
        <f t="shared" si="15"/>
        <v/>
      </c>
      <c r="IS7" s="478" t="str">
        <f t="shared" si="15"/>
        <v/>
      </c>
      <c r="IT7" s="478" t="str">
        <f t="shared" si="15"/>
        <v/>
      </c>
      <c r="IU7" s="478" t="str">
        <f t="shared" si="15"/>
        <v/>
      </c>
      <c r="IV7" s="478" t="str">
        <f t="shared" si="15"/>
        <v/>
      </c>
      <c r="IW7" s="478" t="str">
        <f>IF(R22="","",R22)</f>
        <v/>
      </c>
      <c r="IX7" s="478" t="str">
        <f t="shared" ref="IX7:JF7" si="16">IF(S22="","",S22)</f>
        <v/>
      </c>
      <c r="IY7" s="478" t="str">
        <f t="shared" si="16"/>
        <v/>
      </c>
      <c r="IZ7" s="478" t="str">
        <f t="shared" si="16"/>
        <v/>
      </c>
      <c r="JA7" s="478" t="str">
        <f t="shared" si="16"/>
        <v/>
      </c>
      <c r="JB7" s="478" t="str">
        <f t="shared" si="16"/>
        <v/>
      </c>
      <c r="JC7" s="478" t="str">
        <f t="shared" si="16"/>
        <v/>
      </c>
      <c r="JD7" s="478" t="str">
        <f t="shared" si="16"/>
        <v/>
      </c>
      <c r="JE7" s="478" t="str">
        <f t="shared" si="16"/>
        <v/>
      </c>
      <c r="JF7" s="478" t="str">
        <f t="shared" si="16"/>
        <v/>
      </c>
      <c r="JG7" s="478" t="str">
        <f>IF(R23="","",R23)</f>
        <v/>
      </c>
      <c r="JH7" s="478" t="str">
        <f t="shared" ref="JH7:JP7" si="17">IF(S23="","",S23)</f>
        <v/>
      </c>
      <c r="JI7" s="478" t="str">
        <f t="shared" si="17"/>
        <v/>
      </c>
      <c r="JJ7" s="478" t="str">
        <f t="shared" si="17"/>
        <v/>
      </c>
      <c r="JK7" s="478" t="str">
        <f t="shared" si="17"/>
        <v/>
      </c>
      <c r="JL7" s="478" t="str">
        <f t="shared" si="17"/>
        <v/>
      </c>
      <c r="JM7" s="478" t="str">
        <f t="shared" si="17"/>
        <v/>
      </c>
      <c r="JN7" s="478" t="str">
        <f t="shared" si="17"/>
        <v/>
      </c>
      <c r="JO7" s="478" t="str">
        <f t="shared" si="17"/>
        <v/>
      </c>
      <c r="JP7" s="478" t="str">
        <f t="shared" si="17"/>
        <v/>
      </c>
      <c r="JQ7" s="478" t="str">
        <f>IF(R24="","",R24)</f>
        <v/>
      </c>
      <c r="JR7" s="478" t="str">
        <f t="shared" ref="JR7:JZ7" si="18">IF(S24="","",S24)</f>
        <v/>
      </c>
      <c r="JS7" s="478" t="str">
        <f t="shared" si="18"/>
        <v/>
      </c>
      <c r="JT7" s="478" t="str">
        <f t="shared" si="18"/>
        <v/>
      </c>
      <c r="JU7" s="478" t="str">
        <f t="shared" si="18"/>
        <v/>
      </c>
      <c r="JV7" s="478" t="str">
        <f t="shared" si="18"/>
        <v/>
      </c>
      <c r="JW7" s="478" t="str">
        <f t="shared" si="18"/>
        <v/>
      </c>
      <c r="JX7" s="478" t="str">
        <f t="shared" si="18"/>
        <v/>
      </c>
      <c r="JY7" s="478" t="str">
        <f t="shared" si="18"/>
        <v/>
      </c>
      <c r="JZ7" s="478" t="str">
        <f t="shared" si="18"/>
        <v/>
      </c>
      <c r="KA7" s="478" t="str">
        <f>IF(R25="","",R25)</f>
        <v/>
      </c>
      <c r="KB7" s="478" t="str">
        <f t="shared" ref="KB7:KJ7" si="19">IF(S25="","",S25)</f>
        <v/>
      </c>
      <c r="KC7" s="478" t="str">
        <f t="shared" si="19"/>
        <v/>
      </c>
      <c r="KD7" s="478" t="str">
        <f t="shared" si="19"/>
        <v/>
      </c>
      <c r="KE7" s="478" t="str">
        <f t="shared" si="19"/>
        <v/>
      </c>
      <c r="KF7" s="478" t="str">
        <f t="shared" si="19"/>
        <v/>
      </c>
      <c r="KG7" s="478" t="str">
        <f t="shared" si="19"/>
        <v/>
      </c>
      <c r="KH7" s="478" t="str">
        <f t="shared" si="19"/>
        <v/>
      </c>
      <c r="KI7" s="478" t="str">
        <f t="shared" si="19"/>
        <v/>
      </c>
      <c r="KJ7" s="478" t="str">
        <f t="shared" si="19"/>
        <v/>
      </c>
      <c r="KK7" s="478" t="str">
        <f>IF(R26="","",R26)</f>
        <v/>
      </c>
      <c r="KL7" s="478" t="str">
        <f t="shared" ref="KL7:KT7" si="20">IF(S26="","",S26)</f>
        <v/>
      </c>
      <c r="KM7" s="478" t="str">
        <f t="shared" si="20"/>
        <v/>
      </c>
      <c r="KN7" s="478" t="str">
        <f t="shared" si="20"/>
        <v/>
      </c>
      <c r="KO7" s="478" t="str">
        <f t="shared" si="20"/>
        <v/>
      </c>
      <c r="KP7" s="478" t="str">
        <f t="shared" si="20"/>
        <v/>
      </c>
      <c r="KQ7" s="478" t="str">
        <f t="shared" si="20"/>
        <v/>
      </c>
      <c r="KR7" s="478" t="str">
        <f t="shared" si="20"/>
        <v/>
      </c>
      <c r="KS7" s="478" t="str">
        <f t="shared" si="20"/>
        <v/>
      </c>
      <c r="KT7" s="478" t="str">
        <f t="shared" si="20"/>
        <v/>
      </c>
      <c r="KU7" s="478" t="str">
        <f>IF(R27="","",R27)</f>
        <v/>
      </c>
      <c r="KV7" s="478" t="str">
        <f t="shared" ref="KV7:LD7" si="21">IF(S27="","",S27)</f>
        <v/>
      </c>
      <c r="KW7" s="478" t="str">
        <f t="shared" si="21"/>
        <v/>
      </c>
      <c r="KX7" s="478" t="str">
        <f t="shared" si="21"/>
        <v/>
      </c>
      <c r="KY7" s="478" t="str">
        <f t="shared" si="21"/>
        <v/>
      </c>
      <c r="KZ7" s="478" t="str">
        <f t="shared" si="21"/>
        <v/>
      </c>
      <c r="LA7" s="478" t="str">
        <f t="shared" si="21"/>
        <v/>
      </c>
      <c r="LB7" s="478" t="str">
        <f t="shared" si="21"/>
        <v/>
      </c>
      <c r="LC7" s="478" t="str">
        <f t="shared" si="21"/>
        <v/>
      </c>
      <c r="LD7" s="478" t="str">
        <f t="shared" si="21"/>
        <v/>
      </c>
      <c r="LE7" s="478" t="str">
        <f>IF(R28="","",R28)</f>
        <v/>
      </c>
      <c r="LF7" s="478" t="str">
        <f t="shared" ref="LF7:LN7" si="22">IF(S28="","",S28)</f>
        <v/>
      </c>
      <c r="LG7" s="478" t="str">
        <f t="shared" si="22"/>
        <v/>
      </c>
      <c r="LH7" s="478" t="str">
        <f t="shared" si="22"/>
        <v/>
      </c>
      <c r="LI7" s="478" t="str">
        <f t="shared" si="22"/>
        <v/>
      </c>
      <c r="LJ7" s="478" t="str">
        <f t="shared" si="22"/>
        <v/>
      </c>
      <c r="LK7" s="478" t="str">
        <f t="shared" si="22"/>
        <v/>
      </c>
      <c r="LL7" s="478" t="str">
        <f t="shared" si="22"/>
        <v/>
      </c>
      <c r="LM7" s="478" t="str">
        <f t="shared" si="22"/>
        <v/>
      </c>
      <c r="LN7" s="478" t="str">
        <f t="shared" si="22"/>
        <v/>
      </c>
      <c r="LO7" s="478" t="str">
        <f>IF(R29="","",R29)</f>
        <v/>
      </c>
      <c r="LP7" s="478" t="str">
        <f t="shared" ref="LP7:LX7" si="23">IF(S29="","",S29)</f>
        <v/>
      </c>
      <c r="LQ7" s="478" t="str">
        <f t="shared" si="23"/>
        <v/>
      </c>
      <c r="LR7" s="478" t="str">
        <f t="shared" si="23"/>
        <v/>
      </c>
      <c r="LS7" s="478" t="str">
        <f t="shared" si="23"/>
        <v/>
      </c>
      <c r="LT7" s="478" t="str">
        <f t="shared" si="23"/>
        <v/>
      </c>
      <c r="LU7" s="478" t="str">
        <f t="shared" si="23"/>
        <v/>
      </c>
      <c r="LV7" s="478" t="str">
        <f t="shared" si="23"/>
        <v/>
      </c>
      <c r="LW7" s="478" t="str">
        <f t="shared" si="23"/>
        <v/>
      </c>
      <c r="LX7" s="478" t="str">
        <f t="shared" si="23"/>
        <v/>
      </c>
      <c r="LY7" s="478" t="str">
        <f>IF(R30="","",R30)</f>
        <v/>
      </c>
      <c r="LZ7" s="478" t="str">
        <f t="shared" ref="LZ7:MH7" si="24">IF(S30="","",S30)</f>
        <v/>
      </c>
      <c r="MA7" s="478" t="str">
        <f t="shared" si="24"/>
        <v/>
      </c>
      <c r="MB7" s="478" t="str">
        <f t="shared" si="24"/>
        <v/>
      </c>
      <c r="MC7" s="478" t="str">
        <f t="shared" si="24"/>
        <v/>
      </c>
      <c r="MD7" s="478" t="str">
        <f t="shared" si="24"/>
        <v/>
      </c>
      <c r="ME7" s="478" t="str">
        <f t="shared" si="24"/>
        <v/>
      </c>
      <c r="MF7" s="478" t="str">
        <f t="shared" si="24"/>
        <v/>
      </c>
      <c r="MG7" s="478" t="str">
        <f t="shared" si="24"/>
        <v/>
      </c>
      <c r="MH7" s="478" t="str">
        <f t="shared" si="24"/>
        <v/>
      </c>
      <c r="MI7" s="478" t="str">
        <f>IF(R31="","",R31)</f>
        <v/>
      </c>
      <c r="MJ7" s="478" t="str">
        <f t="shared" ref="MJ7:MR7" si="25">IF(S31="","",S31)</f>
        <v/>
      </c>
      <c r="MK7" s="478" t="str">
        <f t="shared" si="25"/>
        <v/>
      </c>
      <c r="ML7" s="478" t="str">
        <f t="shared" si="25"/>
        <v/>
      </c>
      <c r="MM7" s="478" t="str">
        <f t="shared" si="25"/>
        <v/>
      </c>
      <c r="MN7" s="478" t="str">
        <f t="shared" si="25"/>
        <v/>
      </c>
      <c r="MO7" s="478" t="str">
        <f t="shared" si="25"/>
        <v/>
      </c>
      <c r="MP7" s="478" t="str">
        <f t="shared" si="25"/>
        <v/>
      </c>
      <c r="MQ7" s="478" t="str">
        <f t="shared" si="25"/>
        <v/>
      </c>
      <c r="MR7" s="478" t="str">
        <f t="shared" si="25"/>
        <v/>
      </c>
      <c r="MS7" s="478" t="str">
        <f>IF(R32="","",R32)</f>
        <v/>
      </c>
      <c r="MT7" s="478" t="str">
        <f t="shared" ref="MT7:NB7" si="26">IF(S32="","",S32)</f>
        <v/>
      </c>
      <c r="MU7" s="478" t="str">
        <f t="shared" si="26"/>
        <v/>
      </c>
      <c r="MV7" s="478" t="str">
        <f t="shared" si="26"/>
        <v/>
      </c>
      <c r="MW7" s="478" t="str">
        <f t="shared" si="26"/>
        <v/>
      </c>
      <c r="MX7" s="478" t="str">
        <f t="shared" si="26"/>
        <v/>
      </c>
      <c r="MY7" s="478" t="str">
        <f t="shared" si="26"/>
        <v/>
      </c>
      <c r="MZ7" s="478" t="str">
        <f t="shared" si="26"/>
        <v/>
      </c>
      <c r="NA7" s="478" t="str">
        <f t="shared" si="26"/>
        <v/>
      </c>
      <c r="NB7" s="478" t="str">
        <f t="shared" si="26"/>
        <v/>
      </c>
      <c r="NC7" s="478" t="str">
        <f>IF(R33="","",R33)</f>
        <v/>
      </c>
      <c r="ND7" s="478" t="str">
        <f t="shared" ref="ND7:NL7" si="27">IF(S33="","",S33)</f>
        <v/>
      </c>
      <c r="NE7" s="478" t="str">
        <f t="shared" si="27"/>
        <v/>
      </c>
      <c r="NF7" s="478" t="str">
        <f t="shared" si="27"/>
        <v/>
      </c>
      <c r="NG7" s="478" t="str">
        <f t="shared" si="27"/>
        <v/>
      </c>
      <c r="NH7" s="478" t="str">
        <f t="shared" si="27"/>
        <v/>
      </c>
      <c r="NI7" s="478" t="str">
        <f t="shared" si="27"/>
        <v/>
      </c>
      <c r="NJ7" s="478" t="str">
        <f t="shared" si="27"/>
        <v/>
      </c>
      <c r="NK7" s="478" t="str">
        <f t="shared" si="27"/>
        <v/>
      </c>
      <c r="NL7" s="478" t="str">
        <f t="shared" si="27"/>
        <v/>
      </c>
      <c r="NM7" s="478" t="str">
        <f>IF(R34="","",R34)</f>
        <v/>
      </c>
      <c r="NN7" s="478" t="str">
        <f t="shared" ref="NN7:NV7" si="28">IF(S34="","",S34)</f>
        <v/>
      </c>
      <c r="NO7" s="478" t="str">
        <f t="shared" si="28"/>
        <v/>
      </c>
      <c r="NP7" s="478" t="str">
        <f t="shared" si="28"/>
        <v/>
      </c>
      <c r="NQ7" s="478" t="str">
        <f t="shared" si="28"/>
        <v/>
      </c>
      <c r="NR7" s="478" t="str">
        <f t="shared" si="28"/>
        <v/>
      </c>
      <c r="NS7" s="478" t="str">
        <f t="shared" si="28"/>
        <v/>
      </c>
      <c r="NT7" s="478" t="str">
        <f t="shared" si="28"/>
        <v/>
      </c>
      <c r="NU7" s="478" t="str">
        <f t="shared" si="28"/>
        <v/>
      </c>
      <c r="NV7" s="478" t="str">
        <f t="shared" si="28"/>
        <v/>
      </c>
      <c r="NW7" s="478" t="str">
        <f>IF(R35="","",R35)</f>
        <v/>
      </c>
      <c r="NX7" s="478" t="str">
        <f t="shared" ref="NX7:OF7" si="29">IF(S35="","",S35)</f>
        <v/>
      </c>
      <c r="NY7" s="478" t="str">
        <f t="shared" si="29"/>
        <v/>
      </c>
      <c r="NZ7" s="478" t="str">
        <f t="shared" si="29"/>
        <v/>
      </c>
      <c r="OA7" s="478" t="str">
        <f t="shared" si="29"/>
        <v/>
      </c>
      <c r="OB7" s="478" t="str">
        <f t="shared" si="29"/>
        <v/>
      </c>
      <c r="OC7" s="478" t="str">
        <f t="shared" si="29"/>
        <v/>
      </c>
      <c r="OD7" s="478" t="str">
        <f t="shared" si="29"/>
        <v/>
      </c>
      <c r="OE7" s="478" t="str">
        <f t="shared" si="29"/>
        <v/>
      </c>
      <c r="OF7" s="478" t="str">
        <f t="shared" si="29"/>
        <v/>
      </c>
      <c r="OG7" s="478" t="str">
        <f>IF(R36="","",R36)</f>
        <v/>
      </c>
      <c r="OH7" s="478" t="str">
        <f t="shared" ref="OH7:OP7" si="30">IF(S36="","",S36)</f>
        <v/>
      </c>
      <c r="OI7" s="478" t="str">
        <f t="shared" si="30"/>
        <v/>
      </c>
      <c r="OJ7" s="478" t="str">
        <f t="shared" si="30"/>
        <v/>
      </c>
      <c r="OK7" s="478" t="str">
        <f t="shared" si="30"/>
        <v/>
      </c>
      <c r="OL7" s="478" t="str">
        <f t="shared" si="30"/>
        <v/>
      </c>
      <c r="OM7" s="478" t="str">
        <f t="shared" si="30"/>
        <v/>
      </c>
      <c r="ON7" s="478" t="str">
        <f t="shared" si="30"/>
        <v/>
      </c>
      <c r="OO7" s="478" t="str">
        <f t="shared" si="30"/>
        <v/>
      </c>
      <c r="OP7" s="478" t="str">
        <f t="shared" si="30"/>
        <v/>
      </c>
      <c r="OQ7" s="540"/>
      <c r="OR7" s="540"/>
      <c r="OS7" s="540"/>
      <c r="OT7" s="540"/>
      <c r="OU7" s="540"/>
      <c r="OV7" s="540"/>
      <c r="OW7" s="540"/>
      <c r="OX7" s="540"/>
      <c r="OY7" s="540"/>
      <c r="OZ7" s="540"/>
      <c r="PA7" s="540"/>
      <c r="PB7" s="540"/>
      <c r="PC7" s="540"/>
      <c r="PD7" s="540"/>
      <c r="PE7" s="540"/>
      <c r="PF7" s="540"/>
      <c r="PG7" s="540"/>
      <c r="PH7" s="540"/>
      <c r="PI7" s="540"/>
      <c r="PJ7" s="540"/>
      <c r="PK7" s="540"/>
      <c r="PL7" s="540"/>
      <c r="PM7" s="540"/>
      <c r="PN7" s="540"/>
      <c r="PO7" s="540"/>
      <c r="PP7" s="540"/>
      <c r="PQ7" s="540"/>
      <c r="PR7" s="540"/>
      <c r="PS7" s="540"/>
      <c r="PT7" s="540"/>
      <c r="PU7" s="540"/>
    </row>
    <row r="8" spans="1:437" ht="15" customHeight="1" x14ac:dyDescent="0.15">
      <c r="A8" s="37"/>
      <c r="B8" s="41"/>
      <c r="C8" s="37"/>
      <c r="F8" s="1100" t="str">
        <f>IF(AND(COUNTA(E7:J7)&lt;&gt;0,K7&lt;&gt;""),"「ｇ」選択時は複数選択不可↑","")</f>
        <v/>
      </c>
      <c r="G8" s="1100"/>
      <c r="H8" s="1100"/>
      <c r="I8" s="1100"/>
      <c r="J8" s="1100"/>
      <c r="K8" s="1100"/>
      <c r="L8" s="197"/>
      <c r="O8" s="1101"/>
      <c r="P8" s="1086"/>
      <c r="Q8" s="353" t="s">
        <v>2049</v>
      </c>
      <c r="R8" s="290"/>
      <c r="S8" s="217"/>
      <c r="T8" s="284"/>
      <c r="U8" s="358"/>
      <c r="V8" s="290"/>
      <c r="W8" s="217"/>
      <c r="X8" s="284"/>
      <c r="Y8" s="359"/>
      <c r="Z8" s="360"/>
      <c r="AA8" s="54"/>
      <c r="DC8" s="513"/>
      <c r="DD8" s="513"/>
      <c r="DE8" s="513"/>
      <c r="DF8" s="513"/>
      <c r="DG8" s="513"/>
      <c r="DH8" s="513"/>
      <c r="DI8" s="513"/>
      <c r="DJ8" s="513"/>
      <c r="DK8" s="513"/>
      <c r="DL8" s="513"/>
      <c r="DM8" s="513"/>
      <c r="DN8" s="513"/>
      <c r="DO8" s="513"/>
      <c r="DP8" s="513"/>
      <c r="DQ8" s="513"/>
      <c r="DR8" s="513"/>
      <c r="DS8" s="513"/>
      <c r="DT8" s="513"/>
      <c r="DU8" s="513"/>
      <c r="DV8" s="513"/>
      <c r="DW8" s="513"/>
      <c r="DX8" s="513"/>
      <c r="DY8" s="513"/>
      <c r="DZ8" s="513"/>
      <c r="EA8" s="513"/>
      <c r="EB8" s="513"/>
      <c r="EC8" s="513"/>
      <c r="ED8" s="513"/>
      <c r="EE8" s="513"/>
      <c r="EF8" s="513"/>
      <c r="EG8" s="513"/>
      <c r="EH8" s="513"/>
      <c r="EI8" s="513"/>
      <c r="EJ8" s="513"/>
      <c r="EK8" s="513"/>
      <c r="EL8" s="513"/>
      <c r="EM8" s="513"/>
      <c r="EN8" s="513"/>
      <c r="EO8" s="513"/>
      <c r="EP8" s="513"/>
      <c r="EQ8" s="513"/>
      <c r="ER8" s="513"/>
      <c r="ES8" s="513"/>
      <c r="ET8" s="513"/>
      <c r="EU8" s="513"/>
      <c r="EV8" s="513"/>
      <c r="EW8" s="513"/>
      <c r="EX8" s="513"/>
      <c r="EY8" s="513"/>
      <c r="EZ8" s="513"/>
      <c r="FA8" s="513"/>
      <c r="FB8" s="513"/>
      <c r="FC8" s="513"/>
      <c r="FD8" s="513"/>
      <c r="FE8" s="513"/>
      <c r="FF8" s="513"/>
      <c r="FG8" s="513"/>
      <c r="FH8" s="513"/>
      <c r="FI8" s="513"/>
      <c r="FJ8" s="513"/>
      <c r="FK8" s="513"/>
      <c r="FL8" s="513"/>
      <c r="FM8" s="513"/>
      <c r="FN8" s="513"/>
      <c r="FO8" s="513"/>
      <c r="FP8" s="513"/>
      <c r="FQ8" s="513"/>
      <c r="FR8" s="513"/>
      <c r="FS8" s="513"/>
      <c r="FT8" s="513"/>
      <c r="FU8" s="513"/>
      <c r="FV8" s="513"/>
      <c r="FW8" s="513"/>
      <c r="FX8" s="513"/>
      <c r="FY8" s="513"/>
      <c r="FZ8" s="513"/>
      <c r="GA8" s="513"/>
      <c r="GB8" s="513"/>
      <c r="GC8" s="513"/>
      <c r="GD8" s="513"/>
      <c r="GE8" s="513"/>
      <c r="GF8" s="513"/>
      <c r="GG8" s="513"/>
      <c r="GH8" s="513"/>
      <c r="GI8" s="513"/>
      <c r="GJ8" s="513"/>
      <c r="GK8" s="513"/>
      <c r="GL8" s="513"/>
      <c r="GM8" s="513"/>
      <c r="GN8" s="513"/>
      <c r="GO8" s="513"/>
      <c r="GP8" s="513"/>
      <c r="GQ8" s="513"/>
      <c r="GR8" s="513"/>
      <c r="GS8" s="513"/>
      <c r="GT8" s="513"/>
      <c r="GU8" s="513"/>
      <c r="GV8" s="513"/>
      <c r="GW8" s="513"/>
      <c r="GX8" s="513"/>
      <c r="GY8" s="513"/>
      <c r="GZ8" s="513"/>
      <c r="HA8" s="513"/>
      <c r="HB8" s="513"/>
      <c r="HC8" s="513"/>
      <c r="HD8" s="513"/>
      <c r="HE8" s="513"/>
      <c r="HF8" s="513"/>
      <c r="HG8" s="513"/>
      <c r="HH8" s="513"/>
      <c r="HI8" s="513"/>
      <c r="HJ8" s="513"/>
      <c r="HK8" s="513"/>
      <c r="HL8" s="513"/>
      <c r="HM8" s="513"/>
      <c r="HN8" s="513"/>
      <c r="HO8" s="513"/>
      <c r="HP8" s="513"/>
      <c r="HQ8" s="513"/>
      <c r="HR8" s="513"/>
      <c r="HS8" s="513"/>
      <c r="HT8" s="513"/>
      <c r="HU8" s="513"/>
      <c r="HV8" s="513"/>
      <c r="HW8" s="513"/>
      <c r="HX8" s="513"/>
      <c r="HY8" s="513"/>
      <c r="HZ8" s="513"/>
      <c r="IA8" s="513"/>
      <c r="IB8" s="513"/>
      <c r="IC8" s="513"/>
      <c r="ID8" s="513"/>
      <c r="IE8" s="513"/>
      <c r="IF8" s="513"/>
      <c r="IG8" s="513"/>
      <c r="IH8" s="513"/>
      <c r="II8" s="513"/>
      <c r="IJ8" s="513"/>
      <c r="IK8" s="513"/>
      <c r="IL8" s="513"/>
      <c r="IM8" s="513"/>
      <c r="IN8" s="513"/>
      <c r="IO8" s="513"/>
      <c r="IP8" s="513"/>
      <c r="IQ8" s="513"/>
      <c r="IR8" s="513"/>
      <c r="IS8" s="513"/>
      <c r="IT8" s="513"/>
      <c r="IU8" s="513"/>
      <c r="IV8" s="513"/>
      <c r="IW8" s="513"/>
      <c r="IX8" s="513"/>
      <c r="IY8" s="513"/>
      <c r="IZ8" s="513"/>
      <c r="JA8" s="513"/>
      <c r="JB8" s="513"/>
      <c r="JC8" s="513"/>
      <c r="JD8" s="513"/>
      <c r="JE8" s="513"/>
      <c r="JF8" s="513"/>
      <c r="JG8" s="513"/>
      <c r="JH8" s="513"/>
      <c r="JI8" s="513"/>
      <c r="JJ8" s="513"/>
      <c r="JK8" s="513"/>
      <c r="JL8" s="513"/>
      <c r="JM8" s="513"/>
      <c r="JN8" s="513"/>
      <c r="JO8" s="513"/>
      <c r="JP8" s="513"/>
      <c r="JQ8" s="513"/>
      <c r="JR8" s="513"/>
      <c r="JS8" s="513"/>
      <c r="JT8" s="513"/>
      <c r="JU8" s="513"/>
      <c r="JV8" s="513"/>
      <c r="JW8" s="513"/>
      <c r="JX8" s="513"/>
      <c r="JY8" s="513"/>
      <c r="JZ8" s="513"/>
      <c r="KA8" s="513"/>
      <c r="KB8" s="513"/>
      <c r="KC8" s="513"/>
      <c r="KD8" s="513"/>
      <c r="KE8" s="513"/>
      <c r="KF8" s="513"/>
      <c r="KG8" s="513"/>
      <c r="KH8" s="513"/>
      <c r="KI8" s="513"/>
      <c r="KJ8" s="513"/>
      <c r="KK8" s="513"/>
      <c r="KL8" s="513"/>
      <c r="KM8" s="513"/>
      <c r="KN8" s="513"/>
      <c r="KO8" s="513"/>
      <c r="KP8" s="513"/>
      <c r="KQ8" s="513"/>
      <c r="KR8" s="513"/>
      <c r="KS8" s="513"/>
      <c r="KT8" s="513"/>
      <c r="KU8" s="513"/>
      <c r="KV8" s="513"/>
      <c r="KW8" s="513"/>
      <c r="KX8" s="513"/>
      <c r="KY8" s="513"/>
      <c r="KZ8" s="513"/>
      <c r="LA8" s="513"/>
      <c r="LB8" s="513"/>
      <c r="LC8" s="513"/>
      <c r="LD8" s="513"/>
      <c r="LE8" s="513"/>
      <c r="LF8" s="513"/>
      <c r="LG8" s="513"/>
      <c r="LH8" s="513"/>
      <c r="LI8" s="513"/>
      <c r="LJ8" s="513"/>
      <c r="LK8" s="513"/>
      <c r="LL8" s="513"/>
      <c r="LM8" s="513"/>
      <c r="LN8" s="513"/>
      <c r="LO8" s="513"/>
      <c r="LP8" s="513"/>
      <c r="LQ8" s="513"/>
      <c r="LR8" s="513"/>
      <c r="LS8" s="513"/>
      <c r="LT8" s="513"/>
      <c r="LU8" s="513"/>
      <c r="LV8" s="513"/>
      <c r="LW8" s="513"/>
      <c r="LX8" s="513"/>
      <c r="LY8" s="513"/>
      <c r="LZ8" s="513"/>
      <c r="MA8" s="513"/>
      <c r="MB8" s="513"/>
      <c r="MC8" s="513"/>
      <c r="MD8" s="513"/>
      <c r="ME8" s="513"/>
      <c r="MF8" s="513"/>
      <c r="MG8" s="513"/>
      <c r="MH8" s="513"/>
      <c r="MI8" s="513"/>
      <c r="MJ8" s="513"/>
      <c r="MK8" s="513"/>
      <c r="ML8" s="513"/>
      <c r="MM8" s="513"/>
      <c r="MN8" s="513"/>
      <c r="MO8" s="513"/>
      <c r="MP8" s="513"/>
      <c r="MQ8" s="513"/>
      <c r="MR8" s="513"/>
      <c r="MS8" s="513"/>
      <c r="MT8" s="513"/>
      <c r="MU8" s="513"/>
      <c r="MV8" s="513"/>
      <c r="MW8" s="513"/>
      <c r="MX8" s="513"/>
      <c r="MY8" s="513"/>
      <c r="MZ8" s="513"/>
      <c r="NA8" s="513"/>
      <c r="NB8" s="513"/>
      <c r="NC8" s="513"/>
      <c r="ND8" s="513"/>
      <c r="NE8" s="513"/>
      <c r="NF8" s="513"/>
      <c r="NG8" s="513"/>
      <c r="NH8" s="513"/>
      <c r="NI8" s="513"/>
      <c r="NJ8" s="513"/>
      <c r="NK8" s="513"/>
      <c r="NL8" s="513"/>
      <c r="NM8" s="513"/>
      <c r="NN8" s="513"/>
      <c r="NO8" s="513"/>
      <c r="NP8" s="513"/>
      <c r="NQ8" s="513"/>
      <c r="NR8" s="513"/>
      <c r="NS8" s="513"/>
      <c r="NT8" s="513"/>
      <c r="NU8" s="513"/>
      <c r="NV8" s="513"/>
      <c r="NW8" s="513"/>
      <c r="NX8" s="513"/>
      <c r="NY8" s="513"/>
      <c r="NZ8" s="513"/>
      <c r="OA8" s="513"/>
      <c r="OB8" s="513"/>
      <c r="OC8" s="513"/>
      <c r="OD8" s="513"/>
      <c r="OE8" s="513"/>
      <c r="OF8" s="513"/>
      <c r="OG8" s="513"/>
      <c r="OH8" s="513"/>
      <c r="OI8" s="513"/>
      <c r="OJ8" s="513"/>
      <c r="OK8" s="513"/>
      <c r="OL8" s="513"/>
      <c r="OM8" s="513"/>
      <c r="ON8" s="513"/>
      <c r="OO8" s="513"/>
      <c r="OP8" s="513"/>
      <c r="OQ8" s="540"/>
      <c r="OR8" s="540"/>
      <c r="OS8" s="540"/>
      <c r="OT8" s="540"/>
      <c r="OU8" s="540"/>
      <c r="OV8" s="540"/>
      <c r="OW8" s="540"/>
      <c r="OX8" s="540"/>
      <c r="OY8" s="540"/>
      <c r="OZ8" s="540"/>
      <c r="PA8" s="540"/>
      <c r="PB8" s="540"/>
      <c r="PC8" s="540"/>
      <c r="PD8" s="540"/>
      <c r="PE8" s="540"/>
      <c r="PF8" s="540"/>
      <c r="PG8" s="540"/>
      <c r="PH8" s="540"/>
      <c r="PI8" s="540"/>
      <c r="PJ8" s="540"/>
      <c r="PK8" s="540"/>
      <c r="PL8" s="540"/>
      <c r="PM8" s="540"/>
      <c r="PN8" s="540"/>
      <c r="PO8" s="540"/>
      <c r="PP8" s="540"/>
      <c r="PQ8" s="540"/>
      <c r="PR8" s="540"/>
      <c r="PS8" s="540"/>
      <c r="PT8" s="540"/>
      <c r="PU8" s="540"/>
    </row>
    <row r="9" spans="1:437" ht="15" customHeight="1" x14ac:dyDescent="0.15">
      <c r="A9" s="37"/>
      <c r="B9" s="37"/>
      <c r="C9" s="37"/>
      <c r="O9" s="1101"/>
      <c r="P9" s="1086"/>
      <c r="Q9" s="353" t="s">
        <v>2050</v>
      </c>
      <c r="R9" s="290"/>
      <c r="S9" s="217"/>
      <c r="T9" s="284"/>
      <c r="U9" s="358"/>
      <c r="V9" s="290"/>
      <c r="W9" s="217"/>
      <c r="X9" s="284"/>
      <c r="Y9" s="359"/>
      <c r="Z9" s="360"/>
      <c r="AA9" s="54"/>
      <c r="DC9" s="513"/>
      <c r="DD9" s="513"/>
      <c r="DE9" s="513"/>
      <c r="DF9" s="513"/>
      <c r="DG9" s="513"/>
      <c r="DH9" s="513"/>
      <c r="DI9" s="513"/>
      <c r="DJ9" s="513"/>
      <c r="DK9" s="513"/>
      <c r="DL9" s="513"/>
      <c r="DM9" s="513"/>
      <c r="DN9" s="513"/>
      <c r="DO9" s="513"/>
      <c r="DP9" s="513"/>
      <c r="DQ9" s="513"/>
      <c r="DR9" s="513"/>
      <c r="DS9" s="513"/>
      <c r="DT9" s="513"/>
      <c r="DU9" s="513"/>
      <c r="DV9" s="513"/>
      <c r="DW9" s="513"/>
      <c r="DX9" s="513"/>
      <c r="DY9" s="513"/>
      <c r="DZ9" s="513"/>
      <c r="EA9" s="513"/>
      <c r="EB9" s="513"/>
      <c r="EC9" s="513"/>
      <c r="ED9" s="513"/>
      <c r="EE9" s="513"/>
      <c r="EF9" s="513"/>
      <c r="EG9" s="513"/>
      <c r="EH9" s="513"/>
      <c r="EI9" s="513"/>
      <c r="EJ9" s="513"/>
      <c r="EK9" s="513"/>
      <c r="EL9" s="513"/>
      <c r="EM9" s="513"/>
      <c r="EN9" s="513"/>
      <c r="EO9" s="513"/>
      <c r="EP9" s="513"/>
      <c r="EQ9" s="513"/>
      <c r="ER9" s="513"/>
      <c r="ES9" s="513"/>
      <c r="ET9" s="513"/>
      <c r="EU9" s="513"/>
      <c r="EV9" s="513"/>
      <c r="EW9" s="513"/>
      <c r="EX9" s="513"/>
      <c r="EY9" s="513"/>
      <c r="EZ9" s="513"/>
      <c r="FA9" s="513"/>
      <c r="FB9" s="513"/>
      <c r="FC9" s="513"/>
      <c r="FD9" s="513"/>
      <c r="FE9" s="513"/>
      <c r="FF9" s="513"/>
      <c r="FG9" s="513"/>
      <c r="FH9" s="513"/>
      <c r="FI9" s="513"/>
      <c r="FJ9" s="513"/>
      <c r="FK9" s="513"/>
      <c r="FL9" s="513"/>
      <c r="FM9" s="513"/>
      <c r="FN9" s="513"/>
      <c r="FO9" s="513"/>
      <c r="FP9" s="513"/>
      <c r="FQ9" s="513"/>
      <c r="FR9" s="513"/>
      <c r="FS9" s="513"/>
      <c r="FT9" s="513"/>
      <c r="FU9" s="513"/>
      <c r="FV9" s="513"/>
      <c r="FW9" s="513"/>
      <c r="FX9" s="513"/>
      <c r="FY9" s="513"/>
      <c r="FZ9" s="513"/>
      <c r="GA9" s="513"/>
      <c r="GB9" s="513"/>
      <c r="GC9" s="513"/>
      <c r="GD9" s="513"/>
      <c r="GE9" s="513"/>
      <c r="GF9" s="513"/>
      <c r="GG9" s="513"/>
      <c r="GH9" s="513"/>
      <c r="GI9" s="513"/>
      <c r="GJ9" s="513"/>
      <c r="GK9" s="513"/>
      <c r="GL9" s="513"/>
      <c r="GM9" s="513"/>
      <c r="GN9" s="513"/>
      <c r="GO9" s="513"/>
      <c r="GP9" s="513"/>
      <c r="GQ9" s="513"/>
      <c r="GR9" s="513"/>
      <c r="GS9" s="513"/>
      <c r="GT9" s="513"/>
      <c r="GU9" s="513"/>
      <c r="GV9" s="513"/>
      <c r="GW9" s="513"/>
      <c r="GX9" s="513"/>
      <c r="GY9" s="513"/>
      <c r="GZ9" s="513"/>
      <c r="HA9" s="513"/>
      <c r="HB9" s="513"/>
      <c r="HC9" s="513"/>
      <c r="HD9" s="513"/>
      <c r="HE9" s="513"/>
      <c r="HF9" s="513"/>
      <c r="HG9" s="513"/>
      <c r="HH9" s="513"/>
      <c r="HI9" s="513"/>
      <c r="HJ9" s="513"/>
      <c r="HK9" s="513"/>
      <c r="HL9" s="513"/>
      <c r="HM9" s="513"/>
      <c r="HN9" s="513"/>
      <c r="HO9" s="513"/>
      <c r="HP9" s="513"/>
      <c r="HQ9" s="513"/>
      <c r="HR9" s="513"/>
      <c r="HS9" s="513"/>
      <c r="HT9" s="513"/>
      <c r="HU9" s="513"/>
      <c r="HV9" s="513"/>
      <c r="HW9" s="513"/>
      <c r="HX9" s="513"/>
      <c r="HY9" s="513"/>
      <c r="HZ9" s="513"/>
      <c r="IA9" s="513"/>
      <c r="IB9" s="513"/>
      <c r="IC9" s="513"/>
      <c r="ID9" s="513"/>
      <c r="IE9" s="513"/>
      <c r="IF9" s="513"/>
      <c r="IG9" s="513"/>
      <c r="IH9" s="513"/>
      <c r="II9" s="513"/>
      <c r="IJ9" s="513"/>
      <c r="IK9" s="513"/>
      <c r="IL9" s="513"/>
      <c r="IM9" s="513"/>
      <c r="IN9" s="513"/>
      <c r="IO9" s="513"/>
      <c r="IP9" s="513"/>
      <c r="IQ9" s="513"/>
      <c r="IR9" s="513"/>
      <c r="IS9" s="513"/>
      <c r="IT9" s="513"/>
      <c r="IU9" s="513"/>
      <c r="IV9" s="513"/>
      <c r="IW9" s="513"/>
      <c r="IX9" s="513"/>
      <c r="IY9" s="513"/>
      <c r="IZ9" s="513"/>
      <c r="JA9" s="513"/>
      <c r="JB9" s="513"/>
      <c r="JC9" s="513"/>
      <c r="JD9" s="513"/>
      <c r="JE9" s="513"/>
      <c r="JF9" s="513"/>
      <c r="JG9" s="513"/>
      <c r="JH9" s="513"/>
      <c r="JI9" s="513"/>
      <c r="JJ9" s="513"/>
      <c r="JK9" s="513"/>
      <c r="JL9" s="513"/>
      <c r="JM9" s="513"/>
      <c r="JN9" s="513"/>
      <c r="JO9" s="513"/>
      <c r="JP9" s="513"/>
      <c r="JQ9" s="513"/>
      <c r="JR9" s="513"/>
      <c r="JS9" s="513"/>
      <c r="JT9" s="513"/>
      <c r="JU9" s="513"/>
      <c r="JV9" s="513"/>
      <c r="JW9" s="513"/>
      <c r="JX9" s="513"/>
      <c r="JY9" s="513"/>
      <c r="JZ9" s="513"/>
      <c r="KA9" s="513"/>
      <c r="KB9" s="513"/>
      <c r="KC9" s="513"/>
      <c r="KD9" s="513"/>
      <c r="KE9" s="513"/>
      <c r="KF9" s="513"/>
      <c r="KG9" s="513"/>
      <c r="KH9" s="513"/>
      <c r="KI9" s="513"/>
      <c r="KJ9" s="513"/>
      <c r="KK9" s="513"/>
      <c r="KL9" s="513"/>
      <c r="KM9" s="513"/>
      <c r="KN9" s="513"/>
      <c r="KO9" s="513"/>
      <c r="KP9" s="513"/>
      <c r="KQ9" s="513"/>
      <c r="KR9" s="513"/>
      <c r="KS9" s="513"/>
      <c r="KT9" s="513"/>
      <c r="KU9" s="513"/>
      <c r="KV9" s="513"/>
      <c r="KW9" s="513"/>
      <c r="KX9" s="513"/>
      <c r="KY9" s="513"/>
      <c r="KZ9" s="513"/>
      <c r="LA9" s="513"/>
      <c r="LB9" s="513"/>
      <c r="LC9" s="513"/>
      <c r="LD9" s="513"/>
      <c r="LE9" s="513"/>
      <c r="LF9" s="513"/>
      <c r="LG9" s="513"/>
      <c r="LH9" s="513"/>
      <c r="LI9" s="513"/>
      <c r="LJ9" s="513"/>
      <c r="LK9" s="513"/>
      <c r="LL9" s="513"/>
      <c r="LM9" s="513"/>
      <c r="LN9" s="513"/>
      <c r="LO9" s="513"/>
      <c r="LP9" s="513"/>
      <c r="LQ9" s="513"/>
      <c r="LR9" s="513"/>
      <c r="LS9" s="513"/>
      <c r="LT9" s="513"/>
      <c r="LU9" s="513"/>
      <c r="LV9" s="513"/>
      <c r="LW9" s="513"/>
      <c r="LX9" s="513"/>
      <c r="LY9" s="513"/>
      <c r="LZ9" s="513"/>
      <c r="MA9" s="513"/>
      <c r="MB9" s="513"/>
      <c r="MC9" s="513"/>
      <c r="MD9" s="513"/>
      <c r="ME9" s="513"/>
      <c r="MF9" s="513"/>
      <c r="MG9" s="513"/>
      <c r="MH9" s="513"/>
      <c r="MI9" s="513"/>
      <c r="MJ9" s="513"/>
      <c r="MK9" s="513"/>
      <c r="ML9" s="513"/>
      <c r="MM9" s="513"/>
      <c r="MN9" s="513"/>
      <c r="MO9" s="513"/>
      <c r="MP9" s="513"/>
      <c r="MQ9" s="513"/>
      <c r="MR9" s="513"/>
      <c r="MS9" s="513"/>
      <c r="MT9" s="513"/>
      <c r="MU9" s="513"/>
      <c r="MV9" s="513"/>
      <c r="MW9" s="513"/>
      <c r="MX9" s="513"/>
      <c r="MY9" s="513"/>
      <c r="MZ9" s="513"/>
      <c r="NA9" s="513"/>
      <c r="NB9" s="513"/>
      <c r="NC9" s="513"/>
      <c r="ND9" s="513"/>
      <c r="NE9" s="513"/>
      <c r="NF9" s="513"/>
      <c r="NG9" s="513"/>
      <c r="NH9" s="513"/>
      <c r="NI9" s="513"/>
      <c r="NJ9" s="513"/>
      <c r="NK9" s="513"/>
      <c r="NL9" s="513"/>
      <c r="NM9" s="513"/>
      <c r="NN9" s="513"/>
      <c r="NO9" s="513"/>
      <c r="NP9" s="513"/>
      <c r="NQ9" s="513"/>
      <c r="NR9" s="513"/>
      <c r="NS9" s="513"/>
      <c r="NT9" s="513"/>
      <c r="NU9" s="513"/>
      <c r="NV9" s="513"/>
      <c r="NW9" s="513"/>
      <c r="NX9" s="513"/>
      <c r="NY9" s="513"/>
      <c r="NZ9" s="513"/>
      <c r="OA9" s="513"/>
      <c r="OB9" s="513"/>
      <c r="OC9" s="513"/>
      <c r="OD9" s="513"/>
      <c r="OE9" s="513"/>
      <c r="OF9" s="513"/>
      <c r="OG9" s="513"/>
      <c r="OH9" s="513"/>
      <c r="OI9" s="513"/>
      <c r="OJ9" s="513"/>
      <c r="OK9" s="513"/>
      <c r="OL9" s="513"/>
      <c r="OM9" s="513"/>
      <c r="ON9" s="513"/>
      <c r="OO9" s="513"/>
      <c r="OP9" s="513"/>
      <c r="OQ9" s="540"/>
      <c r="OR9" s="540"/>
      <c r="OS9" s="540"/>
      <c r="OT9" s="540"/>
      <c r="OU9" s="540"/>
      <c r="OV9" s="540"/>
      <c r="OW9" s="540"/>
      <c r="OX9" s="540"/>
      <c r="OY9" s="540"/>
      <c r="OZ9" s="540"/>
      <c r="PA9" s="540"/>
      <c r="PB9" s="540"/>
      <c r="PC9" s="540"/>
      <c r="PD9" s="540"/>
      <c r="PE9" s="540"/>
      <c r="PF9" s="540"/>
      <c r="PG9" s="540"/>
      <c r="PH9" s="540"/>
      <c r="PI9" s="540"/>
      <c r="PJ9" s="540"/>
      <c r="PK9" s="540"/>
      <c r="PL9" s="540"/>
      <c r="PM9" s="540"/>
      <c r="PN9" s="540"/>
      <c r="PO9" s="540"/>
      <c r="PP9" s="540"/>
      <c r="PQ9" s="540"/>
      <c r="PR9" s="540"/>
      <c r="PS9" s="540"/>
      <c r="PT9" s="540"/>
      <c r="PU9" s="540"/>
    </row>
    <row r="10" spans="1:437" ht="15" customHeight="1" x14ac:dyDescent="0.15">
      <c r="A10" s="37"/>
      <c r="B10" s="37"/>
      <c r="C10" s="37"/>
      <c r="O10" s="1101"/>
      <c r="P10" s="1086"/>
      <c r="Q10" s="353" t="s">
        <v>2051</v>
      </c>
      <c r="R10" s="290"/>
      <c r="S10" s="217"/>
      <c r="T10" s="284"/>
      <c r="U10" s="358"/>
      <c r="V10" s="290"/>
      <c r="W10" s="217"/>
      <c r="X10" s="284"/>
      <c r="Y10" s="359"/>
      <c r="Z10" s="360"/>
      <c r="AA10" s="54"/>
      <c r="DC10" s="513"/>
      <c r="DD10" s="513"/>
      <c r="DE10" s="513"/>
      <c r="DF10" s="513"/>
      <c r="DG10" s="513"/>
      <c r="DH10" s="513"/>
      <c r="DI10" s="513"/>
      <c r="DJ10" s="513"/>
      <c r="DK10" s="513"/>
      <c r="DL10" s="513"/>
      <c r="DM10" s="513"/>
      <c r="DN10" s="513"/>
      <c r="DO10" s="513"/>
      <c r="DP10" s="513"/>
      <c r="DQ10" s="513"/>
      <c r="DR10" s="513"/>
      <c r="DS10" s="513"/>
      <c r="DT10" s="513"/>
      <c r="DU10" s="513"/>
      <c r="DV10" s="513"/>
      <c r="DW10" s="513"/>
      <c r="DX10" s="513"/>
      <c r="DY10" s="513"/>
      <c r="DZ10" s="513"/>
      <c r="EA10" s="513"/>
      <c r="EB10" s="513"/>
      <c r="EC10" s="513"/>
      <c r="ED10" s="513"/>
      <c r="EE10" s="513"/>
      <c r="EF10" s="513"/>
      <c r="EG10" s="513"/>
      <c r="EH10" s="513"/>
      <c r="EI10" s="513"/>
      <c r="EJ10" s="513"/>
      <c r="EK10" s="513"/>
      <c r="EL10" s="513"/>
      <c r="EM10" s="513"/>
      <c r="EN10" s="513"/>
      <c r="EO10" s="513"/>
      <c r="EP10" s="513"/>
      <c r="EQ10" s="513"/>
      <c r="ER10" s="513"/>
      <c r="ES10" s="513"/>
      <c r="ET10" s="513"/>
      <c r="EU10" s="513"/>
      <c r="EV10" s="513"/>
      <c r="EW10" s="513"/>
      <c r="EX10" s="513"/>
      <c r="EY10" s="513"/>
      <c r="EZ10" s="513"/>
      <c r="FA10" s="513"/>
      <c r="FB10" s="513"/>
      <c r="FC10" s="513"/>
      <c r="FD10" s="513"/>
      <c r="FE10" s="513"/>
      <c r="FF10" s="513"/>
      <c r="FG10" s="513"/>
      <c r="FH10" s="513"/>
      <c r="FI10" s="513"/>
      <c r="FJ10" s="513"/>
      <c r="FK10" s="513"/>
      <c r="FL10" s="513"/>
      <c r="FM10" s="513"/>
      <c r="FN10" s="513"/>
      <c r="FO10" s="513"/>
      <c r="FP10" s="513"/>
      <c r="FQ10" s="513"/>
      <c r="FR10" s="513"/>
      <c r="FS10" s="513"/>
      <c r="FT10" s="513"/>
      <c r="FU10" s="513"/>
      <c r="FV10" s="513"/>
      <c r="FW10" s="513"/>
      <c r="FX10" s="513"/>
      <c r="FY10" s="513"/>
      <c r="FZ10" s="513"/>
      <c r="GA10" s="513"/>
      <c r="GB10" s="513"/>
      <c r="GC10" s="513"/>
      <c r="GD10" s="513"/>
      <c r="GE10" s="513"/>
      <c r="GF10" s="513"/>
      <c r="GG10" s="513"/>
      <c r="GH10" s="513"/>
      <c r="GI10" s="513"/>
      <c r="GJ10" s="513"/>
      <c r="GK10" s="513"/>
      <c r="GL10" s="513"/>
      <c r="GM10" s="513"/>
      <c r="GN10" s="513"/>
      <c r="GO10" s="513"/>
      <c r="GP10" s="513"/>
      <c r="GQ10" s="513"/>
      <c r="GR10" s="513"/>
      <c r="GS10" s="513"/>
      <c r="GT10" s="513"/>
      <c r="GU10" s="513"/>
      <c r="GV10" s="513"/>
      <c r="GW10" s="513"/>
      <c r="GX10" s="513"/>
      <c r="GY10" s="513"/>
      <c r="GZ10" s="513"/>
      <c r="HA10" s="513"/>
      <c r="HB10" s="513"/>
      <c r="HC10" s="513"/>
      <c r="HD10" s="513"/>
      <c r="HE10" s="513"/>
      <c r="HF10" s="513"/>
      <c r="HG10" s="513"/>
      <c r="HH10" s="513"/>
      <c r="HI10" s="513"/>
      <c r="HJ10" s="513"/>
      <c r="HK10" s="513"/>
      <c r="HL10" s="513"/>
      <c r="HM10" s="513"/>
      <c r="HN10" s="513"/>
      <c r="HO10" s="513"/>
      <c r="HP10" s="513"/>
      <c r="HQ10" s="513"/>
      <c r="HR10" s="513"/>
      <c r="HS10" s="513"/>
      <c r="HT10" s="513"/>
      <c r="HU10" s="513"/>
      <c r="HV10" s="513"/>
      <c r="HW10" s="513"/>
      <c r="HX10" s="513"/>
      <c r="HY10" s="513"/>
      <c r="HZ10" s="513"/>
      <c r="IA10" s="513"/>
      <c r="IB10" s="513"/>
      <c r="IC10" s="513"/>
      <c r="ID10" s="513"/>
      <c r="IE10" s="513"/>
      <c r="IF10" s="513"/>
      <c r="IG10" s="513"/>
      <c r="IH10" s="513"/>
      <c r="II10" s="513"/>
      <c r="IJ10" s="513"/>
      <c r="IK10" s="513"/>
      <c r="IL10" s="513"/>
      <c r="IM10" s="513"/>
      <c r="IN10" s="513"/>
      <c r="IO10" s="513"/>
      <c r="IP10" s="513"/>
      <c r="IQ10" s="513"/>
      <c r="IR10" s="513"/>
      <c r="IS10" s="513"/>
      <c r="IT10" s="513"/>
      <c r="IU10" s="513"/>
      <c r="IV10" s="513"/>
      <c r="IW10" s="513"/>
      <c r="IX10" s="513"/>
      <c r="IY10" s="513"/>
      <c r="IZ10" s="513"/>
      <c r="JA10" s="513"/>
      <c r="JB10" s="513"/>
      <c r="JC10" s="513"/>
      <c r="JD10" s="513"/>
      <c r="JE10" s="513"/>
      <c r="JF10" s="513"/>
      <c r="JG10" s="513"/>
      <c r="JH10" s="513"/>
      <c r="JI10" s="513"/>
      <c r="JJ10" s="513"/>
      <c r="JK10" s="513"/>
      <c r="JL10" s="513"/>
      <c r="JM10" s="513"/>
      <c r="JN10" s="513"/>
      <c r="JO10" s="513"/>
      <c r="JP10" s="513"/>
      <c r="JQ10" s="513"/>
      <c r="JR10" s="513"/>
      <c r="JS10" s="513"/>
      <c r="JT10" s="513"/>
      <c r="JU10" s="513"/>
      <c r="JV10" s="513"/>
      <c r="JW10" s="513"/>
      <c r="JX10" s="513"/>
      <c r="JY10" s="513"/>
      <c r="JZ10" s="513"/>
      <c r="KA10" s="513"/>
      <c r="KB10" s="513"/>
      <c r="KC10" s="513"/>
      <c r="KD10" s="513"/>
      <c r="KE10" s="513"/>
      <c r="KF10" s="513"/>
      <c r="KG10" s="513"/>
      <c r="KH10" s="513"/>
      <c r="KI10" s="513"/>
      <c r="KJ10" s="513"/>
      <c r="KK10" s="513"/>
      <c r="KL10" s="513"/>
      <c r="KM10" s="513"/>
      <c r="KN10" s="513"/>
      <c r="KO10" s="513"/>
      <c r="KP10" s="513"/>
      <c r="KQ10" s="513"/>
      <c r="KR10" s="513"/>
      <c r="KS10" s="513"/>
      <c r="KT10" s="513"/>
      <c r="KU10" s="513"/>
      <c r="KV10" s="513"/>
      <c r="KW10" s="513"/>
      <c r="KX10" s="513"/>
      <c r="KY10" s="513"/>
      <c r="KZ10" s="513"/>
      <c r="LA10" s="513"/>
      <c r="LB10" s="513"/>
      <c r="LC10" s="513"/>
      <c r="LD10" s="513"/>
      <c r="LE10" s="513"/>
      <c r="LF10" s="513"/>
      <c r="LG10" s="513"/>
      <c r="LH10" s="513"/>
      <c r="LI10" s="513"/>
      <c r="LJ10" s="513"/>
      <c r="LK10" s="513"/>
      <c r="LL10" s="513"/>
      <c r="LM10" s="513"/>
      <c r="LN10" s="513"/>
      <c r="LO10" s="513"/>
      <c r="LP10" s="513"/>
      <c r="LQ10" s="513"/>
      <c r="LR10" s="513"/>
      <c r="LS10" s="513"/>
      <c r="LT10" s="513"/>
      <c r="LU10" s="513"/>
      <c r="LV10" s="513"/>
      <c r="LW10" s="513"/>
      <c r="LX10" s="513"/>
      <c r="LY10" s="513"/>
      <c r="LZ10" s="513"/>
      <c r="MA10" s="513"/>
      <c r="MB10" s="513"/>
      <c r="MC10" s="513"/>
      <c r="MD10" s="513"/>
      <c r="ME10" s="513"/>
      <c r="MF10" s="513"/>
      <c r="MG10" s="513"/>
      <c r="MH10" s="513"/>
      <c r="MI10" s="513"/>
      <c r="MJ10" s="513"/>
      <c r="MK10" s="513"/>
      <c r="ML10" s="513"/>
      <c r="MM10" s="513"/>
      <c r="MN10" s="513"/>
      <c r="MO10" s="513"/>
      <c r="MP10" s="513"/>
      <c r="MQ10" s="513"/>
      <c r="MR10" s="513"/>
      <c r="MS10" s="513"/>
      <c r="MT10" s="513"/>
      <c r="MU10" s="513"/>
      <c r="MV10" s="513"/>
      <c r="MW10" s="513"/>
      <c r="MX10" s="513"/>
      <c r="MY10" s="513"/>
      <c r="MZ10" s="513"/>
      <c r="NA10" s="513"/>
      <c r="NB10" s="513"/>
      <c r="NC10" s="513"/>
      <c r="ND10" s="513"/>
      <c r="NE10" s="513"/>
      <c r="NF10" s="513"/>
      <c r="NG10" s="513"/>
      <c r="NH10" s="513"/>
      <c r="NI10" s="513"/>
      <c r="NJ10" s="513"/>
      <c r="NK10" s="513"/>
      <c r="NL10" s="513"/>
      <c r="NM10" s="513"/>
      <c r="NN10" s="513"/>
      <c r="NO10" s="513"/>
      <c r="NP10" s="513"/>
      <c r="NQ10" s="513"/>
      <c r="NR10" s="513"/>
      <c r="NS10" s="513"/>
      <c r="NT10" s="513"/>
      <c r="NU10" s="513"/>
      <c r="NV10" s="513"/>
      <c r="NW10" s="513"/>
      <c r="NX10" s="513"/>
      <c r="NY10" s="513"/>
      <c r="NZ10" s="513"/>
      <c r="OA10" s="513"/>
      <c r="OB10" s="513"/>
      <c r="OC10" s="513"/>
      <c r="OD10" s="513"/>
      <c r="OE10" s="513"/>
      <c r="OF10" s="513"/>
      <c r="OG10" s="513"/>
      <c r="OH10" s="513"/>
      <c r="OI10" s="513"/>
      <c r="OJ10" s="513"/>
      <c r="OK10" s="513"/>
      <c r="OL10" s="513"/>
      <c r="OM10" s="513"/>
      <c r="ON10" s="513"/>
      <c r="OO10" s="513"/>
      <c r="OP10" s="513"/>
      <c r="OQ10" s="540"/>
      <c r="OR10" s="540"/>
      <c r="OS10" s="540"/>
      <c r="OT10" s="540"/>
      <c r="OU10" s="540"/>
      <c r="OV10" s="540"/>
      <c r="OW10" s="540"/>
      <c r="OX10" s="540"/>
      <c r="OY10" s="540"/>
      <c r="OZ10" s="540"/>
      <c r="PA10" s="540"/>
      <c r="PB10" s="540"/>
      <c r="PC10" s="540"/>
      <c r="PD10" s="540"/>
      <c r="PE10" s="540"/>
      <c r="PF10" s="540"/>
      <c r="PG10" s="540"/>
      <c r="PH10" s="540"/>
      <c r="PI10" s="540"/>
      <c r="PJ10" s="540"/>
      <c r="PK10" s="540"/>
      <c r="PL10" s="540"/>
      <c r="PM10" s="540"/>
      <c r="PN10" s="540"/>
      <c r="PO10" s="540"/>
      <c r="PP10" s="540"/>
      <c r="PQ10" s="540"/>
      <c r="PR10" s="540"/>
      <c r="PS10" s="540"/>
      <c r="PT10" s="540"/>
      <c r="PU10" s="540"/>
    </row>
    <row r="11" spans="1:437" ht="15" customHeight="1" x14ac:dyDescent="0.15">
      <c r="A11" s="37"/>
      <c r="B11" s="37"/>
      <c r="C11" s="37"/>
      <c r="O11" s="1101"/>
      <c r="P11" s="1086"/>
      <c r="Q11" s="353" t="s">
        <v>2052</v>
      </c>
      <c r="R11" s="290"/>
      <c r="S11" s="217"/>
      <c r="T11" s="284"/>
      <c r="U11" s="358"/>
      <c r="V11" s="290"/>
      <c r="W11" s="217"/>
      <c r="X11" s="284"/>
      <c r="Y11" s="359"/>
      <c r="Z11" s="360"/>
      <c r="AA11" s="54"/>
      <c r="DC11" s="513"/>
      <c r="DD11" s="513"/>
      <c r="DE11" s="513"/>
      <c r="DF11" s="513"/>
      <c r="DG11" s="513"/>
      <c r="DH11" s="513"/>
      <c r="DI11" s="513"/>
      <c r="DJ11" s="513"/>
      <c r="DK11" s="513"/>
      <c r="DL11" s="513"/>
      <c r="DM11" s="513"/>
      <c r="DN11" s="513"/>
      <c r="DO11" s="513"/>
      <c r="DP11" s="513"/>
      <c r="DQ11" s="513"/>
      <c r="DR11" s="513"/>
      <c r="DS11" s="513"/>
      <c r="DT11" s="513"/>
      <c r="DU11" s="513"/>
      <c r="DV11" s="513"/>
      <c r="DW11" s="513"/>
      <c r="DX11" s="513"/>
      <c r="DY11" s="513"/>
      <c r="DZ11" s="513"/>
      <c r="EA11" s="513"/>
      <c r="EB11" s="513"/>
      <c r="EC11" s="513"/>
      <c r="ED11" s="513"/>
      <c r="EE11" s="513"/>
      <c r="EF11" s="513"/>
      <c r="EG11" s="513"/>
      <c r="EH11" s="513"/>
      <c r="EI11" s="513"/>
      <c r="EJ11" s="513"/>
      <c r="EK11" s="513"/>
      <c r="EL11" s="513"/>
      <c r="EM11" s="513"/>
      <c r="EN11" s="513"/>
      <c r="EO11" s="513"/>
      <c r="EP11" s="513"/>
      <c r="EQ11" s="513"/>
      <c r="ER11" s="513"/>
      <c r="ES11" s="513"/>
      <c r="ET11" s="513"/>
      <c r="EU11" s="513"/>
      <c r="EV11" s="513"/>
      <c r="EW11" s="513"/>
      <c r="EX11" s="513"/>
      <c r="EY11" s="513"/>
      <c r="EZ11" s="513"/>
      <c r="FA11" s="513"/>
      <c r="FB11" s="513"/>
      <c r="FC11" s="513"/>
      <c r="FD11" s="513"/>
      <c r="FE11" s="513"/>
      <c r="FF11" s="513"/>
      <c r="FG11" s="513"/>
      <c r="FH11" s="513"/>
      <c r="FI11" s="513"/>
      <c r="FJ11" s="513"/>
      <c r="FK11" s="513"/>
      <c r="FL11" s="513"/>
      <c r="FM11" s="513"/>
      <c r="FN11" s="513"/>
      <c r="FO11" s="513"/>
      <c r="FP11" s="513"/>
      <c r="FQ11" s="513"/>
      <c r="FR11" s="513"/>
      <c r="FS11" s="513"/>
      <c r="FT11" s="513"/>
      <c r="FU11" s="513"/>
      <c r="FV11" s="513"/>
      <c r="FW11" s="513"/>
      <c r="FX11" s="513"/>
      <c r="FY11" s="513"/>
      <c r="FZ11" s="513"/>
      <c r="GA11" s="513"/>
      <c r="GB11" s="513"/>
      <c r="GC11" s="513"/>
      <c r="GD11" s="513"/>
      <c r="GE11" s="513"/>
      <c r="GF11" s="513"/>
      <c r="GG11" s="513"/>
      <c r="GH11" s="513"/>
      <c r="GI11" s="513"/>
      <c r="GJ11" s="513"/>
      <c r="GK11" s="513"/>
      <c r="GL11" s="513"/>
      <c r="GM11" s="513"/>
      <c r="GN11" s="513"/>
      <c r="GO11" s="513"/>
      <c r="GP11" s="513"/>
      <c r="GQ11" s="513"/>
      <c r="GR11" s="513"/>
      <c r="GS11" s="513"/>
      <c r="GT11" s="513"/>
      <c r="GU11" s="513"/>
      <c r="GV11" s="513"/>
      <c r="GW11" s="513"/>
      <c r="GX11" s="513"/>
      <c r="GY11" s="513"/>
      <c r="GZ11" s="513"/>
      <c r="HA11" s="513"/>
      <c r="HB11" s="513"/>
      <c r="HC11" s="513"/>
      <c r="HD11" s="513"/>
      <c r="HE11" s="513"/>
      <c r="HF11" s="513"/>
      <c r="HG11" s="513"/>
      <c r="HH11" s="513"/>
      <c r="HI11" s="513"/>
      <c r="HJ11" s="513"/>
      <c r="HK11" s="513"/>
      <c r="HL11" s="513"/>
      <c r="HM11" s="513"/>
      <c r="HN11" s="513"/>
      <c r="HO11" s="513"/>
      <c r="HP11" s="513"/>
      <c r="HQ11" s="513"/>
      <c r="HR11" s="513"/>
      <c r="HS11" s="513"/>
      <c r="HT11" s="513"/>
      <c r="HU11" s="513"/>
      <c r="HV11" s="513"/>
      <c r="HW11" s="513"/>
      <c r="HX11" s="513"/>
      <c r="HY11" s="513"/>
      <c r="HZ11" s="513"/>
      <c r="IA11" s="513"/>
      <c r="IB11" s="513"/>
      <c r="IC11" s="513"/>
      <c r="ID11" s="513"/>
      <c r="IE11" s="513"/>
      <c r="IF11" s="513"/>
      <c r="IG11" s="513"/>
      <c r="IH11" s="513"/>
      <c r="II11" s="513"/>
      <c r="IJ11" s="513"/>
      <c r="IK11" s="513"/>
      <c r="IL11" s="513"/>
      <c r="IM11" s="513"/>
      <c r="IN11" s="513"/>
      <c r="IO11" s="513"/>
      <c r="IP11" s="513"/>
      <c r="IQ11" s="513"/>
      <c r="IR11" s="513"/>
      <c r="IS11" s="513"/>
      <c r="IT11" s="513"/>
      <c r="IU11" s="513"/>
      <c r="IV11" s="513"/>
      <c r="IW11" s="513"/>
      <c r="IX11" s="513"/>
      <c r="IY11" s="513"/>
      <c r="IZ11" s="513"/>
      <c r="JA11" s="513"/>
      <c r="JB11" s="513"/>
      <c r="JC11" s="513"/>
      <c r="JD11" s="513"/>
      <c r="JE11" s="513"/>
      <c r="JF11" s="513"/>
      <c r="JG11" s="513"/>
      <c r="JH11" s="513"/>
      <c r="JI11" s="513"/>
      <c r="JJ11" s="513"/>
      <c r="JK11" s="513"/>
      <c r="JL11" s="513"/>
      <c r="JM11" s="513"/>
      <c r="JN11" s="513"/>
      <c r="JO11" s="513"/>
      <c r="JP11" s="513"/>
      <c r="JQ11" s="513"/>
      <c r="JR11" s="513"/>
      <c r="JS11" s="513"/>
      <c r="JT11" s="513"/>
      <c r="JU11" s="513"/>
      <c r="JV11" s="513"/>
      <c r="JW11" s="513"/>
      <c r="JX11" s="513"/>
      <c r="JY11" s="513"/>
      <c r="JZ11" s="513"/>
      <c r="KA11" s="513"/>
      <c r="KB11" s="513"/>
      <c r="KC11" s="513"/>
      <c r="KD11" s="513"/>
      <c r="KE11" s="513"/>
      <c r="KF11" s="513"/>
      <c r="KG11" s="513"/>
      <c r="KH11" s="513"/>
      <c r="KI11" s="513"/>
      <c r="KJ11" s="513"/>
      <c r="KK11" s="513"/>
      <c r="KL11" s="513"/>
      <c r="KM11" s="513"/>
      <c r="KN11" s="513"/>
      <c r="KO11" s="513"/>
      <c r="KP11" s="513"/>
      <c r="KQ11" s="513"/>
      <c r="KR11" s="513"/>
      <c r="KS11" s="513"/>
      <c r="KT11" s="513"/>
      <c r="KU11" s="513"/>
      <c r="KV11" s="513"/>
      <c r="KW11" s="513"/>
      <c r="KX11" s="513"/>
      <c r="KY11" s="513"/>
      <c r="KZ11" s="513"/>
      <c r="LA11" s="513"/>
      <c r="LB11" s="513"/>
      <c r="LC11" s="513"/>
      <c r="LD11" s="513"/>
      <c r="LE11" s="513"/>
      <c r="LF11" s="513"/>
      <c r="LG11" s="513"/>
      <c r="LH11" s="513"/>
      <c r="LI11" s="513"/>
      <c r="LJ11" s="513"/>
      <c r="LK11" s="513"/>
      <c r="LL11" s="513"/>
      <c r="LM11" s="513"/>
      <c r="LN11" s="513"/>
      <c r="LO11" s="513"/>
      <c r="LP11" s="513"/>
      <c r="LQ11" s="513"/>
      <c r="LR11" s="513"/>
      <c r="LS11" s="513"/>
      <c r="LT11" s="513"/>
      <c r="LU11" s="513"/>
      <c r="LV11" s="513"/>
      <c r="LW11" s="513"/>
      <c r="LX11" s="513"/>
      <c r="LY11" s="513"/>
      <c r="LZ11" s="513"/>
      <c r="MA11" s="513"/>
      <c r="MB11" s="513"/>
      <c r="MC11" s="513"/>
      <c r="MD11" s="513"/>
      <c r="ME11" s="513"/>
      <c r="MF11" s="513"/>
      <c r="MG11" s="513"/>
      <c r="MH11" s="513"/>
      <c r="MI11" s="513"/>
      <c r="MJ11" s="513"/>
      <c r="MK11" s="513"/>
      <c r="ML11" s="513"/>
      <c r="MM11" s="513"/>
      <c r="MN11" s="513"/>
      <c r="MO11" s="513"/>
      <c r="MP11" s="513"/>
      <c r="MQ11" s="513"/>
      <c r="MR11" s="513"/>
      <c r="MS11" s="513"/>
      <c r="MT11" s="513"/>
      <c r="MU11" s="513"/>
      <c r="MV11" s="513"/>
      <c r="MW11" s="513"/>
      <c r="MX11" s="513"/>
      <c r="MY11" s="513"/>
      <c r="MZ11" s="513"/>
      <c r="NA11" s="513"/>
      <c r="NB11" s="513"/>
      <c r="NC11" s="513"/>
      <c r="ND11" s="513"/>
      <c r="NE11" s="513"/>
      <c r="NF11" s="513"/>
      <c r="NG11" s="513"/>
      <c r="NH11" s="513"/>
      <c r="NI11" s="513"/>
      <c r="NJ11" s="513"/>
      <c r="NK11" s="513"/>
      <c r="NL11" s="513"/>
      <c r="NM11" s="513"/>
      <c r="NN11" s="513"/>
      <c r="NO11" s="513"/>
      <c r="NP11" s="513"/>
      <c r="NQ11" s="513"/>
      <c r="NR11" s="513"/>
      <c r="NS11" s="513"/>
      <c r="NT11" s="513"/>
      <c r="NU11" s="513"/>
      <c r="NV11" s="513"/>
      <c r="NW11" s="513"/>
      <c r="NX11" s="513"/>
      <c r="NY11" s="513"/>
      <c r="NZ11" s="513"/>
      <c r="OA11" s="513"/>
      <c r="OB11" s="513"/>
      <c r="OC11" s="513"/>
      <c r="OD11" s="513"/>
      <c r="OE11" s="513"/>
      <c r="OF11" s="513"/>
      <c r="OG11" s="513"/>
      <c r="OH11" s="513"/>
      <c r="OI11" s="513"/>
      <c r="OJ11" s="513"/>
      <c r="OK11" s="513"/>
      <c r="OL11" s="513"/>
      <c r="OM11" s="513"/>
      <c r="ON11" s="513"/>
      <c r="OO11" s="513"/>
      <c r="OP11" s="513"/>
      <c r="OQ11" s="540"/>
      <c r="OR11" s="540"/>
      <c r="OS11" s="540"/>
      <c r="OT11" s="540"/>
      <c r="OU11" s="540"/>
      <c r="OV11" s="540"/>
      <c r="OW11" s="540"/>
      <c r="OX11" s="540"/>
      <c r="OY11" s="540"/>
      <c r="OZ11" s="540"/>
      <c r="PA11" s="540"/>
      <c r="PB11" s="540"/>
      <c r="PC11" s="540"/>
      <c r="PD11" s="540"/>
      <c r="PE11" s="540"/>
      <c r="PF11" s="540"/>
      <c r="PG11" s="540"/>
      <c r="PH11" s="540"/>
      <c r="PI11" s="540"/>
      <c r="PJ11" s="540"/>
      <c r="PK11" s="540"/>
      <c r="PL11" s="540"/>
      <c r="PM11" s="540"/>
      <c r="PN11" s="540"/>
      <c r="PO11" s="540"/>
      <c r="PP11" s="540"/>
      <c r="PQ11" s="540"/>
      <c r="PR11" s="540"/>
      <c r="PS11" s="540"/>
      <c r="PT11" s="540"/>
      <c r="PU11" s="540"/>
    </row>
    <row r="12" spans="1:437" ht="15" customHeight="1" x14ac:dyDescent="0.15">
      <c r="A12" s="733"/>
      <c r="B12" s="37"/>
      <c r="C12" s="37"/>
      <c r="O12" s="1101"/>
      <c r="P12" s="1086"/>
      <c r="Q12" s="374" t="s">
        <v>2068</v>
      </c>
      <c r="R12" s="290"/>
      <c r="S12" s="217"/>
      <c r="T12" s="284"/>
      <c r="U12" s="358"/>
      <c r="V12" s="290"/>
      <c r="W12" s="217"/>
      <c r="X12" s="284"/>
      <c r="Y12" s="359"/>
      <c r="Z12" s="360"/>
      <c r="AA12" s="54"/>
      <c r="DC12" s="513"/>
      <c r="DD12" s="513"/>
      <c r="DE12" s="513"/>
      <c r="DF12" s="513"/>
      <c r="DG12" s="513"/>
      <c r="DH12" s="513"/>
      <c r="DI12" s="513"/>
      <c r="DJ12" s="513"/>
      <c r="DK12" s="513"/>
      <c r="DL12" s="513"/>
      <c r="DM12" s="513"/>
      <c r="DN12" s="513"/>
      <c r="DO12" s="513"/>
      <c r="DP12" s="513"/>
      <c r="DQ12" s="513"/>
      <c r="DR12" s="513"/>
      <c r="DS12" s="513"/>
      <c r="DT12" s="513"/>
      <c r="DU12" s="513"/>
      <c r="DV12" s="513"/>
      <c r="DW12" s="513"/>
      <c r="DX12" s="513"/>
      <c r="DY12" s="513"/>
      <c r="DZ12" s="513"/>
      <c r="EA12" s="513"/>
      <c r="EB12" s="513"/>
      <c r="EC12" s="513"/>
      <c r="ED12" s="513"/>
      <c r="EE12" s="513"/>
      <c r="EF12" s="513"/>
      <c r="EG12" s="513"/>
      <c r="EH12" s="513"/>
      <c r="EI12" s="513"/>
      <c r="EJ12" s="513"/>
      <c r="EK12" s="513"/>
      <c r="EL12" s="513"/>
      <c r="EM12" s="513"/>
      <c r="EN12" s="513"/>
      <c r="EO12" s="513"/>
      <c r="EP12" s="513"/>
      <c r="EQ12" s="513"/>
      <c r="ER12" s="513"/>
      <c r="ES12" s="513"/>
      <c r="ET12" s="513"/>
      <c r="EU12" s="513"/>
      <c r="EV12" s="513"/>
      <c r="EW12" s="513"/>
      <c r="EX12" s="513"/>
      <c r="EY12" s="513"/>
      <c r="EZ12" s="513"/>
      <c r="FA12" s="513"/>
      <c r="FB12" s="513"/>
      <c r="FC12" s="513"/>
      <c r="FD12" s="513"/>
      <c r="FE12" s="513"/>
      <c r="FF12" s="513"/>
      <c r="FG12" s="513"/>
      <c r="FH12" s="513"/>
      <c r="FI12" s="513"/>
      <c r="FJ12" s="513"/>
      <c r="FK12" s="513"/>
      <c r="FL12" s="513"/>
      <c r="FM12" s="513"/>
      <c r="FN12" s="513"/>
      <c r="FO12" s="513"/>
      <c r="FP12" s="513"/>
      <c r="FQ12" s="513"/>
      <c r="FR12" s="513"/>
      <c r="FS12" s="513"/>
      <c r="FT12" s="513"/>
      <c r="FU12" s="513"/>
      <c r="FV12" s="513"/>
      <c r="FW12" s="513"/>
      <c r="FX12" s="513"/>
      <c r="FY12" s="513"/>
      <c r="FZ12" s="513"/>
      <c r="GA12" s="513"/>
      <c r="GB12" s="513"/>
      <c r="GC12" s="513"/>
      <c r="GD12" s="513"/>
      <c r="GE12" s="513"/>
      <c r="GF12" s="513"/>
      <c r="GG12" s="513"/>
      <c r="GH12" s="513"/>
      <c r="GI12" s="513"/>
      <c r="GJ12" s="513"/>
      <c r="GK12" s="513"/>
      <c r="GL12" s="513"/>
      <c r="GM12" s="513"/>
      <c r="GN12" s="513"/>
      <c r="GO12" s="513"/>
      <c r="GP12" s="513"/>
      <c r="GQ12" s="513"/>
      <c r="GR12" s="513"/>
      <c r="GS12" s="513"/>
      <c r="GT12" s="513"/>
      <c r="GU12" s="513"/>
      <c r="GV12" s="513"/>
      <c r="GW12" s="513"/>
      <c r="GX12" s="513"/>
      <c r="GY12" s="513"/>
      <c r="GZ12" s="513"/>
      <c r="HA12" s="513"/>
      <c r="HB12" s="513"/>
      <c r="HC12" s="513"/>
      <c r="HD12" s="513"/>
      <c r="HE12" s="513"/>
      <c r="HF12" s="513"/>
      <c r="HG12" s="513"/>
      <c r="HH12" s="513"/>
      <c r="HI12" s="513"/>
      <c r="HJ12" s="513"/>
      <c r="HK12" s="513"/>
      <c r="HL12" s="513"/>
      <c r="HM12" s="513"/>
      <c r="HN12" s="513"/>
      <c r="HO12" s="513"/>
      <c r="HP12" s="513"/>
      <c r="HQ12" s="513"/>
      <c r="HR12" s="513"/>
      <c r="HS12" s="513"/>
      <c r="HT12" s="513"/>
      <c r="HU12" s="513"/>
      <c r="HV12" s="513"/>
      <c r="HW12" s="513"/>
      <c r="HX12" s="513"/>
      <c r="HY12" s="513"/>
      <c r="HZ12" s="513"/>
      <c r="IA12" s="513"/>
      <c r="IB12" s="513"/>
      <c r="IC12" s="513"/>
      <c r="ID12" s="513"/>
      <c r="IE12" s="513"/>
      <c r="IF12" s="513"/>
      <c r="IG12" s="513"/>
      <c r="IH12" s="513"/>
      <c r="II12" s="513"/>
      <c r="IJ12" s="513"/>
      <c r="IK12" s="513"/>
      <c r="IL12" s="513"/>
      <c r="IM12" s="513"/>
      <c r="IN12" s="513"/>
      <c r="IO12" s="513"/>
      <c r="IP12" s="513"/>
      <c r="IQ12" s="513"/>
      <c r="IR12" s="513"/>
      <c r="IS12" s="513"/>
      <c r="IT12" s="513"/>
      <c r="IU12" s="513"/>
      <c r="IV12" s="513"/>
      <c r="IW12" s="513"/>
      <c r="IX12" s="513"/>
      <c r="IY12" s="513"/>
      <c r="IZ12" s="513"/>
      <c r="JA12" s="513"/>
      <c r="JB12" s="513"/>
      <c r="JC12" s="513"/>
      <c r="JD12" s="513"/>
      <c r="JE12" s="513"/>
      <c r="JF12" s="513"/>
      <c r="JG12" s="513"/>
      <c r="JH12" s="513"/>
      <c r="JI12" s="513"/>
      <c r="JJ12" s="513"/>
      <c r="JK12" s="513"/>
      <c r="JL12" s="513"/>
      <c r="JM12" s="513"/>
      <c r="JN12" s="513"/>
      <c r="JO12" s="513"/>
      <c r="JP12" s="513"/>
      <c r="JQ12" s="513"/>
      <c r="JR12" s="513"/>
      <c r="JS12" s="513"/>
      <c r="JT12" s="513"/>
      <c r="JU12" s="513"/>
      <c r="JV12" s="513"/>
      <c r="JW12" s="513"/>
      <c r="JX12" s="513"/>
      <c r="JY12" s="513"/>
      <c r="JZ12" s="513"/>
      <c r="KA12" s="513"/>
      <c r="KB12" s="513"/>
      <c r="KC12" s="513"/>
      <c r="KD12" s="513"/>
      <c r="KE12" s="513"/>
      <c r="KF12" s="513"/>
      <c r="KG12" s="513"/>
      <c r="KH12" s="513"/>
      <c r="KI12" s="513"/>
      <c r="KJ12" s="513"/>
      <c r="KK12" s="513"/>
      <c r="KL12" s="513"/>
      <c r="KM12" s="513"/>
      <c r="KN12" s="513"/>
      <c r="KO12" s="513"/>
      <c r="KP12" s="513"/>
      <c r="KQ12" s="513"/>
      <c r="KR12" s="513"/>
      <c r="KS12" s="513"/>
      <c r="KT12" s="513"/>
      <c r="KU12" s="513"/>
      <c r="KV12" s="513"/>
      <c r="KW12" s="513"/>
      <c r="KX12" s="513"/>
      <c r="KY12" s="513"/>
      <c r="KZ12" s="513"/>
      <c r="LA12" s="513"/>
      <c r="LB12" s="513"/>
      <c r="LC12" s="513"/>
      <c r="LD12" s="513"/>
      <c r="LE12" s="513"/>
      <c r="LF12" s="513"/>
      <c r="LG12" s="513"/>
      <c r="LH12" s="513"/>
      <c r="LI12" s="513"/>
      <c r="LJ12" s="513"/>
      <c r="LK12" s="513"/>
      <c r="LL12" s="513"/>
      <c r="LM12" s="513"/>
      <c r="LN12" s="513"/>
      <c r="LO12" s="513"/>
      <c r="LP12" s="513"/>
      <c r="LQ12" s="513"/>
      <c r="LR12" s="513"/>
      <c r="LS12" s="513"/>
      <c r="LT12" s="513"/>
      <c r="LU12" s="513"/>
      <c r="LV12" s="513"/>
      <c r="LW12" s="513"/>
      <c r="LX12" s="513"/>
      <c r="LY12" s="513"/>
      <c r="LZ12" s="513"/>
      <c r="MA12" s="513"/>
      <c r="MB12" s="513"/>
      <c r="MC12" s="513"/>
      <c r="MD12" s="513"/>
      <c r="ME12" s="513"/>
      <c r="MF12" s="513"/>
      <c r="MG12" s="513"/>
      <c r="MH12" s="513"/>
      <c r="MI12" s="513"/>
      <c r="MJ12" s="513"/>
      <c r="MK12" s="513"/>
      <c r="ML12" s="513"/>
      <c r="MM12" s="513"/>
      <c r="MN12" s="513"/>
      <c r="MO12" s="513"/>
      <c r="MP12" s="513"/>
      <c r="MQ12" s="513"/>
      <c r="MR12" s="513"/>
      <c r="MS12" s="513"/>
      <c r="MT12" s="513"/>
      <c r="MU12" s="513"/>
      <c r="MV12" s="513"/>
      <c r="MW12" s="513"/>
      <c r="MX12" s="513"/>
      <c r="MY12" s="513"/>
      <c r="MZ12" s="513"/>
      <c r="NA12" s="513"/>
      <c r="NB12" s="513"/>
      <c r="NC12" s="513"/>
      <c r="ND12" s="513"/>
      <c r="NE12" s="513"/>
      <c r="NF12" s="513"/>
      <c r="NG12" s="513"/>
      <c r="NH12" s="513"/>
      <c r="NI12" s="513"/>
      <c r="NJ12" s="513"/>
      <c r="NK12" s="513"/>
      <c r="NL12" s="513"/>
      <c r="NM12" s="513"/>
      <c r="NN12" s="513"/>
      <c r="NO12" s="513"/>
      <c r="NP12" s="513"/>
      <c r="NQ12" s="513"/>
      <c r="NR12" s="513"/>
      <c r="NS12" s="513"/>
      <c r="NT12" s="513"/>
      <c r="NU12" s="513"/>
      <c r="NV12" s="513"/>
      <c r="NW12" s="513"/>
      <c r="NX12" s="513"/>
      <c r="NY12" s="513"/>
      <c r="NZ12" s="513"/>
      <c r="OA12" s="513"/>
      <c r="OB12" s="513"/>
      <c r="OC12" s="513"/>
      <c r="OD12" s="513"/>
      <c r="OE12" s="513"/>
      <c r="OF12" s="513"/>
      <c r="OG12" s="513"/>
      <c r="OH12" s="513"/>
      <c r="OI12" s="513"/>
      <c r="OJ12" s="513"/>
      <c r="OK12" s="513"/>
      <c r="OL12" s="513"/>
      <c r="OM12" s="513"/>
      <c r="ON12" s="513"/>
      <c r="OO12" s="513"/>
      <c r="OP12" s="513"/>
      <c r="OQ12" s="540"/>
      <c r="OR12" s="540"/>
      <c r="OS12" s="540"/>
      <c r="OT12" s="540"/>
      <c r="OU12" s="540"/>
      <c r="OV12" s="540"/>
      <c r="OW12" s="540"/>
      <c r="OX12" s="540"/>
      <c r="OY12" s="540"/>
      <c r="OZ12" s="540"/>
      <c r="PA12" s="540"/>
      <c r="PB12" s="540"/>
      <c r="PC12" s="540"/>
      <c r="PD12" s="540"/>
      <c r="PE12" s="540"/>
      <c r="PF12" s="540"/>
      <c r="PG12" s="540"/>
      <c r="PH12" s="540"/>
      <c r="PI12" s="540"/>
      <c r="PJ12" s="540"/>
      <c r="PK12" s="540"/>
      <c r="PL12" s="540"/>
      <c r="PM12" s="540"/>
      <c r="PN12" s="540"/>
      <c r="PO12" s="540"/>
      <c r="PP12" s="540"/>
      <c r="PQ12" s="540"/>
      <c r="PR12" s="540"/>
      <c r="PS12" s="540"/>
      <c r="PT12" s="540"/>
      <c r="PU12" s="540"/>
    </row>
    <row r="13" spans="1:437" ht="15" customHeight="1" x14ac:dyDescent="0.15">
      <c r="A13" s="37"/>
      <c r="B13" s="37"/>
      <c r="C13" s="37"/>
      <c r="O13" s="1101"/>
      <c r="P13" s="1086"/>
      <c r="Q13" s="375" t="s">
        <v>2069</v>
      </c>
      <c r="R13" s="290"/>
      <c r="S13" s="217"/>
      <c r="T13" s="284"/>
      <c r="U13" s="358"/>
      <c r="V13" s="290"/>
      <c r="W13" s="217"/>
      <c r="X13" s="284"/>
      <c r="Y13" s="359"/>
      <c r="Z13" s="360"/>
      <c r="AA13" s="54"/>
      <c r="DC13" s="513"/>
      <c r="DD13" s="513"/>
      <c r="DE13" s="513"/>
      <c r="DF13" s="513"/>
      <c r="DG13" s="513"/>
      <c r="DH13" s="513"/>
      <c r="DI13" s="513"/>
      <c r="DJ13" s="513"/>
      <c r="DK13" s="513"/>
      <c r="DL13" s="513"/>
      <c r="DM13" s="513"/>
      <c r="DN13" s="513"/>
      <c r="DO13" s="513"/>
      <c r="DP13" s="513"/>
      <c r="DQ13" s="513"/>
      <c r="DR13" s="513"/>
      <c r="DS13" s="513"/>
      <c r="DT13" s="513"/>
      <c r="DU13" s="513"/>
      <c r="DV13" s="513"/>
      <c r="DW13" s="513"/>
      <c r="DX13" s="513"/>
      <c r="DY13" s="513"/>
      <c r="DZ13" s="513"/>
      <c r="EA13" s="513"/>
      <c r="EB13" s="513"/>
      <c r="EC13" s="513"/>
      <c r="ED13" s="513"/>
      <c r="EE13" s="513"/>
      <c r="EF13" s="513"/>
      <c r="EG13" s="513"/>
      <c r="EH13" s="513"/>
      <c r="EI13" s="513"/>
      <c r="EJ13" s="513"/>
      <c r="EK13" s="513"/>
      <c r="EL13" s="513"/>
      <c r="EM13" s="513"/>
      <c r="EN13" s="513"/>
      <c r="EO13" s="513"/>
      <c r="EP13" s="513"/>
      <c r="EQ13" s="513"/>
      <c r="ER13" s="513"/>
      <c r="ES13" s="513"/>
      <c r="ET13" s="513"/>
      <c r="EU13" s="513"/>
      <c r="EV13" s="513"/>
      <c r="EW13" s="513"/>
      <c r="EX13" s="513"/>
      <c r="EY13" s="513"/>
      <c r="EZ13" s="513"/>
      <c r="FA13" s="513"/>
      <c r="FB13" s="513"/>
      <c r="FC13" s="513"/>
      <c r="FD13" s="513"/>
      <c r="FE13" s="513"/>
      <c r="FF13" s="513"/>
      <c r="FG13" s="513"/>
      <c r="FH13" s="513"/>
      <c r="FI13" s="513"/>
      <c r="FJ13" s="513"/>
      <c r="FK13" s="513"/>
      <c r="FL13" s="513"/>
      <c r="FM13" s="513"/>
      <c r="FN13" s="513"/>
      <c r="FO13" s="513"/>
      <c r="FP13" s="513"/>
      <c r="FQ13" s="513"/>
      <c r="FR13" s="513"/>
      <c r="FS13" s="513"/>
      <c r="FT13" s="513"/>
      <c r="FU13" s="513"/>
      <c r="FV13" s="513"/>
      <c r="FW13" s="513"/>
      <c r="FX13" s="513"/>
      <c r="FY13" s="513"/>
      <c r="FZ13" s="513"/>
      <c r="GA13" s="513"/>
      <c r="GB13" s="513"/>
      <c r="GC13" s="513"/>
      <c r="GD13" s="513"/>
      <c r="GE13" s="513"/>
      <c r="GF13" s="513"/>
      <c r="GG13" s="513"/>
      <c r="GH13" s="513"/>
      <c r="GI13" s="513"/>
      <c r="GJ13" s="513"/>
      <c r="GK13" s="513"/>
      <c r="GL13" s="513"/>
      <c r="GM13" s="513"/>
      <c r="GN13" s="513"/>
      <c r="GO13" s="513"/>
      <c r="GP13" s="513"/>
      <c r="GQ13" s="513"/>
      <c r="GR13" s="513"/>
      <c r="GS13" s="513"/>
      <c r="GT13" s="513"/>
      <c r="GU13" s="513"/>
      <c r="GV13" s="513"/>
      <c r="GW13" s="513"/>
      <c r="GX13" s="513"/>
      <c r="GY13" s="513"/>
      <c r="GZ13" s="513"/>
      <c r="HA13" s="513"/>
      <c r="HB13" s="513"/>
      <c r="HC13" s="513"/>
      <c r="HD13" s="513"/>
      <c r="HE13" s="513"/>
      <c r="HF13" s="513"/>
      <c r="HG13" s="513"/>
      <c r="HH13" s="513"/>
      <c r="HI13" s="513"/>
      <c r="HJ13" s="513"/>
      <c r="HK13" s="513"/>
      <c r="HL13" s="513"/>
      <c r="HM13" s="513"/>
      <c r="HN13" s="513"/>
      <c r="HO13" s="513"/>
      <c r="HP13" s="513"/>
      <c r="HQ13" s="513"/>
      <c r="HR13" s="513"/>
      <c r="HS13" s="513"/>
      <c r="HT13" s="513"/>
      <c r="HU13" s="513"/>
      <c r="HV13" s="513"/>
      <c r="HW13" s="513"/>
      <c r="HX13" s="513"/>
      <c r="HY13" s="513"/>
      <c r="HZ13" s="513"/>
      <c r="IA13" s="513"/>
      <c r="IB13" s="513"/>
      <c r="IC13" s="513"/>
      <c r="ID13" s="513"/>
      <c r="IE13" s="513"/>
      <c r="IF13" s="513"/>
      <c r="IG13" s="513"/>
      <c r="IH13" s="513"/>
      <c r="II13" s="513"/>
      <c r="IJ13" s="513"/>
      <c r="IK13" s="513"/>
      <c r="IL13" s="513"/>
      <c r="IM13" s="513"/>
      <c r="IN13" s="513"/>
      <c r="IO13" s="513"/>
      <c r="IP13" s="513"/>
      <c r="IQ13" s="513"/>
      <c r="IR13" s="513"/>
      <c r="IS13" s="513"/>
      <c r="IT13" s="513"/>
      <c r="IU13" s="513"/>
      <c r="IV13" s="513"/>
      <c r="IW13" s="513"/>
      <c r="IX13" s="513"/>
      <c r="IY13" s="513"/>
      <c r="IZ13" s="513"/>
      <c r="JA13" s="513"/>
      <c r="JB13" s="513"/>
      <c r="JC13" s="513"/>
      <c r="JD13" s="513"/>
      <c r="JE13" s="513"/>
      <c r="JF13" s="513"/>
      <c r="JG13" s="513"/>
      <c r="JH13" s="513"/>
      <c r="JI13" s="513"/>
      <c r="JJ13" s="513"/>
      <c r="JK13" s="513"/>
      <c r="JL13" s="513"/>
      <c r="JM13" s="513"/>
      <c r="JN13" s="513"/>
      <c r="JO13" s="513"/>
      <c r="JP13" s="513"/>
      <c r="JQ13" s="513"/>
      <c r="JR13" s="513"/>
      <c r="JS13" s="513"/>
      <c r="JT13" s="513"/>
      <c r="JU13" s="513"/>
      <c r="JV13" s="513"/>
      <c r="JW13" s="513"/>
      <c r="JX13" s="513"/>
      <c r="JY13" s="513"/>
      <c r="JZ13" s="513"/>
      <c r="KA13" s="513"/>
      <c r="KB13" s="513"/>
      <c r="KC13" s="513"/>
      <c r="KD13" s="513"/>
      <c r="KE13" s="513"/>
      <c r="KF13" s="513"/>
      <c r="KG13" s="513"/>
      <c r="KH13" s="513"/>
      <c r="KI13" s="513"/>
      <c r="KJ13" s="513"/>
      <c r="KK13" s="513"/>
      <c r="KL13" s="513"/>
      <c r="KM13" s="513"/>
      <c r="KN13" s="513"/>
      <c r="KO13" s="513"/>
      <c r="KP13" s="513"/>
      <c r="KQ13" s="513"/>
      <c r="KR13" s="513"/>
      <c r="KS13" s="513"/>
      <c r="KT13" s="513"/>
      <c r="KU13" s="513"/>
      <c r="KV13" s="513"/>
      <c r="KW13" s="513"/>
      <c r="KX13" s="513"/>
      <c r="KY13" s="513"/>
      <c r="KZ13" s="513"/>
      <c r="LA13" s="513"/>
      <c r="LB13" s="513"/>
      <c r="LC13" s="513"/>
      <c r="LD13" s="513"/>
      <c r="LE13" s="513"/>
      <c r="LF13" s="513"/>
      <c r="LG13" s="513"/>
      <c r="LH13" s="513"/>
      <c r="LI13" s="513"/>
      <c r="LJ13" s="513"/>
      <c r="LK13" s="513"/>
      <c r="LL13" s="513"/>
      <c r="LM13" s="513"/>
      <c r="LN13" s="513"/>
      <c r="LO13" s="513"/>
      <c r="LP13" s="513"/>
      <c r="LQ13" s="513"/>
      <c r="LR13" s="513"/>
      <c r="LS13" s="513"/>
      <c r="LT13" s="513"/>
      <c r="LU13" s="513"/>
      <c r="LV13" s="513"/>
      <c r="LW13" s="513"/>
      <c r="LX13" s="513"/>
      <c r="LY13" s="513"/>
      <c r="LZ13" s="513"/>
      <c r="MA13" s="513"/>
      <c r="MB13" s="513"/>
      <c r="MC13" s="513"/>
      <c r="MD13" s="513"/>
      <c r="ME13" s="513"/>
      <c r="MF13" s="513"/>
      <c r="MG13" s="513"/>
      <c r="MH13" s="513"/>
      <c r="MI13" s="513"/>
      <c r="MJ13" s="513"/>
      <c r="MK13" s="513"/>
      <c r="ML13" s="513"/>
      <c r="MM13" s="513"/>
      <c r="MN13" s="513"/>
      <c r="MO13" s="513"/>
      <c r="MP13" s="513"/>
      <c r="MQ13" s="513"/>
      <c r="MR13" s="513"/>
      <c r="MS13" s="513"/>
      <c r="MT13" s="513"/>
      <c r="MU13" s="513"/>
      <c r="MV13" s="513"/>
      <c r="MW13" s="513"/>
      <c r="MX13" s="513"/>
      <c r="MY13" s="513"/>
      <c r="MZ13" s="513"/>
      <c r="NA13" s="513"/>
      <c r="NB13" s="513"/>
      <c r="NC13" s="513"/>
      <c r="ND13" s="513"/>
      <c r="NE13" s="513"/>
      <c r="NF13" s="513"/>
      <c r="NG13" s="513"/>
      <c r="NH13" s="513"/>
      <c r="NI13" s="513"/>
      <c r="NJ13" s="513"/>
      <c r="NK13" s="513"/>
      <c r="NL13" s="513"/>
      <c r="NM13" s="513"/>
      <c r="NN13" s="513"/>
      <c r="NO13" s="513"/>
      <c r="NP13" s="513"/>
      <c r="NQ13" s="513"/>
      <c r="NR13" s="513"/>
      <c r="NS13" s="513"/>
      <c r="NT13" s="513"/>
      <c r="NU13" s="513"/>
      <c r="NV13" s="513"/>
      <c r="NW13" s="513"/>
      <c r="NX13" s="513"/>
      <c r="NY13" s="513"/>
      <c r="NZ13" s="513"/>
      <c r="OA13" s="513"/>
      <c r="OB13" s="513"/>
      <c r="OC13" s="513"/>
      <c r="OD13" s="513"/>
      <c r="OE13" s="513"/>
      <c r="OF13" s="513"/>
      <c r="OG13" s="513"/>
      <c r="OH13" s="513"/>
      <c r="OI13" s="513"/>
      <c r="OJ13" s="513"/>
      <c r="OK13" s="513"/>
      <c r="OL13" s="513"/>
      <c r="OM13" s="513"/>
      <c r="ON13" s="513"/>
      <c r="OO13" s="513"/>
      <c r="OP13" s="513"/>
      <c r="OQ13" s="540"/>
      <c r="OR13" s="540"/>
      <c r="OS13" s="540"/>
      <c r="OT13" s="540"/>
      <c r="OU13" s="540"/>
      <c r="OV13" s="540"/>
      <c r="OW13" s="540"/>
      <c r="OX13" s="540"/>
      <c r="OY13" s="540"/>
      <c r="OZ13" s="540"/>
      <c r="PA13" s="540"/>
      <c r="PB13" s="540"/>
      <c r="PC13" s="540"/>
      <c r="PD13" s="540"/>
      <c r="PE13" s="540"/>
      <c r="PF13" s="540"/>
      <c r="PG13" s="540"/>
      <c r="PH13" s="540"/>
      <c r="PI13" s="540"/>
      <c r="PJ13" s="540"/>
      <c r="PK13" s="540"/>
      <c r="PL13" s="540"/>
      <c r="PM13" s="540"/>
      <c r="PN13" s="540"/>
      <c r="PO13" s="540"/>
      <c r="PP13" s="540"/>
      <c r="PQ13" s="540"/>
      <c r="PR13" s="540"/>
      <c r="PS13" s="540"/>
      <c r="PT13" s="540"/>
      <c r="PU13" s="540"/>
    </row>
    <row r="14" spans="1:437" ht="15" customHeight="1" x14ac:dyDescent="0.15">
      <c r="A14" s="37"/>
      <c r="B14" s="37"/>
      <c r="C14" s="37"/>
      <c r="O14" s="1101"/>
      <c r="P14" s="1086"/>
      <c r="Q14" s="375" t="s">
        <v>2070</v>
      </c>
      <c r="R14" s="290"/>
      <c r="S14" s="217"/>
      <c r="T14" s="284"/>
      <c r="U14" s="358"/>
      <c r="V14" s="290"/>
      <c r="W14" s="217"/>
      <c r="X14" s="284"/>
      <c r="Y14" s="359"/>
      <c r="Z14" s="360"/>
      <c r="AA14" s="54"/>
    </row>
    <row r="15" spans="1:437" ht="15" customHeight="1" x14ac:dyDescent="0.15">
      <c r="A15" s="37"/>
      <c r="B15" s="37"/>
      <c r="C15" s="37"/>
      <c r="O15" s="1101"/>
      <c r="P15" s="1086"/>
      <c r="Q15" s="375" t="s">
        <v>2071</v>
      </c>
      <c r="R15" s="290"/>
      <c r="S15" s="217"/>
      <c r="T15" s="284"/>
      <c r="U15" s="358"/>
      <c r="V15" s="290"/>
      <c r="W15" s="217"/>
      <c r="X15" s="284"/>
      <c r="Y15" s="359"/>
      <c r="Z15" s="360"/>
      <c r="AA15" s="54"/>
    </row>
    <row r="16" spans="1:437" ht="15" customHeight="1" x14ac:dyDescent="0.15">
      <c r="A16" s="37"/>
      <c r="B16" s="37"/>
      <c r="C16" s="37"/>
      <c r="O16" s="1101"/>
      <c r="P16" s="1086"/>
      <c r="Q16" s="354" t="s">
        <v>2053</v>
      </c>
      <c r="R16" s="289"/>
      <c r="S16" s="288"/>
      <c r="T16" s="283"/>
      <c r="U16" s="355"/>
      <c r="V16" s="289"/>
      <c r="W16" s="288"/>
      <c r="X16" s="283"/>
      <c r="Y16" s="356"/>
      <c r="Z16" s="357"/>
      <c r="AA16" s="188"/>
    </row>
    <row r="17" spans="1:27" ht="15" customHeight="1" x14ac:dyDescent="0.15">
      <c r="A17" s="37"/>
      <c r="B17" s="37"/>
      <c r="C17" s="37"/>
      <c r="O17" s="1101"/>
      <c r="P17" s="717"/>
      <c r="Q17" s="702" t="s">
        <v>2048</v>
      </c>
      <c r="R17" s="703"/>
      <c r="S17" s="704"/>
      <c r="T17" s="705"/>
      <c r="U17" s="706"/>
      <c r="V17" s="703"/>
      <c r="W17" s="704"/>
      <c r="X17" s="705"/>
      <c r="Y17" s="707"/>
      <c r="Z17" s="708"/>
      <c r="AA17" s="709"/>
    </row>
    <row r="18" spans="1:27" ht="15" customHeight="1" x14ac:dyDescent="0.15">
      <c r="A18" s="37"/>
      <c r="B18" s="37"/>
      <c r="C18" s="37"/>
      <c r="O18" s="1101"/>
      <c r="P18" s="48"/>
      <c r="Q18" s="353" t="s">
        <v>2049</v>
      </c>
      <c r="R18" s="290"/>
      <c r="S18" s="217"/>
      <c r="T18" s="284"/>
      <c r="U18" s="358"/>
      <c r="V18" s="290"/>
      <c r="W18" s="217"/>
      <c r="X18" s="284"/>
      <c r="Y18" s="359"/>
      <c r="Z18" s="360"/>
      <c r="AA18" s="54"/>
    </row>
    <row r="19" spans="1:27" ht="15" customHeight="1" x14ac:dyDescent="0.15">
      <c r="A19" s="37"/>
      <c r="B19" s="37"/>
      <c r="C19" s="37"/>
      <c r="O19" s="1101"/>
      <c r="P19" s="48"/>
      <c r="Q19" s="353" t="s">
        <v>2050</v>
      </c>
      <c r="R19" s="290"/>
      <c r="S19" s="217"/>
      <c r="T19" s="284"/>
      <c r="U19" s="358"/>
      <c r="V19" s="290"/>
      <c r="W19" s="217"/>
      <c r="X19" s="284"/>
      <c r="Y19" s="359"/>
      <c r="Z19" s="360"/>
      <c r="AA19" s="54"/>
    </row>
    <row r="20" spans="1:27" ht="15" customHeight="1" x14ac:dyDescent="0.15">
      <c r="A20" s="37"/>
      <c r="B20" s="37"/>
      <c r="C20" s="37"/>
      <c r="O20" s="1101"/>
      <c r="P20" s="48"/>
      <c r="Q20" s="353" t="s">
        <v>2051</v>
      </c>
      <c r="R20" s="290"/>
      <c r="S20" s="217"/>
      <c r="T20" s="284"/>
      <c r="U20" s="358"/>
      <c r="V20" s="290"/>
      <c r="W20" s="217"/>
      <c r="X20" s="284"/>
      <c r="Y20" s="359"/>
      <c r="Z20" s="360"/>
      <c r="AA20" s="54"/>
    </row>
    <row r="21" spans="1:27" ht="15" customHeight="1" x14ac:dyDescent="0.15">
      <c r="A21" s="37"/>
      <c r="B21" s="37"/>
      <c r="C21" s="37"/>
      <c r="O21" s="1101"/>
      <c r="P21" s="701" t="s">
        <v>2825</v>
      </c>
      <c r="Q21" s="353" t="s">
        <v>2052</v>
      </c>
      <c r="R21" s="290"/>
      <c r="S21" s="217"/>
      <c r="T21" s="284"/>
      <c r="U21" s="358"/>
      <c r="V21" s="290"/>
      <c r="W21" s="217"/>
      <c r="X21" s="284"/>
      <c r="Y21" s="359"/>
      <c r="Z21" s="360"/>
      <c r="AA21" s="54"/>
    </row>
    <row r="22" spans="1:27" ht="15" customHeight="1" x14ac:dyDescent="0.15">
      <c r="A22" s="37"/>
      <c r="B22" s="37"/>
      <c r="C22" s="37"/>
      <c r="O22" s="1101"/>
      <c r="P22" s="701" t="s">
        <v>2054</v>
      </c>
      <c r="Q22" s="374" t="s">
        <v>2068</v>
      </c>
      <c r="R22" s="290"/>
      <c r="S22" s="217"/>
      <c r="T22" s="284"/>
      <c r="U22" s="358"/>
      <c r="V22" s="290"/>
      <c r="W22" s="217"/>
      <c r="X22" s="284"/>
      <c r="Y22" s="359"/>
      <c r="Z22" s="360"/>
      <c r="AA22" s="54"/>
    </row>
    <row r="23" spans="1:27" ht="15" customHeight="1" x14ac:dyDescent="0.15">
      <c r="A23" s="37"/>
      <c r="B23" s="37"/>
      <c r="C23" s="37"/>
      <c r="O23" s="1101"/>
      <c r="P23" s="48"/>
      <c r="Q23" s="375" t="s">
        <v>2069</v>
      </c>
      <c r="R23" s="290"/>
      <c r="S23" s="217"/>
      <c r="T23" s="284"/>
      <c r="U23" s="358"/>
      <c r="V23" s="290"/>
      <c r="W23" s="217"/>
      <c r="X23" s="284"/>
      <c r="Y23" s="359"/>
      <c r="Z23" s="360"/>
      <c r="AA23" s="54"/>
    </row>
    <row r="24" spans="1:27" ht="15" customHeight="1" x14ac:dyDescent="0.15">
      <c r="A24" s="37"/>
      <c r="B24" s="37"/>
      <c r="C24" s="37"/>
      <c r="O24" s="1101"/>
      <c r="P24" s="48"/>
      <c r="Q24" s="375" t="s">
        <v>2070</v>
      </c>
      <c r="R24" s="290"/>
      <c r="S24" s="217"/>
      <c r="T24" s="284"/>
      <c r="U24" s="358"/>
      <c r="V24" s="290"/>
      <c r="W24" s="217"/>
      <c r="X24" s="284"/>
      <c r="Y24" s="359"/>
      <c r="Z24" s="360"/>
      <c r="AA24" s="54"/>
    </row>
    <row r="25" spans="1:27" ht="15" customHeight="1" x14ac:dyDescent="0.15">
      <c r="A25" s="37"/>
      <c r="B25" s="37"/>
      <c r="C25" s="37"/>
      <c r="O25" s="1101"/>
      <c r="P25" s="48"/>
      <c r="Q25" s="375" t="s">
        <v>2071</v>
      </c>
      <c r="R25" s="290"/>
      <c r="S25" s="217"/>
      <c r="T25" s="284"/>
      <c r="U25" s="358"/>
      <c r="V25" s="290"/>
      <c r="W25" s="217"/>
      <c r="X25" s="284"/>
      <c r="Y25" s="359"/>
      <c r="Z25" s="360"/>
      <c r="AA25" s="54"/>
    </row>
    <row r="26" spans="1:27" ht="15" customHeight="1" x14ac:dyDescent="0.15">
      <c r="A26" s="37"/>
      <c r="B26" s="37"/>
      <c r="C26" s="37"/>
      <c r="O26" s="1101"/>
      <c r="P26" s="718"/>
      <c r="Q26" s="710" t="s">
        <v>2053</v>
      </c>
      <c r="R26" s="711"/>
      <c r="S26" s="712"/>
      <c r="T26" s="713"/>
      <c r="U26" s="714"/>
      <c r="V26" s="711"/>
      <c r="W26" s="712"/>
      <c r="X26" s="713"/>
      <c r="Y26" s="715"/>
      <c r="Z26" s="468"/>
      <c r="AA26" s="716"/>
    </row>
    <row r="27" spans="1:27" ht="15" customHeight="1" x14ac:dyDescent="0.15">
      <c r="A27" s="37"/>
      <c r="B27" s="37"/>
      <c r="C27" s="37"/>
      <c r="O27" s="1101"/>
      <c r="P27" s="652"/>
      <c r="Q27" s="354" t="s">
        <v>2048</v>
      </c>
      <c r="R27" s="289"/>
      <c r="S27" s="288"/>
      <c r="T27" s="283"/>
      <c r="U27" s="355"/>
      <c r="V27" s="289"/>
      <c r="W27" s="288"/>
      <c r="X27" s="283"/>
      <c r="Y27" s="356"/>
      <c r="Z27" s="357"/>
      <c r="AA27" s="188"/>
    </row>
    <row r="28" spans="1:27" ht="15" customHeight="1" x14ac:dyDescent="0.15">
      <c r="A28" s="37"/>
      <c r="B28" s="37"/>
      <c r="C28" s="37"/>
      <c r="O28" s="1101"/>
      <c r="P28" s="48"/>
      <c r="Q28" s="353" t="s">
        <v>2049</v>
      </c>
      <c r="R28" s="290"/>
      <c r="S28" s="217"/>
      <c r="T28" s="284"/>
      <c r="U28" s="358"/>
      <c r="V28" s="290"/>
      <c r="W28" s="217"/>
      <c r="X28" s="284"/>
      <c r="Y28" s="359"/>
      <c r="Z28" s="360"/>
      <c r="AA28" s="54"/>
    </row>
    <row r="29" spans="1:27" ht="15" customHeight="1" x14ac:dyDescent="0.15">
      <c r="A29" s="37"/>
      <c r="B29" s="37"/>
      <c r="C29" s="37"/>
      <c r="O29" s="1101"/>
      <c r="P29" s="48"/>
      <c r="Q29" s="353" t="s">
        <v>2050</v>
      </c>
      <c r="R29" s="290"/>
      <c r="S29" s="217"/>
      <c r="T29" s="284"/>
      <c r="U29" s="358"/>
      <c r="V29" s="290"/>
      <c r="W29" s="217"/>
      <c r="X29" s="284"/>
      <c r="Y29" s="359"/>
      <c r="Z29" s="360"/>
      <c r="AA29" s="54"/>
    </row>
    <row r="30" spans="1:27" ht="15" customHeight="1" x14ac:dyDescent="0.15">
      <c r="A30" s="37"/>
      <c r="B30" s="37"/>
      <c r="C30" s="37"/>
      <c r="O30" s="1101"/>
      <c r="P30" s="48"/>
      <c r="Q30" s="353" t="s">
        <v>2051</v>
      </c>
      <c r="R30" s="290"/>
      <c r="S30" s="217"/>
      <c r="T30" s="284"/>
      <c r="U30" s="358"/>
      <c r="V30" s="290"/>
      <c r="W30" s="217"/>
      <c r="X30" s="284"/>
      <c r="Y30" s="359"/>
      <c r="Z30" s="360"/>
      <c r="AA30" s="54"/>
    </row>
    <row r="31" spans="1:27" ht="15" customHeight="1" x14ac:dyDescent="0.15">
      <c r="A31" s="37"/>
      <c r="B31" s="37"/>
      <c r="C31" s="37"/>
      <c r="O31" s="1101"/>
      <c r="P31" s="701" t="s">
        <v>2825</v>
      </c>
      <c r="Q31" s="353" t="s">
        <v>2052</v>
      </c>
      <c r="R31" s="290"/>
      <c r="S31" s="217"/>
      <c r="T31" s="284"/>
      <c r="U31" s="358"/>
      <c r="V31" s="290"/>
      <c r="W31" s="217"/>
      <c r="X31" s="284"/>
      <c r="Y31" s="359"/>
      <c r="Z31" s="360"/>
      <c r="AA31" s="54"/>
    </row>
    <row r="32" spans="1:27" ht="15" customHeight="1" x14ac:dyDescent="0.15">
      <c r="B32" s="37"/>
      <c r="C32" s="37"/>
      <c r="O32" s="1101"/>
      <c r="P32" s="701" t="s">
        <v>4687</v>
      </c>
      <c r="Q32" s="374" t="s">
        <v>2068</v>
      </c>
      <c r="R32" s="290"/>
      <c r="S32" s="217"/>
      <c r="T32" s="284"/>
      <c r="U32" s="358"/>
      <c r="V32" s="290"/>
      <c r="W32" s="217"/>
      <c r="X32" s="284"/>
      <c r="Y32" s="359"/>
      <c r="Z32" s="360"/>
      <c r="AA32" s="54"/>
    </row>
    <row r="33" spans="15:27" ht="15" customHeight="1" x14ac:dyDescent="0.15">
      <c r="O33" s="1101"/>
      <c r="P33" s="48"/>
      <c r="Q33" s="375" t="s">
        <v>2069</v>
      </c>
      <c r="R33" s="290"/>
      <c r="S33" s="217"/>
      <c r="T33" s="284"/>
      <c r="U33" s="358"/>
      <c r="V33" s="290"/>
      <c r="W33" s="217"/>
      <c r="X33" s="284"/>
      <c r="Y33" s="359"/>
      <c r="Z33" s="360"/>
      <c r="AA33" s="54"/>
    </row>
    <row r="34" spans="15:27" ht="15" customHeight="1" x14ac:dyDescent="0.15">
      <c r="O34" s="1101"/>
      <c r="P34" s="48"/>
      <c r="Q34" s="375" t="s">
        <v>2070</v>
      </c>
      <c r="R34" s="290"/>
      <c r="S34" s="217"/>
      <c r="T34" s="284"/>
      <c r="U34" s="358"/>
      <c r="V34" s="290"/>
      <c r="W34" s="217"/>
      <c r="X34" s="284"/>
      <c r="Y34" s="359"/>
      <c r="Z34" s="360"/>
      <c r="AA34" s="54"/>
    </row>
    <row r="35" spans="15:27" ht="15" customHeight="1" x14ac:dyDescent="0.15">
      <c r="O35" s="1101"/>
      <c r="P35" s="48"/>
      <c r="Q35" s="375" t="s">
        <v>2071</v>
      </c>
      <c r="R35" s="290"/>
      <c r="S35" s="217"/>
      <c r="T35" s="284"/>
      <c r="U35" s="358"/>
      <c r="V35" s="290"/>
      <c r="W35" s="217"/>
      <c r="X35" s="284"/>
      <c r="Y35" s="359"/>
      <c r="Z35" s="360"/>
      <c r="AA35" s="54"/>
    </row>
    <row r="36" spans="15:27" ht="15" customHeight="1" thickBot="1" x14ac:dyDescent="0.2">
      <c r="O36" s="1102"/>
      <c r="P36" s="719"/>
      <c r="Q36" s="263" t="s">
        <v>2053</v>
      </c>
      <c r="R36" s="292"/>
      <c r="S36" s="222"/>
      <c r="T36" s="286"/>
      <c r="U36" s="361"/>
      <c r="V36" s="292"/>
      <c r="W36" s="222"/>
      <c r="X36" s="286"/>
      <c r="Y36" s="362"/>
      <c r="Z36" s="363"/>
      <c r="AA36" s="55"/>
    </row>
  </sheetData>
  <sheetProtection algorithmName="SHA-512" hashValue="xWGwHgo5eg5TGCNx459I74DC3NICFyI62T0nUjVTXWLjSlBkb1djxU+cQ9PCF9zuh+sM9ZXRyanD/sFqQFpxLA==" saltValue="ZZUPcaE7IbZc/KYHKx9thg==" spinCount="100000" sheet="1" objects="1" scenarios="1"/>
  <mergeCells count="12">
    <mergeCell ref="F8:K8"/>
    <mergeCell ref="O17:O26"/>
    <mergeCell ref="O27:O36"/>
    <mergeCell ref="E3:K3"/>
    <mergeCell ref="R5:S5"/>
    <mergeCell ref="R3:AA3"/>
    <mergeCell ref="T5:U5"/>
    <mergeCell ref="V5:W5"/>
    <mergeCell ref="X5:Y5"/>
    <mergeCell ref="Z5:AA5"/>
    <mergeCell ref="O7:P16"/>
    <mergeCell ref="O5:Q5"/>
  </mergeCells>
  <phoneticPr fontId="2"/>
  <conditionalFormatting sqref="E3:K3">
    <cfRule type="expression" dxfId="123" priority="3">
      <formula>$E$3&lt;&gt;""</formula>
    </cfRule>
  </conditionalFormatting>
  <conditionalFormatting sqref="E7:K7">
    <cfRule type="expression" dxfId="122" priority="25">
      <formula>AND(COUNTA($E$7:$J$7)&gt;0,COUNTA($K$7)&gt;0)</formula>
    </cfRule>
  </conditionalFormatting>
  <conditionalFormatting sqref="F8">
    <cfRule type="expression" dxfId="121" priority="698">
      <formula>$F$8&lt;&gt;""</formula>
    </cfRule>
  </conditionalFormatting>
  <conditionalFormatting sqref="L3">
    <cfRule type="expression" dxfId="120" priority="2">
      <formula>$L$3&lt;&gt;""</formula>
    </cfRule>
  </conditionalFormatting>
  <conditionalFormatting sqref="R3:AA3">
    <cfRule type="expression" dxfId="119" priority="1">
      <formula>$R$3&lt;&gt;""</formula>
    </cfRule>
  </conditionalFormatting>
  <dataValidations count="3">
    <dataValidation type="list" imeMode="disabled" allowBlank="1" showInputMessage="1" showErrorMessage="1" error="整数を入力してください。" sqref="L7" xr:uid="{00000000-0002-0000-1800-000000000000}">
      <formula1>"1：全学的に導入,2：一部の学部、研究科等で導入,3：導入せず,4：類似の仕組み"</formula1>
    </dataValidation>
    <dataValidation type="list" imeMode="disabled" allowBlank="1" showInputMessage="1" showErrorMessage="1" sqref="E7:K7" xr:uid="{00000000-0002-0000-1800-000001000000}">
      <formula1>"○"</formula1>
    </dataValidation>
    <dataValidation type="whole" imeMode="disabled" allowBlank="1" showInputMessage="1" showErrorMessage="1" sqref="R7:AA36" xr:uid="{00000000-0002-0000-1800-000002000000}">
      <formula1>0</formula1>
      <formula2>9999</formula2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53C8F-94E1-40D5-876F-DB70131A1001}">
  <dimension ref="A1:AZ32"/>
  <sheetViews>
    <sheetView showGridLines="0" topLeftCell="D1" zoomScale="85" zoomScaleNormal="85" workbookViewId="0">
      <pane xSplit="1" ySplit="8" topLeftCell="E9" activePane="bottomRight" state="frozen"/>
      <selection activeCell="D1" sqref="D1"/>
      <selection pane="topRight" activeCell="E1" sqref="E1"/>
      <selection pane="bottomLeft" activeCell="D9" sqref="D9"/>
      <selection pane="bottomRight" activeCell="D1" sqref="D1"/>
    </sheetView>
  </sheetViews>
  <sheetFormatPr defaultColWidth="2.5" defaultRowHeight="11.25" x14ac:dyDescent="0.15"/>
  <cols>
    <col min="1" max="3" width="2.5" style="586" hidden="1" customWidth="1"/>
    <col min="4" max="5" width="22.5" style="37" customWidth="1"/>
    <col min="6" max="7" width="13.125" style="37" customWidth="1"/>
    <col min="8" max="11" width="7.625" style="37" customWidth="1"/>
    <col min="12" max="12" width="13.125" style="37" customWidth="1"/>
    <col min="13" max="15" width="7.625" style="37" customWidth="1"/>
    <col min="16" max="26" width="3.625" style="37" customWidth="1"/>
    <col min="27" max="27" width="10.625" style="37" customWidth="1"/>
    <col min="28" max="29" width="2.5" style="364"/>
    <col min="30" max="30" width="2.5" style="379"/>
    <col min="31" max="37" width="2.5" style="38" customWidth="1"/>
    <col min="38" max="39" width="2.5" style="378" customWidth="1"/>
    <col min="40" max="40" width="2.5" style="378"/>
    <col min="41" max="52" width="2.5" style="364"/>
    <col min="53" max="16384" width="2.5" style="37"/>
  </cols>
  <sheetData>
    <row r="1" spans="1:36" ht="13.5" customHeight="1" x14ac:dyDescent="0.15">
      <c r="A1" s="37"/>
      <c r="B1" s="37"/>
      <c r="C1" s="37"/>
      <c r="D1" s="36" t="s">
        <v>5004</v>
      </c>
      <c r="E1" s="36"/>
    </row>
    <row r="2" spans="1:36" ht="13.5" customHeight="1" thickBot="1" x14ac:dyDescent="0.2">
      <c r="A2" s="37"/>
      <c r="B2" s="37"/>
      <c r="C2" s="37"/>
      <c r="D2" s="37" t="s">
        <v>1982</v>
      </c>
    </row>
    <row r="3" spans="1:36" ht="13.5" customHeight="1" x14ac:dyDescent="0.15">
      <c r="A3" s="45"/>
      <c r="B3" s="46"/>
      <c r="C3" s="149"/>
      <c r="D3" s="520"/>
      <c r="E3" s="341" t="str">
        <f>IF(AD6=1,"↓未入力あり","")</f>
        <v/>
      </c>
      <c r="F3" s="341" t="str">
        <f>IF(AE6=1,"↓未入力あり","")</f>
        <v/>
      </c>
      <c r="G3" s="261" t="str">
        <f>IF(AF6=1,"↓未入力あり","")</f>
        <v/>
      </c>
      <c r="H3" s="1028" t="str">
        <f>IF(AG6=1,"↓未入力あり","")</f>
        <v/>
      </c>
      <c r="I3" s="1028"/>
      <c r="J3" s="1028"/>
      <c r="K3" s="1028"/>
      <c r="L3" s="261" t="str">
        <f>IF(AH6=1,"↓未入力あり","")</f>
        <v/>
      </c>
      <c r="M3" s="1028" t="str">
        <f>IF(AI6=1,"↓未入力あり","")</f>
        <v/>
      </c>
      <c r="N3" s="1028"/>
      <c r="O3" s="1028"/>
      <c r="P3" s="1028" t="str">
        <f>IF(AJ6=1,"↓未入力あり","")</f>
        <v/>
      </c>
      <c r="Q3" s="1028"/>
      <c r="R3" s="1028"/>
      <c r="S3" s="1028"/>
      <c r="T3" s="1028"/>
      <c r="U3" s="1028"/>
      <c r="V3" s="1028"/>
      <c r="W3" s="1028"/>
      <c r="X3" s="1028"/>
      <c r="Y3" s="1028"/>
      <c r="Z3" s="1030"/>
    </row>
    <row r="4" spans="1:36" ht="13.5" customHeight="1" x14ac:dyDescent="0.15">
      <c r="A4" s="47"/>
      <c r="B4" s="48"/>
      <c r="C4" s="52"/>
      <c r="D4" s="214"/>
      <c r="E4" s="999" t="s">
        <v>4967</v>
      </c>
      <c r="F4" s="173" t="s">
        <v>4669</v>
      </c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505"/>
    </row>
    <row r="5" spans="1:36" ht="13.5" customHeight="1" x14ac:dyDescent="0.15">
      <c r="A5" s="47"/>
      <c r="B5" s="48"/>
      <c r="C5" s="52"/>
      <c r="D5" s="214"/>
      <c r="E5" s="214" t="s">
        <v>1940</v>
      </c>
      <c r="F5" s="47" t="s">
        <v>1940</v>
      </c>
      <c r="G5" s="52" t="s">
        <v>4556</v>
      </c>
      <c r="H5" s="52" t="s">
        <v>4683</v>
      </c>
      <c r="I5" s="82"/>
      <c r="J5" s="82"/>
      <c r="K5" s="82"/>
      <c r="L5" s="52" t="s">
        <v>4555</v>
      </c>
      <c r="M5" s="52" t="s">
        <v>4684</v>
      </c>
      <c r="N5" s="82"/>
      <c r="O5" s="82"/>
      <c r="P5" s="52" t="s">
        <v>4564</v>
      </c>
      <c r="Q5" s="82"/>
      <c r="R5" s="82"/>
      <c r="S5" s="82"/>
      <c r="T5" s="82"/>
      <c r="U5" s="82"/>
      <c r="V5" s="82"/>
      <c r="W5" s="82"/>
      <c r="X5" s="82"/>
      <c r="Y5" s="82"/>
      <c r="Z5" s="49"/>
    </row>
    <row r="6" spans="1:36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215" t="s">
        <v>4968</v>
      </c>
      <c r="F6" s="153" t="s">
        <v>4563</v>
      </c>
      <c r="G6" s="89" t="s">
        <v>1998</v>
      </c>
      <c r="H6" s="89" t="s">
        <v>1949</v>
      </c>
      <c r="I6" s="90" t="s">
        <v>1950</v>
      </c>
      <c r="J6" s="175" t="s">
        <v>1951</v>
      </c>
      <c r="K6" s="175" t="s">
        <v>1952</v>
      </c>
      <c r="L6" s="89" t="s">
        <v>1999</v>
      </c>
      <c r="M6" s="89" t="s">
        <v>1949</v>
      </c>
      <c r="N6" s="90" t="s">
        <v>1950</v>
      </c>
      <c r="O6" s="175" t="s">
        <v>2000</v>
      </c>
      <c r="P6" s="89" t="s">
        <v>1949</v>
      </c>
      <c r="Q6" s="90" t="s">
        <v>1950</v>
      </c>
      <c r="R6" s="108" t="s">
        <v>1951</v>
      </c>
      <c r="S6" s="90" t="s">
        <v>1952</v>
      </c>
      <c r="T6" s="175" t="s">
        <v>1953</v>
      </c>
      <c r="U6" s="175" t="s">
        <v>1954</v>
      </c>
      <c r="V6" s="175" t="s">
        <v>1955</v>
      </c>
      <c r="W6" s="175" t="s">
        <v>1956</v>
      </c>
      <c r="X6" s="175" t="s">
        <v>1957</v>
      </c>
      <c r="Y6" s="175" t="s">
        <v>1958</v>
      </c>
      <c r="Z6" s="187" t="s">
        <v>1959</v>
      </c>
      <c r="AD6" s="38">
        <f t="shared" ref="AD6:AJ6" si="0">IF(SUM(AD7:AD7)&lt;&gt;0,1,0)</f>
        <v>0</v>
      </c>
      <c r="AE6" s="38">
        <f t="shared" si="0"/>
        <v>0</v>
      </c>
      <c r="AF6" s="38">
        <f t="shared" si="0"/>
        <v>0</v>
      </c>
      <c r="AG6" s="38">
        <f t="shared" si="0"/>
        <v>0</v>
      </c>
      <c r="AH6" s="38">
        <f t="shared" si="0"/>
        <v>0</v>
      </c>
      <c r="AI6" s="38">
        <f t="shared" si="0"/>
        <v>0</v>
      </c>
      <c r="AJ6" s="38">
        <f t="shared" si="0"/>
        <v>0</v>
      </c>
    </row>
    <row r="7" spans="1:3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1003"/>
      <c r="F7" s="179"/>
      <c r="G7" s="243"/>
      <c r="H7" s="238"/>
      <c r="I7" s="232"/>
      <c r="J7" s="235"/>
      <c r="K7" s="235"/>
      <c r="L7" s="243"/>
      <c r="M7" s="237"/>
      <c r="N7" s="212"/>
      <c r="O7" s="246"/>
      <c r="P7" s="238"/>
      <c r="Q7" s="232"/>
      <c r="R7" s="233"/>
      <c r="S7" s="232"/>
      <c r="T7" s="235"/>
      <c r="U7" s="235"/>
      <c r="V7" s="235"/>
      <c r="W7" s="235"/>
      <c r="X7" s="235"/>
      <c r="Y7" s="235"/>
      <c r="Z7" s="234"/>
      <c r="AA7" s="105" t="str">
        <f>IF(SUM(AE7:AJ7)&gt;0,"←未入力あり","")</f>
        <v/>
      </c>
      <c r="AD7" s="38" cm="1">
        <f t="array" ref="AD7">IF(AND(設定!C4&lt;&gt;"",E7:E8=""),1,0)</f>
        <v>0</v>
      </c>
      <c r="AE7" s="38">
        <f>IF(AND(設定!C4&lt;&gt;"",F7=""),1,0)</f>
        <v>0</v>
      </c>
      <c r="AF7" s="38">
        <f>IF(AND(F7="1：専門部署",G7=""),1,0)</f>
        <v>0</v>
      </c>
      <c r="AG7" s="38">
        <f>IF(AND(G7="1：配置",COUNTA(H7:K7)&lt;&gt;4),1,0)</f>
        <v>0</v>
      </c>
      <c r="AH7" s="38">
        <f>IF(AND(F7="1：専門部署",L7=""),1,0)</f>
        <v>0</v>
      </c>
      <c r="AI7" s="38">
        <f>IF(AND(L7="1：配置",COUNTA(M7:O7)&lt;&gt;3),1,0)</f>
        <v>0</v>
      </c>
      <c r="AJ7" s="38">
        <f>IF(AND(F7="1：専門部署",COUNTA(P7:Z7)=0),1,0)</f>
        <v>0</v>
      </c>
    </row>
    <row r="8" spans="1:36" ht="13.5" customHeight="1" x14ac:dyDescent="0.15">
      <c r="A8" s="37"/>
      <c r="B8" s="41"/>
      <c r="C8" s="37"/>
      <c r="E8" s="1002" t="str">
        <f>IF(AND(設定!C4&lt;&gt;"",設定!B8=""),"※6-B 研究科のみの大学は回答不要です。","")</f>
        <v/>
      </c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</row>
    <row r="9" spans="1:36" x14ac:dyDescent="0.15">
      <c r="A9" s="37"/>
      <c r="B9" s="37"/>
      <c r="C9" s="37"/>
    </row>
    <row r="10" spans="1:36" x14ac:dyDescent="0.15">
      <c r="A10" s="37"/>
      <c r="B10" s="37"/>
      <c r="C10" s="37"/>
    </row>
    <row r="11" spans="1:36" x14ac:dyDescent="0.15">
      <c r="A11" s="37"/>
      <c r="B11" s="37"/>
      <c r="C11" s="37"/>
    </row>
    <row r="12" spans="1:36" x14ac:dyDescent="0.15">
      <c r="A12" s="733"/>
      <c r="B12" s="37"/>
      <c r="C12" s="37"/>
    </row>
    <row r="13" spans="1:36" x14ac:dyDescent="0.15">
      <c r="A13" s="37"/>
      <c r="B13" s="37"/>
      <c r="C13" s="37"/>
    </row>
    <row r="14" spans="1:36" x14ac:dyDescent="0.15">
      <c r="A14" s="37"/>
      <c r="B14" s="37"/>
      <c r="C14" s="37"/>
    </row>
    <row r="15" spans="1:36" x14ac:dyDescent="0.15">
      <c r="A15" s="37"/>
      <c r="B15" s="37"/>
      <c r="C15" s="37"/>
    </row>
    <row r="16" spans="1:36" x14ac:dyDescent="0.15">
      <c r="A16" s="37"/>
      <c r="B16" s="37"/>
      <c r="C16" s="37"/>
    </row>
    <row r="17" spans="1:3" x14ac:dyDescent="0.15">
      <c r="A17" s="37"/>
      <c r="B17" s="37"/>
      <c r="C17" s="37"/>
    </row>
    <row r="18" spans="1:3" x14ac:dyDescent="0.15">
      <c r="A18" s="37"/>
      <c r="B18" s="37"/>
      <c r="C18" s="37"/>
    </row>
    <row r="19" spans="1:3" x14ac:dyDescent="0.15">
      <c r="A19" s="37"/>
      <c r="B19" s="37"/>
      <c r="C19" s="37"/>
    </row>
    <row r="20" spans="1:3" x14ac:dyDescent="0.15">
      <c r="A20" s="37"/>
      <c r="B20" s="37"/>
      <c r="C20" s="37"/>
    </row>
    <row r="21" spans="1:3" x14ac:dyDescent="0.15">
      <c r="A21" s="37"/>
      <c r="B21" s="37"/>
      <c r="C21" s="37"/>
    </row>
    <row r="22" spans="1:3" x14ac:dyDescent="0.15">
      <c r="A22" s="37"/>
      <c r="B22" s="37"/>
      <c r="C22" s="37"/>
    </row>
    <row r="23" spans="1:3" x14ac:dyDescent="0.15">
      <c r="A23" s="37"/>
      <c r="B23" s="37"/>
      <c r="C23" s="37"/>
    </row>
    <row r="24" spans="1:3" x14ac:dyDescent="0.15">
      <c r="A24" s="37"/>
      <c r="B24" s="37"/>
      <c r="C24" s="37"/>
    </row>
    <row r="25" spans="1:3" x14ac:dyDescent="0.15">
      <c r="A25" s="37"/>
      <c r="B25" s="37"/>
      <c r="C25" s="37"/>
    </row>
    <row r="26" spans="1:3" x14ac:dyDescent="0.15">
      <c r="A26" s="37"/>
      <c r="B26" s="37"/>
      <c r="C26" s="37"/>
    </row>
    <row r="27" spans="1:3" x14ac:dyDescent="0.15">
      <c r="A27" s="37"/>
      <c r="B27" s="37"/>
      <c r="C27" s="37"/>
    </row>
    <row r="28" spans="1:3" x14ac:dyDescent="0.15">
      <c r="A28" s="37"/>
      <c r="B28" s="37"/>
      <c r="C28" s="37"/>
    </row>
    <row r="29" spans="1:3" x14ac:dyDescent="0.15">
      <c r="A29" s="37"/>
      <c r="B29" s="37"/>
      <c r="C29" s="37"/>
    </row>
    <row r="30" spans="1:3" x14ac:dyDescent="0.15">
      <c r="A30" s="37"/>
      <c r="B30" s="37"/>
      <c r="C30" s="37"/>
    </row>
    <row r="31" spans="1:3" x14ac:dyDescent="0.15">
      <c r="A31" s="37"/>
      <c r="B31" s="37"/>
      <c r="C31" s="37"/>
    </row>
    <row r="32" spans="1:3" x14ac:dyDescent="0.15">
      <c r="B32" s="37"/>
      <c r="C32" s="37"/>
    </row>
  </sheetData>
  <sheetProtection algorithmName="SHA-512" hashValue="CG5nBdaNt60ZOAJpFVYHCKK1Lnsoab/eaTPXqnYVdmn53QM50rOHWgdePGe2MGkDsJiQlNPinEOWKW67q1jTQg==" saltValue="fDrC8mlbnSePjMq12cYDFw==" spinCount="100000" sheet="1" objects="1" scenarios="1"/>
  <mergeCells count="3">
    <mergeCell ref="H3:K3"/>
    <mergeCell ref="M3:O3"/>
    <mergeCell ref="P3:Z3"/>
  </mergeCells>
  <phoneticPr fontId="2"/>
  <conditionalFormatting sqref="E7">
    <cfRule type="expression" dxfId="118" priority="1">
      <formula>$E$8&lt;&gt;""</formula>
    </cfRule>
  </conditionalFormatting>
  <conditionalFormatting sqref="E3:Z3">
    <cfRule type="containsText" dxfId="117" priority="7" operator="containsText" text="未入力">
      <formula>NOT(ISERROR(SEARCH("未入力",E3)))</formula>
    </cfRule>
  </conditionalFormatting>
  <conditionalFormatting sqref="F8">
    <cfRule type="containsText" dxfId="116" priority="9" operator="containsText" text="複数選択">
      <formula>NOT(ISERROR(SEARCH("複数選択",F8)))</formula>
    </cfRule>
  </conditionalFormatting>
  <conditionalFormatting sqref="G8:K8 M8:P8">
    <cfRule type="containsText" dxfId="115" priority="8" operator="containsText" text="複数">
      <formula>NOT(ISERROR(SEARCH("複数",G8)))</formula>
    </cfRule>
  </conditionalFormatting>
  <conditionalFormatting sqref="G7:Z7">
    <cfRule type="expression" dxfId="114" priority="4">
      <formula>$F7&lt;&gt;"1：専門部署"</formula>
    </cfRule>
  </conditionalFormatting>
  <conditionalFormatting sqref="H7:K7">
    <cfRule type="expression" dxfId="113" priority="2">
      <formula>$G7&lt;&gt;"1：配置"</formula>
    </cfRule>
  </conditionalFormatting>
  <conditionalFormatting sqref="L8">
    <cfRule type="containsText" dxfId="112" priority="6" operator="containsText" text="複数選択">
      <formula>NOT(ISERROR(SEARCH("複数選択",L8)))</formula>
    </cfRule>
  </conditionalFormatting>
  <conditionalFormatting sqref="M7:O7">
    <cfRule type="expression" dxfId="111" priority="3">
      <formula>$L7&lt;&gt;"1：配置"</formula>
    </cfRule>
  </conditionalFormatting>
  <conditionalFormatting sqref="AA7">
    <cfRule type="containsText" dxfId="110" priority="5" operator="containsText" text="未入力">
      <formula>NOT(ISERROR(SEARCH("未入力",AA7)))</formula>
    </cfRule>
  </conditionalFormatting>
  <dataValidations count="5">
    <dataValidation type="list" imeMode="disabled" allowBlank="1" showInputMessage="1" showErrorMessage="1" error="整数を入力してください。" sqref="G7 L7" xr:uid="{D4FFBB7D-FB85-436E-B37E-FD3B0F51DF80}">
      <formula1>"1：配置,2：配置せず"</formula1>
    </dataValidation>
    <dataValidation type="list" imeMode="disabled" allowBlank="1" showInputMessage="1" showErrorMessage="1" error="整数を入力してください。" sqref="F7" xr:uid="{29ED06F0-9741-470F-890F-30C3E92A9DB9}">
      <formula1>"1：専門部署,2：委員会方式,3：学内に設けず,4：法人等に設置"</formula1>
    </dataValidation>
    <dataValidation type="whole" imeMode="disabled" allowBlank="1" showInputMessage="1" showErrorMessage="1" sqref="H7:K7 M7:O7" xr:uid="{233834BF-808D-4E03-8CE2-5EAC9B51BB20}">
      <formula1>0</formula1>
      <formula2>9999</formula2>
    </dataValidation>
    <dataValidation type="list" imeMode="disabled" allowBlank="1" showInputMessage="1" showErrorMessage="1" sqref="P7:Z7" xr:uid="{40B30A4A-D058-43A8-B546-CDB8444EA597}">
      <formula1>"○"</formula1>
    </dataValidation>
    <dataValidation type="list" allowBlank="1" showInputMessage="1" showErrorMessage="1" sqref="E7" xr:uid="{8D0FD8A1-E14D-4678-BF58-E88D89FF21CF}">
      <formula1>"1：導入している,2：導入していない"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911F6-CC40-4C4C-9FC0-2B75FF90276A}">
  <dimension ref="A1:BQ32"/>
  <sheetViews>
    <sheetView showGridLines="0" zoomScale="85" zoomScaleNormal="85" workbookViewId="0">
      <pane xSplit="4" ySplit="8" topLeftCell="E9" activePane="bottomRight" state="frozen"/>
      <selection activeCell="E7" sqref="E7"/>
      <selection pane="topRight" activeCell="E7" sqref="E7"/>
      <selection pane="bottomLeft" activeCell="E7" sqref="E7"/>
      <selection pane="bottomRight"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20" width="4.125" style="37" customWidth="1"/>
    <col min="21" max="21" width="13.125" style="37" customWidth="1"/>
    <col min="22" max="22" width="14.625" style="37" customWidth="1"/>
    <col min="23" max="29" width="4.125" style="37" customWidth="1"/>
    <col min="30" max="30" width="13.125" style="37" customWidth="1"/>
    <col min="31" max="31" width="14.625" style="37" customWidth="1"/>
    <col min="32" max="40" width="4.125" style="37" customWidth="1"/>
    <col min="41" max="41" width="13.125" style="37" customWidth="1"/>
    <col min="42" max="45" width="4.125" style="37" customWidth="1"/>
    <col min="46" max="48" width="13.125" style="37" customWidth="1"/>
    <col min="49" max="50" width="10.625" style="37" customWidth="1"/>
    <col min="51" max="51" width="2.5" style="539"/>
    <col min="52" max="52" width="6.875" style="517" bestFit="1" customWidth="1"/>
    <col min="53" max="66" width="2.5" style="517"/>
    <col min="67" max="69" width="2.5" style="539"/>
    <col min="70" max="16384" width="2.5" style="37"/>
  </cols>
  <sheetData>
    <row r="1" spans="1:66" ht="13.5" x14ac:dyDescent="0.15">
      <c r="A1" s="37"/>
      <c r="B1" s="37"/>
      <c r="C1" s="37"/>
      <c r="D1" s="36" t="s">
        <v>4983</v>
      </c>
    </row>
    <row r="2" spans="1:66" ht="12" thickBot="1" x14ac:dyDescent="0.2">
      <c r="A2" s="37"/>
      <c r="B2" s="37"/>
      <c r="C2" s="37"/>
      <c r="D2" s="37" t="s">
        <v>1982</v>
      </c>
    </row>
    <row r="3" spans="1:66" ht="13.5" customHeight="1" x14ac:dyDescent="0.15">
      <c r="A3" s="45"/>
      <c r="B3" s="46"/>
      <c r="C3" s="149"/>
      <c r="D3" s="543"/>
      <c r="E3" s="1121" t="str">
        <f>IF(AZ6=1,"↓未入力あり","")</f>
        <v/>
      </c>
      <c r="F3" s="1122"/>
      <c r="G3" s="1122"/>
      <c r="H3" s="1122" t="str">
        <f>IF(BA6=1,"↓未入力あり","")</f>
        <v/>
      </c>
      <c r="I3" s="1122"/>
      <c r="J3" s="1122"/>
      <c r="K3" s="1122"/>
      <c r="L3" s="1122"/>
      <c r="M3" s="1122"/>
      <c r="N3" s="1122"/>
      <c r="O3" s="1122"/>
      <c r="P3" s="1122"/>
      <c r="Q3" s="1122"/>
      <c r="R3" s="1122"/>
      <c r="S3" s="1122"/>
      <c r="T3" s="1122"/>
      <c r="U3" s="991" t="str">
        <f>IF(BB6=1,"↓未入力あり","")</f>
        <v/>
      </c>
      <c r="V3" s="991" t="str">
        <f>IF(BC6=1,"↓未入力あり","")</f>
        <v/>
      </c>
      <c r="W3" s="1122" t="str">
        <f>IF(BD6=1,"↓未入力あり","")</f>
        <v/>
      </c>
      <c r="X3" s="1122"/>
      <c r="Y3" s="1122"/>
      <c r="Z3" s="1122"/>
      <c r="AA3" s="1122"/>
      <c r="AB3" s="1122"/>
      <c r="AC3" s="1122"/>
      <c r="AD3" s="991" t="str">
        <f>IF(BE6=1,"↓未入力あり","")</f>
        <v/>
      </c>
      <c r="AE3" s="991" t="str">
        <f>IF(BF6=1,"↓未入力あり","")</f>
        <v/>
      </c>
      <c r="AF3" s="1122" t="str">
        <f>IF(BG6=1,"↓未入力あり","")</f>
        <v/>
      </c>
      <c r="AG3" s="1122"/>
      <c r="AH3" s="1122"/>
      <c r="AI3" s="1122"/>
      <c r="AJ3" s="1122"/>
      <c r="AK3" s="1122"/>
      <c r="AL3" s="1122"/>
      <c r="AM3" s="1122"/>
      <c r="AN3" s="1122"/>
      <c r="AO3" s="991" t="str">
        <f>IF(BH6=1,"↓未入力あり","")</f>
        <v/>
      </c>
      <c r="AP3" s="1122" t="str">
        <f>IF(BI6=1,"↓未入力あり","")</f>
        <v/>
      </c>
      <c r="AQ3" s="1122"/>
      <c r="AR3" s="1122"/>
      <c r="AS3" s="1122"/>
      <c r="AT3" s="991" t="str">
        <f>IF(BJ6=1,"↓未入力あり","")</f>
        <v/>
      </c>
      <c r="AU3" s="991" t="str">
        <f>IF(BK6=1,"↓未入力あり","")</f>
        <v/>
      </c>
      <c r="AV3" s="990" t="str">
        <f>IF(BL6=1,"↓未入力あり","")</f>
        <v/>
      </c>
    </row>
    <row r="4" spans="1:66" x14ac:dyDescent="0.15">
      <c r="A4" s="47"/>
      <c r="B4" s="48"/>
      <c r="C4" s="52"/>
      <c r="D4" s="126"/>
      <c r="E4" s="989" t="s">
        <v>4983</v>
      </c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  <c r="S4" s="987"/>
      <c r="T4" s="987"/>
      <c r="U4" s="987"/>
      <c r="V4" s="573"/>
      <c r="W4" s="987"/>
      <c r="X4" s="987"/>
      <c r="Y4" s="987"/>
      <c r="Z4" s="987"/>
      <c r="AA4" s="987"/>
      <c r="AB4" s="987"/>
      <c r="AC4" s="987"/>
      <c r="AD4" s="987"/>
      <c r="AE4" s="988"/>
      <c r="AF4" s="987"/>
      <c r="AG4" s="987"/>
      <c r="AH4" s="987"/>
      <c r="AI4" s="987"/>
      <c r="AJ4" s="987"/>
      <c r="AK4" s="987"/>
      <c r="AL4" s="987"/>
      <c r="AM4" s="987"/>
      <c r="AN4" s="987"/>
      <c r="AO4" s="987"/>
      <c r="AP4" s="987"/>
      <c r="AQ4" s="987"/>
      <c r="AR4" s="987"/>
      <c r="AS4" s="987"/>
      <c r="AT4" s="987"/>
      <c r="AU4" s="987"/>
      <c r="AV4" s="986"/>
    </row>
    <row r="5" spans="1:66" x14ac:dyDescent="0.15">
      <c r="A5" s="47"/>
      <c r="B5" s="48"/>
      <c r="C5" s="52"/>
      <c r="D5" s="126"/>
      <c r="E5" s="47" t="s">
        <v>4935</v>
      </c>
      <c r="F5" s="82"/>
      <c r="G5" s="82"/>
      <c r="H5" s="52" t="s">
        <v>4994</v>
      </c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984"/>
      <c r="V5" s="985" t="s">
        <v>4934</v>
      </c>
      <c r="W5" s="52" t="s">
        <v>4995</v>
      </c>
      <c r="X5" s="82"/>
      <c r="Y5" s="82"/>
      <c r="Z5" s="82"/>
      <c r="AA5" s="82"/>
      <c r="AB5" s="82"/>
      <c r="AC5" s="82"/>
      <c r="AD5" s="984"/>
      <c r="AE5" s="985" t="s">
        <v>4933</v>
      </c>
      <c r="AF5" s="52" t="s">
        <v>4996</v>
      </c>
      <c r="AG5" s="82"/>
      <c r="AH5" s="82"/>
      <c r="AI5" s="82"/>
      <c r="AJ5" s="82"/>
      <c r="AK5" s="82"/>
      <c r="AL5" s="82"/>
      <c r="AM5" s="82"/>
      <c r="AN5" s="82"/>
      <c r="AO5" s="984"/>
      <c r="AP5" s="52" t="s">
        <v>4932</v>
      </c>
      <c r="AQ5" s="82"/>
      <c r="AR5" s="82"/>
      <c r="AS5" s="82"/>
      <c r="AT5" s="984"/>
      <c r="AU5" s="984"/>
      <c r="AV5" s="983"/>
      <c r="AZ5" s="513" t="s">
        <v>1940</v>
      </c>
      <c r="BA5" s="513" t="s">
        <v>1942</v>
      </c>
      <c r="BB5" s="513"/>
      <c r="BC5" s="513" t="s">
        <v>1941</v>
      </c>
      <c r="BD5" s="513" t="s">
        <v>1943</v>
      </c>
      <c r="BE5" s="513"/>
      <c r="BF5" s="513" t="s">
        <v>2077</v>
      </c>
      <c r="BG5" s="513" t="s">
        <v>2330</v>
      </c>
      <c r="BH5" s="513"/>
      <c r="BI5" s="513" t="s">
        <v>2331</v>
      </c>
      <c r="BJ5" s="513"/>
      <c r="BK5" s="513"/>
    </row>
    <row r="6" spans="1:66" ht="12" thickBot="1" x14ac:dyDescent="0.2">
      <c r="A6" s="729" t="s">
        <v>4450</v>
      </c>
      <c r="B6" s="730" t="s">
        <v>1937</v>
      </c>
      <c r="C6" s="150" t="s">
        <v>1938</v>
      </c>
      <c r="D6" s="779" t="s">
        <v>1939</v>
      </c>
      <c r="E6" s="153">
        <v>1</v>
      </c>
      <c r="F6" s="90">
        <v>2</v>
      </c>
      <c r="G6" s="175">
        <v>3</v>
      </c>
      <c r="H6" s="171" t="s">
        <v>1949</v>
      </c>
      <c r="I6" s="90" t="s">
        <v>1950</v>
      </c>
      <c r="J6" s="90" t="s">
        <v>1951</v>
      </c>
      <c r="K6" s="90" t="s">
        <v>1952</v>
      </c>
      <c r="L6" s="90" t="s">
        <v>1953</v>
      </c>
      <c r="M6" s="90" t="s">
        <v>1954</v>
      </c>
      <c r="N6" s="90" t="s">
        <v>1955</v>
      </c>
      <c r="O6" s="90" t="s">
        <v>1956</v>
      </c>
      <c r="P6" s="90" t="s">
        <v>1957</v>
      </c>
      <c r="Q6" s="90" t="s">
        <v>1958</v>
      </c>
      <c r="R6" s="90" t="s">
        <v>1959</v>
      </c>
      <c r="S6" s="108" t="s">
        <v>1961</v>
      </c>
      <c r="T6" s="175" t="s">
        <v>1962</v>
      </c>
      <c r="U6" s="655" t="s">
        <v>4931</v>
      </c>
      <c r="V6" s="89" t="s">
        <v>4929</v>
      </c>
      <c r="W6" s="171" t="s">
        <v>1949</v>
      </c>
      <c r="X6" s="90" t="s">
        <v>1950</v>
      </c>
      <c r="Y6" s="90" t="s">
        <v>1951</v>
      </c>
      <c r="Z6" s="90" t="s">
        <v>1952</v>
      </c>
      <c r="AA6" s="90" t="s">
        <v>1953</v>
      </c>
      <c r="AB6" s="90" t="s">
        <v>1954</v>
      </c>
      <c r="AC6" s="175" t="s">
        <v>1955</v>
      </c>
      <c r="AD6" s="655" t="s">
        <v>4930</v>
      </c>
      <c r="AE6" s="89" t="s">
        <v>4929</v>
      </c>
      <c r="AF6" s="171" t="s">
        <v>1949</v>
      </c>
      <c r="AG6" s="90" t="s">
        <v>1950</v>
      </c>
      <c r="AH6" s="90" t="s">
        <v>1951</v>
      </c>
      <c r="AI6" s="90" t="s">
        <v>1952</v>
      </c>
      <c r="AJ6" s="90" t="s">
        <v>1953</v>
      </c>
      <c r="AK6" s="90" t="s">
        <v>1954</v>
      </c>
      <c r="AL6" s="90" t="s">
        <v>1955</v>
      </c>
      <c r="AM6" s="90" t="s">
        <v>1956</v>
      </c>
      <c r="AN6" s="175" t="s">
        <v>1957</v>
      </c>
      <c r="AO6" s="655" t="s">
        <v>4928</v>
      </c>
      <c r="AP6" s="89">
        <v>1</v>
      </c>
      <c r="AQ6" s="90">
        <v>2</v>
      </c>
      <c r="AR6" s="175">
        <v>3</v>
      </c>
      <c r="AS6" s="175">
        <v>4</v>
      </c>
      <c r="AT6" s="175" t="s">
        <v>4927</v>
      </c>
      <c r="AU6" s="90" t="s">
        <v>4926</v>
      </c>
      <c r="AV6" s="127" t="s">
        <v>4925</v>
      </c>
      <c r="AZ6" s="513">
        <f t="shared" ref="AZ6:BN6" si="0">IF(SUM(AZ7:AZ7)&lt;&gt;0,1,0)</f>
        <v>0</v>
      </c>
      <c r="BA6" s="513">
        <f t="shared" si="0"/>
        <v>0</v>
      </c>
      <c r="BB6" s="513">
        <f t="shared" si="0"/>
        <v>0</v>
      </c>
      <c r="BC6" s="513">
        <f t="shared" si="0"/>
        <v>0</v>
      </c>
      <c r="BD6" s="513">
        <f t="shared" si="0"/>
        <v>0</v>
      </c>
      <c r="BE6" s="513">
        <f t="shared" si="0"/>
        <v>0</v>
      </c>
      <c r="BF6" s="513">
        <f t="shared" si="0"/>
        <v>0</v>
      </c>
      <c r="BG6" s="513">
        <f t="shared" si="0"/>
        <v>0</v>
      </c>
      <c r="BH6" s="513">
        <f t="shared" si="0"/>
        <v>0</v>
      </c>
      <c r="BI6" s="513">
        <f t="shared" si="0"/>
        <v>0</v>
      </c>
      <c r="BJ6" s="513">
        <f t="shared" si="0"/>
        <v>0</v>
      </c>
      <c r="BK6" s="513">
        <f t="shared" si="0"/>
        <v>0</v>
      </c>
      <c r="BL6" s="513">
        <f t="shared" si="0"/>
        <v>0</v>
      </c>
      <c r="BM6" s="513">
        <f t="shared" si="0"/>
        <v>0</v>
      </c>
      <c r="BN6" s="513">
        <f t="shared" si="0"/>
        <v>0</v>
      </c>
    </row>
    <row r="7" spans="1:6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4906</v>
      </c>
      <c r="D7" s="982" t="s">
        <v>1945</v>
      </c>
      <c r="E7" s="231"/>
      <c r="F7" s="232"/>
      <c r="G7" s="235"/>
      <c r="H7" s="244"/>
      <c r="I7" s="181"/>
      <c r="J7" s="181"/>
      <c r="K7" s="181"/>
      <c r="L7" s="181"/>
      <c r="M7" s="181"/>
      <c r="N7" s="181"/>
      <c r="O7" s="181"/>
      <c r="P7" s="181"/>
      <c r="Q7" s="181"/>
      <c r="R7" s="181"/>
      <c r="S7" s="181"/>
      <c r="T7" s="568"/>
      <c r="U7" s="981"/>
      <c r="V7" s="583"/>
      <c r="W7" s="244"/>
      <c r="X7" s="181"/>
      <c r="Y7" s="181"/>
      <c r="Z7" s="181"/>
      <c r="AA7" s="181"/>
      <c r="AB7" s="181"/>
      <c r="AC7" s="568"/>
      <c r="AD7" s="981"/>
      <c r="AE7" s="583"/>
      <c r="AF7" s="244"/>
      <c r="AG7" s="181"/>
      <c r="AH7" s="181"/>
      <c r="AI7" s="181"/>
      <c r="AJ7" s="181"/>
      <c r="AK7" s="181"/>
      <c r="AL7" s="181"/>
      <c r="AM7" s="181"/>
      <c r="AN7" s="568"/>
      <c r="AO7" s="981"/>
      <c r="AP7" s="244"/>
      <c r="AQ7" s="232"/>
      <c r="AR7" s="232"/>
      <c r="AS7" s="232"/>
      <c r="AT7" s="495"/>
      <c r="AU7" s="495"/>
      <c r="AV7" s="980"/>
      <c r="AW7" s="37" t="str">
        <f>IF(SUM(AZ7:BL7)&gt;0,"←未入力あり","")</f>
        <v/>
      </c>
      <c r="AX7" s="37" t="str">
        <f>IF(SUM(BM7:BN7)&gt;0,"←入力エラー","")</f>
        <v/>
      </c>
      <c r="AZ7" s="517">
        <f>IF(AND(設定!$C$4&lt;&gt;"",COUNTA(E7:G7)=0),1,0)</f>
        <v>0</v>
      </c>
      <c r="BA7" s="517">
        <f>IF(AND(COUNTA(E7:F7)&lt;&gt;0,COUNTA(H7:T7)=0),1,0)</f>
        <v>0</v>
      </c>
      <c r="BB7" s="517">
        <f>IF($D7&lt;&gt;"",IF(AND(T7&lt;&gt;0,U7=0),1,0),0)</f>
        <v>0</v>
      </c>
      <c r="BC7" s="517">
        <f>IF(AND(設定!$C$4&lt;&gt;"",V7=""),1,0)</f>
        <v>0</v>
      </c>
      <c r="BD7" s="517">
        <f>IF(AND(V7="1：メンバーとして",COUNTA(W7:AC7)=0),1,0)</f>
        <v>0</v>
      </c>
      <c r="BE7" s="517">
        <f>IF($D7&lt;&gt;"",IF(AND(AC7&lt;&gt;0,AD7=0),1,0),0)</f>
        <v>0</v>
      </c>
      <c r="BF7" s="517">
        <f>IF(AND(設定!$C$4&lt;&gt;"",AE7=""),1,0)</f>
        <v>0</v>
      </c>
      <c r="BG7" s="517">
        <f>IF(AND(AE7="1：メンバーとして",COUNTA(AF7:AO7)=0),1,0)</f>
        <v>0</v>
      </c>
      <c r="BH7" s="517">
        <f>IF($D7&lt;&gt;"",IF(AND(AN7&lt;&gt;0,AO7=0),1,0),0)</f>
        <v>0</v>
      </c>
      <c r="BI7" s="517">
        <f>IF(AND(設定!$C$4&lt;&gt;"",COUNTA(AP7:AS7)=0),1,0)</f>
        <v>0</v>
      </c>
      <c r="BJ7" s="517">
        <f>IF($D7&lt;&gt;"",IF(AND(AP7&lt;&gt;0,AT7=0),1,0),0)</f>
        <v>0</v>
      </c>
      <c r="BK7" s="517">
        <f>IF($D7&lt;&gt;"",IF(AND(AQ7&lt;&gt;0,AU7=0),1,0),0)</f>
        <v>0</v>
      </c>
      <c r="BL7" s="517">
        <f>IF($D7&lt;&gt;"",IF(AND(AR7&lt;&gt;0,AV7=0),1,0),0)</f>
        <v>0</v>
      </c>
      <c r="BM7" s="517">
        <f>IF(AND(COUNTA(E7:F7)&lt;&gt;0,G7&lt;&gt;""),1,0)</f>
        <v>0</v>
      </c>
      <c r="BN7" s="517">
        <f>IF(AND(COUNTA(AP7:AR7)&lt;&gt;0,AS7&lt;&gt;""),1,0)</f>
        <v>0</v>
      </c>
    </row>
    <row r="8" spans="1:66" ht="13.5" customHeight="1" x14ac:dyDescent="0.15">
      <c r="A8" s="37"/>
      <c r="B8" s="41"/>
      <c r="C8" s="37"/>
      <c r="G8" s="1119" t="str">
        <f>IF(BM6=0,"","↑「3」選択時、複数選択不可")</f>
        <v/>
      </c>
      <c r="H8" s="1119"/>
      <c r="I8" s="1119"/>
      <c r="J8" s="1119"/>
      <c r="K8" s="1119"/>
      <c r="AS8" s="1120" t="str">
        <f>IF(BN6=0,"","↑「4」選択時、複数選択不可")</f>
        <v/>
      </c>
      <c r="AT8" s="1120"/>
      <c r="AU8" s="1120"/>
    </row>
    <row r="9" spans="1:66" x14ac:dyDescent="0.15">
      <c r="A9" s="37"/>
      <c r="B9" s="37"/>
      <c r="C9" s="37"/>
    </row>
    <row r="10" spans="1:66" x14ac:dyDescent="0.15">
      <c r="A10" s="37"/>
      <c r="B10" s="37"/>
      <c r="C10" s="37"/>
    </row>
    <row r="11" spans="1:66" x14ac:dyDescent="0.15">
      <c r="A11" s="37"/>
      <c r="B11" s="37"/>
      <c r="C11" s="37"/>
    </row>
    <row r="12" spans="1:66" x14ac:dyDescent="0.15">
      <c r="A12" s="733"/>
      <c r="B12" s="37"/>
      <c r="C12" s="37"/>
    </row>
    <row r="13" spans="1:66" x14ac:dyDescent="0.15">
      <c r="A13" s="37"/>
      <c r="B13" s="37"/>
      <c r="C13" s="37"/>
    </row>
    <row r="14" spans="1:66" x14ac:dyDescent="0.15">
      <c r="A14" s="37"/>
      <c r="B14" s="37"/>
      <c r="C14" s="37"/>
    </row>
    <row r="15" spans="1:66" x14ac:dyDescent="0.15">
      <c r="A15" s="37"/>
      <c r="B15" s="37"/>
      <c r="C15" s="37"/>
    </row>
    <row r="16" spans="1:66" x14ac:dyDescent="0.15">
      <c r="A16" s="37"/>
      <c r="B16" s="37"/>
      <c r="C16" s="37"/>
    </row>
    <row r="17" spans="1:3" x14ac:dyDescent="0.15">
      <c r="A17" s="37"/>
      <c r="B17" s="37"/>
      <c r="C17" s="37"/>
    </row>
    <row r="18" spans="1:3" x14ac:dyDescent="0.15">
      <c r="A18" s="37"/>
      <c r="B18" s="37"/>
      <c r="C18" s="37"/>
    </row>
    <row r="19" spans="1:3" x14ac:dyDescent="0.15">
      <c r="A19" s="37"/>
      <c r="B19" s="37"/>
      <c r="C19" s="37"/>
    </row>
    <row r="20" spans="1:3" x14ac:dyDescent="0.15">
      <c r="A20" s="37"/>
      <c r="B20" s="37"/>
      <c r="C20" s="37"/>
    </row>
    <row r="21" spans="1:3" x14ac:dyDescent="0.15">
      <c r="A21" s="37"/>
      <c r="B21" s="37"/>
      <c r="C21" s="37"/>
    </row>
    <row r="22" spans="1:3" x14ac:dyDescent="0.15">
      <c r="A22" s="37"/>
      <c r="B22" s="37"/>
      <c r="C22" s="37"/>
    </row>
    <row r="23" spans="1:3" x14ac:dyDescent="0.15">
      <c r="A23" s="37"/>
      <c r="B23" s="37"/>
      <c r="C23" s="37"/>
    </row>
    <row r="24" spans="1:3" x14ac:dyDescent="0.15">
      <c r="A24" s="37"/>
      <c r="B24" s="37"/>
      <c r="C24" s="37"/>
    </row>
    <row r="25" spans="1:3" x14ac:dyDescent="0.15">
      <c r="A25" s="37"/>
      <c r="B25" s="37"/>
      <c r="C25" s="37"/>
    </row>
    <row r="26" spans="1:3" x14ac:dyDescent="0.15">
      <c r="A26" s="37"/>
      <c r="B26" s="37"/>
      <c r="C26" s="37"/>
    </row>
    <row r="27" spans="1:3" x14ac:dyDescent="0.15">
      <c r="A27" s="37"/>
      <c r="B27" s="37"/>
      <c r="C27" s="37"/>
    </row>
    <row r="28" spans="1:3" x14ac:dyDescent="0.15">
      <c r="A28" s="37"/>
      <c r="B28" s="37"/>
      <c r="C28" s="37"/>
    </row>
    <row r="29" spans="1:3" x14ac:dyDescent="0.15">
      <c r="A29" s="37"/>
      <c r="B29" s="37"/>
      <c r="C29" s="37"/>
    </row>
    <row r="30" spans="1:3" x14ac:dyDescent="0.15">
      <c r="A30" s="37"/>
      <c r="B30" s="37"/>
      <c r="C30" s="37"/>
    </row>
    <row r="31" spans="1:3" x14ac:dyDescent="0.15">
      <c r="A31" s="37"/>
      <c r="B31" s="37"/>
      <c r="C31" s="37"/>
    </row>
    <row r="32" spans="1:3" x14ac:dyDescent="0.15">
      <c r="B32" s="37"/>
      <c r="C32" s="37"/>
    </row>
  </sheetData>
  <sheetProtection algorithmName="SHA-512" hashValue="KaP8YMKQFgk7Pthm/A37DvzTsDFT+eP5JOscRkW9ZaPOrfSraYxG7dnqLAvlRJet9Qx+noCHiJF5/ttqeIy4Iw==" saltValue="jUgFbPjaeqWy+kfHS8DE3w==" spinCount="100000" sheet="1" objects="1" scenarios="1"/>
  <mergeCells count="7">
    <mergeCell ref="G8:K8"/>
    <mergeCell ref="AS8:AU8"/>
    <mergeCell ref="E3:G3"/>
    <mergeCell ref="H3:T3"/>
    <mergeCell ref="W3:AC3"/>
    <mergeCell ref="AF3:AN3"/>
    <mergeCell ref="AP3:AS3"/>
  </mergeCells>
  <phoneticPr fontId="2"/>
  <conditionalFormatting sqref="E3:G3">
    <cfRule type="expression" dxfId="109" priority="28">
      <formula>$E$3&lt;&gt;""</formula>
    </cfRule>
  </conditionalFormatting>
  <conditionalFormatting sqref="E7:G7">
    <cfRule type="expression" dxfId="108" priority="5">
      <formula>AND(COUNTA($E$7:$F$7)&lt;&gt;0,$G$7&lt;&gt;"")</formula>
    </cfRule>
  </conditionalFormatting>
  <conditionalFormatting sqref="G8:K8">
    <cfRule type="expression" dxfId="107" priority="12">
      <formula>$G$8&lt;&gt;""</formula>
    </cfRule>
  </conditionalFormatting>
  <conditionalFormatting sqref="H3">
    <cfRule type="expression" dxfId="106" priority="27">
      <formula>$H$3&lt;&gt;""</formula>
    </cfRule>
  </conditionalFormatting>
  <conditionalFormatting sqref="H7:U7">
    <cfRule type="expression" dxfId="105" priority="10">
      <formula>COUNTA($E$7:$F$7)=0</formula>
    </cfRule>
  </conditionalFormatting>
  <conditionalFormatting sqref="U3">
    <cfRule type="expression" dxfId="104" priority="26">
      <formula>$U$3&lt;&gt;""</formula>
    </cfRule>
  </conditionalFormatting>
  <conditionalFormatting sqref="U7">
    <cfRule type="expression" dxfId="103" priority="11">
      <formula>$T$7=""</formula>
    </cfRule>
  </conditionalFormatting>
  <conditionalFormatting sqref="V3">
    <cfRule type="expression" dxfId="102" priority="25">
      <formula>$V$3&lt;&gt;""</formula>
    </cfRule>
  </conditionalFormatting>
  <conditionalFormatting sqref="W3:AC3">
    <cfRule type="expression" dxfId="101" priority="24">
      <formula>$W$3&lt;&gt;""</formula>
    </cfRule>
  </conditionalFormatting>
  <conditionalFormatting sqref="W7:AD7">
    <cfRule type="expression" dxfId="100" priority="8">
      <formula>$V$7&lt;&gt;"1：メンバーとして"</formula>
    </cfRule>
  </conditionalFormatting>
  <conditionalFormatting sqref="AD3">
    <cfRule type="expression" dxfId="99" priority="23">
      <formula>$AD$3&lt;&gt;""</formula>
    </cfRule>
  </conditionalFormatting>
  <conditionalFormatting sqref="AD7">
    <cfRule type="expression" dxfId="98" priority="9">
      <formula>$AC$7=""</formula>
    </cfRule>
  </conditionalFormatting>
  <conditionalFormatting sqref="AE3">
    <cfRule type="expression" dxfId="97" priority="22">
      <formula>$AE$3&lt;&gt;""</formula>
    </cfRule>
  </conditionalFormatting>
  <conditionalFormatting sqref="AF3:AN3">
    <cfRule type="expression" dxfId="96" priority="21">
      <formula>$AF$3&lt;&gt;""</formula>
    </cfRule>
  </conditionalFormatting>
  <conditionalFormatting sqref="AF7:AO7">
    <cfRule type="expression" dxfId="95" priority="6">
      <formula>$AE$7&lt;&gt;"1：メンバーとして"</formula>
    </cfRule>
  </conditionalFormatting>
  <conditionalFormatting sqref="AO3">
    <cfRule type="expression" dxfId="94" priority="20">
      <formula>$AO$3&lt;&gt;""</formula>
    </cfRule>
  </conditionalFormatting>
  <conditionalFormatting sqref="AO7">
    <cfRule type="expression" dxfId="93" priority="7">
      <formula>$AN$7=""</formula>
    </cfRule>
  </conditionalFormatting>
  <conditionalFormatting sqref="AP3:AS3">
    <cfRule type="expression" dxfId="92" priority="19">
      <formula>$AP$3&lt;&gt;""</formula>
    </cfRule>
  </conditionalFormatting>
  <conditionalFormatting sqref="AP7:AS7">
    <cfRule type="expression" dxfId="91" priority="4">
      <formula>AND(COUNTA($AP$7:$AR$7)&lt;&gt;0,$AS$7&lt;&gt;"")</formula>
    </cfRule>
  </conditionalFormatting>
  <conditionalFormatting sqref="AS8">
    <cfRule type="expression" dxfId="90" priority="13">
      <formula>$AS$8&lt;&gt;""</formula>
    </cfRule>
  </conditionalFormatting>
  <conditionalFormatting sqref="AT3">
    <cfRule type="expression" dxfId="89" priority="18">
      <formula>$AT$3&lt;&gt;""</formula>
    </cfRule>
  </conditionalFormatting>
  <conditionalFormatting sqref="AT7">
    <cfRule type="expression" dxfId="88" priority="3">
      <formula>$AP$7=""</formula>
    </cfRule>
  </conditionalFormatting>
  <conditionalFormatting sqref="AU3">
    <cfRule type="expression" dxfId="87" priority="17">
      <formula>$AU$3&lt;&gt;""</formula>
    </cfRule>
  </conditionalFormatting>
  <conditionalFormatting sqref="AU7">
    <cfRule type="expression" dxfId="86" priority="2">
      <formula>$AQ$7=""</formula>
    </cfRule>
  </conditionalFormatting>
  <conditionalFormatting sqref="AV3">
    <cfRule type="expression" dxfId="85" priority="16">
      <formula>$AV$3&lt;&gt;""</formula>
    </cfRule>
  </conditionalFormatting>
  <conditionalFormatting sqref="AV7">
    <cfRule type="expression" dxfId="84" priority="1">
      <formula>$AR$7=""</formula>
    </cfRule>
  </conditionalFormatting>
  <conditionalFormatting sqref="AW7">
    <cfRule type="expression" dxfId="83" priority="15">
      <formula>$AW$7&lt;&gt;""</formula>
    </cfRule>
  </conditionalFormatting>
  <conditionalFormatting sqref="AX7">
    <cfRule type="expression" dxfId="82" priority="14">
      <formula>$AX$7&lt;&gt;""</formula>
    </cfRule>
  </conditionalFormatting>
  <dataValidations count="3">
    <dataValidation type="list" imeMode="disabled" allowBlank="1" showInputMessage="1" showErrorMessage="1" error="整数を入力してください。" sqref="AE7 V7" xr:uid="{EB108F69-2930-40EC-8087-BC193C0515CB}">
      <formula1>"1：メンバーとして,2：オブザｰバｰとして,3：参画せず"</formula1>
    </dataValidation>
    <dataValidation type="list" imeMode="disabled" allowBlank="1" showInputMessage="1" showErrorMessage="1" error="整数を入力してください。" sqref="I7:T7 X7:AC7 AG7:AN7" xr:uid="{F5CD4D4D-D43D-48D4-A662-17A66D476E05}">
      <formula1>"○"</formula1>
    </dataValidation>
    <dataValidation type="list" imeMode="disabled" allowBlank="1" showInputMessage="1" showErrorMessage="1" sqref="E7:H7 W7 AF7 AP7:AS7" xr:uid="{D54977B2-F30D-44F7-885A-95BFE8B786A7}">
      <formula1>"○"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6"/>
  <dimension ref="A1:BY32"/>
  <sheetViews>
    <sheetView showGridLines="0" zoomScale="85" zoomScaleNormal="85" workbookViewId="0">
      <pane xSplit="4" ySplit="8" topLeftCell="E40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37" customWidth="1"/>
    <col min="5" max="51" width="3.25" style="37" customWidth="1"/>
    <col min="52" max="52" width="10.625" style="515" customWidth="1"/>
    <col min="53" max="53" width="10.625" style="41" customWidth="1"/>
    <col min="54" max="54" width="2.5" style="41"/>
    <col min="55" max="67" width="2.5" style="513" customWidth="1"/>
    <col min="68" max="68" width="2.5" style="516" customWidth="1"/>
    <col min="69" max="70" width="2.5" style="516"/>
    <col min="71" max="77" width="2.5" style="515"/>
    <col min="78" max="16384" width="2.5" style="37"/>
  </cols>
  <sheetData>
    <row r="1" spans="1:66" ht="13.5" customHeight="1" x14ac:dyDescent="0.15">
      <c r="A1" s="37"/>
      <c r="B1" s="37"/>
      <c r="C1" s="37"/>
      <c r="D1" s="36" t="s">
        <v>4969</v>
      </c>
    </row>
    <row r="2" spans="1:66" ht="13.5" customHeight="1" thickBot="1" x14ac:dyDescent="0.2">
      <c r="A2" s="37"/>
      <c r="B2" s="37"/>
      <c r="C2" s="37"/>
      <c r="D2" s="37" t="s">
        <v>1982</v>
      </c>
    </row>
    <row r="3" spans="1:66" ht="13.5" customHeight="1" x14ac:dyDescent="0.15">
      <c r="A3" s="45"/>
      <c r="B3" s="46"/>
      <c r="C3" s="149"/>
      <c r="D3" s="520"/>
      <c r="E3" s="1029" t="str">
        <f>IF(BC6=1,"↓未入力あり","")</f>
        <v/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 t="str">
        <f>IF(BD6=1,"↓未入力あり","")</f>
        <v/>
      </c>
      <c r="P3" s="1028"/>
      <c r="Q3" s="1028"/>
      <c r="R3" s="1028"/>
      <c r="S3" s="1028"/>
      <c r="T3" s="1028"/>
      <c r="U3" s="1028"/>
      <c r="V3" s="1028"/>
      <c r="W3" s="1028"/>
      <c r="X3" s="1028"/>
      <c r="Y3" s="1028" t="str">
        <f>IF(BE6=1,"↓未入力あり","")</f>
        <v/>
      </c>
      <c r="Z3" s="1028"/>
      <c r="AA3" s="1028"/>
      <c r="AB3" s="1028"/>
      <c r="AC3" s="1028"/>
      <c r="AD3" s="1028"/>
      <c r="AE3" s="1028"/>
      <c r="AF3" s="1028"/>
      <c r="AG3" s="1028"/>
      <c r="AH3" s="1028"/>
      <c r="AI3" s="1028" t="str">
        <f>IF(BF6=1,"↓未入力あり","")</f>
        <v/>
      </c>
      <c r="AJ3" s="1028"/>
      <c r="AK3" s="1028"/>
      <c r="AL3" s="1028"/>
      <c r="AM3" s="1028"/>
      <c r="AN3" s="1028" t="str">
        <f>IF(BG6=1,"↓未入力あり","")</f>
        <v/>
      </c>
      <c r="AO3" s="1028"/>
      <c r="AP3" s="1028"/>
      <c r="AQ3" s="1028" t="str">
        <f>IF(BH6=1,"↓未入力あり","")</f>
        <v/>
      </c>
      <c r="AR3" s="1028"/>
      <c r="AS3" s="1028"/>
      <c r="AT3" s="1028"/>
      <c r="AU3" s="1028"/>
      <c r="AV3" s="1028"/>
      <c r="AW3" s="1028"/>
      <c r="AX3" s="1028"/>
      <c r="AY3" s="1030"/>
    </row>
    <row r="4" spans="1:66" ht="13.5" customHeight="1" x14ac:dyDescent="0.15">
      <c r="A4" s="47"/>
      <c r="B4" s="48"/>
      <c r="C4" s="52"/>
      <c r="D4" s="214"/>
      <c r="E4" s="626" t="s">
        <v>2037</v>
      </c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  <c r="U4" s="174"/>
      <c r="V4" s="174"/>
      <c r="W4" s="174"/>
      <c r="X4" s="174"/>
      <c r="Y4" s="174"/>
      <c r="Z4" s="174"/>
      <c r="AA4" s="174"/>
      <c r="AB4" s="174"/>
      <c r="AC4" s="174"/>
      <c r="AD4" s="174"/>
      <c r="AE4" s="174"/>
      <c r="AF4" s="174"/>
      <c r="AG4" s="174"/>
      <c r="AH4" s="174"/>
      <c r="AI4" s="117" t="s">
        <v>2661</v>
      </c>
      <c r="AJ4" s="337"/>
      <c r="AK4" s="337"/>
      <c r="AL4" s="337"/>
      <c r="AM4" s="887"/>
      <c r="AN4" s="117" t="s">
        <v>4557</v>
      </c>
      <c r="AO4" s="337"/>
      <c r="AP4" s="337"/>
      <c r="AQ4" s="117" t="s">
        <v>4558</v>
      </c>
      <c r="AR4" s="337"/>
      <c r="AS4" s="337"/>
      <c r="AT4" s="337"/>
      <c r="AU4" s="337"/>
      <c r="AV4" s="337"/>
      <c r="AW4" s="337"/>
      <c r="AX4" s="337"/>
      <c r="AY4" s="338"/>
    </row>
    <row r="5" spans="1:66" ht="13.5" customHeight="1" x14ac:dyDescent="0.15">
      <c r="A5" s="47"/>
      <c r="B5" s="48"/>
      <c r="C5" s="52"/>
      <c r="D5" s="214"/>
      <c r="E5" s="1101" t="s">
        <v>4697</v>
      </c>
      <c r="F5" s="1112"/>
      <c r="G5" s="1112"/>
      <c r="H5" s="1112"/>
      <c r="I5" s="1112"/>
      <c r="J5" s="1112"/>
      <c r="K5" s="1112"/>
      <c r="L5" s="1112"/>
      <c r="M5" s="1112"/>
      <c r="N5" s="1086"/>
      <c r="O5" s="1123" t="s">
        <v>4699</v>
      </c>
      <c r="P5" s="1124"/>
      <c r="Q5" s="1124"/>
      <c r="R5" s="1124"/>
      <c r="S5" s="1124"/>
      <c r="T5" s="1124"/>
      <c r="U5" s="1124"/>
      <c r="V5" s="1124"/>
      <c r="W5" s="1124"/>
      <c r="X5" s="1125"/>
      <c r="Y5" s="1123" t="s">
        <v>4698</v>
      </c>
      <c r="Z5" s="1124"/>
      <c r="AA5" s="1124"/>
      <c r="AB5" s="1124"/>
      <c r="AC5" s="1124"/>
      <c r="AD5" s="1124"/>
      <c r="AE5" s="1124"/>
      <c r="AF5" s="1124"/>
      <c r="AG5" s="1124"/>
      <c r="AH5" s="1125"/>
      <c r="AI5" s="52"/>
      <c r="AJ5" s="339"/>
      <c r="AK5" s="339"/>
      <c r="AL5" s="339"/>
      <c r="AM5" s="339"/>
      <c r="AN5" s="52" t="s">
        <v>2038</v>
      </c>
      <c r="AO5" s="339"/>
      <c r="AP5" s="339"/>
      <c r="AQ5" s="52" t="s">
        <v>2039</v>
      </c>
      <c r="AR5" s="82"/>
      <c r="AS5" s="82"/>
      <c r="AT5" s="82"/>
      <c r="AU5" s="82"/>
      <c r="AV5" s="82"/>
      <c r="AW5" s="82"/>
      <c r="AX5" s="82"/>
      <c r="AY5" s="49"/>
    </row>
    <row r="6" spans="1:66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89" t="s">
        <v>1949</v>
      </c>
      <c r="F6" s="90" t="s">
        <v>1950</v>
      </c>
      <c r="G6" s="108" t="s">
        <v>1951</v>
      </c>
      <c r="H6" s="90" t="s">
        <v>1952</v>
      </c>
      <c r="I6" s="175" t="s">
        <v>1953</v>
      </c>
      <c r="J6" s="175" t="s">
        <v>1954</v>
      </c>
      <c r="K6" s="175" t="s">
        <v>1955</v>
      </c>
      <c r="L6" s="175" t="s">
        <v>1956</v>
      </c>
      <c r="M6" s="175" t="s">
        <v>2060</v>
      </c>
      <c r="N6" s="172" t="s">
        <v>1958</v>
      </c>
      <c r="O6" s="89" t="s">
        <v>1949</v>
      </c>
      <c r="P6" s="90" t="s">
        <v>1950</v>
      </c>
      <c r="Q6" s="108" t="s">
        <v>1951</v>
      </c>
      <c r="R6" s="90" t="s">
        <v>1952</v>
      </c>
      <c r="S6" s="175" t="s">
        <v>1953</v>
      </c>
      <c r="T6" s="175" t="s">
        <v>1954</v>
      </c>
      <c r="U6" s="175" t="s">
        <v>1955</v>
      </c>
      <c r="V6" s="175" t="s">
        <v>1956</v>
      </c>
      <c r="W6" s="175" t="s">
        <v>2060</v>
      </c>
      <c r="X6" s="172" t="s">
        <v>2082</v>
      </c>
      <c r="Y6" s="108" t="s">
        <v>1949</v>
      </c>
      <c r="Z6" s="90" t="s">
        <v>1950</v>
      </c>
      <c r="AA6" s="108" t="s">
        <v>1951</v>
      </c>
      <c r="AB6" s="90" t="s">
        <v>1952</v>
      </c>
      <c r="AC6" s="175" t="s">
        <v>1953</v>
      </c>
      <c r="AD6" s="175" t="s">
        <v>1954</v>
      </c>
      <c r="AE6" s="175" t="s">
        <v>1955</v>
      </c>
      <c r="AF6" s="175" t="s">
        <v>1956</v>
      </c>
      <c r="AG6" s="175" t="s">
        <v>2060</v>
      </c>
      <c r="AH6" s="172" t="s">
        <v>2083</v>
      </c>
      <c r="AI6" s="89" t="s">
        <v>1949</v>
      </c>
      <c r="AJ6" s="90" t="s">
        <v>1950</v>
      </c>
      <c r="AK6" s="108" t="s">
        <v>1951</v>
      </c>
      <c r="AL6" s="90" t="s">
        <v>1952</v>
      </c>
      <c r="AM6" s="175" t="s">
        <v>1953</v>
      </c>
      <c r="AN6" s="89" t="s">
        <v>1949</v>
      </c>
      <c r="AO6" s="90" t="s">
        <v>1950</v>
      </c>
      <c r="AP6" s="175" t="s">
        <v>1951</v>
      </c>
      <c r="AQ6" s="89" t="s">
        <v>1949</v>
      </c>
      <c r="AR6" s="90" t="s">
        <v>1950</v>
      </c>
      <c r="AS6" s="108" t="s">
        <v>1951</v>
      </c>
      <c r="AT6" s="90" t="s">
        <v>1952</v>
      </c>
      <c r="AU6" s="175" t="s">
        <v>1953</v>
      </c>
      <c r="AV6" s="175" t="s">
        <v>1954</v>
      </c>
      <c r="AW6" s="175" t="s">
        <v>1955</v>
      </c>
      <c r="AX6" s="175" t="s">
        <v>1956</v>
      </c>
      <c r="AY6" s="187" t="s">
        <v>2061</v>
      </c>
      <c r="BC6" s="513">
        <f t="shared" ref="BC6:BN6" si="0">IF(SUM(BC7:BC7)&lt;&gt;0,1,0)</f>
        <v>0</v>
      </c>
      <c r="BD6" s="513">
        <f t="shared" si="0"/>
        <v>0</v>
      </c>
      <c r="BE6" s="513">
        <f t="shared" si="0"/>
        <v>0</v>
      </c>
      <c r="BF6" s="513">
        <f t="shared" si="0"/>
        <v>0</v>
      </c>
      <c r="BG6" s="513">
        <f t="shared" si="0"/>
        <v>0</v>
      </c>
      <c r="BH6" s="513">
        <f t="shared" si="0"/>
        <v>0</v>
      </c>
      <c r="BK6" s="513">
        <f t="shared" si="0"/>
        <v>0</v>
      </c>
      <c r="BL6" s="513">
        <f t="shared" si="0"/>
        <v>0</v>
      </c>
      <c r="BM6" s="513">
        <f t="shared" si="0"/>
        <v>0</v>
      </c>
      <c r="BN6" s="513">
        <f t="shared" si="0"/>
        <v>0</v>
      </c>
    </row>
    <row r="7" spans="1:66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231"/>
      <c r="F7" s="232"/>
      <c r="G7" s="233"/>
      <c r="H7" s="232"/>
      <c r="I7" s="235"/>
      <c r="J7" s="235"/>
      <c r="K7" s="235"/>
      <c r="L7" s="235"/>
      <c r="M7" s="235"/>
      <c r="N7" s="235"/>
      <c r="O7" s="238"/>
      <c r="P7" s="232"/>
      <c r="Q7" s="233"/>
      <c r="R7" s="232"/>
      <c r="S7" s="235"/>
      <c r="T7" s="235"/>
      <c r="U7" s="235"/>
      <c r="V7" s="235"/>
      <c r="W7" s="235"/>
      <c r="X7" s="239"/>
      <c r="Y7" s="233"/>
      <c r="Z7" s="232"/>
      <c r="AA7" s="233"/>
      <c r="AB7" s="232"/>
      <c r="AC7" s="235"/>
      <c r="AD7" s="235"/>
      <c r="AE7" s="235"/>
      <c r="AF7" s="235"/>
      <c r="AG7" s="235"/>
      <c r="AH7" s="235"/>
      <c r="AI7" s="238"/>
      <c r="AJ7" s="232"/>
      <c r="AK7" s="233"/>
      <c r="AL7" s="232"/>
      <c r="AM7" s="235"/>
      <c r="AN7" s="238"/>
      <c r="AO7" s="232"/>
      <c r="AP7" s="235"/>
      <c r="AQ7" s="238"/>
      <c r="AR7" s="232"/>
      <c r="AS7" s="233"/>
      <c r="AT7" s="232"/>
      <c r="AU7" s="235"/>
      <c r="AV7" s="235"/>
      <c r="AW7" s="235"/>
      <c r="AX7" s="235"/>
      <c r="AY7" s="234"/>
      <c r="AZ7" s="105" t="str">
        <f>IF(SUM(BC7:BN7)&gt;0,"←未入力あり","")</f>
        <v/>
      </c>
      <c r="BA7" s="105" t="str">
        <f>IF(SUM(BK7:BN7)&gt;0,"←入力エラー","")</f>
        <v/>
      </c>
      <c r="BC7" s="513">
        <f>IF(AND(設定!$C$4&lt;&gt;"",COUNTA(E7:N7)=0),1,0)</f>
        <v>0</v>
      </c>
      <c r="BD7" s="513">
        <f>IF(AND(設定!$C$4&lt;&gt;"",COUNTA(O7:X7)=0),1,0)</f>
        <v>0</v>
      </c>
      <c r="BE7" s="513">
        <f>IF(AND(設定!$C$4&lt;&gt;"",COUNTA(Y7:AH7)=0),1,0)</f>
        <v>0</v>
      </c>
      <c r="BF7" s="513">
        <f>IF(AND(設定!$C$4&lt;&gt;"",COUNTA(AI7:AM7)=0),1,0)</f>
        <v>0</v>
      </c>
      <c r="BG7" s="513">
        <f>IF(AND(COUNTA(AI7:AL7)&lt;&gt;0,COUNTA(AN7:AP7)=0),1,0)</f>
        <v>0</v>
      </c>
      <c r="BH7" s="513">
        <f>IF(AND(COUNTA(AI7:AL7)&lt;&gt;0,COUNTA(AQ7:AY7)=0),1,0)</f>
        <v>0</v>
      </c>
      <c r="BK7" s="513">
        <f>IF(AND(COUNTA(E7:M7)&lt;&gt;0,N7&lt;&gt;""),1,0)</f>
        <v>0</v>
      </c>
      <c r="BL7" s="513">
        <f>IF(AND(COUNTA(O7:W7)&lt;&gt;0,X7&lt;&gt;""),1,0)</f>
        <v>0</v>
      </c>
      <c r="BM7" s="513">
        <f>IF(AND(COUNTA(Y7:AG7)&lt;&gt;0,AH7&lt;&gt;""),1,0)</f>
        <v>0</v>
      </c>
      <c r="BN7" s="513">
        <f>IF(AND(COUNTA(AI7:AL7)&lt;&gt;0,AM7&lt;&gt;""),1,0)</f>
        <v>0</v>
      </c>
    </row>
    <row r="8" spans="1:66" ht="13.5" customHeight="1" x14ac:dyDescent="0.15">
      <c r="A8" s="37"/>
      <c r="B8" s="41"/>
      <c r="C8" s="37"/>
      <c r="F8" s="197"/>
      <c r="G8" s="197"/>
      <c r="H8" s="1072" t="str">
        <f>IF(BK6=1,"「ｊ」選択時は複数回答不可↑","")</f>
        <v/>
      </c>
      <c r="I8" s="1072"/>
      <c r="J8" s="1072"/>
      <c r="K8" s="1072"/>
      <c r="L8" s="1072"/>
      <c r="M8" s="1072"/>
      <c r="N8" s="1072"/>
      <c r="O8" s="197"/>
      <c r="P8" s="197"/>
      <c r="Q8" s="197"/>
      <c r="R8" s="1072" t="str">
        <f>IF(BL6=1,"「ｊ」選択時は複数回答不可↑","")</f>
        <v/>
      </c>
      <c r="S8" s="1072"/>
      <c r="T8" s="1072"/>
      <c r="U8" s="1072"/>
      <c r="V8" s="1072"/>
      <c r="W8" s="1072"/>
      <c r="X8" s="1072"/>
      <c r="Y8" s="377"/>
      <c r="Z8" s="377"/>
      <c r="AA8" s="377"/>
      <c r="AB8" s="1072" t="str">
        <f>IF(BM6=1,"「ｊ」選択時は複数回答不可↑","")</f>
        <v/>
      </c>
      <c r="AC8" s="1072"/>
      <c r="AD8" s="1072"/>
      <c r="AE8" s="1072"/>
      <c r="AF8" s="1072"/>
      <c r="AG8" s="1072"/>
      <c r="AH8" s="1072"/>
      <c r="AI8" s="377"/>
      <c r="AJ8" s="377"/>
      <c r="AK8" s="377"/>
      <c r="AL8" s="377"/>
      <c r="AM8" s="1072" t="str">
        <f>IF(BN6=1,"↑「e」選択時は複数回答不可","")</f>
        <v/>
      </c>
      <c r="AN8" s="1072"/>
      <c r="AO8" s="1072"/>
      <c r="AP8" s="1072"/>
      <c r="AQ8" s="1072"/>
      <c r="AR8" s="1072"/>
      <c r="AS8" s="1072"/>
    </row>
    <row r="9" spans="1:66" x14ac:dyDescent="0.15">
      <c r="A9" s="37"/>
      <c r="B9" s="37"/>
      <c r="C9" s="37"/>
    </row>
    <row r="10" spans="1:66" x14ac:dyDescent="0.15">
      <c r="A10" s="37"/>
      <c r="B10" s="37"/>
      <c r="C10" s="37"/>
    </row>
    <row r="11" spans="1:66" x14ac:dyDescent="0.15">
      <c r="A11" s="37"/>
      <c r="B11" s="37"/>
      <c r="C11" s="37"/>
    </row>
    <row r="12" spans="1:66" x14ac:dyDescent="0.15">
      <c r="A12" s="733"/>
      <c r="B12" s="37"/>
      <c r="C12" s="37"/>
    </row>
    <row r="13" spans="1:66" x14ac:dyDescent="0.15">
      <c r="A13" s="37"/>
      <c r="B13" s="37"/>
      <c r="C13" s="37"/>
    </row>
    <row r="14" spans="1:66" x14ac:dyDescent="0.15">
      <c r="A14" s="37"/>
      <c r="B14" s="37"/>
      <c r="C14" s="37"/>
    </row>
    <row r="15" spans="1:66" x14ac:dyDescent="0.15">
      <c r="A15" s="37"/>
      <c r="B15" s="37"/>
      <c r="C15" s="37"/>
    </row>
    <row r="16" spans="1:66" x14ac:dyDescent="0.15">
      <c r="A16" s="37"/>
      <c r="B16" s="37"/>
      <c r="C16" s="37"/>
    </row>
    <row r="17" spans="1:3" x14ac:dyDescent="0.15">
      <c r="A17" s="37"/>
      <c r="B17" s="37"/>
      <c r="C17" s="37"/>
    </row>
    <row r="18" spans="1:3" x14ac:dyDescent="0.15">
      <c r="A18" s="37"/>
      <c r="B18" s="37"/>
      <c r="C18" s="37"/>
    </row>
    <row r="19" spans="1:3" x14ac:dyDescent="0.15">
      <c r="A19" s="37"/>
      <c r="B19" s="37"/>
      <c r="C19" s="37"/>
    </row>
    <row r="20" spans="1:3" x14ac:dyDescent="0.15">
      <c r="A20" s="37"/>
      <c r="B20" s="37"/>
      <c r="C20" s="37"/>
    </row>
    <row r="21" spans="1:3" x14ac:dyDescent="0.15">
      <c r="A21" s="37"/>
      <c r="B21" s="37"/>
      <c r="C21" s="37"/>
    </row>
    <row r="22" spans="1:3" x14ac:dyDescent="0.15">
      <c r="A22" s="37"/>
      <c r="B22" s="37"/>
      <c r="C22" s="37"/>
    </row>
    <row r="23" spans="1:3" x14ac:dyDescent="0.15">
      <c r="A23" s="37"/>
      <c r="B23" s="37"/>
      <c r="C23" s="37"/>
    </row>
    <row r="24" spans="1:3" x14ac:dyDescent="0.15">
      <c r="A24" s="37"/>
      <c r="B24" s="37"/>
      <c r="C24" s="37"/>
    </row>
    <row r="25" spans="1:3" x14ac:dyDescent="0.15">
      <c r="A25" s="37"/>
      <c r="B25" s="37"/>
      <c r="C25" s="37"/>
    </row>
    <row r="26" spans="1:3" x14ac:dyDescent="0.15">
      <c r="A26" s="37"/>
      <c r="B26" s="37"/>
      <c r="C26" s="37"/>
    </row>
    <row r="27" spans="1:3" x14ac:dyDescent="0.15">
      <c r="A27" s="37"/>
      <c r="B27" s="37"/>
      <c r="C27" s="37"/>
    </row>
    <row r="28" spans="1:3" x14ac:dyDescent="0.15">
      <c r="A28" s="37"/>
      <c r="B28" s="37"/>
      <c r="C28" s="37"/>
    </row>
    <row r="29" spans="1:3" x14ac:dyDescent="0.15">
      <c r="A29" s="37"/>
      <c r="B29" s="37"/>
      <c r="C29" s="37"/>
    </row>
    <row r="30" spans="1:3" x14ac:dyDescent="0.15">
      <c r="A30" s="37"/>
      <c r="B30" s="37"/>
      <c r="C30" s="37"/>
    </row>
    <row r="31" spans="1:3" x14ac:dyDescent="0.15">
      <c r="A31" s="37"/>
      <c r="B31" s="37"/>
      <c r="C31" s="37"/>
    </row>
    <row r="32" spans="1:3" x14ac:dyDescent="0.15">
      <c r="B32" s="37"/>
      <c r="C32" s="37"/>
    </row>
  </sheetData>
  <sheetProtection algorithmName="SHA-512" hashValue="aCDEuPPufaBbwcsFxg1Zku9TbS3cZ9fylzBXTBqyYU7nZYY0GhIWT0/tKvbeBkMdyTRA6jSpkEMkOy7sqpIuLQ==" saltValue="GqO/8luFeopflxDiYYC3cg==" spinCount="100000" sheet="1" objects="1" scenarios="1"/>
  <mergeCells count="13">
    <mergeCell ref="AM8:AS8"/>
    <mergeCell ref="H8:N8"/>
    <mergeCell ref="R8:X8"/>
    <mergeCell ref="AB8:AH8"/>
    <mergeCell ref="AI3:AM3"/>
    <mergeCell ref="AN3:AP3"/>
    <mergeCell ref="AQ3:AY3"/>
    <mergeCell ref="E3:N3"/>
    <mergeCell ref="E5:N5"/>
    <mergeCell ref="O3:X3"/>
    <mergeCell ref="Y3:AH3"/>
    <mergeCell ref="O5:X5"/>
    <mergeCell ref="Y5:AH5"/>
  </mergeCells>
  <phoneticPr fontId="2"/>
  <conditionalFormatting sqref="E3">
    <cfRule type="containsText" dxfId="81" priority="29" operator="containsText" text="未入力">
      <formula>NOT(ISERROR(SEARCH("未入力",E3)))</formula>
    </cfRule>
  </conditionalFormatting>
  <conditionalFormatting sqref="E7:N7">
    <cfRule type="expression" dxfId="80" priority="4">
      <formula>AND(COUNTA($E$7:$M$7)&gt;0,COUNTA($N$7)&gt;0)</formula>
    </cfRule>
  </conditionalFormatting>
  <conditionalFormatting sqref="H8">
    <cfRule type="containsText" dxfId="79" priority="8" operator="containsText" text="複数">
      <formula>NOT(ISERROR(SEARCH("複数",H8)))</formula>
    </cfRule>
  </conditionalFormatting>
  <conditionalFormatting sqref="O3">
    <cfRule type="containsText" dxfId="78" priority="21" operator="containsText" text="未入力">
      <formula>NOT(ISERROR(SEARCH("未入力",O3)))</formula>
    </cfRule>
  </conditionalFormatting>
  <conditionalFormatting sqref="O7:X7">
    <cfRule type="expression" dxfId="77" priority="3">
      <formula>AND(COUNTA($O$7:$W$7)&gt;0,COUNTA($X$7)&gt;0)</formula>
    </cfRule>
  </conditionalFormatting>
  <conditionalFormatting sqref="R8">
    <cfRule type="containsText" dxfId="76" priority="9" operator="containsText" text="複数">
      <formula>NOT(ISERROR(SEARCH("複数",R8)))</formula>
    </cfRule>
  </conditionalFormatting>
  <conditionalFormatting sqref="Y3">
    <cfRule type="containsText" dxfId="75" priority="19" operator="containsText" text="未入力">
      <formula>NOT(ISERROR(SEARCH("未入力",Y3)))</formula>
    </cfRule>
  </conditionalFormatting>
  <conditionalFormatting sqref="Y7:AH7">
    <cfRule type="expression" dxfId="74" priority="2">
      <formula>AND(COUNTA($Y$7:$AG$7)&gt;0,COUNTA($AH$7)&gt;0)</formula>
    </cfRule>
  </conditionalFormatting>
  <conditionalFormatting sqref="AB8">
    <cfRule type="containsText" dxfId="73" priority="10" operator="containsText" text="複数">
      <formula>NOT(ISERROR(SEARCH("複数",AB8)))</formula>
    </cfRule>
  </conditionalFormatting>
  <conditionalFormatting sqref="AI3">
    <cfRule type="containsText" dxfId="72" priority="18" operator="containsText" text="未入力">
      <formula>NOT(ISERROR(SEARCH("未入力",AI3)))</formula>
    </cfRule>
  </conditionalFormatting>
  <conditionalFormatting sqref="AI7:AM7">
    <cfRule type="expression" dxfId="71" priority="1">
      <formula>AND(COUNTA($AI$7:$AL$7)&gt;0,COUNTA($AM$7)&gt;0)</formula>
    </cfRule>
  </conditionalFormatting>
  <conditionalFormatting sqref="AM8">
    <cfRule type="containsText" dxfId="70" priority="17" operator="containsText" text="複数">
      <formula>NOT(ISERROR(SEARCH("複数",AM8)))</formula>
    </cfRule>
  </conditionalFormatting>
  <conditionalFormatting sqref="AN3">
    <cfRule type="containsText" dxfId="69" priority="16" operator="containsText" text="未入力">
      <formula>NOT(ISERROR(SEARCH("未入力",AN3)))</formula>
    </cfRule>
  </conditionalFormatting>
  <conditionalFormatting sqref="AN7:AY7">
    <cfRule type="expression" dxfId="68" priority="5">
      <formula>COUNTA($AI$7:$AL$7)=0</formula>
    </cfRule>
  </conditionalFormatting>
  <conditionalFormatting sqref="AQ3">
    <cfRule type="containsText" dxfId="67" priority="13" operator="containsText" text="未入力">
      <formula>NOT(ISERROR(SEARCH("未入力",AQ3)))</formula>
    </cfRule>
  </conditionalFormatting>
  <conditionalFormatting sqref="AZ7">
    <cfRule type="containsText" dxfId="66" priority="7" operator="containsText" text="未入力">
      <formula>NOT(ISERROR(SEARCH("未入力",AZ7)))</formula>
    </cfRule>
  </conditionalFormatting>
  <conditionalFormatting sqref="BA7">
    <cfRule type="containsText" dxfId="65" priority="6" operator="containsText" text="入力">
      <formula>NOT(ISERROR(SEARCH("入力",BA7)))</formula>
    </cfRule>
  </conditionalFormatting>
  <dataValidations count="1">
    <dataValidation type="list" imeMode="disabled" allowBlank="1" showInputMessage="1" showErrorMessage="1" sqref="E7:AY7" xr:uid="{00000000-0002-0000-1E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1"/>
  <dimension ref="A1:AT31"/>
  <sheetViews>
    <sheetView showGridLines="0" zoomScale="85" zoomScaleNormal="85" workbookViewId="0">
      <pane xSplit="4" ySplit="31" topLeftCell="E32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20" width="4.625" style="37" customWidth="1"/>
    <col min="21" max="24" width="10.625" style="37" customWidth="1"/>
    <col min="25" max="25" width="10.625" style="539" customWidth="1"/>
    <col min="26" max="26" width="2.5" style="539"/>
    <col min="27" max="33" width="2.5" style="513" customWidth="1"/>
    <col min="34" max="34" width="2.5" style="513"/>
    <col min="35" max="45" width="2.5" style="539"/>
    <col min="46" max="46" width="2.5" style="107"/>
    <col min="47" max="16384" width="2.5" style="37"/>
  </cols>
  <sheetData>
    <row r="1" spans="1:46" ht="13.5" customHeight="1" x14ac:dyDescent="0.15">
      <c r="D1" s="36" t="s">
        <v>2001</v>
      </c>
    </row>
    <row r="2" spans="1:46" ht="13.5" customHeight="1" thickBot="1" x14ac:dyDescent="0.2">
      <c r="D2" s="37" t="s">
        <v>1970</v>
      </c>
    </row>
    <row r="3" spans="1:46" ht="13.5" customHeight="1" x14ac:dyDescent="0.15">
      <c r="A3" s="45"/>
      <c r="B3" s="46"/>
      <c r="C3" s="149"/>
      <c r="D3" s="520"/>
      <c r="E3" s="1064" t="str">
        <f>IF(AA6=1,"↓未入力あり","")</f>
        <v/>
      </c>
      <c r="F3" s="1037"/>
      <c r="G3" s="1037"/>
      <c r="H3" s="1037"/>
      <c r="I3" s="1037"/>
      <c r="J3" s="1037"/>
      <c r="K3" s="1037"/>
      <c r="L3" s="1037"/>
      <c r="M3" s="1037"/>
      <c r="N3" s="1037"/>
      <c r="O3" s="1037" t="str">
        <f>IF(AB6=1,"↓未入力あり","")</f>
        <v/>
      </c>
      <c r="P3" s="1037"/>
      <c r="Q3" s="1037"/>
      <c r="R3" s="1037"/>
      <c r="S3" s="1037"/>
      <c r="T3" s="1037"/>
      <c r="U3" s="640" t="str">
        <f>IF(AC6=1,"↓未入力あり","")</f>
        <v/>
      </c>
      <c r="V3" s="640" t="str">
        <f>IF(AD6=1,"↓未入力あり","")</f>
        <v/>
      </c>
      <c r="W3" s="196" t="str">
        <f>IF(AE6=1,"↓未入力あり","")</f>
        <v/>
      </c>
    </row>
    <row r="4" spans="1:46" ht="13.5" customHeight="1" x14ac:dyDescent="0.15">
      <c r="A4" s="47"/>
      <c r="B4" s="48"/>
      <c r="C4" s="52"/>
      <c r="D4" s="763"/>
      <c r="E4" s="479" t="s">
        <v>2463</v>
      </c>
      <c r="F4" s="580"/>
      <c r="G4" s="580"/>
      <c r="H4" s="580"/>
      <c r="I4" s="580"/>
      <c r="J4" s="1127" t="str">
        <f>IF(AG6=1,"「ｊ」選択時は複数選択不可↓","")</f>
        <v/>
      </c>
      <c r="K4" s="1127"/>
      <c r="L4" s="1127"/>
      <c r="M4" s="1127"/>
      <c r="N4" s="1127"/>
      <c r="O4" s="1126" t="str">
        <f>IF(AH6=1,"「ｆ」選択時は複数選択不可↓","")</f>
        <v/>
      </c>
      <c r="P4" s="1126"/>
      <c r="Q4" s="1126"/>
      <c r="R4" s="1126"/>
      <c r="S4" s="1126"/>
      <c r="T4" s="1126"/>
      <c r="U4" s="778"/>
      <c r="V4" s="778"/>
      <c r="W4" s="581"/>
    </row>
    <row r="5" spans="1:46" ht="13.5" customHeight="1" x14ac:dyDescent="0.15">
      <c r="A5" s="47"/>
      <c r="B5" s="48"/>
      <c r="C5" s="52"/>
      <c r="D5" s="935" t="str">
        <f>IF(AND(設定!C4&lt;&gt;"",設定!B8=""),"研究科のみの大学は回答不要です。","")</f>
        <v/>
      </c>
      <c r="E5" s="47" t="s">
        <v>4568</v>
      </c>
      <c r="F5" s="82"/>
      <c r="G5" s="82"/>
      <c r="H5" s="82"/>
      <c r="I5" s="82"/>
      <c r="J5" s="82"/>
      <c r="K5" s="82"/>
      <c r="L5" s="82"/>
      <c r="M5" s="82"/>
      <c r="N5" s="82"/>
      <c r="O5" s="52" t="s">
        <v>4569</v>
      </c>
      <c r="P5" s="82"/>
      <c r="Q5" s="82"/>
      <c r="R5" s="82"/>
      <c r="S5" s="82"/>
      <c r="T5" s="82"/>
      <c r="U5" s="52" t="s">
        <v>4685</v>
      </c>
      <c r="V5" s="82"/>
      <c r="W5" s="126" t="s">
        <v>2002</v>
      </c>
    </row>
    <row r="6" spans="1:46" ht="13.5" customHeight="1" thickBot="1" x14ac:dyDescent="0.2">
      <c r="A6" s="729" t="s">
        <v>2826</v>
      </c>
      <c r="B6" s="730" t="s">
        <v>1937</v>
      </c>
      <c r="C6" s="732" t="s">
        <v>1938</v>
      </c>
      <c r="D6" s="521" t="s">
        <v>1939</v>
      </c>
      <c r="E6" s="153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108" t="s">
        <v>1954</v>
      </c>
      <c r="K6" s="90" t="s">
        <v>1955</v>
      </c>
      <c r="L6" s="90" t="s">
        <v>1956</v>
      </c>
      <c r="M6" s="90" t="s">
        <v>1957</v>
      </c>
      <c r="N6" s="108" t="s">
        <v>1958</v>
      </c>
      <c r="O6" s="89" t="s">
        <v>1949</v>
      </c>
      <c r="P6" s="90" t="s">
        <v>1950</v>
      </c>
      <c r="Q6" s="90" t="s">
        <v>1951</v>
      </c>
      <c r="R6" s="108" t="s">
        <v>1952</v>
      </c>
      <c r="S6" s="90" t="s">
        <v>1953</v>
      </c>
      <c r="T6" s="175" t="s">
        <v>4686</v>
      </c>
      <c r="U6" s="89" t="s">
        <v>1949</v>
      </c>
      <c r="V6" s="175" t="s">
        <v>1950</v>
      </c>
      <c r="W6" s="241" t="s">
        <v>2003</v>
      </c>
      <c r="AA6" s="513">
        <f>IF(SUM(AA7:AA31)&lt;&gt;0,1,0)</f>
        <v>0</v>
      </c>
      <c r="AB6" s="513">
        <f t="shared" ref="AB6:AH6" si="0">IF(SUM(AB7:AB31)&lt;&gt;0,1,0)</f>
        <v>0</v>
      </c>
      <c r="AC6" s="513">
        <f t="shared" si="0"/>
        <v>0</v>
      </c>
      <c r="AD6" s="513">
        <f t="shared" si="0"/>
        <v>0</v>
      </c>
      <c r="AE6" s="513">
        <f t="shared" si="0"/>
        <v>0</v>
      </c>
      <c r="AG6" s="513">
        <f t="shared" si="0"/>
        <v>0</v>
      </c>
      <c r="AH6" s="513">
        <f t="shared" si="0"/>
        <v>0</v>
      </c>
    </row>
    <row r="7" spans="1:46" ht="15" customHeight="1" x14ac:dyDescent="0.15">
      <c r="A7" s="770" t="str">
        <f>IF(C7&lt;&gt;"",設定!$C$4&amp;TEXT(ROW(A7)-6,"00"),"")</f>
        <v/>
      </c>
      <c r="B7" s="771" t="str">
        <f>IF(C7&lt;&gt;"",設定!$D$4,"")</f>
        <v/>
      </c>
      <c r="C7" s="772" t="str">
        <f>IF(D7&lt;&gt;"","学部","")</f>
        <v/>
      </c>
      <c r="D7" s="524" t="str">
        <f>IF(設定!B8&lt;&gt;0,設定!B8,"")</f>
        <v/>
      </c>
      <c r="E7" s="145"/>
      <c r="F7" s="97"/>
      <c r="G7" s="97"/>
      <c r="H7" s="97"/>
      <c r="I7" s="97"/>
      <c r="J7" s="112"/>
      <c r="K7" s="97"/>
      <c r="L7" s="97"/>
      <c r="M7" s="97"/>
      <c r="N7" s="112"/>
      <c r="O7" s="64"/>
      <c r="P7" s="97"/>
      <c r="Q7" s="97"/>
      <c r="R7" s="112"/>
      <c r="S7" s="97"/>
      <c r="T7" s="137"/>
      <c r="U7" s="205"/>
      <c r="V7" s="192"/>
      <c r="W7" s="247"/>
      <c r="X7" s="105" t="str">
        <f>IF(SUM(AA7:AE7)&gt;0,"←未入力あり","")</f>
        <v/>
      </c>
      <c r="Y7" s="105" t="str">
        <f>IF(SUM(AG7:AH7)&lt;&gt;0,"←入力エラー","")</f>
        <v/>
      </c>
      <c r="AA7" s="513">
        <f t="shared" ref="AA7:AA25" si="1">IF(AND(D7&lt;&gt;"",COUNTA(E7:N7)=0),1,0)</f>
        <v>0</v>
      </c>
      <c r="AB7" s="513">
        <f>IF(AND(D7&lt;&gt;"",COUNTA(O7:T7)=0),1,0)</f>
        <v>0</v>
      </c>
      <c r="AC7" s="513">
        <f>IF(AND(O7&lt;&gt;"",U7=""),1,0)</f>
        <v>0</v>
      </c>
      <c r="AD7" s="513">
        <f>IF(AND(P7&lt;&gt;"",V7=""),1,0)</f>
        <v>0</v>
      </c>
      <c r="AE7" s="513">
        <f>IF(AND(D7&lt;&gt;"",W7=""),1,0)</f>
        <v>0</v>
      </c>
      <c r="AG7" s="513">
        <f>IF(AND(COUNTA(E7:M7)&lt;&gt;0,N7&lt;&gt;""),1,0)</f>
        <v>0</v>
      </c>
      <c r="AH7" s="513">
        <f>IF(AND(COUNTA(O7:S7)&lt;&gt;0,T7&lt;&gt;""),1,0)</f>
        <v>0</v>
      </c>
    </row>
    <row r="8" spans="1:46" ht="15" customHeight="1" x14ac:dyDescent="0.15">
      <c r="A8" s="773" t="str">
        <f>IF(C8&lt;&gt;"",設定!$C$4&amp;TEXT(ROW(A8)-6,"00"),"")</f>
        <v/>
      </c>
      <c r="B8" s="774" t="str">
        <f>IF(C8&lt;&gt;"",設定!$D$4,"")</f>
        <v/>
      </c>
      <c r="C8" s="775" t="str">
        <f t="shared" ref="C8:C30" si="2">IF(D8&lt;&gt;"","学部","")</f>
        <v/>
      </c>
      <c r="D8" s="525" t="str">
        <f>IF(設定!B9&lt;&gt;0,設定!B9,"")</f>
        <v/>
      </c>
      <c r="E8" s="143"/>
      <c r="F8" s="93"/>
      <c r="G8" s="93"/>
      <c r="H8" s="93"/>
      <c r="I8" s="93"/>
      <c r="J8" s="110"/>
      <c r="K8" s="93"/>
      <c r="L8" s="93"/>
      <c r="M8" s="93"/>
      <c r="N8" s="110"/>
      <c r="O8" s="62"/>
      <c r="P8" s="93"/>
      <c r="Q8" s="93"/>
      <c r="R8" s="110"/>
      <c r="S8" s="93"/>
      <c r="T8" s="135"/>
      <c r="U8" s="206"/>
      <c r="V8" s="190"/>
      <c r="W8" s="248"/>
      <c r="X8" s="105" t="str">
        <f t="shared" ref="X8:X25" si="3">IF(SUM(AA8:AE8)&gt;0,"←未入力あり","")</f>
        <v/>
      </c>
      <c r="Y8" s="105" t="str">
        <f t="shared" ref="Y8:Y25" si="4">IF(SUM(AG8:AH8)&lt;&gt;0,"←入力エラー","")</f>
        <v/>
      </c>
      <c r="AA8" s="513">
        <f t="shared" si="1"/>
        <v>0</v>
      </c>
      <c r="AB8" s="513">
        <f t="shared" ref="AB8:AB25" si="5">IF(AND(D8&lt;&gt;"",COUNTA(O8:T8)=0),1,0)</f>
        <v>0</v>
      </c>
      <c r="AC8" s="513">
        <f t="shared" ref="AC8:AC25" si="6">IF(AND(O8&lt;&gt;"",U8=""),1,0)</f>
        <v>0</v>
      </c>
      <c r="AD8" s="513">
        <f t="shared" ref="AD8:AD25" si="7">IF(AND(P8&lt;&gt;"",V8=""),1,0)</f>
        <v>0</v>
      </c>
      <c r="AE8" s="513">
        <f t="shared" ref="AE8:AE25" si="8">IF(AND(D8&lt;&gt;"",W8=""),1,0)</f>
        <v>0</v>
      </c>
      <c r="AG8" s="513">
        <f t="shared" ref="AG8:AG25" si="9">IF(AND(COUNTA(E8:M8)&lt;&gt;0,N8&lt;&gt;""),1,0)</f>
        <v>0</v>
      </c>
      <c r="AH8" s="513">
        <f t="shared" ref="AH8:AH31" si="10">IF(AND(COUNTA(O8:S8)&lt;&gt;0,T8&lt;&gt;""),1,0)</f>
        <v>0</v>
      </c>
    </row>
    <row r="9" spans="1:46" ht="15" customHeight="1" x14ac:dyDescent="0.15">
      <c r="A9" s="43" t="str">
        <f>IF(C9&lt;&gt;"",設定!$C$4&amp;TEXT(ROW(A9)-6,"00"),"")</f>
        <v/>
      </c>
      <c r="B9" s="44" t="str">
        <f>IF(C9&lt;&gt;"",設定!$D$4,"")</f>
        <v/>
      </c>
      <c r="C9" s="522" t="str">
        <f t="shared" si="2"/>
        <v/>
      </c>
      <c r="D9" s="525" t="str">
        <f>IF(設定!B10&lt;&gt;0,設定!B10,"")</f>
        <v/>
      </c>
      <c r="E9" s="143"/>
      <c r="F9" s="93"/>
      <c r="G9" s="93"/>
      <c r="H9" s="93"/>
      <c r="I9" s="93"/>
      <c r="J9" s="110"/>
      <c r="K9" s="93"/>
      <c r="L9" s="93"/>
      <c r="M9" s="93"/>
      <c r="N9" s="110"/>
      <c r="O9" s="62"/>
      <c r="P9" s="93"/>
      <c r="Q9" s="93"/>
      <c r="R9" s="110"/>
      <c r="S9" s="93"/>
      <c r="T9" s="135"/>
      <c r="U9" s="206"/>
      <c r="V9" s="190"/>
      <c r="W9" s="248"/>
      <c r="X9" s="105" t="str">
        <f t="shared" si="3"/>
        <v/>
      </c>
      <c r="Y9" s="105" t="str">
        <f t="shared" si="4"/>
        <v/>
      </c>
      <c r="AA9" s="513">
        <f t="shared" si="1"/>
        <v>0</v>
      </c>
      <c r="AB9" s="513">
        <f t="shared" si="5"/>
        <v>0</v>
      </c>
      <c r="AC9" s="513">
        <f t="shared" si="6"/>
        <v>0</v>
      </c>
      <c r="AD9" s="513">
        <f t="shared" si="7"/>
        <v>0</v>
      </c>
      <c r="AE9" s="513">
        <f t="shared" si="8"/>
        <v>0</v>
      </c>
      <c r="AG9" s="513">
        <f t="shared" si="9"/>
        <v>0</v>
      </c>
      <c r="AH9" s="513">
        <f t="shared" si="10"/>
        <v>0</v>
      </c>
    </row>
    <row r="10" spans="1:46" ht="15" customHeight="1" x14ac:dyDescent="0.15">
      <c r="A10" s="43" t="str">
        <f>IF(C10&lt;&gt;"",設定!$C$4&amp;TEXT(ROW(A10)-6,"00"),"")</f>
        <v/>
      </c>
      <c r="B10" s="44" t="str">
        <f>IF(C10&lt;&gt;"",設定!$D$4,"")</f>
        <v/>
      </c>
      <c r="C10" s="522" t="str">
        <f t="shared" si="2"/>
        <v/>
      </c>
      <c r="D10" s="525" t="str">
        <f>IF(設定!B11&lt;&gt;0,設定!B11,"")</f>
        <v/>
      </c>
      <c r="E10" s="144"/>
      <c r="F10" s="95"/>
      <c r="G10" s="95"/>
      <c r="H10" s="95"/>
      <c r="I10" s="95"/>
      <c r="J10" s="111"/>
      <c r="K10" s="95"/>
      <c r="L10" s="95"/>
      <c r="M10" s="95"/>
      <c r="N10" s="111"/>
      <c r="O10" s="63"/>
      <c r="P10" s="95"/>
      <c r="Q10" s="95"/>
      <c r="R10" s="111"/>
      <c r="S10" s="95"/>
      <c r="T10" s="136"/>
      <c r="U10" s="207"/>
      <c r="V10" s="191"/>
      <c r="W10" s="249"/>
      <c r="X10" s="105" t="str">
        <f t="shared" si="3"/>
        <v/>
      </c>
      <c r="Y10" s="105" t="str">
        <f t="shared" si="4"/>
        <v/>
      </c>
      <c r="AA10" s="513">
        <f t="shared" si="1"/>
        <v>0</v>
      </c>
      <c r="AB10" s="513">
        <f t="shared" si="5"/>
        <v>0</v>
      </c>
      <c r="AC10" s="513">
        <f t="shared" si="6"/>
        <v>0</v>
      </c>
      <c r="AD10" s="513">
        <f t="shared" si="7"/>
        <v>0</v>
      </c>
      <c r="AE10" s="513">
        <f t="shared" si="8"/>
        <v>0</v>
      </c>
      <c r="AG10" s="513">
        <f t="shared" si="9"/>
        <v>0</v>
      </c>
      <c r="AH10" s="513">
        <f t="shared" si="10"/>
        <v>0</v>
      </c>
    </row>
    <row r="11" spans="1:46" ht="15" customHeight="1" x14ac:dyDescent="0.15">
      <c r="A11" s="120" t="str">
        <f>IF(C11&lt;&gt;"",設定!$C$4&amp;TEXT(ROW(A11)-6,"00"),"")</f>
        <v/>
      </c>
      <c r="B11" s="121" t="str">
        <f>IF(C11&lt;&gt;"",設定!$D$4,"")</f>
        <v/>
      </c>
      <c r="C11" s="748" t="str">
        <f t="shared" si="2"/>
        <v/>
      </c>
      <c r="D11" s="526" t="str">
        <f>IF(設定!B12&lt;&gt;0,設定!B12,"")</f>
        <v/>
      </c>
      <c r="E11" s="146"/>
      <c r="F11" s="99"/>
      <c r="G11" s="99"/>
      <c r="H11" s="99"/>
      <c r="I11" s="99"/>
      <c r="J11" s="113"/>
      <c r="K11" s="99"/>
      <c r="L11" s="99"/>
      <c r="M11" s="99"/>
      <c r="N11" s="113"/>
      <c r="O11" s="65"/>
      <c r="P11" s="99"/>
      <c r="Q11" s="99"/>
      <c r="R11" s="113"/>
      <c r="S11" s="99"/>
      <c r="T11" s="138"/>
      <c r="U11" s="208"/>
      <c r="V11" s="193"/>
      <c r="W11" s="250"/>
      <c r="X11" s="105" t="str">
        <f t="shared" si="3"/>
        <v/>
      </c>
      <c r="Y11" s="105" t="str">
        <f t="shared" si="4"/>
        <v/>
      </c>
      <c r="AA11" s="513">
        <f t="shared" si="1"/>
        <v>0</v>
      </c>
      <c r="AB11" s="513">
        <f t="shared" si="5"/>
        <v>0</v>
      </c>
      <c r="AC11" s="513">
        <f t="shared" si="6"/>
        <v>0</v>
      </c>
      <c r="AD11" s="513">
        <f t="shared" si="7"/>
        <v>0</v>
      </c>
      <c r="AE11" s="513">
        <f t="shared" si="8"/>
        <v>0</v>
      </c>
      <c r="AG11" s="513">
        <f t="shared" si="9"/>
        <v>0</v>
      </c>
      <c r="AH11" s="513">
        <f t="shared" si="10"/>
        <v>0</v>
      </c>
    </row>
    <row r="12" spans="1:46" ht="15" customHeight="1" x14ac:dyDescent="0.15">
      <c r="A12" s="118" t="str">
        <f>IF(C12&lt;&gt;"",設定!$C$4&amp;TEXT(ROW(A12)-6,"00"),"")</f>
        <v/>
      </c>
      <c r="B12" s="119" t="str">
        <f>IF(C12&lt;&gt;"",設定!$D$4,"")</f>
        <v/>
      </c>
      <c r="C12" s="747" t="str">
        <f t="shared" si="2"/>
        <v/>
      </c>
      <c r="D12" s="527" t="str">
        <f>IF(設定!B13&lt;&gt;0,設定!B13,"")</f>
        <v/>
      </c>
      <c r="E12" s="147"/>
      <c r="F12" s="101"/>
      <c r="G12" s="101"/>
      <c r="H12" s="101"/>
      <c r="I12" s="101"/>
      <c r="J12" s="114"/>
      <c r="K12" s="101"/>
      <c r="L12" s="101"/>
      <c r="M12" s="101"/>
      <c r="N12" s="114"/>
      <c r="O12" s="66"/>
      <c r="P12" s="101"/>
      <c r="Q12" s="101"/>
      <c r="R12" s="114"/>
      <c r="S12" s="101"/>
      <c r="T12" s="139"/>
      <c r="U12" s="209"/>
      <c r="V12" s="194"/>
      <c r="W12" s="251"/>
      <c r="X12" s="105" t="str">
        <f t="shared" si="3"/>
        <v/>
      </c>
      <c r="Y12" s="105" t="str">
        <f t="shared" si="4"/>
        <v/>
      </c>
      <c r="AA12" s="513">
        <f t="shared" si="1"/>
        <v>0</v>
      </c>
      <c r="AB12" s="513">
        <f t="shared" si="5"/>
        <v>0</v>
      </c>
      <c r="AC12" s="513">
        <f t="shared" si="6"/>
        <v>0</v>
      </c>
      <c r="AD12" s="513">
        <f t="shared" si="7"/>
        <v>0</v>
      </c>
      <c r="AE12" s="513">
        <f t="shared" si="8"/>
        <v>0</v>
      </c>
      <c r="AG12" s="513">
        <f t="shared" si="9"/>
        <v>0</v>
      </c>
      <c r="AH12" s="513">
        <f t="shared" si="10"/>
        <v>0</v>
      </c>
    </row>
    <row r="13" spans="1:46" ht="15" customHeight="1" x14ac:dyDescent="0.15">
      <c r="A13" s="43" t="str">
        <f>IF(C13&lt;&gt;"",設定!$C$4&amp;TEXT(ROW(A13)-6,"00"),"")</f>
        <v/>
      </c>
      <c r="B13" s="44" t="str">
        <f>IF(C13&lt;&gt;"",設定!$D$4,"")</f>
        <v/>
      </c>
      <c r="C13" s="522" t="str">
        <f t="shared" si="2"/>
        <v/>
      </c>
      <c r="D13" s="525" t="str">
        <f>IF(設定!B14&lt;&gt;0,設定!B14,"")</f>
        <v/>
      </c>
      <c r="E13" s="143"/>
      <c r="F13" s="93"/>
      <c r="G13" s="93"/>
      <c r="H13" s="93"/>
      <c r="I13" s="93"/>
      <c r="J13" s="110"/>
      <c r="K13" s="93"/>
      <c r="L13" s="93"/>
      <c r="M13" s="93"/>
      <c r="N13" s="110"/>
      <c r="O13" s="62"/>
      <c r="P13" s="93"/>
      <c r="Q13" s="93"/>
      <c r="R13" s="110"/>
      <c r="S13" s="93"/>
      <c r="T13" s="135"/>
      <c r="U13" s="206"/>
      <c r="V13" s="190"/>
      <c r="W13" s="248"/>
      <c r="X13" s="105" t="str">
        <f t="shared" si="3"/>
        <v/>
      </c>
      <c r="Y13" s="105" t="str">
        <f t="shared" si="4"/>
        <v/>
      </c>
      <c r="AA13" s="513">
        <f t="shared" si="1"/>
        <v>0</v>
      </c>
      <c r="AB13" s="513">
        <f t="shared" si="5"/>
        <v>0</v>
      </c>
      <c r="AC13" s="513">
        <f t="shared" si="6"/>
        <v>0</v>
      </c>
      <c r="AD13" s="513">
        <f t="shared" si="7"/>
        <v>0</v>
      </c>
      <c r="AE13" s="513">
        <f t="shared" si="8"/>
        <v>0</v>
      </c>
      <c r="AG13" s="513">
        <f t="shared" si="9"/>
        <v>0</v>
      </c>
      <c r="AH13" s="513">
        <f t="shared" si="10"/>
        <v>0</v>
      </c>
    </row>
    <row r="14" spans="1:46" ht="15" customHeight="1" x14ac:dyDescent="0.15">
      <c r="A14" s="43" t="str">
        <f>IF(C14&lt;&gt;"",設定!$C$4&amp;TEXT(ROW(A14)-6,"00"),"")</f>
        <v/>
      </c>
      <c r="B14" s="44" t="str">
        <f>IF(C14&lt;&gt;"",設定!$D$4,"")</f>
        <v/>
      </c>
      <c r="C14" s="522" t="str">
        <f t="shared" si="2"/>
        <v/>
      </c>
      <c r="D14" s="525" t="str">
        <f>IF(設定!B15&lt;&gt;0,設定!B15,"")</f>
        <v/>
      </c>
      <c r="E14" s="143"/>
      <c r="F14" s="93"/>
      <c r="G14" s="93"/>
      <c r="H14" s="93"/>
      <c r="I14" s="93"/>
      <c r="J14" s="110"/>
      <c r="K14" s="93"/>
      <c r="L14" s="93"/>
      <c r="M14" s="93"/>
      <c r="N14" s="110"/>
      <c r="O14" s="62"/>
      <c r="P14" s="93"/>
      <c r="Q14" s="93"/>
      <c r="R14" s="110"/>
      <c r="S14" s="93"/>
      <c r="T14" s="135"/>
      <c r="U14" s="206"/>
      <c r="V14" s="190"/>
      <c r="W14" s="248"/>
      <c r="X14" s="105" t="str">
        <f t="shared" si="3"/>
        <v/>
      </c>
      <c r="Y14" s="105" t="str">
        <f t="shared" si="4"/>
        <v/>
      </c>
      <c r="AA14" s="513">
        <f t="shared" si="1"/>
        <v>0</v>
      </c>
      <c r="AB14" s="513">
        <f t="shared" si="5"/>
        <v>0</v>
      </c>
      <c r="AC14" s="513">
        <f t="shared" si="6"/>
        <v>0</v>
      </c>
      <c r="AD14" s="513">
        <f t="shared" si="7"/>
        <v>0</v>
      </c>
      <c r="AE14" s="513">
        <f t="shared" si="8"/>
        <v>0</v>
      </c>
      <c r="AG14" s="513">
        <f t="shared" si="9"/>
        <v>0</v>
      </c>
      <c r="AH14" s="513">
        <f t="shared" si="10"/>
        <v>0</v>
      </c>
    </row>
    <row r="15" spans="1:46" ht="15" customHeight="1" x14ac:dyDescent="0.15">
      <c r="A15" s="43" t="str">
        <f>IF(C15&lt;&gt;"",設定!$C$4&amp;TEXT(ROW(A15)-6,"00"),"")</f>
        <v/>
      </c>
      <c r="B15" s="44" t="str">
        <f>IF(C15&lt;&gt;"",設定!$D$4,"")</f>
        <v/>
      </c>
      <c r="C15" s="522" t="str">
        <f t="shared" si="2"/>
        <v/>
      </c>
      <c r="D15" s="525" t="str">
        <f>IF(設定!B16&lt;&gt;0,設定!B16,"")</f>
        <v/>
      </c>
      <c r="E15" s="144"/>
      <c r="F15" s="95"/>
      <c r="G15" s="95"/>
      <c r="H15" s="95"/>
      <c r="I15" s="95"/>
      <c r="J15" s="111"/>
      <c r="K15" s="95"/>
      <c r="L15" s="95"/>
      <c r="M15" s="95"/>
      <c r="N15" s="111"/>
      <c r="O15" s="63"/>
      <c r="P15" s="95"/>
      <c r="Q15" s="95"/>
      <c r="R15" s="111"/>
      <c r="S15" s="95"/>
      <c r="T15" s="136"/>
      <c r="U15" s="207"/>
      <c r="V15" s="191"/>
      <c r="W15" s="249"/>
      <c r="X15" s="105" t="str">
        <f t="shared" si="3"/>
        <v/>
      </c>
      <c r="Y15" s="105" t="str">
        <f t="shared" si="4"/>
        <v/>
      </c>
      <c r="AA15" s="513">
        <f t="shared" si="1"/>
        <v>0</v>
      </c>
      <c r="AB15" s="513">
        <f t="shared" si="5"/>
        <v>0</v>
      </c>
      <c r="AC15" s="513">
        <f t="shared" si="6"/>
        <v>0</v>
      </c>
      <c r="AD15" s="513">
        <f t="shared" si="7"/>
        <v>0</v>
      </c>
      <c r="AE15" s="513">
        <f t="shared" si="8"/>
        <v>0</v>
      </c>
      <c r="AG15" s="513">
        <f t="shared" si="9"/>
        <v>0</v>
      </c>
      <c r="AH15" s="513">
        <f t="shared" si="10"/>
        <v>0</v>
      </c>
    </row>
    <row r="16" spans="1:46" s="38" customFormat="1" ht="15" customHeight="1" x14ac:dyDescent="0.15">
      <c r="A16" s="124" t="str">
        <f>IF(C16&lt;&gt;"",設定!$C$4&amp;TEXT(ROW(A16)-6,"00"),"")</f>
        <v/>
      </c>
      <c r="B16" s="125" t="str">
        <f>IF(C16&lt;&gt;"",設定!$D$4,"")</f>
        <v/>
      </c>
      <c r="C16" s="749" t="str">
        <f t="shared" si="2"/>
        <v/>
      </c>
      <c r="D16" s="528" t="str">
        <f>IF(設定!B17&lt;&gt;0,設定!B17,"")</f>
        <v/>
      </c>
      <c r="E16" s="146"/>
      <c r="F16" s="99"/>
      <c r="G16" s="99"/>
      <c r="H16" s="99"/>
      <c r="I16" s="99"/>
      <c r="J16" s="113"/>
      <c r="K16" s="99"/>
      <c r="L16" s="99"/>
      <c r="M16" s="99"/>
      <c r="N16" s="113"/>
      <c r="O16" s="65"/>
      <c r="P16" s="99"/>
      <c r="Q16" s="99"/>
      <c r="R16" s="113"/>
      <c r="S16" s="99"/>
      <c r="T16" s="138"/>
      <c r="U16" s="208"/>
      <c r="V16" s="193"/>
      <c r="W16" s="250"/>
      <c r="X16" s="105" t="str">
        <f t="shared" si="3"/>
        <v/>
      </c>
      <c r="Y16" s="105" t="str">
        <f t="shared" si="4"/>
        <v/>
      </c>
      <c r="Z16" s="539"/>
      <c r="AA16" s="513">
        <f t="shared" si="1"/>
        <v>0</v>
      </c>
      <c r="AB16" s="513">
        <f t="shared" si="5"/>
        <v>0</v>
      </c>
      <c r="AC16" s="513">
        <f t="shared" si="6"/>
        <v>0</v>
      </c>
      <c r="AD16" s="513">
        <f t="shared" si="7"/>
        <v>0</v>
      </c>
      <c r="AE16" s="513">
        <f t="shared" si="8"/>
        <v>0</v>
      </c>
      <c r="AF16" s="513"/>
      <c r="AG16" s="513">
        <f t="shared" si="9"/>
        <v>0</v>
      </c>
      <c r="AH16" s="513">
        <f t="shared" si="10"/>
        <v>0</v>
      </c>
      <c r="AI16" s="540"/>
      <c r="AJ16" s="540"/>
      <c r="AK16" s="540"/>
      <c r="AL16" s="540"/>
      <c r="AM16" s="540"/>
      <c r="AN16" s="540"/>
      <c r="AO16" s="540"/>
      <c r="AP16" s="540"/>
      <c r="AQ16" s="540"/>
      <c r="AR16" s="540"/>
      <c r="AS16" s="540"/>
      <c r="AT16" s="106"/>
    </row>
    <row r="17" spans="1:46" s="38" customFormat="1" ht="15" customHeight="1" x14ac:dyDescent="0.15">
      <c r="A17" s="122" t="str">
        <f>IF(C17&lt;&gt;"",設定!$C$4&amp;TEXT(ROW(A17)-6,"00"),"")</f>
        <v/>
      </c>
      <c r="B17" s="123" t="str">
        <f>IF(C17&lt;&gt;"",設定!$D$4,"")</f>
        <v/>
      </c>
      <c r="C17" s="750" t="str">
        <f t="shared" si="2"/>
        <v/>
      </c>
      <c r="D17" s="529" t="str">
        <f>IF(設定!B18&lt;&gt;0,設定!B18,"")</f>
        <v/>
      </c>
      <c r="E17" s="147"/>
      <c r="F17" s="101"/>
      <c r="G17" s="101"/>
      <c r="H17" s="101"/>
      <c r="I17" s="101"/>
      <c r="J17" s="114"/>
      <c r="K17" s="101"/>
      <c r="L17" s="101"/>
      <c r="M17" s="101"/>
      <c r="N17" s="114"/>
      <c r="O17" s="66"/>
      <c r="P17" s="101"/>
      <c r="Q17" s="101"/>
      <c r="R17" s="114"/>
      <c r="S17" s="101"/>
      <c r="T17" s="139"/>
      <c r="U17" s="209"/>
      <c r="V17" s="194"/>
      <c r="W17" s="251"/>
      <c r="X17" s="105" t="str">
        <f t="shared" si="3"/>
        <v/>
      </c>
      <c r="Y17" s="105" t="str">
        <f t="shared" si="4"/>
        <v/>
      </c>
      <c r="Z17" s="539"/>
      <c r="AA17" s="513">
        <f t="shared" si="1"/>
        <v>0</v>
      </c>
      <c r="AB17" s="513">
        <f t="shared" si="5"/>
        <v>0</v>
      </c>
      <c r="AC17" s="513">
        <f t="shared" si="6"/>
        <v>0</v>
      </c>
      <c r="AD17" s="513">
        <f t="shared" si="7"/>
        <v>0</v>
      </c>
      <c r="AE17" s="513">
        <f t="shared" si="8"/>
        <v>0</v>
      </c>
      <c r="AF17" s="513"/>
      <c r="AG17" s="513">
        <f t="shared" si="9"/>
        <v>0</v>
      </c>
      <c r="AH17" s="513">
        <f t="shared" si="10"/>
        <v>0</v>
      </c>
      <c r="AI17" s="540"/>
      <c r="AJ17" s="540"/>
      <c r="AK17" s="540"/>
      <c r="AL17" s="540"/>
      <c r="AM17" s="540"/>
      <c r="AN17" s="540"/>
      <c r="AO17" s="540"/>
      <c r="AP17" s="540"/>
      <c r="AQ17" s="540"/>
      <c r="AR17" s="540"/>
      <c r="AS17" s="540"/>
      <c r="AT17" s="106"/>
    </row>
    <row r="18" spans="1:46" s="38" customFormat="1" ht="15" customHeight="1" x14ac:dyDescent="0.15">
      <c r="A18" s="43" t="str">
        <f>IF(C18&lt;&gt;"",設定!$C$4&amp;TEXT(ROW(A18)-6,"00"),"")</f>
        <v/>
      </c>
      <c r="B18" s="44" t="str">
        <f>IF(C18&lt;&gt;"",設定!$D$4,"")</f>
        <v/>
      </c>
      <c r="C18" s="522" t="str">
        <f t="shared" si="2"/>
        <v/>
      </c>
      <c r="D18" s="525" t="str">
        <f>IF(設定!B19&lt;&gt;0,設定!B19,"")</f>
        <v/>
      </c>
      <c r="E18" s="143"/>
      <c r="F18" s="93"/>
      <c r="G18" s="93"/>
      <c r="H18" s="93"/>
      <c r="I18" s="93"/>
      <c r="J18" s="110"/>
      <c r="K18" s="93"/>
      <c r="L18" s="93"/>
      <c r="M18" s="93"/>
      <c r="N18" s="110"/>
      <c r="O18" s="62"/>
      <c r="P18" s="93"/>
      <c r="Q18" s="93"/>
      <c r="R18" s="110"/>
      <c r="S18" s="93"/>
      <c r="T18" s="135"/>
      <c r="U18" s="206"/>
      <c r="V18" s="190"/>
      <c r="W18" s="248"/>
      <c r="X18" s="105" t="str">
        <f t="shared" si="3"/>
        <v/>
      </c>
      <c r="Y18" s="105" t="str">
        <f t="shared" si="4"/>
        <v/>
      </c>
      <c r="Z18" s="539"/>
      <c r="AA18" s="513">
        <f t="shared" si="1"/>
        <v>0</v>
      </c>
      <c r="AB18" s="513">
        <f t="shared" si="5"/>
        <v>0</v>
      </c>
      <c r="AC18" s="513">
        <f t="shared" si="6"/>
        <v>0</v>
      </c>
      <c r="AD18" s="513">
        <f t="shared" si="7"/>
        <v>0</v>
      </c>
      <c r="AE18" s="513">
        <f t="shared" si="8"/>
        <v>0</v>
      </c>
      <c r="AF18" s="513"/>
      <c r="AG18" s="513">
        <f t="shared" si="9"/>
        <v>0</v>
      </c>
      <c r="AH18" s="513">
        <f t="shared" si="10"/>
        <v>0</v>
      </c>
      <c r="AI18" s="540"/>
      <c r="AJ18" s="540"/>
      <c r="AK18" s="540"/>
      <c r="AL18" s="540"/>
      <c r="AM18" s="540"/>
      <c r="AN18" s="540"/>
      <c r="AO18" s="540"/>
      <c r="AP18" s="540"/>
      <c r="AQ18" s="540"/>
      <c r="AR18" s="540"/>
      <c r="AS18" s="540"/>
      <c r="AT18" s="106"/>
    </row>
    <row r="19" spans="1:46" s="38" customFormat="1" ht="15" customHeight="1" x14ac:dyDescent="0.15">
      <c r="A19" s="43" t="str">
        <f>IF(C19&lt;&gt;"",設定!$C$4&amp;TEXT(ROW(A19)-6,"00"),"")</f>
        <v/>
      </c>
      <c r="B19" s="44" t="str">
        <f>IF(C19&lt;&gt;"",設定!$D$4,"")</f>
        <v/>
      </c>
      <c r="C19" s="522" t="str">
        <f t="shared" si="2"/>
        <v/>
      </c>
      <c r="D19" s="525" t="str">
        <f>IF(設定!B20&lt;&gt;0,設定!B20,"")</f>
        <v/>
      </c>
      <c r="E19" s="143"/>
      <c r="F19" s="93"/>
      <c r="G19" s="93"/>
      <c r="H19" s="93"/>
      <c r="I19" s="93"/>
      <c r="J19" s="110"/>
      <c r="K19" s="93"/>
      <c r="L19" s="93"/>
      <c r="M19" s="93"/>
      <c r="N19" s="110"/>
      <c r="O19" s="62"/>
      <c r="P19" s="93"/>
      <c r="Q19" s="93"/>
      <c r="R19" s="110"/>
      <c r="S19" s="93"/>
      <c r="T19" s="135"/>
      <c r="U19" s="206"/>
      <c r="V19" s="190"/>
      <c r="W19" s="248"/>
      <c r="X19" s="105" t="str">
        <f t="shared" si="3"/>
        <v/>
      </c>
      <c r="Y19" s="105" t="str">
        <f t="shared" si="4"/>
        <v/>
      </c>
      <c r="Z19" s="539"/>
      <c r="AA19" s="513">
        <f t="shared" si="1"/>
        <v>0</v>
      </c>
      <c r="AB19" s="513">
        <f t="shared" si="5"/>
        <v>0</v>
      </c>
      <c r="AC19" s="513">
        <f t="shared" si="6"/>
        <v>0</v>
      </c>
      <c r="AD19" s="513">
        <f t="shared" si="7"/>
        <v>0</v>
      </c>
      <c r="AE19" s="513">
        <f t="shared" si="8"/>
        <v>0</v>
      </c>
      <c r="AF19" s="513"/>
      <c r="AG19" s="513">
        <f t="shared" si="9"/>
        <v>0</v>
      </c>
      <c r="AH19" s="513">
        <f t="shared" si="10"/>
        <v>0</v>
      </c>
      <c r="AI19" s="540"/>
      <c r="AJ19" s="540"/>
      <c r="AK19" s="540"/>
      <c r="AL19" s="540"/>
      <c r="AM19" s="540"/>
      <c r="AN19" s="540"/>
      <c r="AO19" s="540"/>
      <c r="AP19" s="540"/>
      <c r="AQ19" s="540"/>
      <c r="AR19" s="540"/>
      <c r="AS19" s="540"/>
      <c r="AT19" s="106"/>
    </row>
    <row r="20" spans="1:46" s="38" customFormat="1" ht="15" customHeight="1" x14ac:dyDescent="0.15">
      <c r="A20" s="43" t="str">
        <f>IF(C20&lt;&gt;"",設定!$C$4&amp;TEXT(ROW(A20)-6,"00"),"")</f>
        <v/>
      </c>
      <c r="B20" s="44" t="str">
        <f>IF(C20&lt;&gt;"",設定!$D$4,"")</f>
        <v/>
      </c>
      <c r="C20" s="522" t="str">
        <f t="shared" si="2"/>
        <v/>
      </c>
      <c r="D20" s="525" t="str">
        <f>IF(設定!B21&lt;&gt;0,設定!B21,"")</f>
        <v/>
      </c>
      <c r="E20" s="144"/>
      <c r="F20" s="95"/>
      <c r="G20" s="95"/>
      <c r="H20" s="95"/>
      <c r="I20" s="95"/>
      <c r="J20" s="111"/>
      <c r="K20" s="95"/>
      <c r="L20" s="95"/>
      <c r="M20" s="95"/>
      <c r="N20" s="111"/>
      <c r="O20" s="63"/>
      <c r="P20" s="95"/>
      <c r="Q20" s="95"/>
      <c r="R20" s="111"/>
      <c r="S20" s="95"/>
      <c r="T20" s="136"/>
      <c r="U20" s="207"/>
      <c r="V20" s="191"/>
      <c r="W20" s="249"/>
      <c r="X20" s="105" t="str">
        <f t="shared" si="3"/>
        <v/>
      </c>
      <c r="Y20" s="105" t="str">
        <f t="shared" si="4"/>
        <v/>
      </c>
      <c r="Z20" s="539"/>
      <c r="AA20" s="513">
        <f t="shared" si="1"/>
        <v>0</v>
      </c>
      <c r="AB20" s="513">
        <f t="shared" si="5"/>
        <v>0</v>
      </c>
      <c r="AC20" s="513">
        <f t="shared" si="6"/>
        <v>0</v>
      </c>
      <c r="AD20" s="513">
        <f t="shared" si="7"/>
        <v>0</v>
      </c>
      <c r="AE20" s="513">
        <f t="shared" si="8"/>
        <v>0</v>
      </c>
      <c r="AF20" s="513"/>
      <c r="AG20" s="513">
        <f t="shared" si="9"/>
        <v>0</v>
      </c>
      <c r="AH20" s="513">
        <f t="shared" si="10"/>
        <v>0</v>
      </c>
      <c r="AI20" s="540"/>
      <c r="AJ20" s="540"/>
      <c r="AK20" s="540"/>
      <c r="AL20" s="540"/>
      <c r="AM20" s="540"/>
      <c r="AN20" s="540"/>
      <c r="AO20" s="540"/>
      <c r="AP20" s="540"/>
      <c r="AQ20" s="540"/>
      <c r="AR20" s="540"/>
      <c r="AS20" s="540"/>
      <c r="AT20" s="106"/>
    </row>
    <row r="21" spans="1:46" s="38" customFormat="1" ht="15" customHeight="1" x14ac:dyDescent="0.15">
      <c r="A21" s="120" t="str">
        <f>IF(C21&lt;&gt;"",設定!$C$4&amp;TEXT(ROW(A21)-6,"00"),"")</f>
        <v/>
      </c>
      <c r="B21" s="121" t="str">
        <f>IF(C21&lt;&gt;"",設定!$D$4,"")</f>
        <v/>
      </c>
      <c r="C21" s="748" t="str">
        <f t="shared" si="2"/>
        <v/>
      </c>
      <c r="D21" s="526" t="str">
        <f>IF(設定!B22&lt;&gt;0,設定!B22,"")</f>
        <v/>
      </c>
      <c r="E21" s="146"/>
      <c r="F21" s="99"/>
      <c r="G21" s="99"/>
      <c r="H21" s="99"/>
      <c r="I21" s="99"/>
      <c r="J21" s="113"/>
      <c r="K21" s="99"/>
      <c r="L21" s="99"/>
      <c r="M21" s="99"/>
      <c r="N21" s="113"/>
      <c r="O21" s="65"/>
      <c r="P21" s="99"/>
      <c r="Q21" s="99"/>
      <c r="R21" s="113"/>
      <c r="S21" s="99"/>
      <c r="T21" s="138"/>
      <c r="U21" s="208"/>
      <c r="V21" s="193"/>
      <c r="W21" s="250"/>
      <c r="X21" s="105" t="str">
        <f t="shared" si="3"/>
        <v/>
      </c>
      <c r="Y21" s="105" t="str">
        <f t="shared" si="4"/>
        <v/>
      </c>
      <c r="Z21" s="539"/>
      <c r="AA21" s="513">
        <f t="shared" si="1"/>
        <v>0</v>
      </c>
      <c r="AB21" s="513">
        <f t="shared" si="5"/>
        <v>0</v>
      </c>
      <c r="AC21" s="513">
        <f t="shared" si="6"/>
        <v>0</v>
      </c>
      <c r="AD21" s="513">
        <f t="shared" si="7"/>
        <v>0</v>
      </c>
      <c r="AE21" s="513">
        <f t="shared" si="8"/>
        <v>0</v>
      </c>
      <c r="AF21" s="513"/>
      <c r="AG21" s="513">
        <f t="shared" si="9"/>
        <v>0</v>
      </c>
      <c r="AH21" s="513">
        <f t="shared" si="10"/>
        <v>0</v>
      </c>
      <c r="AI21" s="540"/>
      <c r="AJ21" s="540"/>
      <c r="AK21" s="540"/>
      <c r="AL21" s="540"/>
      <c r="AM21" s="540"/>
      <c r="AN21" s="540"/>
      <c r="AO21" s="540"/>
      <c r="AP21" s="540"/>
      <c r="AQ21" s="540"/>
      <c r="AR21" s="540"/>
      <c r="AS21" s="540"/>
      <c r="AT21" s="106"/>
    </row>
    <row r="22" spans="1:46" s="38" customFormat="1" ht="15" customHeight="1" x14ac:dyDescent="0.15">
      <c r="A22" s="118" t="str">
        <f>IF(C22&lt;&gt;"",設定!$C$4&amp;TEXT(ROW(A22)-6,"00"),"")</f>
        <v/>
      </c>
      <c r="B22" s="119" t="str">
        <f>IF(C22&lt;&gt;"",設定!$D$4,"")</f>
        <v/>
      </c>
      <c r="C22" s="747" t="str">
        <f t="shared" si="2"/>
        <v/>
      </c>
      <c r="D22" s="527" t="str">
        <f>IF(設定!B23&lt;&gt;0,設定!B23,"")</f>
        <v/>
      </c>
      <c r="E22" s="147"/>
      <c r="F22" s="101"/>
      <c r="G22" s="101"/>
      <c r="H22" s="101"/>
      <c r="I22" s="101"/>
      <c r="J22" s="114"/>
      <c r="K22" s="101"/>
      <c r="L22" s="101"/>
      <c r="M22" s="101"/>
      <c r="N22" s="114"/>
      <c r="O22" s="66"/>
      <c r="P22" s="101"/>
      <c r="Q22" s="101"/>
      <c r="R22" s="114"/>
      <c r="S22" s="101"/>
      <c r="T22" s="139"/>
      <c r="U22" s="209"/>
      <c r="V22" s="194"/>
      <c r="W22" s="251"/>
      <c r="X22" s="105" t="str">
        <f t="shared" si="3"/>
        <v/>
      </c>
      <c r="Y22" s="105" t="str">
        <f t="shared" si="4"/>
        <v/>
      </c>
      <c r="Z22" s="539"/>
      <c r="AA22" s="513">
        <f t="shared" si="1"/>
        <v>0</v>
      </c>
      <c r="AB22" s="513">
        <f t="shared" si="5"/>
        <v>0</v>
      </c>
      <c r="AC22" s="513">
        <f t="shared" si="6"/>
        <v>0</v>
      </c>
      <c r="AD22" s="513">
        <f t="shared" si="7"/>
        <v>0</v>
      </c>
      <c r="AE22" s="513">
        <f t="shared" si="8"/>
        <v>0</v>
      </c>
      <c r="AF22" s="513"/>
      <c r="AG22" s="513">
        <f t="shared" si="9"/>
        <v>0</v>
      </c>
      <c r="AH22" s="513">
        <f t="shared" si="10"/>
        <v>0</v>
      </c>
      <c r="AI22" s="540"/>
      <c r="AJ22" s="540"/>
      <c r="AK22" s="540"/>
      <c r="AL22" s="540"/>
      <c r="AM22" s="540"/>
      <c r="AN22" s="540"/>
      <c r="AO22" s="540"/>
      <c r="AP22" s="540"/>
      <c r="AQ22" s="540"/>
      <c r="AR22" s="540"/>
      <c r="AS22" s="540"/>
      <c r="AT22" s="106"/>
    </row>
    <row r="23" spans="1:46" s="38" customFormat="1" ht="15" customHeight="1" x14ac:dyDescent="0.15">
      <c r="A23" s="43" t="str">
        <f>IF(C23&lt;&gt;"",設定!$C$4&amp;TEXT(ROW(A23)-6,"00"),"")</f>
        <v/>
      </c>
      <c r="B23" s="44" t="str">
        <f>IF(C23&lt;&gt;"",設定!$D$4,"")</f>
        <v/>
      </c>
      <c r="C23" s="522" t="str">
        <f t="shared" si="2"/>
        <v/>
      </c>
      <c r="D23" s="525" t="str">
        <f>IF(設定!B24&lt;&gt;0,設定!B24,"")</f>
        <v/>
      </c>
      <c r="E23" s="143"/>
      <c r="F23" s="93"/>
      <c r="G23" s="93"/>
      <c r="H23" s="93"/>
      <c r="I23" s="93"/>
      <c r="J23" s="110"/>
      <c r="K23" s="93"/>
      <c r="L23" s="93"/>
      <c r="M23" s="93"/>
      <c r="N23" s="110"/>
      <c r="O23" s="62"/>
      <c r="P23" s="93"/>
      <c r="Q23" s="93"/>
      <c r="R23" s="110"/>
      <c r="S23" s="93"/>
      <c r="T23" s="135"/>
      <c r="U23" s="206"/>
      <c r="V23" s="190"/>
      <c r="W23" s="248"/>
      <c r="X23" s="105" t="str">
        <f t="shared" si="3"/>
        <v/>
      </c>
      <c r="Y23" s="105" t="str">
        <f t="shared" si="4"/>
        <v/>
      </c>
      <c r="Z23" s="539"/>
      <c r="AA23" s="513">
        <f t="shared" si="1"/>
        <v>0</v>
      </c>
      <c r="AB23" s="513">
        <f t="shared" si="5"/>
        <v>0</v>
      </c>
      <c r="AC23" s="513">
        <f t="shared" si="6"/>
        <v>0</v>
      </c>
      <c r="AD23" s="513">
        <f t="shared" si="7"/>
        <v>0</v>
      </c>
      <c r="AE23" s="513">
        <f t="shared" si="8"/>
        <v>0</v>
      </c>
      <c r="AF23" s="513"/>
      <c r="AG23" s="513">
        <f t="shared" si="9"/>
        <v>0</v>
      </c>
      <c r="AH23" s="513">
        <f t="shared" si="10"/>
        <v>0</v>
      </c>
      <c r="AI23" s="540"/>
      <c r="AJ23" s="540"/>
      <c r="AK23" s="540"/>
      <c r="AL23" s="540"/>
      <c r="AM23" s="540"/>
      <c r="AN23" s="540"/>
      <c r="AO23" s="540"/>
      <c r="AP23" s="540"/>
      <c r="AQ23" s="540"/>
      <c r="AR23" s="540"/>
      <c r="AS23" s="540"/>
      <c r="AT23" s="106"/>
    </row>
    <row r="24" spans="1:46" s="38" customFormat="1" ht="15" customHeight="1" x14ac:dyDescent="0.15">
      <c r="A24" s="43" t="str">
        <f>IF(C24&lt;&gt;"",設定!$C$4&amp;TEXT(ROW(A24)-6,"00"),"")</f>
        <v/>
      </c>
      <c r="B24" s="44" t="str">
        <f>IF(C24&lt;&gt;"",設定!$D$4,"")</f>
        <v/>
      </c>
      <c r="C24" s="522" t="str">
        <f t="shared" si="2"/>
        <v/>
      </c>
      <c r="D24" s="525" t="str">
        <f>IF(設定!B25&lt;&gt;0,設定!B25,"")</f>
        <v/>
      </c>
      <c r="E24" s="143"/>
      <c r="F24" s="93"/>
      <c r="G24" s="93"/>
      <c r="H24" s="93"/>
      <c r="I24" s="93"/>
      <c r="J24" s="110"/>
      <c r="K24" s="93"/>
      <c r="L24" s="93"/>
      <c r="M24" s="93"/>
      <c r="N24" s="110"/>
      <c r="O24" s="62"/>
      <c r="P24" s="93"/>
      <c r="Q24" s="93"/>
      <c r="R24" s="110"/>
      <c r="S24" s="93"/>
      <c r="T24" s="135"/>
      <c r="U24" s="206"/>
      <c r="V24" s="190"/>
      <c r="W24" s="248"/>
      <c r="X24" s="105" t="str">
        <f t="shared" si="3"/>
        <v/>
      </c>
      <c r="Y24" s="105" t="str">
        <f t="shared" si="4"/>
        <v/>
      </c>
      <c r="Z24" s="539"/>
      <c r="AA24" s="513">
        <f t="shared" si="1"/>
        <v>0</v>
      </c>
      <c r="AB24" s="513">
        <f t="shared" si="5"/>
        <v>0</v>
      </c>
      <c r="AC24" s="513">
        <f t="shared" si="6"/>
        <v>0</v>
      </c>
      <c r="AD24" s="513">
        <f t="shared" si="7"/>
        <v>0</v>
      </c>
      <c r="AE24" s="513">
        <f t="shared" si="8"/>
        <v>0</v>
      </c>
      <c r="AF24" s="513"/>
      <c r="AG24" s="513">
        <f t="shared" si="9"/>
        <v>0</v>
      </c>
      <c r="AH24" s="513">
        <f t="shared" si="10"/>
        <v>0</v>
      </c>
      <c r="AI24" s="540"/>
      <c r="AJ24" s="540"/>
      <c r="AK24" s="540"/>
      <c r="AL24" s="540"/>
      <c r="AM24" s="540"/>
      <c r="AN24" s="540"/>
      <c r="AO24" s="540"/>
      <c r="AP24" s="540"/>
      <c r="AQ24" s="540"/>
      <c r="AR24" s="540"/>
      <c r="AS24" s="540"/>
      <c r="AT24" s="106"/>
    </row>
    <row r="25" spans="1:46" s="38" customFormat="1" ht="15" customHeight="1" x14ac:dyDescent="0.15">
      <c r="A25" s="43" t="str">
        <f>IF(C25&lt;&gt;"",設定!$C$4&amp;TEXT(ROW(A25)-6,"00"),"")</f>
        <v/>
      </c>
      <c r="B25" s="44" t="str">
        <f>IF(C25&lt;&gt;"",設定!$D$4,"")</f>
        <v/>
      </c>
      <c r="C25" s="522" t="str">
        <f t="shared" si="2"/>
        <v/>
      </c>
      <c r="D25" s="525" t="str">
        <f>IF(設定!B26&lt;&gt;0,設定!B26,"")</f>
        <v/>
      </c>
      <c r="E25" s="143"/>
      <c r="F25" s="93"/>
      <c r="G25" s="93"/>
      <c r="H25" s="93"/>
      <c r="I25" s="93"/>
      <c r="J25" s="110"/>
      <c r="K25" s="93"/>
      <c r="L25" s="93"/>
      <c r="M25" s="93"/>
      <c r="N25" s="110"/>
      <c r="O25" s="62"/>
      <c r="P25" s="93"/>
      <c r="Q25" s="93"/>
      <c r="R25" s="110"/>
      <c r="S25" s="93"/>
      <c r="T25" s="135"/>
      <c r="U25" s="206"/>
      <c r="V25" s="190"/>
      <c r="W25" s="248"/>
      <c r="X25" s="105" t="str">
        <f t="shared" si="3"/>
        <v/>
      </c>
      <c r="Y25" s="105" t="str">
        <f t="shared" si="4"/>
        <v/>
      </c>
      <c r="Z25" s="539"/>
      <c r="AA25" s="513">
        <f t="shared" si="1"/>
        <v>0</v>
      </c>
      <c r="AB25" s="513">
        <f t="shared" si="5"/>
        <v>0</v>
      </c>
      <c r="AC25" s="513">
        <f t="shared" si="6"/>
        <v>0</v>
      </c>
      <c r="AD25" s="513">
        <f t="shared" si="7"/>
        <v>0</v>
      </c>
      <c r="AE25" s="513">
        <f t="shared" si="8"/>
        <v>0</v>
      </c>
      <c r="AF25" s="513"/>
      <c r="AG25" s="513">
        <f t="shared" si="9"/>
        <v>0</v>
      </c>
      <c r="AH25" s="513">
        <f t="shared" si="10"/>
        <v>0</v>
      </c>
      <c r="AI25" s="540"/>
      <c r="AJ25" s="540"/>
      <c r="AK25" s="540"/>
      <c r="AL25" s="540"/>
      <c r="AM25" s="540"/>
      <c r="AN25" s="540"/>
      <c r="AO25" s="540"/>
      <c r="AP25" s="540"/>
      <c r="AQ25" s="540"/>
      <c r="AR25" s="540"/>
      <c r="AS25" s="540"/>
      <c r="AT25" s="106"/>
    </row>
    <row r="26" spans="1:46" s="38" customFormat="1" ht="15" customHeight="1" x14ac:dyDescent="0.15">
      <c r="A26" s="120" t="str">
        <f>IF(C26&lt;&gt;"",設定!$C$4&amp;TEXT(ROW(A26)-6,"00"),"")</f>
        <v/>
      </c>
      <c r="B26" s="121" t="str">
        <f>IF(C26&lt;&gt;"",設定!$D$4,"")</f>
        <v/>
      </c>
      <c r="C26" s="748" t="str">
        <f t="shared" si="2"/>
        <v/>
      </c>
      <c r="D26" s="526" t="str">
        <f>IF(設定!B27&lt;&gt;0,設定!B27,"")</f>
        <v/>
      </c>
      <c r="E26" s="146"/>
      <c r="F26" s="99"/>
      <c r="G26" s="99"/>
      <c r="H26" s="99"/>
      <c r="I26" s="99"/>
      <c r="J26" s="113"/>
      <c r="K26" s="99"/>
      <c r="L26" s="99"/>
      <c r="M26" s="99"/>
      <c r="N26" s="113"/>
      <c r="O26" s="65"/>
      <c r="P26" s="99"/>
      <c r="Q26" s="99"/>
      <c r="R26" s="113"/>
      <c r="S26" s="99"/>
      <c r="T26" s="138"/>
      <c r="U26" s="208"/>
      <c r="V26" s="193"/>
      <c r="W26" s="250"/>
      <c r="X26" s="105" t="str">
        <f t="shared" ref="X26:X30" si="11">IF(SUM(AA26:AE26)&gt;0,"←未入力あり","")</f>
        <v/>
      </c>
      <c r="Y26" s="105" t="str">
        <f t="shared" ref="Y26:Y30" si="12">IF(SUM(AG26:AH26)&lt;&gt;0,"←入力エラー","")</f>
        <v/>
      </c>
      <c r="Z26" s="539"/>
      <c r="AA26" s="513">
        <f t="shared" ref="AA26:AA30" si="13">IF(AND(D26&lt;&gt;"",COUNTA(E26:N26)=0),1,0)</f>
        <v>0</v>
      </c>
      <c r="AB26" s="513">
        <f t="shared" ref="AB26:AB30" si="14">IF(AND(D26&lt;&gt;"",COUNTA(O26:T26)=0),1,0)</f>
        <v>0</v>
      </c>
      <c r="AC26" s="513">
        <f t="shared" ref="AC26:AC30" si="15">IF(AND(O26&lt;&gt;"",U26=""),1,0)</f>
        <v>0</v>
      </c>
      <c r="AD26" s="513">
        <f t="shared" ref="AD26:AD30" si="16">IF(AND(P26&lt;&gt;"",V26=""),1,0)</f>
        <v>0</v>
      </c>
      <c r="AE26" s="513">
        <f t="shared" ref="AE26:AE30" si="17">IF(AND(D26&lt;&gt;"",W26=""),1,0)</f>
        <v>0</v>
      </c>
      <c r="AF26" s="513"/>
      <c r="AG26" s="513">
        <f t="shared" ref="AG26:AG30" si="18">IF(AND(COUNTA(E26:M26)&lt;&gt;0,N26&lt;&gt;""),1,0)</f>
        <v>0</v>
      </c>
      <c r="AH26" s="513">
        <f t="shared" si="10"/>
        <v>0</v>
      </c>
      <c r="AI26" s="540"/>
      <c r="AJ26" s="540"/>
      <c r="AK26" s="540"/>
      <c r="AL26" s="540"/>
      <c r="AM26" s="540"/>
      <c r="AN26" s="540"/>
      <c r="AO26" s="540"/>
      <c r="AP26" s="540"/>
      <c r="AQ26" s="540"/>
      <c r="AR26" s="540"/>
      <c r="AS26" s="540"/>
      <c r="AT26" s="106"/>
    </row>
    <row r="27" spans="1:46" s="38" customFormat="1" ht="15" customHeight="1" x14ac:dyDescent="0.15">
      <c r="A27" s="118" t="str">
        <f>IF(C27&lt;&gt;"",設定!$C$4&amp;TEXT(ROW(A27)-6,"00"),"")</f>
        <v/>
      </c>
      <c r="B27" s="119" t="str">
        <f>IF(C27&lt;&gt;"",設定!$D$4,"")</f>
        <v/>
      </c>
      <c r="C27" s="747" t="str">
        <f t="shared" si="2"/>
        <v/>
      </c>
      <c r="D27" s="527" t="str">
        <f>IF(設定!B28&lt;&gt;0,設定!B28,"")</f>
        <v/>
      </c>
      <c r="E27" s="147"/>
      <c r="F27" s="101"/>
      <c r="G27" s="101"/>
      <c r="H27" s="101"/>
      <c r="I27" s="101"/>
      <c r="J27" s="114"/>
      <c r="K27" s="101"/>
      <c r="L27" s="101"/>
      <c r="M27" s="101"/>
      <c r="N27" s="114"/>
      <c r="O27" s="66"/>
      <c r="P27" s="101"/>
      <c r="Q27" s="101"/>
      <c r="R27" s="114"/>
      <c r="S27" s="101"/>
      <c r="T27" s="139"/>
      <c r="U27" s="209"/>
      <c r="V27" s="194"/>
      <c r="W27" s="251"/>
      <c r="X27" s="105" t="str">
        <f t="shared" si="11"/>
        <v/>
      </c>
      <c r="Y27" s="105" t="str">
        <f t="shared" si="12"/>
        <v/>
      </c>
      <c r="Z27" s="539"/>
      <c r="AA27" s="513">
        <f t="shared" si="13"/>
        <v>0</v>
      </c>
      <c r="AB27" s="513">
        <f t="shared" si="14"/>
        <v>0</v>
      </c>
      <c r="AC27" s="513">
        <f t="shared" si="15"/>
        <v>0</v>
      </c>
      <c r="AD27" s="513">
        <f t="shared" si="16"/>
        <v>0</v>
      </c>
      <c r="AE27" s="513">
        <f t="shared" si="17"/>
        <v>0</v>
      </c>
      <c r="AF27" s="513"/>
      <c r="AG27" s="513">
        <f t="shared" si="18"/>
        <v>0</v>
      </c>
      <c r="AH27" s="513">
        <f t="shared" si="10"/>
        <v>0</v>
      </c>
      <c r="AI27" s="540"/>
      <c r="AJ27" s="540"/>
      <c r="AK27" s="540"/>
      <c r="AL27" s="540"/>
      <c r="AM27" s="540"/>
      <c r="AN27" s="540"/>
      <c r="AO27" s="540"/>
      <c r="AP27" s="540"/>
      <c r="AQ27" s="540"/>
      <c r="AR27" s="540"/>
      <c r="AS27" s="540"/>
      <c r="AT27" s="106"/>
    </row>
    <row r="28" spans="1:46" s="38" customFormat="1" ht="15" customHeight="1" x14ac:dyDescent="0.15">
      <c r="A28" s="43" t="str">
        <f>IF(C28&lt;&gt;"",設定!$C$4&amp;TEXT(ROW(A28)-6,"00"),"")</f>
        <v/>
      </c>
      <c r="B28" s="44" t="str">
        <f>IF(C28&lt;&gt;"",設定!$D$4,"")</f>
        <v/>
      </c>
      <c r="C28" s="522" t="str">
        <f t="shared" si="2"/>
        <v/>
      </c>
      <c r="D28" s="525" t="str">
        <f>IF(設定!B29&lt;&gt;0,設定!B29,"")</f>
        <v/>
      </c>
      <c r="E28" s="143"/>
      <c r="F28" s="93"/>
      <c r="G28" s="93"/>
      <c r="H28" s="93"/>
      <c r="I28" s="93"/>
      <c r="J28" s="110"/>
      <c r="K28" s="93"/>
      <c r="L28" s="93"/>
      <c r="M28" s="93"/>
      <c r="N28" s="110"/>
      <c r="O28" s="62"/>
      <c r="P28" s="93"/>
      <c r="Q28" s="93"/>
      <c r="R28" s="110"/>
      <c r="S28" s="93"/>
      <c r="T28" s="135"/>
      <c r="U28" s="206"/>
      <c r="V28" s="190"/>
      <c r="W28" s="248"/>
      <c r="X28" s="105" t="str">
        <f t="shared" si="11"/>
        <v/>
      </c>
      <c r="Y28" s="105" t="str">
        <f t="shared" si="12"/>
        <v/>
      </c>
      <c r="Z28" s="539"/>
      <c r="AA28" s="513">
        <f t="shared" si="13"/>
        <v>0</v>
      </c>
      <c r="AB28" s="513">
        <f t="shared" si="14"/>
        <v>0</v>
      </c>
      <c r="AC28" s="513">
        <f t="shared" si="15"/>
        <v>0</v>
      </c>
      <c r="AD28" s="513">
        <f t="shared" si="16"/>
        <v>0</v>
      </c>
      <c r="AE28" s="513">
        <f t="shared" si="17"/>
        <v>0</v>
      </c>
      <c r="AF28" s="513"/>
      <c r="AG28" s="513">
        <f t="shared" si="18"/>
        <v>0</v>
      </c>
      <c r="AH28" s="513">
        <f t="shared" si="10"/>
        <v>0</v>
      </c>
      <c r="AI28" s="540"/>
      <c r="AJ28" s="540"/>
      <c r="AK28" s="540"/>
      <c r="AL28" s="540"/>
      <c r="AM28" s="540"/>
      <c r="AN28" s="540"/>
      <c r="AO28" s="540"/>
      <c r="AP28" s="540"/>
      <c r="AQ28" s="540"/>
      <c r="AR28" s="540"/>
      <c r="AS28" s="540"/>
      <c r="AT28" s="106"/>
    </row>
    <row r="29" spans="1:46" s="38" customFormat="1" ht="15" customHeight="1" x14ac:dyDescent="0.15">
      <c r="A29" s="43" t="str">
        <f>IF(C29&lt;&gt;"",設定!$C$4&amp;TEXT(ROW(A29)-6,"00"),"")</f>
        <v/>
      </c>
      <c r="B29" s="44" t="str">
        <f>IF(C29&lt;&gt;"",設定!$D$4,"")</f>
        <v/>
      </c>
      <c r="C29" s="522" t="str">
        <f t="shared" si="2"/>
        <v/>
      </c>
      <c r="D29" s="525" t="str">
        <f>IF(設定!B30&lt;&gt;0,設定!B30,"")</f>
        <v/>
      </c>
      <c r="E29" s="143"/>
      <c r="F29" s="93"/>
      <c r="G29" s="93"/>
      <c r="H29" s="93"/>
      <c r="I29" s="93"/>
      <c r="J29" s="110"/>
      <c r="K29" s="93"/>
      <c r="L29" s="93"/>
      <c r="M29" s="93"/>
      <c r="N29" s="110"/>
      <c r="O29" s="62"/>
      <c r="P29" s="93"/>
      <c r="Q29" s="93"/>
      <c r="R29" s="110"/>
      <c r="S29" s="93"/>
      <c r="T29" s="135"/>
      <c r="U29" s="206"/>
      <c r="V29" s="190"/>
      <c r="W29" s="248"/>
      <c r="X29" s="105" t="str">
        <f t="shared" si="11"/>
        <v/>
      </c>
      <c r="Y29" s="105" t="str">
        <f t="shared" si="12"/>
        <v/>
      </c>
      <c r="Z29" s="539"/>
      <c r="AA29" s="513">
        <f t="shared" si="13"/>
        <v>0</v>
      </c>
      <c r="AB29" s="513">
        <f t="shared" si="14"/>
        <v>0</v>
      </c>
      <c r="AC29" s="513">
        <f t="shared" si="15"/>
        <v>0</v>
      </c>
      <c r="AD29" s="513">
        <f t="shared" si="16"/>
        <v>0</v>
      </c>
      <c r="AE29" s="513">
        <f t="shared" si="17"/>
        <v>0</v>
      </c>
      <c r="AF29" s="513"/>
      <c r="AG29" s="513">
        <f t="shared" si="18"/>
        <v>0</v>
      </c>
      <c r="AH29" s="513">
        <f t="shared" si="10"/>
        <v>0</v>
      </c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106"/>
    </row>
    <row r="30" spans="1:46" s="38" customFormat="1" ht="15" customHeight="1" x14ac:dyDescent="0.15">
      <c r="A30" s="632" t="str">
        <f>IF(C30&lt;&gt;"",設定!$C$4&amp;TEXT(ROW(A30)-6,"00"),"")</f>
        <v/>
      </c>
      <c r="B30" s="633" t="str">
        <f>IF(C30&lt;&gt;"",設定!$D$4,"")</f>
        <v/>
      </c>
      <c r="C30" s="751" t="str">
        <f t="shared" si="2"/>
        <v/>
      </c>
      <c r="D30" s="525" t="str">
        <f>IF(設定!B31&lt;&gt;0,設定!B31,"")</f>
        <v/>
      </c>
      <c r="E30" s="143"/>
      <c r="F30" s="93"/>
      <c r="G30" s="93"/>
      <c r="H30" s="93"/>
      <c r="I30" s="93"/>
      <c r="J30" s="110"/>
      <c r="K30" s="93"/>
      <c r="L30" s="93"/>
      <c r="M30" s="93"/>
      <c r="N30" s="110"/>
      <c r="O30" s="62"/>
      <c r="P30" s="93"/>
      <c r="Q30" s="93"/>
      <c r="R30" s="110"/>
      <c r="S30" s="93"/>
      <c r="T30" s="135"/>
      <c r="U30" s="206"/>
      <c r="V30" s="190"/>
      <c r="W30" s="248"/>
      <c r="X30" s="105" t="str">
        <f t="shared" si="11"/>
        <v/>
      </c>
      <c r="Y30" s="105" t="str">
        <f t="shared" si="12"/>
        <v/>
      </c>
      <c r="Z30" s="539"/>
      <c r="AA30" s="513">
        <f t="shared" si="13"/>
        <v>0</v>
      </c>
      <c r="AB30" s="513">
        <f t="shared" si="14"/>
        <v>0</v>
      </c>
      <c r="AC30" s="513">
        <f t="shared" si="15"/>
        <v>0</v>
      </c>
      <c r="AD30" s="513">
        <f t="shared" si="16"/>
        <v>0</v>
      </c>
      <c r="AE30" s="513">
        <f t="shared" si="17"/>
        <v>0</v>
      </c>
      <c r="AF30" s="513"/>
      <c r="AG30" s="513">
        <f t="shared" si="18"/>
        <v>0</v>
      </c>
      <c r="AH30" s="513">
        <f t="shared" si="10"/>
        <v>0</v>
      </c>
      <c r="AI30" s="540"/>
      <c r="AJ30" s="540"/>
      <c r="AK30" s="540"/>
      <c r="AL30" s="540"/>
      <c r="AM30" s="540"/>
      <c r="AN30" s="540"/>
      <c r="AO30" s="540"/>
      <c r="AP30" s="540"/>
      <c r="AQ30" s="540"/>
      <c r="AR30" s="540"/>
      <c r="AS30" s="540"/>
      <c r="AT30" s="106"/>
    </row>
    <row r="31" spans="1:46" s="38" customFormat="1" ht="15" customHeight="1" thickBot="1" x14ac:dyDescent="0.2">
      <c r="A31" s="782" t="str">
        <f>IF(C31&lt;&gt;"",設定!$C$4&amp;TEXT(ROW(A31)-6,"00"),"")</f>
        <v/>
      </c>
      <c r="B31" s="783" t="str">
        <f>IF(C31&lt;&gt;"",設定!$D$4,"")</f>
        <v/>
      </c>
      <c r="C31" s="784" t="str">
        <f t="shared" ref="C31" si="19">IF(D31&lt;&gt;"","学部","")</f>
        <v/>
      </c>
      <c r="D31" s="785" t="str">
        <f>IF(設定!B32&lt;&gt;0,設定!B32,"")</f>
        <v/>
      </c>
      <c r="E31" s="786"/>
      <c r="F31" s="787"/>
      <c r="G31" s="787"/>
      <c r="H31" s="787"/>
      <c r="I31" s="787"/>
      <c r="J31" s="788"/>
      <c r="K31" s="787"/>
      <c r="L31" s="787"/>
      <c r="M31" s="787"/>
      <c r="N31" s="788"/>
      <c r="O31" s="789"/>
      <c r="P31" s="787"/>
      <c r="Q31" s="787"/>
      <c r="R31" s="788"/>
      <c r="S31" s="787"/>
      <c r="T31" s="790"/>
      <c r="U31" s="791"/>
      <c r="V31" s="792"/>
      <c r="W31" s="793"/>
      <c r="X31" s="105" t="str">
        <f t="shared" ref="X31" si="20">IF(SUM(AA31:AE31)&gt;0,"←未入力あり","")</f>
        <v/>
      </c>
      <c r="Y31" s="105" t="str">
        <f t="shared" ref="Y31" si="21">IF(SUM(AG31:AH31)&lt;&gt;0,"←入力エラー","")</f>
        <v/>
      </c>
      <c r="Z31" s="539"/>
      <c r="AA31" s="513">
        <f t="shared" ref="AA31" si="22">IF(AND(D31&lt;&gt;"",COUNTA(E31:N31)=0),1,0)</f>
        <v>0</v>
      </c>
      <c r="AB31" s="513">
        <f t="shared" ref="AB31" si="23">IF(AND(D31&lt;&gt;"",COUNTA(O31:T31)=0),1,0)</f>
        <v>0</v>
      </c>
      <c r="AC31" s="513">
        <f t="shared" ref="AC31" si="24">IF(AND(O31&lt;&gt;"",U31=""),1,0)</f>
        <v>0</v>
      </c>
      <c r="AD31" s="513">
        <f t="shared" ref="AD31" si="25">IF(AND(P31&lt;&gt;"",V31=""),1,0)</f>
        <v>0</v>
      </c>
      <c r="AE31" s="513">
        <f t="shared" ref="AE31" si="26">IF(AND(D31&lt;&gt;"",W31=""),1,0)</f>
        <v>0</v>
      </c>
      <c r="AF31" s="513"/>
      <c r="AG31" s="513">
        <f t="shared" ref="AG31" si="27">IF(AND(COUNTA(E31:M31)&lt;&gt;0,N31&lt;&gt;""),1,0)</f>
        <v>0</v>
      </c>
      <c r="AH31" s="513">
        <f t="shared" si="10"/>
        <v>0</v>
      </c>
      <c r="AI31" s="540"/>
      <c r="AJ31" s="540"/>
      <c r="AK31" s="540"/>
      <c r="AL31" s="540"/>
      <c r="AM31" s="540"/>
      <c r="AN31" s="540"/>
      <c r="AO31" s="540"/>
      <c r="AP31" s="540"/>
      <c r="AQ31" s="540"/>
      <c r="AR31" s="540"/>
      <c r="AS31" s="540"/>
      <c r="AT31" s="106"/>
    </row>
  </sheetData>
  <sheetProtection algorithmName="SHA-512" hashValue="XjW+iS8dRzAWYH/GEB1icRNajqrTR9f+UCA/S7IFC/XPoZZFVMq2wqECCamUuDa/5l2qqHjxuYk9FArgT+3dbw==" saltValue="pumEqkdT+Ss6u7sM5QTk7A==" spinCount="100000" sheet="1" objects="1" scenarios="1"/>
  <mergeCells count="4">
    <mergeCell ref="E3:N3"/>
    <mergeCell ref="O3:T3"/>
    <mergeCell ref="O4:T4"/>
    <mergeCell ref="J4:N4"/>
  </mergeCells>
  <phoneticPr fontId="2"/>
  <conditionalFormatting sqref="D7:W31">
    <cfRule type="expression" dxfId="64" priority="9">
      <formula>$C7=""</formula>
    </cfRule>
  </conditionalFormatting>
  <conditionalFormatting sqref="E3">
    <cfRule type="containsText" dxfId="63" priority="185" operator="containsText" text="未入力">
      <formula>NOT(ISERROR(SEARCH("未入力",#REF!)))</formula>
    </cfRule>
  </conditionalFormatting>
  <conditionalFormatting sqref="E7:N31">
    <cfRule type="expression" dxfId="62" priority="6">
      <formula>AND(COUNTA($E7:$M7)&gt;0,COUNTA($N7)&gt;0)</formula>
    </cfRule>
  </conditionalFormatting>
  <conditionalFormatting sqref="E3:U3">
    <cfRule type="containsText" dxfId="61" priority="25" operator="containsText" text="未入力">
      <formula>NOT(ISERROR(SEARCH("未入力",E3)))</formula>
    </cfRule>
  </conditionalFormatting>
  <conditionalFormatting sqref="J4">
    <cfRule type="containsText" dxfId="60" priority="10" operator="containsText" text="複数選択">
      <formula>NOT(ISERROR(SEARCH("複数選択",#REF!)))</formula>
    </cfRule>
    <cfRule type="containsText" dxfId="59" priority="11" operator="containsText" text="未入力">
      <formula>NOT(ISERROR(SEARCH("未入力",#REF!)))</formula>
    </cfRule>
    <cfRule type="containsText" dxfId="58" priority="28" operator="containsText" text="複数">
      <formula>NOT(ISERROR(SEARCH("複数",J4)))</formula>
    </cfRule>
    <cfRule type="containsText" dxfId="57" priority="658" operator="containsText" text="複数選択">
      <formula>NOT(ISERROR(SEARCH("複数選択",#REF!)))</formula>
    </cfRule>
  </conditionalFormatting>
  <conditionalFormatting sqref="O3:O4 U3:U4 W3:W4">
    <cfRule type="containsText" dxfId="56" priority="652" operator="containsText" text="未入力">
      <formula>NOT(ISERROR(SEARCH("未入力",#REF!)))</formula>
    </cfRule>
  </conditionalFormatting>
  <conditionalFormatting sqref="O4 U4:W4">
    <cfRule type="containsText" dxfId="55" priority="655" operator="containsText" text="複数選択">
      <formula>NOT(ISERROR(SEARCH("複数選択",#REF!)))</formula>
    </cfRule>
  </conditionalFormatting>
  <conditionalFormatting sqref="O4">
    <cfRule type="containsText" dxfId="54" priority="26" operator="containsText" text="複数">
      <formula>NOT(ISERROR(SEARCH("複数",O4)))</formula>
    </cfRule>
  </conditionalFormatting>
  <conditionalFormatting sqref="O7:T31">
    <cfRule type="expression" dxfId="53" priority="5">
      <formula>AND(COUNTA($O7:$S7)&gt;0,COUNTA($T7)&gt;0)</formula>
    </cfRule>
  </conditionalFormatting>
  <conditionalFormatting sqref="U7:U31">
    <cfRule type="expression" dxfId="52" priority="8">
      <formula>$O7=""</formula>
    </cfRule>
  </conditionalFormatting>
  <conditionalFormatting sqref="U3:W3">
    <cfRule type="containsText" dxfId="51" priority="16" operator="containsText" text="入力">
      <formula>NOT(ISERROR(SEARCH("入力",U3)))</formula>
    </cfRule>
  </conditionalFormatting>
  <conditionalFormatting sqref="U4:W4">
    <cfRule type="containsText" dxfId="50" priority="17" operator="containsText" text="複数">
      <formula>NOT(ISERROR(SEARCH("複数",U4)))</formula>
    </cfRule>
  </conditionalFormatting>
  <conditionalFormatting sqref="V7:V31">
    <cfRule type="expression" dxfId="49" priority="7">
      <formula>$P7=""</formula>
    </cfRule>
  </conditionalFormatting>
  <conditionalFormatting sqref="W3">
    <cfRule type="containsText" dxfId="48" priority="18" operator="containsText" text="未入力">
      <formula>NOT(ISERROR(SEARCH("未入力",W3)))</formula>
    </cfRule>
  </conditionalFormatting>
  <conditionalFormatting sqref="X7:X31">
    <cfRule type="containsText" dxfId="47" priority="2" operator="containsText" text="未入力">
      <formula>NOT(ISERROR(SEARCH("未入力",X7)))</formula>
    </cfRule>
  </conditionalFormatting>
  <conditionalFormatting sqref="Y7:Y31">
    <cfRule type="containsText" dxfId="46" priority="1" operator="containsText" text="入力">
      <formula>NOT(ISERROR(SEARCH("入力",Y7)))</formula>
    </cfRule>
  </conditionalFormatting>
  <dataValidations count="3">
    <dataValidation type="list" imeMode="disabled" allowBlank="1" showInputMessage="1" showErrorMessage="1" error="整数を入力してください。" sqref="E7:T31" xr:uid="{00000000-0002-0000-1F00-000000000000}">
      <formula1>"○"</formula1>
    </dataValidation>
    <dataValidation type="whole" imeMode="disabled" allowBlank="1" showInputMessage="1" showErrorMessage="1" error="整数を入力してください。" sqref="U7:V31" xr:uid="{00000000-0002-0000-1F00-000001000000}">
      <formula1>0</formula1>
      <formula2>99999</formula2>
    </dataValidation>
    <dataValidation type="list" imeMode="disabled" allowBlank="1" showInputMessage="1" showErrorMessage="1" error="整数を入力してください。" sqref="W7:W31" xr:uid="{00000000-0002-0000-1F00-000002000000}">
      <formula1>"1：設定,2：設定せず"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52AA2-53FD-4A13-BF54-E4A62E5E3341}">
  <dimension ref="A1:AZ51"/>
  <sheetViews>
    <sheetView showGridLines="0" zoomScale="85" zoomScaleNormal="85" zoomScaleSheetLayoutView="100" workbookViewId="0">
      <pane xSplit="4" ySplit="6" topLeftCell="E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5" width="10.625" style="37" customWidth="1"/>
    <col min="6" max="20" width="4.125" style="37" customWidth="1"/>
    <col min="21" max="21" width="15.625" style="37" customWidth="1"/>
    <col min="22" max="22" width="10.625" style="245" customWidth="1"/>
    <col min="23" max="23" width="2.5" style="364" customWidth="1"/>
    <col min="24" max="26" width="2.5" style="38" customWidth="1"/>
    <col min="27" max="28" width="2.5" style="378" customWidth="1"/>
    <col min="29" max="29" width="2.5" style="378"/>
    <col min="30" max="52" width="2.5" style="364"/>
    <col min="53" max="16384" width="2.5" style="37"/>
  </cols>
  <sheetData>
    <row r="1" spans="1:26" ht="13.5" x14ac:dyDescent="0.15">
      <c r="D1" s="36" t="s">
        <v>4988</v>
      </c>
    </row>
    <row r="2" spans="1:26" ht="12" thickBot="1" x14ac:dyDescent="0.2">
      <c r="D2" s="37" t="s">
        <v>1936</v>
      </c>
    </row>
    <row r="3" spans="1:26" ht="13.5" customHeight="1" x14ac:dyDescent="0.15">
      <c r="A3" s="45"/>
      <c r="B3" s="46"/>
      <c r="C3" s="149"/>
      <c r="D3" s="520"/>
      <c r="E3" s="341" t="str">
        <f ca="1">IF(X6=1,"↓未入力あり","")</f>
        <v/>
      </c>
      <c r="F3" s="1028" t="str">
        <f>IF(Y6=1,"↓未入力あり","")</f>
        <v/>
      </c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28"/>
      <c r="U3" s="322" t="str">
        <f>IF(Z6=1,"↓未入力あり","")</f>
        <v/>
      </c>
    </row>
    <row r="4" spans="1:26" x14ac:dyDescent="0.15">
      <c r="A4" s="47"/>
      <c r="B4" s="48"/>
      <c r="C4" s="52"/>
      <c r="D4" s="214"/>
      <c r="E4" s="479" t="s">
        <v>4989</v>
      </c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576"/>
      <c r="T4" s="576"/>
      <c r="U4" s="630"/>
    </row>
    <row r="5" spans="1:26" x14ac:dyDescent="0.15">
      <c r="A5" s="47"/>
      <c r="B5" s="48"/>
      <c r="C5" s="52"/>
      <c r="D5" s="214"/>
      <c r="E5" s="1128" t="s">
        <v>4570</v>
      </c>
      <c r="F5" s="914" t="s">
        <v>4671</v>
      </c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126" t="s">
        <v>4559</v>
      </c>
    </row>
    <row r="6" spans="1:26" ht="14.25" customHeight="1" thickBot="1" x14ac:dyDescent="0.2">
      <c r="A6" s="729" t="s">
        <v>2826</v>
      </c>
      <c r="B6" s="730" t="s">
        <v>1937</v>
      </c>
      <c r="C6" s="732" t="s">
        <v>1938</v>
      </c>
      <c r="D6" s="521" t="s">
        <v>1939</v>
      </c>
      <c r="E6" s="1129"/>
      <c r="F6" s="89" t="s">
        <v>1949</v>
      </c>
      <c r="G6" s="90" t="s">
        <v>1950</v>
      </c>
      <c r="H6" s="90" t="s">
        <v>1951</v>
      </c>
      <c r="I6" s="90" t="s">
        <v>1952</v>
      </c>
      <c r="J6" s="90" t="s">
        <v>1953</v>
      </c>
      <c r="K6" s="90" t="s">
        <v>1954</v>
      </c>
      <c r="L6" s="90" t="s">
        <v>1955</v>
      </c>
      <c r="M6" s="90" t="s">
        <v>1956</v>
      </c>
      <c r="N6" s="90" t="s">
        <v>1957</v>
      </c>
      <c r="O6" s="90" t="s">
        <v>1958</v>
      </c>
      <c r="P6" s="108" t="s">
        <v>1959</v>
      </c>
      <c r="Q6" s="90" t="s">
        <v>1961</v>
      </c>
      <c r="R6" s="90" t="s">
        <v>1962</v>
      </c>
      <c r="S6" s="175" t="s">
        <v>2064</v>
      </c>
      <c r="T6" s="175" t="s">
        <v>2314</v>
      </c>
      <c r="U6" s="116" t="s">
        <v>2307</v>
      </c>
      <c r="X6" s="38">
        <f ca="1">IF(SUM(X7:X51)&lt;&gt;0,1,0)</f>
        <v>0</v>
      </c>
      <c r="Y6" s="38">
        <f t="shared" ref="Y6:Z6" si="0">IF(SUM(Y7:Y51)&lt;&gt;0,1,0)</f>
        <v>0</v>
      </c>
      <c r="Z6" s="38">
        <f t="shared" si="0"/>
        <v>0</v>
      </c>
    </row>
    <row r="7" spans="1:26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142"/>
      <c r="F7" s="874"/>
      <c r="G7" s="875"/>
      <c r="H7" s="875"/>
      <c r="I7" s="875"/>
      <c r="J7" s="875"/>
      <c r="K7" s="875"/>
      <c r="L7" s="875"/>
      <c r="M7" s="875"/>
      <c r="N7" s="875"/>
      <c r="O7" s="875"/>
      <c r="P7" s="601"/>
      <c r="Q7" s="875"/>
      <c r="R7" s="875"/>
      <c r="S7" s="876"/>
      <c r="T7" s="876"/>
      <c r="U7" s="473"/>
      <c r="V7" s="105" t="str">
        <f ca="1">IF(SUM(X7:Z7)&gt;0,"←未入力あり","")</f>
        <v/>
      </c>
      <c r="X7" s="38">
        <f t="shared" ref="X7:X51" ca="1" si="1">IF(AND(D7&lt;&gt;"",E7=""),1,0)</f>
        <v>0</v>
      </c>
      <c r="Y7" s="38">
        <f t="shared" ref="Y7:Y51" si="2">IF(AND(E7="1：ある",COUNTA(F7:T7)=0),1,0)</f>
        <v>0</v>
      </c>
      <c r="Z7" s="38">
        <f>IF(AND(F7&gt;0,U7=""),1,0)</f>
        <v>0</v>
      </c>
    </row>
    <row r="8" spans="1:26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143"/>
      <c r="F8" s="798"/>
      <c r="G8" s="809"/>
      <c r="H8" s="809"/>
      <c r="I8" s="809"/>
      <c r="J8" s="809"/>
      <c r="K8" s="809"/>
      <c r="L8" s="809"/>
      <c r="M8" s="809"/>
      <c r="N8" s="809"/>
      <c r="O8" s="809"/>
      <c r="P8" s="877"/>
      <c r="Q8" s="809"/>
      <c r="R8" s="809"/>
      <c r="S8" s="878"/>
      <c r="T8" s="878"/>
      <c r="U8" s="248"/>
      <c r="V8" s="105" t="str">
        <f t="shared" ref="V8:V51" ca="1" si="3">IF(SUM(X8:Z8)&gt;0,"←未入力あり","")</f>
        <v/>
      </c>
      <c r="X8" s="38">
        <f t="shared" ca="1" si="1"/>
        <v>0</v>
      </c>
      <c r="Y8" s="38">
        <f t="shared" si="2"/>
        <v>0</v>
      </c>
      <c r="Z8" s="38">
        <f t="shared" ref="Z8:Z51" si="4">IF(AND(F8&gt;0,U8=""),1,0)</f>
        <v>0</v>
      </c>
    </row>
    <row r="9" spans="1:26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143"/>
      <c r="F9" s="798"/>
      <c r="G9" s="809"/>
      <c r="H9" s="809"/>
      <c r="I9" s="809"/>
      <c r="J9" s="809"/>
      <c r="K9" s="809"/>
      <c r="L9" s="809"/>
      <c r="M9" s="809"/>
      <c r="N9" s="809"/>
      <c r="O9" s="809"/>
      <c r="P9" s="877"/>
      <c r="Q9" s="809"/>
      <c r="R9" s="809"/>
      <c r="S9" s="878"/>
      <c r="T9" s="878"/>
      <c r="U9" s="248"/>
      <c r="V9" s="105" t="str">
        <f t="shared" ca="1" si="3"/>
        <v/>
      </c>
      <c r="X9" s="38">
        <f t="shared" ca="1" si="1"/>
        <v>0</v>
      </c>
      <c r="Y9" s="38">
        <f t="shared" si="2"/>
        <v>0</v>
      </c>
      <c r="Z9" s="38">
        <f t="shared" si="4"/>
        <v>0</v>
      </c>
    </row>
    <row r="10" spans="1:26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143"/>
      <c r="F10" s="798"/>
      <c r="G10" s="809"/>
      <c r="H10" s="809"/>
      <c r="I10" s="809"/>
      <c r="J10" s="809"/>
      <c r="K10" s="809"/>
      <c r="L10" s="809"/>
      <c r="M10" s="809"/>
      <c r="N10" s="809"/>
      <c r="O10" s="809"/>
      <c r="P10" s="877"/>
      <c r="Q10" s="809"/>
      <c r="R10" s="809"/>
      <c r="S10" s="878"/>
      <c r="T10" s="878"/>
      <c r="U10" s="248"/>
      <c r="V10" s="105" t="str">
        <f t="shared" ca="1" si="3"/>
        <v/>
      </c>
      <c r="X10" s="38">
        <f t="shared" ca="1" si="1"/>
        <v>0</v>
      </c>
      <c r="Y10" s="38">
        <f t="shared" si="2"/>
        <v>0</v>
      </c>
      <c r="Z10" s="38">
        <f t="shared" si="4"/>
        <v>0</v>
      </c>
    </row>
    <row r="11" spans="1:26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49" t="str">
        <f>IF(設定!AF12&lt;&gt;0,設定!AF12,"")</f>
        <v/>
      </c>
      <c r="D11" s="526" t="str">
        <f ca="1">IF(設定!AE12&lt;&gt;0,設定!AE12,"")</f>
        <v/>
      </c>
      <c r="E11" s="144"/>
      <c r="F11" s="799"/>
      <c r="G11" s="813"/>
      <c r="H11" s="813"/>
      <c r="I11" s="813"/>
      <c r="J11" s="813"/>
      <c r="K11" s="813"/>
      <c r="L11" s="813"/>
      <c r="M11" s="813"/>
      <c r="N11" s="813"/>
      <c r="O11" s="813"/>
      <c r="P11" s="879"/>
      <c r="Q11" s="813"/>
      <c r="R11" s="813"/>
      <c r="S11" s="880"/>
      <c r="T11" s="880"/>
      <c r="U11" s="249"/>
      <c r="V11" s="105" t="str">
        <f t="shared" ca="1" si="3"/>
        <v/>
      </c>
      <c r="X11" s="38">
        <f t="shared" ca="1" si="1"/>
        <v>0</v>
      </c>
      <c r="Y11" s="38">
        <f t="shared" si="2"/>
        <v>0</v>
      </c>
      <c r="Z11" s="38">
        <f t="shared" si="4"/>
        <v>0</v>
      </c>
    </row>
    <row r="12" spans="1:26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145"/>
      <c r="F12" s="800"/>
      <c r="G12" s="814"/>
      <c r="H12" s="814"/>
      <c r="I12" s="814"/>
      <c r="J12" s="814"/>
      <c r="K12" s="814"/>
      <c r="L12" s="814"/>
      <c r="M12" s="814"/>
      <c r="N12" s="814"/>
      <c r="O12" s="814"/>
      <c r="P12" s="881"/>
      <c r="Q12" s="814"/>
      <c r="R12" s="814"/>
      <c r="S12" s="882"/>
      <c r="T12" s="882"/>
      <c r="U12" s="247"/>
      <c r="V12" s="105" t="str">
        <f t="shared" ca="1" si="3"/>
        <v/>
      </c>
      <c r="X12" s="38">
        <f t="shared" ca="1" si="1"/>
        <v>0</v>
      </c>
      <c r="Y12" s="38">
        <f t="shared" si="2"/>
        <v>0</v>
      </c>
      <c r="Z12" s="38">
        <f t="shared" si="4"/>
        <v>0</v>
      </c>
    </row>
    <row r="13" spans="1:26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143"/>
      <c r="F13" s="798"/>
      <c r="G13" s="809"/>
      <c r="H13" s="809"/>
      <c r="I13" s="809"/>
      <c r="J13" s="809"/>
      <c r="K13" s="809"/>
      <c r="L13" s="809"/>
      <c r="M13" s="809"/>
      <c r="N13" s="809"/>
      <c r="O13" s="809"/>
      <c r="P13" s="877"/>
      <c r="Q13" s="809"/>
      <c r="R13" s="809"/>
      <c r="S13" s="878"/>
      <c r="T13" s="878"/>
      <c r="U13" s="248"/>
      <c r="V13" s="105" t="str">
        <f t="shared" ca="1" si="3"/>
        <v/>
      </c>
      <c r="X13" s="38">
        <f t="shared" ca="1" si="1"/>
        <v>0</v>
      </c>
      <c r="Y13" s="38">
        <f t="shared" si="2"/>
        <v>0</v>
      </c>
      <c r="Z13" s="38">
        <f t="shared" si="4"/>
        <v>0</v>
      </c>
    </row>
    <row r="14" spans="1:26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143"/>
      <c r="F14" s="798"/>
      <c r="G14" s="809"/>
      <c r="H14" s="809"/>
      <c r="I14" s="809"/>
      <c r="J14" s="809"/>
      <c r="K14" s="809"/>
      <c r="L14" s="809"/>
      <c r="M14" s="809"/>
      <c r="N14" s="809"/>
      <c r="O14" s="809"/>
      <c r="P14" s="877"/>
      <c r="Q14" s="809"/>
      <c r="R14" s="809"/>
      <c r="S14" s="878"/>
      <c r="T14" s="878"/>
      <c r="U14" s="248"/>
      <c r="V14" s="105" t="str">
        <f t="shared" ca="1" si="3"/>
        <v/>
      </c>
      <c r="X14" s="38">
        <f t="shared" ca="1" si="1"/>
        <v>0</v>
      </c>
      <c r="Y14" s="38">
        <f t="shared" si="2"/>
        <v>0</v>
      </c>
      <c r="Z14" s="38">
        <f t="shared" si="4"/>
        <v>0</v>
      </c>
    </row>
    <row r="15" spans="1:26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143"/>
      <c r="F15" s="798"/>
      <c r="G15" s="809"/>
      <c r="H15" s="809"/>
      <c r="I15" s="809"/>
      <c r="J15" s="809"/>
      <c r="K15" s="809"/>
      <c r="L15" s="809"/>
      <c r="M15" s="809"/>
      <c r="N15" s="809"/>
      <c r="O15" s="809"/>
      <c r="P15" s="877"/>
      <c r="Q15" s="809"/>
      <c r="R15" s="809"/>
      <c r="S15" s="878"/>
      <c r="T15" s="878"/>
      <c r="U15" s="248"/>
      <c r="V15" s="105" t="str">
        <f t="shared" ca="1" si="3"/>
        <v/>
      </c>
      <c r="X15" s="38">
        <f t="shared" ca="1" si="1"/>
        <v>0</v>
      </c>
      <c r="Y15" s="38">
        <f t="shared" si="2"/>
        <v>0</v>
      </c>
      <c r="Z15" s="38">
        <f t="shared" si="4"/>
        <v>0</v>
      </c>
    </row>
    <row r="16" spans="1:26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49" t="str">
        <f>IF(設定!AF17&lt;&gt;0,設定!AF17,"")</f>
        <v/>
      </c>
      <c r="D16" s="528" t="str">
        <f ca="1">IF(設定!AE17&lt;&gt;0,設定!AE17,"")</f>
        <v/>
      </c>
      <c r="E16" s="146"/>
      <c r="F16" s="801"/>
      <c r="G16" s="812"/>
      <c r="H16" s="812"/>
      <c r="I16" s="812"/>
      <c r="J16" s="812"/>
      <c r="K16" s="812"/>
      <c r="L16" s="812"/>
      <c r="M16" s="812"/>
      <c r="N16" s="812"/>
      <c r="O16" s="812"/>
      <c r="P16" s="883"/>
      <c r="Q16" s="812"/>
      <c r="R16" s="812"/>
      <c r="S16" s="884"/>
      <c r="T16" s="884"/>
      <c r="U16" s="250"/>
      <c r="V16" s="105" t="str">
        <f t="shared" ca="1" si="3"/>
        <v/>
      </c>
      <c r="X16" s="38">
        <f t="shared" ca="1" si="1"/>
        <v>0</v>
      </c>
      <c r="Y16" s="38">
        <f t="shared" si="2"/>
        <v>0</v>
      </c>
      <c r="Z16" s="38">
        <f t="shared" si="4"/>
        <v>0</v>
      </c>
    </row>
    <row r="17" spans="1:26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147"/>
      <c r="F17" s="802"/>
      <c r="G17" s="811"/>
      <c r="H17" s="811"/>
      <c r="I17" s="811"/>
      <c r="J17" s="811"/>
      <c r="K17" s="811"/>
      <c r="L17" s="811"/>
      <c r="M17" s="811"/>
      <c r="N17" s="811"/>
      <c r="O17" s="811"/>
      <c r="P17" s="885"/>
      <c r="Q17" s="811"/>
      <c r="R17" s="811"/>
      <c r="S17" s="886"/>
      <c r="T17" s="886"/>
      <c r="U17" s="251"/>
      <c r="V17" s="105" t="str">
        <f t="shared" ca="1" si="3"/>
        <v/>
      </c>
      <c r="X17" s="38">
        <f t="shared" ca="1" si="1"/>
        <v>0</v>
      </c>
      <c r="Y17" s="38">
        <f t="shared" si="2"/>
        <v>0</v>
      </c>
      <c r="Z17" s="38">
        <f t="shared" si="4"/>
        <v>0</v>
      </c>
    </row>
    <row r="18" spans="1:26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143"/>
      <c r="F18" s="798"/>
      <c r="G18" s="809"/>
      <c r="H18" s="809"/>
      <c r="I18" s="809"/>
      <c r="J18" s="809"/>
      <c r="K18" s="809"/>
      <c r="L18" s="809"/>
      <c r="M18" s="809"/>
      <c r="N18" s="809"/>
      <c r="O18" s="809"/>
      <c r="P18" s="877"/>
      <c r="Q18" s="809"/>
      <c r="R18" s="809"/>
      <c r="S18" s="878"/>
      <c r="T18" s="878"/>
      <c r="U18" s="248"/>
      <c r="V18" s="105" t="str">
        <f t="shared" ca="1" si="3"/>
        <v/>
      </c>
      <c r="X18" s="38">
        <f t="shared" ca="1" si="1"/>
        <v>0</v>
      </c>
      <c r="Y18" s="38">
        <f t="shared" si="2"/>
        <v>0</v>
      </c>
      <c r="Z18" s="38">
        <f t="shared" si="4"/>
        <v>0</v>
      </c>
    </row>
    <row r="19" spans="1:26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143"/>
      <c r="F19" s="798"/>
      <c r="G19" s="809"/>
      <c r="H19" s="809"/>
      <c r="I19" s="809"/>
      <c r="J19" s="809"/>
      <c r="K19" s="809"/>
      <c r="L19" s="809"/>
      <c r="M19" s="809"/>
      <c r="N19" s="809"/>
      <c r="O19" s="809"/>
      <c r="P19" s="877"/>
      <c r="Q19" s="809"/>
      <c r="R19" s="809"/>
      <c r="S19" s="878"/>
      <c r="T19" s="878"/>
      <c r="U19" s="248"/>
      <c r="V19" s="105" t="str">
        <f t="shared" ca="1" si="3"/>
        <v/>
      </c>
      <c r="X19" s="38">
        <f t="shared" ca="1" si="1"/>
        <v>0</v>
      </c>
      <c r="Y19" s="38">
        <f t="shared" si="2"/>
        <v>0</v>
      </c>
      <c r="Z19" s="38">
        <f t="shared" si="4"/>
        <v>0</v>
      </c>
    </row>
    <row r="20" spans="1:26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143"/>
      <c r="F20" s="798"/>
      <c r="G20" s="809"/>
      <c r="H20" s="809"/>
      <c r="I20" s="809"/>
      <c r="J20" s="809"/>
      <c r="K20" s="809"/>
      <c r="L20" s="809"/>
      <c r="M20" s="809"/>
      <c r="N20" s="809"/>
      <c r="O20" s="809"/>
      <c r="P20" s="877"/>
      <c r="Q20" s="809"/>
      <c r="R20" s="809"/>
      <c r="S20" s="878"/>
      <c r="T20" s="878"/>
      <c r="U20" s="248"/>
      <c r="V20" s="105" t="str">
        <f t="shared" ca="1" si="3"/>
        <v/>
      </c>
      <c r="X20" s="38">
        <f t="shared" ca="1" si="1"/>
        <v>0</v>
      </c>
      <c r="Y20" s="38">
        <f t="shared" si="2"/>
        <v>0</v>
      </c>
      <c r="Z20" s="38">
        <f t="shared" si="4"/>
        <v>0</v>
      </c>
    </row>
    <row r="21" spans="1:26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49" t="str">
        <f>IF(設定!AF22&lt;&gt;0,設定!AF22,"")</f>
        <v/>
      </c>
      <c r="D21" s="526" t="str">
        <f ca="1">IF(設定!AE22&lt;&gt;0,設定!AE22,"")</f>
        <v/>
      </c>
      <c r="E21" s="144"/>
      <c r="F21" s="799"/>
      <c r="G21" s="813"/>
      <c r="H21" s="813"/>
      <c r="I21" s="813"/>
      <c r="J21" s="813"/>
      <c r="K21" s="813"/>
      <c r="L21" s="813"/>
      <c r="M21" s="813"/>
      <c r="N21" s="813"/>
      <c r="O21" s="813"/>
      <c r="P21" s="879"/>
      <c r="Q21" s="813"/>
      <c r="R21" s="813"/>
      <c r="S21" s="880"/>
      <c r="T21" s="880"/>
      <c r="U21" s="249"/>
      <c r="V21" s="105" t="str">
        <f t="shared" ca="1" si="3"/>
        <v/>
      </c>
      <c r="X21" s="38">
        <f t="shared" ca="1" si="1"/>
        <v>0</v>
      </c>
      <c r="Y21" s="38">
        <f t="shared" si="2"/>
        <v>0</v>
      </c>
      <c r="Z21" s="38">
        <f t="shared" si="4"/>
        <v>0</v>
      </c>
    </row>
    <row r="22" spans="1:26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145"/>
      <c r="F22" s="800"/>
      <c r="G22" s="814"/>
      <c r="H22" s="814"/>
      <c r="I22" s="814"/>
      <c r="J22" s="814"/>
      <c r="K22" s="814"/>
      <c r="L22" s="814"/>
      <c r="M22" s="814"/>
      <c r="N22" s="814"/>
      <c r="O22" s="814"/>
      <c r="P22" s="881"/>
      <c r="Q22" s="814"/>
      <c r="R22" s="814"/>
      <c r="S22" s="882"/>
      <c r="T22" s="882"/>
      <c r="U22" s="247"/>
      <c r="V22" s="105" t="str">
        <f t="shared" ca="1" si="3"/>
        <v/>
      </c>
      <c r="X22" s="38">
        <f t="shared" ca="1" si="1"/>
        <v>0</v>
      </c>
      <c r="Y22" s="38">
        <f t="shared" si="2"/>
        <v>0</v>
      </c>
      <c r="Z22" s="38">
        <f t="shared" si="4"/>
        <v>0</v>
      </c>
    </row>
    <row r="23" spans="1:26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143"/>
      <c r="F23" s="798"/>
      <c r="G23" s="809"/>
      <c r="H23" s="809"/>
      <c r="I23" s="809"/>
      <c r="J23" s="809"/>
      <c r="K23" s="809"/>
      <c r="L23" s="809"/>
      <c r="M23" s="809"/>
      <c r="N23" s="809"/>
      <c r="O23" s="809"/>
      <c r="P23" s="877"/>
      <c r="Q23" s="809"/>
      <c r="R23" s="809"/>
      <c r="S23" s="878"/>
      <c r="T23" s="878"/>
      <c r="U23" s="248"/>
      <c r="V23" s="105" t="str">
        <f t="shared" ca="1" si="3"/>
        <v/>
      </c>
      <c r="X23" s="38">
        <f t="shared" ca="1" si="1"/>
        <v>0</v>
      </c>
      <c r="Y23" s="38">
        <f t="shared" si="2"/>
        <v>0</v>
      </c>
      <c r="Z23" s="38">
        <f t="shared" si="4"/>
        <v>0</v>
      </c>
    </row>
    <row r="24" spans="1:26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143"/>
      <c r="F24" s="798"/>
      <c r="G24" s="809"/>
      <c r="H24" s="809"/>
      <c r="I24" s="809"/>
      <c r="J24" s="809"/>
      <c r="K24" s="809"/>
      <c r="L24" s="809"/>
      <c r="M24" s="809"/>
      <c r="N24" s="809"/>
      <c r="O24" s="809"/>
      <c r="P24" s="877"/>
      <c r="Q24" s="809"/>
      <c r="R24" s="809"/>
      <c r="S24" s="878"/>
      <c r="T24" s="878"/>
      <c r="U24" s="248"/>
      <c r="V24" s="105" t="str">
        <f t="shared" ca="1" si="3"/>
        <v/>
      </c>
      <c r="X24" s="38">
        <f t="shared" ca="1" si="1"/>
        <v>0</v>
      </c>
      <c r="Y24" s="38">
        <f t="shared" si="2"/>
        <v>0</v>
      </c>
      <c r="Z24" s="38">
        <f t="shared" si="4"/>
        <v>0</v>
      </c>
    </row>
    <row r="25" spans="1:26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143"/>
      <c r="F25" s="798"/>
      <c r="G25" s="809"/>
      <c r="H25" s="809"/>
      <c r="I25" s="809"/>
      <c r="J25" s="809"/>
      <c r="K25" s="809"/>
      <c r="L25" s="809"/>
      <c r="M25" s="809"/>
      <c r="N25" s="809"/>
      <c r="O25" s="809"/>
      <c r="P25" s="877"/>
      <c r="Q25" s="809"/>
      <c r="R25" s="809"/>
      <c r="S25" s="878"/>
      <c r="T25" s="878"/>
      <c r="U25" s="248"/>
      <c r="V25" s="105" t="str">
        <f t="shared" ca="1" si="3"/>
        <v/>
      </c>
      <c r="X25" s="38">
        <f t="shared" ca="1" si="1"/>
        <v>0</v>
      </c>
      <c r="Y25" s="38">
        <f t="shared" si="2"/>
        <v>0</v>
      </c>
      <c r="Z25" s="38">
        <f t="shared" si="4"/>
        <v>0</v>
      </c>
    </row>
    <row r="26" spans="1:26" ht="15" customHeight="1" x14ac:dyDescent="0.15">
      <c r="A26" s="43" t="str">
        <f>IF(C26&lt;&gt;"",設定!$C$4&amp;TEXT(ROW(A26)-6,"00"),"")</f>
        <v/>
      </c>
      <c r="B26" s="253" t="str">
        <f>IF(C26&lt;&gt;"",設定!$D$4,"")</f>
        <v/>
      </c>
      <c r="C26" s="522" t="str">
        <f>IF(設定!AF27&lt;&gt;0,設定!AF27,"")</f>
        <v/>
      </c>
      <c r="D26" s="528" t="str">
        <f ca="1">IF(設定!AE27&lt;&gt;0,設定!AE27,"")</f>
        <v/>
      </c>
      <c r="E26" s="146"/>
      <c r="F26" s="801"/>
      <c r="G26" s="812"/>
      <c r="H26" s="812"/>
      <c r="I26" s="812"/>
      <c r="J26" s="812"/>
      <c r="K26" s="812"/>
      <c r="L26" s="812"/>
      <c r="M26" s="812"/>
      <c r="N26" s="812"/>
      <c r="O26" s="812"/>
      <c r="P26" s="883"/>
      <c r="Q26" s="812"/>
      <c r="R26" s="812"/>
      <c r="S26" s="884"/>
      <c r="T26" s="884"/>
      <c r="U26" s="250"/>
      <c r="V26" s="105" t="str">
        <f t="shared" ca="1" si="3"/>
        <v/>
      </c>
      <c r="X26" s="38">
        <f t="shared" ca="1" si="1"/>
        <v>0</v>
      </c>
      <c r="Y26" s="38">
        <f t="shared" si="2"/>
        <v>0</v>
      </c>
      <c r="Z26" s="38">
        <f t="shared" si="4"/>
        <v>0</v>
      </c>
    </row>
    <row r="27" spans="1:26" ht="15" customHeight="1" x14ac:dyDescent="0.15">
      <c r="A27" s="43" t="str">
        <f>IF(C27&lt;&gt;"",設定!$C$4&amp;TEXT(ROW(A27)-6,"00"),"")</f>
        <v/>
      </c>
      <c r="B27" s="253" t="str">
        <f>IF(C27&lt;&gt;"",設定!$D$4,"")</f>
        <v/>
      </c>
      <c r="C27" s="522" t="str">
        <f>IF(設定!AF28&lt;&gt;0,設定!AF28,"")</f>
        <v/>
      </c>
      <c r="D27" s="529" t="str">
        <f ca="1">IF(設定!AE28&lt;&gt;0,設定!AE28,"")</f>
        <v/>
      </c>
      <c r="E27" s="147"/>
      <c r="F27" s="802"/>
      <c r="G27" s="811"/>
      <c r="H27" s="811"/>
      <c r="I27" s="811"/>
      <c r="J27" s="811"/>
      <c r="K27" s="811"/>
      <c r="L27" s="811"/>
      <c r="M27" s="811"/>
      <c r="N27" s="811"/>
      <c r="O27" s="811"/>
      <c r="P27" s="885"/>
      <c r="Q27" s="811"/>
      <c r="R27" s="811"/>
      <c r="S27" s="886"/>
      <c r="T27" s="886"/>
      <c r="U27" s="251"/>
      <c r="V27" s="105" t="str">
        <f t="shared" ca="1" si="3"/>
        <v/>
      </c>
      <c r="X27" s="38">
        <f t="shared" ca="1" si="1"/>
        <v>0</v>
      </c>
      <c r="Y27" s="38">
        <f t="shared" si="2"/>
        <v>0</v>
      </c>
      <c r="Z27" s="38">
        <f t="shared" si="4"/>
        <v>0</v>
      </c>
    </row>
    <row r="28" spans="1:26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143"/>
      <c r="F28" s="798"/>
      <c r="G28" s="809"/>
      <c r="H28" s="809"/>
      <c r="I28" s="809"/>
      <c r="J28" s="809"/>
      <c r="K28" s="809"/>
      <c r="L28" s="809"/>
      <c r="M28" s="809"/>
      <c r="N28" s="809"/>
      <c r="O28" s="809"/>
      <c r="P28" s="877"/>
      <c r="Q28" s="809"/>
      <c r="R28" s="809"/>
      <c r="S28" s="878"/>
      <c r="T28" s="878"/>
      <c r="U28" s="248"/>
      <c r="V28" s="105" t="str">
        <f t="shared" ca="1" si="3"/>
        <v/>
      </c>
      <c r="X28" s="38">
        <f t="shared" ca="1" si="1"/>
        <v>0</v>
      </c>
      <c r="Y28" s="38">
        <f t="shared" si="2"/>
        <v>0</v>
      </c>
      <c r="Z28" s="38">
        <f t="shared" si="4"/>
        <v>0</v>
      </c>
    </row>
    <row r="29" spans="1:26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143"/>
      <c r="F29" s="798"/>
      <c r="G29" s="809"/>
      <c r="H29" s="809"/>
      <c r="I29" s="809"/>
      <c r="J29" s="809"/>
      <c r="K29" s="809"/>
      <c r="L29" s="809"/>
      <c r="M29" s="809"/>
      <c r="N29" s="809"/>
      <c r="O29" s="809"/>
      <c r="P29" s="877"/>
      <c r="Q29" s="809"/>
      <c r="R29" s="809"/>
      <c r="S29" s="878"/>
      <c r="T29" s="878"/>
      <c r="U29" s="248"/>
      <c r="V29" s="105" t="str">
        <f t="shared" ca="1" si="3"/>
        <v/>
      </c>
      <c r="X29" s="38">
        <f t="shared" ca="1" si="1"/>
        <v>0</v>
      </c>
      <c r="Y29" s="38">
        <f t="shared" si="2"/>
        <v>0</v>
      </c>
      <c r="Z29" s="38">
        <f t="shared" si="4"/>
        <v>0</v>
      </c>
    </row>
    <row r="30" spans="1:26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143"/>
      <c r="F30" s="798"/>
      <c r="G30" s="809"/>
      <c r="H30" s="809"/>
      <c r="I30" s="809"/>
      <c r="J30" s="809"/>
      <c r="K30" s="809"/>
      <c r="L30" s="809"/>
      <c r="M30" s="809"/>
      <c r="N30" s="809"/>
      <c r="O30" s="809"/>
      <c r="P30" s="877"/>
      <c r="Q30" s="809"/>
      <c r="R30" s="809"/>
      <c r="S30" s="878"/>
      <c r="T30" s="878"/>
      <c r="U30" s="248"/>
      <c r="V30" s="105" t="str">
        <f t="shared" ca="1" si="3"/>
        <v/>
      </c>
      <c r="X30" s="38">
        <f t="shared" ca="1" si="1"/>
        <v>0</v>
      </c>
      <c r="Y30" s="38">
        <f t="shared" si="2"/>
        <v>0</v>
      </c>
      <c r="Z30" s="38">
        <f t="shared" si="4"/>
        <v>0</v>
      </c>
    </row>
    <row r="31" spans="1:26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49" t="str">
        <f>IF(設定!AF32&lt;&gt;0,設定!AF32,"")</f>
        <v/>
      </c>
      <c r="D31" s="526" t="str">
        <f ca="1">IF(設定!AE32&lt;&gt;0,設定!AE32,"")</f>
        <v/>
      </c>
      <c r="E31" s="144"/>
      <c r="F31" s="799"/>
      <c r="G31" s="813"/>
      <c r="H31" s="813"/>
      <c r="I31" s="813"/>
      <c r="J31" s="813"/>
      <c r="K31" s="813"/>
      <c r="L31" s="813"/>
      <c r="M31" s="813"/>
      <c r="N31" s="813"/>
      <c r="O31" s="813"/>
      <c r="P31" s="879"/>
      <c r="Q31" s="813"/>
      <c r="R31" s="813"/>
      <c r="S31" s="880"/>
      <c r="T31" s="880"/>
      <c r="U31" s="249"/>
      <c r="V31" s="105" t="str">
        <f t="shared" ca="1" si="3"/>
        <v/>
      </c>
      <c r="X31" s="38">
        <f t="shared" ca="1" si="1"/>
        <v>0</v>
      </c>
      <c r="Y31" s="38">
        <f t="shared" si="2"/>
        <v>0</v>
      </c>
      <c r="Z31" s="38">
        <f t="shared" si="4"/>
        <v>0</v>
      </c>
    </row>
    <row r="32" spans="1:26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145"/>
      <c r="F32" s="800"/>
      <c r="G32" s="814"/>
      <c r="H32" s="814"/>
      <c r="I32" s="814"/>
      <c r="J32" s="814"/>
      <c r="K32" s="814"/>
      <c r="L32" s="814"/>
      <c r="M32" s="814"/>
      <c r="N32" s="814"/>
      <c r="O32" s="814"/>
      <c r="P32" s="881"/>
      <c r="Q32" s="814"/>
      <c r="R32" s="814"/>
      <c r="S32" s="882"/>
      <c r="T32" s="882"/>
      <c r="U32" s="247"/>
      <c r="V32" s="105" t="str">
        <f t="shared" ca="1" si="3"/>
        <v/>
      </c>
      <c r="X32" s="38">
        <f t="shared" ca="1" si="1"/>
        <v>0</v>
      </c>
      <c r="Y32" s="38">
        <f t="shared" si="2"/>
        <v>0</v>
      </c>
      <c r="Z32" s="38">
        <f t="shared" si="4"/>
        <v>0</v>
      </c>
    </row>
    <row r="33" spans="1:26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143"/>
      <c r="F33" s="798"/>
      <c r="G33" s="809"/>
      <c r="H33" s="809"/>
      <c r="I33" s="809"/>
      <c r="J33" s="809"/>
      <c r="K33" s="809"/>
      <c r="L33" s="809"/>
      <c r="M33" s="809"/>
      <c r="N33" s="809"/>
      <c r="O33" s="809"/>
      <c r="P33" s="877"/>
      <c r="Q33" s="809"/>
      <c r="R33" s="809"/>
      <c r="S33" s="878"/>
      <c r="T33" s="878"/>
      <c r="U33" s="248"/>
      <c r="V33" s="105" t="str">
        <f t="shared" ca="1" si="3"/>
        <v/>
      </c>
      <c r="X33" s="38">
        <f t="shared" ca="1" si="1"/>
        <v>0</v>
      </c>
      <c r="Y33" s="38">
        <f t="shared" si="2"/>
        <v>0</v>
      </c>
      <c r="Z33" s="38">
        <f t="shared" si="4"/>
        <v>0</v>
      </c>
    </row>
    <row r="34" spans="1:26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143"/>
      <c r="F34" s="798"/>
      <c r="G34" s="809"/>
      <c r="H34" s="809"/>
      <c r="I34" s="809"/>
      <c r="J34" s="809"/>
      <c r="K34" s="809"/>
      <c r="L34" s="809"/>
      <c r="M34" s="809"/>
      <c r="N34" s="809"/>
      <c r="O34" s="809"/>
      <c r="P34" s="877"/>
      <c r="Q34" s="809"/>
      <c r="R34" s="809"/>
      <c r="S34" s="878"/>
      <c r="T34" s="878"/>
      <c r="U34" s="248"/>
      <c r="V34" s="105" t="str">
        <f t="shared" ca="1" si="3"/>
        <v/>
      </c>
      <c r="X34" s="38">
        <f t="shared" ca="1" si="1"/>
        <v>0</v>
      </c>
      <c r="Y34" s="38">
        <f t="shared" si="2"/>
        <v>0</v>
      </c>
      <c r="Z34" s="38">
        <f t="shared" si="4"/>
        <v>0</v>
      </c>
    </row>
    <row r="35" spans="1:26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143"/>
      <c r="F35" s="798"/>
      <c r="G35" s="809"/>
      <c r="H35" s="809"/>
      <c r="I35" s="809"/>
      <c r="J35" s="809"/>
      <c r="K35" s="809"/>
      <c r="L35" s="809"/>
      <c r="M35" s="809"/>
      <c r="N35" s="809"/>
      <c r="O35" s="809"/>
      <c r="P35" s="877"/>
      <c r="Q35" s="809"/>
      <c r="R35" s="809"/>
      <c r="S35" s="878"/>
      <c r="T35" s="878"/>
      <c r="U35" s="248"/>
      <c r="V35" s="105" t="str">
        <f t="shared" ca="1" si="3"/>
        <v/>
      </c>
      <c r="X35" s="38">
        <f t="shared" ca="1" si="1"/>
        <v>0</v>
      </c>
      <c r="Y35" s="38">
        <f t="shared" si="2"/>
        <v>0</v>
      </c>
      <c r="Z35" s="38">
        <f t="shared" si="4"/>
        <v>0</v>
      </c>
    </row>
    <row r="36" spans="1:26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49" t="str">
        <f>IF(設定!AF37&lt;&gt;0,設定!AF37,"")</f>
        <v/>
      </c>
      <c r="D36" s="528" t="str">
        <f ca="1">IF(設定!AE37&lt;&gt;0,設定!AE37,"")</f>
        <v/>
      </c>
      <c r="E36" s="146"/>
      <c r="F36" s="801"/>
      <c r="G36" s="812"/>
      <c r="H36" s="812"/>
      <c r="I36" s="812"/>
      <c r="J36" s="812"/>
      <c r="K36" s="812"/>
      <c r="L36" s="812"/>
      <c r="M36" s="812"/>
      <c r="N36" s="812"/>
      <c r="O36" s="812"/>
      <c r="P36" s="883"/>
      <c r="Q36" s="812"/>
      <c r="R36" s="812"/>
      <c r="S36" s="884"/>
      <c r="T36" s="884"/>
      <c r="U36" s="250"/>
      <c r="V36" s="105" t="str">
        <f t="shared" ca="1" si="3"/>
        <v/>
      </c>
      <c r="X36" s="38">
        <f t="shared" ca="1" si="1"/>
        <v>0</v>
      </c>
      <c r="Y36" s="38">
        <f t="shared" si="2"/>
        <v>0</v>
      </c>
      <c r="Z36" s="38">
        <f t="shared" si="4"/>
        <v>0</v>
      </c>
    </row>
    <row r="37" spans="1:26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145"/>
      <c r="F37" s="800"/>
      <c r="G37" s="814"/>
      <c r="H37" s="814"/>
      <c r="I37" s="814"/>
      <c r="J37" s="814"/>
      <c r="K37" s="814"/>
      <c r="L37" s="814"/>
      <c r="M37" s="814"/>
      <c r="N37" s="814"/>
      <c r="O37" s="814"/>
      <c r="P37" s="881"/>
      <c r="Q37" s="814"/>
      <c r="R37" s="814"/>
      <c r="S37" s="882"/>
      <c r="T37" s="882"/>
      <c r="U37" s="247"/>
      <c r="V37" s="105" t="str">
        <f t="shared" ca="1" si="3"/>
        <v/>
      </c>
      <c r="X37" s="38">
        <f t="shared" ca="1" si="1"/>
        <v>0</v>
      </c>
      <c r="Y37" s="38">
        <f t="shared" si="2"/>
        <v>0</v>
      </c>
      <c r="Z37" s="38">
        <f t="shared" si="4"/>
        <v>0</v>
      </c>
    </row>
    <row r="38" spans="1:26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143"/>
      <c r="F38" s="798"/>
      <c r="G38" s="809"/>
      <c r="H38" s="809"/>
      <c r="I38" s="809"/>
      <c r="J38" s="809"/>
      <c r="K38" s="809"/>
      <c r="L38" s="809"/>
      <c r="M38" s="809"/>
      <c r="N38" s="809"/>
      <c r="O38" s="809"/>
      <c r="P38" s="877"/>
      <c r="Q38" s="809"/>
      <c r="R38" s="809"/>
      <c r="S38" s="878"/>
      <c r="T38" s="878"/>
      <c r="U38" s="248"/>
      <c r="V38" s="105" t="str">
        <f t="shared" ca="1" si="3"/>
        <v/>
      </c>
      <c r="X38" s="38">
        <f t="shared" ca="1" si="1"/>
        <v>0</v>
      </c>
      <c r="Y38" s="38">
        <f t="shared" si="2"/>
        <v>0</v>
      </c>
      <c r="Z38" s="38">
        <f t="shared" si="4"/>
        <v>0</v>
      </c>
    </row>
    <row r="39" spans="1:26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143"/>
      <c r="F39" s="798"/>
      <c r="G39" s="809"/>
      <c r="H39" s="809"/>
      <c r="I39" s="809"/>
      <c r="J39" s="809"/>
      <c r="K39" s="809"/>
      <c r="L39" s="809"/>
      <c r="M39" s="809"/>
      <c r="N39" s="809"/>
      <c r="O39" s="809"/>
      <c r="P39" s="877"/>
      <c r="Q39" s="809"/>
      <c r="R39" s="809"/>
      <c r="S39" s="878"/>
      <c r="T39" s="878"/>
      <c r="U39" s="248"/>
      <c r="V39" s="105" t="str">
        <f t="shared" ca="1" si="3"/>
        <v/>
      </c>
      <c r="X39" s="38">
        <f t="shared" ca="1" si="1"/>
        <v>0</v>
      </c>
      <c r="Y39" s="38">
        <f t="shared" si="2"/>
        <v>0</v>
      </c>
      <c r="Z39" s="38">
        <f t="shared" si="4"/>
        <v>0</v>
      </c>
    </row>
    <row r="40" spans="1:26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143"/>
      <c r="F40" s="798"/>
      <c r="G40" s="809"/>
      <c r="H40" s="809"/>
      <c r="I40" s="809"/>
      <c r="J40" s="809"/>
      <c r="K40" s="809"/>
      <c r="L40" s="809"/>
      <c r="M40" s="809"/>
      <c r="N40" s="809"/>
      <c r="O40" s="809"/>
      <c r="P40" s="877"/>
      <c r="Q40" s="809"/>
      <c r="R40" s="809"/>
      <c r="S40" s="878"/>
      <c r="T40" s="878"/>
      <c r="U40" s="248"/>
      <c r="V40" s="105" t="str">
        <f t="shared" ca="1" si="3"/>
        <v/>
      </c>
      <c r="X40" s="38">
        <f t="shared" ca="1" si="1"/>
        <v>0</v>
      </c>
      <c r="Y40" s="38">
        <f t="shared" si="2"/>
        <v>0</v>
      </c>
      <c r="Z40" s="38">
        <f t="shared" si="4"/>
        <v>0</v>
      </c>
    </row>
    <row r="41" spans="1:26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49" t="str">
        <f>IF(設定!AF42&lt;&gt;0,設定!AF42,"")</f>
        <v/>
      </c>
      <c r="D41" s="528" t="str">
        <f ca="1">IF(設定!AE42&lt;&gt;0,設定!AE42,"")</f>
        <v/>
      </c>
      <c r="E41" s="146"/>
      <c r="F41" s="801"/>
      <c r="G41" s="812"/>
      <c r="H41" s="812"/>
      <c r="I41" s="812"/>
      <c r="J41" s="812"/>
      <c r="K41" s="812"/>
      <c r="L41" s="812"/>
      <c r="M41" s="812"/>
      <c r="N41" s="812"/>
      <c r="O41" s="812"/>
      <c r="P41" s="883"/>
      <c r="Q41" s="812"/>
      <c r="R41" s="812"/>
      <c r="S41" s="884"/>
      <c r="T41" s="884"/>
      <c r="U41" s="250"/>
      <c r="V41" s="105" t="str">
        <f t="shared" ca="1" si="3"/>
        <v/>
      </c>
      <c r="X41" s="38">
        <f t="shared" ca="1" si="1"/>
        <v>0</v>
      </c>
      <c r="Y41" s="38">
        <f t="shared" si="2"/>
        <v>0</v>
      </c>
      <c r="Z41" s="38">
        <f t="shared" si="4"/>
        <v>0</v>
      </c>
    </row>
    <row r="42" spans="1:26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147"/>
      <c r="F42" s="802"/>
      <c r="G42" s="811"/>
      <c r="H42" s="811"/>
      <c r="I42" s="811"/>
      <c r="J42" s="811"/>
      <c r="K42" s="811"/>
      <c r="L42" s="811"/>
      <c r="M42" s="811"/>
      <c r="N42" s="811"/>
      <c r="O42" s="811"/>
      <c r="P42" s="885"/>
      <c r="Q42" s="811"/>
      <c r="R42" s="811"/>
      <c r="S42" s="886"/>
      <c r="T42" s="886"/>
      <c r="U42" s="251"/>
      <c r="V42" s="105" t="str">
        <f t="shared" ca="1" si="3"/>
        <v/>
      </c>
      <c r="X42" s="38">
        <f t="shared" ca="1" si="1"/>
        <v>0</v>
      </c>
      <c r="Y42" s="38">
        <f t="shared" si="2"/>
        <v>0</v>
      </c>
      <c r="Z42" s="38">
        <f t="shared" si="4"/>
        <v>0</v>
      </c>
    </row>
    <row r="43" spans="1:26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143"/>
      <c r="F43" s="798"/>
      <c r="G43" s="809"/>
      <c r="H43" s="809"/>
      <c r="I43" s="809"/>
      <c r="J43" s="809"/>
      <c r="K43" s="809"/>
      <c r="L43" s="809"/>
      <c r="M43" s="809"/>
      <c r="N43" s="809"/>
      <c r="O43" s="809"/>
      <c r="P43" s="877"/>
      <c r="Q43" s="809"/>
      <c r="R43" s="809"/>
      <c r="S43" s="878"/>
      <c r="T43" s="878"/>
      <c r="U43" s="248"/>
      <c r="V43" s="105" t="str">
        <f t="shared" ca="1" si="3"/>
        <v/>
      </c>
      <c r="X43" s="38">
        <f t="shared" ca="1" si="1"/>
        <v>0</v>
      </c>
      <c r="Y43" s="38">
        <f t="shared" si="2"/>
        <v>0</v>
      </c>
      <c r="Z43" s="38">
        <f t="shared" si="4"/>
        <v>0</v>
      </c>
    </row>
    <row r="44" spans="1:26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143"/>
      <c r="F44" s="798"/>
      <c r="G44" s="809"/>
      <c r="H44" s="809"/>
      <c r="I44" s="809"/>
      <c r="J44" s="809"/>
      <c r="K44" s="809"/>
      <c r="L44" s="809"/>
      <c r="M44" s="809"/>
      <c r="N44" s="809"/>
      <c r="O44" s="809"/>
      <c r="P44" s="877"/>
      <c r="Q44" s="809"/>
      <c r="R44" s="809"/>
      <c r="S44" s="878"/>
      <c r="T44" s="878"/>
      <c r="U44" s="248"/>
      <c r="V44" s="105" t="str">
        <f t="shared" ca="1" si="3"/>
        <v/>
      </c>
      <c r="X44" s="38">
        <f t="shared" ca="1" si="1"/>
        <v>0</v>
      </c>
      <c r="Y44" s="38">
        <f t="shared" si="2"/>
        <v>0</v>
      </c>
      <c r="Z44" s="38">
        <f t="shared" si="4"/>
        <v>0</v>
      </c>
    </row>
    <row r="45" spans="1:26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143"/>
      <c r="F45" s="798"/>
      <c r="G45" s="809"/>
      <c r="H45" s="809"/>
      <c r="I45" s="809"/>
      <c r="J45" s="809"/>
      <c r="K45" s="809"/>
      <c r="L45" s="809"/>
      <c r="M45" s="809"/>
      <c r="N45" s="809"/>
      <c r="O45" s="809"/>
      <c r="P45" s="877"/>
      <c r="Q45" s="809"/>
      <c r="R45" s="809"/>
      <c r="S45" s="878"/>
      <c r="T45" s="878"/>
      <c r="U45" s="248"/>
      <c r="V45" s="105" t="str">
        <f t="shared" ca="1" si="3"/>
        <v/>
      </c>
      <c r="X45" s="38">
        <f t="shared" ca="1" si="1"/>
        <v>0</v>
      </c>
      <c r="Y45" s="38">
        <f t="shared" si="2"/>
        <v>0</v>
      </c>
      <c r="Z45" s="38">
        <f t="shared" si="4"/>
        <v>0</v>
      </c>
    </row>
    <row r="46" spans="1:26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49" t="str">
        <f>IF(設定!AF47&lt;&gt;0,設定!AF47,"")</f>
        <v/>
      </c>
      <c r="D46" s="528" t="str">
        <f ca="1">IF(設定!AE47&lt;&gt;0,設定!AE47,"")</f>
        <v/>
      </c>
      <c r="E46" s="146"/>
      <c r="F46" s="801"/>
      <c r="G46" s="812"/>
      <c r="H46" s="812"/>
      <c r="I46" s="812"/>
      <c r="J46" s="812"/>
      <c r="K46" s="812"/>
      <c r="L46" s="812"/>
      <c r="M46" s="812"/>
      <c r="N46" s="812"/>
      <c r="O46" s="812"/>
      <c r="P46" s="883"/>
      <c r="Q46" s="812"/>
      <c r="R46" s="812"/>
      <c r="S46" s="884"/>
      <c r="T46" s="884"/>
      <c r="U46" s="250"/>
      <c r="V46" s="105" t="str">
        <f t="shared" ca="1" si="3"/>
        <v/>
      </c>
      <c r="X46" s="38">
        <f t="shared" ca="1" si="1"/>
        <v>0</v>
      </c>
      <c r="Y46" s="38">
        <f t="shared" si="2"/>
        <v>0</v>
      </c>
      <c r="Z46" s="38">
        <f t="shared" si="4"/>
        <v>0</v>
      </c>
    </row>
    <row r="47" spans="1:26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147"/>
      <c r="F47" s="802"/>
      <c r="G47" s="811"/>
      <c r="H47" s="811"/>
      <c r="I47" s="811"/>
      <c r="J47" s="811"/>
      <c r="K47" s="811"/>
      <c r="L47" s="811"/>
      <c r="M47" s="811"/>
      <c r="N47" s="811"/>
      <c r="O47" s="811"/>
      <c r="P47" s="885"/>
      <c r="Q47" s="811"/>
      <c r="R47" s="811"/>
      <c r="S47" s="886"/>
      <c r="T47" s="886"/>
      <c r="U47" s="251"/>
      <c r="V47" s="105" t="str">
        <f t="shared" ca="1" si="3"/>
        <v/>
      </c>
      <c r="X47" s="38">
        <f t="shared" ca="1" si="1"/>
        <v>0</v>
      </c>
      <c r="Y47" s="38">
        <f t="shared" si="2"/>
        <v>0</v>
      </c>
      <c r="Z47" s="38">
        <f t="shared" si="4"/>
        <v>0</v>
      </c>
    </row>
    <row r="48" spans="1:26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143"/>
      <c r="F48" s="798"/>
      <c r="G48" s="809"/>
      <c r="H48" s="809"/>
      <c r="I48" s="809"/>
      <c r="J48" s="809"/>
      <c r="K48" s="809"/>
      <c r="L48" s="809"/>
      <c r="M48" s="809"/>
      <c r="N48" s="809"/>
      <c r="O48" s="809"/>
      <c r="P48" s="877"/>
      <c r="Q48" s="809"/>
      <c r="R48" s="809"/>
      <c r="S48" s="878"/>
      <c r="T48" s="878"/>
      <c r="U48" s="248"/>
      <c r="V48" s="105" t="str">
        <f t="shared" ca="1" si="3"/>
        <v/>
      </c>
      <c r="X48" s="38">
        <f t="shared" ca="1" si="1"/>
        <v>0</v>
      </c>
      <c r="Y48" s="38">
        <f t="shared" si="2"/>
        <v>0</v>
      </c>
      <c r="Z48" s="38">
        <f t="shared" si="4"/>
        <v>0</v>
      </c>
    </row>
    <row r="49" spans="1:26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143"/>
      <c r="F49" s="798"/>
      <c r="G49" s="809"/>
      <c r="H49" s="809"/>
      <c r="I49" s="809"/>
      <c r="J49" s="809"/>
      <c r="K49" s="809"/>
      <c r="L49" s="809"/>
      <c r="M49" s="809"/>
      <c r="N49" s="809"/>
      <c r="O49" s="809"/>
      <c r="P49" s="877"/>
      <c r="Q49" s="809"/>
      <c r="R49" s="809"/>
      <c r="S49" s="878"/>
      <c r="T49" s="878"/>
      <c r="U49" s="248"/>
      <c r="V49" s="105" t="str">
        <f t="shared" ca="1" si="3"/>
        <v/>
      </c>
      <c r="X49" s="38">
        <f t="shared" ca="1" si="1"/>
        <v>0</v>
      </c>
      <c r="Y49" s="38">
        <f t="shared" si="2"/>
        <v>0</v>
      </c>
      <c r="Z49" s="38">
        <f t="shared" si="4"/>
        <v>0</v>
      </c>
    </row>
    <row r="50" spans="1:26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143"/>
      <c r="F50" s="798"/>
      <c r="G50" s="809"/>
      <c r="H50" s="809"/>
      <c r="I50" s="809"/>
      <c r="J50" s="809"/>
      <c r="K50" s="809"/>
      <c r="L50" s="809"/>
      <c r="M50" s="809"/>
      <c r="N50" s="809"/>
      <c r="O50" s="809"/>
      <c r="P50" s="877"/>
      <c r="Q50" s="809"/>
      <c r="R50" s="809"/>
      <c r="S50" s="878"/>
      <c r="T50" s="878"/>
      <c r="U50" s="248"/>
      <c r="V50" s="105" t="str">
        <f t="shared" ca="1" si="3"/>
        <v/>
      </c>
      <c r="X50" s="38">
        <f t="shared" ca="1" si="1"/>
        <v>0</v>
      </c>
      <c r="Y50" s="38">
        <f t="shared" si="2"/>
        <v>0</v>
      </c>
      <c r="Z50" s="38">
        <f t="shared" si="4"/>
        <v>0</v>
      </c>
    </row>
    <row r="51" spans="1:26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148"/>
      <c r="F51" s="639"/>
      <c r="G51" s="595"/>
      <c r="H51" s="595"/>
      <c r="I51" s="595"/>
      <c r="J51" s="595"/>
      <c r="K51" s="595"/>
      <c r="L51" s="595"/>
      <c r="M51" s="595"/>
      <c r="N51" s="595"/>
      <c r="O51" s="595"/>
      <c r="P51" s="594"/>
      <c r="Q51" s="595"/>
      <c r="R51" s="595"/>
      <c r="S51" s="596"/>
      <c r="T51" s="596"/>
      <c r="U51" s="340"/>
      <c r="V51" s="105" t="str">
        <f t="shared" ca="1" si="3"/>
        <v/>
      </c>
      <c r="X51" s="38">
        <f t="shared" ca="1" si="1"/>
        <v>0</v>
      </c>
      <c r="Y51" s="38">
        <f t="shared" si="2"/>
        <v>0</v>
      </c>
      <c r="Z51" s="38">
        <f t="shared" si="4"/>
        <v>0</v>
      </c>
    </row>
  </sheetData>
  <sheetProtection algorithmName="SHA-512" hashValue="BhyfGOubFH8d5OCbE9CvSB5OAYqthc3nd/hUsJhMvuvGjChVUxzQFe3G0no4oE10z9zDzoHvQEwssTNvuFkBew==" saltValue="L8dA7KYedekNU3mBOqJbsA==" spinCount="100000" sheet="1" objects="1" scenarios="1"/>
  <mergeCells count="2">
    <mergeCell ref="F3:T3"/>
    <mergeCell ref="E5:E6"/>
  </mergeCells>
  <phoneticPr fontId="2"/>
  <conditionalFormatting sqref="D7:U51">
    <cfRule type="expression" dxfId="45" priority="1">
      <formula>$C7=""</formula>
    </cfRule>
  </conditionalFormatting>
  <conditionalFormatting sqref="E3:F3">
    <cfRule type="containsText" dxfId="44" priority="6" operator="containsText" text="未入力">
      <formula>NOT(ISERROR(SEARCH("未入力",E3)))</formula>
    </cfRule>
  </conditionalFormatting>
  <conditionalFormatting sqref="F7:U51">
    <cfRule type="expression" dxfId="43" priority="2">
      <formula>$E7&lt;&gt;"1：ある"</formula>
    </cfRule>
  </conditionalFormatting>
  <conditionalFormatting sqref="U3">
    <cfRule type="containsText" dxfId="42" priority="4" operator="containsText" text="未入力">
      <formula>NOT(ISERROR(SEARCH("未入力",U3)))</formula>
    </cfRule>
  </conditionalFormatting>
  <conditionalFormatting sqref="U7:U51">
    <cfRule type="expression" dxfId="41" priority="3">
      <formula>$F7=""</formula>
    </cfRule>
  </conditionalFormatting>
  <conditionalFormatting sqref="V7:V51">
    <cfRule type="containsText" dxfId="40" priority="5" operator="containsText" text="未入力">
      <formula>NOT(ISERROR(SEARCH("未入力",V7)))</formula>
    </cfRule>
  </conditionalFormatting>
  <dataValidations count="3">
    <dataValidation type="whole" imeMode="disabled" allowBlank="1" showInputMessage="1" showErrorMessage="1" error="整数を入力してください。" sqref="F7:T51" xr:uid="{DB89F11F-4B40-49B9-816D-BC4A3B2B4C3C}">
      <formula1>0</formula1>
      <formula2>99999</formula2>
    </dataValidation>
    <dataValidation type="list" imeMode="disabled" allowBlank="1" showInputMessage="1" showErrorMessage="1" error="整数を入力してください。" sqref="E7:E51" xr:uid="{D0990A95-1368-4B7A-8EFB-FA103FC8D3B9}">
      <formula1>"1：ある,2：ない"</formula1>
    </dataValidation>
    <dataValidation type="list" allowBlank="1" showInputMessage="1" showErrorMessage="1" sqref="U7:U51" xr:uid="{A6310981-FAE5-4D62-87D8-D075AD408AD1}">
      <formula1>"1：全学生に義務づけ,2：全学生が可能,3：留学生以外も可能,4：留学生のみ,5：卒業・修了不可"</formula1>
    </dataValidation>
  </dataValidations>
  <pageMargins left="0.70866141732283472" right="0.70866141732283472" top="0.74803149606299213" bottom="0.74803149606299213" header="0.31496062992125984" footer="0.31496062992125984"/>
  <pageSetup paperSize="9" scale="98" orientation="landscape" r:id="rId1"/>
  <colBreaks count="1" manualBreakCount="1">
    <brk id="2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CQ1012"/>
  <sheetViews>
    <sheetView showGridLines="0" topLeftCell="D1" zoomScale="85" zoomScaleNormal="85" workbookViewId="0">
      <selection activeCell="D1" sqref="D1"/>
    </sheetView>
  </sheetViews>
  <sheetFormatPr defaultColWidth="2.5" defaultRowHeight="11.25" x14ac:dyDescent="0.15"/>
  <cols>
    <col min="1" max="2" width="2.5" style="586" hidden="1" customWidth="1"/>
    <col min="3" max="3" width="4.625" style="586" hidden="1" customWidth="1"/>
    <col min="4" max="6" width="22.5" style="586" customWidth="1"/>
    <col min="7" max="7" width="15.625" style="586" customWidth="1"/>
    <col min="8" max="8" width="15.625" style="587" customWidth="1"/>
    <col min="9" max="9" width="5.25" style="587" customWidth="1"/>
    <col min="10" max="11" width="10.625" style="587" customWidth="1"/>
    <col min="12" max="12" width="13.75" style="587" customWidth="1"/>
    <col min="13" max="22" width="3.125" style="587" customWidth="1"/>
    <col min="23" max="24" width="9.625" style="587" customWidth="1"/>
    <col min="25" max="38" width="6.25" style="587" customWidth="1"/>
    <col min="39" max="40" width="15.625" style="586" customWidth="1"/>
    <col min="41" max="41" width="15.625" style="587" customWidth="1"/>
    <col min="42" max="44" width="15.625" style="586" customWidth="1"/>
    <col min="45" max="45" width="6.25" style="587" customWidth="1"/>
    <col min="46" max="48" width="15.625" style="586" customWidth="1"/>
    <col min="49" max="49" width="6.25" style="587" customWidth="1"/>
    <col min="50" max="51" width="10.625" style="591" customWidth="1"/>
    <col min="52" max="52" width="2.5" style="591" customWidth="1"/>
    <col min="53" max="67" width="2.5" style="593" customWidth="1"/>
    <col min="68" max="93" width="2.5" style="591"/>
    <col min="94" max="16384" width="2.5" style="586"/>
  </cols>
  <sheetData>
    <row r="1" spans="1:95" s="37" customFormat="1" ht="13.5" customHeight="1" x14ac:dyDescent="0.15">
      <c r="D1" s="36" t="s">
        <v>2021</v>
      </c>
      <c r="H1" s="107"/>
      <c r="I1" s="107"/>
      <c r="J1" s="106"/>
      <c r="K1" s="106"/>
      <c r="L1" s="106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O1" s="107"/>
      <c r="AS1" s="107"/>
      <c r="AW1" s="107"/>
      <c r="AX1" s="540"/>
      <c r="AY1" s="540"/>
      <c r="AZ1" s="540"/>
      <c r="BA1" s="513"/>
      <c r="BB1" s="513"/>
      <c r="BC1" s="513"/>
      <c r="BD1" s="513"/>
      <c r="BE1" s="513"/>
      <c r="BF1" s="513"/>
      <c r="BG1" s="513"/>
      <c r="BH1" s="513"/>
      <c r="BI1" s="513"/>
      <c r="BJ1" s="513"/>
      <c r="BK1" s="513"/>
      <c r="BL1" s="513"/>
      <c r="BM1" s="513"/>
      <c r="BN1" s="513"/>
      <c r="BO1" s="513"/>
      <c r="BP1" s="539"/>
      <c r="BQ1" s="539"/>
      <c r="BR1" s="539"/>
      <c r="BS1" s="539"/>
      <c r="BT1" s="539"/>
      <c r="BU1" s="539"/>
      <c r="BV1" s="539"/>
      <c r="BW1" s="539"/>
      <c r="BX1" s="539"/>
      <c r="BY1" s="539"/>
      <c r="BZ1" s="539"/>
      <c r="CA1" s="539"/>
      <c r="CB1" s="539"/>
      <c r="CC1" s="539"/>
      <c r="CD1" s="539"/>
      <c r="CE1" s="539"/>
      <c r="CF1" s="539"/>
      <c r="CG1" s="539"/>
      <c r="CH1" s="539"/>
      <c r="CI1" s="539"/>
      <c r="CJ1" s="539"/>
      <c r="CK1" s="539"/>
      <c r="CL1" s="539"/>
      <c r="CM1" s="539"/>
      <c r="CN1" s="539"/>
      <c r="CO1" s="539"/>
    </row>
    <row r="2" spans="1:95" s="37" customFormat="1" ht="13.5" customHeight="1" thickBot="1" x14ac:dyDescent="0.2">
      <c r="D2" s="37" t="s">
        <v>1982</v>
      </c>
      <c r="H2" s="107"/>
      <c r="I2" s="107"/>
      <c r="J2" s="106"/>
      <c r="K2" s="106"/>
      <c r="L2" s="106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107"/>
      <c r="AD2" s="107"/>
      <c r="AE2" s="107"/>
      <c r="AF2" s="107"/>
      <c r="AG2" s="107"/>
      <c r="AH2" s="107"/>
      <c r="AI2" s="107"/>
      <c r="AJ2" s="107"/>
      <c r="AK2" s="107"/>
      <c r="AL2" s="107"/>
      <c r="AO2" s="107"/>
      <c r="AS2" s="107"/>
      <c r="AW2" s="107"/>
      <c r="AX2" s="540"/>
      <c r="AY2" s="540"/>
      <c r="AZ2" s="540"/>
      <c r="BA2" s="513"/>
      <c r="BB2" s="513"/>
      <c r="BC2" s="513"/>
      <c r="BD2" s="513"/>
      <c r="BE2" s="513"/>
      <c r="BF2" s="513"/>
      <c r="BG2" s="513"/>
      <c r="BH2" s="513"/>
      <c r="BI2" s="513"/>
      <c r="BJ2" s="513"/>
      <c r="BK2" s="513"/>
      <c r="BL2" s="513"/>
      <c r="BM2" s="513"/>
      <c r="BN2" s="513"/>
      <c r="BO2" s="513"/>
      <c r="BP2" s="539"/>
      <c r="BQ2" s="539"/>
      <c r="BR2" s="539"/>
      <c r="BS2" s="539"/>
      <c r="BT2" s="539"/>
      <c r="BU2" s="539"/>
      <c r="BV2" s="539"/>
      <c r="BW2" s="539"/>
      <c r="BX2" s="539"/>
      <c r="BY2" s="539"/>
      <c r="BZ2" s="539"/>
      <c r="CA2" s="539"/>
      <c r="CB2" s="539"/>
      <c r="CC2" s="539"/>
      <c r="CD2" s="539"/>
      <c r="CE2" s="539"/>
      <c r="CF2" s="539"/>
      <c r="CG2" s="539"/>
      <c r="CH2" s="539"/>
      <c r="CI2" s="539"/>
      <c r="CJ2" s="539"/>
      <c r="CK2" s="539"/>
      <c r="CL2" s="539"/>
      <c r="CM2" s="539"/>
      <c r="CN2" s="539"/>
      <c r="CO2" s="539"/>
    </row>
    <row r="3" spans="1:95" s="37" customFormat="1" ht="13.5" customHeight="1" x14ac:dyDescent="0.15">
      <c r="A3" s="734"/>
      <c r="B3" s="46"/>
      <c r="C3" s="149"/>
      <c r="D3" s="213"/>
      <c r="E3" s="213" t="str">
        <f>IF(AND(設定!C4&lt;&gt;"",E7=""),"↓未入力あり","")</f>
        <v/>
      </c>
      <c r="H3" s="107"/>
      <c r="I3" s="107"/>
      <c r="J3" s="106"/>
      <c r="K3" s="106"/>
      <c r="L3" s="106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O3" s="107"/>
      <c r="AS3" s="107"/>
      <c r="AW3" s="107"/>
      <c r="AX3" s="540"/>
      <c r="AY3" s="540"/>
      <c r="AZ3" s="540"/>
      <c r="BA3" s="513"/>
      <c r="BB3" s="513"/>
      <c r="BC3" s="513"/>
      <c r="BD3" s="513"/>
      <c r="BE3" s="513"/>
      <c r="BF3" s="513"/>
      <c r="BG3" s="513"/>
      <c r="BH3" s="513"/>
      <c r="BI3" s="513"/>
      <c r="BJ3" s="513"/>
      <c r="BK3" s="513"/>
      <c r="BL3" s="513"/>
      <c r="BM3" s="513"/>
      <c r="BN3" s="513"/>
      <c r="BO3" s="513"/>
      <c r="BP3" s="539"/>
      <c r="BQ3" s="539"/>
      <c r="BR3" s="539"/>
      <c r="BS3" s="539"/>
      <c r="BT3" s="539"/>
      <c r="BU3" s="539"/>
      <c r="BV3" s="539"/>
      <c r="BW3" s="539"/>
      <c r="BX3" s="539"/>
      <c r="BY3" s="539"/>
      <c r="BZ3" s="539"/>
      <c r="CA3" s="539"/>
      <c r="CB3" s="539"/>
      <c r="CC3" s="539"/>
      <c r="CD3" s="539"/>
      <c r="CE3" s="539"/>
      <c r="CF3" s="539"/>
      <c r="CG3" s="539"/>
      <c r="CH3" s="539"/>
      <c r="CI3" s="539"/>
      <c r="CJ3" s="539"/>
      <c r="CK3" s="539"/>
      <c r="CL3" s="539"/>
      <c r="CM3" s="539"/>
      <c r="CN3" s="539"/>
      <c r="CO3" s="539"/>
    </row>
    <row r="4" spans="1:95" s="37" customFormat="1" ht="13.5" hidden="1" customHeight="1" x14ac:dyDescent="0.15">
      <c r="A4" s="151"/>
      <c r="B4" s="48"/>
      <c r="C4" s="52"/>
      <c r="D4" s="744"/>
      <c r="E4" s="744" t="e">
        <f>IF(AND(設定!#REF!&lt;&gt;"",E6=""),"↓未入力あり","")</f>
        <v>#REF!</v>
      </c>
      <c r="F4" s="373"/>
      <c r="H4" s="107"/>
      <c r="I4" s="107"/>
      <c r="J4" s="106"/>
      <c r="K4" s="106"/>
      <c r="L4" s="106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O4" s="107"/>
      <c r="AS4" s="107"/>
      <c r="AW4" s="107"/>
      <c r="AX4" s="540"/>
      <c r="AY4" s="540"/>
      <c r="AZ4" s="540"/>
      <c r="BA4" s="513"/>
      <c r="BB4" s="513"/>
      <c r="BC4" s="513"/>
      <c r="BD4" s="513"/>
      <c r="BE4" s="513"/>
      <c r="BF4" s="513"/>
      <c r="BG4" s="513"/>
      <c r="BH4" s="513"/>
      <c r="BI4" s="513"/>
      <c r="BJ4" s="513"/>
      <c r="BK4" s="513"/>
      <c r="BL4" s="513"/>
      <c r="BM4" s="513"/>
      <c r="BN4" s="513"/>
      <c r="BO4" s="513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</row>
    <row r="5" spans="1:95" s="37" customFormat="1" ht="13.5" hidden="1" customHeight="1" x14ac:dyDescent="0.15">
      <c r="A5" s="151"/>
      <c r="B5" s="48"/>
      <c r="C5" s="52"/>
      <c r="D5" s="744"/>
      <c r="E5" s="214"/>
      <c r="F5" s="373"/>
      <c r="H5" s="107"/>
      <c r="I5" s="107"/>
      <c r="J5" s="106"/>
      <c r="K5" s="106"/>
      <c r="L5" s="106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O5" s="107"/>
      <c r="AS5" s="107"/>
      <c r="AW5" s="107"/>
      <c r="AX5" s="540"/>
      <c r="AY5" s="540"/>
      <c r="AZ5" s="540"/>
      <c r="BA5" s="513"/>
      <c r="BB5" s="513"/>
      <c r="BC5" s="513"/>
      <c r="BD5" s="513"/>
      <c r="BE5" s="513"/>
      <c r="BF5" s="513"/>
      <c r="BG5" s="513"/>
      <c r="BH5" s="513"/>
      <c r="BI5" s="513"/>
      <c r="BJ5" s="513"/>
      <c r="BK5" s="513"/>
      <c r="BL5" s="513"/>
      <c r="BM5" s="513"/>
      <c r="BN5" s="513"/>
      <c r="BO5" s="513"/>
      <c r="BP5" s="539"/>
      <c r="BQ5" s="539"/>
      <c r="BR5" s="539"/>
      <c r="BS5" s="539"/>
      <c r="BT5" s="539"/>
      <c r="BU5" s="539"/>
      <c r="BV5" s="539"/>
      <c r="BW5" s="539"/>
      <c r="BX5" s="539"/>
      <c r="BY5" s="539"/>
      <c r="BZ5" s="539"/>
      <c r="CA5" s="539"/>
      <c r="CB5" s="539"/>
      <c r="CC5" s="539"/>
      <c r="CD5" s="539"/>
      <c r="CE5" s="539"/>
      <c r="CF5" s="539"/>
      <c r="CG5" s="539"/>
      <c r="CH5" s="539"/>
      <c r="CI5" s="539"/>
      <c r="CJ5" s="539"/>
      <c r="CK5" s="539"/>
      <c r="CL5" s="539"/>
      <c r="CM5" s="539"/>
      <c r="CN5" s="539"/>
      <c r="CO5" s="539"/>
    </row>
    <row r="6" spans="1:95" s="107" customFormat="1" ht="13.5" customHeight="1" thickBot="1" x14ac:dyDescent="0.2">
      <c r="A6" s="735" t="s">
        <v>4450</v>
      </c>
      <c r="B6" s="730" t="s">
        <v>1937</v>
      </c>
      <c r="C6" s="732" t="s">
        <v>1938</v>
      </c>
      <c r="D6" s="215" t="s">
        <v>1939</v>
      </c>
      <c r="E6" s="215" t="s">
        <v>2005</v>
      </c>
      <c r="F6" s="441"/>
      <c r="G6" s="37"/>
      <c r="J6" s="106"/>
      <c r="K6" s="106"/>
      <c r="L6" s="106"/>
      <c r="AM6" s="37"/>
      <c r="AN6" s="37"/>
      <c r="AP6" s="37"/>
      <c r="AQ6" s="37"/>
      <c r="AR6" s="37"/>
      <c r="AT6" s="37"/>
      <c r="AU6" s="37"/>
      <c r="AV6" s="37"/>
      <c r="AX6" s="540"/>
      <c r="AY6" s="540"/>
      <c r="AZ6" s="540"/>
      <c r="BA6" s="513"/>
      <c r="BB6" s="513"/>
      <c r="BC6" s="513"/>
      <c r="BD6" s="513"/>
      <c r="BE6" s="513"/>
      <c r="BF6" s="513"/>
      <c r="BG6" s="513"/>
      <c r="BH6" s="513"/>
      <c r="BI6" s="513"/>
      <c r="BJ6" s="513"/>
      <c r="BK6" s="513"/>
      <c r="BL6" s="513"/>
      <c r="BM6" s="513"/>
      <c r="BN6" s="513"/>
      <c r="BO6" s="513"/>
      <c r="BP6" s="539"/>
      <c r="BQ6" s="539"/>
      <c r="BR6" s="539"/>
      <c r="BS6" s="539"/>
      <c r="BT6" s="539"/>
      <c r="BU6" s="539"/>
      <c r="BV6" s="539"/>
      <c r="BW6" s="539"/>
      <c r="BX6" s="539"/>
      <c r="BY6" s="539"/>
      <c r="BZ6" s="539"/>
      <c r="CA6" s="539"/>
      <c r="CB6" s="539"/>
      <c r="CC6" s="539"/>
      <c r="CD6" s="539"/>
      <c r="CE6" s="539"/>
      <c r="CF6" s="539"/>
      <c r="CG6" s="539"/>
      <c r="CH6" s="539"/>
      <c r="CI6" s="539"/>
      <c r="CJ6" s="539"/>
      <c r="CK6" s="539"/>
      <c r="CL6" s="539"/>
      <c r="CM6" s="539"/>
      <c r="CN6" s="539"/>
      <c r="CO6" s="539"/>
    </row>
    <row r="7" spans="1:95" s="107" customFormat="1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764" t="s">
        <v>1945</v>
      </c>
      <c r="E7" s="216"/>
      <c r="F7" s="441"/>
      <c r="G7" s="105"/>
      <c r="J7" s="106"/>
      <c r="K7" s="106"/>
      <c r="L7" s="106"/>
      <c r="AM7" s="105"/>
      <c r="AN7" s="105"/>
      <c r="AP7" s="105"/>
      <c r="AQ7" s="105"/>
      <c r="AR7" s="105"/>
      <c r="AT7" s="105"/>
      <c r="AU7" s="105"/>
      <c r="AV7" s="105"/>
      <c r="AX7" s="540"/>
      <c r="AY7" s="540"/>
      <c r="AZ7" s="540"/>
      <c r="BA7" s="513"/>
      <c r="BB7" s="513"/>
      <c r="BC7" s="513"/>
      <c r="BD7" s="513"/>
      <c r="BE7" s="513"/>
      <c r="BF7" s="513"/>
      <c r="BG7" s="513"/>
      <c r="BH7" s="513"/>
      <c r="BI7" s="513"/>
      <c r="BJ7" s="513"/>
      <c r="BK7" s="513"/>
      <c r="BL7" s="513"/>
      <c r="BM7" s="513"/>
      <c r="BN7" s="513"/>
      <c r="BO7" s="513"/>
      <c r="BP7" s="539"/>
      <c r="BQ7" s="539"/>
      <c r="BR7" s="539"/>
      <c r="BS7" s="539"/>
      <c r="BT7" s="539"/>
      <c r="BU7" s="539"/>
      <c r="BV7" s="539"/>
      <c r="BW7" s="539"/>
      <c r="BX7" s="539"/>
      <c r="BY7" s="539"/>
      <c r="BZ7" s="539"/>
      <c r="CA7" s="539"/>
      <c r="CB7" s="539"/>
      <c r="CC7" s="539"/>
      <c r="CD7" s="539"/>
      <c r="CE7" s="539"/>
      <c r="CF7" s="539"/>
      <c r="CG7" s="539"/>
      <c r="CH7" s="539"/>
      <c r="CI7" s="539"/>
      <c r="CJ7" s="539"/>
      <c r="CK7" s="539"/>
      <c r="CL7" s="539"/>
      <c r="CM7" s="539"/>
      <c r="CN7" s="539"/>
      <c r="CO7" s="539"/>
    </row>
    <row r="8" spans="1:95" s="107" customFormat="1" ht="13.5" customHeight="1" thickBot="1" x14ac:dyDescent="0.2">
      <c r="A8" s="41"/>
      <c r="B8" s="41"/>
      <c r="C8" s="37"/>
      <c r="D8" s="37" t="s">
        <v>2411</v>
      </c>
      <c r="F8" s="230"/>
      <c r="G8" s="37"/>
      <c r="J8" s="106"/>
      <c r="K8" s="106"/>
      <c r="L8" s="106"/>
      <c r="AA8" s="795"/>
      <c r="AM8" s="37"/>
      <c r="AN8" s="37"/>
      <c r="AP8" s="37"/>
      <c r="AQ8" s="37"/>
      <c r="AR8" s="37"/>
      <c r="AT8" s="37"/>
      <c r="AU8" s="37"/>
      <c r="AV8" s="37"/>
      <c r="AX8" s="540"/>
      <c r="AY8" s="540"/>
      <c r="AZ8" s="540"/>
      <c r="BA8" s="513"/>
      <c r="BB8" s="513"/>
      <c r="BC8" s="513"/>
      <c r="BD8" s="513"/>
      <c r="BE8" s="513"/>
      <c r="BF8" s="513"/>
      <c r="BG8" s="513"/>
      <c r="BH8" s="513"/>
      <c r="BI8" s="513"/>
      <c r="BJ8" s="513"/>
      <c r="BK8" s="513"/>
      <c r="BL8" s="513"/>
      <c r="BM8" s="513"/>
      <c r="BN8" s="513"/>
      <c r="BO8" s="513"/>
      <c r="BP8" s="539"/>
      <c r="BQ8" s="539"/>
      <c r="BR8" s="539"/>
      <c r="BS8" s="539"/>
      <c r="BT8" s="539"/>
      <c r="BU8" s="539"/>
      <c r="BV8" s="539"/>
      <c r="BW8" s="539"/>
      <c r="BX8" s="539"/>
      <c r="BY8" s="539"/>
      <c r="BZ8" s="539"/>
      <c r="CA8" s="539"/>
      <c r="CB8" s="539"/>
      <c r="CC8" s="539"/>
      <c r="CD8" s="539"/>
      <c r="CE8" s="539"/>
      <c r="CF8" s="539"/>
      <c r="CG8" s="539"/>
      <c r="CH8" s="539"/>
      <c r="CI8" s="539"/>
      <c r="CJ8" s="539"/>
      <c r="CK8" s="539"/>
      <c r="CL8" s="539"/>
      <c r="CM8" s="539"/>
      <c r="CN8" s="539"/>
      <c r="CO8" s="539"/>
    </row>
    <row r="9" spans="1:95" s="107" customFormat="1" ht="15" customHeight="1" x14ac:dyDescent="0.15">
      <c r="A9" s="734"/>
      <c r="B9" s="46"/>
      <c r="C9" s="149"/>
      <c r="D9" s="341" t="str">
        <f>IF(AND($E$7="1：締結している",COUNTA(D13:D72)=0),"↓未入力あり","")</f>
        <v/>
      </c>
      <c r="E9" s="1028" t="str">
        <f>IF(BA12=1,"↓未入力あり","")</f>
        <v/>
      </c>
      <c r="F9" s="1028"/>
      <c r="G9" s="1028" t="str">
        <f>IF(BB12=1,"↓未入力あり","")</f>
        <v/>
      </c>
      <c r="H9" s="1028"/>
      <c r="I9" s="1028" t="str">
        <f>IF(BC12=1,"↓未入力あり","")</f>
        <v/>
      </c>
      <c r="J9" s="1028"/>
      <c r="K9" s="1028"/>
      <c r="L9" s="261" t="str">
        <f>IF(BD12=1,"↓未入力あり","")</f>
        <v/>
      </c>
      <c r="M9" s="1028" t="str">
        <f>IF(BE12=1,"↓未入力あり","")</f>
        <v/>
      </c>
      <c r="N9" s="1028"/>
      <c r="O9" s="1028"/>
      <c r="P9" s="1028"/>
      <c r="Q9" s="1028"/>
      <c r="R9" s="1028"/>
      <c r="S9" s="1028"/>
      <c r="T9" s="1028"/>
      <c r="U9" s="1028"/>
      <c r="V9" s="1028"/>
      <c r="W9" s="1028" t="str">
        <f>IF(BF12=1,"↓未入力あり","")</f>
        <v/>
      </c>
      <c r="X9" s="1028"/>
      <c r="Y9" s="1028" t="str">
        <f>IF(BG12=1,"↓未入力あり","")</f>
        <v/>
      </c>
      <c r="Z9" s="1028"/>
      <c r="AA9" s="1028" t="str">
        <f>IF(BH12=1,"↓未入力あり","")</f>
        <v/>
      </c>
      <c r="AB9" s="1028"/>
      <c r="AC9" s="1028"/>
      <c r="AD9" s="1028"/>
      <c r="AE9" s="1028" t="str">
        <f>IF(BI12=1,"↓未入力あり","")</f>
        <v/>
      </c>
      <c r="AF9" s="1028"/>
      <c r="AG9" s="1028"/>
      <c r="AH9" s="1028"/>
      <c r="AI9" s="1028" t="str">
        <f>IF(BJ12=1,"↓未入力あり","")</f>
        <v/>
      </c>
      <c r="AJ9" s="1028"/>
      <c r="AK9" s="1028"/>
      <c r="AL9" s="1028"/>
      <c r="AM9" s="1028" t="str">
        <f>IF(BK12=1,"↓未入力あり","")</f>
        <v/>
      </c>
      <c r="AN9" s="1028"/>
      <c r="AO9" s="1028"/>
      <c r="AP9" s="1028" t="str">
        <f>IF(BL12=1,"↓未入力あり","")</f>
        <v/>
      </c>
      <c r="AQ9" s="1028"/>
      <c r="AR9" s="1028"/>
      <c r="AS9" s="1028"/>
      <c r="AT9" s="1028" t="str">
        <f>IF(BM12=1,"↓未入力あり","")</f>
        <v/>
      </c>
      <c r="AU9" s="1028"/>
      <c r="AV9" s="1028"/>
      <c r="AW9" s="1030"/>
      <c r="AX9" s="540"/>
      <c r="AY9" s="540"/>
      <c r="AZ9" s="540"/>
      <c r="BA9" s="513"/>
      <c r="BB9" s="513"/>
      <c r="BC9" s="513"/>
      <c r="BD9" s="513"/>
      <c r="BE9" s="513"/>
      <c r="BF9" s="513"/>
      <c r="BG9" s="513"/>
      <c r="BH9" s="513"/>
      <c r="BI9" s="513"/>
      <c r="BJ9" s="513"/>
      <c r="BK9" s="513"/>
      <c r="BL9" s="513"/>
      <c r="BM9" s="513"/>
      <c r="BN9" s="513"/>
      <c r="BO9" s="513"/>
      <c r="BP9" s="539"/>
      <c r="BQ9" s="539"/>
      <c r="BR9" s="539"/>
      <c r="BS9" s="539"/>
      <c r="BT9" s="539"/>
      <c r="BU9" s="539"/>
      <c r="BV9" s="539"/>
      <c r="BW9" s="539"/>
      <c r="BX9" s="539"/>
      <c r="BY9" s="539"/>
      <c r="BZ9" s="539"/>
      <c r="CA9" s="539"/>
      <c r="CB9" s="539"/>
      <c r="CC9" s="539"/>
      <c r="CD9" s="539"/>
      <c r="CE9" s="539"/>
      <c r="CF9" s="539"/>
      <c r="CG9" s="539"/>
      <c r="CH9" s="539"/>
      <c r="CI9" s="539"/>
      <c r="CJ9" s="539"/>
      <c r="CK9" s="539"/>
      <c r="CL9" s="539"/>
      <c r="CM9" s="539"/>
      <c r="CN9" s="539"/>
      <c r="CO9" s="539"/>
    </row>
    <row r="10" spans="1:95" s="107" customFormat="1" ht="15" customHeight="1" x14ac:dyDescent="0.15">
      <c r="A10" s="151"/>
      <c r="B10" s="48"/>
      <c r="C10" s="52"/>
      <c r="D10" s="47" t="s">
        <v>2409</v>
      </c>
      <c r="E10" s="1131" t="s">
        <v>2408</v>
      </c>
      <c r="F10" s="1132"/>
      <c r="G10" s="1090" t="s">
        <v>2065</v>
      </c>
      <c r="H10" s="1090"/>
      <c r="I10" s="1110" t="s">
        <v>2066</v>
      </c>
      <c r="J10" s="1105"/>
      <c r="K10" s="1105"/>
      <c r="L10" s="1105"/>
      <c r="M10" s="1110" t="s">
        <v>2067</v>
      </c>
      <c r="N10" s="1105"/>
      <c r="O10" s="1105"/>
      <c r="P10" s="1105"/>
      <c r="Q10" s="1105"/>
      <c r="R10" s="1105"/>
      <c r="S10" s="1105"/>
      <c r="T10" s="1105"/>
      <c r="U10" s="1105"/>
      <c r="V10" s="1111"/>
      <c r="W10" s="1110" t="s">
        <v>4970</v>
      </c>
      <c r="X10" s="1111"/>
      <c r="Y10" s="1110" t="s">
        <v>4973</v>
      </c>
      <c r="Z10" s="1105"/>
      <c r="AA10" s="1105"/>
      <c r="AB10" s="1105"/>
      <c r="AC10" s="1105"/>
      <c r="AD10" s="1105"/>
      <c r="AE10" s="1105"/>
      <c r="AF10" s="1105"/>
      <c r="AG10" s="1105"/>
      <c r="AH10" s="1105"/>
      <c r="AI10" s="1105"/>
      <c r="AJ10" s="1105"/>
      <c r="AK10" s="1105"/>
      <c r="AL10" s="1105"/>
      <c r="AM10" s="1133" t="s">
        <v>4977</v>
      </c>
      <c r="AN10" s="1133"/>
      <c r="AO10" s="1134"/>
      <c r="AP10" s="1133" t="s">
        <v>4978</v>
      </c>
      <c r="AQ10" s="1133"/>
      <c r="AR10" s="1134"/>
      <c r="AS10" s="1134"/>
      <c r="AT10" s="1133" t="s">
        <v>4979</v>
      </c>
      <c r="AU10" s="1133"/>
      <c r="AV10" s="1134"/>
      <c r="AW10" s="1135"/>
      <c r="AX10" s="540"/>
      <c r="AY10" s="540"/>
      <c r="AZ10" s="540"/>
      <c r="BA10" s="513"/>
      <c r="BB10" s="513"/>
      <c r="BC10" s="513"/>
      <c r="BD10" s="513"/>
      <c r="BE10" s="513"/>
      <c r="BF10" s="513"/>
      <c r="BG10" s="513"/>
      <c r="BH10" s="513"/>
      <c r="BI10" s="513"/>
      <c r="BJ10" s="513"/>
      <c r="BK10" s="513"/>
      <c r="BL10" s="513"/>
      <c r="BM10" s="513"/>
      <c r="BN10" s="513"/>
      <c r="BO10" s="513"/>
      <c r="BP10" s="539"/>
      <c r="BQ10" s="539"/>
      <c r="BR10" s="539"/>
      <c r="BS10" s="539"/>
      <c r="BT10" s="539"/>
      <c r="BU10" s="539"/>
      <c r="BV10" s="539"/>
      <c r="BW10" s="539"/>
      <c r="BX10" s="539"/>
      <c r="BY10" s="539"/>
      <c r="BZ10" s="539"/>
      <c r="CA10" s="539"/>
      <c r="CB10" s="539"/>
      <c r="CC10" s="539"/>
      <c r="CD10" s="539"/>
      <c r="CE10" s="539"/>
      <c r="CF10" s="539"/>
      <c r="CG10" s="539"/>
      <c r="CH10" s="539"/>
      <c r="CI10" s="539"/>
      <c r="CJ10" s="539"/>
      <c r="CK10" s="539"/>
      <c r="CL10" s="539"/>
      <c r="CM10" s="539"/>
      <c r="CN10" s="539"/>
      <c r="CO10" s="539"/>
    </row>
    <row r="11" spans="1:95" s="37" customFormat="1" ht="12" customHeight="1" x14ac:dyDescent="0.15">
      <c r="A11" s="151"/>
      <c r="B11" s="48"/>
      <c r="C11" s="52"/>
      <c r="D11" s="151"/>
      <c r="E11" s="1090"/>
      <c r="F11" s="1090"/>
      <c r="G11" s="1090"/>
      <c r="H11" s="1090"/>
      <c r="I11" s="275"/>
      <c r="J11" s="276"/>
      <c r="K11" s="276"/>
      <c r="L11" s="442"/>
      <c r="M11" s="1139" t="str">
        <f>IF(BO12=1,"入力エラー 「ｊ」選択時は複数選択不可↓","")</f>
        <v/>
      </c>
      <c r="N11" s="1140"/>
      <c r="O11" s="1140"/>
      <c r="P11" s="1140"/>
      <c r="Q11" s="1140"/>
      <c r="R11" s="1140"/>
      <c r="S11" s="1140"/>
      <c r="T11" s="1140"/>
      <c r="U11" s="1140"/>
      <c r="V11" s="1141"/>
      <c r="W11" s="1083" t="s">
        <v>4980</v>
      </c>
      <c r="X11" s="1130"/>
      <c r="Y11" s="1110" t="s">
        <v>2015</v>
      </c>
      <c r="Z11" s="1111"/>
      <c r="AA11" s="1136" t="s">
        <v>4974</v>
      </c>
      <c r="AB11" s="1137"/>
      <c r="AC11" s="1137"/>
      <c r="AD11" s="1138"/>
      <c r="AE11" s="1083" t="s">
        <v>4975</v>
      </c>
      <c r="AF11" s="1105"/>
      <c r="AG11" s="1105"/>
      <c r="AH11" s="1111"/>
      <c r="AI11" s="1083" t="s">
        <v>4976</v>
      </c>
      <c r="AJ11" s="1105"/>
      <c r="AK11" s="1105"/>
      <c r="AL11" s="1105"/>
      <c r="AM11" s="52" t="s">
        <v>2018</v>
      </c>
      <c r="AN11" s="1085" t="s">
        <v>2019</v>
      </c>
      <c r="AO11" s="1112"/>
      <c r="AP11" s="52" t="s">
        <v>2018</v>
      </c>
      <c r="AQ11" s="1085" t="s">
        <v>2019</v>
      </c>
      <c r="AR11" s="1112"/>
      <c r="AS11" s="52" t="s">
        <v>2020</v>
      </c>
      <c r="AT11" s="52" t="s">
        <v>2018</v>
      </c>
      <c r="AU11" s="1085" t="s">
        <v>2019</v>
      </c>
      <c r="AV11" s="1112"/>
      <c r="AW11" s="126" t="s">
        <v>2020</v>
      </c>
      <c r="AX11" s="540"/>
      <c r="AY11" s="540"/>
      <c r="AZ11" s="540"/>
      <c r="BA11" s="513"/>
      <c r="BB11" s="513"/>
      <c r="BC11" s="513"/>
      <c r="BD11" s="513"/>
      <c r="BE11" s="513"/>
      <c r="BF11" s="513"/>
      <c r="BG11" s="513"/>
      <c r="BH11" s="513"/>
      <c r="BI11" s="513"/>
      <c r="BJ11" s="513"/>
      <c r="BK11" s="513"/>
      <c r="BL11" s="513"/>
      <c r="BM11" s="513"/>
      <c r="BN11" s="513"/>
      <c r="BO11" s="513"/>
      <c r="BP11" s="539"/>
      <c r="BQ11" s="539"/>
      <c r="BR11" s="539"/>
      <c r="BS11" s="539"/>
      <c r="BT11" s="539"/>
      <c r="BU11" s="539"/>
      <c r="BV11" s="539"/>
      <c r="BW11" s="539"/>
      <c r="BX11" s="539"/>
      <c r="BY11" s="539"/>
      <c r="BZ11" s="539"/>
      <c r="CA11" s="539"/>
      <c r="CB11" s="539"/>
      <c r="CC11" s="539"/>
      <c r="CD11" s="539"/>
      <c r="CE11" s="539"/>
      <c r="CF11" s="539"/>
      <c r="CG11" s="539"/>
      <c r="CH11" s="539"/>
      <c r="CI11" s="539"/>
      <c r="CJ11" s="539"/>
      <c r="CK11" s="539"/>
      <c r="CL11" s="539"/>
      <c r="CM11" s="539"/>
      <c r="CN11" s="539"/>
      <c r="CO11" s="539"/>
    </row>
    <row r="12" spans="1:95" s="37" customFormat="1" ht="15" customHeight="1" thickBot="1" x14ac:dyDescent="0.2">
      <c r="A12" s="735" t="s">
        <v>4450</v>
      </c>
      <c r="B12" s="730" t="s">
        <v>1937</v>
      </c>
      <c r="C12" s="732" t="s">
        <v>2006</v>
      </c>
      <c r="D12" s="141"/>
      <c r="E12" s="89" t="s">
        <v>2007</v>
      </c>
      <c r="F12" s="172" t="s">
        <v>2008</v>
      </c>
      <c r="G12" s="171" t="s">
        <v>2007</v>
      </c>
      <c r="H12" s="443" t="s">
        <v>2008</v>
      </c>
      <c r="I12" s="252" t="s">
        <v>2009</v>
      </c>
      <c r="J12" s="255" t="s">
        <v>2011</v>
      </c>
      <c r="K12" s="256" t="s">
        <v>2012</v>
      </c>
      <c r="L12" s="262" t="s">
        <v>2010</v>
      </c>
      <c r="M12" s="264" t="s">
        <v>1949</v>
      </c>
      <c r="N12" s="269" t="s">
        <v>1950</v>
      </c>
      <c r="O12" s="269" t="s">
        <v>1951</v>
      </c>
      <c r="P12" s="269" t="s">
        <v>1952</v>
      </c>
      <c r="Q12" s="269" t="s">
        <v>1953</v>
      </c>
      <c r="R12" s="269" t="s">
        <v>1954</v>
      </c>
      <c r="S12" s="269" t="s">
        <v>1955</v>
      </c>
      <c r="T12" s="269" t="s">
        <v>1956</v>
      </c>
      <c r="U12" s="274" t="s">
        <v>2060</v>
      </c>
      <c r="V12" s="277" t="s">
        <v>2082</v>
      </c>
      <c r="W12" s="274" t="s">
        <v>4971</v>
      </c>
      <c r="X12" s="277" t="s">
        <v>4972</v>
      </c>
      <c r="Y12" s="264" t="s">
        <v>2013</v>
      </c>
      <c r="Z12" s="277" t="s">
        <v>2014</v>
      </c>
      <c r="AA12" s="282" t="s">
        <v>4864</v>
      </c>
      <c r="AB12" s="287" t="s">
        <v>4862</v>
      </c>
      <c r="AC12" s="282" t="s">
        <v>4865</v>
      </c>
      <c r="AD12" s="277" t="s">
        <v>4863</v>
      </c>
      <c r="AE12" s="282" t="s">
        <v>4864</v>
      </c>
      <c r="AF12" s="287" t="s">
        <v>4862</v>
      </c>
      <c r="AG12" s="282" t="s">
        <v>4865</v>
      </c>
      <c r="AH12" s="277" t="s">
        <v>4863</v>
      </c>
      <c r="AI12" s="282" t="s">
        <v>4864</v>
      </c>
      <c r="AJ12" s="287" t="s">
        <v>4862</v>
      </c>
      <c r="AK12" s="282" t="s">
        <v>4865</v>
      </c>
      <c r="AL12" s="277" t="s">
        <v>4863</v>
      </c>
      <c r="AM12" s="89" t="s">
        <v>2016</v>
      </c>
      <c r="AN12" s="171" t="s">
        <v>2007</v>
      </c>
      <c r="AO12" s="274" t="s">
        <v>2008</v>
      </c>
      <c r="AP12" s="89" t="s">
        <v>2016</v>
      </c>
      <c r="AQ12" s="171" t="s">
        <v>2007</v>
      </c>
      <c r="AR12" s="108" t="s">
        <v>2008</v>
      </c>
      <c r="AS12" s="264" t="s">
        <v>2017</v>
      </c>
      <c r="AT12" s="89" t="s">
        <v>2016</v>
      </c>
      <c r="AU12" s="171" t="s">
        <v>2007</v>
      </c>
      <c r="AV12" s="108" t="s">
        <v>2008</v>
      </c>
      <c r="AW12" s="263" t="s">
        <v>2017</v>
      </c>
      <c r="AX12" s="540"/>
      <c r="AY12" s="540"/>
      <c r="AZ12" s="540"/>
      <c r="BA12" s="513">
        <f>IF(SUM(BA13:BA712)&lt;&gt;0,1,0)</f>
        <v>0</v>
      </c>
      <c r="BB12" s="513">
        <f t="shared" ref="BB12:BM12" si="0">IF(SUM(BB13:BB712)&lt;&gt;0,1,0)</f>
        <v>0</v>
      </c>
      <c r="BC12" s="513">
        <f t="shared" si="0"/>
        <v>0</v>
      </c>
      <c r="BD12" s="513">
        <f t="shared" si="0"/>
        <v>0</v>
      </c>
      <c r="BE12" s="513">
        <f t="shared" si="0"/>
        <v>0</v>
      </c>
      <c r="BF12" s="513">
        <f t="shared" si="0"/>
        <v>0</v>
      </c>
      <c r="BG12" s="513">
        <f t="shared" si="0"/>
        <v>0</v>
      </c>
      <c r="BH12" s="513">
        <f t="shared" si="0"/>
        <v>0</v>
      </c>
      <c r="BI12" s="513">
        <f t="shared" si="0"/>
        <v>0</v>
      </c>
      <c r="BJ12" s="513">
        <f t="shared" si="0"/>
        <v>0</v>
      </c>
      <c r="BK12" s="513">
        <f t="shared" si="0"/>
        <v>0</v>
      </c>
      <c r="BL12" s="513">
        <f t="shared" si="0"/>
        <v>0</v>
      </c>
      <c r="BM12" s="513">
        <f t="shared" si="0"/>
        <v>0</v>
      </c>
      <c r="BN12" s="513"/>
      <c r="BO12" s="513">
        <f>IF(SUM(BO13:BO712)&lt;&gt;0,1,0)</f>
        <v>0</v>
      </c>
      <c r="BP12" s="540"/>
      <c r="BQ12" s="540"/>
      <c r="BR12" s="540"/>
      <c r="BS12" s="540"/>
      <c r="BT12" s="540"/>
      <c r="BU12" s="540"/>
      <c r="BV12" s="540"/>
      <c r="BW12" s="539"/>
      <c r="BX12" s="539"/>
      <c r="BY12" s="539"/>
      <c r="BZ12" s="539"/>
      <c r="CA12" s="539"/>
      <c r="CB12" s="539"/>
      <c r="CC12" s="539"/>
      <c r="CD12" s="539"/>
      <c r="CE12" s="539"/>
      <c r="CF12" s="539"/>
      <c r="CG12" s="539"/>
      <c r="CH12" s="539"/>
      <c r="CI12" s="539"/>
      <c r="CJ12" s="539"/>
      <c r="CK12" s="539"/>
      <c r="CL12" s="539"/>
      <c r="CM12" s="539"/>
      <c r="CN12" s="539"/>
      <c r="CO12" s="539"/>
      <c r="CP12" s="364"/>
      <c r="CQ12" s="364"/>
    </row>
    <row r="13" spans="1:95" s="37" customFormat="1" ht="37.5" customHeight="1" x14ac:dyDescent="0.15">
      <c r="A13" s="736" t="str">
        <f>IF(B13&lt;&gt;"",設定!$C$4,"")</f>
        <v/>
      </c>
      <c r="B13" s="737" t="str">
        <f>IF(COUNTA(D13:I13,L13)&gt;0,$B$7,"")</f>
        <v/>
      </c>
      <c r="C13" s="765">
        <f>ROW()-12</f>
        <v>1</v>
      </c>
      <c r="D13" s="766"/>
      <c r="E13" s="384"/>
      <c r="F13" s="385"/>
      <c r="G13" s="386"/>
      <c r="H13" s="387"/>
      <c r="I13" s="388"/>
      <c r="J13" s="477" t="str">
        <f>IFERROR(IF(I13="","",VLOOKUP(I13,国・地域!A:C,2,FALSE)),"正しい番号を入力してください")</f>
        <v/>
      </c>
      <c r="K13" s="390" t="str">
        <f>IFERROR(IF(I13="","",VLOOKUP(I13,国・地域!A:C,3,FALSE)),"正しい番号を入力してください")</f>
        <v/>
      </c>
      <c r="L13" s="383"/>
      <c r="M13" s="391"/>
      <c r="N13" s="392"/>
      <c r="O13" s="392"/>
      <c r="P13" s="392"/>
      <c r="Q13" s="392"/>
      <c r="R13" s="392"/>
      <c r="S13" s="392"/>
      <c r="T13" s="392"/>
      <c r="U13" s="393"/>
      <c r="V13" s="394"/>
      <c r="W13" s="393"/>
      <c r="X13" s="394"/>
      <c r="Y13" s="395"/>
      <c r="Z13" s="396"/>
      <c r="AA13" s="397"/>
      <c r="AB13" s="398"/>
      <c r="AC13" s="397"/>
      <c r="AD13" s="396"/>
      <c r="AE13" s="399"/>
      <c r="AF13" s="398"/>
      <c r="AG13" s="397"/>
      <c r="AH13" s="396"/>
      <c r="AI13" s="399"/>
      <c r="AJ13" s="398"/>
      <c r="AK13" s="397"/>
      <c r="AL13" s="396"/>
      <c r="AM13" s="384"/>
      <c r="AN13" s="386"/>
      <c r="AO13" s="383"/>
      <c r="AP13" s="384"/>
      <c r="AQ13" s="386"/>
      <c r="AR13" s="400"/>
      <c r="AS13" s="401"/>
      <c r="AT13" s="384"/>
      <c r="AU13" s="386"/>
      <c r="AV13" s="400"/>
      <c r="AW13" s="402"/>
      <c r="AX13" s="105" t="str">
        <f>IF(SUM(BA13:BM13)&gt;0,"←未入力あり","")</f>
        <v/>
      </c>
      <c r="AY13" s="105" t="str">
        <f>IF(BO13&lt;&gt;0,"←入力エラー","")</f>
        <v/>
      </c>
      <c r="AZ13" s="105"/>
      <c r="BA13" s="513">
        <f>IF(AND($D13&lt;&gt;"",OR(E13="",F13="")),1,0)</f>
        <v>0</v>
      </c>
      <c r="BB13" s="513">
        <f>IF(AND($D13&lt;&gt;"",OR(G13="",H13="")),1,0)</f>
        <v>0</v>
      </c>
      <c r="BC13" s="513">
        <f>IF(AND($D13&lt;&gt;"",I13=""),1,0)</f>
        <v>0</v>
      </c>
      <c r="BD13" s="513">
        <f>IF(AND(I13=801,L13=""),1,0)</f>
        <v>0</v>
      </c>
      <c r="BE13" s="513">
        <f>IF(AND($D13&lt;&gt;"",COUNTA(M13:V13)=0),1,0)</f>
        <v>0</v>
      </c>
      <c r="BF13" s="513">
        <f>IF(AND($D13&lt;&gt;"",$M13="○",OR(W13="",X13="")),1,0)</f>
        <v>0</v>
      </c>
      <c r="BG13" s="513">
        <f>IF(AND($D13&lt;&gt;"",OR(Y13="",Z13="")),1,0)</f>
        <v>0</v>
      </c>
      <c r="BH13" s="513">
        <f>IF(AND($D13&lt;&gt;"",$P13="○",OR(AA13="",AB13="",AC13="",AD13="")),1,0)</f>
        <v>0</v>
      </c>
      <c r="BI13" s="513">
        <f>IF(AND($D13&lt;&gt;"",$Q13="○",OR(AE13="",AF13="",AG13="",AH13="")),1,0)</f>
        <v>0</v>
      </c>
      <c r="BJ13" s="513">
        <f>IF(AND($D13&lt;&gt;"",$R13="○",OR(AI13="",AJ13="",AK13="",AL13="")),1,0)</f>
        <v>0</v>
      </c>
      <c r="BK13" s="513">
        <f>IF(AND($D13&lt;&gt;"",$P13="○",OR(AM13="",AN13="",AO13="")),1,0)</f>
        <v>0</v>
      </c>
      <c r="BL13" s="513">
        <f>IF(AND($D13&lt;&gt;"",$Q13="○",OR(AP13="",AQ13="",AR13="",AS13="")),1,0)</f>
        <v>0</v>
      </c>
      <c r="BM13" s="513">
        <f>IF(AND($D13&lt;&gt;"",$R13="○",OR(AT13="",AU13="",AV13="",AW13="")),1,0)</f>
        <v>0</v>
      </c>
      <c r="BN13" s="513"/>
      <c r="BO13" s="513">
        <f>IF(AND(COUNTA(M13:U13)&lt;&gt;0,V13&lt;&gt;""),1,0)</f>
        <v>0</v>
      </c>
      <c r="BP13" s="540"/>
      <c r="BQ13" s="540"/>
      <c r="BR13" s="540"/>
      <c r="BS13" s="540"/>
      <c r="BT13" s="540"/>
      <c r="BU13" s="540"/>
      <c r="BV13" s="540"/>
      <c r="BW13" s="539"/>
      <c r="BX13" s="539"/>
      <c r="BY13" s="539"/>
      <c r="BZ13" s="539"/>
      <c r="CA13" s="539"/>
      <c r="CB13" s="539"/>
      <c r="CC13" s="539"/>
      <c r="CD13" s="539"/>
      <c r="CE13" s="539"/>
      <c r="CF13" s="539"/>
      <c r="CG13" s="539"/>
      <c r="CH13" s="539"/>
      <c r="CI13" s="539"/>
      <c r="CJ13" s="539"/>
      <c r="CK13" s="539"/>
      <c r="CL13" s="539"/>
      <c r="CM13" s="539"/>
      <c r="CN13" s="539"/>
      <c r="CO13" s="539"/>
      <c r="CP13" s="364"/>
      <c r="CQ13" s="364"/>
    </row>
    <row r="14" spans="1:95" s="37" customFormat="1" ht="37.5" customHeight="1" x14ac:dyDescent="0.15">
      <c r="A14" s="687" t="str">
        <f>IF(B14&lt;&gt;"",設定!$C$4,"")</f>
        <v/>
      </c>
      <c r="B14" s="253" t="str">
        <f t="shared" ref="B14:B77" si="1">IF(COUNTA(D14:I14,L14)&gt;0,$B$7,"")</f>
        <v/>
      </c>
      <c r="C14" s="444">
        <f t="shared" ref="C14:C77" si="2">ROW()-12</f>
        <v>2</v>
      </c>
      <c r="D14" s="767"/>
      <c r="E14" s="403"/>
      <c r="F14" s="404"/>
      <c r="G14" s="405"/>
      <c r="H14" s="406"/>
      <c r="I14" s="407"/>
      <c r="J14" s="389" t="str">
        <f>IFERROR(IF(I14="","",VLOOKUP(I14,国・地域!A:C,2,FALSE)),"正しい番号を入力してください")</f>
        <v/>
      </c>
      <c r="K14" s="409" t="str">
        <f>IFERROR(IF(I14="","",VLOOKUP(I14,国・地域!A:C,3,FALSE)),"正しい番号を入力してください")</f>
        <v/>
      </c>
      <c r="L14" s="381"/>
      <c r="M14" s="410"/>
      <c r="N14" s="411"/>
      <c r="O14" s="411"/>
      <c r="P14" s="411"/>
      <c r="Q14" s="411"/>
      <c r="R14" s="411"/>
      <c r="S14" s="411"/>
      <c r="T14" s="411"/>
      <c r="U14" s="412"/>
      <c r="V14" s="413"/>
      <c r="W14" s="412"/>
      <c r="X14" s="413"/>
      <c r="Y14" s="414"/>
      <c r="Z14" s="415"/>
      <c r="AA14" s="416"/>
      <c r="AB14" s="417"/>
      <c r="AC14" s="416"/>
      <c r="AD14" s="415"/>
      <c r="AE14" s="418"/>
      <c r="AF14" s="417"/>
      <c r="AG14" s="416"/>
      <c r="AH14" s="415"/>
      <c r="AI14" s="418"/>
      <c r="AJ14" s="417"/>
      <c r="AK14" s="416"/>
      <c r="AL14" s="415"/>
      <c r="AM14" s="403"/>
      <c r="AN14" s="405"/>
      <c r="AO14" s="381"/>
      <c r="AP14" s="403"/>
      <c r="AQ14" s="405"/>
      <c r="AR14" s="419"/>
      <c r="AS14" s="420"/>
      <c r="AT14" s="403"/>
      <c r="AU14" s="405"/>
      <c r="AV14" s="419"/>
      <c r="AW14" s="421"/>
      <c r="AX14" s="105" t="str">
        <f t="shared" ref="AX14:AX72" si="3">IF(SUM(BA14:BM14)&gt;0,"←未入力あり","")</f>
        <v/>
      </c>
      <c r="AY14" s="105" t="str">
        <f t="shared" ref="AY14:AY72" si="4">IF(BO14&lt;&gt;0,"←入力エラー","")</f>
        <v/>
      </c>
      <c r="AZ14" s="540"/>
      <c r="BA14" s="513">
        <f t="shared" ref="BA14:BA72" si="5">IF(AND($D14&lt;&gt;"",E14="",F14=""),1,0)</f>
        <v>0</v>
      </c>
      <c r="BB14" s="513">
        <f t="shared" ref="BB14:BB72" si="6">IF(AND($D14&lt;&gt;"",G14="",H14=""),1,0)</f>
        <v>0</v>
      </c>
      <c r="BC14" s="513">
        <f t="shared" ref="BC14:BC72" si="7">IF(AND($D14&lt;&gt;"",I14=""),1,0)</f>
        <v>0</v>
      </c>
      <c r="BD14" s="513">
        <f t="shared" ref="BD14:BD72" si="8">IF(AND(I14=801,L14=""),1,0)</f>
        <v>0</v>
      </c>
      <c r="BE14" s="513">
        <f t="shared" ref="BE14:BE72" si="9">IF(AND($D14&lt;&gt;"",COUNTA(M14:V14)=0),1,0)</f>
        <v>0</v>
      </c>
      <c r="BF14" s="513">
        <f t="shared" ref="BF14:BF77" si="10">IF(AND($D14&lt;&gt;"",$M14="○",OR(W14="",X14="")),1,0)</f>
        <v>0</v>
      </c>
      <c r="BG14" s="513">
        <f t="shared" ref="BG14:BG72" si="11">IF(AND($D14&lt;&gt;"",OR(Y14="",Z14="")),1,0)</f>
        <v>0</v>
      </c>
      <c r="BH14" s="513">
        <f t="shared" ref="BH14:BH72" si="12">IF(AND($D14&lt;&gt;"",$P14="○",OR(AA14="",AB14="",AC14="",AD14="")),1,0)</f>
        <v>0</v>
      </c>
      <c r="BI14" s="513">
        <f t="shared" ref="BI14:BI72" si="13">IF(AND($D14&lt;&gt;"",$Q14="○",OR(AE14="",AF14="",AG14="",AH14="")),1,0)</f>
        <v>0</v>
      </c>
      <c r="BJ14" s="513">
        <f t="shared" ref="BJ14:BJ72" si="14">IF(AND($D14&lt;&gt;"",$R14="○",OR(AI14="",AJ14="",AK14="",AL14="")),1,0)</f>
        <v>0</v>
      </c>
      <c r="BK14" s="513">
        <f t="shared" ref="BK14:BK72" si="15">IF(AND($D14&lt;&gt;"",$P14="○",OR(AM14="",AN14="",AO14="")),1,0)</f>
        <v>0</v>
      </c>
      <c r="BL14" s="513">
        <f t="shared" ref="BL14:BL72" si="16">IF(AND($D14&lt;&gt;"",$Q14="○",OR(AP14="",AQ14="",AR14="",AS14="")),1,0)</f>
        <v>0</v>
      </c>
      <c r="BM14" s="513">
        <f t="shared" ref="BM14:BM72" si="17">IF(AND($D14&lt;&gt;"",$R14="○",OR(AT14="",AU14="",AV14="",AW14="")),1,0)</f>
        <v>0</v>
      </c>
      <c r="BN14" s="513"/>
      <c r="BO14" s="513">
        <f t="shared" ref="BO14:BO72" si="18">IF(AND(COUNTA(M14:U14)&lt;&gt;0,V14&lt;&gt;""),1,0)</f>
        <v>0</v>
      </c>
      <c r="BP14" s="540"/>
      <c r="BQ14" s="540"/>
      <c r="BR14" s="540"/>
      <c r="BS14" s="540"/>
      <c r="BT14" s="540"/>
      <c r="BU14" s="540"/>
      <c r="BV14" s="540"/>
      <c r="BW14" s="539"/>
      <c r="BX14" s="539"/>
      <c r="BY14" s="539"/>
      <c r="BZ14" s="539"/>
      <c r="CA14" s="539"/>
      <c r="CB14" s="539"/>
      <c r="CC14" s="539"/>
      <c r="CD14" s="539"/>
      <c r="CE14" s="539"/>
      <c r="CF14" s="539"/>
      <c r="CG14" s="539"/>
      <c r="CH14" s="539"/>
      <c r="CI14" s="539"/>
      <c r="CJ14" s="539"/>
      <c r="CK14" s="539"/>
      <c r="CL14" s="539"/>
      <c r="CM14" s="539"/>
      <c r="CN14" s="539"/>
      <c r="CO14" s="539"/>
      <c r="CP14" s="364"/>
      <c r="CQ14" s="364"/>
    </row>
    <row r="15" spans="1:95" s="37" customFormat="1" ht="37.5" customHeight="1" x14ac:dyDescent="0.15">
      <c r="A15" s="687" t="str">
        <f>IF(B15&lt;&gt;"",設定!$C$4,"")</f>
        <v/>
      </c>
      <c r="B15" s="253" t="str">
        <f t="shared" si="1"/>
        <v/>
      </c>
      <c r="C15" s="444">
        <f t="shared" si="2"/>
        <v>3</v>
      </c>
      <c r="D15" s="767"/>
      <c r="E15" s="403"/>
      <c r="F15" s="404"/>
      <c r="G15" s="405"/>
      <c r="H15" s="406"/>
      <c r="I15" s="407"/>
      <c r="J15" s="408" t="str">
        <f>IFERROR(IF(I15="","",VLOOKUP(I15,国・地域!A:C,2,FALSE)),"正しい番号を入力してください")</f>
        <v/>
      </c>
      <c r="K15" s="409" t="str">
        <f>IFERROR(IF(I15="","",VLOOKUP(I15,国・地域!A:C,3,FALSE)),"正しい番号を入力してください")</f>
        <v/>
      </c>
      <c r="L15" s="381"/>
      <c r="M15" s="410"/>
      <c r="N15" s="411"/>
      <c r="O15" s="411"/>
      <c r="P15" s="411"/>
      <c r="Q15" s="411"/>
      <c r="R15" s="411"/>
      <c r="S15" s="411"/>
      <c r="T15" s="411"/>
      <c r="U15" s="412"/>
      <c r="V15" s="413"/>
      <c r="W15" s="412"/>
      <c r="X15" s="413"/>
      <c r="Y15" s="414"/>
      <c r="Z15" s="415"/>
      <c r="AA15" s="416"/>
      <c r="AB15" s="417"/>
      <c r="AC15" s="416"/>
      <c r="AD15" s="415"/>
      <c r="AE15" s="418"/>
      <c r="AF15" s="417"/>
      <c r="AG15" s="416"/>
      <c r="AH15" s="415"/>
      <c r="AI15" s="418"/>
      <c r="AJ15" s="417"/>
      <c r="AK15" s="416"/>
      <c r="AL15" s="415"/>
      <c r="AM15" s="403"/>
      <c r="AN15" s="405"/>
      <c r="AO15" s="381"/>
      <c r="AP15" s="403"/>
      <c r="AQ15" s="405"/>
      <c r="AR15" s="419"/>
      <c r="AS15" s="420"/>
      <c r="AT15" s="403"/>
      <c r="AU15" s="405"/>
      <c r="AV15" s="419"/>
      <c r="AW15" s="421"/>
      <c r="AX15" s="105" t="str">
        <f t="shared" si="3"/>
        <v/>
      </c>
      <c r="AY15" s="105" t="str">
        <f t="shared" si="4"/>
        <v/>
      </c>
      <c r="AZ15" s="540"/>
      <c r="BA15" s="513">
        <f t="shared" si="5"/>
        <v>0</v>
      </c>
      <c r="BB15" s="513">
        <f t="shared" si="6"/>
        <v>0</v>
      </c>
      <c r="BC15" s="513">
        <f t="shared" si="7"/>
        <v>0</v>
      </c>
      <c r="BD15" s="513">
        <f t="shared" si="8"/>
        <v>0</v>
      </c>
      <c r="BE15" s="513">
        <f t="shared" si="9"/>
        <v>0</v>
      </c>
      <c r="BF15" s="513">
        <f t="shared" si="10"/>
        <v>0</v>
      </c>
      <c r="BG15" s="513">
        <f t="shared" si="11"/>
        <v>0</v>
      </c>
      <c r="BH15" s="513">
        <f t="shared" si="12"/>
        <v>0</v>
      </c>
      <c r="BI15" s="513">
        <f t="shared" si="13"/>
        <v>0</v>
      </c>
      <c r="BJ15" s="513">
        <f t="shared" si="14"/>
        <v>0</v>
      </c>
      <c r="BK15" s="513">
        <f t="shared" si="15"/>
        <v>0</v>
      </c>
      <c r="BL15" s="513">
        <f t="shared" si="16"/>
        <v>0</v>
      </c>
      <c r="BM15" s="513">
        <f t="shared" si="17"/>
        <v>0</v>
      </c>
      <c r="BN15" s="513"/>
      <c r="BO15" s="513">
        <f t="shared" si="18"/>
        <v>0</v>
      </c>
      <c r="BP15" s="540"/>
      <c r="BQ15" s="540"/>
      <c r="BR15" s="540"/>
      <c r="BS15" s="540"/>
      <c r="BT15" s="540"/>
      <c r="BU15" s="540"/>
      <c r="BV15" s="540"/>
      <c r="BW15" s="539"/>
      <c r="BX15" s="539"/>
      <c r="BY15" s="539"/>
      <c r="BZ15" s="539"/>
      <c r="CA15" s="539"/>
      <c r="CB15" s="539"/>
      <c r="CC15" s="539"/>
      <c r="CD15" s="539"/>
      <c r="CE15" s="539"/>
      <c r="CF15" s="539"/>
      <c r="CG15" s="539"/>
      <c r="CH15" s="539"/>
      <c r="CI15" s="539"/>
      <c r="CJ15" s="539"/>
      <c r="CK15" s="539"/>
      <c r="CL15" s="539"/>
      <c r="CM15" s="539"/>
      <c r="CN15" s="539"/>
      <c r="CO15" s="539"/>
      <c r="CP15" s="364"/>
      <c r="CQ15" s="364"/>
    </row>
    <row r="16" spans="1:95" s="37" customFormat="1" ht="37.5" customHeight="1" x14ac:dyDescent="0.15">
      <c r="A16" s="687" t="str">
        <f>IF(B16&lt;&gt;"",設定!$C$4,"")</f>
        <v/>
      </c>
      <c r="B16" s="253" t="str">
        <f t="shared" si="1"/>
        <v/>
      </c>
      <c r="C16" s="444">
        <f t="shared" si="2"/>
        <v>4</v>
      </c>
      <c r="D16" s="767"/>
      <c r="E16" s="403"/>
      <c r="F16" s="404"/>
      <c r="G16" s="405"/>
      <c r="H16" s="406"/>
      <c r="I16" s="407"/>
      <c r="J16" s="408" t="str">
        <f>IFERROR(IF(I16="","",VLOOKUP(I16,国・地域!A:C,2,FALSE)),"正しい番号を入力してください")</f>
        <v/>
      </c>
      <c r="K16" s="409" t="str">
        <f>IFERROR(IF(I16="","",VLOOKUP(I16,国・地域!A:C,3,FALSE)),"正しい番号を入力してください")</f>
        <v/>
      </c>
      <c r="L16" s="381"/>
      <c r="M16" s="410"/>
      <c r="N16" s="411"/>
      <c r="O16" s="411"/>
      <c r="P16" s="411"/>
      <c r="Q16" s="411"/>
      <c r="R16" s="411"/>
      <c r="S16" s="411"/>
      <c r="T16" s="411"/>
      <c r="U16" s="412"/>
      <c r="V16" s="413"/>
      <c r="W16" s="412"/>
      <c r="X16" s="413"/>
      <c r="Y16" s="414"/>
      <c r="Z16" s="415"/>
      <c r="AA16" s="416"/>
      <c r="AB16" s="417"/>
      <c r="AC16" s="416"/>
      <c r="AD16" s="415"/>
      <c r="AE16" s="418"/>
      <c r="AF16" s="417"/>
      <c r="AG16" s="416"/>
      <c r="AH16" s="415"/>
      <c r="AI16" s="418"/>
      <c r="AJ16" s="417"/>
      <c r="AK16" s="416"/>
      <c r="AL16" s="415"/>
      <c r="AM16" s="403"/>
      <c r="AN16" s="405"/>
      <c r="AO16" s="381"/>
      <c r="AP16" s="403"/>
      <c r="AQ16" s="405"/>
      <c r="AR16" s="419"/>
      <c r="AS16" s="420"/>
      <c r="AT16" s="403"/>
      <c r="AU16" s="405"/>
      <c r="AV16" s="419"/>
      <c r="AW16" s="421"/>
      <c r="AX16" s="105" t="str">
        <f t="shared" si="3"/>
        <v/>
      </c>
      <c r="AY16" s="105" t="str">
        <f t="shared" si="4"/>
        <v/>
      </c>
      <c r="AZ16" s="540"/>
      <c r="BA16" s="513">
        <f t="shared" si="5"/>
        <v>0</v>
      </c>
      <c r="BB16" s="513">
        <f t="shared" si="6"/>
        <v>0</v>
      </c>
      <c r="BC16" s="513">
        <f t="shared" si="7"/>
        <v>0</v>
      </c>
      <c r="BD16" s="513">
        <f t="shared" si="8"/>
        <v>0</v>
      </c>
      <c r="BE16" s="513">
        <f t="shared" si="9"/>
        <v>0</v>
      </c>
      <c r="BF16" s="513">
        <f t="shared" si="10"/>
        <v>0</v>
      </c>
      <c r="BG16" s="513">
        <f t="shared" si="11"/>
        <v>0</v>
      </c>
      <c r="BH16" s="513">
        <f t="shared" si="12"/>
        <v>0</v>
      </c>
      <c r="BI16" s="513">
        <f t="shared" si="13"/>
        <v>0</v>
      </c>
      <c r="BJ16" s="513">
        <f t="shared" si="14"/>
        <v>0</v>
      </c>
      <c r="BK16" s="513">
        <f t="shared" si="15"/>
        <v>0</v>
      </c>
      <c r="BL16" s="513">
        <f t="shared" si="16"/>
        <v>0</v>
      </c>
      <c r="BM16" s="513">
        <f t="shared" si="17"/>
        <v>0</v>
      </c>
      <c r="BN16" s="513"/>
      <c r="BO16" s="513">
        <f t="shared" si="18"/>
        <v>0</v>
      </c>
      <c r="BP16" s="540"/>
      <c r="BQ16" s="540"/>
      <c r="BR16" s="540"/>
      <c r="BS16" s="540"/>
      <c r="BT16" s="540"/>
      <c r="BU16" s="540"/>
      <c r="BV16" s="540"/>
      <c r="BW16" s="539"/>
      <c r="BX16" s="539"/>
      <c r="BY16" s="539"/>
      <c r="BZ16" s="539"/>
      <c r="CA16" s="539"/>
      <c r="CB16" s="539"/>
      <c r="CC16" s="539"/>
      <c r="CD16" s="539"/>
      <c r="CE16" s="539"/>
      <c r="CF16" s="539"/>
      <c r="CG16" s="539"/>
      <c r="CH16" s="539"/>
      <c r="CI16" s="539"/>
      <c r="CJ16" s="539"/>
      <c r="CK16" s="539"/>
      <c r="CL16" s="539"/>
      <c r="CM16" s="539"/>
      <c r="CN16" s="539"/>
      <c r="CO16" s="539"/>
      <c r="CP16" s="364"/>
      <c r="CQ16" s="364"/>
    </row>
    <row r="17" spans="1:95" s="37" customFormat="1" ht="37.5" customHeight="1" x14ac:dyDescent="0.15">
      <c r="A17" s="738" t="str">
        <f>IF(B17&lt;&gt;"",設定!$C$4,"")</f>
        <v/>
      </c>
      <c r="B17" s="254" t="str">
        <f t="shared" si="1"/>
        <v/>
      </c>
      <c r="C17" s="445">
        <f t="shared" si="2"/>
        <v>5</v>
      </c>
      <c r="D17" s="768"/>
      <c r="E17" s="422"/>
      <c r="F17" s="423"/>
      <c r="G17" s="424"/>
      <c r="H17" s="425"/>
      <c r="I17" s="426"/>
      <c r="J17" s="427" t="str">
        <f>IFERROR(IF(I17="","",VLOOKUP(I17,国・地域!A:C,2,FALSE)),"正しい番号を入力してください")</f>
        <v/>
      </c>
      <c r="K17" s="428" t="str">
        <f>IFERROR(IF(I17="","",VLOOKUP(I17,国・地域!A:C,3,FALSE)),"正しい番号を入力してください")</f>
        <v/>
      </c>
      <c r="L17" s="382"/>
      <c r="M17" s="429"/>
      <c r="N17" s="430"/>
      <c r="O17" s="430"/>
      <c r="P17" s="430"/>
      <c r="Q17" s="430"/>
      <c r="R17" s="430"/>
      <c r="S17" s="430"/>
      <c r="T17" s="430"/>
      <c r="U17" s="431"/>
      <c r="V17" s="432"/>
      <c r="W17" s="431"/>
      <c r="X17" s="432"/>
      <c r="Y17" s="433"/>
      <c r="Z17" s="434"/>
      <c r="AA17" s="435"/>
      <c r="AB17" s="436"/>
      <c r="AC17" s="435"/>
      <c r="AD17" s="434"/>
      <c r="AE17" s="437"/>
      <c r="AF17" s="436"/>
      <c r="AG17" s="435"/>
      <c r="AH17" s="434"/>
      <c r="AI17" s="437"/>
      <c r="AJ17" s="436"/>
      <c r="AK17" s="435"/>
      <c r="AL17" s="434"/>
      <c r="AM17" s="422"/>
      <c r="AN17" s="424"/>
      <c r="AO17" s="382"/>
      <c r="AP17" s="422"/>
      <c r="AQ17" s="424"/>
      <c r="AR17" s="438"/>
      <c r="AS17" s="439"/>
      <c r="AT17" s="422"/>
      <c r="AU17" s="424"/>
      <c r="AV17" s="438"/>
      <c r="AW17" s="440"/>
      <c r="AX17" s="105" t="str">
        <f t="shared" si="3"/>
        <v/>
      </c>
      <c r="AY17" s="105" t="str">
        <f t="shared" si="4"/>
        <v/>
      </c>
      <c r="AZ17" s="540"/>
      <c r="BA17" s="513">
        <f t="shared" si="5"/>
        <v>0</v>
      </c>
      <c r="BB17" s="513">
        <f t="shared" si="6"/>
        <v>0</v>
      </c>
      <c r="BC17" s="513">
        <f t="shared" si="7"/>
        <v>0</v>
      </c>
      <c r="BD17" s="513">
        <f t="shared" si="8"/>
        <v>0</v>
      </c>
      <c r="BE17" s="513">
        <f t="shared" si="9"/>
        <v>0</v>
      </c>
      <c r="BF17" s="513">
        <f t="shared" si="10"/>
        <v>0</v>
      </c>
      <c r="BG17" s="513">
        <f t="shared" si="11"/>
        <v>0</v>
      </c>
      <c r="BH17" s="513">
        <f t="shared" si="12"/>
        <v>0</v>
      </c>
      <c r="BI17" s="513">
        <f t="shared" si="13"/>
        <v>0</v>
      </c>
      <c r="BJ17" s="513">
        <f t="shared" si="14"/>
        <v>0</v>
      </c>
      <c r="BK17" s="513">
        <f t="shared" si="15"/>
        <v>0</v>
      </c>
      <c r="BL17" s="513">
        <f t="shared" si="16"/>
        <v>0</v>
      </c>
      <c r="BM17" s="513">
        <f t="shared" si="17"/>
        <v>0</v>
      </c>
      <c r="BN17" s="513"/>
      <c r="BO17" s="513">
        <f t="shared" si="18"/>
        <v>0</v>
      </c>
      <c r="BP17" s="540"/>
      <c r="BQ17" s="540"/>
      <c r="BR17" s="540"/>
      <c r="BS17" s="540"/>
      <c r="BT17" s="540"/>
      <c r="BU17" s="540"/>
      <c r="BV17" s="540"/>
      <c r="BW17" s="539"/>
      <c r="BX17" s="539"/>
      <c r="BY17" s="539"/>
      <c r="BZ17" s="539"/>
      <c r="CA17" s="539"/>
      <c r="CB17" s="539"/>
      <c r="CC17" s="539"/>
      <c r="CD17" s="539"/>
      <c r="CE17" s="539"/>
      <c r="CF17" s="539"/>
      <c r="CG17" s="539"/>
      <c r="CH17" s="539"/>
      <c r="CI17" s="539"/>
      <c r="CJ17" s="539"/>
      <c r="CK17" s="539"/>
      <c r="CL17" s="539"/>
      <c r="CM17" s="539"/>
      <c r="CN17" s="539"/>
      <c r="CO17" s="539"/>
      <c r="CP17" s="364"/>
      <c r="CQ17" s="364"/>
    </row>
    <row r="18" spans="1:95" s="37" customFormat="1" ht="37.5" customHeight="1" x14ac:dyDescent="0.15">
      <c r="A18" s="739" t="str">
        <f>IF(B18&lt;&gt;"",設定!$C$4,"")</f>
        <v/>
      </c>
      <c r="B18" s="731" t="str">
        <f t="shared" si="1"/>
        <v/>
      </c>
      <c r="C18" s="376">
        <f t="shared" si="2"/>
        <v>6</v>
      </c>
      <c r="D18" s="766"/>
      <c r="E18" s="384"/>
      <c r="F18" s="385"/>
      <c r="G18" s="386"/>
      <c r="H18" s="387"/>
      <c r="I18" s="388"/>
      <c r="J18" s="389" t="str">
        <f>IFERROR(IF(I18="","",VLOOKUP(I18,国・地域!A:C,2,FALSE)),"正しい番号を入力してください")</f>
        <v/>
      </c>
      <c r="K18" s="390" t="str">
        <f>IFERROR(IF(I18="","",VLOOKUP(I18,国・地域!A:C,3,FALSE)),"正しい番号を入力してください")</f>
        <v/>
      </c>
      <c r="L18" s="383"/>
      <c r="M18" s="391"/>
      <c r="N18" s="392"/>
      <c r="O18" s="392"/>
      <c r="P18" s="392"/>
      <c r="Q18" s="392"/>
      <c r="R18" s="392"/>
      <c r="S18" s="392"/>
      <c r="T18" s="392"/>
      <c r="U18" s="393"/>
      <c r="V18" s="394"/>
      <c r="W18" s="393"/>
      <c r="X18" s="394"/>
      <c r="Y18" s="395"/>
      <c r="Z18" s="396"/>
      <c r="AA18" s="397"/>
      <c r="AB18" s="398"/>
      <c r="AC18" s="397"/>
      <c r="AD18" s="396"/>
      <c r="AE18" s="399"/>
      <c r="AF18" s="398"/>
      <c r="AG18" s="397"/>
      <c r="AH18" s="396"/>
      <c r="AI18" s="399"/>
      <c r="AJ18" s="398"/>
      <c r="AK18" s="397"/>
      <c r="AL18" s="396"/>
      <c r="AM18" s="384"/>
      <c r="AN18" s="386"/>
      <c r="AO18" s="383"/>
      <c r="AP18" s="384"/>
      <c r="AQ18" s="386"/>
      <c r="AR18" s="400"/>
      <c r="AS18" s="401"/>
      <c r="AT18" s="384"/>
      <c r="AU18" s="386"/>
      <c r="AV18" s="400"/>
      <c r="AW18" s="402"/>
      <c r="AX18" s="105" t="str">
        <f t="shared" si="3"/>
        <v/>
      </c>
      <c r="AY18" s="105" t="str">
        <f t="shared" si="4"/>
        <v/>
      </c>
      <c r="AZ18" s="540"/>
      <c r="BA18" s="513">
        <f t="shared" si="5"/>
        <v>0</v>
      </c>
      <c r="BB18" s="513">
        <f t="shared" si="6"/>
        <v>0</v>
      </c>
      <c r="BC18" s="513">
        <f t="shared" si="7"/>
        <v>0</v>
      </c>
      <c r="BD18" s="513">
        <f t="shared" si="8"/>
        <v>0</v>
      </c>
      <c r="BE18" s="513">
        <f t="shared" si="9"/>
        <v>0</v>
      </c>
      <c r="BF18" s="513">
        <f t="shared" si="10"/>
        <v>0</v>
      </c>
      <c r="BG18" s="513">
        <f t="shared" si="11"/>
        <v>0</v>
      </c>
      <c r="BH18" s="513">
        <f t="shared" si="12"/>
        <v>0</v>
      </c>
      <c r="BI18" s="513">
        <f t="shared" si="13"/>
        <v>0</v>
      </c>
      <c r="BJ18" s="513">
        <f t="shared" si="14"/>
        <v>0</v>
      </c>
      <c r="BK18" s="513">
        <f t="shared" si="15"/>
        <v>0</v>
      </c>
      <c r="BL18" s="513">
        <f t="shared" si="16"/>
        <v>0</v>
      </c>
      <c r="BM18" s="513">
        <f t="shared" si="17"/>
        <v>0</v>
      </c>
      <c r="BN18" s="513"/>
      <c r="BO18" s="513">
        <f t="shared" si="18"/>
        <v>0</v>
      </c>
      <c r="BP18" s="540"/>
      <c r="BQ18" s="540"/>
      <c r="BR18" s="540"/>
      <c r="BS18" s="540"/>
      <c r="BT18" s="540"/>
      <c r="BU18" s="540"/>
      <c r="BV18" s="540"/>
      <c r="BW18" s="539"/>
      <c r="BX18" s="539"/>
      <c r="BY18" s="539"/>
      <c r="BZ18" s="539"/>
      <c r="CA18" s="539"/>
      <c r="CB18" s="539"/>
      <c r="CC18" s="539"/>
      <c r="CD18" s="539"/>
      <c r="CE18" s="539"/>
      <c r="CF18" s="539"/>
      <c r="CG18" s="539"/>
      <c r="CH18" s="539"/>
      <c r="CI18" s="539"/>
      <c r="CJ18" s="539"/>
      <c r="CK18" s="539"/>
      <c r="CL18" s="539"/>
      <c r="CM18" s="539"/>
      <c r="CN18" s="539"/>
      <c r="CO18" s="539"/>
      <c r="CP18" s="364"/>
      <c r="CQ18" s="364"/>
    </row>
    <row r="19" spans="1:95" s="37" customFormat="1" ht="37.5" customHeight="1" x14ac:dyDescent="0.15">
      <c r="A19" s="687" t="str">
        <f>IF(B19&lt;&gt;"",設定!$C$4,"")</f>
        <v/>
      </c>
      <c r="B19" s="253" t="str">
        <f t="shared" si="1"/>
        <v/>
      </c>
      <c r="C19" s="444">
        <f t="shared" si="2"/>
        <v>7</v>
      </c>
      <c r="D19" s="767"/>
      <c r="E19" s="403"/>
      <c r="F19" s="404"/>
      <c r="G19" s="405"/>
      <c r="H19" s="406"/>
      <c r="I19" s="407"/>
      <c r="J19" s="408" t="str">
        <f>IFERROR(IF(I19="","",VLOOKUP(I19,国・地域!A:C,2,FALSE)),"正しい番号を入力してください")</f>
        <v/>
      </c>
      <c r="K19" s="409" t="str">
        <f>IFERROR(IF(I19="","",VLOOKUP(I19,国・地域!A:C,3,FALSE)),"正しい番号を入力してください")</f>
        <v/>
      </c>
      <c r="L19" s="381"/>
      <c r="M19" s="410"/>
      <c r="N19" s="411"/>
      <c r="O19" s="411"/>
      <c r="P19" s="411"/>
      <c r="Q19" s="411"/>
      <c r="R19" s="411"/>
      <c r="S19" s="411"/>
      <c r="T19" s="411"/>
      <c r="U19" s="412"/>
      <c r="V19" s="413"/>
      <c r="W19" s="412"/>
      <c r="X19" s="413"/>
      <c r="Y19" s="414"/>
      <c r="Z19" s="415"/>
      <c r="AA19" s="416"/>
      <c r="AB19" s="417"/>
      <c r="AC19" s="416"/>
      <c r="AD19" s="415"/>
      <c r="AE19" s="418"/>
      <c r="AF19" s="417"/>
      <c r="AG19" s="416"/>
      <c r="AH19" s="415"/>
      <c r="AI19" s="418"/>
      <c r="AJ19" s="417"/>
      <c r="AK19" s="416"/>
      <c r="AL19" s="415"/>
      <c r="AM19" s="403"/>
      <c r="AN19" s="405"/>
      <c r="AO19" s="381"/>
      <c r="AP19" s="403"/>
      <c r="AQ19" s="405"/>
      <c r="AR19" s="419"/>
      <c r="AS19" s="420"/>
      <c r="AT19" s="403"/>
      <c r="AU19" s="405"/>
      <c r="AV19" s="419"/>
      <c r="AW19" s="421"/>
      <c r="AX19" s="105" t="str">
        <f t="shared" si="3"/>
        <v/>
      </c>
      <c r="AY19" s="105" t="str">
        <f t="shared" si="4"/>
        <v/>
      </c>
      <c r="AZ19" s="540"/>
      <c r="BA19" s="513">
        <f t="shared" si="5"/>
        <v>0</v>
      </c>
      <c r="BB19" s="513">
        <f t="shared" si="6"/>
        <v>0</v>
      </c>
      <c r="BC19" s="513">
        <f t="shared" si="7"/>
        <v>0</v>
      </c>
      <c r="BD19" s="513">
        <f t="shared" si="8"/>
        <v>0</v>
      </c>
      <c r="BE19" s="513">
        <f t="shared" si="9"/>
        <v>0</v>
      </c>
      <c r="BF19" s="513">
        <f t="shared" si="10"/>
        <v>0</v>
      </c>
      <c r="BG19" s="513">
        <f t="shared" si="11"/>
        <v>0</v>
      </c>
      <c r="BH19" s="513">
        <f t="shared" si="12"/>
        <v>0</v>
      </c>
      <c r="BI19" s="513">
        <f t="shared" si="13"/>
        <v>0</v>
      </c>
      <c r="BJ19" s="513">
        <f t="shared" si="14"/>
        <v>0</v>
      </c>
      <c r="BK19" s="513">
        <f t="shared" si="15"/>
        <v>0</v>
      </c>
      <c r="BL19" s="513">
        <f t="shared" si="16"/>
        <v>0</v>
      </c>
      <c r="BM19" s="513">
        <f t="shared" si="17"/>
        <v>0</v>
      </c>
      <c r="BN19" s="513"/>
      <c r="BO19" s="513">
        <f t="shared" si="18"/>
        <v>0</v>
      </c>
      <c r="BP19" s="540"/>
      <c r="BQ19" s="540"/>
      <c r="BR19" s="540"/>
      <c r="BS19" s="540"/>
      <c r="BT19" s="540"/>
      <c r="BU19" s="540"/>
      <c r="BV19" s="540"/>
      <c r="BW19" s="539"/>
      <c r="BX19" s="539"/>
      <c r="BY19" s="539"/>
      <c r="BZ19" s="539"/>
      <c r="CA19" s="539"/>
      <c r="CB19" s="539"/>
      <c r="CC19" s="539"/>
      <c r="CD19" s="539"/>
      <c r="CE19" s="539"/>
      <c r="CF19" s="539"/>
      <c r="CG19" s="539"/>
      <c r="CH19" s="539"/>
      <c r="CI19" s="539"/>
      <c r="CJ19" s="539"/>
      <c r="CK19" s="539"/>
      <c r="CL19" s="539"/>
      <c r="CM19" s="539"/>
      <c r="CN19" s="539"/>
      <c r="CO19" s="539"/>
      <c r="CP19" s="364"/>
      <c r="CQ19" s="364"/>
    </row>
    <row r="20" spans="1:95" s="37" customFormat="1" ht="37.5" customHeight="1" x14ac:dyDescent="0.15">
      <c r="A20" s="687" t="str">
        <f>IF(B20&lt;&gt;"",設定!$C$4,"")</f>
        <v/>
      </c>
      <c r="B20" s="253" t="str">
        <f t="shared" si="1"/>
        <v/>
      </c>
      <c r="C20" s="444">
        <f t="shared" si="2"/>
        <v>8</v>
      </c>
      <c r="D20" s="767"/>
      <c r="E20" s="403"/>
      <c r="F20" s="404"/>
      <c r="G20" s="405"/>
      <c r="H20" s="406"/>
      <c r="I20" s="407"/>
      <c r="J20" s="408" t="str">
        <f>IFERROR(IF(I20="","",VLOOKUP(I20,国・地域!A:C,2,FALSE)),"正しい番号を入力してください")</f>
        <v/>
      </c>
      <c r="K20" s="409" t="str">
        <f>IFERROR(IF(I20="","",VLOOKUP(I20,国・地域!A:C,3,FALSE)),"正しい番号を入力してください")</f>
        <v/>
      </c>
      <c r="L20" s="381"/>
      <c r="M20" s="410"/>
      <c r="N20" s="411"/>
      <c r="O20" s="411"/>
      <c r="P20" s="411"/>
      <c r="Q20" s="411"/>
      <c r="R20" s="411"/>
      <c r="S20" s="411"/>
      <c r="T20" s="411"/>
      <c r="U20" s="412"/>
      <c r="V20" s="413"/>
      <c r="W20" s="412"/>
      <c r="X20" s="413"/>
      <c r="Y20" s="414"/>
      <c r="Z20" s="415"/>
      <c r="AA20" s="416"/>
      <c r="AB20" s="417"/>
      <c r="AC20" s="416"/>
      <c r="AD20" s="415"/>
      <c r="AE20" s="418"/>
      <c r="AF20" s="417"/>
      <c r="AG20" s="416"/>
      <c r="AH20" s="415"/>
      <c r="AI20" s="418"/>
      <c r="AJ20" s="417"/>
      <c r="AK20" s="416"/>
      <c r="AL20" s="415"/>
      <c r="AM20" s="403"/>
      <c r="AN20" s="405"/>
      <c r="AO20" s="381"/>
      <c r="AP20" s="403"/>
      <c r="AQ20" s="405"/>
      <c r="AR20" s="419"/>
      <c r="AS20" s="420"/>
      <c r="AT20" s="403"/>
      <c r="AU20" s="405"/>
      <c r="AV20" s="419"/>
      <c r="AW20" s="421"/>
      <c r="AX20" s="105" t="str">
        <f t="shared" si="3"/>
        <v/>
      </c>
      <c r="AY20" s="105" t="str">
        <f t="shared" si="4"/>
        <v/>
      </c>
      <c r="AZ20" s="540"/>
      <c r="BA20" s="513">
        <f t="shared" si="5"/>
        <v>0</v>
      </c>
      <c r="BB20" s="513">
        <f t="shared" si="6"/>
        <v>0</v>
      </c>
      <c r="BC20" s="513">
        <f t="shared" si="7"/>
        <v>0</v>
      </c>
      <c r="BD20" s="513">
        <f t="shared" si="8"/>
        <v>0</v>
      </c>
      <c r="BE20" s="513">
        <f t="shared" si="9"/>
        <v>0</v>
      </c>
      <c r="BF20" s="513">
        <f t="shared" si="10"/>
        <v>0</v>
      </c>
      <c r="BG20" s="513">
        <f t="shared" si="11"/>
        <v>0</v>
      </c>
      <c r="BH20" s="513">
        <f t="shared" si="12"/>
        <v>0</v>
      </c>
      <c r="BI20" s="513">
        <f t="shared" si="13"/>
        <v>0</v>
      </c>
      <c r="BJ20" s="513">
        <f t="shared" si="14"/>
        <v>0</v>
      </c>
      <c r="BK20" s="513">
        <f t="shared" si="15"/>
        <v>0</v>
      </c>
      <c r="BL20" s="513">
        <f t="shared" si="16"/>
        <v>0</v>
      </c>
      <c r="BM20" s="513">
        <f t="shared" si="17"/>
        <v>0</v>
      </c>
      <c r="BN20" s="513"/>
      <c r="BO20" s="513">
        <f t="shared" si="18"/>
        <v>0</v>
      </c>
      <c r="BP20" s="540"/>
      <c r="BQ20" s="540"/>
      <c r="BR20" s="540"/>
      <c r="BS20" s="540"/>
      <c r="BT20" s="540"/>
      <c r="BU20" s="540"/>
      <c r="BV20" s="540"/>
      <c r="BW20" s="539"/>
      <c r="BX20" s="539"/>
      <c r="BY20" s="539"/>
      <c r="BZ20" s="539"/>
      <c r="CA20" s="539"/>
      <c r="CB20" s="539"/>
      <c r="CC20" s="539"/>
      <c r="CD20" s="539"/>
      <c r="CE20" s="539"/>
      <c r="CF20" s="539"/>
      <c r="CG20" s="539"/>
      <c r="CH20" s="539"/>
      <c r="CI20" s="539"/>
      <c r="CJ20" s="539"/>
      <c r="CK20" s="539"/>
      <c r="CL20" s="539"/>
      <c r="CM20" s="539"/>
      <c r="CN20" s="539"/>
      <c r="CO20" s="539"/>
      <c r="CP20" s="364"/>
      <c r="CQ20" s="364"/>
    </row>
    <row r="21" spans="1:95" s="37" customFormat="1" ht="37.5" customHeight="1" x14ac:dyDescent="0.15">
      <c r="A21" s="687" t="str">
        <f>IF(B21&lt;&gt;"",設定!$C$4,"")</f>
        <v/>
      </c>
      <c r="B21" s="253" t="str">
        <f t="shared" si="1"/>
        <v/>
      </c>
      <c r="C21" s="444">
        <f t="shared" si="2"/>
        <v>9</v>
      </c>
      <c r="D21" s="767"/>
      <c r="E21" s="403"/>
      <c r="F21" s="404"/>
      <c r="G21" s="405"/>
      <c r="H21" s="406"/>
      <c r="I21" s="407"/>
      <c r="J21" s="408" t="str">
        <f>IFERROR(IF(I21="","",VLOOKUP(I21,国・地域!A:C,2,FALSE)),"正しい番号を入力してください")</f>
        <v/>
      </c>
      <c r="K21" s="409" t="str">
        <f>IFERROR(IF(I21="","",VLOOKUP(I21,国・地域!A:C,3,FALSE)),"正しい番号を入力してください")</f>
        <v/>
      </c>
      <c r="L21" s="381"/>
      <c r="M21" s="410"/>
      <c r="N21" s="411"/>
      <c r="O21" s="411"/>
      <c r="P21" s="411"/>
      <c r="Q21" s="411"/>
      <c r="R21" s="411"/>
      <c r="S21" s="411"/>
      <c r="T21" s="411"/>
      <c r="U21" s="412"/>
      <c r="V21" s="413"/>
      <c r="W21" s="412"/>
      <c r="X21" s="413"/>
      <c r="Y21" s="414"/>
      <c r="Z21" s="415"/>
      <c r="AA21" s="416"/>
      <c r="AB21" s="417"/>
      <c r="AC21" s="416"/>
      <c r="AD21" s="415"/>
      <c r="AE21" s="418"/>
      <c r="AF21" s="417"/>
      <c r="AG21" s="416"/>
      <c r="AH21" s="415"/>
      <c r="AI21" s="418"/>
      <c r="AJ21" s="417"/>
      <c r="AK21" s="416"/>
      <c r="AL21" s="415"/>
      <c r="AM21" s="403"/>
      <c r="AN21" s="405"/>
      <c r="AO21" s="381"/>
      <c r="AP21" s="403"/>
      <c r="AQ21" s="405"/>
      <c r="AR21" s="419"/>
      <c r="AS21" s="420"/>
      <c r="AT21" s="403"/>
      <c r="AU21" s="405"/>
      <c r="AV21" s="419"/>
      <c r="AW21" s="421"/>
      <c r="AX21" s="105" t="str">
        <f t="shared" si="3"/>
        <v/>
      </c>
      <c r="AY21" s="105" t="str">
        <f t="shared" si="4"/>
        <v/>
      </c>
      <c r="AZ21" s="540"/>
      <c r="BA21" s="513">
        <f t="shared" si="5"/>
        <v>0</v>
      </c>
      <c r="BB21" s="513">
        <f t="shared" si="6"/>
        <v>0</v>
      </c>
      <c r="BC21" s="513">
        <f t="shared" si="7"/>
        <v>0</v>
      </c>
      <c r="BD21" s="513">
        <f t="shared" si="8"/>
        <v>0</v>
      </c>
      <c r="BE21" s="513">
        <f t="shared" si="9"/>
        <v>0</v>
      </c>
      <c r="BF21" s="513">
        <f t="shared" si="10"/>
        <v>0</v>
      </c>
      <c r="BG21" s="513">
        <f t="shared" si="11"/>
        <v>0</v>
      </c>
      <c r="BH21" s="513">
        <f t="shared" si="12"/>
        <v>0</v>
      </c>
      <c r="BI21" s="513">
        <f t="shared" si="13"/>
        <v>0</v>
      </c>
      <c r="BJ21" s="513">
        <f t="shared" si="14"/>
        <v>0</v>
      </c>
      <c r="BK21" s="513">
        <f t="shared" si="15"/>
        <v>0</v>
      </c>
      <c r="BL21" s="513">
        <f t="shared" si="16"/>
        <v>0</v>
      </c>
      <c r="BM21" s="513">
        <f t="shared" si="17"/>
        <v>0</v>
      </c>
      <c r="BN21" s="513"/>
      <c r="BO21" s="513">
        <f t="shared" si="18"/>
        <v>0</v>
      </c>
      <c r="BP21" s="540"/>
      <c r="BQ21" s="540"/>
      <c r="BR21" s="540"/>
      <c r="BS21" s="540"/>
      <c r="BT21" s="540"/>
      <c r="BU21" s="540"/>
      <c r="BV21" s="540"/>
      <c r="BW21" s="539"/>
      <c r="BX21" s="539"/>
      <c r="BY21" s="539"/>
      <c r="BZ21" s="539"/>
      <c r="CA21" s="539"/>
      <c r="CB21" s="539"/>
      <c r="CC21" s="539"/>
      <c r="CD21" s="539"/>
      <c r="CE21" s="539"/>
      <c r="CF21" s="539"/>
      <c r="CG21" s="539"/>
      <c r="CH21" s="539"/>
      <c r="CI21" s="539"/>
      <c r="CJ21" s="539"/>
      <c r="CK21" s="539"/>
      <c r="CL21" s="539"/>
      <c r="CM21" s="539"/>
      <c r="CN21" s="539"/>
      <c r="CO21" s="539"/>
      <c r="CP21" s="364"/>
      <c r="CQ21" s="364"/>
    </row>
    <row r="22" spans="1:95" s="37" customFormat="1" ht="37.5" customHeight="1" x14ac:dyDescent="0.15">
      <c r="A22" s="738" t="str">
        <f>IF(B22&lt;&gt;"",設定!$C$4,"")</f>
        <v/>
      </c>
      <c r="B22" s="254" t="str">
        <f t="shared" si="1"/>
        <v/>
      </c>
      <c r="C22" s="445">
        <f t="shared" si="2"/>
        <v>10</v>
      </c>
      <c r="D22" s="768"/>
      <c r="E22" s="422"/>
      <c r="F22" s="423"/>
      <c r="G22" s="424"/>
      <c r="H22" s="425"/>
      <c r="I22" s="426"/>
      <c r="J22" s="427" t="str">
        <f>IFERROR(IF(I22="","",VLOOKUP(I22,国・地域!A:C,2,FALSE)),"正しい番号を入力してください")</f>
        <v/>
      </c>
      <c r="K22" s="428" t="str">
        <f>IFERROR(IF(I22="","",VLOOKUP(I22,国・地域!A:C,3,FALSE)),"正しい番号を入力してください")</f>
        <v/>
      </c>
      <c r="L22" s="382"/>
      <c r="M22" s="429"/>
      <c r="N22" s="430"/>
      <c r="O22" s="430"/>
      <c r="P22" s="430"/>
      <c r="Q22" s="430"/>
      <c r="R22" s="430"/>
      <c r="S22" s="430"/>
      <c r="T22" s="430"/>
      <c r="U22" s="431"/>
      <c r="V22" s="432"/>
      <c r="W22" s="431"/>
      <c r="X22" s="432"/>
      <c r="Y22" s="433"/>
      <c r="Z22" s="434"/>
      <c r="AA22" s="435"/>
      <c r="AB22" s="436"/>
      <c r="AC22" s="435"/>
      <c r="AD22" s="434"/>
      <c r="AE22" s="437"/>
      <c r="AF22" s="436"/>
      <c r="AG22" s="435"/>
      <c r="AH22" s="434"/>
      <c r="AI22" s="437"/>
      <c r="AJ22" s="436"/>
      <c r="AK22" s="435"/>
      <c r="AL22" s="434"/>
      <c r="AM22" s="422"/>
      <c r="AN22" s="424"/>
      <c r="AO22" s="382"/>
      <c r="AP22" s="422"/>
      <c r="AQ22" s="424"/>
      <c r="AR22" s="438"/>
      <c r="AS22" s="439"/>
      <c r="AT22" s="422"/>
      <c r="AU22" s="424"/>
      <c r="AV22" s="438"/>
      <c r="AW22" s="440"/>
      <c r="AX22" s="105" t="str">
        <f t="shared" si="3"/>
        <v/>
      </c>
      <c r="AY22" s="105" t="str">
        <f t="shared" si="4"/>
        <v/>
      </c>
      <c r="AZ22" s="540"/>
      <c r="BA22" s="513">
        <f t="shared" si="5"/>
        <v>0</v>
      </c>
      <c r="BB22" s="513">
        <f t="shared" si="6"/>
        <v>0</v>
      </c>
      <c r="BC22" s="513">
        <f t="shared" si="7"/>
        <v>0</v>
      </c>
      <c r="BD22" s="513">
        <f t="shared" si="8"/>
        <v>0</v>
      </c>
      <c r="BE22" s="513">
        <f t="shared" si="9"/>
        <v>0</v>
      </c>
      <c r="BF22" s="513">
        <f t="shared" si="10"/>
        <v>0</v>
      </c>
      <c r="BG22" s="513">
        <f t="shared" si="11"/>
        <v>0</v>
      </c>
      <c r="BH22" s="513">
        <f t="shared" si="12"/>
        <v>0</v>
      </c>
      <c r="BI22" s="513">
        <f t="shared" si="13"/>
        <v>0</v>
      </c>
      <c r="BJ22" s="513">
        <f t="shared" si="14"/>
        <v>0</v>
      </c>
      <c r="BK22" s="513">
        <f t="shared" si="15"/>
        <v>0</v>
      </c>
      <c r="BL22" s="513">
        <f t="shared" si="16"/>
        <v>0</v>
      </c>
      <c r="BM22" s="513">
        <f t="shared" si="17"/>
        <v>0</v>
      </c>
      <c r="BN22" s="513"/>
      <c r="BO22" s="513">
        <f t="shared" si="18"/>
        <v>0</v>
      </c>
      <c r="BP22" s="540"/>
      <c r="BQ22" s="540"/>
      <c r="BR22" s="540"/>
      <c r="BS22" s="540"/>
      <c r="BT22" s="540"/>
      <c r="BU22" s="540"/>
      <c r="BV22" s="540"/>
      <c r="BW22" s="539"/>
      <c r="BX22" s="539"/>
      <c r="BY22" s="539"/>
      <c r="BZ22" s="539"/>
      <c r="CA22" s="539"/>
      <c r="CB22" s="539"/>
      <c r="CC22" s="539"/>
      <c r="CD22" s="539"/>
      <c r="CE22" s="539"/>
      <c r="CF22" s="539"/>
      <c r="CG22" s="539"/>
      <c r="CH22" s="539"/>
      <c r="CI22" s="539"/>
      <c r="CJ22" s="539"/>
      <c r="CK22" s="539"/>
      <c r="CL22" s="539"/>
      <c r="CM22" s="539"/>
      <c r="CN22" s="539"/>
      <c r="CO22" s="539"/>
      <c r="CP22" s="364"/>
      <c r="CQ22" s="364"/>
    </row>
    <row r="23" spans="1:95" s="37" customFormat="1" ht="37.5" customHeight="1" x14ac:dyDescent="0.15">
      <c r="A23" s="739" t="str">
        <f>IF(B23&lt;&gt;"",設定!$C$4,"")</f>
        <v/>
      </c>
      <c r="B23" s="731" t="str">
        <f t="shared" si="1"/>
        <v/>
      </c>
      <c r="C23" s="376">
        <f t="shared" si="2"/>
        <v>11</v>
      </c>
      <c r="D23" s="766"/>
      <c r="E23" s="384"/>
      <c r="F23" s="385"/>
      <c r="G23" s="386"/>
      <c r="H23" s="387"/>
      <c r="I23" s="388"/>
      <c r="J23" s="389" t="str">
        <f>IFERROR(IF(I23="","",VLOOKUP(I23,国・地域!A:C,2,FALSE)),"正しい番号を入力してください")</f>
        <v/>
      </c>
      <c r="K23" s="390" t="str">
        <f>IFERROR(IF(I23="","",VLOOKUP(I23,国・地域!A:C,3,FALSE)),"正しい番号を入力してください")</f>
        <v/>
      </c>
      <c r="L23" s="383"/>
      <c r="M23" s="391"/>
      <c r="N23" s="392"/>
      <c r="O23" s="392"/>
      <c r="P23" s="392"/>
      <c r="Q23" s="392"/>
      <c r="R23" s="392"/>
      <c r="S23" s="392"/>
      <c r="T23" s="392"/>
      <c r="U23" s="393"/>
      <c r="V23" s="394"/>
      <c r="W23" s="393"/>
      <c r="X23" s="394"/>
      <c r="Y23" s="395"/>
      <c r="Z23" s="396"/>
      <c r="AA23" s="397"/>
      <c r="AB23" s="398"/>
      <c r="AC23" s="397"/>
      <c r="AD23" s="396"/>
      <c r="AE23" s="399"/>
      <c r="AF23" s="398"/>
      <c r="AG23" s="397"/>
      <c r="AH23" s="396"/>
      <c r="AI23" s="399"/>
      <c r="AJ23" s="398"/>
      <c r="AK23" s="397"/>
      <c r="AL23" s="396"/>
      <c r="AM23" s="384"/>
      <c r="AN23" s="386"/>
      <c r="AO23" s="383"/>
      <c r="AP23" s="384"/>
      <c r="AQ23" s="386"/>
      <c r="AR23" s="400"/>
      <c r="AS23" s="401"/>
      <c r="AT23" s="384"/>
      <c r="AU23" s="386"/>
      <c r="AV23" s="400"/>
      <c r="AW23" s="402"/>
      <c r="AX23" s="105" t="str">
        <f t="shared" si="3"/>
        <v/>
      </c>
      <c r="AY23" s="105" t="str">
        <f t="shared" si="4"/>
        <v/>
      </c>
      <c r="AZ23" s="540"/>
      <c r="BA23" s="513">
        <f t="shared" si="5"/>
        <v>0</v>
      </c>
      <c r="BB23" s="513">
        <f t="shared" si="6"/>
        <v>0</v>
      </c>
      <c r="BC23" s="513">
        <f t="shared" si="7"/>
        <v>0</v>
      </c>
      <c r="BD23" s="513">
        <f t="shared" si="8"/>
        <v>0</v>
      </c>
      <c r="BE23" s="513">
        <f t="shared" si="9"/>
        <v>0</v>
      </c>
      <c r="BF23" s="513">
        <f t="shared" si="10"/>
        <v>0</v>
      </c>
      <c r="BG23" s="513">
        <f t="shared" si="11"/>
        <v>0</v>
      </c>
      <c r="BH23" s="513">
        <f t="shared" si="12"/>
        <v>0</v>
      </c>
      <c r="BI23" s="513">
        <f t="shared" si="13"/>
        <v>0</v>
      </c>
      <c r="BJ23" s="513">
        <f t="shared" si="14"/>
        <v>0</v>
      </c>
      <c r="BK23" s="513">
        <f t="shared" si="15"/>
        <v>0</v>
      </c>
      <c r="BL23" s="513">
        <f t="shared" si="16"/>
        <v>0</v>
      </c>
      <c r="BM23" s="513">
        <f t="shared" si="17"/>
        <v>0</v>
      </c>
      <c r="BN23" s="513"/>
      <c r="BO23" s="513">
        <f t="shared" si="18"/>
        <v>0</v>
      </c>
      <c r="BP23" s="540"/>
      <c r="BQ23" s="540"/>
      <c r="BR23" s="540"/>
      <c r="BS23" s="540"/>
      <c r="BT23" s="540"/>
      <c r="BU23" s="540"/>
      <c r="BV23" s="540"/>
      <c r="BW23" s="539"/>
      <c r="BX23" s="539"/>
      <c r="BY23" s="539"/>
      <c r="BZ23" s="539"/>
      <c r="CA23" s="539"/>
      <c r="CB23" s="539"/>
      <c r="CC23" s="539"/>
      <c r="CD23" s="539"/>
      <c r="CE23" s="539"/>
      <c r="CF23" s="539"/>
      <c r="CG23" s="539"/>
      <c r="CH23" s="539"/>
      <c r="CI23" s="539"/>
      <c r="CJ23" s="539"/>
      <c r="CK23" s="539"/>
      <c r="CL23" s="539"/>
      <c r="CM23" s="539"/>
      <c r="CN23" s="539"/>
      <c r="CO23" s="539"/>
      <c r="CP23" s="364"/>
      <c r="CQ23" s="364"/>
    </row>
    <row r="24" spans="1:95" s="37" customFormat="1" ht="37.5" customHeight="1" x14ac:dyDescent="0.15">
      <c r="A24" s="687" t="str">
        <f>IF(B24&lt;&gt;"",設定!$C$4,"")</f>
        <v/>
      </c>
      <c r="B24" s="253" t="str">
        <f t="shared" si="1"/>
        <v/>
      </c>
      <c r="C24" s="444">
        <f t="shared" si="2"/>
        <v>12</v>
      </c>
      <c r="D24" s="767"/>
      <c r="E24" s="403"/>
      <c r="F24" s="404"/>
      <c r="G24" s="405"/>
      <c r="H24" s="406"/>
      <c r="I24" s="407"/>
      <c r="J24" s="408" t="str">
        <f>IFERROR(IF(I24="","",VLOOKUP(I24,国・地域!A:C,2,FALSE)),"正しい番号を入力してください")</f>
        <v/>
      </c>
      <c r="K24" s="409" t="str">
        <f>IFERROR(IF(I24="","",VLOOKUP(I24,国・地域!A:C,3,FALSE)),"正しい番号を入力してください")</f>
        <v/>
      </c>
      <c r="L24" s="381"/>
      <c r="M24" s="410"/>
      <c r="N24" s="411"/>
      <c r="O24" s="411"/>
      <c r="P24" s="411"/>
      <c r="Q24" s="411"/>
      <c r="R24" s="411"/>
      <c r="S24" s="411"/>
      <c r="T24" s="411"/>
      <c r="U24" s="412"/>
      <c r="V24" s="413"/>
      <c r="W24" s="412"/>
      <c r="X24" s="413"/>
      <c r="Y24" s="414"/>
      <c r="Z24" s="415"/>
      <c r="AA24" s="416"/>
      <c r="AB24" s="417"/>
      <c r="AC24" s="416"/>
      <c r="AD24" s="415"/>
      <c r="AE24" s="418"/>
      <c r="AF24" s="417"/>
      <c r="AG24" s="416"/>
      <c r="AH24" s="415"/>
      <c r="AI24" s="418"/>
      <c r="AJ24" s="417"/>
      <c r="AK24" s="416"/>
      <c r="AL24" s="415"/>
      <c r="AM24" s="403"/>
      <c r="AN24" s="405"/>
      <c r="AO24" s="381"/>
      <c r="AP24" s="403"/>
      <c r="AQ24" s="405"/>
      <c r="AR24" s="419"/>
      <c r="AS24" s="420"/>
      <c r="AT24" s="403"/>
      <c r="AU24" s="405"/>
      <c r="AV24" s="419"/>
      <c r="AW24" s="421"/>
      <c r="AX24" s="105" t="str">
        <f t="shared" si="3"/>
        <v/>
      </c>
      <c r="AY24" s="105" t="str">
        <f t="shared" si="4"/>
        <v/>
      </c>
      <c r="AZ24" s="540"/>
      <c r="BA24" s="513">
        <f t="shared" si="5"/>
        <v>0</v>
      </c>
      <c r="BB24" s="513">
        <f t="shared" si="6"/>
        <v>0</v>
      </c>
      <c r="BC24" s="513">
        <f t="shared" si="7"/>
        <v>0</v>
      </c>
      <c r="BD24" s="513">
        <f t="shared" si="8"/>
        <v>0</v>
      </c>
      <c r="BE24" s="513">
        <f t="shared" si="9"/>
        <v>0</v>
      </c>
      <c r="BF24" s="513">
        <f t="shared" si="10"/>
        <v>0</v>
      </c>
      <c r="BG24" s="513">
        <f t="shared" si="11"/>
        <v>0</v>
      </c>
      <c r="BH24" s="513">
        <f t="shared" si="12"/>
        <v>0</v>
      </c>
      <c r="BI24" s="513">
        <f t="shared" si="13"/>
        <v>0</v>
      </c>
      <c r="BJ24" s="513">
        <f t="shared" si="14"/>
        <v>0</v>
      </c>
      <c r="BK24" s="513">
        <f t="shared" si="15"/>
        <v>0</v>
      </c>
      <c r="BL24" s="513">
        <f t="shared" si="16"/>
        <v>0</v>
      </c>
      <c r="BM24" s="513">
        <f t="shared" si="17"/>
        <v>0</v>
      </c>
      <c r="BN24" s="513"/>
      <c r="BO24" s="513">
        <f t="shared" si="18"/>
        <v>0</v>
      </c>
      <c r="BP24" s="540"/>
      <c r="BQ24" s="540"/>
      <c r="BR24" s="540"/>
      <c r="BS24" s="540"/>
      <c r="BT24" s="540"/>
      <c r="BU24" s="540"/>
      <c r="BV24" s="540"/>
      <c r="BW24" s="539"/>
      <c r="BX24" s="539"/>
      <c r="BY24" s="539"/>
      <c r="BZ24" s="539"/>
      <c r="CA24" s="539"/>
      <c r="CB24" s="539"/>
      <c r="CC24" s="539"/>
      <c r="CD24" s="539"/>
      <c r="CE24" s="539"/>
      <c r="CF24" s="539"/>
      <c r="CG24" s="539"/>
      <c r="CH24" s="539"/>
      <c r="CI24" s="539"/>
      <c r="CJ24" s="539"/>
      <c r="CK24" s="539"/>
      <c r="CL24" s="539"/>
      <c r="CM24" s="539"/>
      <c r="CN24" s="539"/>
      <c r="CO24" s="539"/>
      <c r="CP24" s="364"/>
      <c r="CQ24" s="364"/>
    </row>
    <row r="25" spans="1:95" s="37" customFormat="1" ht="37.5" customHeight="1" x14ac:dyDescent="0.15">
      <c r="A25" s="687" t="str">
        <f>IF(B25&lt;&gt;"",設定!$C$4,"")</f>
        <v/>
      </c>
      <c r="B25" s="253" t="str">
        <f t="shared" si="1"/>
        <v/>
      </c>
      <c r="C25" s="444">
        <f t="shared" si="2"/>
        <v>13</v>
      </c>
      <c r="D25" s="767"/>
      <c r="E25" s="403"/>
      <c r="F25" s="404"/>
      <c r="G25" s="405"/>
      <c r="H25" s="406"/>
      <c r="I25" s="407"/>
      <c r="J25" s="408" t="str">
        <f>IFERROR(IF(I25="","",VLOOKUP(I25,国・地域!A:C,2,FALSE)),"正しい番号を入力してください")</f>
        <v/>
      </c>
      <c r="K25" s="409" t="str">
        <f>IFERROR(IF(I25="","",VLOOKUP(I25,国・地域!A:C,3,FALSE)),"正しい番号を入力してください")</f>
        <v/>
      </c>
      <c r="L25" s="381"/>
      <c r="M25" s="410"/>
      <c r="N25" s="411"/>
      <c r="O25" s="411"/>
      <c r="P25" s="411"/>
      <c r="Q25" s="411"/>
      <c r="R25" s="411"/>
      <c r="S25" s="411"/>
      <c r="T25" s="411"/>
      <c r="U25" s="412"/>
      <c r="V25" s="413"/>
      <c r="W25" s="412"/>
      <c r="X25" s="413"/>
      <c r="Y25" s="414"/>
      <c r="Z25" s="415"/>
      <c r="AA25" s="416"/>
      <c r="AB25" s="417"/>
      <c r="AC25" s="416"/>
      <c r="AD25" s="415"/>
      <c r="AE25" s="418"/>
      <c r="AF25" s="417"/>
      <c r="AG25" s="416"/>
      <c r="AH25" s="415"/>
      <c r="AI25" s="418"/>
      <c r="AJ25" s="417"/>
      <c r="AK25" s="416"/>
      <c r="AL25" s="415"/>
      <c r="AM25" s="403"/>
      <c r="AN25" s="405"/>
      <c r="AO25" s="381"/>
      <c r="AP25" s="403"/>
      <c r="AQ25" s="405"/>
      <c r="AR25" s="419"/>
      <c r="AS25" s="420"/>
      <c r="AT25" s="403"/>
      <c r="AU25" s="405"/>
      <c r="AV25" s="419"/>
      <c r="AW25" s="421"/>
      <c r="AX25" s="105" t="str">
        <f t="shared" si="3"/>
        <v/>
      </c>
      <c r="AY25" s="105" t="str">
        <f t="shared" si="4"/>
        <v/>
      </c>
      <c r="AZ25" s="540"/>
      <c r="BA25" s="513">
        <f t="shared" si="5"/>
        <v>0</v>
      </c>
      <c r="BB25" s="513">
        <f t="shared" si="6"/>
        <v>0</v>
      </c>
      <c r="BC25" s="513">
        <f t="shared" si="7"/>
        <v>0</v>
      </c>
      <c r="BD25" s="513">
        <f t="shared" si="8"/>
        <v>0</v>
      </c>
      <c r="BE25" s="513">
        <f t="shared" si="9"/>
        <v>0</v>
      </c>
      <c r="BF25" s="513">
        <f t="shared" si="10"/>
        <v>0</v>
      </c>
      <c r="BG25" s="513">
        <f t="shared" si="11"/>
        <v>0</v>
      </c>
      <c r="BH25" s="513">
        <f t="shared" si="12"/>
        <v>0</v>
      </c>
      <c r="BI25" s="513">
        <f t="shared" si="13"/>
        <v>0</v>
      </c>
      <c r="BJ25" s="513">
        <f t="shared" si="14"/>
        <v>0</v>
      </c>
      <c r="BK25" s="513">
        <f t="shared" si="15"/>
        <v>0</v>
      </c>
      <c r="BL25" s="513">
        <f t="shared" si="16"/>
        <v>0</v>
      </c>
      <c r="BM25" s="513">
        <f t="shared" si="17"/>
        <v>0</v>
      </c>
      <c r="BN25" s="513"/>
      <c r="BO25" s="513">
        <f t="shared" si="18"/>
        <v>0</v>
      </c>
      <c r="BP25" s="540"/>
      <c r="BQ25" s="540"/>
      <c r="BR25" s="540"/>
      <c r="BS25" s="540"/>
      <c r="BT25" s="540"/>
      <c r="BU25" s="540"/>
      <c r="BV25" s="540"/>
      <c r="BW25" s="539"/>
      <c r="BX25" s="539"/>
      <c r="BY25" s="539"/>
      <c r="BZ25" s="539"/>
      <c r="CA25" s="539"/>
      <c r="CB25" s="539"/>
      <c r="CC25" s="539"/>
      <c r="CD25" s="539"/>
      <c r="CE25" s="539"/>
      <c r="CF25" s="539"/>
      <c r="CG25" s="539"/>
      <c r="CH25" s="539"/>
      <c r="CI25" s="539"/>
      <c r="CJ25" s="539"/>
      <c r="CK25" s="539"/>
      <c r="CL25" s="539"/>
      <c r="CM25" s="539"/>
      <c r="CN25" s="539"/>
      <c r="CO25" s="539"/>
      <c r="CP25" s="364"/>
      <c r="CQ25" s="364"/>
    </row>
    <row r="26" spans="1:95" s="37" customFormat="1" ht="37.5" customHeight="1" x14ac:dyDescent="0.15">
      <c r="A26" s="687" t="str">
        <f>IF(B26&lt;&gt;"",設定!$C$4,"")</f>
        <v/>
      </c>
      <c r="B26" s="253" t="str">
        <f t="shared" si="1"/>
        <v/>
      </c>
      <c r="C26" s="444">
        <f t="shared" si="2"/>
        <v>14</v>
      </c>
      <c r="D26" s="767"/>
      <c r="E26" s="403"/>
      <c r="F26" s="404"/>
      <c r="G26" s="405"/>
      <c r="H26" s="406"/>
      <c r="I26" s="407"/>
      <c r="J26" s="408" t="str">
        <f>IFERROR(IF(I26="","",VLOOKUP(I26,国・地域!A:C,2,FALSE)),"正しい番号を入力してください")</f>
        <v/>
      </c>
      <c r="K26" s="409" t="str">
        <f>IFERROR(IF(I26="","",VLOOKUP(I26,国・地域!A:C,3,FALSE)),"正しい番号を入力してください")</f>
        <v/>
      </c>
      <c r="L26" s="381"/>
      <c r="M26" s="410"/>
      <c r="N26" s="411"/>
      <c r="O26" s="411"/>
      <c r="P26" s="411"/>
      <c r="Q26" s="411"/>
      <c r="R26" s="411"/>
      <c r="S26" s="411"/>
      <c r="T26" s="411"/>
      <c r="U26" s="412"/>
      <c r="V26" s="413"/>
      <c r="W26" s="412"/>
      <c r="X26" s="413"/>
      <c r="Y26" s="414"/>
      <c r="Z26" s="415"/>
      <c r="AA26" s="416"/>
      <c r="AB26" s="417"/>
      <c r="AC26" s="416"/>
      <c r="AD26" s="415"/>
      <c r="AE26" s="418"/>
      <c r="AF26" s="417"/>
      <c r="AG26" s="416"/>
      <c r="AH26" s="415"/>
      <c r="AI26" s="418"/>
      <c r="AJ26" s="417"/>
      <c r="AK26" s="416"/>
      <c r="AL26" s="415"/>
      <c r="AM26" s="403"/>
      <c r="AN26" s="405"/>
      <c r="AO26" s="381"/>
      <c r="AP26" s="403"/>
      <c r="AQ26" s="405"/>
      <c r="AR26" s="419"/>
      <c r="AS26" s="420"/>
      <c r="AT26" s="403"/>
      <c r="AU26" s="405"/>
      <c r="AV26" s="419"/>
      <c r="AW26" s="421"/>
      <c r="AX26" s="105" t="str">
        <f t="shared" si="3"/>
        <v/>
      </c>
      <c r="AY26" s="105" t="str">
        <f t="shared" si="4"/>
        <v/>
      </c>
      <c r="AZ26" s="540"/>
      <c r="BA26" s="513">
        <f t="shared" si="5"/>
        <v>0</v>
      </c>
      <c r="BB26" s="513">
        <f t="shared" si="6"/>
        <v>0</v>
      </c>
      <c r="BC26" s="513">
        <f t="shared" si="7"/>
        <v>0</v>
      </c>
      <c r="BD26" s="513">
        <f t="shared" si="8"/>
        <v>0</v>
      </c>
      <c r="BE26" s="513">
        <f t="shared" si="9"/>
        <v>0</v>
      </c>
      <c r="BF26" s="513">
        <f t="shared" si="10"/>
        <v>0</v>
      </c>
      <c r="BG26" s="513">
        <f t="shared" si="11"/>
        <v>0</v>
      </c>
      <c r="BH26" s="513">
        <f t="shared" si="12"/>
        <v>0</v>
      </c>
      <c r="BI26" s="513">
        <f t="shared" si="13"/>
        <v>0</v>
      </c>
      <c r="BJ26" s="513">
        <f t="shared" si="14"/>
        <v>0</v>
      </c>
      <c r="BK26" s="513">
        <f t="shared" si="15"/>
        <v>0</v>
      </c>
      <c r="BL26" s="513">
        <f t="shared" si="16"/>
        <v>0</v>
      </c>
      <c r="BM26" s="513">
        <f t="shared" si="17"/>
        <v>0</v>
      </c>
      <c r="BN26" s="513"/>
      <c r="BO26" s="513">
        <f t="shared" si="18"/>
        <v>0</v>
      </c>
      <c r="BP26" s="540"/>
      <c r="BQ26" s="540"/>
      <c r="BR26" s="540"/>
      <c r="BS26" s="540"/>
      <c r="BT26" s="540"/>
      <c r="BU26" s="540"/>
      <c r="BV26" s="540"/>
      <c r="BW26" s="539"/>
      <c r="BX26" s="539"/>
      <c r="BY26" s="539"/>
      <c r="BZ26" s="539"/>
      <c r="CA26" s="539"/>
      <c r="CB26" s="539"/>
      <c r="CC26" s="539"/>
      <c r="CD26" s="539"/>
      <c r="CE26" s="539"/>
      <c r="CF26" s="539"/>
      <c r="CG26" s="539"/>
      <c r="CH26" s="539"/>
      <c r="CI26" s="539"/>
      <c r="CJ26" s="539"/>
      <c r="CK26" s="539"/>
      <c r="CL26" s="539"/>
      <c r="CM26" s="539"/>
      <c r="CN26" s="539"/>
      <c r="CO26" s="539"/>
      <c r="CP26" s="364"/>
      <c r="CQ26" s="364"/>
    </row>
    <row r="27" spans="1:95" s="37" customFormat="1" ht="37.5" customHeight="1" x14ac:dyDescent="0.15">
      <c r="A27" s="738" t="str">
        <f>IF(B27&lt;&gt;"",設定!$C$4,"")</f>
        <v/>
      </c>
      <c r="B27" s="254" t="str">
        <f t="shared" si="1"/>
        <v/>
      </c>
      <c r="C27" s="445">
        <f t="shared" si="2"/>
        <v>15</v>
      </c>
      <c r="D27" s="768"/>
      <c r="E27" s="422"/>
      <c r="F27" s="423"/>
      <c r="G27" s="424"/>
      <c r="H27" s="425"/>
      <c r="I27" s="426"/>
      <c r="J27" s="427" t="str">
        <f>IFERROR(IF(I27="","",VLOOKUP(I27,国・地域!A:C,2,FALSE)),"正しい番号を入力してください")</f>
        <v/>
      </c>
      <c r="K27" s="428" t="str">
        <f>IFERROR(IF(I27="","",VLOOKUP(I27,国・地域!A:C,3,FALSE)),"正しい番号を入力してください")</f>
        <v/>
      </c>
      <c r="L27" s="382"/>
      <c r="M27" s="429"/>
      <c r="N27" s="430"/>
      <c r="O27" s="430"/>
      <c r="P27" s="430"/>
      <c r="Q27" s="430"/>
      <c r="R27" s="430"/>
      <c r="S27" s="430"/>
      <c r="T27" s="430"/>
      <c r="U27" s="431"/>
      <c r="V27" s="432"/>
      <c r="W27" s="431"/>
      <c r="X27" s="432"/>
      <c r="Y27" s="433"/>
      <c r="Z27" s="434"/>
      <c r="AA27" s="435"/>
      <c r="AB27" s="436"/>
      <c r="AC27" s="435"/>
      <c r="AD27" s="434"/>
      <c r="AE27" s="437"/>
      <c r="AF27" s="436"/>
      <c r="AG27" s="435"/>
      <c r="AH27" s="434"/>
      <c r="AI27" s="437"/>
      <c r="AJ27" s="436"/>
      <c r="AK27" s="435"/>
      <c r="AL27" s="434"/>
      <c r="AM27" s="422"/>
      <c r="AN27" s="424"/>
      <c r="AO27" s="382"/>
      <c r="AP27" s="422"/>
      <c r="AQ27" s="424"/>
      <c r="AR27" s="438"/>
      <c r="AS27" s="439"/>
      <c r="AT27" s="422"/>
      <c r="AU27" s="424"/>
      <c r="AV27" s="438"/>
      <c r="AW27" s="440"/>
      <c r="AX27" s="105" t="str">
        <f t="shared" si="3"/>
        <v/>
      </c>
      <c r="AY27" s="105" t="str">
        <f t="shared" si="4"/>
        <v/>
      </c>
      <c r="AZ27" s="540"/>
      <c r="BA27" s="513">
        <f t="shared" si="5"/>
        <v>0</v>
      </c>
      <c r="BB27" s="513">
        <f t="shared" si="6"/>
        <v>0</v>
      </c>
      <c r="BC27" s="513">
        <f t="shared" si="7"/>
        <v>0</v>
      </c>
      <c r="BD27" s="513">
        <f t="shared" si="8"/>
        <v>0</v>
      </c>
      <c r="BE27" s="513">
        <f t="shared" si="9"/>
        <v>0</v>
      </c>
      <c r="BF27" s="513">
        <f t="shared" si="10"/>
        <v>0</v>
      </c>
      <c r="BG27" s="513">
        <f t="shared" si="11"/>
        <v>0</v>
      </c>
      <c r="BH27" s="513">
        <f t="shared" si="12"/>
        <v>0</v>
      </c>
      <c r="BI27" s="513">
        <f t="shared" si="13"/>
        <v>0</v>
      </c>
      <c r="BJ27" s="513">
        <f t="shared" si="14"/>
        <v>0</v>
      </c>
      <c r="BK27" s="513">
        <f t="shared" si="15"/>
        <v>0</v>
      </c>
      <c r="BL27" s="513">
        <f t="shared" si="16"/>
        <v>0</v>
      </c>
      <c r="BM27" s="513">
        <f t="shared" si="17"/>
        <v>0</v>
      </c>
      <c r="BN27" s="513"/>
      <c r="BO27" s="513">
        <f t="shared" si="18"/>
        <v>0</v>
      </c>
      <c r="BP27" s="540"/>
      <c r="BQ27" s="540"/>
      <c r="BR27" s="540"/>
      <c r="BS27" s="540"/>
      <c r="BT27" s="540"/>
      <c r="BU27" s="540"/>
      <c r="BV27" s="540"/>
      <c r="BW27" s="539"/>
      <c r="BX27" s="539"/>
      <c r="BY27" s="539"/>
      <c r="BZ27" s="539"/>
      <c r="CA27" s="539"/>
      <c r="CB27" s="539"/>
      <c r="CC27" s="539"/>
      <c r="CD27" s="539"/>
      <c r="CE27" s="539"/>
      <c r="CF27" s="539"/>
      <c r="CG27" s="539"/>
      <c r="CH27" s="539"/>
      <c r="CI27" s="539"/>
      <c r="CJ27" s="539"/>
      <c r="CK27" s="539"/>
      <c r="CL27" s="539"/>
      <c r="CM27" s="539"/>
      <c r="CN27" s="539"/>
      <c r="CO27" s="539"/>
      <c r="CP27" s="364"/>
      <c r="CQ27" s="364"/>
    </row>
    <row r="28" spans="1:95" s="37" customFormat="1" ht="37.5" customHeight="1" x14ac:dyDescent="0.15">
      <c r="A28" s="739" t="str">
        <f>IF(B28&lt;&gt;"",設定!$C$4,"")</f>
        <v/>
      </c>
      <c r="B28" s="731" t="str">
        <f t="shared" si="1"/>
        <v/>
      </c>
      <c r="C28" s="376">
        <f t="shared" si="2"/>
        <v>16</v>
      </c>
      <c r="D28" s="766"/>
      <c r="E28" s="384"/>
      <c r="F28" s="385"/>
      <c r="G28" s="386"/>
      <c r="H28" s="387"/>
      <c r="I28" s="388"/>
      <c r="J28" s="389" t="str">
        <f>IFERROR(IF(I28="","",VLOOKUP(I28,国・地域!A:C,2,FALSE)),"正しい番号を入力してください")</f>
        <v/>
      </c>
      <c r="K28" s="390" t="str">
        <f>IFERROR(IF(I28="","",VLOOKUP(I28,国・地域!A:C,3,FALSE)),"正しい番号を入力してください")</f>
        <v/>
      </c>
      <c r="L28" s="383"/>
      <c r="M28" s="391"/>
      <c r="N28" s="392"/>
      <c r="O28" s="392"/>
      <c r="P28" s="392"/>
      <c r="Q28" s="392"/>
      <c r="R28" s="392"/>
      <c r="S28" s="392"/>
      <c r="T28" s="392"/>
      <c r="U28" s="393"/>
      <c r="V28" s="394"/>
      <c r="W28" s="393"/>
      <c r="X28" s="394"/>
      <c r="Y28" s="395"/>
      <c r="Z28" s="396"/>
      <c r="AA28" s="397"/>
      <c r="AB28" s="398"/>
      <c r="AC28" s="397"/>
      <c r="AD28" s="396"/>
      <c r="AE28" s="399"/>
      <c r="AF28" s="398"/>
      <c r="AG28" s="397"/>
      <c r="AH28" s="396"/>
      <c r="AI28" s="399"/>
      <c r="AJ28" s="398"/>
      <c r="AK28" s="397"/>
      <c r="AL28" s="396"/>
      <c r="AM28" s="384"/>
      <c r="AN28" s="386"/>
      <c r="AO28" s="383"/>
      <c r="AP28" s="384"/>
      <c r="AQ28" s="386"/>
      <c r="AR28" s="400"/>
      <c r="AS28" s="401"/>
      <c r="AT28" s="384"/>
      <c r="AU28" s="386"/>
      <c r="AV28" s="400"/>
      <c r="AW28" s="402"/>
      <c r="AX28" s="105" t="str">
        <f t="shared" si="3"/>
        <v/>
      </c>
      <c r="AY28" s="105" t="str">
        <f t="shared" si="4"/>
        <v/>
      </c>
      <c r="AZ28" s="540"/>
      <c r="BA28" s="513">
        <f t="shared" si="5"/>
        <v>0</v>
      </c>
      <c r="BB28" s="513">
        <f t="shared" si="6"/>
        <v>0</v>
      </c>
      <c r="BC28" s="513">
        <f t="shared" si="7"/>
        <v>0</v>
      </c>
      <c r="BD28" s="513">
        <f t="shared" si="8"/>
        <v>0</v>
      </c>
      <c r="BE28" s="513">
        <f t="shared" si="9"/>
        <v>0</v>
      </c>
      <c r="BF28" s="513">
        <f t="shared" si="10"/>
        <v>0</v>
      </c>
      <c r="BG28" s="513">
        <f t="shared" si="11"/>
        <v>0</v>
      </c>
      <c r="BH28" s="513">
        <f t="shared" si="12"/>
        <v>0</v>
      </c>
      <c r="BI28" s="513">
        <f t="shared" si="13"/>
        <v>0</v>
      </c>
      <c r="BJ28" s="513">
        <f t="shared" si="14"/>
        <v>0</v>
      </c>
      <c r="BK28" s="513">
        <f t="shared" si="15"/>
        <v>0</v>
      </c>
      <c r="BL28" s="513">
        <f t="shared" si="16"/>
        <v>0</v>
      </c>
      <c r="BM28" s="513">
        <f t="shared" si="17"/>
        <v>0</v>
      </c>
      <c r="BN28" s="513"/>
      <c r="BO28" s="513">
        <f t="shared" si="18"/>
        <v>0</v>
      </c>
      <c r="BP28" s="540"/>
      <c r="BQ28" s="540"/>
      <c r="BR28" s="540"/>
      <c r="BS28" s="540"/>
      <c r="BT28" s="540"/>
      <c r="BU28" s="540"/>
      <c r="BV28" s="540"/>
      <c r="BW28" s="539"/>
      <c r="BX28" s="539"/>
      <c r="BY28" s="539"/>
      <c r="BZ28" s="539"/>
      <c r="CA28" s="539"/>
      <c r="CB28" s="539"/>
      <c r="CC28" s="539"/>
      <c r="CD28" s="539"/>
      <c r="CE28" s="539"/>
      <c r="CF28" s="539"/>
      <c r="CG28" s="539"/>
      <c r="CH28" s="539"/>
      <c r="CI28" s="539"/>
      <c r="CJ28" s="539"/>
      <c r="CK28" s="539"/>
      <c r="CL28" s="539"/>
      <c r="CM28" s="539"/>
      <c r="CN28" s="539"/>
      <c r="CO28" s="539"/>
      <c r="CP28" s="364"/>
      <c r="CQ28" s="364"/>
    </row>
    <row r="29" spans="1:95" s="37" customFormat="1" ht="37.5" customHeight="1" x14ac:dyDescent="0.15">
      <c r="A29" s="687" t="str">
        <f>IF(B29&lt;&gt;"",設定!$C$4,"")</f>
        <v/>
      </c>
      <c r="B29" s="253" t="str">
        <f t="shared" si="1"/>
        <v/>
      </c>
      <c r="C29" s="444">
        <f t="shared" si="2"/>
        <v>17</v>
      </c>
      <c r="D29" s="767"/>
      <c r="E29" s="403"/>
      <c r="F29" s="404"/>
      <c r="G29" s="405"/>
      <c r="H29" s="406"/>
      <c r="I29" s="407"/>
      <c r="J29" s="408" t="str">
        <f>IFERROR(IF(I29="","",VLOOKUP(I29,国・地域!A:C,2,FALSE)),"正しい番号を入力してください")</f>
        <v/>
      </c>
      <c r="K29" s="409" t="str">
        <f>IFERROR(IF(I29="","",VLOOKUP(I29,国・地域!A:C,3,FALSE)),"正しい番号を入力してください")</f>
        <v/>
      </c>
      <c r="L29" s="381"/>
      <c r="M29" s="410"/>
      <c r="N29" s="411"/>
      <c r="O29" s="411"/>
      <c r="P29" s="411"/>
      <c r="Q29" s="411"/>
      <c r="R29" s="411"/>
      <c r="S29" s="411"/>
      <c r="T29" s="411"/>
      <c r="U29" s="412"/>
      <c r="V29" s="413"/>
      <c r="W29" s="412"/>
      <c r="X29" s="413"/>
      <c r="Y29" s="414"/>
      <c r="Z29" s="415"/>
      <c r="AA29" s="416"/>
      <c r="AB29" s="417"/>
      <c r="AC29" s="416"/>
      <c r="AD29" s="415"/>
      <c r="AE29" s="418"/>
      <c r="AF29" s="417"/>
      <c r="AG29" s="416"/>
      <c r="AH29" s="415"/>
      <c r="AI29" s="418"/>
      <c r="AJ29" s="417"/>
      <c r="AK29" s="416"/>
      <c r="AL29" s="415"/>
      <c r="AM29" s="403"/>
      <c r="AN29" s="405"/>
      <c r="AO29" s="381"/>
      <c r="AP29" s="403"/>
      <c r="AQ29" s="405"/>
      <c r="AR29" s="419"/>
      <c r="AS29" s="420"/>
      <c r="AT29" s="403"/>
      <c r="AU29" s="405"/>
      <c r="AV29" s="419"/>
      <c r="AW29" s="421"/>
      <c r="AX29" s="105" t="str">
        <f t="shared" si="3"/>
        <v/>
      </c>
      <c r="AY29" s="105" t="str">
        <f t="shared" si="4"/>
        <v/>
      </c>
      <c r="AZ29" s="540"/>
      <c r="BA29" s="513">
        <f t="shared" si="5"/>
        <v>0</v>
      </c>
      <c r="BB29" s="513">
        <f t="shared" si="6"/>
        <v>0</v>
      </c>
      <c r="BC29" s="513">
        <f t="shared" si="7"/>
        <v>0</v>
      </c>
      <c r="BD29" s="513">
        <f t="shared" si="8"/>
        <v>0</v>
      </c>
      <c r="BE29" s="513">
        <f t="shared" si="9"/>
        <v>0</v>
      </c>
      <c r="BF29" s="513">
        <f t="shared" si="10"/>
        <v>0</v>
      </c>
      <c r="BG29" s="513">
        <f t="shared" si="11"/>
        <v>0</v>
      </c>
      <c r="BH29" s="513">
        <f t="shared" si="12"/>
        <v>0</v>
      </c>
      <c r="BI29" s="513">
        <f t="shared" si="13"/>
        <v>0</v>
      </c>
      <c r="BJ29" s="513">
        <f t="shared" si="14"/>
        <v>0</v>
      </c>
      <c r="BK29" s="513">
        <f t="shared" si="15"/>
        <v>0</v>
      </c>
      <c r="BL29" s="513">
        <f t="shared" si="16"/>
        <v>0</v>
      </c>
      <c r="BM29" s="513">
        <f t="shared" si="17"/>
        <v>0</v>
      </c>
      <c r="BN29" s="513"/>
      <c r="BO29" s="513">
        <f t="shared" si="18"/>
        <v>0</v>
      </c>
      <c r="BP29" s="540"/>
      <c r="BQ29" s="540"/>
      <c r="BR29" s="540"/>
      <c r="BS29" s="540"/>
      <c r="BT29" s="540"/>
      <c r="BU29" s="540"/>
      <c r="BV29" s="540"/>
      <c r="BW29" s="539"/>
      <c r="BX29" s="539"/>
      <c r="BY29" s="539"/>
      <c r="BZ29" s="539"/>
      <c r="CA29" s="539"/>
      <c r="CB29" s="539"/>
      <c r="CC29" s="539"/>
      <c r="CD29" s="539"/>
      <c r="CE29" s="539"/>
      <c r="CF29" s="539"/>
      <c r="CG29" s="539"/>
      <c r="CH29" s="539"/>
      <c r="CI29" s="539"/>
      <c r="CJ29" s="539"/>
      <c r="CK29" s="539"/>
      <c r="CL29" s="539"/>
      <c r="CM29" s="539"/>
      <c r="CN29" s="539"/>
      <c r="CO29" s="539"/>
      <c r="CP29" s="364"/>
      <c r="CQ29" s="364"/>
    </row>
    <row r="30" spans="1:95" s="37" customFormat="1" ht="37.5" customHeight="1" x14ac:dyDescent="0.15">
      <c r="A30" s="687" t="str">
        <f>IF(B30&lt;&gt;"",設定!$C$4,"")</f>
        <v/>
      </c>
      <c r="B30" s="253" t="str">
        <f t="shared" si="1"/>
        <v/>
      </c>
      <c r="C30" s="444">
        <f t="shared" si="2"/>
        <v>18</v>
      </c>
      <c r="D30" s="767"/>
      <c r="E30" s="403"/>
      <c r="F30" s="404"/>
      <c r="G30" s="405"/>
      <c r="H30" s="406"/>
      <c r="I30" s="407"/>
      <c r="J30" s="408" t="str">
        <f>IFERROR(IF(I30="","",VLOOKUP(I30,国・地域!A:C,2,FALSE)),"正しい番号を入力してください")</f>
        <v/>
      </c>
      <c r="K30" s="409" t="str">
        <f>IFERROR(IF(I30="","",VLOOKUP(I30,国・地域!A:C,3,FALSE)),"正しい番号を入力してください")</f>
        <v/>
      </c>
      <c r="L30" s="381"/>
      <c r="M30" s="410"/>
      <c r="N30" s="411"/>
      <c r="O30" s="411"/>
      <c r="P30" s="411"/>
      <c r="Q30" s="411"/>
      <c r="R30" s="411"/>
      <c r="S30" s="411"/>
      <c r="T30" s="411"/>
      <c r="U30" s="412"/>
      <c r="V30" s="413"/>
      <c r="W30" s="412"/>
      <c r="X30" s="413"/>
      <c r="Y30" s="414"/>
      <c r="Z30" s="415"/>
      <c r="AA30" s="416"/>
      <c r="AB30" s="417"/>
      <c r="AC30" s="416"/>
      <c r="AD30" s="415"/>
      <c r="AE30" s="418"/>
      <c r="AF30" s="417"/>
      <c r="AG30" s="416"/>
      <c r="AH30" s="415"/>
      <c r="AI30" s="418"/>
      <c r="AJ30" s="417"/>
      <c r="AK30" s="416"/>
      <c r="AL30" s="415"/>
      <c r="AM30" s="403"/>
      <c r="AN30" s="405"/>
      <c r="AO30" s="381"/>
      <c r="AP30" s="403"/>
      <c r="AQ30" s="405"/>
      <c r="AR30" s="419"/>
      <c r="AS30" s="420"/>
      <c r="AT30" s="403"/>
      <c r="AU30" s="405"/>
      <c r="AV30" s="419"/>
      <c r="AW30" s="421"/>
      <c r="AX30" s="105" t="str">
        <f t="shared" si="3"/>
        <v/>
      </c>
      <c r="AY30" s="105" t="str">
        <f t="shared" si="4"/>
        <v/>
      </c>
      <c r="AZ30" s="540"/>
      <c r="BA30" s="513">
        <f t="shared" si="5"/>
        <v>0</v>
      </c>
      <c r="BB30" s="513">
        <f t="shared" si="6"/>
        <v>0</v>
      </c>
      <c r="BC30" s="513">
        <f t="shared" si="7"/>
        <v>0</v>
      </c>
      <c r="BD30" s="513">
        <f t="shared" si="8"/>
        <v>0</v>
      </c>
      <c r="BE30" s="513">
        <f t="shared" si="9"/>
        <v>0</v>
      </c>
      <c r="BF30" s="513">
        <f t="shared" si="10"/>
        <v>0</v>
      </c>
      <c r="BG30" s="513">
        <f t="shared" si="11"/>
        <v>0</v>
      </c>
      <c r="BH30" s="513">
        <f t="shared" si="12"/>
        <v>0</v>
      </c>
      <c r="BI30" s="513">
        <f t="shared" si="13"/>
        <v>0</v>
      </c>
      <c r="BJ30" s="513">
        <f t="shared" si="14"/>
        <v>0</v>
      </c>
      <c r="BK30" s="513">
        <f t="shared" si="15"/>
        <v>0</v>
      </c>
      <c r="BL30" s="513">
        <f t="shared" si="16"/>
        <v>0</v>
      </c>
      <c r="BM30" s="513">
        <f t="shared" si="17"/>
        <v>0</v>
      </c>
      <c r="BN30" s="513"/>
      <c r="BO30" s="513">
        <f t="shared" si="18"/>
        <v>0</v>
      </c>
      <c r="BP30" s="540"/>
      <c r="BQ30" s="540"/>
      <c r="BR30" s="540"/>
      <c r="BS30" s="540"/>
      <c r="BT30" s="540"/>
      <c r="BU30" s="540"/>
      <c r="BV30" s="540"/>
      <c r="BW30" s="539"/>
      <c r="BX30" s="539"/>
      <c r="BY30" s="539"/>
      <c r="BZ30" s="539"/>
      <c r="CA30" s="539"/>
      <c r="CB30" s="539"/>
      <c r="CC30" s="539"/>
      <c r="CD30" s="539"/>
      <c r="CE30" s="539"/>
      <c r="CF30" s="539"/>
      <c r="CG30" s="539"/>
      <c r="CH30" s="539"/>
      <c r="CI30" s="539"/>
      <c r="CJ30" s="539"/>
      <c r="CK30" s="539"/>
      <c r="CL30" s="539"/>
      <c r="CM30" s="539"/>
      <c r="CN30" s="539"/>
      <c r="CO30" s="539"/>
      <c r="CP30" s="364"/>
      <c r="CQ30" s="364"/>
    </row>
    <row r="31" spans="1:95" s="37" customFormat="1" ht="37.5" customHeight="1" x14ac:dyDescent="0.15">
      <c r="A31" s="687" t="str">
        <f>IF(B31&lt;&gt;"",設定!$C$4,"")</f>
        <v/>
      </c>
      <c r="B31" s="253" t="str">
        <f t="shared" si="1"/>
        <v/>
      </c>
      <c r="C31" s="444">
        <f t="shared" si="2"/>
        <v>19</v>
      </c>
      <c r="D31" s="767"/>
      <c r="E31" s="403"/>
      <c r="F31" s="404"/>
      <c r="G31" s="405"/>
      <c r="H31" s="406"/>
      <c r="I31" s="407"/>
      <c r="J31" s="408" t="str">
        <f>IFERROR(IF(I31="","",VLOOKUP(I31,国・地域!A:C,2,FALSE)),"正しい番号を入力してください")</f>
        <v/>
      </c>
      <c r="K31" s="409" t="str">
        <f>IFERROR(IF(I31="","",VLOOKUP(I31,国・地域!A:C,3,FALSE)),"正しい番号を入力してください")</f>
        <v/>
      </c>
      <c r="L31" s="381"/>
      <c r="M31" s="410"/>
      <c r="N31" s="411"/>
      <c r="O31" s="411"/>
      <c r="P31" s="411"/>
      <c r="Q31" s="411"/>
      <c r="R31" s="411"/>
      <c r="S31" s="411"/>
      <c r="T31" s="411"/>
      <c r="U31" s="412"/>
      <c r="V31" s="413"/>
      <c r="W31" s="412"/>
      <c r="X31" s="413"/>
      <c r="Y31" s="414"/>
      <c r="Z31" s="415"/>
      <c r="AA31" s="416"/>
      <c r="AB31" s="417"/>
      <c r="AC31" s="416"/>
      <c r="AD31" s="415"/>
      <c r="AE31" s="418"/>
      <c r="AF31" s="417"/>
      <c r="AG31" s="416"/>
      <c r="AH31" s="415"/>
      <c r="AI31" s="418"/>
      <c r="AJ31" s="417"/>
      <c r="AK31" s="416"/>
      <c r="AL31" s="415"/>
      <c r="AM31" s="403"/>
      <c r="AN31" s="405"/>
      <c r="AO31" s="381"/>
      <c r="AP31" s="403"/>
      <c r="AQ31" s="405"/>
      <c r="AR31" s="419"/>
      <c r="AS31" s="420"/>
      <c r="AT31" s="403"/>
      <c r="AU31" s="405"/>
      <c r="AV31" s="419"/>
      <c r="AW31" s="421"/>
      <c r="AX31" s="105" t="str">
        <f t="shared" si="3"/>
        <v/>
      </c>
      <c r="AY31" s="105" t="str">
        <f t="shared" si="4"/>
        <v/>
      </c>
      <c r="AZ31" s="540"/>
      <c r="BA31" s="513">
        <f t="shared" si="5"/>
        <v>0</v>
      </c>
      <c r="BB31" s="513">
        <f t="shared" si="6"/>
        <v>0</v>
      </c>
      <c r="BC31" s="513">
        <f t="shared" si="7"/>
        <v>0</v>
      </c>
      <c r="BD31" s="513">
        <f t="shared" si="8"/>
        <v>0</v>
      </c>
      <c r="BE31" s="513">
        <f t="shared" si="9"/>
        <v>0</v>
      </c>
      <c r="BF31" s="513">
        <f t="shared" si="10"/>
        <v>0</v>
      </c>
      <c r="BG31" s="513">
        <f t="shared" si="11"/>
        <v>0</v>
      </c>
      <c r="BH31" s="513">
        <f t="shared" si="12"/>
        <v>0</v>
      </c>
      <c r="BI31" s="513">
        <f t="shared" si="13"/>
        <v>0</v>
      </c>
      <c r="BJ31" s="513">
        <f t="shared" si="14"/>
        <v>0</v>
      </c>
      <c r="BK31" s="513">
        <f t="shared" si="15"/>
        <v>0</v>
      </c>
      <c r="BL31" s="513">
        <f t="shared" si="16"/>
        <v>0</v>
      </c>
      <c r="BM31" s="513">
        <f t="shared" si="17"/>
        <v>0</v>
      </c>
      <c r="BN31" s="513"/>
      <c r="BO31" s="513">
        <f t="shared" si="18"/>
        <v>0</v>
      </c>
      <c r="BP31" s="540"/>
      <c r="BQ31" s="540"/>
      <c r="BR31" s="540"/>
      <c r="BS31" s="540"/>
      <c r="BT31" s="540"/>
      <c r="BU31" s="540"/>
      <c r="BV31" s="540"/>
      <c r="BW31" s="539"/>
      <c r="BX31" s="539"/>
      <c r="BY31" s="539"/>
      <c r="BZ31" s="539"/>
      <c r="CA31" s="539"/>
      <c r="CB31" s="539"/>
      <c r="CC31" s="539"/>
      <c r="CD31" s="539"/>
      <c r="CE31" s="539"/>
      <c r="CF31" s="539"/>
      <c r="CG31" s="539"/>
      <c r="CH31" s="539"/>
      <c r="CI31" s="539"/>
      <c r="CJ31" s="539"/>
      <c r="CK31" s="539"/>
      <c r="CL31" s="539"/>
      <c r="CM31" s="539"/>
      <c r="CN31" s="539"/>
      <c r="CO31" s="539"/>
      <c r="CP31" s="364"/>
      <c r="CQ31" s="364"/>
    </row>
    <row r="32" spans="1:95" s="37" customFormat="1" ht="37.5" customHeight="1" x14ac:dyDescent="0.15">
      <c r="A32" s="738" t="str">
        <f>IF(B32&lt;&gt;"",設定!$C$4,"")</f>
        <v/>
      </c>
      <c r="B32" s="254" t="str">
        <f t="shared" si="1"/>
        <v/>
      </c>
      <c r="C32" s="445">
        <f t="shared" si="2"/>
        <v>20</v>
      </c>
      <c r="D32" s="768"/>
      <c r="E32" s="422"/>
      <c r="F32" s="423"/>
      <c r="G32" s="424"/>
      <c r="H32" s="425"/>
      <c r="I32" s="426"/>
      <c r="J32" s="427" t="str">
        <f>IFERROR(IF(I32="","",VLOOKUP(I32,国・地域!A:C,2,FALSE)),"正しい番号を入力してください")</f>
        <v/>
      </c>
      <c r="K32" s="428" t="str">
        <f>IFERROR(IF(I32="","",VLOOKUP(I32,国・地域!A:C,3,FALSE)),"正しい番号を入力してください")</f>
        <v/>
      </c>
      <c r="L32" s="382"/>
      <c r="M32" s="429"/>
      <c r="N32" s="430"/>
      <c r="O32" s="430"/>
      <c r="P32" s="430"/>
      <c r="Q32" s="430"/>
      <c r="R32" s="430"/>
      <c r="S32" s="430"/>
      <c r="T32" s="430"/>
      <c r="U32" s="431"/>
      <c r="V32" s="432"/>
      <c r="W32" s="431"/>
      <c r="X32" s="432"/>
      <c r="Y32" s="433"/>
      <c r="Z32" s="434"/>
      <c r="AA32" s="435"/>
      <c r="AB32" s="436"/>
      <c r="AC32" s="435"/>
      <c r="AD32" s="434"/>
      <c r="AE32" s="437"/>
      <c r="AF32" s="436"/>
      <c r="AG32" s="435"/>
      <c r="AH32" s="434"/>
      <c r="AI32" s="437"/>
      <c r="AJ32" s="436"/>
      <c r="AK32" s="435"/>
      <c r="AL32" s="434"/>
      <c r="AM32" s="422"/>
      <c r="AN32" s="424"/>
      <c r="AO32" s="382"/>
      <c r="AP32" s="422"/>
      <c r="AQ32" s="424"/>
      <c r="AR32" s="438"/>
      <c r="AS32" s="439"/>
      <c r="AT32" s="422"/>
      <c r="AU32" s="424"/>
      <c r="AV32" s="438"/>
      <c r="AW32" s="440"/>
      <c r="AX32" s="105" t="str">
        <f t="shared" si="3"/>
        <v/>
      </c>
      <c r="AY32" s="105" t="str">
        <f t="shared" si="4"/>
        <v/>
      </c>
      <c r="AZ32" s="540"/>
      <c r="BA32" s="513">
        <f t="shared" si="5"/>
        <v>0</v>
      </c>
      <c r="BB32" s="513">
        <f t="shared" si="6"/>
        <v>0</v>
      </c>
      <c r="BC32" s="513">
        <f t="shared" si="7"/>
        <v>0</v>
      </c>
      <c r="BD32" s="513">
        <f t="shared" si="8"/>
        <v>0</v>
      </c>
      <c r="BE32" s="513">
        <f t="shared" si="9"/>
        <v>0</v>
      </c>
      <c r="BF32" s="513">
        <f t="shared" si="10"/>
        <v>0</v>
      </c>
      <c r="BG32" s="513">
        <f t="shared" si="11"/>
        <v>0</v>
      </c>
      <c r="BH32" s="513">
        <f t="shared" si="12"/>
        <v>0</v>
      </c>
      <c r="BI32" s="513">
        <f t="shared" si="13"/>
        <v>0</v>
      </c>
      <c r="BJ32" s="513">
        <f t="shared" si="14"/>
        <v>0</v>
      </c>
      <c r="BK32" s="513">
        <f t="shared" si="15"/>
        <v>0</v>
      </c>
      <c r="BL32" s="513">
        <f t="shared" si="16"/>
        <v>0</v>
      </c>
      <c r="BM32" s="513">
        <f t="shared" si="17"/>
        <v>0</v>
      </c>
      <c r="BN32" s="513"/>
      <c r="BO32" s="513">
        <f t="shared" si="18"/>
        <v>0</v>
      </c>
      <c r="BP32" s="540"/>
      <c r="BQ32" s="540"/>
      <c r="BR32" s="540"/>
      <c r="BS32" s="540"/>
      <c r="BT32" s="540"/>
      <c r="BU32" s="540"/>
      <c r="BV32" s="540"/>
      <c r="BW32" s="539"/>
      <c r="BX32" s="539"/>
      <c r="BY32" s="539"/>
      <c r="BZ32" s="539"/>
      <c r="CA32" s="539"/>
      <c r="CB32" s="539"/>
      <c r="CC32" s="539"/>
      <c r="CD32" s="539"/>
      <c r="CE32" s="539"/>
      <c r="CF32" s="539"/>
      <c r="CG32" s="539"/>
      <c r="CH32" s="539"/>
      <c r="CI32" s="539"/>
      <c r="CJ32" s="539"/>
      <c r="CK32" s="539"/>
      <c r="CL32" s="539"/>
      <c r="CM32" s="539"/>
      <c r="CN32" s="539"/>
      <c r="CO32" s="539"/>
      <c r="CP32" s="364"/>
      <c r="CQ32" s="364"/>
    </row>
    <row r="33" spans="1:95" s="37" customFormat="1" ht="37.5" customHeight="1" x14ac:dyDescent="0.15">
      <c r="A33" s="739" t="str">
        <f>IF(B33&lt;&gt;"",設定!$C$4,"")</f>
        <v/>
      </c>
      <c r="B33" s="731" t="str">
        <f t="shared" si="1"/>
        <v/>
      </c>
      <c r="C33" s="376">
        <f t="shared" si="2"/>
        <v>21</v>
      </c>
      <c r="D33" s="766"/>
      <c r="E33" s="384"/>
      <c r="F33" s="385"/>
      <c r="G33" s="386"/>
      <c r="H33" s="387"/>
      <c r="I33" s="388"/>
      <c r="J33" s="389" t="str">
        <f>IFERROR(IF(I33="","",VLOOKUP(I33,国・地域!A:C,2,FALSE)),"正しい番号を入力してください")</f>
        <v/>
      </c>
      <c r="K33" s="390" t="str">
        <f>IFERROR(IF(I33="","",VLOOKUP(I33,国・地域!A:C,3,FALSE)),"正しい番号を入力してください")</f>
        <v/>
      </c>
      <c r="L33" s="383"/>
      <c r="M33" s="391"/>
      <c r="N33" s="392"/>
      <c r="O33" s="392"/>
      <c r="P33" s="392"/>
      <c r="Q33" s="392"/>
      <c r="R33" s="392"/>
      <c r="S33" s="392"/>
      <c r="T33" s="392"/>
      <c r="U33" s="393"/>
      <c r="V33" s="394"/>
      <c r="W33" s="393"/>
      <c r="X33" s="394"/>
      <c r="Y33" s="395"/>
      <c r="Z33" s="396"/>
      <c r="AA33" s="397"/>
      <c r="AB33" s="398"/>
      <c r="AC33" s="397"/>
      <c r="AD33" s="396"/>
      <c r="AE33" s="399"/>
      <c r="AF33" s="398"/>
      <c r="AG33" s="397"/>
      <c r="AH33" s="396"/>
      <c r="AI33" s="399"/>
      <c r="AJ33" s="398"/>
      <c r="AK33" s="397"/>
      <c r="AL33" s="396"/>
      <c r="AM33" s="384"/>
      <c r="AN33" s="386"/>
      <c r="AO33" s="383"/>
      <c r="AP33" s="384"/>
      <c r="AQ33" s="386"/>
      <c r="AR33" s="400"/>
      <c r="AS33" s="401"/>
      <c r="AT33" s="384"/>
      <c r="AU33" s="386"/>
      <c r="AV33" s="400"/>
      <c r="AW33" s="402"/>
      <c r="AX33" s="105" t="str">
        <f t="shared" si="3"/>
        <v/>
      </c>
      <c r="AY33" s="105" t="str">
        <f t="shared" si="4"/>
        <v/>
      </c>
      <c r="AZ33" s="540"/>
      <c r="BA33" s="513">
        <f t="shared" si="5"/>
        <v>0</v>
      </c>
      <c r="BB33" s="513">
        <f t="shared" si="6"/>
        <v>0</v>
      </c>
      <c r="BC33" s="513">
        <f t="shared" si="7"/>
        <v>0</v>
      </c>
      <c r="BD33" s="513">
        <f t="shared" si="8"/>
        <v>0</v>
      </c>
      <c r="BE33" s="513">
        <f t="shared" si="9"/>
        <v>0</v>
      </c>
      <c r="BF33" s="513">
        <f t="shared" si="10"/>
        <v>0</v>
      </c>
      <c r="BG33" s="513">
        <f t="shared" si="11"/>
        <v>0</v>
      </c>
      <c r="BH33" s="513">
        <f t="shared" si="12"/>
        <v>0</v>
      </c>
      <c r="BI33" s="513">
        <f t="shared" si="13"/>
        <v>0</v>
      </c>
      <c r="BJ33" s="513">
        <f t="shared" si="14"/>
        <v>0</v>
      </c>
      <c r="BK33" s="513">
        <f t="shared" si="15"/>
        <v>0</v>
      </c>
      <c r="BL33" s="513">
        <f t="shared" si="16"/>
        <v>0</v>
      </c>
      <c r="BM33" s="513">
        <f t="shared" si="17"/>
        <v>0</v>
      </c>
      <c r="BN33" s="513"/>
      <c r="BO33" s="513">
        <f t="shared" si="18"/>
        <v>0</v>
      </c>
      <c r="BP33" s="540"/>
      <c r="BQ33" s="540"/>
      <c r="BR33" s="540"/>
      <c r="BS33" s="540"/>
      <c r="BT33" s="540"/>
      <c r="BU33" s="540"/>
      <c r="BV33" s="540"/>
      <c r="BW33" s="539"/>
      <c r="BX33" s="539"/>
      <c r="BY33" s="539"/>
      <c r="BZ33" s="539"/>
      <c r="CA33" s="539"/>
      <c r="CB33" s="539"/>
      <c r="CC33" s="539"/>
      <c r="CD33" s="539"/>
      <c r="CE33" s="539"/>
      <c r="CF33" s="539"/>
      <c r="CG33" s="539"/>
      <c r="CH33" s="539"/>
      <c r="CI33" s="539"/>
      <c r="CJ33" s="539"/>
      <c r="CK33" s="539"/>
      <c r="CL33" s="539"/>
      <c r="CM33" s="539"/>
      <c r="CN33" s="539"/>
      <c r="CO33" s="539"/>
      <c r="CP33" s="364"/>
      <c r="CQ33" s="364"/>
    </row>
    <row r="34" spans="1:95" s="37" customFormat="1" ht="37.5" customHeight="1" x14ac:dyDescent="0.15">
      <c r="A34" s="687" t="str">
        <f>IF(B34&lt;&gt;"",設定!$C$4,"")</f>
        <v/>
      </c>
      <c r="B34" s="253" t="str">
        <f t="shared" si="1"/>
        <v/>
      </c>
      <c r="C34" s="444">
        <f t="shared" si="2"/>
        <v>22</v>
      </c>
      <c r="D34" s="767"/>
      <c r="E34" s="403"/>
      <c r="F34" s="404"/>
      <c r="G34" s="405"/>
      <c r="H34" s="406"/>
      <c r="I34" s="407"/>
      <c r="J34" s="408" t="str">
        <f>IFERROR(IF(I34="","",VLOOKUP(I34,国・地域!A:C,2,FALSE)),"正しい番号を入力してください")</f>
        <v/>
      </c>
      <c r="K34" s="409" t="str">
        <f>IFERROR(IF(I34="","",VLOOKUP(I34,国・地域!A:C,3,FALSE)),"正しい番号を入力してください")</f>
        <v/>
      </c>
      <c r="L34" s="381"/>
      <c r="M34" s="410"/>
      <c r="N34" s="411"/>
      <c r="O34" s="411"/>
      <c r="P34" s="411"/>
      <c r="Q34" s="411"/>
      <c r="R34" s="411"/>
      <c r="S34" s="411"/>
      <c r="T34" s="411"/>
      <c r="U34" s="412"/>
      <c r="V34" s="413"/>
      <c r="W34" s="412"/>
      <c r="X34" s="413"/>
      <c r="Y34" s="414"/>
      <c r="Z34" s="415"/>
      <c r="AA34" s="416"/>
      <c r="AB34" s="417"/>
      <c r="AC34" s="416"/>
      <c r="AD34" s="415"/>
      <c r="AE34" s="418"/>
      <c r="AF34" s="417"/>
      <c r="AG34" s="416"/>
      <c r="AH34" s="415"/>
      <c r="AI34" s="418"/>
      <c r="AJ34" s="417"/>
      <c r="AK34" s="416"/>
      <c r="AL34" s="415"/>
      <c r="AM34" s="403"/>
      <c r="AN34" s="405"/>
      <c r="AO34" s="381"/>
      <c r="AP34" s="403"/>
      <c r="AQ34" s="405"/>
      <c r="AR34" s="419"/>
      <c r="AS34" s="420"/>
      <c r="AT34" s="403"/>
      <c r="AU34" s="405"/>
      <c r="AV34" s="419"/>
      <c r="AW34" s="421"/>
      <c r="AX34" s="105" t="str">
        <f t="shared" si="3"/>
        <v/>
      </c>
      <c r="AY34" s="105" t="str">
        <f t="shared" si="4"/>
        <v/>
      </c>
      <c r="AZ34" s="540"/>
      <c r="BA34" s="513">
        <f t="shared" si="5"/>
        <v>0</v>
      </c>
      <c r="BB34" s="513">
        <f t="shared" si="6"/>
        <v>0</v>
      </c>
      <c r="BC34" s="513">
        <f t="shared" si="7"/>
        <v>0</v>
      </c>
      <c r="BD34" s="513">
        <f t="shared" si="8"/>
        <v>0</v>
      </c>
      <c r="BE34" s="513">
        <f t="shared" si="9"/>
        <v>0</v>
      </c>
      <c r="BF34" s="513">
        <f t="shared" si="10"/>
        <v>0</v>
      </c>
      <c r="BG34" s="513">
        <f t="shared" si="11"/>
        <v>0</v>
      </c>
      <c r="BH34" s="513">
        <f t="shared" si="12"/>
        <v>0</v>
      </c>
      <c r="BI34" s="513">
        <f t="shared" si="13"/>
        <v>0</v>
      </c>
      <c r="BJ34" s="513">
        <f t="shared" si="14"/>
        <v>0</v>
      </c>
      <c r="BK34" s="513">
        <f t="shared" si="15"/>
        <v>0</v>
      </c>
      <c r="BL34" s="513">
        <f t="shared" si="16"/>
        <v>0</v>
      </c>
      <c r="BM34" s="513">
        <f t="shared" si="17"/>
        <v>0</v>
      </c>
      <c r="BN34" s="513"/>
      <c r="BO34" s="513">
        <f t="shared" si="18"/>
        <v>0</v>
      </c>
      <c r="BP34" s="540"/>
      <c r="BQ34" s="540"/>
      <c r="BR34" s="540"/>
      <c r="BS34" s="540"/>
      <c r="BT34" s="540"/>
      <c r="BU34" s="540"/>
      <c r="BV34" s="540"/>
      <c r="BW34" s="539"/>
      <c r="BX34" s="539"/>
      <c r="BY34" s="539"/>
      <c r="BZ34" s="539"/>
      <c r="CA34" s="539"/>
      <c r="CB34" s="539"/>
      <c r="CC34" s="539"/>
      <c r="CD34" s="539"/>
      <c r="CE34" s="539"/>
      <c r="CF34" s="539"/>
      <c r="CG34" s="539"/>
      <c r="CH34" s="539"/>
      <c r="CI34" s="539"/>
      <c r="CJ34" s="539"/>
      <c r="CK34" s="539"/>
      <c r="CL34" s="539"/>
      <c r="CM34" s="539"/>
      <c r="CN34" s="539"/>
      <c r="CO34" s="539"/>
      <c r="CP34" s="364"/>
      <c r="CQ34" s="364"/>
    </row>
    <row r="35" spans="1:95" s="37" customFormat="1" ht="37.5" customHeight="1" x14ac:dyDescent="0.15">
      <c r="A35" s="687" t="str">
        <f>IF(B35&lt;&gt;"",設定!$C$4,"")</f>
        <v/>
      </c>
      <c r="B35" s="253" t="str">
        <f t="shared" si="1"/>
        <v/>
      </c>
      <c r="C35" s="444">
        <f t="shared" si="2"/>
        <v>23</v>
      </c>
      <c r="D35" s="767"/>
      <c r="E35" s="403"/>
      <c r="F35" s="404"/>
      <c r="G35" s="405"/>
      <c r="H35" s="406"/>
      <c r="I35" s="407"/>
      <c r="J35" s="408" t="str">
        <f>IFERROR(IF(I35="","",VLOOKUP(I35,国・地域!A:C,2,FALSE)),"正しい番号を入力してください")</f>
        <v/>
      </c>
      <c r="K35" s="409" t="str">
        <f>IFERROR(IF(I35="","",VLOOKUP(I35,国・地域!A:C,3,FALSE)),"正しい番号を入力してください")</f>
        <v/>
      </c>
      <c r="L35" s="381"/>
      <c r="M35" s="410"/>
      <c r="N35" s="411"/>
      <c r="O35" s="411"/>
      <c r="P35" s="411"/>
      <c r="Q35" s="411"/>
      <c r="R35" s="411"/>
      <c r="S35" s="411"/>
      <c r="T35" s="411"/>
      <c r="U35" s="412"/>
      <c r="V35" s="413"/>
      <c r="W35" s="412"/>
      <c r="X35" s="413"/>
      <c r="Y35" s="414"/>
      <c r="Z35" s="415"/>
      <c r="AA35" s="416"/>
      <c r="AB35" s="417"/>
      <c r="AC35" s="416"/>
      <c r="AD35" s="415"/>
      <c r="AE35" s="418"/>
      <c r="AF35" s="417"/>
      <c r="AG35" s="416"/>
      <c r="AH35" s="415"/>
      <c r="AI35" s="418"/>
      <c r="AJ35" s="417"/>
      <c r="AK35" s="416"/>
      <c r="AL35" s="415"/>
      <c r="AM35" s="403"/>
      <c r="AN35" s="405"/>
      <c r="AO35" s="381"/>
      <c r="AP35" s="403"/>
      <c r="AQ35" s="405"/>
      <c r="AR35" s="419"/>
      <c r="AS35" s="420"/>
      <c r="AT35" s="403"/>
      <c r="AU35" s="405"/>
      <c r="AV35" s="419"/>
      <c r="AW35" s="421"/>
      <c r="AX35" s="105" t="str">
        <f t="shared" si="3"/>
        <v/>
      </c>
      <c r="AY35" s="105" t="str">
        <f t="shared" si="4"/>
        <v/>
      </c>
      <c r="AZ35" s="540"/>
      <c r="BA35" s="513">
        <f t="shared" si="5"/>
        <v>0</v>
      </c>
      <c r="BB35" s="513">
        <f t="shared" si="6"/>
        <v>0</v>
      </c>
      <c r="BC35" s="513">
        <f t="shared" si="7"/>
        <v>0</v>
      </c>
      <c r="BD35" s="513">
        <f t="shared" si="8"/>
        <v>0</v>
      </c>
      <c r="BE35" s="513">
        <f t="shared" si="9"/>
        <v>0</v>
      </c>
      <c r="BF35" s="513">
        <f t="shared" si="10"/>
        <v>0</v>
      </c>
      <c r="BG35" s="513">
        <f t="shared" si="11"/>
        <v>0</v>
      </c>
      <c r="BH35" s="513">
        <f t="shared" si="12"/>
        <v>0</v>
      </c>
      <c r="BI35" s="513">
        <f t="shared" si="13"/>
        <v>0</v>
      </c>
      <c r="BJ35" s="513">
        <f t="shared" si="14"/>
        <v>0</v>
      </c>
      <c r="BK35" s="513">
        <f t="shared" si="15"/>
        <v>0</v>
      </c>
      <c r="BL35" s="513">
        <f t="shared" si="16"/>
        <v>0</v>
      </c>
      <c r="BM35" s="513">
        <f t="shared" si="17"/>
        <v>0</v>
      </c>
      <c r="BN35" s="513"/>
      <c r="BO35" s="513">
        <f t="shared" si="18"/>
        <v>0</v>
      </c>
      <c r="BP35" s="540"/>
      <c r="BQ35" s="540"/>
      <c r="BR35" s="540"/>
      <c r="BS35" s="540"/>
      <c r="BT35" s="540"/>
      <c r="BU35" s="540"/>
      <c r="BV35" s="540"/>
      <c r="BW35" s="539"/>
      <c r="BX35" s="539"/>
      <c r="BY35" s="539"/>
      <c r="BZ35" s="539"/>
      <c r="CA35" s="539"/>
      <c r="CB35" s="539"/>
      <c r="CC35" s="539"/>
      <c r="CD35" s="539"/>
      <c r="CE35" s="539"/>
      <c r="CF35" s="539"/>
      <c r="CG35" s="539"/>
      <c r="CH35" s="539"/>
      <c r="CI35" s="539"/>
      <c r="CJ35" s="539"/>
      <c r="CK35" s="539"/>
      <c r="CL35" s="539"/>
      <c r="CM35" s="539"/>
      <c r="CN35" s="539"/>
      <c r="CO35" s="539"/>
      <c r="CP35" s="364"/>
      <c r="CQ35" s="364"/>
    </row>
    <row r="36" spans="1:95" s="37" customFormat="1" ht="37.5" customHeight="1" x14ac:dyDescent="0.15">
      <c r="A36" s="687" t="str">
        <f>IF(B36&lt;&gt;"",設定!$C$4,"")</f>
        <v/>
      </c>
      <c r="B36" s="253" t="str">
        <f t="shared" si="1"/>
        <v/>
      </c>
      <c r="C36" s="444">
        <f t="shared" si="2"/>
        <v>24</v>
      </c>
      <c r="D36" s="767"/>
      <c r="E36" s="403"/>
      <c r="F36" s="404"/>
      <c r="G36" s="405"/>
      <c r="H36" s="406"/>
      <c r="I36" s="407"/>
      <c r="J36" s="408" t="str">
        <f>IFERROR(IF(I36="","",VLOOKUP(I36,国・地域!A:C,2,FALSE)),"正しい番号を入力してください")</f>
        <v/>
      </c>
      <c r="K36" s="409" t="str">
        <f>IFERROR(IF(I36="","",VLOOKUP(I36,国・地域!A:C,3,FALSE)),"正しい番号を入力してください")</f>
        <v/>
      </c>
      <c r="L36" s="381"/>
      <c r="M36" s="410"/>
      <c r="N36" s="411"/>
      <c r="O36" s="411"/>
      <c r="P36" s="411"/>
      <c r="Q36" s="411"/>
      <c r="R36" s="411"/>
      <c r="S36" s="411"/>
      <c r="T36" s="411"/>
      <c r="U36" s="412"/>
      <c r="V36" s="413"/>
      <c r="W36" s="412"/>
      <c r="X36" s="413"/>
      <c r="Y36" s="414"/>
      <c r="Z36" s="415"/>
      <c r="AA36" s="416"/>
      <c r="AB36" s="417"/>
      <c r="AC36" s="416"/>
      <c r="AD36" s="415"/>
      <c r="AE36" s="418"/>
      <c r="AF36" s="417"/>
      <c r="AG36" s="416"/>
      <c r="AH36" s="415"/>
      <c r="AI36" s="418"/>
      <c r="AJ36" s="417"/>
      <c r="AK36" s="416"/>
      <c r="AL36" s="415"/>
      <c r="AM36" s="403"/>
      <c r="AN36" s="405"/>
      <c r="AO36" s="381"/>
      <c r="AP36" s="403"/>
      <c r="AQ36" s="405"/>
      <c r="AR36" s="419"/>
      <c r="AS36" s="420"/>
      <c r="AT36" s="403"/>
      <c r="AU36" s="405"/>
      <c r="AV36" s="419"/>
      <c r="AW36" s="421"/>
      <c r="AX36" s="105" t="str">
        <f t="shared" si="3"/>
        <v/>
      </c>
      <c r="AY36" s="105" t="str">
        <f t="shared" si="4"/>
        <v/>
      </c>
      <c r="AZ36" s="540"/>
      <c r="BA36" s="513">
        <f t="shared" si="5"/>
        <v>0</v>
      </c>
      <c r="BB36" s="513">
        <f t="shared" si="6"/>
        <v>0</v>
      </c>
      <c r="BC36" s="513">
        <f t="shared" si="7"/>
        <v>0</v>
      </c>
      <c r="BD36" s="513">
        <f t="shared" si="8"/>
        <v>0</v>
      </c>
      <c r="BE36" s="513">
        <f t="shared" si="9"/>
        <v>0</v>
      </c>
      <c r="BF36" s="513">
        <f t="shared" si="10"/>
        <v>0</v>
      </c>
      <c r="BG36" s="513">
        <f t="shared" si="11"/>
        <v>0</v>
      </c>
      <c r="BH36" s="513">
        <f t="shared" si="12"/>
        <v>0</v>
      </c>
      <c r="BI36" s="513">
        <f t="shared" si="13"/>
        <v>0</v>
      </c>
      <c r="BJ36" s="513">
        <f t="shared" si="14"/>
        <v>0</v>
      </c>
      <c r="BK36" s="513">
        <f t="shared" si="15"/>
        <v>0</v>
      </c>
      <c r="BL36" s="513">
        <f t="shared" si="16"/>
        <v>0</v>
      </c>
      <c r="BM36" s="513">
        <f t="shared" si="17"/>
        <v>0</v>
      </c>
      <c r="BN36" s="513"/>
      <c r="BO36" s="513">
        <f t="shared" si="18"/>
        <v>0</v>
      </c>
      <c r="BP36" s="540"/>
      <c r="BQ36" s="540"/>
      <c r="BR36" s="540"/>
      <c r="BS36" s="540"/>
      <c r="BT36" s="540"/>
      <c r="BU36" s="540"/>
      <c r="BV36" s="540"/>
      <c r="BW36" s="539"/>
      <c r="BX36" s="539"/>
      <c r="BY36" s="539"/>
      <c r="BZ36" s="539"/>
      <c r="CA36" s="539"/>
      <c r="CB36" s="539"/>
      <c r="CC36" s="539"/>
      <c r="CD36" s="539"/>
      <c r="CE36" s="539"/>
      <c r="CF36" s="539"/>
      <c r="CG36" s="539"/>
      <c r="CH36" s="539"/>
      <c r="CI36" s="539"/>
      <c r="CJ36" s="539"/>
      <c r="CK36" s="539"/>
      <c r="CL36" s="539"/>
      <c r="CM36" s="539"/>
      <c r="CN36" s="539"/>
      <c r="CO36" s="539"/>
      <c r="CP36" s="364"/>
      <c r="CQ36" s="364"/>
    </row>
    <row r="37" spans="1:95" s="37" customFormat="1" ht="37.5" customHeight="1" x14ac:dyDescent="0.15">
      <c r="A37" s="738" t="str">
        <f>IF(B37&lt;&gt;"",設定!$C$4,"")</f>
        <v/>
      </c>
      <c r="B37" s="254" t="str">
        <f t="shared" si="1"/>
        <v/>
      </c>
      <c r="C37" s="445">
        <f t="shared" si="2"/>
        <v>25</v>
      </c>
      <c r="D37" s="768"/>
      <c r="E37" s="422"/>
      <c r="F37" s="423"/>
      <c r="G37" s="424"/>
      <c r="H37" s="425"/>
      <c r="I37" s="426"/>
      <c r="J37" s="427" t="str">
        <f>IFERROR(IF(I37="","",VLOOKUP(I37,国・地域!A:C,2,FALSE)),"正しい番号を入力してください")</f>
        <v/>
      </c>
      <c r="K37" s="428" t="str">
        <f>IFERROR(IF(I37="","",VLOOKUP(I37,国・地域!A:C,3,FALSE)),"正しい番号を入力してください")</f>
        <v/>
      </c>
      <c r="L37" s="382"/>
      <c r="M37" s="429"/>
      <c r="N37" s="430"/>
      <c r="O37" s="430"/>
      <c r="P37" s="430"/>
      <c r="Q37" s="430"/>
      <c r="R37" s="430"/>
      <c r="S37" s="430"/>
      <c r="T37" s="430"/>
      <c r="U37" s="431"/>
      <c r="V37" s="432"/>
      <c r="W37" s="431"/>
      <c r="X37" s="432"/>
      <c r="Y37" s="433"/>
      <c r="Z37" s="434"/>
      <c r="AA37" s="435"/>
      <c r="AB37" s="436"/>
      <c r="AC37" s="435"/>
      <c r="AD37" s="434"/>
      <c r="AE37" s="437"/>
      <c r="AF37" s="436"/>
      <c r="AG37" s="435"/>
      <c r="AH37" s="434"/>
      <c r="AI37" s="437"/>
      <c r="AJ37" s="436"/>
      <c r="AK37" s="435"/>
      <c r="AL37" s="434"/>
      <c r="AM37" s="422"/>
      <c r="AN37" s="424"/>
      <c r="AO37" s="382"/>
      <c r="AP37" s="422"/>
      <c r="AQ37" s="424"/>
      <c r="AR37" s="438"/>
      <c r="AS37" s="439"/>
      <c r="AT37" s="422"/>
      <c r="AU37" s="424"/>
      <c r="AV37" s="438"/>
      <c r="AW37" s="440"/>
      <c r="AX37" s="105" t="str">
        <f t="shared" si="3"/>
        <v/>
      </c>
      <c r="AY37" s="105" t="str">
        <f t="shared" si="4"/>
        <v/>
      </c>
      <c r="AZ37" s="540"/>
      <c r="BA37" s="513">
        <f t="shared" si="5"/>
        <v>0</v>
      </c>
      <c r="BB37" s="513">
        <f t="shared" si="6"/>
        <v>0</v>
      </c>
      <c r="BC37" s="513">
        <f t="shared" si="7"/>
        <v>0</v>
      </c>
      <c r="BD37" s="513">
        <f t="shared" si="8"/>
        <v>0</v>
      </c>
      <c r="BE37" s="513">
        <f t="shared" si="9"/>
        <v>0</v>
      </c>
      <c r="BF37" s="513">
        <f t="shared" si="10"/>
        <v>0</v>
      </c>
      <c r="BG37" s="513">
        <f t="shared" si="11"/>
        <v>0</v>
      </c>
      <c r="BH37" s="513">
        <f t="shared" si="12"/>
        <v>0</v>
      </c>
      <c r="BI37" s="513">
        <f t="shared" si="13"/>
        <v>0</v>
      </c>
      <c r="BJ37" s="513">
        <f t="shared" si="14"/>
        <v>0</v>
      </c>
      <c r="BK37" s="513">
        <f t="shared" si="15"/>
        <v>0</v>
      </c>
      <c r="BL37" s="513">
        <f t="shared" si="16"/>
        <v>0</v>
      </c>
      <c r="BM37" s="513">
        <f t="shared" si="17"/>
        <v>0</v>
      </c>
      <c r="BN37" s="513"/>
      <c r="BO37" s="513">
        <f t="shared" si="18"/>
        <v>0</v>
      </c>
      <c r="BP37" s="540"/>
      <c r="BQ37" s="540"/>
      <c r="BR37" s="540"/>
      <c r="BS37" s="540"/>
      <c r="BT37" s="540"/>
      <c r="BU37" s="540"/>
      <c r="BV37" s="540"/>
      <c r="BW37" s="539"/>
      <c r="BX37" s="539"/>
      <c r="BY37" s="539"/>
      <c r="BZ37" s="539"/>
      <c r="CA37" s="539"/>
      <c r="CB37" s="539"/>
      <c r="CC37" s="539"/>
      <c r="CD37" s="539"/>
      <c r="CE37" s="539"/>
      <c r="CF37" s="539"/>
      <c r="CG37" s="539"/>
      <c r="CH37" s="539"/>
      <c r="CI37" s="539"/>
      <c r="CJ37" s="539"/>
      <c r="CK37" s="539"/>
      <c r="CL37" s="539"/>
      <c r="CM37" s="539"/>
      <c r="CN37" s="539"/>
      <c r="CO37" s="539"/>
      <c r="CP37" s="364"/>
      <c r="CQ37" s="364"/>
    </row>
    <row r="38" spans="1:95" s="37" customFormat="1" ht="37.5" customHeight="1" x14ac:dyDescent="0.15">
      <c r="A38" s="739" t="str">
        <f>IF(B38&lt;&gt;"",設定!$C$4,"")</f>
        <v/>
      </c>
      <c r="B38" s="731" t="str">
        <f t="shared" si="1"/>
        <v/>
      </c>
      <c r="C38" s="376">
        <f t="shared" si="2"/>
        <v>26</v>
      </c>
      <c r="D38" s="766"/>
      <c r="E38" s="384"/>
      <c r="F38" s="385"/>
      <c r="G38" s="386"/>
      <c r="H38" s="387"/>
      <c r="I38" s="388"/>
      <c r="J38" s="389" t="str">
        <f>IFERROR(IF(I38="","",VLOOKUP(I38,国・地域!A:C,2,FALSE)),"正しい番号を入力してください")</f>
        <v/>
      </c>
      <c r="K38" s="390" t="str">
        <f>IFERROR(IF(I38="","",VLOOKUP(I38,国・地域!A:C,3,FALSE)),"正しい番号を入力してください")</f>
        <v/>
      </c>
      <c r="L38" s="383"/>
      <c r="M38" s="391"/>
      <c r="N38" s="392"/>
      <c r="O38" s="392"/>
      <c r="P38" s="392"/>
      <c r="Q38" s="392"/>
      <c r="R38" s="392"/>
      <c r="S38" s="392"/>
      <c r="T38" s="392"/>
      <c r="U38" s="393"/>
      <c r="V38" s="394"/>
      <c r="W38" s="393"/>
      <c r="X38" s="394"/>
      <c r="Y38" s="395"/>
      <c r="Z38" s="396"/>
      <c r="AA38" s="397"/>
      <c r="AB38" s="398"/>
      <c r="AC38" s="397"/>
      <c r="AD38" s="396"/>
      <c r="AE38" s="399"/>
      <c r="AF38" s="398"/>
      <c r="AG38" s="397"/>
      <c r="AH38" s="396"/>
      <c r="AI38" s="399"/>
      <c r="AJ38" s="398"/>
      <c r="AK38" s="397"/>
      <c r="AL38" s="396"/>
      <c r="AM38" s="384"/>
      <c r="AN38" s="386"/>
      <c r="AO38" s="383"/>
      <c r="AP38" s="384"/>
      <c r="AQ38" s="386"/>
      <c r="AR38" s="400"/>
      <c r="AS38" s="401"/>
      <c r="AT38" s="384"/>
      <c r="AU38" s="386"/>
      <c r="AV38" s="400"/>
      <c r="AW38" s="402"/>
      <c r="AX38" s="105" t="str">
        <f t="shared" si="3"/>
        <v/>
      </c>
      <c r="AY38" s="105" t="str">
        <f t="shared" si="4"/>
        <v/>
      </c>
      <c r="AZ38" s="540"/>
      <c r="BA38" s="513">
        <f t="shared" si="5"/>
        <v>0</v>
      </c>
      <c r="BB38" s="513">
        <f t="shared" si="6"/>
        <v>0</v>
      </c>
      <c r="BC38" s="513">
        <f t="shared" si="7"/>
        <v>0</v>
      </c>
      <c r="BD38" s="513">
        <f t="shared" si="8"/>
        <v>0</v>
      </c>
      <c r="BE38" s="513">
        <f t="shared" si="9"/>
        <v>0</v>
      </c>
      <c r="BF38" s="513">
        <f t="shared" si="10"/>
        <v>0</v>
      </c>
      <c r="BG38" s="513">
        <f t="shared" si="11"/>
        <v>0</v>
      </c>
      <c r="BH38" s="513">
        <f t="shared" si="12"/>
        <v>0</v>
      </c>
      <c r="BI38" s="513">
        <f t="shared" si="13"/>
        <v>0</v>
      </c>
      <c r="BJ38" s="513">
        <f t="shared" si="14"/>
        <v>0</v>
      </c>
      <c r="BK38" s="513">
        <f t="shared" si="15"/>
        <v>0</v>
      </c>
      <c r="BL38" s="513">
        <f t="shared" si="16"/>
        <v>0</v>
      </c>
      <c r="BM38" s="513">
        <f t="shared" si="17"/>
        <v>0</v>
      </c>
      <c r="BN38" s="513"/>
      <c r="BO38" s="513">
        <f t="shared" si="18"/>
        <v>0</v>
      </c>
      <c r="BP38" s="540"/>
      <c r="BQ38" s="540"/>
      <c r="BR38" s="540"/>
      <c r="BS38" s="540"/>
      <c r="BT38" s="540"/>
      <c r="BU38" s="540"/>
      <c r="BV38" s="540"/>
      <c r="BW38" s="539"/>
      <c r="BX38" s="539"/>
      <c r="BY38" s="539"/>
      <c r="BZ38" s="539"/>
      <c r="CA38" s="539"/>
      <c r="CB38" s="539"/>
      <c r="CC38" s="539"/>
      <c r="CD38" s="539"/>
      <c r="CE38" s="539"/>
      <c r="CF38" s="539"/>
      <c r="CG38" s="539"/>
      <c r="CH38" s="539"/>
      <c r="CI38" s="539"/>
      <c r="CJ38" s="539"/>
      <c r="CK38" s="539"/>
      <c r="CL38" s="539"/>
      <c r="CM38" s="539"/>
      <c r="CN38" s="539"/>
      <c r="CO38" s="539"/>
      <c r="CP38" s="364"/>
      <c r="CQ38" s="364"/>
    </row>
    <row r="39" spans="1:95" s="37" customFormat="1" ht="37.5" customHeight="1" x14ac:dyDescent="0.15">
      <c r="A39" s="687" t="str">
        <f>IF(B39&lt;&gt;"",設定!$C$4,"")</f>
        <v/>
      </c>
      <c r="B39" s="253" t="str">
        <f t="shared" si="1"/>
        <v/>
      </c>
      <c r="C39" s="444">
        <f t="shared" si="2"/>
        <v>27</v>
      </c>
      <c r="D39" s="767"/>
      <c r="E39" s="403"/>
      <c r="F39" s="404"/>
      <c r="G39" s="405"/>
      <c r="H39" s="406"/>
      <c r="I39" s="407"/>
      <c r="J39" s="408" t="str">
        <f>IFERROR(IF(I39="","",VLOOKUP(I39,国・地域!A:C,2,FALSE)),"正しい番号を入力してください")</f>
        <v/>
      </c>
      <c r="K39" s="409" t="str">
        <f>IFERROR(IF(I39="","",VLOOKUP(I39,国・地域!A:C,3,FALSE)),"正しい番号を入力してください")</f>
        <v/>
      </c>
      <c r="L39" s="381"/>
      <c r="M39" s="410"/>
      <c r="N39" s="411"/>
      <c r="O39" s="411"/>
      <c r="P39" s="411"/>
      <c r="Q39" s="411"/>
      <c r="R39" s="411"/>
      <c r="S39" s="411"/>
      <c r="T39" s="411"/>
      <c r="U39" s="412"/>
      <c r="V39" s="413"/>
      <c r="W39" s="412"/>
      <c r="X39" s="413"/>
      <c r="Y39" s="414"/>
      <c r="Z39" s="415"/>
      <c r="AA39" s="416"/>
      <c r="AB39" s="417"/>
      <c r="AC39" s="416"/>
      <c r="AD39" s="415"/>
      <c r="AE39" s="418"/>
      <c r="AF39" s="417"/>
      <c r="AG39" s="416"/>
      <c r="AH39" s="415"/>
      <c r="AI39" s="418"/>
      <c r="AJ39" s="417"/>
      <c r="AK39" s="416"/>
      <c r="AL39" s="415"/>
      <c r="AM39" s="403"/>
      <c r="AN39" s="405"/>
      <c r="AO39" s="381"/>
      <c r="AP39" s="403"/>
      <c r="AQ39" s="405"/>
      <c r="AR39" s="419"/>
      <c r="AS39" s="420"/>
      <c r="AT39" s="403"/>
      <c r="AU39" s="405"/>
      <c r="AV39" s="419"/>
      <c r="AW39" s="421"/>
      <c r="AX39" s="105" t="str">
        <f t="shared" si="3"/>
        <v/>
      </c>
      <c r="AY39" s="105" t="str">
        <f t="shared" si="4"/>
        <v/>
      </c>
      <c r="AZ39" s="540"/>
      <c r="BA39" s="513">
        <f t="shared" si="5"/>
        <v>0</v>
      </c>
      <c r="BB39" s="513">
        <f t="shared" si="6"/>
        <v>0</v>
      </c>
      <c r="BC39" s="513">
        <f t="shared" si="7"/>
        <v>0</v>
      </c>
      <c r="BD39" s="513">
        <f t="shared" si="8"/>
        <v>0</v>
      </c>
      <c r="BE39" s="513">
        <f t="shared" si="9"/>
        <v>0</v>
      </c>
      <c r="BF39" s="513">
        <f t="shared" si="10"/>
        <v>0</v>
      </c>
      <c r="BG39" s="513">
        <f t="shared" si="11"/>
        <v>0</v>
      </c>
      <c r="BH39" s="513">
        <f t="shared" si="12"/>
        <v>0</v>
      </c>
      <c r="BI39" s="513">
        <f t="shared" si="13"/>
        <v>0</v>
      </c>
      <c r="BJ39" s="513">
        <f t="shared" si="14"/>
        <v>0</v>
      </c>
      <c r="BK39" s="513">
        <f t="shared" si="15"/>
        <v>0</v>
      </c>
      <c r="BL39" s="513">
        <f t="shared" si="16"/>
        <v>0</v>
      </c>
      <c r="BM39" s="513">
        <f t="shared" si="17"/>
        <v>0</v>
      </c>
      <c r="BN39" s="513"/>
      <c r="BO39" s="513">
        <f t="shared" si="18"/>
        <v>0</v>
      </c>
      <c r="BP39" s="540"/>
      <c r="BQ39" s="540"/>
      <c r="BR39" s="540"/>
      <c r="BS39" s="540"/>
      <c r="BT39" s="540"/>
      <c r="BU39" s="540"/>
      <c r="BV39" s="540"/>
      <c r="BW39" s="539"/>
      <c r="BX39" s="539"/>
      <c r="BY39" s="539"/>
      <c r="BZ39" s="539"/>
      <c r="CA39" s="539"/>
      <c r="CB39" s="539"/>
      <c r="CC39" s="539"/>
      <c r="CD39" s="539"/>
      <c r="CE39" s="539"/>
      <c r="CF39" s="539"/>
      <c r="CG39" s="539"/>
      <c r="CH39" s="539"/>
      <c r="CI39" s="539"/>
      <c r="CJ39" s="539"/>
      <c r="CK39" s="539"/>
      <c r="CL39" s="539"/>
      <c r="CM39" s="539"/>
      <c r="CN39" s="539"/>
      <c r="CO39" s="539"/>
      <c r="CP39" s="364"/>
      <c r="CQ39" s="364"/>
    </row>
    <row r="40" spans="1:95" s="37" customFormat="1" ht="37.5" customHeight="1" x14ac:dyDescent="0.15">
      <c r="A40" s="687" t="str">
        <f>IF(B40&lt;&gt;"",設定!$C$4,"")</f>
        <v/>
      </c>
      <c r="B40" s="253" t="str">
        <f t="shared" si="1"/>
        <v/>
      </c>
      <c r="C40" s="444">
        <f t="shared" si="2"/>
        <v>28</v>
      </c>
      <c r="D40" s="767"/>
      <c r="E40" s="403"/>
      <c r="F40" s="404"/>
      <c r="G40" s="405"/>
      <c r="H40" s="406"/>
      <c r="I40" s="407"/>
      <c r="J40" s="408" t="str">
        <f>IFERROR(IF(I40="","",VLOOKUP(I40,国・地域!A:C,2,FALSE)),"正しい番号を入力してください")</f>
        <v/>
      </c>
      <c r="K40" s="409" t="str">
        <f>IFERROR(IF(I40="","",VLOOKUP(I40,国・地域!A:C,3,FALSE)),"正しい番号を入力してください")</f>
        <v/>
      </c>
      <c r="L40" s="381"/>
      <c r="M40" s="410"/>
      <c r="N40" s="411"/>
      <c r="O40" s="411"/>
      <c r="P40" s="411"/>
      <c r="Q40" s="411"/>
      <c r="R40" s="411"/>
      <c r="S40" s="411"/>
      <c r="T40" s="411"/>
      <c r="U40" s="412"/>
      <c r="V40" s="413"/>
      <c r="W40" s="412"/>
      <c r="X40" s="413"/>
      <c r="Y40" s="414"/>
      <c r="Z40" s="415"/>
      <c r="AA40" s="416"/>
      <c r="AB40" s="417"/>
      <c r="AC40" s="416"/>
      <c r="AD40" s="415"/>
      <c r="AE40" s="418"/>
      <c r="AF40" s="417"/>
      <c r="AG40" s="416"/>
      <c r="AH40" s="415"/>
      <c r="AI40" s="418"/>
      <c r="AJ40" s="417"/>
      <c r="AK40" s="416"/>
      <c r="AL40" s="415"/>
      <c r="AM40" s="403"/>
      <c r="AN40" s="405"/>
      <c r="AO40" s="381"/>
      <c r="AP40" s="403"/>
      <c r="AQ40" s="405"/>
      <c r="AR40" s="419"/>
      <c r="AS40" s="420"/>
      <c r="AT40" s="403"/>
      <c r="AU40" s="405"/>
      <c r="AV40" s="419"/>
      <c r="AW40" s="421"/>
      <c r="AX40" s="105" t="str">
        <f t="shared" si="3"/>
        <v/>
      </c>
      <c r="AY40" s="105" t="str">
        <f t="shared" si="4"/>
        <v/>
      </c>
      <c r="AZ40" s="540"/>
      <c r="BA40" s="513">
        <f t="shared" si="5"/>
        <v>0</v>
      </c>
      <c r="BB40" s="513">
        <f t="shared" si="6"/>
        <v>0</v>
      </c>
      <c r="BC40" s="513">
        <f t="shared" si="7"/>
        <v>0</v>
      </c>
      <c r="BD40" s="513">
        <f t="shared" si="8"/>
        <v>0</v>
      </c>
      <c r="BE40" s="513">
        <f t="shared" si="9"/>
        <v>0</v>
      </c>
      <c r="BF40" s="513">
        <f t="shared" si="10"/>
        <v>0</v>
      </c>
      <c r="BG40" s="513">
        <f t="shared" si="11"/>
        <v>0</v>
      </c>
      <c r="BH40" s="513">
        <f t="shared" si="12"/>
        <v>0</v>
      </c>
      <c r="BI40" s="513">
        <f t="shared" si="13"/>
        <v>0</v>
      </c>
      <c r="BJ40" s="513">
        <f t="shared" si="14"/>
        <v>0</v>
      </c>
      <c r="BK40" s="513">
        <f t="shared" si="15"/>
        <v>0</v>
      </c>
      <c r="BL40" s="513">
        <f t="shared" si="16"/>
        <v>0</v>
      </c>
      <c r="BM40" s="513">
        <f t="shared" si="17"/>
        <v>0</v>
      </c>
      <c r="BN40" s="513"/>
      <c r="BO40" s="513">
        <f t="shared" si="18"/>
        <v>0</v>
      </c>
      <c r="BP40" s="540"/>
      <c r="BQ40" s="540"/>
      <c r="BR40" s="540"/>
      <c r="BS40" s="540"/>
      <c r="BT40" s="540"/>
      <c r="BU40" s="540"/>
      <c r="BV40" s="540"/>
      <c r="BW40" s="539"/>
      <c r="BX40" s="539"/>
      <c r="BY40" s="539"/>
      <c r="BZ40" s="539"/>
      <c r="CA40" s="539"/>
      <c r="CB40" s="539"/>
      <c r="CC40" s="539"/>
      <c r="CD40" s="539"/>
      <c r="CE40" s="539"/>
      <c r="CF40" s="539"/>
      <c r="CG40" s="539"/>
      <c r="CH40" s="539"/>
      <c r="CI40" s="539"/>
      <c r="CJ40" s="539"/>
      <c r="CK40" s="539"/>
      <c r="CL40" s="539"/>
      <c r="CM40" s="539"/>
      <c r="CN40" s="539"/>
      <c r="CO40" s="539"/>
      <c r="CP40" s="364"/>
      <c r="CQ40" s="364"/>
    </row>
    <row r="41" spans="1:95" s="37" customFormat="1" ht="37.5" customHeight="1" x14ac:dyDescent="0.15">
      <c r="A41" s="687" t="str">
        <f>IF(B41&lt;&gt;"",設定!$C$4,"")</f>
        <v/>
      </c>
      <c r="B41" s="253" t="str">
        <f t="shared" si="1"/>
        <v/>
      </c>
      <c r="C41" s="444">
        <f t="shared" si="2"/>
        <v>29</v>
      </c>
      <c r="D41" s="767"/>
      <c r="E41" s="403"/>
      <c r="F41" s="404"/>
      <c r="G41" s="405"/>
      <c r="H41" s="406"/>
      <c r="I41" s="407"/>
      <c r="J41" s="408" t="str">
        <f>IFERROR(IF(I41="","",VLOOKUP(I41,国・地域!A:C,2,FALSE)),"正しい番号を入力してください")</f>
        <v/>
      </c>
      <c r="K41" s="409" t="str">
        <f>IFERROR(IF(I41="","",VLOOKUP(I41,国・地域!A:C,3,FALSE)),"正しい番号を入力してください")</f>
        <v/>
      </c>
      <c r="L41" s="381"/>
      <c r="M41" s="410"/>
      <c r="N41" s="411"/>
      <c r="O41" s="411"/>
      <c r="P41" s="411"/>
      <c r="Q41" s="411"/>
      <c r="R41" s="411"/>
      <c r="S41" s="411"/>
      <c r="T41" s="411"/>
      <c r="U41" s="412"/>
      <c r="V41" s="413"/>
      <c r="W41" s="412"/>
      <c r="X41" s="413"/>
      <c r="Y41" s="414"/>
      <c r="Z41" s="415"/>
      <c r="AA41" s="416"/>
      <c r="AB41" s="417"/>
      <c r="AC41" s="416"/>
      <c r="AD41" s="415"/>
      <c r="AE41" s="418"/>
      <c r="AF41" s="417"/>
      <c r="AG41" s="416"/>
      <c r="AH41" s="415"/>
      <c r="AI41" s="418"/>
      <c r="AJ41" s="417"/>
      <c r="AK41" s="416"/>
      <c r="AL41" s="415"/>
      <c r="AM41" s="403"/>
      <c r="AN41" s="405"/>
      <c r="AO41" s="381"/>
      <c r="AP41" s="403"/>
      <c r="AQ41" s="405"/>
      <c r="AR41" s="419"/>
      <c r="AS41" s="420"/>
      <c r="AT41" s="403"/>
      <c r="AU41" s="405"/>
      <c r="AV41" s="419"/>
      <c r="AW41" s="421"/>
      <c r="AX41" s="105" t="str">
        <f t="shared" si="3"/>
        <v/>
      </c>
      <c r="AY41" s="105" t="str">
        <f t="shared" si="4"/>
        <v/>
      </c>
      <c r="AZ41" s="540"/>
      <c r="BA41" s="513">
        <f t="shared" si="5"/>
        <v>0</v>
      </c>
      <c r="BB41" s="513">
        <f t="shared" si="6"/>
        <v>0</v>
      </c>
      <c r="BC41" s="513">
        <f t="shared" si="7"/>
        <v>0</v>
      </c>
      <c r="BD41" s="513">
        <f t="shared" si="8"/>
        <v>0</v>
      </c>
      <c r="BE41" s="513">
        <f t="shared" si="9"/>
        <v>0</v>
      </c>
      <c r="BF41" s="513">
        <f t="shared" si="10"/>
        <v>0</v>
      </c>
      <c r="BG41" s="513">
        <f t="shared" si="11"/>
        <v>0</v>
      </c>
      <c r="BH41" s="513">
        <f t="shared" si="12"/>
        <v>0</v>
      </c>
      <c r="BI41" s="513">
        <f t="shared" si="13"/>
        <v>0</v>
      </c>
      <c r="BJ41" s="513">
        <f t="shared" si="14"/>
        <v>0</v>
      </c>
      <c r="BK41" s="513">
        <f t="shared" si="15"/>
        <v>0</v>
      </c>
      <c r="BL41" s="513">
        <f t="shared" si="16"/>
        <v>0</v>
      </c>
      <c r="BM41" s="513">
        <f t="shared" si="17"/>
        <v>0</v>
      </c>
      <c r="BN41" s="513"/>
      <c r="BO41" s="513">
        <f t="shared" si="18"/>
        <v>0</v>
      </c>
      <c r="BP41" s="540"/>
      <c r="BQ41" s="540"/>
      <c r="BR41" s="540"/>
      <c r="BS41" s="540"/>
      <c r="BT41" s="540"/>
      <c r="BU41" s="540"/>
      <c r="BV41" s="540"/>
      <c r="BW41" s="539"/>
      <c r="BX41" s="539"/>
      <c r="BY41" s="539"/>
      <c r="BZ41" s="539"/>
      <c r="CA41" s="539"/>
      <c r="CB41" s="539"/>
      <c r="CC41" s="539"/>
      <c r="CD41" s="539"/>
      <c r="CE41" s="539"/>
      <c r="CF41" s="539"/>
      <c r="CG41" s="539"/>
      <c r="CH41" s="539"/>
      <c r="CI41" s="539"/>
      <c r="CJ41" s="539"/>
      <c r="CK41" s="539"/>
      <c r="CL41" s="539"/>
      <c r="CM41" s="539"/>
      <c r="CN41" s="539"/>
      <c r="CO41" s="539"/>
      <c r="CP41" s="364"/>
      <c r="CQ41" s="364"/>
    </row>
    <row r="42" spans="1:95" s="37" customFormat="1" ht="37.5" customHeight="1" x14ac:dyDescent="0.15">
      <c r="A42" s="738" t="str">
        <f>IF(B42&lt;&gt;"",設定!$C$4,"")</f>
        <v/>
      </c>
      <c r="B42" s="254" t="str">
        <f t="shared" si="1"/>
        <v/>
      </c>
      <c r="C42" s="445">
        <f t="shared" si="2"/>
        <v>30</v>
      </c>
      <c r="D42" s="768"/>
      <c r="E42" s="422"/>
      <c r="F42" s="423"/>
      <c r="G42" s="424"/>
      <c r="H42" s="425"/>
      <c r="I42" s="426"/>
      <c r="J42" s="427" t="str">
        <f>IFERROR(IF(I42="","",VLOOKUP(I42,国・地域!A:C,2,FALSE)),"正しい番号を入力してください")</f>
        <v/>
      </c>
      <c r="K42" s="428" t="str">
        <f>IFERROR(IF(I42="","",VLOOKUP(I42,国・地域!A:C,3,FALSE)),"正しい番号を入力してください")</f>
        <v/>
      </c>
      <c r="L42" s="382"/>
      <c r="M42" s="429"/>
      <c r="N42" s="430"/>
      <c r="O42" s="430"/>
      <c r="P42" s="430"/>
      <c r="Q42" s="430"/>
      <c r="R42" s="430"/>
      <c r="S42" s="430"/>
      <c r="T42" s="430"/>
      <c r="U42" s="431"/>
      <c r="V42" s="432"/>
      <c r="W42" s="431"/>
      <c r="X42" s="432"/>
      <c r="Y42" s="433"/>
      <c r="Z42" s="434"/>
      <c r="AA42" s="435"/>
      <c r="AB42" s="436"/>
      <c r="AC42" s="435"/>
      <c r="AD42" s="434"/>
      <c r="AE42" s="437"/>
      <c r="AF42" s="436"/>
      <c r="AG42" s="435"/>
      <c r="AH42" s="434"/>
      <c r="AI42" s="437"/>
      <c r="AJ42" s="436"/>
      <c r="AK42" s="435"/>
      <c r="AL42" s="434"/>
      <c r="AM42" s="422"/>
      <c r="AN42" s="424"/>
      <c r="AO42" s="382"/>
      <c r="AP42" s="422"/>
      <c r="AQ42" s="424"/>
      <c r="AR42" s="438"/>
      <c r="AS42" s="439"/>
      <c r="AT42" s="422"/>
      <c r="AU42" s="424"/>
      <c r="AV42" s="438"/>
      <c r="AW42" s="440"/>
      <c r="AX42" s="105" t="str">
        <f t="shared" si="3"/>
        <v/>
      </c>
      <c r="AY42" s="105" t="str">
        <f t="shared" si="4"/>
        <v/>
      </c>
      <c r="AZ42" s="540"/>
      <c r="BA42" s="513">
        <f t="shared" si="5"/>
        <v>0</v>
      </c>
      <c r="BB42" s="513">
        <f t="shared" si="6"/>
        <v>0</v>
      </c>
      <c r="BC42" s="513">
        <f t="shared" si="7"/>
        <v>0</v>
      </c>
      <c r="BD42" s="513">
        <f t="shared" si="8"/>
        <v>0</v>
      </c>
      <c r="BE42" s="513">
        <f t="shared" si="9"/>
        <v>0</v>
      </c>
      <c r="BF42" s="513">
        <f t="shared" si="10"/>
        <v>0</v>
      </c>
      <c r="BG42" s="513">
        <f t="shared" si="11"/>
        <v>0</v>
      </c>
      <c r="BH42" s="513">
        <f t="shared" si="12"/>
        <v>0</v>
      </c>
      <c r="BI42" s="513">
        <f t="shared" si="13"/>
        <v>0</v>
      </c>
      <c r="BJ42" s="513">
        <f t="shared" si="14"/>
        <v>0</v>
      </c>
      <c r="BK42" s="513">
        <f t="shared" si="15"/>
        <v>0</v>
      </c>
      <c r="BL42" s="513">
        <f t="shared" si="16"/>
        <v>0</v>
      </c>
      <c r="BM42" s="513">
        <f t="shared" si="17"/>
        <v>0</v>
      </c>
      <c r="BN42" s="513"/>
      <c r="BO42" s="513">
        <f t="shared" si="18"/>
        <v>0</v>
      </c>
      <c r="BP42" s="540"/>
      <c r="BQ42" s="540"/>
      <c r="BR42" s="540"/>
      <c r="BS42" s="540"/>
      <c r="BT42" s="540"/>
      <c r="BU42" s="540"/>
      <c r="BV42" s="540"/>
      <c r="BW42" s="539"/>
      <c r="BX42" s="539"/>
      <c r="BY42" s="539"/>
      <c r="BZ42" s="539"/>
      <c r="CA42" s="539"/>
      <c r="CB42" s="539"/>
      <c r="CC42" s="539"/>
      <c r="CD42" s="539"/>
      <c r="CE42" s="539"/>
      <c r="CF42" s="539"/>
      <c r="CG42" s="539"/>
      <c r="CH42" s="539"/>
      <c r="CI42" s="539"/>
      <c r="CJ42" s="539"/>
      <c r="CK42" s="539"/>
      <c r="CL42" s="539"/>
      <c r="CM42" s="539"/>
      <c r="CN42" s="539"/>
      <c r="CO42" s="539"/>
      <c r="CP42" s="364"/>
      <c r="CQ42" s="364"/>
    </row>
    <row r="43" spans="1:95" s="37" customFormat="1" ht="37.5" customHeight="1" x14ac:dyDescent="0.15">
      <c r="A43" s="739" t="str">
        <f>IF(B43&lt;&gt;"",設定!$C$4,"")</f>
        <v/>
      </c>
      <c r="B43" s="731" t="str">
        <f t="shared" si="1"/>
        <v/>
      </c>
      <c r="C43" s="376">
        <f t="shared" si="2"/>
        <v>31</v>
      </c>
      <c r="D43" s="766"/>
      <c r="E43" s="384"/>
      <c r="F43" s="385"/>
      <c r="G43" s="386"/>
      <c r="H43" s="387"/>
      <c r="I43" s="388"/>
      <c r="J43" s="389" t="str">
        <f>IFERROR(IF(I43="","",VLOOKUP(I43,国・地域!A:C,2,FALSE)),"正しい番号を入力してください")</f>
        <v/>
      </c>
      <c r="K43" s="390" t="str">
        <f>IFERROR(IF(I43="","",VLOOKUP(I43,国・地域!A:C,3,FALSE)),"正しい番号を入力してください")</f>
        <v/>
      </c>
      <c r="L43" s="383"/>
      <c r="M43" s="391"/>
      <c r="N43" s="392"/>
      <c r="O43" s="392"/>
      <c r="P43" s="392"/>
      <c r="Q43" s="392"/>
      <c r="R43" s="392"/>
      <c r="S43" s="392"/>
      <c r="T43" s="392"/>
      <c r="U43" s="393"/>
      <c r="V43" s="394"/>
      <c r="W43" s="393"/>
      <c r="X43" s="394"/>
      <c r="Y43" s="395"/>
      <c r="Z43" s="396"/>
      <c r="AA43" s="397"/>
      <c r="AB43" s="398"/>
      <c r="AC43" s="397"/>
      <c r="AD43" s="396"/>
      <c r="AE43" s="399"/>
      <c r="AF43" s="398"/>
      <c r="AG43" s="397"/>
      <c r="AH43" s="396"/>
      <c r="AI43" s="399"/>
      <c r="AJ43" s="398"/>
      <c r="AK43" s="397"/>
      <c r="AL43" s="396"/>
      <c r="AM43" s="384"/>
      <c r="AN43" s="386"/>
      <c r="AO43" s="383"/>
      <c r="AP43" s="384"/>
      <c r="AQ43" s="386"/>
      <c r="AR43" s="400"/>
      <c r="AS43" s="401"/>
      <c r="AT43" s="384"/>
      <c r="AU43" s="386"/>
      <c r="AV43" s="400"/>
      <c r="AW43" s="402"/>
      <c r="AX43" s="105" t="str">
        <f t="shared" si="3"/>
        <v/>
      </c>
      <c r="AY43" s="105" t="str">
        <f t="shared" si="4"/>
        <v/>
      </c>
      <c r="AZ43" s="540"/>
      <c r="BA43" s="513">
        <f t="shared" si="5"/>
        <v>0</v>
      </c>
      <c r="BB43" s="513">
        <f t="shared" si="6"/>
        <v>0</v>
      </c>
      <c r="BC43" s="513">
        <f t="shared" si="7"/>
        <v>0</v>
      </c>
      <c r="BD43" s="513">
        <f t="shared" si="8"/>
        <v>0</v>
      </c>
      <c r="BE43" s="513">
        <f t="shared" si="9"/>
        <v>0</v>
      </c>
      <c r="BF43" s="513">
        <f t="shared" si="10"/>
        <v>0</v>
      </c>
      <c r="BG43" s="513">
        <f t="shared" si="11"/>
        <v>0</v>
      </c>
      <c r="BH43" s="513">
        <f t="shared" si="12"/>
        <v>0</v>
      </c>
      <c r="BI43" s="513">
        <f t="shared" si="13"/>
        <v>0</v>
      </c>
      <c r="BJ43" s="513">
        <f t="shared" si="14"/>
        <v>0</v>
      </c>
      <c r="BK43" s="513">
        <f t="shared" si="15"/>
        <v>0</v>
      </c>
      <c r="BL43" s="513">
        <f t="shared" si="16"/>
        <v>0</v>
      </c>
      <c r="BM43" s="513">
        <f t="shared" si="17"/>
        <v>0</v>
      </c>
      <c r="BN43" s="513"/>
      <c r="BO43" s="513">
        <f t="shared" si="18"/>
        <v>0</v>
      </c>
      <c r="BP43" s="540"/>
      <c r="BQ43" s="540"/>
      <c r="BR43" s="540"/>
      <c r="BS43" s="540"/>
      <c r="BT43" s="540"/>
      <c r="BU43" s="540"/>
      <c r="BV43" s="540"/>
      <c r="BW43" s="539"/>
      <c r="BX43" s="539"/>
      <c r="BY43" s="539"/>
      <c r="BZ43" s="539"/>
      <c r="CA43" s="539"/>
      <c r="CB43" s="539"/>
      <c r="CC43" s="539"/>
      <c r="CD43" s="539"/>
      <c r="CE43" s="539"/>
      <c r="CF43" s="539"/>
      <c r="CG43" s="539"/>
      <c r="CH43" s="539"/>
      <c r="CI43" s="539"/>
      <c r="CJ43" s="539"/>
      <c r="CK43" s="539"/>
      <c r="CL43" s="539"/>
      <c r="CM43" s="539"/>
      <c r="CN43" s="539"/>
      <c r="CO43" s="539"/>
      <c r="CP43" s="364"/>
      <c r="CQ43" s="364"/>
    </row>
    <row r="44" spans="1:95" s="37" customFormat="1" ht="37.5" customHeight="1" x14ac:dyDescent="0.15">
      <c r="A44" s="687" t="str">
        <f>IF(B44&lt;&gt;"",設定!$C$4,"")</f>
        <v/>
      </c>
      <c r="B44" s="253" t="str">
        <f t="shared" si="1"/>
        <v/>
      </c>
      <c r="C44" s="444">
        <f t="shared" si="2"/>
        <v>32</v>
      </c>
      <c r="D44" s="767"/>
      <c r="E44" s="403"/>
      <c r="F44" s="404"/>
      <c r="G44" s="405"/>
      <c r="H44" s="406"/>
      <c r="I44" s="407"/>
      <c r="J44" s="408" t="str">
        <f>IFERROR(IF(I44="","",VLOOKUP(I44,国・地域!A:C,2,FALSE)),"正しい番号を入力してください")</f>
        <v/>
      </c>
      <c r="K44" s="409" t="str">
        <f>IFERROR(IF(I44="","",VLOOKUP(I44,国・地域!A:C,3,FALSE)),"正しい番号を入力してください")</f>
        <v/>
      </c>
      <c r="L44" s="381"/>
      <c r="M44" s="410"/>
      <c r="N44" s="411"/>
      <c r="O44" s="411"/>
      <c r="P44" s="411"/>
      <c r="Q44" s="411"/>
      <c r="R44" s="411"/>
      <c r="S44" s="411"/>
      <c r="T44" s="411"/>
      <c r="U44" s="412"/>
      <c r="V44" s="413"/>
      <c r="W44" s="412"/>
      <c r="X44" s="413"/>
      <c r="Y44" s="414"/>
      <c r="Z44" s="415"/>
      <c r="AA44" s="416"/>
      <c r="AB44" s="417"/>
      <c r="AC44" s="416"/>
      <c r="AD44" s="415"/>
      <c r="AE44" s="418"/>
      <c r="AF44" s="417"/>
      <c r="AG44" s="416"/>
      <c r="AH44" s="415"/>
      <c r="AI44" s="418"/>
      <c r="AJ44" s="417"/>
      <c r="AK44" s="416"/>
      <c r="AL44" s="415"/>
      <c r="AM44" s="403"/>
      <c r="AN44" s="405"/>
      <c r="AO44" s="381"/>
      <c r="AP44" s="403"/>
      <c r="AQ44" s="405"/>
      <c r="AR44" s="419"/>
      <c r="AS44" s="420"/>
      <c r="AT44" s="403"/>
      <c r="AU44" s="405"/>
      <c r="AV44" s="419"/>
      <c r="AW44" s="421"/>
      <c r="AX44" s="105" t="str">
        <f t="shared" si="3"/>
        <v/>
      </c>
      <c r="AY44" s="105" t="str">
        <f t="shared" si="4"/>
        <v/>
      </c>
      <c r="AZ44" s="540"/>
      <c r="BA44" s="513">
        <f t="shared" si="5"/>
        <v>0</v>
      </c>
      <c r="BB44" s="513">
        <f t="shared" si="6"/>
        <v>0</v>
      </c>
      <c r="BC44" s="513">
        <f t="shared" si="7"/>
        <v>0</v>
      </c>
      <c r="BD44" s="513">
        <f t="shared" si="8"/>
        <v>0</v>
      </c>
      <c r="BE44" s="513">
        <f t="shared" si="9"/>
        <v>0</v>
      </c>
      <c r="BF44" s="513">
        <f t="shared" si="10"/>
        <v>0</v>
      </c>
      <c r="BG44" s="513">
        <f t="shared" si="11"/>
        <v>0</v>
      </c>
      <c r="BH44" s="513">
        <f t="shared" si="12"/>
        <v>0</v>
      </c>
      <c r="BI44" s="513">
        <f t="shared" si="13"/>
        <v>0</v>
      </c>
      <c r="BJ44" s="513">
        <f t="shared" si="14"/>
        <v>0</v>
      </c>
      <c r="BK44" s="513">
        <f t="shared" si="15"/>
        <v>0</v>
      </c>
      <c r="BL44" s="513">
        <f t="shared" si="16"/>
        <v>0</v>
      </c>
      <c r="BM44" s="513">
        <f t="shared" si="17"/>
        <v>0</v>
      </c>
      <c r="BN44" s="513"/>
      <c r="BO44" s="513">
        <f t="shared" si="18"/>
        <v>0</v>
      </c>
      <c r="BP44" s="540"/>
      <c r="BQ44" s="540"/>
      <c r="BR44" s="540"/>
      <c r="BS44" s="540"/>
      <c r="BT44" s="540"/>
      <c r="BU44" s="540"/>
      <c r="BV44" s="540"/>
      <c r="BW44" s="539"/>
      <c r="BX44" s="539"/>
      <c r="BY44" s="539"/>
      <c r="BZ44" s="539"/>
      <c r="CA44" s="539"/>
      <c r="CB44" s="539"/>
      <c r="CC44" s="539"/>
      <c r="CD44" s="539"/>
      <c r="CE44" s="539"/>
      <c r="CF44" s="539"/>
      <c r="CG44" s="539"/>
      <c r="CH44" s="539"/>
      <c r="CI44" s="539"/>
      <c r="CJ44" s="539"/>
      <c r="CK44" s="539"/>
      <c r="CL44" s="539"/>
      <c r="CM44" s="539"/>
      <c r="CN44" s="539"/>
      <c r="CO44" s="539"/>
      <c r="CP44" s="364"/>
      <c r="CQ44" s="364"/>
    </row>
    <row r="45" spans="1:95" s="37" customFormat="1" ht="37.5" customHeight="1" x14ac:dyDescent="0.15">
      <c r="A45" s="687" t="str">
        <f>IF(B45&lt;&gt;"",設定!$C$4,"")</f>
        <v/>
      </c>
      <c r="B45" s="253" t="str">
        <f t="shared" si="1"/>
        <v/>
      </c>
      <c r="C45" s="444">
        <f t="shared" si="2"/>
        <v>33</v>
      </c>
      <c r="D45" s="767"/>
      <c r="E45" s="403"/>
      <c r="F45" s="404"/>
      <c r="G45" s="405"/>
      <c r="H45" s="406"/>
      <c r="I45" s="407"/>
      <c r="J45" s="408" t="str">
        <f>IFERROR(IF(I45="","",VLOOKUP(I45,国・地域!A:C,2,FALSE)),"正しい番号を入力してください")</f>
        <v/>
      </c>
      <c r="K45" s="409" t="str">
        <f>IFERROR(IF(I45="","",VLOOKUP(I45,国・地域!A:C,3,FALSE)),"正しい番号を入力してください")</f>
        <v/>
      </c>
      <c r="L45" s="381"/>
      <c r="M45" s="410"/>
      <c r="N45" s="411"/>
      <c r="O45" s="411"/>
      <c r="P45" s="411"/>
      <c r="Q45" s="411"/>
      <c r="R45" s="411"/>
      <c r="S45" s="411"/>
      <c r="T45" s="411"/>
      <c r="U45" s="412"/>
      <c r="V45" s="413"/>
      <c r="W45" s="412"/>
      <c r="X45" s="413"/>
      <c r="Y45" s="414"/>
      <c r="Z45" s="415"/>
      <c r="AA45" s="416"/>
      <c r="AB45" s="417"/>
      <c r="AC45" s="416"/>
      <c r="AD45" s="415"/>
      <c r="AE45" s="418"/>
      <c r="AF45" s="417"/>
      <c r="AG45" s="416"/>
      <c r="AH45" s="415"/>
      <c r="AI45" s="418"/>
      <c r="AJ45" s="417"/>
      <c r="AK45" s="416"/>
      <c r="AL45" s="415"/>
      <c r="AM45" s="403"/>
      <c r="AN45" s="405"/>
      <c r="AO45" s="381"/>
      <c r="AP45" s="403"/>
      <c r="AQ45" s="405"/>
      <c r="AR45" s="419"/>
      <c r="AS45" s="420"/>
      <c r="AT45" s="403"/>
      <c r="AU45" s="405"/>
      <c r="AV45" s="419"/>
      <c r="AW45" s="421"/>
      <c r="AX45" s="105" t="str">
        <f t="shared" si="3"/>
        <v/>
      </c>
      <c r="AY45" s="105" t="str">
        <f t="shared" si="4"/>
        <v/>
      </c>
      <c r="AZ45" s="540"/>
      <c r="BA45" s="513">
        <f t="shared" si="5"/>
        <v>0</v>
      </c>
      <c r="BB45" s="513">
        <f t="shared" si="6"/>
        <v>0</v>
      </c>
      <c r="BC45" s="513">
        <f t="shared" si="7"/>
        <v>0</v>
      </c>
      <c r="BD45" s="513">
        <f t="shared" si="8"/>
        <v>0</v>
      </c>
      <c r="BE45" s="513">
        <f t="shared" si="9"/>
        <v>0</v>
      </c>
      <c r="BF45" s="513">
        <f t="shared" si="10"/>
        <v>0</v>
      </c>
      <c r="BG45" s="513">
        <f t="shared" si="11"/>
        <v>0</v>
      </c>
      <c r="BH45" s="513">
        <f t="shared" si="12"/>
        <v>0</v>
      </c>
      <c r="BI45" s="513">
        <f t="shared" si="13"/>
        <v>0</v>
      </c>
      <c r="BJ45" s="513">
        <f t="shared" si="14"/>
        <v>0</v>
      </c>
      <c r="BK45" s="513">
        <f t="shared" si="15"/>
        <v>0</v>
      </c>
      <c r="BL45" s="513">
        <f t="shared" si="16"/>
        <v>0</v>
      </c>
      <c r="BM45" s="513">
        <f t="shared" si="17"/>
        <v>0</v>
      </c>
      <c r="BN45" s="513"/>
      <c r="BO45" s="513">
        <f t="shared" si="18"/>
        <v>0</v>
      </c>
      <c r="BP45" s="540"/>
      <c r="BQ45" s="540"/>
      <c r="BR45" s="540"/>
      <c r="BS45" s="540"/>
      <c r="BT45" s="540"/>
      <c r="BU45" s="540"/>
      <c r="BV45" s="540"/>
      <c r="BW45" s="539"/>
      <c r="BX45" s="539"/>
      <c r="BY45" s="539"/>
      <c r="BZ45" s="539"/>
      <c r="CA45" s="539"/>
      <c r="CB45" s="539"/>
      <c r="CC45" s="539"/>
      <c r="CD45" s="539"/>
      <c r="CE45" s="539"/>
      <c r="CF45" s="539"/>
      <c r="CG45" s="539"/>
      <c r="CH45" s="539"/>
      <c r="CI45" s="539"/>
      <c r="CJ45" s="539"/>
      <c r="CK45" s="539"/>
      <c r="CL45" s="539"/>
      <c r="CM45" s="539"/>
      <c r="CN45" s="539"/>
      <c r="CO45" s="539"/>
      <c r="CP45" s="364"/>
      <c r="CQ45" s="364"/>
    </row>
    <row r="46" spans="1:95" s="37" customFormat="1" ht="37.5" customHeight="1" x14ac:dyDescent="0.15">
      <c r="A46" s="687" t="str">
        <f>IF(B46&lt;&gt;"",設定!$C$4,"")</f>
        <v/>
      </c>
      <c r="B46" s="253" t="str">
        <f t="shared" si="1"/>
        <v/>
      </c>
      <c r="C46" s="444">
        <f t="shared" si="2"/>
        <v>34</v>
      </c>
      <c r="D46" s="767"/>
      <c r="E46" s="403"/>
      <c r="F46" s="404"/>
      <c r="G46" s="405"/>
      <c r="H46" s="406"/>
      <c r="I46" s="407"/>
      <c r="J46" s="408" t="str">
        <f>IFERROR(IF(I46="","",VLOOKUP(I46,国・地域!A:C,2,FALSE)),"正しい番号を入力してください")</f>
        <v/>
      </c>
      <c r="K46" s="409" t="str">
        <f>IFERROR(IF(I46="","",VLOOKUP(I46,国・地域!A:C,3,FALSE)),"正しい番号を入力してください")</f>
        <v/>
      </c>
      <c r="L46" s="381"/>
      <c r="M46" s="410"/>
      <c r="N46" s="411"/>
      <c r="O46" s="411"/>
      <c r="P46" s="411"/>
      <c r="Q46" s="411"/>
      <c r="R46" s="411"/>
      <c r="S46" s="411"/>
      <c r="T46" s="411"/>
      <c r="U46" s="412"/>
      <c r="V46" s="413"/>
      <c r="W46" s="412"/>
      <c r="X46" s="413"/>
      <c r="Y46" s="414"/>
      <c r="Z46" s="415"/>
      <c r="AA46" s="416"/>
      <c r="AB46" s="417"/>
      <c r="AC46" s="416"/>
      <c r="AD46" s="415"/>
      <c r="AE46" s="418"/>
      <c r="AF46" s="417"/>
      <c r="AG46" s="416"/>
      <c r="AH46" s="415"/>
      <c r="AI46" s="418"/>
      <c r="AJ46" s="417"/>
      <c r="AK46" s="416"/>
      <c r="AL46" s="415"/>
      <c r="AM46" s="403"/>
      <c r="AN46" s="405"/>
      <c r="AO46" s="381"/>
      <c r="AP46" s="403"/>
      <c r="AQ46" s="405"/>
      <c r="AR46" s="419"/>
      <c r="AS46" s="420"/>
      <c r="AT46" s="403"/>
      <c r="AU46" s="405"/>
      <c r="AV46" s="419"/>
      <c r="AW46" s="421"/>
      <c r="AX46" s="105" t="str">
        <f t="shared" si="3"/>
        <v/>
      </c>
      <c r="AY46" s="105" t="str">
        <f t="shared" si="4"/>
        <v/>
      </c>
      <c r="AZ46" s="540"/>
      <c r="BA46" s="513">
        <f t="shared" si="5"/>
        <v>0</v>
      </c>
      <c r="BB46" s="513">
        <f t="shared" si="6"/>
        <v>0</v>
      </c>
      <c r="BC46" s="513">
        <f t="shared" si="7"/>
        <v>0</v>
      </c>
      <c r="BD46" s="513">
        <f t="shared" si="8"/>
        <v>0</v>
      </c>
      <c r="BE46" s="513">
        <f t="shared" si="9"/>
        <v>0</v>
      </c>
      <c r="BF46" s="513">
        <f t="shared" si="10"/>
        <v>0</v>
      </c>
      <c r="BG46" s="513">
        <f t="shared" si="11"/>
        <v>0</v>
      </c>
      <c r="BH46" s="513">
        <f t="shared" si="12"/>
        <v>0</v>
      </c>
      <c r="BI46" s="513">
        <f t="shared" si="13"/>
        <v>0</v>
      </c>
      <c r="BJ46" s="513">
        <f t="shared" si="14"/>
        <v>0</v>
      </c>
      <c r="BK46" s="513">
        <f t="shared" si="15"/>
        <v>0</v>
      </c>
      <c r="BL46" s="513">
        <f t="shared" si="16"/>
        <v>0</v>
      </c>
      <c r="BM46" s="513">
        <f t="shared" si="17"/>
        <v>0</v>
      </c>
      <c r="BN46" s="513"/>
      <c r="BO46" s="513">
        <f t="shared" si="18"/>
        <v>0</v>
      </c>
      <c r="BP46" s="540"/>
      <c r="BQ46" s="540"/>
      <c r="BR46" s="540"/>
      <c r="BS46" s="540"/>
      <c r="BT46" s="540"/>
      <c r="BU46" s="540"/>
      <c r="BV46" s="540"/>
      <c r="BW46" s="539"/>
      <c r="BX46" s="539"/>
      <c r="BY46" s="539"/>
      <c r="BZ46" s="539"/>
      <c r="CA46" s="539"/>
      <c r="CB46" s="539"/>
      <c r="CC46" s="539"/>
      <c r="CD46" s="539"/>
      <c r="CE46" s="539"/>
      <c r="CF46" s="539"/>
      <c r="CG46" s="539"/>
      <c r="CH46" s="539"/>
      <c r="CI46" s="539"/>
      <c r="CJ46" s="539"/>
      <c r="CK46" s="539"/>
      <c r="CL46" s="539"/>
      <c r="CM46" s="539"/>
      <c r="CN46" s="539"/>
      <c r="CO46" s="539"/>
      <c r="CP46" s="364"/>
      <c r="CQ46" s="364"/>
    </row>
    <row r="47" spans="1:95" s="37" customFormat="1" ht="37.5" customHeight="1" x14ac:dyDescent="0.15">
      <c r="A47" s="738" t="str">
        <f>IF(B47&lt;&gt;"",設定!$C$4,"")</f>
        <v/>
      </c>
      <c r="B47" s="254" t="str">
        <f t="shared" si="1"/>
        <v/>
      </c>
      <c r="C47" s="445">
        <f t="shared" si="2"/>
        <v>35</v>
      </c>
      <c r="D47" s="768"/>
      <c r="E47" s="422"/>
      <c r="F47" s="423"/>
      <c r="G47" s="424"/>
      <c r="H47" s="425"/>
      <c r="I47" s="426"/>
      <c r="J47" s="427" t="str">
        <f>IFERROR(IF(I47="","",VLOOKUP(I47,国・地域!A:C,2,FALSE)),"正しい番号を入力してください")</f>
        <v/>
      </c>
      <c r="K47" s="428" t="str">
        <f>IFERROR(IF(I47="","",VLOOKUP(I47,国・地域!A:C,3,FALSE)),"正しい番号を入力してください")</f>
        <v/>
      </c>
      <c r="L47" s="382"/>
      <c r="M47" s="429"/>
      <c r="N47" s="430"/>
      <c r="O47" s="430"/>
      <c r="P47" s="430"/>
      <c r="Q47" s="430"/>
      <c r="R47" s="430"/>
      <c r="S47" s="430"/>
      <c r="T47" s="430"/>
      <c r="U47" s="431"/>
      <c r="V47" s="432"/>
      <c r="W47" s="431"/>
      <c r="X47" s="432"/>
      <c r="Y47" s="433"/>
      <c r="Z47" s="434"/>
      <c r="AA47" s="435"/>
      <c r="AB47" s="436"/>
      <c r="AC47" s="435"/>
      <c r="AD47" s="434"/>
      <c r="AE47" s="437"/>
      <c r="AF47" s="436"/>
      <c r="AG47" s="435"/>
      <c r="AH47" s="434"/>
      <c r="AI47" s="437"/>
      <c r="AJ47" s="436"/>
      <c r="AK47" s="435"/>
      <c r="AL47" s="434"/>
      <c r="AM47" s="422"/>
      <c r="AN47" s="424"/>
      <c r="AO47" s="382"/>
      <c r="AP47" s="422"/>
      <c r="AQ47" s="424"/>
      <c r="AR47" s="438"/>
      <c r="AS47" s="439"/>
      <c r="AT47" s="422"/>
      <c r="AU47" s="424"/>
      <c r="AV47" s="438"/>
      <c r="AW47" s="440"/>
      <c r="AX47" s="105" t="str">
        <f t="shared" si="3"/>
        <v/>
      </c>
      <c r="AY47" s="105" t="str">
        <f t="shared" si="4"/>
        <v/>
      </c>
      <c r="AZ47" s="540"/>
      <c r="BA47" s="513">
        <f t="shared" si="5"/>
        <v>0</v>
      </c>
      <c r="BB47" s="513">
        <f t="shared" si="6"/>
        <v>0</v>
      </c>
      <c r="BC47" s="513">
        <f t="shared" si="7"/>
        <v>0</v>
      </c>
      <c r="BD47" s="513">
        <f t="shared" si="8"/>
        <v>0</v>
      </c>
      <c r="BE47" s="513">
        <f t="shared" si="9"/>
        <v>0</v>
      </c>
      <c r="BF47" s="513">
        <f t="shared" si="10"/>
        <v>0</v>
      </c>
      <c r="BG47" s="513">
        <f t="shared" si="11"/>
        <v>0</v>
      </c>
      <c r="BH47" s="513">
        <f t="shared" si="12"/>
        <v>0</v>
      </c>
      <c r="BI47" s="513">
        <f t="shared" si="13"/>
        <v>0</v>
      </c>
      <c r="BJ47" s="513">
        <f t="shared" si="14"/>
        <v>0</v>
      </c>
      <c r="BK47" s="513">
        <f t="shared" si="15"/>
        <v>0</v>
      </c>
      <c r="BL47" s="513">
        <f t="shared" si="16"/>
        <v>0</v>
      </c>
      <c r="BM47" s="513">
        <f t="shared" si="17"/>
        <v>0</v>
      </c>
      <c r="BN47" s="513"/>
      <c r="BO47" s="513">
        <f t="shared" si="18"/>
        <v>0</v>
      </c>
      <c r="BP47" s="540"/>
      <c r="BQ47" s="540"/>
      <c r="BR47" s="540"/>
      <c r="BS47" s="540"/>
      <c r="BT47" s="540"/>
      <c r="BU47" s="540"/>
      <c r="BV47" s="540"/>
      <c r="BW47" s="539"/>
      <c r="BX47" s="539"/>
      <c r="BY47" s="539"/>
      <c r="BZ47" s="539"/>
      <c r="CA47" s="539"/>
      <c r="CB47" s="539"/>
      <c r="CC47" s="539"/>
      <c r="CD47" s="539"/>
      <c r="CE47" s="539"/>
      <c r="CF47" s="539"/>
      <c r="CG47" s="539"/>
      <c r="CH47" s="539"/>
      <c r="CI47" s="539"/>
      <c r="CJ47" s="539"/>
      <c r="CK47" s="539"/>
      <c r="CL47" s="539"/>
      <c r="CM47" s="539"/>
      <c r="CN47" s="539"/>
      <c r="CO47" s="539"/>
      <c r="CP47" s="364"/>
      <c r="CQ47" s="364"/>
    </row>
    <row r="48" spans="1:95" s="37" customFormat="1" ht="37.5" customHeight="1" x14ac:dyDescent="0.15">
      <c r="A48" s="739" t="str">
        <f>IF(B48&lt;&gt;"",設定!$C$4,"")</f>
        <v/>
      </c>
      <c r="B48" s="731" t="str">
        <f t="shared" si="1"/>
        <v/>
      </c>
      <c r="C48" s="376">
        <f t="shared" si="2"/>
        <v>36</v>
      </c>
      <c r="D48" s="766"/>
      <c r="E48" s="384"/>
      <c r="F48" s="385"/>
      <c r="G48" s="386"/>
      <c r="H48" s="387"/>
      <c r="I48" s="388"/>
      <c r="J48" s="389" t="str">
        <f>IFERROR(IF(I48="","",VLOOKUP(I48,国・地域!A:C,2,FALSE)),"正しい番号を入力してください")</f>
        <v/>
      </c>
      <c r="K48" s="390" t="str">
        <f>IFERROR(IF(I48="","",VLOOKUP(I48,国・地域!A:C,3,FALSE)),"正しい番号を入力してください")</f>
        <v/>
      </c>
      <c r="L48" s="383"/>
      <c r="M48" s="391"/>
      <c r="N48" s="392"/>
      <c r="O48" s="392"/>
      <c r="P48" s="392"/>
      <c r="Q48" s="392"/>
      <c r="R48" s="392"/>
      <c r="S48" s="392"/>
      <c r="T48" s="392"/>
      <c r="U48" s="393"/>
      <c r="V48" s="394"/>
      <c r="W48" s="393"/>
      <c r="X48" s="394"/>
      <c r="Y48" s="395"/>
      <c r="Z48" s="396"/>
      <c r="AA48" s="397"/>
      <c r="AB48" s="398"/>
      <c r="AC48" s="397"/>
      <c r="AD48" s="396"/>
      <c r="AE48" s="399"/>
      <c r="AF48" s="398"/>
      <c r="AG48" s="397"/>
      <c r="AH48" s="396"/>
      <c r="AI48" s="399"/>
      <c r="AJ48" s="398"/>
      <c r="AK48" s="397"/>
      <c r="AL48" s="396"/>
      <c r="AM48" s="384"/>
      <c r="AN48" s="386"/>
      <c r="AO48" s="383"/>
      <c r="AP48" s="384"/>
      <c r="AQ48" s="386"/>
      <c r="AR48" s="400"/>
      <c r="AS48" s="401"/>
      <c r="AT48" s="384"/>
      <c r="AU48" s="386"/>
      <c r="AV48" s="400"/>
      <c r="AW48" s="402"/>
      <c r="AX48" s="105" t="str">
        <f t="shared" si="3"/>
        <v/>
      </c>
      <c r="AY48" s="105" t="str">
        <f t="shared" si="4"/>
        <v/>
      </c>
      <c r="AZ48" s="540"/>
      <c r="BA48" s="513">
        <f t="shared" si="5"/>
        <v>0</v>
      </c>
      <c r="BB48" s="513">
        <f t="shared" si="6"/>
        <v>0</v>
      </c>
      <c r="BC48" s="513">
        <f t="shared" si="7"/>
        <v>0</v>
      </c>
      <c r="BD48" s="513">
        <f t="shared" si="8"/>
        <v>0</v>
      </c>
      <c r="BE48" s="513">
        <f t="shared" si="9"/>
        <v>0</v>
      </c>
      <c r="BF48" s="513">
        <f t="shared" si="10"/>
        <v>0</v>
      </c>
      <c r="BG48" s="513">
        <f t="shared" si="11"/>
        <v>0</v>
      </c>
      <c r="BH48" s="513">
        <f t="shared" si="12"/>
        <v>0</v>
      </c>
      <c r="BI48" s="513">
        <f t="shared" si="13"/>
        <v>0</v>
      </c>
      <c r="BJ48" s="513">
        <f t="shared" si="14"/>
        <v>0</v>
      </c>
      <c r="BK48" s="513">
        <f t="shared" si="15"/>
        <v>0</v>
      </c>
      <c r="BL48" s="513">
        <f t="shared" si="16"/>
        <v>0</v>
      </c>
      <c r="BM48" s="513">
        <f t="shared" si="17"/>
        <v>0</v>
      </c>
      <c r="BN48" s="513"/>
      <c r="BO48" s="513">
        <f t="shared" si="18"/>
        <v>0</v>
      </c>
      <c r="BP48" s="540"/>
      <c r="BQ48" s="540"/>
      <c r="BR48" s="540"/>
      <c r="BS48" s="540"/>
      <c r="BT48" s="540"/>
      <c r="BU48" s="540"/>
      <c r="BV48" s="540"/>
      <c r="BW48" s="539"/>
      <c r="BX48" s="539"/>
      <c r="BY48" s="539"/>
      <c r="BZ48" s="539"/>
      <c r="CA48" s="539"/>
      <c r="CB48" s="539"/>
      <c r="CC48" s="539"/>
      <c r="CD48" s="539"/>
      <c r="CE48" s="539"/>
      <c r="CF48" s="539"/>
      <c r="CG48" s="539"/>
      <c r="CH48" s="539"/>
      <c r="CI48" s="539"/>
      <c r="CJ48" s="539"/>
      <c r="CK48" s="539"/>
      <c r="CL48" s="539"/>
      <c r="CM48" s="539"/>
      <c r="CN48" s="539"/>
      <c r="CO48" s="539"/>
      <c r="CP48" s="364"/>
      <c r="CQ48" s="364"/>
    </row>
    <row r="49" spans="1:95" s="37" customFormat="1" ht="37.5" customHeight="1" x14ac:dyDescent="0.15">
      <c r="A49" s="687" t="str">
        <f>IF(B49&lt;&gt;"",設定!$C$4,"")</f>
        <v/>
      </c>
      <c r="B49" s="253" t="str">
        <f t="shared" si="1"/>
        <v/>
      </c>
      <c r="C49" s="444">
        <f t="shared" si="2"/>
        <v>37</v>
      </c>
      <c r="D49" s="767"/>
      <c r="E49" s="403"/>
      <c r="F49" s="404"/>
      <c r="G49" s="405"/>
      <c r="H49" s="406"/>
      <c r="I49" s="407"/>
      <c r="J49" s="408" t="str">
        <f>IFERROR(IF(I49="","",VLOOKUP(I49,国・地域!A:C,2,FALSE)),"正しい番号を入力してください")</f>
        <v/>
      </c>
      <c r="K49" s="409" t="str">
        <f>IFERROR(IF(I49="","",VLOOKUP(I49,国・地域!A:C,3,FALSE)),"正しい番号を入力してください")</f>
        <v/>
      </c>
      <c r="L49" s="381"/>
      <c r="M49" s="410"/>
      <c r="N49" s="411"/>
      <c r="O49" s="411"/>
      <c r="P49" s="411"/>
      <c r="Q49" s="411"/>
      <c r="R49" s="411"/>
      <c r="S49" s="411"/>
      <c r="T49" s="411"/>
      <c r="U49" s="412"/>
      <c r="V49" s="413"/>
      <c r="W49" s="412"/>
      <c r="X49" s="413"/>
      <c r="Y49" s="414"/>
      <c r="Z49" s="415"/>
      <c r="AA49" s="416"/>
      <c r="AB49" s="417"/>
      <c r="AC49" s="416"/>
      <c r="AD49" s="415"/>
      <c r="AE49" s="418"/>
      <c r="AF49" s="417"/>
      <c r="AG49" s="416"/>
      <c r="AH49" s="415"/>
      <c r="AI49" s="418"/>
      <c r="AJ49" s="417"/>
      <c r="AK49" s="416"/>
      <c r="AL49" s="415"/>
      <c r="AM49" s="403"/>
      <c r="AN49" s="405"/>
      <c r="AO49" s="381"/>
      <c r="AP49" s="403"/>
      <c r="AQ49" s="405"/>
      <c r="AR49" s="419"/>
      <c r="AS49" s="420"/>
      <c r="AT49" s="403"/>
      <c r="AU49" s="405"/>
      <c r="AV49" s="419"/>
      <c r="AW49" s="421"/>
      <c r="AX49" s="105" t="str">
        <f t="shared" si="3"/>
        <v/>
      </c>
      <c r="AY49" s="105" t="str">
        <f t="shared" si="4"/>
        <v/>
      </c>
      <c r="AZ49" s="540"/>
      <c r="BA49" s="513">
        <f t="shared" si="5"/>
        <v>0</v>
      </c>
      <c r="BB49" s="513">
        <f t="shared" si="6"/>
        <v>0</v>
      </c>
      <c r="BC49" s="513">
        <f t="shared" si="7"/>
        <v>0</v>
      </c>
      <c r="BD49" s="513">
        <f t="shared" si="8"/>
        <v>0</v>
      </c>
      <c r="BE49" s="513">
        <f t="shared" si="9"/>
        <v>0</v>
      </c>
      <c r="BF49" s="513">
        <f t="shared" si="10"/>
        <v>0</v>
      </c>
      <c r="BG49" s="513">
        <f t="shared" si="11"/>
        <v>0</v>
      </c>
      <c r="BH49" s="513">
        <f t="shared" si="12"/>
        <v>0</v>
      </c>
      <c r="BI49" s="513">
        <f t="shared" si="13"/>
        <v>0</v>
      </c>
      <c r="BJ49" s="513">
        <f t="shared" si="14"/>
        <v>0</v>
      </c>
      <c r="BK49" s="513">
        <f t="shared" si="15"/>
        <v>0</v>
      </c>
      <c r="BL49" s="513">
        <f t="shared" si="16"/>
        <v>0</v>
      </c>
      <c r="BM49" s="513">
        <f t="shared" si="17"/>
        <v>0</v>
      </c>
      <c r="BN49" s="513"/>
      <c r="BO49" s="513">
        <f t="shared" si="18"/>
        <v>0</v>
      </c>
      <c r="BP49" s="540"/>
      <c r="BQ49" s="540"/>
      <c r="BR49" s="540"/>
      <c r="BS49" s="540"/>
      <c r="BT49" s="540"/>
      <c r="BU49" s="540"/>
      <c r="BV49" s="540"/>
      <c r="BW49" s="539"/>
      <c r="BX49" s="539"/>
      <c r="BY49" s="539"/>
      <c r="BZ49" s="539"/>
      <c r="CA49" s="539"/>
      <c r="CB49" s="539"/>
      <c r="CC49" s="539"/>
      <c r="CD49" s="539"/>
      <c r="CE49" s="539"/>
      <c r="CF49" s="539"/>
      <c r="CG49" s="539"/>
      <c r="CH49" s="539"/>
      <c r="CI49" s="539"/>
      <c r="CJ49" s="539"/>
      <c r="CK49" s="539"/>
      <c r="CL49" s="539"/>
      <c r="CM49" s="539"/>
      <c r="CN49" s="539"/>
      <c r="CO49" s="539"/>
      <c r="CP49" s="364"/>
      <c r="CQ49" s="364"/>
    </row>
    <row r="50" spans="1:95" s="37" customFormat="1" ht="37.5" customHeight="1" x14ac:dyDescent="0.15">
      <c r="A50" s="687" t="str">
        <f>IF(B50&lt;&gt;"",設定!$C$4,"")</f>
        <v/>
      </c>
      <c r="B50" s="253" t="str">
        <f t="shared" si="1"/>
        <v/>
      </c>
      <c r="C50" s="444">
        <f t="shared" si="2"/>
        <v>38</v>
      </c>
      <c r="D50" s="767"/>
      <c r="E50" s="403"/>
      <c r="F50" s="404"/>
      <c r="G50" s="405"/>
      <c r="H50" s="406"/>
      <c r="I50" s="407"/>
      <c r="J50" s="408" t="str">
        <f>IFERROR(IF(I50="","",VLOOKUP(I50,国・地域!A:C,2,FALSE)),"正しい番号を入力してください")</f>
        <v/>
      </c>
      <c r="K50" s="409" t="str">
        <f>IFERROR(IF(I50="","",VLOOKUP(I50,国・地域!A:C,3,FALSE)),"正しい番号を入力してください")</f>
        <v/>
      </c>
      <c r="L50" s="381"/>
      <c r="M50" s="410"/>
      <c r="N50" s="411"/>
      <c r="O50" s="411"/>
      <c r="P50" s="411"/>
      <c r="Q50" s="411"/>
      <c r="R50" s="411"/>
      <c r="S50" s="411"/>
      <c r="T50" s="411"/>
      <c r="U50" s="412"/>
      <c r="V50" s="413"/>
      <c r="W50" s="412"/>
      <c r="X50" s="413"/>
      <c r="Y50" s="414"/>
      <c r="Z50" s="415"/>
      <c r="AA50" s="416"/>
      <c r="AB50" s="417"/>
      <c r="AC50" s="416"/>
      <c r="AD50" s="415"/>
      <c r="AE50" s="418"/>
      <c r="AF50" s="417"/>
      <c r="AG50" s="416"/>
      <c r="AH50" s="415"/>
      <c r="AI50" s="418"/>
      <c r="AJ50" s="417"/>
      <c r="AK50" s="416"/>
      <c r="AL50" s="415"/>
      <c r="AM50" s="403"/>
      <c r="AN50" s="405"/>
      <c r="AO50" s="381"/>
      <c r="AP50" s="403"/>
      <c r="AQ50" s="405"/>
      <c r="AR50" s="419"/>
      <c r="AS50" s="420"/>
      <c r="AT50" s="403"/>
      <c r="AU50" s="405"/>
      <c r="AV50" s="419"/>
      <c r="AW50" s="421"/>
      <c r="AX50" s="105" t="str">
        <f t="shared" si="3"/>
        <v/>
      </c>
      <c r="AY50" s="105" t="str">
        <f t="shared" si="4"/>
        <v/>
      </c>
      <c r="AZ50" s="540"/>
      <c r="BA50" s="513">
        <f t="shared" si="5"/>
        <v>0</v>
      </c>
      <c r="BB50" s="513">
        <f t="shared" si="6"/>
        <v>0</v>
      </c>
      <c r="BC50" s="513">
        <f t="shared" si="7"/>
        <v>0</v>
      </c>
      <c r="BD50" s="513">
        <f t="shared" si="8"/>
        <v>0</v>
      </c>
      <c r="BE50" s="513">
        <f t="shared" si="9"/>
        <v>0</v>
      </c>
      <c r="BF50" s="513">
        <f t="shared" si="10"/>
        <v>0</v>
      </c>
      <c r="BG50" s="513">
        <f t="shared" si="11"/>
        <v>0</v>
      </c>
      <c r="BH50" s="513">
        <f t="shared" si="12"/>
        <v>0</v>
      </c>
      <c r="BI50" s="513">
        <f t="shared" si="13"/>
        <v>0</v>
      </c>
      <c r="BJ50" s="513">
        <f t="shared" si="14"/>
        <v>0</v>
      </c>
      <c r="BK50" s="513">
        <f t="shared" si="15"/>
        <v>0</v>
      </c>
      <c r="BL50" s="513">
        <f t="shared" si="16"/>
        <v>0</v>
      </c>
      <c r="BM50" s="513">
        <f t="shared" si="17"/>
        <v>0</v>
      </c>
      <c r="BN50" s="513"/>
      <c r="BO50" s="513">
        <f t="shared" si="18"/>
        <v>0</v>
      </c>
      <c r="BP50" s="540"/>
      <c r="BQ50" s="540"/>
      <c r="BR50" s="540"/>
      <c r="BS50" s="540"/>
      <c r="BT50" s="540"/>
      <c r="BU50" s="540"/>
      <c r="BV50" s="540"/>
      <c r="BW50" s="539"/>
      <c r="BX50" s="539"/>
      <c r="BY50" s="539"/>
      <c r="BZ50" s="539"/>
      <c r="CA50" s="539"/>
      <c r="CB50" s="539"/>
      <c r="CC50" s="539"/>
      <c r="CD50" s="539"/>
      <c r="CE50" s="539"/>
      <c r="CF50" s="539"/>
      <c r="CG50" s="539"/>
      <c r="CH50" s="539"/>
      <c r="CI50" s="539"/>
      <c r="CJ50" s="539"/>
      <c r="CK50" s="539"/>
      <c r="CL50" s="539"/>
      <c r="CM50" s="539"/>
      <c r="CN50" s="539"/>
      <c r="CO50" s="539"/>
      <c r="CP50" s="364"/>
      <c r="CQ50" s="364"/>
    </row>
    <row r="51" spans="1:95" s="37" customFormat="1" ht="37.5" customHeight="1" x14ac:dyDescent="0.15">
      <c r="A51" s="687" t="str">
        <f>IF(B51&lt;&gt;"",設定!$C$4,"")</f>
        <v/>
      </c>
      <c r="B51" s="253" t="str">
        <f t="shared" si="1"/>
        <v/>
      </c>
      <c r="C51" s="444">
        <f t="shared" si="2"/>
        <v>39</v>
      </c>
      <c r="D51" s="767"/>
      <c r="E51" s="403"/>
      <c r="F51" s="404"/>
      <c r="G51" s="405"/>
      <c r="H51" s="406"/>
      <c r="I51" s="407"/>
      <c r="J51" s="408" t="str">
        <f>IFERROR(IF(I51="","",VLOOKUP(I51,国・地域!A:C,2,FALSE)),"正しい番号を入力してください")</f>
        <v/>
      </c>
      <c r="K51" s="409" t="str">
        <f>IFERROR(IF(I51="","",VLOOKUP(I51,国・地域!A:C,3,FALSE)),"正しい番号を入力してください")</f>
        <v/>
      </c>
      <c r="L51" s="381"/>
      <c r="M51" s="410"/>
      <c r="N51" s="411"/>
      <c r="O51" s="411"/>
      <c r="P51" s="411"/>
      <c r="Q51" s="411"/>
      <c r="R51" s="411"/>
      <c r="S51" s="411"/>
      <c r="T51" s="411"/>
      <c r="U51" s="412"/>
      <c r="V51" s="413"/>
      <c r="W51" s="412"/>
      <c r="X51" s="413"/>
      <c r="Y51" s="414"/>
      <c r="Z51" s="415"/>
      <c r="AA51" s="416"/>
      <c r="AB51" s="417"/>
      <c r="AC51" s="416"/>
      <c r="AD51" s="415"/>
      <c r="AE51" s="418"/>
      <c r="AF51" s="417"/>
      <c r="AG51" s="416"/>
      <c r="AH51" s="415"/>
      <c r="AI51" s="418"/>
      <c r="AJ51" s="417"/>
      <c r="AK51" s="416"/>
      <c r="AL51" s="415"/>
      <c r="AM51" s="403"/>
      <c r="AN51" s="405"/>
      <c r="AO51" s="381"/>
      <c r="AP51" s="403"/>
      <c r="AQ51" s="405"/>
      <c r="AR51" s="419"/>
      <c r="AS51" s="420"/>
      <c r="AT51" s="403"/>
      <c r="AU51" s="405"/>
      <c r="AV51" s="419"/>
      <c r="AW51" s="421"/>
      <c r="AX51" s="105" t="str">
        <f t="shared" si="3"/>
        <v/>
      </c>
      <c r="AY51" s="105" t="str">
        <f t="shared" si="4"/>
        <v/>
      </c>
      <c r="AZ51" s="540"/>
      <c r="BA51" s="513">
        <f t="shared" si="5"/>
        <v>0</v>
      </c>
      <c r="BB51" s="513">
        <f t="shared" si="6"/>
        <v>0</v>
      </c>
      <c r="BC51" s="513">
        <f t="shared" si="7"/>
        <v>0</v>
      </c>
      <c r="BD51" s="513">
        <f t="shared" si="8"/>
        <v>0</v>
      </c>
      <c r="BE51" s="513">
        <f t="shared" si="9"/>
        <v>0</v>
      </c>
      <c r="BF51" s="513">
        <f t="shared" si="10"/>
        <v>0</v>
      </c>
      <c r="BG51" s="513">
        <f t="shared" si="11"/>
        <v>0</v>
      </c>
      <c r="BH51" s="513">
        <f t="shared" si="12"/>
        <v>0</v>
      </c>
      <c r="BI51" s="513">
        <f t="shared" si="13"/>
        <v>0</v>
      </c>
      <c r="BJ51" s="513">
        <f t="shared" si="14"/>
        <v>0</v>
      </c>
      <c r="BK51" s="513">
        <f t="shared" si="15"/>
        <v>0</v>
      </c>
      <c r="BL51" s="513">
        <f t="shared" si="16"/>
        <v>0</v>
      </c>
      <c r="BM51" s="513">
        <f t="shared" si="17"/>
        <v>0</v>
      </c>
      <c r="BN51" s="513"/>
      <c r="BO51" s="513">
        <f t="shared" si="18"/>
        <v>0</v>
      </c>
      <c r="BP51" s="540"/>
      <c r="BQ51" s="540"/>
      <c r="BR51" s="540"/>
      <c r="BS51" s="540"/>
      <c r="BT51" s="540"/>
      <c r="BU51" s="540"/>
      <c r="BV51" s="540"/>
      <c r="BW51" s="539"/>
      <c r="BX51" s="539"/>
      <c r="BY51" s="539"/>
      <c r="BZ51" s="539"/>
      <c r="CA51" s="539"/>
      <c r="CB51" s="539"/>
      <c r="CC51" s="539"/>
      <c r="CD51" s="539"/>
      <c r="CE51" s="539"/>
      <c r="CF51" s="539"/>
      <c r="CG51" s="539"/>
      <c r="CH51" s="539"/>
      <c r="CI51" s="539"/>
      <c r="CJ51" s="539"/>
      <c r="CK51" s="539"/>
      <c r="CL51" s="539"/>
      <c r="CM51" s="539"/>
      <c r="CN51" s="539"/>
      <c r="CO51" s="539"/>
      <c r="CP51" s="364"/>
      <c r="CQ51" s="364"/>
    </row>
    <row r="52" spans="1:95" s="37" customFormat="1" ht="37.5" customHeight="1" x14ac:dyDescent="0.15">
      <c r="A52" s="738" t="str">
        <f>IF(B52&lt;&gt;"",設定!$C$4,"")</f>
        <v/>
      </c>
      <c r="B52" s="254" t="str">
        <f t="shared" si="1"/>
        <v/>
      </c>
      <c r="C52" s="445">
        <f t="shared" si="2"/>
        <v>40</v>
      </c>
      <c r="D52" s="768"/>
      <c r="E52" s="422"/>
      <c r="F52" s="423"/>
      <c r="G52" s="424"/>
      <c r="H52" s="425"/>
      <c r="I52" s="426"/>
      <c r="J52" s="427" t="str">
        <f>IFERROR(IF(I52="","",VLOOKUP(I52,国・地域!A:C,2,FALSE)),"正しい番号を入力してください")</f>
        <v/>
      </c>
      <c r="K52" s="428" t="str">
        <f>IFERROR(IF(I52="","",VLOOKUP(I52,国・地域!A:C,3,FALSE)),"正しい番号を入力してください")</f>
        <v/>
      </c>
      <c r="L52" s="382"/>
      <c r="M52" s="429"/>
      <c r="N52" s="430"/>
      <c r="O52" s="430"/>
      <c r="P52" s="430"/>
      <c r="Q52" s="430"/>
      <c r="R52" s="430"/>
      <c r="S52" s="430"/>
      <c r="T52" s="430"/>
      <c r="U52" s="431"/>
      <c r="V52" s="432"/>
      <c r="W52" s="431"/>
      <c r="X52" s="432"/>
      <c r="Y52" s="433"/>
      <c r="Z52" s="434"/>
      <c r="AA52" s="435"/>
      <c r="AB52" s="436"/>
      <c r="AC52" s="435"/>
      <c r="AD52" s="434"/>
      <c r="AE52" s="437"/>
      <c r="AF52" s="436"/>
      <c r="AG52" s="435"/>
      <c r="AH52" s="434"/>
      <c r="AI52" s="437"/>
      <c r="AJ52" s="436"/>
      <c r="AK52" s="435"/>
      <c r="AL52" s="434"/>
      <c r="AM52" s="422"/>
      <c r="AN52" s="424"/>
      <c r="AO52" s="382"/>
      <c r="AP52" s="422"/>
      <c r="AQ52" s="424"/>
      <c r="AR52" s="438"/>
      <c r="AS52" s="439"/>
      <c r="AT52" s="422"/>
      <c r="AU52" s="424"/>
      <c r="AV52" s="438"/>
      <c r="AW52" s="440"/>
      <c r="AX52" s="105" t="str">
        <f t="shared" si="3"/>
        <v/>
      </c>
      <c r="AY52" s="105" t="str">
        <f t="shared" si="4"/>
        <v/>
      </c>
      <c r="AZ52" s="540"/>
      <c r="BA52" s="513">
        <f t="shared" si="5"/>
        <v>0</v>
      </c>
      <c r="BB52" s="513">
        <f t="shared" si="6"/>
        <v>0</v>
      </c>
      <c r="BC52" s="513">
        <f t="shared" si="7"/>
        <v>0</v>
      </c>
      <c r="BD52" s="513">
        <f t="shared" si="8"/>
        <v>0</v>
      </c>
      <c r="BE52" s="513">
        <f t="shared" si="9"/>
        <v>0</v>
      </c>
      <c r="BF52" s="513">
        <f t="shared" si="10"/>
        <v>0</v>
      </c>
      <c r="BG52" s="513">
        <f t="shared" si="11"/>
        <v>0</v>
      </c>
      <c r="BH52" s="513">
        <f t="shared" si="12"/>
        <v>0</v>
      </c>
      <c r="BI52" s="513">
        <f t="shared" si="13"/>
        <v>0</v>
      </c>
      <c r="BJ52" s="513">
        <f t="shared" si="14"/>
        <v>0</v>
      </c>
      <c r="BK52" s="513">
        <f t="shared" si="15"/>
        <v>0</v>
      </c>
      <c r="BL52" s="513">
        <f t="shared" si="16"/>
        <v>0</v>
      </c>
      <c r="BM52" s="513">
        <f t="shared" si="17"/>
        <v>0</v>
      </c>
      <c r="BN52" s="513"/>
      <c r="BO52" s="513">
        <f t="shared" si="18"/>
        <v>0</v>
      </c>
      <c r="BP52" s="540"/>
      <c r="BQ52" s="540"/>
      <c r="BR52" s="540"/>
      <c r="BS52" s="540"/>
      <c r="BT52" s="540"/>
      <c r="BU52" s="540"/>
      <c r="BV52" s="540"/>
      <c r="BW52" s="539"/>
      <c r="BX52" s="539"/>
      <c r="BY52" s="539"/>
      <c r="BZ52" s="539"/>
      <c r="CA52" s="539"/>
      <c r="CB52" s="539"/>
      <c r="CC52" s="539"/>
      <c r="CD52" s="539"/>
      <c r="CE52" s="539"/>
      <c r="CF52" s="539"/>
      <c r="CG52" s="539"/>
      <c r="CH52" s="539"/>
      <c r="CI52" s="539"/>
      <c r="CJ52" s="539"/>
      <c r="CK52" s="539"/>
      <c r="CL52" s="539"/>
      <c r="CM52" s="539"/>
      <c r="CN52" s="539"/>
      <c r="CO52" s="539"/>
      <c r="CP52" s="364"/>
      <c r="CQ52" s="364"/>
    </row>
    <row r="53" spans="1:95" s="37" customFormat="1" ht="37.5" customHeight="1" x14ac:dyDescent="0.15">
      <c r="A53" s="739" t="str">
        <f>IF(B53&lt;&gt;"",設定!$C$4,"")</f>
        <v/>
      </c>
      <c r="B53" s="731" t="str">
        <f t="shared" si="1"/>
        <v/>
      </c>
      <c r="C53" s="376">
        <f t="shared" si="2"/>
        <v>41</v>
      </c>
      <c r="D53" s="766"/>
      <c r="E53" s="384"/>
      <c r="F53" s="385"/>
      <c r="G53" s="386"/>
      <c r="H53" s="387"/>
      <c r="I53" s="388"/>
      <c r="J53" s="389" t="str">
        <f>IFERROR(IF(I53="","",VLOOKUP(I53,国・地域!A:C,2,FALSE)),"正しい番号を入力してください")</f>
        <v/>
      </c>
      <c r="K53" s="390" t="str">
        <f>IFERROR(IF(I53="","",VLOOKUP(I53,国・地域!A:C,3,FALSE)),"正しい番号を入力してください")</f>
        <v/>
      </c>
      <c r="L53" s="383"/>
      <c r="M53" s="391"/>
      <c r="N53" s="392"/>
      <c r="O53" s="392"/>
      <c r="P53" s="392"/>
      <c r="Q53" s="392"/>
      <c r="R53" s="392"/>
      <c r="S53" s="392"/>
      <c r="T53" s="392"/>
      <c r="U53" s="393"/>
      <c r="V53" s="394"/>
      <c r="W53" s="393"/>
      <c r="X53" s="394"/>
      <c r="Y53" s="395"/>
      <c r="Z53" s="396"/>
      <c r="AA53" s="397"/>
      <c r="AB53" s="398"/>
      <c r="AC53" s="397"/>
      <c r="AD53" s="396"/>
      <c r="AE53" s="399"/>
      <c r="AF53" s="398"/>
      <c r="AG53" s="397"/>
      <c r="AH53" s="396"/>
      <c r="AI53" s="399"/>
      <c r="AJ53" s="398"/>
      <c r="AK53" s="397"/>
      <c r="AL53" s="396"/>
      <c r="AM53" s="384"/>
      <c r="AN53" s="386"/>
      <c r="AO53" s="383"/>
      <c r="AP53" s="384"/>
      <c r="AQ53" s="386"/>
      <c r="AR53" s="400"/>
      <c r="AS53" s="401"/>
      <c r="AT53" s="384"/>
      <c r="AU53" s="386"/>
      <c r="AV53" s="400"/>
      <c r="AW53" s="402"/>
      <c r="AX53" s="105" t="str">
        <f t="shared" si="3"/>
        <v/>
      </c>
      <c r="AY53" s="105" t="str">
        <f t="shared" si="4"/>
        <v/>
      </c>
      <c r="AZ53" s="540"/>
      <c r="BA53" s="513">
        <f t="shared" si="5"/>
        <v>0</v>
      </c>
      <c r="BB53" s="513">
        <f t="shared" si="6"/>
        <v>0</v>
      </c>
      <c r="BC53" s="513">
        <f t="shared" si="7"/>
        <v>0</v>
      </c>
      <c r="BD53" s="513">
        <f t="shared" si="8"/>
        <v>0</v>
      </c>
      <c r="BE53" s="513">
        <f t="shared" si="9"/>
        <v>0</v>
      </c>
      <c r="BF53" s="513">
        <f t="shared" si="10"/>
        <v>0</v>
      </c>
      <c r="BG53" s="513">
        <f t="shared" si="11"/>
        <v>0</v>
      </c>
      <c r="BH53" s="513">
        <f t="shared" si="12"/>
        <v>0</v>
      </c>
      <c r="BI53" s="513">
        <f t="shared" si="13"/>
        <v>0</v>
      </c>
      <c r="BJ53" s="513">
        <f t="shared" si="14"/>
        <v>0</v>
      </c>
      <c r="BK53" s="513">
        <f t="shared" si="15"/>
        <v>0</v>
      </c>
      <c r="BL53" s="513">
        <f t="shared" si="16"/>
        <v>0</v>
      </c>
      <c r="BM53" s="513">
        <f t="shared" si="17"/>
        <v>0</v>
      </c>
      <c r="BN53" s="513"/>
      <c r="BO53" s="513">
        <f t="shared" si="18"/>
        <v>0</v>
      </c>
      <c r="BP53" s="540"/>
      <c r="BQ53" s="540"/>
      <c r="BR53" s="540"/>
      <c r="BS53" s="540"/>
      <c r="BT53" s="540"/>
      <c r="BU53" s="540"/>
      <c r="BV53" s="540"/>
      <c r="BW53" s="539"/>
      <c r="BX53" s="539"/>
      <c r="BY53" s="539"/>
      <c r="BZ53" s="539"/>
      <c r="CA53" s="539"/>
      <c r="CB53" s="539"/>
      <c r="CC53" s="539"/>
      <c r="CD53" s="539"/>
      <c r="CE53" s="539"/>
      <c r="CF53" s="539"/>
      <c r="CG53" s="539"/>
      <c r="CH53" s="539"/>
      <c r="CI53" s="539"/>
      <c r="CJ53" s="539"/>
      <c r="CK53" s="539"/>
      <c r="CL53" s="539"/>
      <c r="CM53" s="539"/>
      <c r="CN53" s="539"/>
      <c r="CO53" s="539"/>
      <c r="CP53" s="364"/>
      <c r="CQ53" s="364"/>
    </row>
    <row r="54" spans="1:95" s="37" customFormat="1" ht="37.5" customHeight="1" x14ac:dyDescent="0.15">
      <c r="A54" s="687" t="str">
        <f>IF(B54&lt;&gt;"",設定!$C$4,"")</f>
        <v/>
      </c>
      <c r="B54" s="253" t="str">
        <f t="shared" si="1"/>
        <v/>
      </c>
      <c r="C54" s="444">
        <f t="shared" si="2"/>
        <v>42</v>
      </c>
      <c r="D54" s="767"/>
      <c r="E54" s="403"/>
      <c r="F54" s="404"/>
      <c r="G54" s="405"/>
      <c r="H54" s="406"/>
      <c r="I54" s="407"/>
      <c r="J54" s="408" t="str">
        <f>IFERROR(IF(I54="","",VLOOKUP(I54,国・地域!A:C,2,FALSE)),"正しい番号を入力してください")</f>
        <v/>
      </c>
      <c r="K54" s="409" t="str">
        <f>IFERROR(IF(I54="","",VLOOKUP(I54,国・地域!A:C,3,FALSE)),"正しい番号を入力してください")</f>
        <v/>
      </c>
      <c r="L54" s="381"/>
      <c r="M54" s="410"/>
      <c r="N54" s="411"/>
      <c r="O54" s="411"/>
      <c r="P54" s="411"/>
      <c r="Q54" s="411"/>
      <c r="R54" s="411"/>
      <c r="S54" s="411"/>
      <c r="T54" s="411"/>
      <c r="U54" s="412"/>
      <c r="V54" s="413"/>
      <c r="W54" s="412"/>
      <c r="X54" s="413"/>
      <c r="Y54" s="414"/>
      <c r="Z54" s="415"/>
      <c r="AA54" s="416"/>
      <c r="AB54" s="417"/>
      <c r="AC54" s="416"/>
      <c r="AD54" s="415"/>
      <c r="AE54" s="418"/>
      <c r="AF54" s="417"/>
      <c r="AG54" s="416"/>
      <c r="AH54" s="415"/>
      <c r="AI54" s="418"/>
      <c r="AJ54" s="417"/>
      <c r="AK54" s="416"/>
      <c r="AL54" s="415"/>
      <c r="AM54" s="403"/>
      <c r="AN54" s="405"/>
      <c r="AO54" s="381"/>
      <c r="AP54" s="403"/>
      <c r="AQ54" s="405"/>
      <c r="AR54" s="419"/>
      <c r="AS54" s="420"/>
      <c r="AT54" s="403"/>
      <c r="AU54" s="405"/>
      <c r="AV54" s="419"/>
      <c r="AW54" s="421"/>
      <c r="AX54" s="105" t="str">
        <f t="shared" si="3"/>
        <v/>
      </c>
      <c r="AY54" s="105" t="str">
        <f t="shared" si="4"/>
        <v/>
      </c>
      <c r="AZ54" s="540"/>
      <c r="BA54" s="513">
        <f t="shared" si="5"/>
        <v>0</v>
      </c>
      <c r="BB54" s="513">
        <f t="shared" si="6"/>
        <v>0</v>
      </c>
      <c r="BC54" s="513">
        <f t="shared" si="7"/>
        <v>0</v>
      </c>
      <c r="BD54" s="513">
        <f t="shared" si="8"/>
        <v>0</v>
      </c>
      <c r="BE54" s="513">
        <f t="shared" si="9"/>
        <v>0</v>
      </c>
      <c r="BF54" s="513">
        <f t="shared" si="10"/>
        <v>0</v>
      </c>
      <c r="BG54" s="513">
        <f t="shared" si="11"/>
        <v>0</v>
      </c>
      <c r="BH54" s="513">
        <f t="shared" si="12"/>
        <v>0</v>
      </c>
      <c r="BI54" s="513">
        <f t="shared" si="13"/>
        <v>0</v>
      </c>
      <c r="BJ54" s="513">
        <f t="shared" si="14"/>
        <v>0</v>
      </c>
      <c r="BK54" s="513">
        <f t="shared" si="15"/>
        <v>0</v>
      </c>
      <c r="BL54" s="513">
        <f t="shared" si="16"/>
        <v>0</v>
      </c>
      <c r="BM54" s="513">
        <f t="shared" si="17"/>
        <v>0</v>
      </c>
      <c r="BN54" s="513"/>
      <c r="BO54" s="513">
        <f t="shared" si="18"/>
        <v>0</v>
      </c>
      <c r="BP54" s="540"/>
      <c r="BQ54" s="540"/>
      <c r="BR54" s="540"/>
      <c r="BS54" s="540"/>
      <c r="BT54" s="540"/>
      <c r="BU54" s="540"/>
      <c r="BV54" s="540"/>
      <c r="BW54" s="539"/>
      <c r="BX54" s="539"/>
      <c r="BY54" s="539"/>
      <c r="BZ54" s="539"/>
      <c r="CA54" s="539"/>
      <c r="CB54" s="539"/>
      <c r="CC54" s="539"/>
      <c r="CD54" s="539"/>
      <c r="CE54" s="539"/>
      <c r="CF54" s="539"/>
      <c r="CG54" s="539"/>
      <c r="CH54" s="539"/>
      <c r="CI54" s="539"/>
      <c r="CJ54" s="539"/>
      <c r="CK54" s="539"/>
      <c r="CL54" s="539"/>
      <c r="CM54" s="539"/>
      <c r="CN54" s="539"/>
      <c r="CO54" s="539"/>
      <c r="CP54" s="364"/>
      <c r="CQ54" s="364"/>
    </row>
    <row r="55" spans="1:95" s="37" customFormat="1" ht="37.5" customHeight="1" x14ac:dyDescent="0.15">
      <c r="A55" s="687" t="str">
        <f>IF(B55&lt;&gt;"",設定!$C$4,"")</f>
        <v/>
      </c>
      <c r="B55" s="253" t="str">
        <f t="shared" si="1"/>
        <v/>
      </c>
      <c r="C55" s="444">
        <f t="shared" si="2"/>
        <v>43</v>
      </c>
      <c r="D55" s="767"/>
      <c r="E55" s="403"/>
      <c r="F55" s="404"/>
      <c r="G55" s="405"/>
      <c r="H55" s="406"/>
      <c r="I55" s="407"/>
      <c r="J55" s="408" t="str">
        <f>IFERROR(IF(I55="","",VLOOKUP(I55,国・地域!A:C,2,FALSE)),"正しい番号を入力してください")</f>
        <v/>
      </c>
      <c r="K55" s="409" t="str">
        <f>IFERROR(IF(I55="","",VLOOKUP(I55,国・地域!A:C,3,FALSE)),"正しい番号を入力してください")</f>
        <v/>
      </c>
      <c r="L55" s="381"/>
      <c r="M55" s="410"/>
      <c r="N55" s="411"/>
      <c r="O55" s="411"/>
      <c r="P55" s="411"/>
      <c r="Q55" s="411"/>
      <c r="R55" s="411"/>
      <c r="S55" s="411"/>
      <c r="T55" s="411"/>
      <c r="U55" s="412"/>
      <c r="V55" s="413"/>
      <c r="W55" s="412"/>
      <c r="X55" s="413"/>
      <c r="Y55" s="414"/>
      <c r="Z55" s="415"/>
      <c r="AA55" s="416"/>
      <c r="AB55" s="417"/>
      <c r="AC55" s="416"/>
      <c r="AD55" s="415"/>
      <c r="AE55" s="418"/>
      <c r="AF55" s="417"/>
      <c r="AG55" s="416"/>
      <c r="AH55" s="415"/>
      <c r="AI55" s="418"/>
      <c r="AJ55" s="417"/>
      <c r="AK55" s="416"/>
      <c r="AL55" s="415"/>
      <c r="AM55" s="403"/>
      <c r="AN55" s="405"/>
      <c r="AO55" s="381"/>
      <c r="AP55" s="403"/>
      <c r="AQ55" s="405"/>
      <c r="AR55" s="419"/>
      <c r="AS55" s="420"/>
      <c r="AT55" s="403"/>
      <c r="AU55" s="405"/>
      <c r="AV55" s="419"/>
      <c r="AW55" s="421"/>
      <c r="AX55" s="105" t="str">
        <f t="shared" si="3"/>
        <v/>
      </c>
      <c r="AY55" s="105" t="str">
        <f t="shared" si="4"/>
        <v/>
      </c>
      <c r="AZ55" s="540"/>
      <c r="BA55" s="513">
        <f t="shared" si="5"/>
        <v>0</v>
      </c>
      <c r="BB55" s="513">
        <f t="shared" si="6"/>
        <v>0</v>
      </c>
      <c r="BC55" s="513">
        <f t="shared" si="7"/>
        <v>0</v>
      </c>
      <c r="BD55" s="513">
        <f t="shared" si="8"/>
        <v>0</v>
      </c>
      <c r="BE55" s="513">
        <f t="shared" si="9"/>
        <v>0</v>
      </c>
      <c r="BF55" s="513">
        <f t="shared" si="10"/>
        <v>0</v>
      </c>
      <c r="BG55" s="513">
        <f t="shared" si="11"/>
        <v>0</v>
      </c>
      <c r="BH55" s="513">
        <f t="shared" si="12"/>
        <v>0</v>
      </c>
      <c r="BI55" s="513">
        <f t="shared" si="13"/>
        <v>0</v>
      </c>
      <c r="BJ55" s="513">
        <f t="shared" si="14"/>
        <v>0</v>
      </c>
      <c r="BK55" s="513">
        <f t="shared" si="15"/>
        <v>0</v>
      </c>
      <c r="BL55" s="513">
        <f t="shared" si="16"/>
        <v>0</v>
      </c>
      <c r="BM55" s="513">
        <f t="shared" si="17"/>
        <v>0</v>
      </c>
      <c r="BN55" s="513"/>
      <c r="BO55" s="513">
        <f t="shared" si="18"/>
        <v>0</v>
      </c>
      <c r="BP55" s="540"/>
      <c r="BQ55" s="540"/>
      <c r="BR55" s="540"/>
      <c r="BS55" s="540"/>
      <c r="BT55" s="540"/>
      <c r="BU55" s="540"/>
      <c r="BV55" s="540"/>
      <c r="BW55" s="539"/>
      <c r="BX55" s="539"/>
      <c r="BY55" s="539"/>
      <c r="BZ55" s="539"/>
      <c r="CA55" s="539"/>
      <c r="CB55" s="539"/>
      <c r="CC55" s="539"/>
      <c r="CD55" s="539"/>
      <c r="CE55" s="539"/>
      <c r="CF55" s="539"/>
      <c r="CG55" s="539"/>
      <c r="CH55" s="539"/>
      <c r="CI55" s="539"/>
      <c r="CJ55" s="539"/>
      <c r="CK55" s="539"/>
      <c r="CL55" s="539"/>
      <c r="CM55" s="539"/>
      <c r="CN55" s="539"/>
      <c r="CO55" s="539"/>
      <c r="CP55" s="364"/>
      <c r="CQ55" s="364"/>
    </row>
    <row r="56" spans="1:95" s="37" customFormat="1" ht="37.5" customHeight="1" x14ac:dyDescent="0.15">
      <c r="A56" s="687" t="str">
        <f>IF(B56&lt;&gt;"",設定!$C$4,"")</f>
        <v/>
      </c>
      <c r="B56" s="253" t="str">
        <f t="shared" si="1"/>
        <v/>
      </c>
      <c r="C56" s="444">
        <f t="shared" si="2"/>
        <v>44</v>
      </c>
      <c r="D56" s="767"/>
      <c r="E56" s="403"/>
      <c r="F56" s="404"/>
      <c r="G56" s="405"/>
      <c r="H56" s="406"/>
      <c r="I56" s="407"/>
      <c r="J56" s="408" t="str">
        <f>IFERROR(IF(I56="","",VLOOKUP(I56,国・地域!A:C,2,FALSE)),"正しい番号を入力してください")</f>
        <v/>
      </c>
      <c r="K56" s="409" t="str">
        <f>IFERROR(IF(I56="","",VLOOKUP(I56,国・地域!A:C,3,FALSE)),"正しい番号を入力してください")</f>
        <v/>
      </c>
      <c r="L56" s="381"/>
      <c r="M56" s="410"/>
      <c r="N56" s="411"/>
      <c r="O56" s="411"/>
      <c r="P56" s="411"/>
      <c r="Q56" s="411"/>
      <c r="R56" s="411"/>
      <c r="S56" s="411"/>
      <c r="T56" s="411"/>
      <c r="U56" s="412"/>
      <c r="V56" s="413"/>
      <c r="W56" s="412"/>
      <c r="X56" s="413"/>
      <c r="Y56" s="414"/>
      <c r="Z56" s="415"/>
      <c r="AA56" s="416"/>
      <c r="AB56" s="417"/>
      <c r="AC56" s="416"/>
      <c r="AD56" s="415"/>
      <c r="AE56" s="418"/>
      <c r="AF56" s="417"/>
      <c r="AG56" s="416"/>
      <c r="AH56" s="415"/>
      <c r="AI56" s="418"/>
      <c r="AJ56" s="417"/>
      <c r="AK56" s="416"/>
      <c r="AL56" s="415"/>
      <c r="AM56" s="403"/>
      <c r="AN56" s="405"/>
      <c r="AO56" s="381"/>
      <c r="AP56" s="403"/>
      <c r="AQ56" s="405"/>
      <c r="AR56" s="419"/>
      <c r="AS56" s="420"/>
      <c r="AT56" s="403"/>
      <c r="AU56" s="405"/>
      <c r="AV56" s="419"/>
      <c r="AW56" s="421"/>
      <c r="AX56" s="105" t="str">
        <f t="shared" si="3"/>
        <v/>
      </c>
      <c r="AY56" s="105" t="str">
        <f t="shared" si="4"/>
        <v/>
      </c>
      <c r="AZ56" s="540"/>
      <c r="BA56" s="513">
        <f t="shared" si="5"/>
        <v>0</v>
      </c>
      <c r="BB56" s="513">
        <f t="shared" si="6"/>
        <v>0</v>
      </c>
      <c r="BC56" s="513">
        <f t="shared" si="7"/>
        <v>0</v>
      </c>
      <c r="BD56" s="513">
        <f t="shared" si="8"/>
        <v>0</v>
      </c>
      <c r="BE56" s="513">
        <f t="shared" si="9"/>
        <v>0</v>
      </c>
      <c r="BF56" s="513">
        <f t="shared" si="10"/>
        <v>0</v>
      </c>
      <c r="BG56" s="513">
        <f t="shared" si="11"/>
        <v>0</v>
      </c>
      <c r="BH56" s="513">
        <f t="shared" si="12"/>
        <v>0</v>
      </c>
      <c r="BI56" s="513">
        <f t="shared" si="13"/>
        <v>0</v>
      </c>
      <c r="BJ56" s="513">
        <f t="shared" si="14"/>
        <v>0</v>
      </c>
      <c r="BK56" s="513">
        <f t="shared" si="15"/>
        <v>0</v>
      </c>
      <c r="BL56" s="513">
        <f t="shared" si="16"/>
        <v>0</v>
      </c>
      <c r="BM56" s="513">
        <f t="shared" si="17"/>
        <v>0</v>
      </c>
      <c r="BN56" s="513"/>
      <c r="BO56" s="513">
        <f t="shared" si="18"/>
        <v>0</v>
      </c>
      <c r="BP56" s="540"/>
      <c r="BQ56" s="540"/>
      <c r="BR56" s="540"/>
      <c r="BS56" s="540"/>
      <c r="BT56" s="540"/>
      <c r="BU56" s="540"/>
      <c r="BV56" s="540"/>
      <c r="BW56" s="539"/>
      <c r="BX56" s="539"/>
      <c r="BY56" s="539"/>
      <c r="BZ56" s="539"/>
      <c r="CA56" s="539"/>
      <c r="CB56" s="539"/>
      <c r="CC56" s="539"/>
      <c r="CD56" s="539"/>
      <c r="CE56" s="539"/>
      <c r="CF56" s="539"/>
      <c r="CG56" s="539"/>
      <c r="CH56" s="539"/>
      <c r="CI56" s="539"/>
      <c r="CJ56" s="539"/>
      <c r="CK56" s="539"/>
      <c r="CL56" s="539"/>
      <c r="CM56" s="539"/>
      <c r="CN56" s="539"/>
      <c r="CO56" s="539"/>
      <c r="CP56" s="364"/>
      <c r="CQ56" s="364"/>
    </row>
    <row r="57" spans="1:95" s="37" customFormat="1" ht="37.5" customHeight="1" x14ac:dyDescent="0.15">
      <c r="A57" s="738" t="str">
        <f>IF(B57&lt;&gt;"",設定!$C$4,"")</f>
        <v/>
      </c>
      <c r="B57" s="254" t="str">
        <f t="shared" si="1"/>
        <v/>
      </c>
      <c r="C57" s="445">
        <f t="shared" si="2"/>
        <v>45</v>
      </c>
      <c r="D57" s="768"/>
      <c r="E57" s="422"/>
      <c r="F57" s="423"/>
      <c r="G57" s="424"/>
      <c r="H57" s="425"/>
      <c r="I57" s="426"/>
      <c r="J57" s="427" t="str">
        <f>IFERROR(IF(I57="","",VLOOKUP(I57,国・地域!A:C,2,FALSE)),"正しい番号を入力してください")</f>
        <v/>
      </c>
      <c r="K57" s="428" t="str">
        <f>IFERROR(IF(I57="","",VLOOKUP(I57,国・地域!A:C,3,FALSE)),"正しい番号を入力してください")</f>
        <v/>
      </c>
      <c r="L57" s="382"/>
      <c r="M57" s="429"/>
      <c r="N57" s="430"/>
      <c r="O57" s="430"/>
      <c r="P57" s="430"/>
      <c r="Q57" s="430"/>
      <c r="R57" s="430"/>
      <c r="S57" s="430"/>
      <c r="T57" s="430"/>
      <c r="U57" s="431"/>
      <c r="V57" s="432"/>
      <c r="W57" s="431"/>
      <c r="X57" s="432"/>
      <c r="Y57" s="433"/>
      <c r="Z57" s="434"/>
      <c r="AA57" s="435"/>
      <c r="AB57" s="436"/>
      <c r="AC57" s="435"/>
      <c r="AD57" s="434"/>
      <c r="AE57" s="437"/>
      <c r="AF57" s="436"/>
      <c r="AG57" s="435"/>
      <c r="AH57" s="434"/>
      <c r="AI57" s="437"/>
      <c r="AJ57" s="436"/>
      <c r="AK57" s="435"/>
      <c r="AL57" s="434"/>
      <c r="AM57" s="422"/>
      <c r="AN57" s="424"/>
      <c r="AO57" s="382"/>
      <c r="AP57" s="422"/>
      <c r="AQ57" s="424"/>
      <c r="AR57" s="438"/>
      <c r="AS57" s="439"/>
      <c r="AT57" s="422"/>
      <c r="AU57" s="424"/>
      <c r="AV57" s="438"/>
      <c r="AW57" s="440"/>
      <c r="AX57" s="105" t="str">
        <f t="shared" si="3"/>
        <v/>
      </c>
      <c r="AY57" s="105" t="str">
        <f t="shared" si="4"/>
        <v/>
      </c>
      <c r="AZ57" s="540"/>
      <c r="BA57" s="513">
        <f t="shared" si="5"/>
        <v>0</v>
      </c>
      <c r="BB57" s="513">
        <f t="shared" si="6"/>
        <v>0</v>
      </c>
      <c r="BC57" s="513">
        <f t="shared" si="7"/>
        <v>0</v>
      </c>
      <c r="BD57" s="513">
        <f t="shared" si="8"/>
        <v>0</v>
      </c>
      <c r="BE57" s="513">
        <f t="shared" si="9"/>
        <v>0</v>
      </c>
      <c r="BF57" s="513">
        <f t="shared" si="10"/>
        <v>0</v>
      </c>
      <c r="BG57" s="513">
        <f t="shared" si="11"/>
        <v>0</v>
      </c>
      <c r="BH57" s="513">
        <f t="shared" si="12"/>
        <v>0</v>
      </c>
      <c r="BI57" s="513">
        <f t="shared" si="13"/>
        <v>0</v>
      </c>
      <c r="BJ57" s="513">
        <f t="shared" si="14"/>
        <v>0</v>
      </c>
      <c r="BK57" s="513">
        <f t="shared" si="15"/>
        <v>0</v>
      </c>
      <c r="BL57" s="513">
        <f t="shared" si="16"/>
        <v>0</v>
      </c>
      <c r="BM57" s="513">
        <f t="shared" si="17"/>
        <v>0</v>
      </c>
      <c r="BN57" s="513"/>
      <c r="BO57" s="513">
        <f t="shared" si="18"/>
        <v>0</v>
      </c>
      <c r="BP57" s="540"/>
      <c r="BQ57" s="540"/>
      <c r="BR57" s="540"/>
      <c r="BS57" s="540"/>
      <c r="BT57" s="540"/>
      <c r="BU57" s="540"/>
      <c r="BV57" s="540"/>
      <c r="BW57" s="539"/>
      <c r="BX57" s="539"/>
      <c r="BY57" s="539"/>
      <c r="BZ57" s="539"/>
      <c r="CA57" s="539"/>
      <c r="CB57" s="539"/>
      <c r="CC57" s="539"/>
      <c r="CD57" s="539"/>
      <c r="CE57" s="539"/>
      <c r="CF57" s="539"/>
      <c r="CG57" s="539"/>
      <c r="CH57" s="539"/>
      <c r="CI57" s="539"/>
      <c r="CJ57" s="539"/>
      <c r="CK57" s="539"/>
      <c r="CL57" s="539"/>
      <c r="CM57" s="539"/>
      <c r="CN57" s="539"/>
      <c r="CO57" s="539"/>
      <c r="CP57" s="364"/>
      <c r="CQ57" s="364"/>
    </row>
    <row r="58" spans="1:95" s="37" customFormat="1" ht="37.5" customHeight="1" x14ac:dyDescent="0.15">
      <c r="A58" s="739" t="str">
        <f>IF(B58&lt;&gt;"",設定!$C$4,"")</f>
        <v/>
      </c>
      <c r="B58" s="731" t="str">
        <f t="shared" si="1"/>
        <v/>
      </c>
      <c r="C58" s="376">
        <f t="shared" si="2"/>
        <v>46</v>
      </c>
      <c r="D58" s="766"/>
      <c r="E58" s="384"/>
      <c r="F58" s="385"/>
      <c r="G58" s="386"/>
      <c r="H58" s="387"/>
      <c r="I58" s="388"/>
      <c r="J58" s="389" t="str">
        <f>IFERROR(IF(I58="","",VLOOKUP(I58,国・地域!A:C,2,FALSE)),"正しい番号を入力してください")</f>
        <v/>
      </c>
      <c r="K58" s="390" t="str">
        <f>IFERROR(IF(I58="","",VLOOKUP(I58,国・地域!A:C,3,FALSE)),"正しい番号を入力してください")</f>
        <v/>
      </c>
      <c r="L58" s="383"/>
      <c r="M58" s="391"/>
      <c r="N58" s="392"/>
      <c r="O58" s="392"/>
      <c r="P58" s="392"/>
      <c r="Q58" s="392"/>
      <c r="R58" s="392"/>
      <c r="S58" s="392"/>
      <c r="T58" s="392"/>
      <c r="U58" s="393"/>
      <c r="V58" s="394"/>
      <c r="W58" s="393"/>
      <c r="X58" s="394"/>
      <c r="Y58" s="395"/>
      <c r="Z58" s="396"/>
      <c r="AA58" s="397"/>
      <c r="AB58" s="398"/>
      <c r="AC58" s="397"/>
      <c r="AD58" s="396"/>
      <c r="AE58" s="399"/>
      <c r="AF58" s="398"/>
      <c r="AG58" s="397"/>
      <c r="AH58" s="396"/>
      <c r="AI58" s="399"/>
      <c r="AJ58" s="398"/>
      <c r="AK58" s="397"/>
      <c r="AL58" s="396"/>
      <c r="AM58" s="384"/>
      <c r="AN58" s="386"/>
      <c r="AO58" s="383"/>
      <c r="AP58" s="384"/>
      <c r="AQ58" s="386"/>
      <c r="AR58" s="400"/>
      <c r="AS58" s="401"/>
      <c r="AT58" s="384"/>
      <c r="AU58" s="386"/>
      <c r="AV58" s="400"/>
      <c r="AW58" s="402"/>
      <c r="AX58" s="105" t="str">
        <f t="shared" si="3"/>
        <v/>
      </c>
      <c r="AY58" s="105" t="str">
        <f t="shared" si="4"/>
        <v/>
      </c>
      <c r="AZ58" s="540"/>
      <c r="BA58" s="513">
        <f t="shared" si="5"/>
        <v>0</v>
      </c>
      <c r="BB58" s="513">
        <f t="shared" si="6"/>
        <v>0</v>
      </c>
      <c r="BC58" s="513">
        <f t="shared" si="7"/>
        <v>0</v>
      </c>
      <c r="BD58" s="513">
        <f t="shared" si="8"/>
        <v>0</v>
      </c>
      <c r="BE58" s="513">
        <f t="shared" si="9"/>
        <v>0</v>
      </c>
      <c r="BF58" s="513">
        <f t="shared" si="10"/>
        <v>0</v>
      </c>
      <c r="BG58" s="513">
        <f t="shared" si="11"/>
        <v>0</v>
      </c>
      <c r="BH58" s="513">
        <f t="shared" si="12"/>
        <v>0</v>
      </c>
      <c r="BI58" s="513">
        <f t="shared" si="13"/>
        <v>0</v>
      </c>
      <c r="BJ58" s="513">
        <f t="shared" si="14"/>
        <v>0</v>
      </c>
      <c r="BK58" s="513">
        <f t="shared" si="15"/>
        <v>0</v>
      </c>
      <c r="BL58" s="513">
        <f t="shared" si="16"/>
        <v>0</v>
      </c>
      <c r="BM58" s="513">
        <f t="shared" si="17"/>
        <v>0</v>
      </c>
      <c r="BN58" s="513"/>
      <c r="BO58" s="513">
        <f t="shared" si="18"/>
        <v>0</v>
      </c>
      <c r="BP58" s="540"/>
      <c r="BQ58" s="540"/>
      <c r="BR58" s="540"/>
      <c r="BS58" s="540"/>
      <c r="BT58" s="540"/>
      <c r="BU58" s="540"/>
      <c r="BV58" s="540"/>
      <c r="BW58" s="539"/>
      <c r="BX58" s="539"/>
      <c r="BY58" s="539"/>
      <c r="BZ58" s="539"/>
      <c r="CA58" s="539"/>
      <c r="CB58" s="539"/>
      <c r="CC58" s="539"/>
      <c r="CD58" s="539"/>
      <c r="CE58" s="539"/>
      <c r="CF58" s="539"/>
      <c r="CG58" s="539"/>
      <c r="CH58" s="539"/>
      <c r="CI58" s="539"/>
      <c r="CJ58" s="539"/>
      <c r="CK58" s="539"/>
      <c r="CL58" s="539"/>
      <c r="CM58" s="539"/>
      <c r="CN58" s="539"/>
      <c r="CO58" s="539"/>
      <c r="CP58" s="364"/>
      <c r="CQ58" s="364"/>
    </row>
    <row r="59" spans="1:95" s="37" customFormat="1" ht="37.5" customHeight="1" x14ac:dyDescent="0.15">
      <c r="A59" s="687" t="str">
        <f>IF(B59&lt;&gt;"",設定!$C$4,"")</f>
        <v/>
      </c>
      <c r="B59" s="253" t="str">
        <f t="shared" si="1"/>
        <v/>
      </c>
      <c r="C59" s="444">
        <f t="shared" si="2"/>
        <v>47</v>
      </c>
      <c r="D59" s="767"/>
      <c r="E59" s="403"/>
      <c r="F59" s="404"/>
      <c r="G59" s="405"/>
      <c r="H59" s="406"/>
      <c r="I59" s="407"/>
      <c r="J59" s="408" t="str">
        <f>IFERROR(IF(I59="","",VLOOKUP(I59,国・地域!A:C,2,FALSE)),"正しい番号を入力してください")</f>
        <v/>
      </c>
      <c r="K59" s="409" t="str">
        <f>IFERROR(IF(I59="","",VLOOKUP(I59,国・地域!A:C,3,FALSE)),"正しい番号を入力してください")</f>
        <v/>
      </c>
      <c r="L59" s="381"/>
      <c r="M59" s="410"/>
      <c r="N59" s="411"/>
      <c r="O59" s="411"/>
      <c r="P59" s="411"/>
      <c r="Q59" s="411"/>
      <c r="R59" s="411"/>
      <c r="S59" s="411"/>
      <c r="T59" s="411"/>
      <c r="U59" s="412"/>
      <c r="V59" s="413"/>
      <c r="W59" s="412"/>
      <c r="X59" s="413"/>
      <c r="Y59" s="414"/>
      <c r="Z59" s="415"/>
      <c r="AA59" s="416"/>
      <c r="AB59" s="417"/>
      <c r="AC59" s="416"/>
      <c r="AD59" s="415"/>
      <c r="AE59" s="418"/>
      <c r="AF59" s="417"/>
      <c r="AG59" s="416"/>
      <c r="AH59" s="415"/>
      <c r="AI59" s="418"/>
      <c r="AJ59" s="417"/>
      <c r="AK59" s="416"/>
      <c r="AL59" s="415"/>
      <c r="AM59" s="403"/>
      <c r="AN59" s="405"/>
      <c r="AO59" s="381"/>
      <c r="AP59" s="403"/>
      <c r="AQ59" s="405"/>
      <c r="AR59" s="419"/>
      <c r="AS59" s="420"/>
      <c r="AT59" s="403"/>
      <c r="AU59" s="405"/>
      <c r="AV59" s="419"/>
      <c r="AW59" s="421"/>
      <c r="AX59" s="105" t="str">
        <f t="shared" si="3"/>
        <v/>
      </c>
      <c r="AY59" s="105" t="str">
        <f t="shared" si="4"/>
        <v/>
      </c>
      <c r="AZ59" s="540"/>
      <c r="BA59" s="513">
        <f t="shared" si="5"/>
        <v>0</v>
      </c>
      <c r="BB59" s="513">
        <f t="shared" si="6"/>
        <v>0</v>
      </c>
      <c r="BC59" s="513">
        <f t="shared" si="7"/>
        <v>0</v>
      </c>
      <c r="BD59" s="513">
        <f t="shared" si="8"/>
        <v>0</v>
      </c>
      <c r="BE59" s="513">
        <f t="shared" si="9"/>
        <v>0</v>
      </c>
      <c r="BF59" s="513">
        <f t="shared" si="10"/>
        <v>0</v>
      </c>
      <c r="BG59" s="513">
        <f t="shared" si="11"/>
        <v>0</v>
      </c>
      <c r="BH59" s="513">
        <f t="shared" si="12"/>
        <v>0</v>
      </c>
      <c r="BI59" s="513">
        <f t="shared" si="13"/>
        <v>0</v>
      </c>
      <c r="BJ59" s="513">
        <f t="shared" si="14"/>
        <v>0</v>
      </c>
      <c r="BK59" s="513">
        <f t="shared" si="15"/>
        <v>0</v>
      </c>
      <c r="BL59" s="513">
        <f t="shared" si="16"/>
        <v>0</v>
      </c>
      <c r="BM59" s="513">
        <f t="shared" si="17"/>
        <v>0</v>
      </c>
      <c r="BN59" s="513"/>
      <c r="BO59" s="513">
        <f t="shared" si="18"/>
        <v>0</v>
      </c>
      <c r="BP59" s="540"/>
      <c r="BQ59" s="540"/>
      <c r="BR59" s="540"/>
      <c r="BS59" s="540"/>
      <c r="BT59" s="540"/>
      <c r="BU59" s="540"/>
      <c r="BV59" s="540"/>
      <c r="BW59" s="539"/>
      <c r="BX59" s="539"/>
      <c r="BY59" s="539"/>
      <c r="BZ59" s="539"/>
      <c r="CA59" s="539"/>
      <c r="CB59" s="539"/>
      <c r="CC59" s="539"/>
      <c r="CD59" s="539"/>
      <c r="CE59" s="539"/>
      <c r="CF59" s="539"/>
      <c r="CG59" s="539"/>
      <c r="CH59" s="539"/>
      <c r="CI59" s="539"/>
      <c r="CJ59" s="539"/>
      <c r="CK59" s="539"/>
      <c r="CL59" s="539"/>
      <c r="CM59" s="539"/>
      <c r="CN59" s="539"/>
      <c r="CO59" s="539"/>
      <c r="CP59" s="364"/>
      <c r="CQ59" s="364"/>
    </row>
    <row r="60" spans="1:95" s="37" customFormat="1" ht="37.5" customHeight="1" x14ac:dyDescent="0.15">
      <c r="A60" s="687" t="str">
        <f>IF(B60&lt;&gt;"",設定!$C$4,"")</f>
        <v/>
      </c>
      <c r="B60" s="253" t="str">
        <f t="shared" si="1"/>
        <v/>
      </c>
      <c r="C60" s="444">
        <f t="shared" si="2"/>
        <v>48</v>
      </c>
      <c r="D60" s="767"/>
      <c r="E60" s="403"/>
      <c r="F60" s="404"/>
      <c r="G60" s="405"/>
      <c r="H60" s="406"/>
      <c r="I60" s="407"/>
      <c r="J60" s="408" t="str">
        <f>IFERROR(IF(I60="","",VLOOKUP(I60,国・地域!A:C,2,FALSE)),"正しい番号を入力してください")</f>
        <v/>
      </c>
      <c r="K60" s="409" t="str">
        <f>IFERROR(IF(I60="","",VLOOKUP(I60,国・地域!A:C,3,FALSE)),"正しい番号を入力してください")</f>
        <v/>
      </c>
      <c r="L60" s="381"/>
      <c r="M60" s="410"/>
      <c r="N60" s="411"/>
      <c r="O60" s="411"/>
      <c r="P60" s="411"/>
      <c r="Q60" s="411"/>
      <c r="R60" s="411"/>
      <c r="S60" s="411"/>
      <c r="T60" s="411"/>
      <c r="U60" s="412"/>
      <c r="V60" s="413"/>
      <c r="W60" s="412"/>
      <c r="X60" s="413"/>
      <c r="Y60" s="414"/>
      <c r="Z60" s="415"/>
      <c r="AA60" s="416"/>
      <c r="AB60" s="417"/>
      <c r="AC60" s="416"/>
      <c r="AD60" s="415"/>
      <c r="AE60" s="418"/>
      <c r="AF60" s="417"/>
      <c r="AG60" s="416"/>
      <c r="AH60" s="415"/>
      <c r="AI60" s="418"/>
      <c r="AJ60" s="417"/>
      <c r="AK60" s="416"/>
      <c r="AL60" s="415"/>
      <c r="AM60" s="403"/>
      <c r="AN60" s="405"/>
      <c r="AO60" s="381"/>
      <c r="AP60" s="403"/>
      <c r="AQ60" s="405"/>
      <c r="AR60" s="419"/>
      <c r="AS60" s="420"/>
      <c r="AT60" s="403"/>
      <c r="AU60" s="405"/>
      <c r="AV60" s="419"/>
      <c r="AW60" s="421"/>
      <c r="AX60" s="105" t="str">
        <f t="shared" si="3"/>
        <v/>
      </c>
      <c r="AY60" s="105" t="str">
        <f t="shared" si="4"/>
        <v/>
      </c>
      <c r="AZ60" s="540"/>
      <c r="BA60" s="513">
        <f t="shared" si="5"/>
        <v>0</v>
      </c>
      <c r="BB60" s="513">
        <f t="shared" si="6"/>
        <v>0</v>
      </c>
      <c r="BC60" s="513">
        <f t="shared" si="7"/>
        <v>0</v>
      </c>
      <c r="BD60" s="513">
        <f t="shared" si="8"/>
        <v>0</v>
      </c>
      <c r="BE60" s="513">
        <f t="shared" si="9"/>
        <v>0</v>
      </c>
      <c r="BF60" s="513">
        <f t="shared" si="10"/>
        <v>0</v>
      </c>
      <c r="BG60" s="513">
        <f t="shared" si="11"/>
        <v>0</v>
      </c>
      <c r="BH60" s="513">
        <f t="shared" si="12"/>
        <v>0</v>
      </c>
      <c r="BI60" s="513">
        <f t="shared" si="13"/>
        <v>0</v>
      </c>
      <c r="BJ60" s="513">
        <f t="shared" si="14"/>
        <v>0</v>
      </c>
      <c r="BK60" s="513">
        <f t="shared" si="15"/>
        <v>0</v>
      </c>
      <c r="BL60" s="513">
        <f t="shared" si="16"/>
        <v>0</v>
      </c>
      <c r="BM60" s="513">
        <f t="shared" si="17"/>
        <v>0</v>
      </c>
      <c r="BN60" s="513"/>
      <c r="BO60" s="513">
        <f t="shared" si="18"/>
        <v>0</v>
      </c>
      <c r="BP60" s="540"/>
      <c r="BQ60" s="540"/>
      <c r="BR60" s="540"/>
      <c r="BS60" s="540"/>
      <c r="BT60" s="540"/>
      <c r="BU60" s="540"/>
      <c r="BV60" s="540"/>
      <c r="BW60" s="539"/>
      <c r="BX60" s="539"/>
      <c r="BY60" s="539"/>
      <c r="BZ60" s="539"/>
      <c r="CA60" s="539"/>
      <c r="CB60" s="539"/>
      <c r="CC60" s="539"/>
      <c r="CD60" s="539"/>
      <c r="CE60" s="539"/>
      <c r="CF60" s="539"/>
      <c r="CG60" s="539"/>
      <c r="CH60" s="539"/>
      <c r="CI60" s="539"/>
      <c r="CJ60" s="539"/>
      <c r="CK60" s="539"/>
      <c r="CL60" s="539"/>
      <c r="CM60" s="539"/>
      <c r="CN60" s="539"/>
      <c r="CO60" s="539"/>
      <c r="CP60" s="364"/>
      <c r="CQ60" s="364"/>
    </row>
    <row r="61" spans="1:95" s="37" customFormat="1" ht="37.5" customHeight="1" x14ac:dyDescent="0.15">
      <c r="A61" s="687" t="str">
        <f>IF(B61&lt;&gt;"",設定!$C$4,"")</f>
        <v/>
      </c>
      <c r="B61" s="253" t="str">
        <f t="shared" si="1"/>
        <v/>
      </c>
      <c r="C61" s="444">
        <f t="shared" si="2"/>
        <v>49</v>
      </c>
      <c r="D61" s="767"/>
      <c r="E61" s="403"/>
      <c r="F61" s="404"/>
      <c r="G61" s="405"/>
      <c r="H61" s="406"/>
      <c r="I61" s="407"/>
      <c r="J61" s="408" t="str">
        <f>IFERROR(IF(I61="","",VLOOKUP(I61,国・地域!A:C,2,FALSE)),"正しい番号を入力してください")</f>
        <v/>
      </c>
      <c r="K61" s="409" t="str">
        <f>IFERROR(IF(I61="","",VLOOKUP(I61,国・地域!A:C,3,FALSE)),"正しい番号を入力してください")</f>
        <v/>
      </c>
      <c r="L61" s="381"/>
      <c r="M61" s="410"/>
      <c r="N61" s="411"/>
      <c r="O61" s="411"/>
      <c r="P61" s="411"/>
      <c r="Q61" s="411"/>
      <c r="R61" s="411"/>
      <c r="S61" s="411"/>
      <c r="T61" s="411"/>
      <c r="U61" s="412"/>
      <c r="V61" s="413"/>
      <c r="W61" s="412"/>
      <c r="X61" s="413"/>
      <c r="Y61" s="414"/>
      <c r="Z61" s="415"/>
      <c r="AA61" s="416"/>
      <c r="AB61" s="417"/>
      <c r="AC61" s="416"/>
      <c r="AD61" s="415"/>
      <c r="AE61" s="418"/>
      <c r="AF61" s="417"/>
      <c r="AG61" s="416"/>
      <c r="AH61" s="415"/>
      <c r="AI61" s="418"/>
      <c r="AJ61" s="417"/>
      <c r="AK61" s="416"/>
      <c r="AL61" s="415"/>
      <c r="AM61" s="403"/>
      <c r="AN61" s="405"/>
      <c r="AO61" s="381"/>
      <c r="AP61" s="403"/>
      <c r="AQ61" s="405"/>
      <c r="AR61" s="419"/>
      <c r="AS61" s="420"/>
      <c r="AT61" s="403"/>
      <c r="AU61" s="405"/>
      <c r="AV61" s="419"/>
      <c r="AW61" s="421"/>
      <c r="AX61" s="105" t="str">
        <f t="shared" si="3"/>
        <v/>
      </c>
      <c r="AY61" s="105" t="str">
        <f t="shared" si="4"/>
        <v/>
      </c>
      <c r="AZ61" s="540"/>
      <c r="BA61" s="513">
        <f t="shared" si="5"/>
        <v>0</v>
      </c>
      <c r="BB61" s="513">
        <f t="shared" si="6"/>
        <v>0</v>
      </c>
      <c r="BC61" s="513">
        <f t="shared" si="7"/>
        <v>0</v>
      </c>
      <c r="BD61" s="513">
        <f t="shared" si="8"/>
        <v>0</v>
      </c>
      <c r="BE61" s="513">
        <f t="shared" si="9"/>
        <v>0</v>
      </c>
      <c r="BF61" s="513">
        <f t="shared" si="10"/>
        <v>0</v>
      </c>
      <c r="BG61" s="513">
        <f t="shared" si="11"/>
        <v>0</v>
      </c>
      <c r="BH61" s="513">
        <f t="shared" si="12"/>
        <v>0</v>
      </c>
      <c r="BI61" s="513">
        <f t="shared" si="13"/>
        <v>0</v>
      </c>
      <c r="BJ61" s="513">
        <f t="shared" si="14"/>
        <v>0</v>
      </c>
      <c r="BK61" s="513">
        <f t="shared" si="15"/>
        <v>0</v>
      </c>
      <c r="BL61" s="513">
        <f t="shared" si="16"/>
        <v>0</v>
      </c>
      <c r="BM61" s="513">
        <f t="shared" si="17"/>
        <v>0</v>
      </c>
      <c r="BN61" s="513"/>
      <c r="BO61" s="513">
        <f t="shared" si="18"/>
        <v>0</v>
      </c>
      <c r="BP61" s="540"/>
      <c r="BQ61" s="540"/>
      <c r="BR61" s="540"/>
      <c r="BS61" s="540"/>
      <c r="BT61" s="540"/>
      <c r="BU61" s="540"/>
      <c r="BV61" s="540"/>
      <c r="BW61" s="539"/>
      <c r="BX61" s="539"/>
      <c r="BY61" s="539"/>
      <c r="BZ61" s="539"/>
      <c r="CA61" s="539"/>
      <c r="CB61" s="539"/>
      <c r="CC61" s="539"/>
      <c r="CD61" s="539"/>
      <c r="CE61" s="539"/>
      <c r="CF61" s="539"/>
      <c r="CG61" s="539"/>
      <c r="CH61" s="539"/>
      <c r="CI61" s="539"/>
      <c r="CJ61" s="539"/>
      <c r="CK61" s="539"/>
      <c r="CL61" s="539"/>
      <c r="CM61" s="539"/>
      <c r="CN61" s="539"/>
      <c r="CO61" s="539"/>
      <c r="CP61" s="364"/>
      <c r="CQ61" s="364"/>
    </row>
    <row r="62" spans="1:95" s="37" customFormat="1" ht="37.5" customHeight="1" x14ac:dyDescent="0.15">
      <c r="A62" s="738" t="str">
        <f>IF(B62&lt;&gt;"",設定!$C$4,"")</f>
        <v/>
      </c>
      <c r="B62" s="254" t="str">
        <f t="shared" si="1"/>
        <v/>
      </c>
      <c r="C62" s="445">
        <f t="shared" si="2"/>
        <v>50</v>
      </c>
      <c r="D62" s="768"/>
      <c r="E62" s="422"/>
      <c r="F62" s="423"/>
      <c r="G62" s="424"/>
      <c r="H62" s="425"/>
      <c r="I62" s="426"/>
      <c r="J62" s="427" t="str">
        <f>IFERROR(IF(I62="","",VLOOKUP(I62,国・地域!A:C,2,FALSE)),"正しい番号を入力してください")</f>
        <v/>
      </c>
      <c r="K62" s="428" t="str">
        <f>IFERROR(IF(I62="","",VLOOKUP(I62,国・地域!A:C,3,FALSE)),"正しい番号を入力してください")</f>
        <v/>
      </c>
      <c r="L62" s="382"/>
      <c r="M62" s="429"/>
      <c r="N62" s="430"/>
      <c r="O62" s="430"/>
      <c r="P62" s="430"/>
      <c r="Q62" s="430"/>
      <c r="R62" s="430"/>
      <c r="S62" s="430"/>
      <c r="T62" s="430"/>
      <c r="U62" s="431"/>
      <c r="V62" s="432"/>
      <c r="W62" s="431"/>
      <c r="X62" s="432"/>
      <c r="Y62" s="433"/>
      <c r="Z62" s="434"/>
      <c r="AA62" s="435"/>
      <c r="AB62" s="436"/>
      <c r="AC62" s="435"/>
      <c r="AD62" s="434"/>
      <c r="AE62" s="437"/>
      <c r="AF62" s="436"/>
      <c r="AG62" s="435"/>
      <c r="AH62" s="434"/>
      <c r="AI62" s="437"/>
      <c r="AJ62" s="436"/>
      <c r="AK62" s="435"/>
      <c r="AL62" s="434"/>
      <c r="AM62" s="422"/>
      <c r="AN62" s="424"/>
      <c r="AO62" s="382"/>
      <c r="AP62" s="422"/>
      <c r="AQ62" s="424"/>
      <c r="AR62" s="438"/>
      <c r="AS62" s="439"/>
      <c r="AT62" s="422"/>
      <c r="AU62" s="424"/>
      <c r="AV62" s="438"/>
      <c r="AW62" s="440"/>
      <c r="AX62" s="105" t="str">
        <f t="shared" si="3"/>
        <v/>
      </c>
      <c r="AY62" s="105" t="str">
        <f t="shared" si="4"/>
        <v/>
      </c>
      <c r="AZ62" s="540"/>
      <c r="BA62" s="513">
        <f t="shared" si="5"/>
        <v>0</v>
      </c>
      <c r="BB62" s="513">
        <f t="shared" si="6"/>
        <v>0</v>
      </c>
      <c r="BC62" s="513">
        <f t="shared" si="7"/>
        <v>0</v>
      </c>
      <c r="BD62" s="513">
        <f t="shared" si="8"/>
        <v>0</v>
      </c>
      <c r="BE62" s="513">
        <f t="shared" si="9"/>
        <v>0</v>
      </c>
      <c r="BF62" s="513">
        <f t="shared" si="10"/>
        <v>0</v>
      </c>
      <c r="BG62" s="513">
        <f t="shared" si="11"/>
        <v>0</v>
      </c>
      <c r="BH62" s="513">
        <f t="shared" si="12"/>
        <v>0</v>
      </c>
      <c r="BI62" s="513">
        <f t="shared" si="13"/>
        <v>0</v>
      </c>
      <c r="BJ62" s="513">
        <f t="shared" si="14"/>
        <v>0</v>
      </c>
      <c r="BK62" s="513">
        <f t="shared" si="15"/>
        <v>0</v>
      </c>
      <c r="BL62" s="513">
        <f t="shared" si="16"/>
        <v>0</v>
      </c>
      <c r="BM62" s="513">
        <f t="shared" si="17"/>
        <v>0</v>
      </c>
      <c r="BN62" s="513"/>
      <c r="BO62" s="513">
        <f t="shared" si="18"/>
        <v>0</v>
      </c>
      <c r="BP62" s="540"/>
      <c r="BQ62" s="540"/>
      <c r="BR62" s="540"/>
      <c r="BS62" s="540"/>
      <c r="BT62" s="540"/>
      <c r="BU62" s="540"/>
      <c r="BV62" s="540"/>
      <c r="BW62" s="539"/>
      <c r="BX62" s="539"/>
      <c r="BY62" s="539"/>
      <c r="BZ62" s="539"/>
      <c r="CA62" s="539"/>
      <c r="CB62" s="539"/>
      <c r="CC62" s="539"/>
      <c r="CD62" s="539"/>
      <c r="CE62" s="539"/>
      <c r="CF62" s="539"/>
      <c r="CG62" s="539"/>
      <c r="CH62" s="539"/>
      <c r="CI62" s="539"/>
      <c r="CJ62" s="539"/>
      <c r="CK62" s="539"/>
      <c r="CL62" s="539"/>
      <c r="CM62" s="539"/>
      <c r="CN62" s="539"/>
      <c r="CO62" s="539"/>
      <c r="CP62" s="364"/>
      <c r="CQ62" s="364"/>
    </row>
    <row r="63" spans="1:95" s="37" customFormat="1" ht="37.5" customHeight="1" x14ac:dyDescent="0.15">
      <c r="A63" s="739" t="str">
        <f>IF(B63&lt;&gt;"",設定!$C$4,"")</f>
        <v/>
      </c>
      <c r="B63" s="731" t="str">
        <f t="shared" si="1"/>
        <v/>
      </c>
      <c r="C63" s="376">
        <f t="shared" si="2"/>
        <v>51</v>
      </c>
      <c r="D63" s="766"/>
      <c r="E63" s="384"/>
      <c r="F63" s="385"/>
      <c r="G63" s="386"/>
      <c r="H63" s="387"/>
      <c r="I63" s="388"/>
      <c r="J63" s="389" t="str">
        <f>IFERROR(IF(I63="","",VLOOKUP(I63,国・地域!A:C,2,FALSE)),"正しい番号を入力してください")</f>
        <v/>
      </c>
      <c r="K63" s="390" t="str">
        <f>IFERROR(IF(I63="","",VLOOKUP(I63,国・地域!A:C,3,FALSE)),"正しい番号を入力してください")</f>
        <v/>
      </c>
      <c r="L63" s="383"/>
      <c r="M63" s="391"/>
      <c r="N63" s="392"/>
      <c r="O63" s="392"/>
      <c r="P63" s="392"/>
      <c r="Q63" s="392"/>
      <c r="R63" s="392"/>
      <c r="S63" s="392"/>
      <c r="T63" s="392"/>
      <c r="U63" s="393"/>
      <c r="V63" s="394"/>
      <c r="W63" s="393"/>
      <c r="X63" s="394"/>
      <c r="Y63" s="395"/>
      <c r="Z63" s="396"/>
      <c r="AA63" s="397"/>
      <c r="AB63" s="398"/>
      <c r="AC63" s="397"/>
      <c r="AD63" s="396"/>
      <c r="AE63" s="399"/>
      <c r="AF63" s="398"/>
      <c r="AG63" s="397"/>
      <c r="AH63" s="396"/>
      <c r="AI63" s="399"/>
      <c r="AJ63" s="398"/>
      <c r="AK63" s="397"/>
      <c r="AL63" s="396"/>
      <c r="AM63" s="384"/>
      <c r="AN63" s="386"/>
      <c r="AO63" s="383"/>
      <c r="AP63" s="384"/>
      <c r="AQ63" s="386"/>
      <c r="AR63" s="400"/>
      <c r="AS63" s="401"/>
      <c r="AT63" s="384"/>
      <c r="AU63" s="386"/>
      <c r="AV63" s="400"/>
      <c r="AW63" s="402"/>
      <c r="AX63" s="105" t="str">
        <f t="shared" si="3"/>
        <v/>
      </c>
      <c r="AY63" s="105" t="str">
        <f t="shared" si="4"/>
        <v/>
      </c>
      <c r="AZ63" s="540"/>
      <c r="BA63" s="513">
        <f t="shared" si="5"/>
        <v>0</v>
      </c>
      <c r="BB63" s="513">
        <f t="shared" si="6"/>
        <v>0</v>
      </c>
      <c r="BC63" s="513">
        <f t="shared" si="7"/>
        <v>0</v>
      </c>
      <c r="BD63" s="513">
        <f t="shared" si="8"/>
        <v>0</v>
      </c>
      <c r="BE63" s="513">
        <f t="shared" si="9"/>
        <v>0</v>
      </c>
      <c r="BF63" s="513">
        <f t="shared" si="10"/>
        <v>0</v>
      </c>
      <c r="BG63" s="513">
        <f t="shared" si="11"/>
        <v>0</v>
      </c>
      <c r="BH63" s="513">
        <f t="shared" si="12"/>
        <v>0</v>
      </c>
      <c r="BI63" s="513">
        <f t="shared" si="13"/>
        <v>0</v>
      </c>
      <c r="BJ63" s="513">
        <f t="shared" si="14"/>
        <v>0</v>
      </c>
      <c r="BK63" s="513">
        <f t="shared" si="15"/>
        <v>0</v>
      </c>
      <c r="BL63" s="513">
        <f t="shared" si="16"/>
        <v>0</v>
      </c>
      <c r="BM63" s="513">
        <f t="shared" si="17"/>
        <v>0</v>
      </c>
      <c r="BN63" s="513"/>
      <c r="BO63" s="513">
        <f t="shared" si="18"/>
        <v>0</v>
      </c>
      <c r="BP63" s="540"/>
      <c r="BQ63" s="540"/>
      <c r="BR63" s="540"/>
      <c r="BS63" s="540"/>
      <c r="BT63" s="540"/>
      <c r="BU63" s="540"/>
      <c r="BV63" s="540"/>
      <c r="BW63" s="539"/>
      <c r="BX63" s="539"/>
      <c r="BY63" s="539"/>
      <c r="BZ63" s="539"/>
      <c r="CA63" s="539"/>
      <c r="CB63" s="539"/>
      <c r="CC63" s="539"/>
      <c r="CD63" s="539"/>
      <c r="CE63" s="539"/>
      <c r="CF63" s="539"/>
      <c r="CG63" s="539"/>
      <c r="CH63" s="539"/>
      <c r="CI63" s="539"/>
      <c r="CJ63" s="539"/>
      <c r="CK63" s="539"/>
      <c r="CL63" s="539"/>
      <c r="CM63" s="539"/>
      <c r="CN63" s="539"/>
      <c r="CO63" s="539"/>
      <c r="CP63" s="364"/>
      <c r="CQ63" s="364"/>
    </row>
    <row r="64" spans="1:95" s="37" customFormat="1" ht="37.5" customHeight="1" x14ac:dyDescent="0.15">
      <c r="A64" s="687" t="str">
        <f>IF(B64&lt;&gt;"",設定!$C$4,"")</f>
        <v/>
      </c>
      <c r="B64" s="253" t="str">
        <f t="shared" si="1"/>
        <v/>
      </c>
      <c r="C64" s="444">
        <f t="shared" si="2"/>
        <v>52</v>
      </c>
      <c r="D64" s="767"/>
      <c r="E64" s="403"/>
      <c r="F64" s="404"/>
      <c r="G64" s="405"/>
      <c r="H64" s="406"/>
      <c r="I64" s="407"/>
      <c r="J64" s="408" t="str">
        <f>IFERROR(IF(I64="","",VLOOKUP(I64,国・地域!A:C,2,FALSE)),"正しい番号を入力してください")</f>
        <v/>
      </c>
      <c r="K64" s="409" t="str">
        <f>IFERROR(IF(I64="","",VLOOKUP(I64,国・地域!A:C,3,FALSE)),"正しい番号を入力してください")</f>
        <v/>
      </c>
      <c r="L64" s="381"/>
      <c r="M64" s="410"/>
      <c r="N64" s="411"/>
      <c r="O64" s="411"/>
      <c r="P64" s="411"/>
      <c r="Q64" s="411"/>
      <c r="R64" s="411"/>
      <c r="S64" s="411"/>
      <c r="T64" s="411"/>
      <c r="U64" s="412"/>
      <c r="V64" s="413"/>
      <c r="W64" s="412"/>
      <c r="X64" s="413"/>
      <c r="Y64" s="414"/>
      <c r="Z64" s="415"/>
      <c r="AA64" s="416"/>
      <c r="AB64" s="417"/>
      <c r="AC64" s="416"/>
      <c r="AD64" s="415"/>
      <c r="AE64" s="418"/>
      <c r="AF64" s="417"/>
      <c r="AG64" s="416"/>
      <c r="AH64" s="415"/>
      <c r="AI64" s="418"/>
      <c r="AJ64" s="417"/>
      <c r="AK64" s="416"/>
      <c r="AL64" s="415"/>
      <c r="AM64" s="403"/>
      <c r="AN64" s="405"/>
      <c r="AO64" s="381"/>
      <c r="AP64" s="403"/>
      <c r="AQ64" s="405"/>
      <c r="AR64" s="419"/>
      <c r="AS64" s="420"/>
      <c r="AT64" s="403"/>
      <c r="AU64" s="405"/>
      <c r="AV64" s="419"/>
      <c r="AW64" s="421"/>
      <c r="AX64" s="105" t="str">
        <f t="shared" si="3"/>
        <v/>
      </c>
      <c r="AY64" s="105" t="str">
        <f t="shared" si="4"/>
        <v/>
      </c>
      <c r="AZ64" s="540"/>
      <c r="BA64" s="513">
        <f t="shared" si="5"/>
        <v>0</v>
      </c>
      <c r="BB64" s="513">
        <f t="shared" si="6"/>
        <v>0</v>
      </c>
      <c r="BC64" s="513">
        <f t="shared" si="7"/>
        <v>0</v>
      </c>
      <c r="BD64" s="513">
        <f t="shared" si="8"/>
        <v>0</v>
      </c>
      <c r="BE64" s="513">
        <f t="shared" si="9"/>
        <v>0</v>
      </c>
      <c r="BF64" s="513">
        <f t="shared" si="10"/>
        <v>0</v>
      </c>
      <c r="BG64" s="513">
        <f t="shared" si="11"/>
        <v>0</v>
      </c>
      <c r="BH64" s="513">
        <f t="shared" si="12"/>
        <v>0</v>
      </c>
      <c r="BI64" s="513">
        <f t="shared" si="13"/>
        <v>0</v>
      </c>
      <c r="BJ64" s="513">
        <f t="shared" si="14"/>
        <v>0</v>
      </c>
      <c r="BK64" s="513">
        <f t="shared" si="15"/>
        <v>0</v>
      </c>
      <c r="BL64" s="513">
        <f t="shared" si="16"/>
        <v>0</v>
      </c>
      <c r="BM64" s="513">
        <f t="shared" si="17"/>
        <v>0</v>
      </c>
      <c r="BN64" s="513"/>
      <c r="BO64" s="513">
        <f t="shared" si="18"/>
        <v>0</v>
      </c>
      <c r="BP64" s="540"/>
      <c r="BQ64" s="540"/>
      <c r="BR64" s="540"/>
      <c r="BS64" s="540"/>
      <c r="BT64" s="540"/>
      <c r="BU64" s="540"/>
      <c r="BV64" s="540"/>
      <c r="BW64" s="539"/>
      <c r="BX64" s="539"/>
      <c r="BY64" s="539"/>
      <c r="BZ64" s="539"/>
      <c r="CA64" s="539"/>
      <c r="CB64" s="539"/>
      <c r="CC64" s="539"/>
      <c r="CD64" s="539"/>
      <c r="CE64" s="539"/>
      <c r="CF64" s="539"/>
      <c r="CG64" s="539"/>
      <c r="CH64" s="539"/>
      <c r="CI64" s="539"/>
      <c r="CJ64" s="539"/>
      <c r="CK64" s="539"/>
      <c r="CL64" s="539"/>
      <c r="CM64" s="539"/>
      <c r="CN64" s="539"/>
      <c r="CO64" s="539"/>
      <c r="CP64" s="364"/>
      <c r="CQ64" s="364"/>
    </row>
    <row r="65" spans="1:95" s="37" customFormat="1" ht="37.5" customHeight="1" x14ac:dyDescent="0.15">
      <c r="A65" s="687" t="str">
        <f>IF(B65&lt;&gt;"",設定!$C$4,"")</f>
        <v/>
      </c>
      <c r="B65" s="253" t="str">
        <f t="shared" si="1"/>
        <v/>
      </c>
      <c r="C65" s="444">
        <f t="shared" si="2"/>
        <v>53</v>
      </c>
      <c r="D65" s="767"/>
      <c r="E65" s="403"/>
      <c r="F65" s="404"/>
      <c r="G65" s="405"/>
      <c r="H65" s="406"/>
      <c r="I65" s="407"/>
      <c r="J65" s="408" t="str">
        <f>IFERROR(IF(I65="","",VLOOKUP(I65,国・地域!A:C,2,FALSE)),"正しい番号を入力してください")</f>
        <v/>
      </c>
      <c r="K65" s="409" t="str">
        <f>IFERROR(IF(I65="","",VLOOKUP(I65,国・地域!A:C,3,FALSE)),"正しい番号を入力してください")</f>
        <v/>
      </c>
      <c r="L65" s="381"/>
      <c r="M65" s="410"/>
      <c r="N65" s="411"/>
      <c r="O65" s="411"/>
      <c r="P65" s="411"/>
      <c r="Q65" s="411"/>
      <c r="R65" s="411"/>
      <c r="S65" s="411"/>
      <c r="T65" s="411"/>
      <c r="U65" s="412"/>
      <c r="V65" s="413"/>
      <c r="W65" s="412"/>
      <c r="X65" s="413"/>
      <c r="Y65" s="414"/>
      <c r="Z65" s="415"/>
      <c r="AA65" s="416"/>
      <c r="AB65" s="417"/>
      <c r="AC65" s="416"/>
      <c r="AD65" s="415"/>
      <c r="AE65" s="418"/>
      <c r="AF65" s="417"/>
      <c r="AG65" s="416"/>
      <c r="AH65" s="415"/>
      <c r="AI65" s="418"/>
      <c r="AJ65" s="417"/>
      <c r="AK65" s="416"/>
      <c r="AL65" s="415"/>
      <c r="AM65" s="403"/>
      <c r="AN65" s="405"/>
      <c r="AO65" s="381"/>
      <c r="AP65" s="403"/>
      <c r="AQ65" s="405"/>
      <c r="AR65" s="419"/>
      <c r="AS65" s="420"/>
      <c r="AT65" s="403"/>
      <c r="AU65" s="405"/>
      <c r="AV65" s="419"/>
      <c r="AW65" s="421"/>
      <c r="AX65" s="105" t="str">
        <f t="shared" si="3"/>
        <v/>
      </c>
      <c r="AY65" s="105" t="str">
        <f t="shared" si="4"/>
        <v/>
      </c>
      <c r="AZ65" s="540"/>
      <c r="BA65" s="513">
        <f t="shared" si="5"/>
        <v>0</v>
      </c>
      <c r="BB65" s="513">
        <f t="shared" si="6"/>
        <v>0</v>
      </c>
      <c r="BC65" s="513">
        <f t="shared" si="7"/>
        <v>0</v>
      </c>
      <c r="BD65" s="513">
        <f t="shared" si="8"/>
        <v>0</v>
      </c>
      <c r="BE65" s="513">
        <f t="shared" si="9"/>
        <v>0</v>
      </c>
      <c r="BF65" s="513">
        <f t="shared" si="10"/>
        <v>0</v>
      </c>
      <c r="BG65" s="513">
        <f t="shared" si="11"/>
        <v>0</v>
      </c>
      <c r="BH65" s="513">
        <f t="shared" si="12"/>
        <v>0</v>
      </c>
      <c r="BI65" s="513">
        <f t="shared" si="13"/>
        <v>0</v>
      </c>
      <c r="BJ65" s="513">
        <f t="shared" si="14"/>
        <v>0</v>
      </c>
      <c r="BK65" s="513">
        <f t="shared" si="15"/>
        <v>0</v>
      </c>
      <c r="BL65" s="513">
        <f t="shared" si="16"/>
        <v>0</v>
      </c>
      <c r="BM65" s="513">
        <f t="shared" si="17"/>
        <v>0</v>
      </c>
      <c r="BN65" s="513"/>
      <c r="BO65" s="513">
        <f t="shared" si="18"/>
        <v>0</v>
      </c>
      <c r="BP65" s="540"/>
      <c r="BQ65" s="540"/>
      <c r="BR65" s="540"/>
      <c r="BS65" s="540"/>
      <c r="BT65" s="540"/>
      <c r="BU65" s="540"/>
      <c r="BV65" s="540"/>
      <c r="BW65" s="539"/>
      <c r="BX65" s="539"/>
      <c r="BY65" s="539"/>
      <c r="BZ65" s="539"/>
      <c r="CA65" s="539"/>
      <c r="CB65" s="539"/>
      <c r="CC65" s="539"/>
      <c r="CD65" s="539"/>
      <c r="CE65" s="539"/>
      <c r="CF65" s="539"/>
      <c r="CG65" s="539"/>
      <c r="CH65" s="539"/>
      <c r="CI65" s="539"/>
      <c r="CJ65" s="539"/>
      <c r="CK65" s="539"/>
      <c r="CL65" s="539"/>
      <c r="CM65" s="539"/>
      <c r="CN65" s="539"/>
      <c r="CO65" s="539"/>
      <c r="CP65" s="364"/>
      <c r="CQ65" s="364"/>
    </row>
    <row r="66" spans="1:95" s="37" customFormat="1" ht="37.5" customHeight="1" x14ac:dyDescent="0.15">
      <c r="A66" s="687" t="str">
        <f>IF(B66&lt;&gt;"",設定!$C$4,"")</f>
        <v/>
      </c>
      <c r="B66" s="253" t="str">
        <f t="shared" si="1"/>
        <v/>
      </c>
      <c r="C66" s="444">
        <f t="shared" si="2"/>
        <v>54</v>
      </c>
      <c r="D66" s="767"/>
      <c r="E66" s="403"/>
      <c r="F66" s="404"/>
      <c r="G66" s="405"/>
      <c r="H66" s="406"/>
      <c r="I66" s="407"/>
      <c r="J66" s="408" t="str">
        <f>IFERROR(IF(I66="","",VLOOKUP(I66,国・地域!A:C,2,FALSE)),"正しい番号を入力してください")</f>
        <v/>
      </c>
      <c r="K66" s="409" t="str">
        <f>IFERROR(IF(I66="","",VLOOKUP(I66,国・地域!A:C,3,FALSE)),"正しい番号を入力してください")</f>
        <v/>
      </c>
      <c r="L66" s="381"/>
      <c r="M66" s="410"/>
      <c r="N66" s="411"/>
      <c r="O66" s="411"/>
      <c r="P66" s="411"/>
      <c r="Q66" s="411"/>
      <c r="R66" s="411"/>
      <c r="S66" s="411"/>
      <c r="T66" s="411"/>
      <c r="U66" s="412"/>
      <c r="V66" s="413"/>
      <c r="W66" s="412"/>
      <c r="X66" s="413"/>
      <c r="Y66" s="414"/>
      <c r="Z66" s="415"/>
      <c r="AA66" s="416"/>
      <c r="AB66" s="417"/>
      <c r="AC66" s="416"/>
      <c r="AD66" s="415"/>
      <c r="AE66" s="418"/>
      <c r="AF66" s="417"/>
      <c r="AG66" s="416"/>
      <c r="AH66" s="415"/>
      <c r="AI66" s="418"/>
      <c r="AJ66" s="417"/>
      <c r="AK66" s="416"/>
      <c r="AL66" s="415"/>
      <c r="AM66" s="403"/>
      <c r="AN66" s="405"/>
      <c r="AO66" s="381"/>
      <c r="AP66" s="403"/>
      <c r="AQ66" s="405"/>
      <c r="AR66" s="419"/>
      <c r="AS66" s="420"/>
      <c r="AT66" s="403"/>
      <c r="AU66" s="405"/>
      <c r="AV66" s="419"/>
      <c r="AW66" s="421"/>
      <c r="AX66" s="105" t="str">
        <f t="shared" si="3"/>
        <v/>
      </c>
      <c r="AY66" s="105" t="str">
        <f t="shared" si="4"/>
        <v/>
      </c>
      <c r="AZ66" s="540"/>
      <c r="BA66" s="513">
        <f t="shared" si="5"/>
        <v>0</v>
      </c>
      <c r="BB66" s="513">
        <f t="shared" si="6"/>
        <v>0</v>
      </c>
      <c r="BC66" s="513">
        <f t="shared" si="7"/>
        <v>0</v>
      </c>
      <c r="BD66" s="513">
        <f t="shared" si="8"/>
        <v>0</v>
      </c>
      <c r="BE66" s="513">
        <f t="shared" si="9"/>
        <v>0</v>
      </c>
      <c r="BF66" s="513">
        <f t="shared" si="10"/>
        <v>0</v>
      </c>
      <c r="BG66" s="513">
        <f t="shared" si="11"/>
        <v>0</v>
      </c>
      <c r="BH66" s="513">
        <f t="shared" si="12"/>
        <v>0</v>
      </c>
      <c r="BI66" s="513">
        <f t="shared" si="13"/>
        <v>0</v>
      </c>
      <c r="BJ66" s="513">
        <f t="shared" si="14"/>
        <v>0</v>
      </c>
      <c r="BK66" s="513">
        <f t="shared" si="15"/>
        <v>0</v>
      </c>
      <c r="BL66" s="513">
        <f t="shared" si="16"/>
        <v>0</v>
      </c>
      <c r="BM66" s="513">
        <f t="shared" si="17"/>
        <v>0</v>
      </c>
      <c r="BN66" s="513"/>
      <c r="BO66" s="513">
        <f t="shared" si="18"/>
        <v>0</v>
      </c>
      <c r="BP66" s="540"/>
      <c r="BQ66" s="540"/>
      <c r="BR66" s="540"/>
      <c r="BS66" s="540"/>
      <c r="BT66" s="540"/>
      <c r="BU66" s="540"/>
      <c r="BV66" s="540"/>
      <c r="BW66" s="539"/>
      <c r="BX66" s="539"/>
      <c r="BY66" s="539"/>
      <c r="BZ66" s="539"/>
      <c r="CA66" s="539"/>
      <c r="CB66" s="539"/>
      <c r="CC66" s="539"/>
      <c r="CD66" s="539"/>
      <c r="CE66" s="539"/>
      <c r="CF66" s="539"/>
      <c r="CG66" s="539"/>
      <c r="CH66" s="539"/>
      <c r="CI66" s="539"/>
      <c r="CJ66" s="539"/>
      <c r="CK66" s="539"/>
      <c r="CL66" s="539"/>
      <c r="CM66" s="539"/>
      <c r="CN66" s="539"/>
      <c r="CO66" s="539"/>
      <c r="CP66" s="364"/>
      <c r="CQ66" s="364"/>
    </row>
    <row r="67" spans="1:95" s="37" customFormat="1" ht="37.5" customHeight="1" x14ac:dyDescent="0.15">
      <c r="A67" s="738" t="str">
        <f>IF(B67&lt;&gt;"",設定!$C$4,"")</f>
        <v/>
      </c>
      <c r="B67" s="254" t="str">
        <f t="shared" si="1"/>
        <v/>
      </c>
      <c r="C67" s="445">
        <f t="shared" si="2"/>
        <v>55</v>
      </c>
      <c r="D67" s="768"/>
      <c r="E67" s="422"/>
      <c r="F67" s="423"/>
      <c r="G67" s="424"/>
      <c r="H67" s="425"/>
      <c r="I67" s="426"/>
      <c r="J67" s="427" t="str">
        <f>IFERROR(IF(I67="","",VLOOKUP(I67,国・地域!A:C,2,FALSE)),"正しい番号を入力してください")</f>
        <v/>
      </c>
      <c r="K67" s="428" t="str">
        <f>IFERROR(IF(I67="","",VLOOKUP(I67,国・地域!A:C,3,FALSE)),"正しい番号を入力してください")</f>
        <v/>
      </c>
      <c r="L67" s="382"/>
      <c r="M67" s="429"/>
      <c r="N67" s="430"/>
      <c r="O67" s="430"/>
      <c r="P67" s="430"/>
      <c r="Q67" s="430"/>
      <c r="R67" s="430"/>
      <c r="S67" s="430"/>
      <c r="T67" s="430"/>
      <c r="U67" s="431"/>
      <c r="V67" s="432"/>
      <c r="W67" s="431"/>
      <c r="X67" s="432"/>
      <c r="Y67" s="433"/>
      <c r="Z67" s="434"/>
      <c r="AA67" s="435"/>
      <c r="AB67" s="436"/>
      <c r="AC67" s="435"/>
      <c r="AD67" s="434"/>
      <c r="AE67" s="437"/>
      <c r="AF67" s="436"/>
      <c r="AG67" s="435"/>
      <c r="AH67" s="434"/>
      <c r="AI67" s="437"/>
      <c r="AJ67" s="436"/>
      <c r="AK67" s="435"/>
      <c r="AL67" s="434"/>
      <c r="AM67" s="422"/>
      <c r="AN67" s="424"/>
      <c r="AO67" s="382"/>
      <c r="AP67" s="422"/>
      <c r="AQ67" s="424"/>
      <c r="AR67" s="438"/>
      <c r="AS67" s="439"/>
      <c r="AT67" s="422"/>
      <c r="AU67" s="424"/>
      <c r="AV67" s="438"/>
      <c r="AW67" s="440"/>
      <c r="AX67" s="105" t="str">
        <f t="shared" si="3"/>
        <v/>
      </c>
      <c r="AY67" s="105" t="str">
        <f t="shared" si="4"/>
        <v/>
      </c>
      <c r="AZ67" s="540"/>
      <c r="BA67" s="513">
        <f t="shared" si="5"/>
        <v>0</v>
      </c>
      <c r="BB67" s="513">
        <f t="shared" si="6"/>
        <v>0</v>
      </c>
      <c r="BC67" s="513">
        <f t="shared" si="7"/>
        <v>0</v>
      </c>
      <c r="BD67" s="513">
        <f t="shared" si="8"/>
        <v>0</v>
      </c>
      <c r="BE67" s="513">
        <f t="shared" si="9"/>
        <v>0</v>
      </c>
      <c r="BF67" s="513">
        <f t="shared" si="10"/>
        <v>0</v>
      </c>
      <c r="BG67" s="513">
        <f t="shared" si="11"/>
        <v>0</v>
      </c>
      <c r="BH67" s="513">
        <f t="shared" si="12"/>
        <v>0</v>
      </c>
      <c r="BI67" s="513">
        <f t="shared" si="13"/>
        <v>0</v>
      </c>
      <c r="BJ67" s="513">
        <f t="shared" si="14"/>
        <v>0</v>
      </c>
      <c r="BK67" s="513">
        <f t="shared" si="15"/>
        <v>0</v>
      </c>
      <c r="BL67" s="513">
        <f t="shared" si="16"/>
        <v>0</v>
      </c>
      <c r="BM67" s="513">
        <f t="shared" si="17"/>
        <v>0</v>
      </c>
      <c r="BN67" s="513"/>
      <c r="BO67" s="513">
        <f t="shared" si="18"/>
        <v>0</v>
      </c>
      <c r="BP67" s="540"/>
      <c r="BQ67" s="540"/>
      <c r="BR67" s="540"/>
      <c r="BS67" s="540"/>
      <c r="BT67" s="540"/>
      <c r="BU67" s="540"/>
      <c r="BV67" s="540"/>
      <c r="BW67" s="539"/>
      <c r="BX67" s="539"/>
      <c r="BY67" s="539"/>
      <c r="BZ67" s="539"/>
      <c r="CA67" s="539"/>
      <c r="CB67" s="539"/>
      <c r="CC67" s="539"/>
      <c r="CD67" s="539"/>
      <c r="CE67" s="539"/>
      <c r="CF67" s="539"/>
      <c r="CG67" s="539"/>
      <c r="CH67" s="539"/>
      <c r="CI67" s="539"/>
      <c r="CJ67" s="539"/>
      <c r="CK67" s="539"/>
      <c r="CL67" s="539"/>
      <c r="CM67" s="539"/>
      <c r="CN67" s="539"/>
      <c r="CO67" s="539"/>
      <c r="CP67" s="364"/>
      <c r="CQ67" s="364"/>
    </row>
    <row r="68" spans="1:95" s="37" customFormat="1" ht="37.5" customHeight="1" x14ac:dyDescent="0.15">
      <c r="A68" s="739" t="str">
        <f>IF(B68&lt;&gt;"",設定!$C$4,"")</f>
        <v/>
      </c>
      <c r="B68" s="731" t="str">
        <f t="shared" si="1"/>
        <v/>
      </c>
      <c r="C68" s="376">
        <f t="shared" si="2"/>
        <v>56</v>
      </c>
      <c r="D68" s="766"/>
      <c r="E68" s="384"/>
      <c r="F68" s="385"/>
      <c r="G68" s="386"/>
      <c r="H68" s="387"/>
      <c r="I68" s="388"/>
      <c r="J68" s="389" t="str">
        <f>IFERROR(IF(I68="","",VLOOKUP(I68,国・地域!A:C,2,FALSE)),"正しい番号を入力してください")</f>
        <v/>
      </c>
      <c r="K68" s="390" t="str">
        <f>IFERROR(IF(I68="","",VLOOKUP(I68,国・地域!A:C,3,FALSE)),"正しい番号を入力してください")</f>
        <v/>
      </c>
      <c r="L68" s="383"/>
      <c r="M68" s="391"/>
      <c r="N68" s="392"/>
      <c r="O68" s="392"/>
      <c r="P68" s="392"/>
      <c r="Q68" s="392"/>
      <c r="R68" s="392"/>
      <c r="S68" s="392"/>
      <c r="T68" s="392"/>
      <c r="U68" s="393"/>
      <c r="V68" s="394"/>
      <c r="W68" s="393"/>
      <c r="X68" s="394"/>
      <c r="Y68" s="395"/>
      <c r="Z68" s="396"/>
      <c r="AA68" s="397"/>
      <c r="AB68" s="398"/>
      <c r="AC68" s="397"/>
      <c r="AD68" s="396"/>
      <c r="AE68" s="399"/>
      <c r="AF68" s="398"/>
      <c r="AG68" s="397"/>
      <c r="AH68" s="396"/>
      <c r="AI68" s="399"/>
      <c r="AJ68" s="398"/>
      <c r="AK68" s="397"/>
      <c r="AL68" s="396"/>
      <c r="AM68" s="384"/>
      <c r="AN68" s="386"/>
      <c r="AO68" s="383"/>
      <c r="AP68" s="384"/>
      <c r="AQ68" s="386"/>
      <c r="AR68" s="400"/>
      <c r="AS68" s="401"/>
      <c r="AT68" s="384"/>
      <c r="AU68" s="386"/>
      <c r="AV68" s="400"/>
      <c r="AW68" s="402"/>
      <c r="AX68" s="105" t="str">
        <f t="shared" si="3"/>
        <v/>
      </c>
      <c r="AY68" s="105" t="str">
        <f t="shared" si="4"/>
        <v/>
      </c>
      <c r="AZ68" s="540"/>
      <c r="BA68" s="513">
        <f t="shared" si="5"/>
        <v>0</v>
      </c>
      <c r="BB68" s="513">
        <f t="shared" si="6"/>
        <v>0</v>
      </c>
      <c r="BC68" s="513">
        <f t="shared" si="7"/>
        <v>0</v>
      </c>
      <c r="BD68" s="513">
        <f t="shared" si="8"/>
        <v>0</v>
      </c>
      <c r="BE68" s="513">
        <f t="shared" si="9"/>
        <v>0</v>
      </c>
      <c r="BF68" s="513">
        <f t="shared" si="10"/>
        <v>0</v>
      </c>
      <c r="BG68" s="513">
        <f t="shared" si="11"/>
        <v>0</v>
      </c>
      <c r="BH68" s="513">
        <f t="shared" si="12"/>
        <v>0</v>
      </c>
      <c r="BI68" s="513">
        <f t="shared" si="13"/>
        <v>0</v>
      </c>
      <c r="BJ68" s="513">
        <f t="shared" si="14"/>
        <v>0</v>
      </c>
      <c r="BK68" s="513">
        <f t="shared" si="15"/>
        <v>0</v>
      </c>
      <c r="BL68" s="513">
        <f t="shared" si="16"/>
        <v>0</v>
      </c>
      <c r="BM68" s="513">
        <f t="shared" si="17"/>
        <v>0</v>
      </c>
      <c r="BN68" s="513"/>
      <c r="BO68" s="513">
        <f t="shared" si="18"/>
        <v>0</v>
      </c>
      <c r="BP68" s="540"/>
      <c r="BQ68" s="540"/>
      <c r="BR68" s="540"/>
      <c r="BS68" s="540"/>
      <c r="BT68" s="540"/>
      <c r="BU68" s="540"/>
      <c r="BV68" s="540"/>
      <c r="BW68" s="539"/>
      <c r="BX68" s="539"/>
      <c r="BY68" s="539"/>
      <c r="BZ68" s="539"/>
      <c r="CA68" s="539"/>
      <c r="CB68" s="539"/>
      <c r="CC68" s="539"/>
      <c r="CD68" s="539"/>
      <c r="CE68" s="539"/>
      <c r="CF68" s="539"/>
      <c r="CG68" s="539"/>
      <c r="CH68" s="539"/>
      <c r="CI68" s="539"/>
      <c r="CJ68" s="539"/>
      <c r="CK68" s="539"/>
      <c r="CL68" s="539"/>
      <c r="CM68" s="539"/>
      <c r="CN68" s="539"/>
      <c r="CO68" s="539"/>
      <c r="CP68" s="364"/>
      <c r="CQ68" s="364"/>
    </row>
    <row r="69" spans="1:95" s="37" customFormat="1" ht="37.5" customHeight="1" x14ac:dyDescent="0.15">
      <c r="A69" s="687" t="str">
        <f>IF(B69&lt;&gt;"",設定!$C$4,"")</f>
        <v/>
      </c>
      <c r="B69" s="253" t="str">
        <f t="shared" si="1"/>
        <v/>
      </c>
      <c r="C69" s="444">
        <f t="shared" si="2"/>
        <v>57</v>
      </c>
      <c r="D69" s="767"/>
      <c r="E69" s="403"/>
      <c r="F69" s="404"/>
      <c r="G69" s="405"/>
      <c r="H69" s="406"/>
      <c r="I69" s="407"/>
      <c r="J69" s="408" t="str">
        <f>IFERROR(IF(I69="","",VLOOKUP(I69,国・地域!A:C,2,FALSE)),"正しい番号を入力してください")</f>
        <v/>
      </c>
      <c r="K69" s="409" t="str">
        <f>IFERROR(IF(I69="","",VLOOKUP(I69,国・地域!A:C,3,FALSE)),"正しい番号を入力してください")</f>
        <v/>
      </c>
      <c r="L69" s="381"/>
      <c r="M69" s="410"/>
      <c r="N69" s="411"/>
      <c r="O69" s="411"/>
      <c r="P69" s="411"/>
      <c r="Q69" s="411"/>
      <c r="R69" s="411"/>
      <c r="S69" s="411"/>
      <c r="T69" s="411"/>
      <c r="U69" s="412"/>
      <c r="V69" s="413"/>
      <c r="W69" s="412"/>
      <c r="X69" s="413"/>
      <c r="Y69" s="414"/>
      <c r="Z69" s="415"/>
      <c r="AA69" s="416"/>
      <c r="AB69" s="417"/>
      <c r="AC69" s="416"/>
      <c r="AD69" s="415"/>
      <c r="AE69" s="418"/>
      <c r="AF69" s="417"/>
      <c r="AG69" s="416"/>
      <c r="AH69" s="415"/>
      <c r="AI69" s="418"/>
      <c r="AJ69" s="417"/>
      <c r="AK69" s="416"/>
      <c r="AL69" s="415"/>
      <c r="AM69" s="403"/>
      <c r="AN69" s="405"/>
      <c r="AO69" s="381"/>
      <c r="AP69" s="403"/>
      <c r="AQ69" s="405"/>
      <c r="AR69" s="419"/>
      <c r="AS69" s="420"/>
      <c r="AT69" s="403"/>
      <c r="AU69" s="405"/>
      <c r="AV69" s="419"/>
      <c r="AW69" s="421"/>
      <c r="AX69" s="105" t="str">
        <f t="shared" si="3"/>
        <v/>
      </c>
      <c r="AY69" s="105" t="str">
        <f t="shared" si="4"/>
        <v/>
      </c>
      <c r="AZ69" s="540"/>
      <c r="BA69" s="513">
        <f t="shared" si="5"/>
        <v>0</v>
      </c>
      <c r="BB69" s="513">
        <f t="shared" si="6"/>
        <v>0</v>
      </c>
      <c r="BC69" s="513">
        <f t="shared" si="7"/>
        <v>0</v>
      </c>
      <c r="BD69" s="513">
        <f t="shared" si="8"/>
        <v>0</v>
      </c>
      <c r="BE69" s="513">
        <f t="shared" si="9"/>
        <v>0</v>
      </c>
      <c r="BF69" s="513">
        <f t="shared" si="10"/>
        <v>0</v>
      </c>
      <c r="BG69" s="513">
        <f t="shared" si="11"/>
        <v>0</v>
      </c>
      <c r="BH69" s="513">
        <f t="shared" si="12"/>
        <v>0</v>
      </c>
      <c r="BI69" s="513">
        <f t="shared" si="13"/>
        <v>0</v>
      </c>
      <c r="BJ69" s="513">
        <f t="shared" si="14"/>
        <v>0</v>
      </c>
      <c r="BK69" s="513">
        <f t="shared" si="15"/>
        <v>0</v>
      </c>
      <c r="BL69" s="513">
        <f t="shared" si="16"/>
        <v>0</v>
      </c>
      <c r="BM69" s="513">
        <f t="shared" si="17"/>
        <v>0</v>
      </c>
      <c r="BN69" s="513"/>
      <c r="BO69" s="513">
        <f t="shared" si="18"/>
        <v>0</v>
      </c>
      <c r="BP69" s="540"/>
      <c r="BQ69" s="540"/>
      <c r="BR69" s="540"/>
      <c r="BS69" s="540"/>
      <c r="BT69" s="540"/>
      <c r="BU69" s="540"/>
      <c r="BV69" s="540"/>
      <c r="BW69" s="539"/>
      <c r="BX69" s="539"/>
      <c r="BY69" s="539"/>
      <c r="BZ69" s="539"/>
      <c r="CA69" s="539"/>
      <c r="CB69" s="539"/>
      <c r="CC69" s="539"/>
      <c r="CD69" s="539"/>
      <c r="CE69" s="539"/>
      <c r="CF69" s="539"/>
      <c r="CG69" s="539"/>
      <c r="CH69" s="539"/>
      <c r="CI69" s="539"/>
      <c r="CJ69" s="539"/>
      <c r="CK69" s="539"/>
      <c r="CL69" s="539"/>
      <c r="CM69" s="539"/>
      <c r="CN69" s="539"/>
      <c r="CO69" s="539"/>
      <c r="CP69" s="364"/>
      <c r="CQ69" s="364"/>
    </row>
    <row r="70" spans="1:95" s="37" customFormat="1" ht="37.5" customHeight="1" x14ac:dyDescent="0.15">
      <c r="A70" s="687" t="str">
        <f>IF(B70&lt;&gt;"",設定!$C$4,"")</f>
        <v/>
      </c>
      <c r="B70" s="253" t="str">
        <f t="shared" si="1"/>
        <v/>
      </c>
      <c r="C70" s="444">
        <f t="shared" si="2"/>
        <v>58</v>
      </c>
      <c r="D70" s="767"/>
      <c r="E70" s="403"/>
      <c r="F70" s="404"/>
      <c r="G70" s="405"/>
      <c r="H70" s="406"/>
      <c r="I70" s="407"/>
      <c r="J70" s="408" t="str">
        <f>IFERROR(IF(I70="","",VLOOKUP(I70,国・地域!A:C,2,FALSE)),"正しい番号を入力してください")</f>
        <v/>
      </c>
      <c r="K70" s="409" t="str">
        <f>IFERROR(IF(I70="","",VLOOKUP(I70,国・地域!A:C,3,FALSE)),"正しい番号を入力してください")</f>
        <v/>
      </c>
      <c r="L70" s="381"/>
      <c r="M70" s="410"/>
      <c r="N70" s="411"/>
      <c r="O70" s="411"/>
      <c r="P70" s="411"/>
      <c r="Q70" s="411"/>
      <c r="R70" s="411"/>
      <c r="S70" s="411"/>
      <c r="T70" s="411"/>
      <c r="U70" s="412"/>
      <c r="V70" s="413"/>
      <c r="W70" s="412"/>
      <c r="X70" s="413"/>
      <c r="Y70" s="414"/>
      <c r="Z70" s="415"/>
      <c r="AA70" s="416"/>
      <c r="AB70" s="417"/>
      <c r="AC70" s="416"/>
      <c r="AD70" s="415"/>
      <c r="AE70" s="418"/>
      <c r="AF70" s="417"/>
      <c r="AG70" s="416"/>
      <c r="AH70" s="415"/>
      <c r="AI70" s="418"/>
      <c r="AJ70" s="417"/>
      <c r="AK70" s="416"/>
      <c r="AL70" s="415"/>
      <c r="AM70" s="403"/>
      <c r="AN70" s="405"/>
      <c r="AO70" s="381"/>
      <c r="AP70" s="403"/>
      <c r="AQ70" s="405"/>
      <c r="AR70" s="419"/>
      <c r="AS70" s="420"/>
      <c r="AT70" s="403"/>
      <c r="AU70" s="405"/>
      <c r="AV70" s="419"/>
      <c r="AW70" s="421"/>
      <c r="AX70" s="105" t="str">
        <f t="shared" si="3"/>
        <v/>
      </c>
      <c r="AY70" s="105" t="str">
        <f t="shared" si="4"/>
        <v/>
      </c>
      <c r="AZ70" s="540"/>
      <c r="BA70" s="513">
        <f t="shared" si="5"/>
        <v>0</v>
      </c>
      <c r="BB70" s="513">
        <f t="shared" si="6"/>
        <v>0</v>
      </c>
      <c r="BC70" s="513">
        <f t="shared" si="7"/>
        <v>0</v>
      </c>
      <c r="BD70" s="513">
        <f t="shared" si="8"/>
        <v>0</v>
      </c>
      <c r="BE70" s="513">
        <f t="shared" si="9"/>
        <v>0</v>
      </c>
      <c r="BF70" s="513">
        <f t="shared" si="10"/>
        <v>0</v>
      </c>
      <c r="BG70" s="513">
        <f t="shared" si="11"/>
        <v>0</v>
      </c>
      <c r="BH70" s="513">
        <f t="shared" si="12"/>
        <v>0</v>
      </c>
      <c r="BI70" s="513">
        <f t="shared" si="13"/>
        <v>0</v>
      </c>
      <c r="BJ70" s="513">
        <f t="shared" si="14"/>
        <v>0</v>
      </c>
      <c r="BK70" s="513">
        <f t="shared" si="15"/>
        <v>0</v>
      </c>
      <c r="BL70" s="513">
        <f t="shared" si="16"/>
        <v>0</v>
      </c>
      <c r="BM70" s="513">
        <f t="shared" si="17"/>
        <v>0</v>
      </c>
      <c r="BN70" s="513"/>
      <c r="BO70" s="513">
        <f t="shared" si="18"/>
        <v>0</v>
      </c>
      <c r="BP70" s="540"/>
      <c r="BQ70" s="540"/>
      <c r="BR70" s="540"/>
      <c r="BS70" s="540"/>
      <c r="BT70" s="540"/>
      <c r="BU70" s="540"/>
      <c r="BV70" s="540"/>
      <c r="BW70" s="539"/>
      <c r="BX70" s="539"/>
      <c r="BY70" s="539"/>
      <c r="BZ70" s="539"/>
      <c r="CA70" s="539"/>
      <c r="CB70" s="539"/>
      <c r="CC70" s="539"/>
      <c r="CD70" s="539"/>
      <c r="CE70" s="539"/>
      <c r="CF70" s="539"/>
      <c r="CG70" s="539"/>
      <c r="CH70" s="539"/>
      <c r="CI70" s="539"/>
      <c r="CJ70" s="539"/>
      <c r="CK70" s="539"/>
      <c r="CL70" s="539"/>
      <c r="CM70" s="539"/>
      <c r="CN70" s="539"/>
      <c r="CO70" s="539"/>
      <c r="CP70" s="364"/>
      <c r="CQ70" s="364"/>
    </row>
    <row r="71" spans="1:95" s="37" customFormat="1" ht="37.5" customHeight="1" x14ac:dyDescent="0.15">
      <c r="A71" s="687" t="str">
        <f>IF(B71&lt;&gt;"",設定!$C$4,"")</f>
        <v/>
      </c>
      <c r="B71" s="253" t="str">
        <f t="shared" si="1"/>
        <v/>
      </c>
      <c r="C71" s="444">
        <f t="shared" si="2"/>
        <v>59</v>
      </c>
      <c r="D71" s="767"/>
      <c r="E71" s="403"/>
      <c r="F71" s="404"/>
      <c r="G71" s="405"/>
      <c r="H71" s="406"/>
      <c r="I71" s="407"/>
      <c r="J71" s="408" t="str">
        <f>IFERROR(IF(I71="","",VLOOKUP(I71,国・地域!A:C,2,FALSE)),"正しい番号を入力してください")</f>
        <v/>
      </c>
      <c r="K71" s="409" t="str">
        <f>IFERROR(IF(I71="","",VLOOKUP(I71,国・地域!A:C,3,FALSE)),"正しい番号を入力してください")</f>
        <v/>
      </c>
      <c r="L71" s="381"/>
      <c r="M71" s="410"/>
      <c r="N71" s="411"/>
      <c r="O71" s="411"/>
      <c r="P71" s="411"/>
      <c r="Q71" s="411"/>
      <c r="R71" s="411"/>
      <c r="S71" s="411"/>
      <c r="T71" s="411"/>
      <c r="U71" s="412"/>
      <c r="V71" s="413"/>
      <c r="W71" s="412"/>
      <c r="X71" s="413"/>
      <c r="Y71" s="414"/>
      <c r="Z71" s="415"/>
      <c r="AA71" s="416"/>
      <c r="AB71" s="417"/>
      <c r="AC71" s="416"/>
      <c r="AD71" s="415"/>
      <c r="AE71" s="418"/>
      <c r="AF71" s="417"/>
      <c r="AG71" s="416"/>
      <c r="AH71" s="415"/>
      <c r="AI71" s="418"/>
      <c r="AJ71" s="417"/>
      <c r="AK71" s="416"/>
      <c r="AL71" s="415"/>
      <c r="AM71" s="403"/>
      <c r="AN71" s="405"/>
      <c r="AO71" s="381"/>
      <c r="AP71" s="403"/>
      <c r="AQ71" s="405"/>
      <c r="AR71" s="419"/>
      <c r="AS71" s="420"/>
      <c r="AT71" s="403"/>
      <c r="AU71" s="405"/>
      <c r="AV71" s="419"/>
      <c r="AW71" s="421"/>
      <c r="AX71" s="105" t="str">
        <f t="shared" si="3"/>
        <v/>
      </c>
      <c r="AY71" s="105" t="str">
        <f t="shared" si="4"/>
        <v/>
      </c>
      <c r="AZ71" s="540"/>
      <c r="BA71" s="513">
        <f t="shared" si="5"/>
        <v>0</v>
      </c>
      <c r="BB71" s="513">
        <f t="shared" si="6"/>
        <v>0</v>
      </c>
      <c r="BC71" s="513">
        <f t="shared" si="7"/>
        <v>0</v>
      </c>
      <c r="BD71" s="513">
        <f t="shared" si="8"/>
        <v>0</v>
      </c>
      <c r="BE71" s="513">
        <f t="shared" si="9"/>
        <v>0</v>
      </c>
      <c r="BF71" s="513">
        <f t="shared" si="10"/>
        <v>0</v>
      </c>
      <c r="BG71" s="513">
        <f t="shared" si="11"/>
        <v>0</v>
      </c>
      <c r="BH71" s="513">
        <f t="shared" si="12"/>
        <v>0</v>
      </c>
      <c r="BI71" s="513">
        <f t="shared" si="13"/>
        <v>0</v>
      </c>
      <c r="BJ71" s="513">
        <f t="shared" si="14"/>
        <v>0</v>
      </c>
      <c r="BK71" s="513">
        <f t="shared" si="15"/>
        <v>0</v>
      </c>
      <c r="BL71" s="513">
        <f t="shared" si="16"/>
        <v>0</v>
      </c>
      <c r="BM71" s="513">
        <f t="shared" si="17"/>
        <v>0</v>
      </c>
      <c r="BN71" s="513"/>
      <c r="BO71" s="513">
        <f t="shared" si="18"/>
        <v>0</v>
      </c>
      <c r="BP71" s="540"/>
      <c r="BQ71" s="540"/>
      <c r="BR71" s="540"/>
      <c r="BS71" s="540"/>
      <c r="BT71" s="540"/>
      <c r="BU71" s="540"/>
      <c r="BV71" s="540"/>
      <c r="BW71" s="539"/>
      <c r="BX71" s="539"/>
      <c r="BY71" s="539"/>
      <c r="BZ71" s="539"/>
      <c r="CA71" s="539"/>
      <c r="CB71" s="539"/>
      <c r="CC71" s="539"/>
      <c r="CD71" s="539"/>
      <c r="CE71" s="539"/>
      <c r="CF71" s="539"/>
      <c r="CG71" s="539"/>
      <c r="CH71" s="539"/>
      <c r="CI71" s="539"/>
      <c r="CJ71" s="539"/>
      <c r="CK71" s="539"/>
      <c r="CL71" s="539"/>
      <c r="CM71" s="539"/>
      <c r="CN71" s="539"/>
      <c r="CO71" s="539"/>
      <c r="CP71" s="364"/>
      <c r="CQ71" s="364"/>
    </row>
    <row r="72" spans="1:95" s="37" customFormat="1" ht="37.5" customHeight="1" x14ac:dyDescent="0.15">
      <c r="A72" s="738" t="str">
        <f>IF(B72&lt;&gt;"",設定!$C$4,"")</f>
        <v/>
      </c>
      <c r="B72" s="254" t="str">
        <f t="shared" si="1"/>
        <v/>
      </c>
      <c r="C72" s="445">
        <f t="shared" si="2"/>
        <v>60</v>
      </c>
      <c r="D72" s="768"/>
      <c r="E72" s="422"/>
      <c r="F72" s="423"/>
      <c r="G72" s="424"/>
      <c r="H72" s="425"/>
      <c r="I72" s="426"/>
      <c r="J72" s="427" t="str">
        <f>IFERROR(IF(I72="","",VLOOKUP(I72,国・地域!A:C,2,FALSE)),"正しい番号を入力してください")</f>
        <v/>
      </c>
      <c r="K72" s="428" t="str">
        <f>IFERROR(IF(I72="","",VLOOKUP(I72,国・地域!A:C,3,FALSE)),"正しい番号を入力してください")</f>
        <v/>
      </c>
      <c r="L72" s="382"/>
      <c r="M72" s="429"/>
      <c r="N72" s="430"/>
      <c r="O72" s="430"/>
      <c r="P72" s="430"/>
      <c r="Q72" s="430"/>
      <c r="R72" s="430"/>
      <c r="S72" s="430"/>
      <c r="T72" s="430"/>
      <c r="U72" s="431"/>
      <c r="V72" s="432"/>
      <c r="W72" s="431"/>
      <c r="X72" s="432"/>
      <c r="Y72" s="433"/>
      <c r="Z72" s="434"/>
      <c r="AA72" s="435"/>
      <c r="AB72" s="436"/>
      <c r="AC72" s="435"/>
      <c r="AD72" s="434"/>
      <c r="AE72" s="437"/>
      <c r="AF72" s="436"/>
      <c r="AG72" s="435"/>
      <c r="AH72" s="434"/>
      <c r="AI72" s="437"/>
      <c r="AJ72" s="436"/>
      <c r="AK72" s="435"/>
      <c r="AL72" s="434"/>
      <c r="AM72" s="422"/>
      <c r="AN72" s="424"/>
      <c r="AO72" s="382"/>
      <c r="AP72" s="422"/>
      <c r="AQ72" s="424"/>
      <c r="AR72" s="438"/>
      <c r="AS72" s="439"/>
      <c r="AT72" s="422"/>
      <c r="AU72" s="424"/>
      <c r="AV72" s="438"/>
      <c r="AW72" s="440"/>
      <c r="AX72" s="105" t="str">
        <f t="shared" si="3"/>
        <v/>
      </c>
      <c r="AY72" s="105" t="str">
        <f t="shared" si="4"/>
        <v/>
      </c>
      <c r="AZ72" s="540"/>
      <c r="BA72" s="513">
        <f t="shared" si="5"/>
        <v>0</v>
      </c>
      <c r="BB72" s="513">
        <f t="shared" si="6"/>
        <v>0</v>
      </c>
      <c r="BC72" s="513">
        <f t="shared" si="7"/>
        <v>0</v>
      </c>
      <c r="BD72" s="513">
        <f t="shared" si="8"/>
        <v>0</v>
      </c>
      <c r="BE72" s="513">
        <f t="shared" si="9"/>
        <v>0</v>
      </c>
      <c r="BF72" s="513">
        <f t="shared" si="10"/>
        <v>0</v>
      </c>
      <c r="BG72" s="513">
        <f t="shared" si="11"/>
        <v>0</v>
      </c>
      <c r="BH72" s="513">
        <f t="shared" si="12"/>
        <v>0</v>
      </c>
      <c r="BI72" s="513">
        <f t="shared" si="13"/>
        <v>0</v>
      </c>
      <c r="BJ72" s="513">
        <f t="shared" si="14"/>
        <v>0</v>
      </c>
      <c r="BK72" s="513">
        <f t="shared" si="15"/>
        <v>0</v>
      </c>
      <c r="BL72" s="513">
        <f t="shared" si="16"/>
        <v>0</v>
      </c>
      <c r="BM72" s="513">
        <f t="shared" si="17"/>
        <v>0</v>
      </c>
      <c r="BN72" s="513"/>
      <c r="BO72" s="513">
        <f t="shared" si="18"/>
        <v>0</v>
      </c>
      <c r="BP72" s="540"/>
      <c r="BQ72" s="540"/>
      <c r="BR72" s="540"/>
      <c r="BS72" s="540"/>
      <c r="BT72" s="540"/>
      <c r="BU72" s="540"/>
      <c r="BV72" s="540"/>
      <c r="BW72" s="539"/>
      <c r="BX72" s="539"/>
      <c r="BY72" s="539"/>
      <c r="BZ72" s="539"/>
      <c r="CA72" s="539"/>
      <c r="CB72" s="539"/>
      <c r="CC72" s="539"/>
      <c r="CD72" s="539"/>
      <c r="CE72" s="539"/>
      <c r="CF72" s="539"/>
      <c r="CG72" s="539"/>
      <c r="CH72" s="539"/>
      <c r="CI72" s="539"/>
      <c r="CJ72" s="539"/>
      <c r="CK72" s="539"/>
      <c r="CL72" s="539"/>
      <c r="CM72" s="539"/>
      <c r="CN72" s="539"/>
      <c r="CO72" s="539"/>
      <c r="CP72" s="364"/>
      <c r="CQ72" s="364"/>
    </row>
    <row r="73" spans="1:95" s="37" customFormat="1" ht="37.5" customHeight="1" x14ac:dyDescent="0.15">
      <c r="A73" s="739" t="str">
        <f>IF(B73&lt;&gt;"",設定!$C$4,"")</f>
        <v/>
      </c>
      <c r="B73" s="731" t="str">
        <f t="shared" si="1"/>
        <v/>
      </c>
      <c r="C73" s="376">
        <f t="shared" si="2"/>
        <v>61</v>
      </c>
      <c r="D73" s="766"/>
      <c r="E73" s="384"/>
      <c r="F73" s="385"/>
      <c r="G73" s="386"/>
      <c r="H73" s="387"/>
      <c r="I73" s="388"/>
      <c r="J73" s="389" t="str">
        <f>IFERROR(IF(I73="","",VLOOKUP(I73,国・地域!A:C,2,FALSE)),"正しい番号を入力してください")</f>
        <v/>
      </c>
      <c r="K73" s="390" t="str">
        <f>IFERROR(IF(I73="","",VLOOKUP(I73,国・地域!A:C,3,FALSE)),"正しい番号を入力してください")</f>
        <v/>
      </c>
      <c r="L73" s="383"/>
      <c r="M73" s="391"/>
      <c r="N73" s="392"/>
      <c r="O73" s="392"/>
      <c r="P73" s="392"/>
      <c r="Q73" s="392"/>
      <c r="R73" s="392"/>
      <c r="S73" s="392"/>
      <c r="T73" s="392"/>
      <c r="U73" s="393"/>
      <c r="V73" s="394"/>
      <c r="W73" s="393"/>
      <c r="X73" s="394"/>
      <c r="Y73" s="395"/>
      <c r="Z73" s="396"/>
      <c r="AA73" s="397"/>
      <c r="AB73" s="398"/>
      <c r="AC73" s="397"/>
      <c r="AD73" s="396"/>
      <c r="AE73" s="399"/>
      <c r="AF73" s="398"/>
      <c r="AG73" s="397"/>
      <c r="AH73" s="396"/>
      <c r="AI73" s="399"/>
      <c r="AJ73" s="398"/>
      <c r="AK73" s="397"/>
      <c r="AL73" s="396"/>
      <c r="AM73" s="384"/>
      <c r="AN73" s="386"/>
      <c r="AO73" s="383"/>
      <c r="AP73" s="384"/>
      <c r="AQ73" s="386"/>
      <c r="AR73" s="400"/>
      <c r="AS73" s="401"/>
      <c r="AT73" s="384"/>
      <c r="AU73" s="386"/>
      <c r="AV73" s="400"/>
      <c r="AW73" s="402"/>
      <c r="AX73" s="105" t="str">
        <f t="shared" ref="AX73:AX112" si="19">IF(SUM(BA73:BM73)&gt;0,"←未入力あり","")</f>
        <v/>
      </c>
      <c r="AY73" s="105" t="str">
        <f t="shared" ref="AY73:AY112" si="20">IF(BO73&lt;&gt;0,"←入力エラー","")</f>
        <v/>
      </c>
      <c r="AZ73" s="540"/>
      <c r="BA73" s="513">
        <f t="shared" ref="BA73:BA112" si="21">IF(AND($D73&lt;&gt;"",E73="",F73=""),1,0)</f>
        <v>0</v>
      </c>
      <c r="BB73" s="513">
        <f t="shared" ref="BB73:BB112" si="22">IF(AND($D73&lt;&gt;"",G73="",H73=""),1,0)</f>
        <v>0</v>
      </c>
      <c r="BC73" s="513">
        <f t="shared" ref="BC73:BC112" si="23">IF(AND($D73&lt;&gt;"",I73=""),1,0)</f>
        <v>0</v>
      </c>
      <c r="BD73" s="513">
        <f t="shared" ref="BD73:BD112" si="24">IF(AND(I73=801,L73=""),1,0)</f>
        <v>0</v>
      </c>
      <c r="BE73" s="513">
        <f t="shared" ref="BE73:BE112" si="25">IF(AND($D73&lt;&gt;"",COUNTA(M73:V73)=0),1,0)</f>
        <v>0</v>
      </c>
      <c r="BF73" s="513">
        <f t="shared" si="10"/>
        <v>0</v>
      </c>
      <c r="BG73" s="513">
        <f t="shared" ref="BG73:BG112" si="26">IF(AND($D73&lt;&gt;"",OR(Y73="",Z73="")),1,0)</f>
        <v>0</v>
      </c>
      <c r="BH73" s="513">
        <f t="shared" ref="BH73:BH112" si="27">IF(AND($D73&lt;&gt;"",$P73="○",OR(AA73="",AB73="",AC73="",AD73="")),1,0)</f>
        <v>0</v>
      </c>
      <c r="BI73" s="513">
        <f t="shared" ref="BI73:BI112" si="28">IF(AND($D73&lt;&gt;"",$Q73="○",OR(AE73="",AF73="",AG73="",AH73="")),1,0)</f>
        <v>0</v>
      </c>
      <c r="BJ73" s="513">
        <f t="shared" ref="BJ73:BJ112" si="29">IF(AND($D73&lt;&gt;"",$R73="○",OR(AI73="",AJ73="",AK73="",AL73="")),1,0)</f>
        <v>0</v>
      </c>
      <c r="BK73" s="513">
        <f t="shared" ref="BK73:BK112" si="30">IF(AND($D73&lt;&gt;"",$P73="○",OR(AM73="",AN73="",AO73="")),1,0)</f>
        <v>0</v>
      </c>
      <c r="BL73" s="513">
        <f t="shared" ref="BL73:BL112" si="31">IF(AND($D73&lt;&gt;"",$Q73="○",OR(AP73="",AQ73="",AR73="",AS73="")),1,0)</f>
        <v>0</v>
      </c>
      <c r="BM73" s="513">
        <f t="shared" ref="BM73:BM112" si="32">IF(AND($D73&lt;&gt;"",$R73="○",OR(AT73="",AU73="",AV73="",AW73="")),1,0)</f>
        <v>0</v>
      </c>
      <c r="BN73" s="513"/>
      <c r="BO73" s="513">
        <f t="shared" ref="BO73:BO112" si="33">IF(AND(COUNTA(M73:U73)&lt;&gt;0,V73&lt;&gt;""),1,0)</f>
        <v>0</v>
      </c>
      <c r="BP73" s="540"/>
      <c r="BQ73" s="540"/>
      <c r="BR73" s="540"/>
      <c r="BS73" s="540"/>
      <c r="BT73" s="540"/>
      <c r="BU73" s="540"/>
      <c r="BV73" s="540"/>
      <c r="BW73" s="539"/>
      <c r="BX73" s="539"/>
      <c r="BY73" s="539"/>
      <c r="BZ73" s="539"/>
      <c r="CA73" s="539"/>
      <c r="CB73" s="539"/>
      <c r="CC73" s="539"/>
      <c r="CD73" s="539"/>
      <c r="CE73" s="539"/>
      <c r="CF73" s="539"/>
      <c r="CG73" s="539"/>
      <c r="CH73" s="539"/>
      <c r="CI73" s="539"/>
      <c r="CJ73" s="539"/>
      <c r="CK73" s="539"/>
      <c r="CL73" s="539"/>
      <c r="CM73" s="539"/>
      <c r="CN73" s="539"/>
      <c r="CO73" s="539"/>
      <c r="CP73" s="364"/>
      <c r="CQ73" s="364"/>
    </row>
    <row r="74" spans="1:95" s="37" customFormat="1" ht="37.5" customHeight="1" x14ac:dyDescent="0.15">
      <c r="A74" s="687" t="str">
        <f>IF(B74&lt;&gt;"",設定!$C$4,"")</f>
        <v/>
      </c>
      <c r="B74" s="253" t="str">
        <f t="shared" si="1"/>
        <v/>
      </c>
      <c r="C74" s="444">
        <f t="shared" si="2"/>
        <v>62</v>
      </c>
      <c r="D74" s="767"/>
      <c r="E74" s="403"/>
      <c r="F74" s="404"/>
      <c r="G74" s="405"/>
      <c r="H74" s="406"/>
      <c r="I74" s="407"/>
      <c r="J74" s="408" t="str">
        <f>IFERROR(IF(I74="","",VLOOKUP(I74,国・地域!A:C,2,FALSE)),"正しい番号を入力してください")</f>
        <v/>
      </c>
      <c r="K74" s="409" t="str">
        <f>IFERROR(IF(I74="","",VLOOKUP(I74,国・地域!A:C,3,FALSE)),"正しい番号を入力してください")</f>
        <v/>
      </c>
      <c r="L74" s="381"/>
      <c r="M74" s="410"/>
      <c r="N74" s="411"/>
      <c r="O74" s="411"/>
      <c r="P74" s="411"/>
      <c r="Q74" s="411"/>
      <c r="R74" s="411"/>
      <c r="S74" s="411"/>
      <c r="T74" s="411"/>
      <c r="U74" s="412"/>
      <c r="V74" s="413"/>
      <c r="W74" s="412"/>
      <c r="X74" s="413"/>
      <c r="Y74" s="414"/>
      <c r="Z74" s="415"/>
      <c r="AA74" s="416"/>
      <c r="AB74" s="417"/>
      <c r="AC74" s="416"/>
      <c r="AD74" s="415"/>
      <c r="AE74" s="418"/>
      <c r="AF74" s="417"/>
      <c r="AG74" s="416"/>
      <c r="AH74" s="415"/>
      <c r="AI74" s="418"/>
      <c r="AJ74" s="417"/>
      <c r="AK74" s="416"/>
      <c r="AL74" s="415"/>
      <c r="AM74" s="403"/>
      <c r="AN74" s="405"/>
      <c r="AO74" s="381"/>
      <c r="AP74" s="403"/>
      <c r="AQ74" s="405"/>
      <c r="AR74" s="419"/>
      <c r="AS74" s="420"/>
      <c r="AT74" s="403"/>
      <c r="AU74" s="405"/>
      <c r="AV74" s="419"/>
      <c r="AW74" s="421"/>
      <c r="AX74" s="105" t="str">
        <f t="shared" si="19"/>
        <v/>
      </c>
      <c r="AY74" s="105" t="str">
        <f t="shared" si="20"/>
        <v/>
      </c>
      <c r="AZ74" s="540"/>
      <c r="BA74" s="513">
        <f t="shared" si="21"/>
        <v>0</v>
      </c>
      <c r="BB74" s="513">
        <f t="shared" si="22"/>
        <v>0</v>
      </c>
      <c r="BC74" s="513">
        <f t="shared" si="23"/>
        <v>0</v>
      </c>
      <c r="BD74" s="513">
        <f t="shared" si="24"/>
        <v>0</v>
      </c>
      <c r="BE74" s="513">
        <f t="shared" si="25"/>
        <v>0</v>
      </c>
      <c r="BF74" s="513">
        <f t="shared" si="10"/>
        <v>0</v>
      </c>
      <c r="BG74" s="513">
        <f t="shared" si="26"/>
        <v>0</v>
      </c>
      <c r="BH74" s="513">
        <f t="shared" si="27"/>
        <v>0</v>
      </c>
      <c r="BI74" s="513">
        <f t="shared" si="28"/>
        <v>0</v>
      </c>
      <c r="BJ74" s="513">
        <f t="shared" si="29"/>
        <v>0</v>
      </c>
      <c r="BK74" s="513">
        <f t="shared" si="30"/>
        <v>0</v>
      </c>
      <c r="BL74" s="513">
        <f t="shared" si="31"/>
        <v>0</v>
      </c>
      <c r="BM74" s="513">
        <f t="shared" si="32"/>
        <v>0</v>
      </c>
      <c r="BN74" s="513"/>
      <c r="BO74" s="513">
        <f t="shared" si="33"/>
        <v>0</v>
      </c>
      <c r="BP74" s="540"/>
      <c r="BQ74" s="540"/>
      <c r="BR74" s="540"/>
      <c r="BS74" s="540"/>
      <c r="BT74" s="540"/>
      <c r="BU74" s="540"/>
      <c r="BV74" s="540"/>
      <c r="BW74" s="539"/>
      <c r="BX74" s="539"/>
      <c r="BY74" s="539"/>
      <c r="BZ74" s="539"/>
      <c r="CA74" s="539"/>
      <c r="CB74" s="539"/>
      <c r="CC74" s="539"/>
      <c r="CD74" s="539"/>
      <c r="CE74" s="539"/>
      <c r="CF74" s="539"/>
      <c r="CG74" s="539"/>
      <c r="CH74" s="539"/>
      <c r="CI74" s="539"/>
      <c r="CJ74" s="539"/>
      <c r="CK74" s="539"/>
      <c r="CL74" s="539"/>
      <c r="CM74" s="539"/>
      <c r="CN74" s="539"/>
      <c r="CO74" s="539"/>
      <c r="CP74" s="364"/>
      <c r="CQ74" s="364"/>
    </row>
    <row r="75" spans="1:95" s="37" customFormat="1" ht="37.5" customHeight="1" x14ac:dyDescent="0.15">
      <c r="A75" s="687" t="str">
        <f>IF(B75&lt;&gt;"",設定!$C$4,"")</f>
        <v/>
      </c>
      <c r="B75" s="253" t="str">
        <f t="shared" si="1"/>
        <v/>
      </c>
      <c r="C75" s="444">
        <f t="shared" si="2"/>
        <v>63</v>
      </c>
      <c r="D75" s="767"/>
      <c r="E75" s="403"/>
      <c r="F75" s="404"/>
      <c r="G75" s="405"/>
      <c r="H75" s="406"/>
      <c r="I75" s="407"/>
      <c r="J75" s="408" t="str">
        <f>IFERROR(IF(I75="","",VLOOKUP(I75,国・地域!A:C,2,FALSE)),"正しい番号を入力してください")</f>
        <v/>
      </c>
      <c r="K75" s="409" t="str">
        <f>IFERROR(IF(I75="","",VLOOKUP(I75,国・地域!A:C,3,FALSE)),"正しい番号を入力してください")</f>
        <v/>
      </c>
      <c r="L75" s="381"/>
      <c r="M75" s="410"/>
      <c r="N75" s="411"/>
      <c r="O75" s="411"/>
      <c r="P75" s="411"/>
      <c r="Q75" s="411"/>
      <c r="R75" s="411"/>
      <c r="S75" s="411"/>
      <c r="T75" s="411"/>
      <c r="U75" s="412"/>
      <c r="V75" s="413"/>
      <c r="W75" s="412"/>
      <c r="X75" s="413"/>
      <c r="Y75" s="414"/>
      <c r="Z75" s="415"/>
      <c r="AA75" s="416"/>
      <c r="AB75" s="417"/>
      <c r="AC75" s="416"/>
      <c r="AD75" s="415"/>
      <c r="AE75" s="418"/>
      <c r="AF75" s="417"/>
      <c r="AG75" s="416"/>
      <c r="AH75" s="415"/>
      <c r="AI75" s="418"/>
      <c r="AJ75" s="417"/>
      <c r="AK75" s="416"/>
      <c r="AL75" s="415"/>
      <c r="AM75" s="403"/>
      <c r="AN75" s="405"/>
      <c r="AO75" s="381"/>
      <c r="AP75" s="403"/>
      <c r="AQ75" s="405"/>
      <c r="AR75" s="419"/>
      <c r="AS75" s="420"/>
      <c r="AT75" s="403"/>
      <c r="AU75" s="405"/>
      <c r="AV75" s="419"/>
      <c r="AW75" s="421"/>
      <c r="AX75" s="105" t="str">
        <f t="shared" si="19"/>
        <v/>
      </c>
      <c r="AY75" s="105" t="str">
        <f t="shared" si="20"/>
        <v/>
      </c>
      <c r="AZ75" s="540"/>
      <c r="BA75" s="513">
        <f t="shared" si="21"/>
        <v>0</v>
      </c>
      <c r="BB75" s="513">
        <f t="shared" si="22"/>
        <v>0</v>
      </c>
      <c r="BC75" s="513">
        <f t="shared" si="23"/>
        <v>0</v>
      </c>
      <c r="BD75" s="513">
        <f t="shared" si="24"/>
        <v>0</v>
      </c>
      <c r="BE75" s="513">
        <f t="shared" si="25"/>
        <v>0</v>
      </c>
      <c r="BF75" s="513">
        <f t="shared" si="10"/>
        <v>0</v>
      </c>
      <c r="BG75" s="513">
        <f t="shared" si="26"/>
        <v>0</v>
      </c>
      <c r="BH75" s="513">
        <f t="shared" si="27"/>
        <v>0</v>
      </c>
      <c r="BI75" s="513">
        <f t="shared" si="28"/>
        <v>0</v>
      </c>
      <c r="BJ75" s="513">
        <f t="shared" si="29"/>
        <v>0</v>
      </c>
      <c r="BK75" s="513">
        <f t="shared" si="30"/>
        <v>0</v>
      </c>
      <c r="BL75" s="513">
        <f t="shared" si="31"/>
        <v>0</v>
      </c>
      <c r="BM75" s="513">
        <f t="shared" si="32"/>
        <v>0</v>
      </c>
      <c r="BN75" s="513"/>
      <c r="BO75" s="513">
        <f t="shared" si="33"/>
        <v>0</v>
      </c>
      <c r="BP75" s="540"/>
      <c r="BQ75" s="540"/>
      <c r="BR75" s="540"/>
      <c r="BS75" s="540"/>
      <c r="BT75" s="540"/>
      <c r="BU75" s="540"/>
      <c r="BV75" s="540"/>
      <c r="BW75" s="539"/>
      <c r="BX75" s="539"/>
      <c r="BY75" s="539"/>
      <c r="BZ75" s="539"/>
      <c r="CA75" s="539"/>
      <c r="CB75" s="539"/>
      <c r="CC75" s="539"/>
      <c r="CD75" s="539"/>
      <c r="CE75" s="539"/>
      <c r="CF75" s="539"/>
      <c r="CG75" s="539"/>
      <c r="CH75" s="539"/>
      <c r="CI75" s="539"/>
      <c r="CJ75" s="539"/>
      <c r="CK75" s="539"/>
      <c r="CL75" s="539"/>
      <c r="CM75" s="539"/>
      <c r="CN75" s="539"/>
      <c r="CO75" s="539"/>
      <c r="CP75" s="364"/>
      <c r="CQ75" s="364"/>
    </row>
    <row r="76" spans="1:95" s="37" customFormat="1" ht="37.5" customHeight="1" x14ac:dyDescent="0.15">
      <c r="A76" s="687" t="str">
        <f>IF(B76&lt;&gt;"",設定!$C$4,"")</f>
        <v/>
      </c>
      <c r="B76" s="253" t="str">
        <f t="shared" si="1"/>
        <v/>
      </c>
      <c r="C76" s="444">
        <f t="shared" si="2"/>
        <v>64</v>
      </c>
      <c r="D76" s="767"/>
      <c r="E76" s="403"/>
      <c r="F76" s="404"/>
      <c r="G76" s="405"/>
      <c r="H76" s="406"/>
      <c r="I76" s="407"/>
      <c r="J76" s="408" t="str">
        <f>IFERROR(IF(I76="","",VLOOKUP(I76,国・地域!A:C,2,FALSE)),"正しい番号を入力してください")</f>
        <v/>
      </c>
      <c r="K76" s="409" t="str">
        <f>IFERROR(IF(I76="","",VLOOKUP(I76,国・地域!A:C,3,FALSE)),"正しい番号を入力してください")</f>
        <v/>
      </c>
      <c r="L76" s="381"/>
      <c r="M76" s="410"/>
      <c r="N76" s="411"/>
      <c r="O76" s="411"/>
      <c r="P76" s="411"/>
      <c r="Q76" s="411"/>
      <c r="R76" s="411"/>
      <c r="S76" s="411"/>
      <c r="T76" s="411"/>
      <c r="U76" s="412"/>
      <c r="V76" s="413"/>
      <c r="W76" s="412"/>
      <c r="X76" s="413"/>
      <c r="Y76" s="414"/>
      <c r="Z76" s="415"/>
      <c r="AA76" s="416"/>
      <c r="AB76" s="417"/>
      <c r="AC76" s="416"/>
      <c r="AD76" s="415"/>
      <c r="AE76" s="418"/>
      <c r="AF76" s="417"/>
      <c r="AG76" s="416"/>
      <c r="AH76" s="415"/>
      <c r="AI76" s="418"/>
      <c r="AJ76" s="417"/>
      <c r="AK76" s="416"/>
      <c r="AL76" s="415"/>
      <c r="AM76" s="403"/>
      <c r="AN76" s="405"/>
      <c r="AO76" s="381"/>
      <c r="AP76" s="403"/>
      <c r="AQ76" s="405"/>
      <c r="AR76" s="419"/>
      <c r="AS76" s="420"/>
      <c r="AT76" s="403"/>
      <c r="AU76" s="405"/>
      <c r="AV76" s="419"/>
      <c r="AW76" s="421"/>
      <c r="AX76" s="105" t="str">
        <f t="shared" si="19"/>
        <v/>
      </c>
      <c r="AY76" s="105" t="str">
        <f t="shared" si="20"/>
        <v/>
      </c>
      <c r="AZ76" s="540"/>
      <c r="BA76" s="513">
        <f t="shared" si="21"/>
        <v>0</v>
      </c>
      <c r="BB76" s="513">
        <f t="shared" si="22"/>
        <v>0</v>
      </c>
      <c r="BC76" s="513">
        <f t="shared" si="23"/>
        <v>0</v>
      </c>
      <c r="BD76" s="513">
        <f t="shared" si="24"/>
        <v>0</v>
      </c>
      <c r="BE76" s="513">
        <f t="shared" si="25"/>
        <v>0</v>
      </c>
      <c r="BF76" s="513">
        <f t="shared" si="10"/>
        <v>0</v>
      </c>
      <c r="BG76" s="513">
        <f t="shared" si="26"/>
        <v>0</v>
      </c>
      <c r="BH76" s="513">
        <f t="shared" si="27"/>
        <v>0</v>
      </c>
      <c r="BI76" s="513">
        <f t="shared" si="28"/>
        <v>0</v>
      </c>
      <c r="BJ76" s="513">
        <f t="shared" si="29"/>
        <v>0</v>
      </c>
      <c r="BK76" s="513">
        <f t="shared" si="30"/>
        <v>0</v>
      </c>
      <c r="BL76" s="513">
        <f t="shared" si="31"/>
        <v>0</v>
      </c>
      <c r="BM76" s="513">
        <f t="shared" si="32"/>
        <v>0</v>
      </c>
      <c r="BN76" s="513"/>
      <c r="BO76" s="513">
        <f t="shared" si="33"/>
        <v>0</v>
      </c>
      <c r="BP76" s="540"/>
      <c r="BQ76" s="540"/>
      <c r="BR76" s="540"/>
      <c r="BS76" s="540"/>
      <c r="BT76" s="540"/>
      <c r="BU76" s="540"/>
      <c r="BV76" s="540"/>
      <c r="BW76" s="539"/>
      <c r="BX76" s="539"/>
      <c r="BY76" s="539"/>
      <c r="BZ76" s="539"/>
      <c r="CA76" s="539"/>
      <c r="CB76" s="539"/>
      <c r="CC76" s="539"/>
      <c r="CD76" s="539"/>
      <c r="CE76" s="539"/>
      <c r="CF76" s="539"/>
      <c r="CG76" s="539"/>
      <c r="CH76" s="539"/>
      <c r="CI76" s="539"/>
      <c r="CJ76" s="539"/>
      <c r="CK76" s="539"/>
      <c r="CL76" s="539"/>
      <c r="CM76" s="539"/>
      <c r="CN76" s="539"/>
      <c r="CO76" s="539"/>
      <c r="CP76" s="364"/>
      <c r="CQ76" s="364"/>
    </row>
    <row r="77" spans="1:95" s="37" customFormat="1" ht="37.5" customHeight="1" x14ac:dyDescent="0.15">
      <c r="A77" s="738" t="str">
        <f>IF(B77&lt;&gt;"",設定!$C$4,"")</f>
        <v/>
      </c>
      <c r="B77" s="254" t="str">
        <f t="shared" si="1"/>
        <v/>
      </c>
      <c r="C77" s="445">
        <f t="shared" si="2"/>
        <v>65</v>
      </c>
      <c r="D77" s="768"/>
      <c r="E77" s="422"/>
      <c r="F77" s="423"/>
      <c r="G77" s="424"/>
      <c r="H77" s="425"/>
      <c r="I77" s="426"/>
      <c r="J77" s="427" t="str">
        <f>IFERROR(IF(I77="","",VLOOKUP(I77,国・地域!A:C,2,FALSE)),"正しい番号を入力してください")</f>
        <v/>
      </c>
      <c r="K77" s="428" t="str">
        <f>IFERROR(IF(I77="","",VLOOKUP(I77,国・地域!A:C,3,FALSE)),"正しい番号を入力してください")</f>
        <v/>
      </c>
      <c r="L77" s="382"/>
      <c r="M77" s="429"/>
      <c r="N77" s="430"/>
      <c r="O77" s="430"/>
      <c r="P77" s="430"/>
      <c r="Q77" s="430"/>
      <c r="R77" s="430"/>
      <c r="S77" s="430"/>
      <c r="T77" s="430"/>
      <c r="U77" s="431"/>
      <c r="V77" s="432"/>
      <c r="W77" s="431"/>
      <c r="X77" s="432"/>
      <c r="Y77" s="433"/>
      <c r="Z77" s="434"/>
      <c r="AA77" s="435"/>
      <c r="AB77" s="436"/>
      <c r="AC77" s="435"/>
      <c r="AD77" s="434"/>
      <c r="AE77" s="437"/>
      <c r="AF77" s="436"/>
      <c r="AG77" s="435"/>
      <c r="AH77" s="434"/>
      <c r="AI77" s="437"/>
      <c r="AJ77" s="436"/>
      <c r="AK77" s="435"/>
      <c r="AL77" s="434"/>
      <c r="AM77" s="422"/>
      <c r="AN77" s="424"/>
      <c r="AO77" s="382"/>
      <c r="AP77" s="422"/>
      <c r="AQ77" s="424"/>
      <c r="AR77" s="438"/>
      <c r="AS77" s="439"/>
      <c r="AT77" s="422"/>
      <c r="AU77" s="424"/>
      <c r="AV77" s="438"/>
      <c r="AW77" s="440"/>
      <c r="AX77" s="105" t="str">
        <f t="shared" si="19"/>
        <v/>
      </c>
      <c r="AY77" s="105" t="str">
        <f t="shared" si="20"/>
        <v/>
      </c>
      <c r="AZ77" s="540"/>
      <c r="BA77" s="513">
        <f t="shared" si="21"/>
        <v>0</v>
      </c>
      <c r="BB77" s="513">
        <f t="shared" si="22"/>
        <v>0</v>
      </c>
      <c r="BC77" s="513">
        <f t="shared" si="23"/>
        <v>0</v>
      </c>
      <c r="BD77" s="513">
        <f t="shared" si="24"/>
        <v>0</v>
      </c>
      <c r="BE77" s="513">
        <f t="shared" si="25"/>
        <v>0</v>
      </c>
      <c r="BF77" s="513">
        <f t="shared" si="10"/>
        <v>0</v>
      </c>
      <c r="BG77" s="513">
        <f t="shared" si="26"/>
        <v>0</v>
      </c>
      <c r="BH77" s="513">
        <f t="shared" si="27"/>
        <v>0</v>
      </c>
      <c r="BI77" s="513">
        <f t="shared" si="28"/>
        <v>0</v>
      </c>
      <c r="BJ77" s="513">
        <f t="shared" si="29"/>
        <v>0</v>
      </c>
      <c r="BK77" s="513">
        <f t="shared" si="30"/>
        <v>0</v>
      </c>
      <c r="BL77" s="513">
        <f t="shared" si="31"/>
        <v>0</v>
      </c>
      <c r="BM77" s="513">
        <f t="shared" si="32"/>
        <v>0</v>
      </c>
      <c r="BN77" s="513"/>
      <c r="BO77" s="513">
        <f t="shared" si="33"/>
        <v>0</v>
      </c>
      <c r="BP77" s="540"/>
      <c r="BQ77" s="540"/>
      <c r="BR77" s="540"/>
      <c r="BS77" s="540"/>
      <c r="BT77" s="540"/>
      <c r="BU77" s="540"/>
      <c r="BV77" s="540"/>
      <c r="BW77" s="539"/>
      <c r="BX77" s="539"/>
      <c r="BY77" s="539"/>
      <c r="BZ77" s="539"/>
      <c r="CA77" s="539"/>
      <c r="CB77" s="539"/>
      <c r="CC77" s="539"/>
      <c r="CD77" s="539"/>
      <c r="CE77" s="539"/>
      <c r="CF77" s="539"/>
      <c r="CG77" s="539"/>
      <c r="CH77" s="539"/>
      <c r="CI77" s="539"/>
      <c r="CJ77" s="539"/>
      <c r="CK77" s="539"/>
      <c r="CL77" s="539"/>
      <c r="CM77" s="539"/>
      <c r="CN77" s="539"/>
      <c r="CO77" s="539"/>
      <c r="CP77" s="364"/>
      <c r="CQ77" s="364"/>
    </row>
    <row r="78" spans="1:95" s="37" customFormat="1" ht="37.5" customHeight="1" x14ac:dyDescent="0.15">
      <c r="A78" s="739" t="str">
        <f>IF(B78&lt;&gt;"",設定!$C$4,"")</f>
        <v/>
      </c>
      <c r="B78" s="731" t="str">
        <f t="shared" ref="B78:B141" si="34">IF(COUNTA(D78:I78,L78)&gt;0,$B$7,"")</f>
        <v/>
      </c>
      <c r="C78" s="376">
        <f t="shared" ref="C78:C141" si="35">ROW()-12</f>
        <v>66</v>
      </c>
      <c r="D78" s="766"/>
      <c r="E78" s="384"/>
      <c r="F78" s="385"/>
      <c r="G78" s="386"/>
      <c r="H78" s="387"/>
      <c r="I78" s="388"/>
      <c r="J78" s="389" t="str">
        <f>IFERROR(IF(I78="","",VLOOKUP(I78,国・地域!A:C,2,FALSE)),"正しい番号を入力してください")</f>
        <v/>
      </c>
      <c r="K78" s="390" t="str">
        <f>IFERROR(IF(I78="","",VLOOKUP(I78,国・地域!A:C,3,FALSE)),"正しい番号を入力してください")</f>
        <v/>
      </c>
      <c r="L78" s="383"/>
      <c r="M78" s="391"/>
      <c r="N78" s="392"/>
      <c r="O78" s="392"/>
      <c r="P78" s="392"/>
      <c r="Q78" s="392"/>
      <c r="R78" s="392"/>
      <c r="S78" s="392"/>
      <c r="T78" s="392"/>
      <c r="U78" s="393"/>
      <c r="V78" s="394"/>
      <c r="W78" s="393"/>
      <c r="X78" s="394"/>
      <c r="Y78" s="395"/>
      <c r="Z78" s="396"/>
      <c r="AA78" s="397"/>
      <c r="AB78" s="398"/>
      <c r="AC78" s="397"/>
      <c r="AD78" s="396"/>
      <c r="AE78" s="399"/>
      <c r="AF78" s="398"/>
      <c r="AG78" s="397"/>
      <c r="AH78" s="396"/>
      <c r="AI78" s="399"/>
      <c r="AJ78" s="398"/>
      <c r="AK78" s="397"/>
      <c r="AL78" s="396"/>
      <c r="AM78" s="384"/>
      <c r="AN78" s="386"/>
      <c r="AO78" s="383"/>
      <c r="AP78" s="384"/>
      <c r="AQ78" s="386"/>
      <c r="AR78" s="400"/>
      <c r="AS78" s="401"/>
      <c r="AT78" s="384"/>
      <c r="AU78" s="386"/>
      <c r="AV78" s="400"/>
      <c r="AW78" s="402"/>
      <c r="AX78" s="105" t="str">
        <f t="shared" si="19"/>
        <v/>
      </c>
      <c r="AY78" s="105" t="str">
        <f t="shared" si="20"/>
        <v/>
      </c>
      <c r="AZ78" s="540"/>
      <c r="BA78" s="513">
        <f t="shared" si="21"/>
        <v>0</v>
      </c>
      <c r="BB78" s="513">
        <f t="shared" si="22"/>
        <v>0</v>
      </c>
      <c r="BC78" s="513">
        <f t="shared" si="23"/>
        <v>0</v>
      </c>
      <c r="BD78" s="513">
        <f t="shared" si="24"/>
        <v>0</v>
      </c>
      <c r="BE78" s="513">
        <f t="shared" si="25"/>
        <v>0</v>
      </c>
      <c r="BF78" s="513">
        <f t="shared" ref="BF78:BF141" si="36">IF(AND($D78&lt;&gt;"",$M78="○",OR(W78="",X78="")),1,0)</f>
        <v>0</v>
      </c>
      <c r="BG78" s="513">
        <f t="shared" si="26"/>
        <v>0</v>
      </c>
      <c r="BH78" s="513">
        <f t="shared" si="27"/>
        <v>0</v>
      </c>
      <c r="BI78" s="513">
        <f t="shared" si="28"/>
        <v>0</v>
      </c>
      <c r="BJ78" s="513">
        <f t="shared" si="29"/>
        <v>0</v>
      </c>
      <c r="BK78" s="513">
        <f t="shared" si="30"/>
        <v>0</v>
      </c>
      <c r="BL78" s="513">
        <f t="shared" si="31"/>
        <v>0</v>
      </c>
      <c r="BM78" s="513">
        <f t="shared" si="32"/>
        <v>0</v>
      </c>
      <c r="BN78" s="513"/>
      <c r="BO78" s="513">
        <f t="shared" si="33"/>
        <v>0</v>
      </c>
      <c r="BP78" s="540"/>
      <c r="BQ78" s="540"/>
      <c r="BR78" s="540"/>
      <c r="BS78" s="540"/>
      <c r="BT78" s="540"/>
      <c r="BU78" s="540"/>
      <c r="BV78" s="540"/>
      <c r="BW78" s="539"/>
      <c r="BX78" s="539"/>
      <c r="BY78" s="539"/>
      <c r="BZ78" s="539"/>
      <c r="CA78" s="539"/>
      <c r="CB78" s="539"/>
      <c r="CC78" s="539"/>
      <c r="CD78" s="539"/>
      <c r="CE78" s="539"/>
      <c r="CF78" s="539"/>
      <c r="CG78" s="539"/>
      <c r="CH78" s="539"/>
      <c r="CI78" s="539"/>
      <c r="CJ78" s="539"/>
      <c r="CK78" s="539"/>
      <c r="CL78" s="539"/>
      <c r="CM78" s="539"/>
      <c r="CN78" s="539"/>
      <c r="CO78" s="539"/>
      <c r="CP78" s="364"/>
      <c r="CQ78" s="364"/>
    </row>
    <row r="79" spans="1:95" s="37" customFormat="1" ht="37.5" customHeight="1" x14ac:dyDescent="0.15">
      <c r="A79" s="687" t="str">
        <f>IF(B79&lt;&gt;"",設定!$C$4,"")</f>
        <v/>
      </c>
      <c r="B79" s="253" t="str">
        <f t="shared" si="34"/>
        <v/>
      </c>
      <c r="C79" s="444">
        <f t="shared" si="35"/>
        <v>67</v>
      </c>
      <c r="D79" s="767"/>
      <c r="E79" s="403"/>
      <c r="F79" s="404"/>
      <c r="G79" s="405"/>
      <c r="H79" s="406"/>
      <c r="I79" s="407"/>
      <c r="J79" s="408" t="str">
        <f>IFERROR(IF(I79="","",VLOOKUP(I79,国・地域!A:C,2,FALSE)),"正しい番号を入力してください")</f>
        <v/>
      </c>
      <c r="K79" s="409" t="str">
        <f>IFERROR(IF(I79="","",VLOOKUP(I79,国・地域!A:C,3,FALSE)),"正しい番号を入力してください")</f>
        <v/>
      </c>
      <c r="L79" s="381"/>
      <c r="M79" s="410"/>
      <c r="N79" s="411"/>
      <c r="O79" s="411"/>
      <c r="P79" s="411"/>
      <c r="Q79" s="411"/>
      <c r="R79" s="411"/>
      <c r="S79" s="411"/>
      <c r="T79" s="411"/>
      <c r="U79" s="412"/>
      <c r="V79" s="413"/>
      <c r="W79" s="412"/>
      <c r="X79" s="413"/>
      <c r="Y79" s="414"/>
      <c r="Z79" s="415"/>
      <c r="AA79" s="416"/>
      <c r="AB79" s="417"/>
      <c r="AC79" s="416"/>
      <c r="AD79" s="415"/>
      <c r="AE79" s="418"/>
      <c r="AF79" s="417"/>
      <c r="AG79" s="416"/>
      <c r="AH79" s="415"/>
      <c r="AI79" s="418"/>
      <c r="AJ79" s="417"/>
      <c r="AK79" s="416"/>
      <c r="AL79" s="415"/>
      <c r="AM79" s="403"/>
      <c r="AN79" s="405"/>
      <c r="AO79" s="381"/>
      <c r="AP79" s="403"/>
      <c r="AQ79" s="405"/>
      <c r="AR79" s="419"/>
      <c r="AS79" s="420"/>
      <c r="AT79" s="403"/>
      <c r="AU79" s="405"/>
      <c r="AV79" s="419"/>
      <c r="AW79" s="421"/>
      <c r="AX79" s="105" t="str">
        <f t="shared" si="19"/>
        <v/>
      </c>
      <c r="AY79" s="105" t="str">
        <f t="shared" si="20"/>
        <v/>
      </c>
      <c r="AZ79" s="540"/>
      <c r="BA79" s="513">
        <f t="shared" si="21"/>
        <v>0</v>
      </c>
      <c r="BB79" s="513">
        <f t="shared" si="22"/>
        <v>0</v>
      </c>
      <c r="BC79" s="513">
        <f t="shared" si="23"/>
        <v>0</v>
      </c>
      <c r="BD79" s="513">
        <f t="shared" si="24"/>
        <v>0</v>
      </c>
      <c r="BE79" s="513">
        <f t="shared" si="25"/>
        <v>0</v>
      </c>
      <c r="BF79" s="513">
        <f t="shared" si="36"/>
        <v>0</v>
      </c>
      <c r="BG79" s="513">
        <f t="shared" si="26"/>
        <v>0</v>
      </c>
      <c r="BH79" s="513">
        <f t="shared" si="27"/>
        <v>0</v>
      </c>
      <c r="BI79" s="513">
        <f t="shared" si="28"/>
        <v>0</v>
      </c>
      <c r="BJ79" s="513">
        <f t="shared" si="29"/>
        <v>0</v>
      </c>
      <c r="BK79" s="513">
        <f t="shared" si="30"/>
        <v>0</v>
      </c>
      <c r="BL79" s="513">
        <f t="shared" si="31"/>
        <v>0</v>
      </c>
      <c r="BM79" s="513">
        <f t="shared" si="32"/>
        <v>0</v>
      </c>
      <c r="BN79" s="513"/>
      <c r="BO79" s="513">
        <f t="shared" si="33"/>
        <v>0</v>
      </c>
      <c r="BP79" s="540"/>
      <c r="BQ79" s="540"/>
      <c r="BR79" s="540"/>
      <c r="BS79" s="540"/>
      <c r="BT79" s="540"/>
      <c r="BU79" s="540"/>
      <c r="BV79" s="540"/>
      <c r="BW79" s="539"/>
      <c r="BX79" s="539"/>
      <c r="BY79" s="539"/>
      <c r="BZ79" s="539"/>
      <c r="CA79" s="539"/>
      <c r="CB79" s="539"/>
      <c r="CC79" s="539"/>
      <c r="CD79" s="539"/>
      <c r="CE79" s="539"/>
      <c r="CF79" s="539"/>
      <c r="CG79" s="539"/>
      <c r="CH79" s="539"/>
      <c r="CI79" s="539"/>
      <c r="CJ79" s="539"/>
      <c r="CK79" s="539"/>
      <c r="CL79" s="539"/>
      <c r="CM79" s="539"/>
      <c r="CN79" s="539"/>
      <c r="CO79" s="539"/>
      <c r="CP79" s="364"/>
      <c r="CQ79" s="364"/>
    </row>
    <row r="80" spans="1:95" s="37" customFormat="1" ht="37.5" customHeight="1" x14ac:dyDescent="0.15">
      <c r="A80" s="687" t="str">
        <f>IF(B80&lt;&gt;"",設定!$C$4,"")</f>
        <v/>
      </c>
      <c r="B80" s="253" t="str">
        <f t="shared" si="34"/>
        <v/>
      </c>
      <c r="C80" s="444">
        <f t="shared" si="35"/>
        <v>68</v>
      </c>
      <c r="D80" s="767"/>
      <c r="E80" s="403"/>
      <c r="F80" s="404"/>
      <c r="G80" s="405"/>
      <c r="H80" s="406"/>
      <c r="I80" s="407"/>
      <c r="J80" s="408" t="str">
        <f>IFERROR(IF(I80="","",VLOOKUP(I80,国・地域!A:C,2,FALSE)),"正しい番号を入力してください")</f>
        <v/>
      </c>
      <c r="K80" s="409" t="str">
        <f>IFERROR(IF(I80="","",VLOOKUP(I80,国・地域!A:C,3,FALSE)),"正しい番号を入力してください")</f>
        <v/>
      </c>
      <c r="L80" s="381"/>
      <c r="M80" s="410"/>
      <c r="N80" s="411"/>
      <c r="O80" s="411"/>
      <c r="P80" s="411"/>
      <c r="Q80" s="411"/>
      <c r="R80" s="411"/>
      <c r="S80" s="411"/>
      <c r="T80" s="411"/>
      <c r="U80" s="412"/>
      <c r="V80" s="413"/>
      <c r="W80" s="412"/>
      <c r="X80" s="413"/>
      <c r="Y80" s="414"/>
      <c r="Z80" s="415"/>
      <c r="AA80" s="416"/>
      <c r="AB80" s="417"/>
      <c r="AC80" s="416"/>
      <c r="AD80" s="415"/>
      <c r="AE80" s="418"/>
      <c r="AF80" s="417"/>
      <c r="AG80" s="416"/>
      <c r="AH80" s="415"/>
      <c r="AI80" s="418"/>
      <c r="AJ80" s="417"/>
      <c r="AK80" s="416"/>
      <c r="AL80" s="415"/>
      <c r="AM80" s="403"/>
      <c r="AN80" s="405"/>
      <c r="AO80" s="381"/>
      <c r="AP80" s="403"/>
      <c r="AQ80" s="405"/>
      <c r="AR80" s="419"/>
      <c r="AS80" s="420"/>
      <c r="AT80" s="403"/>
      <c r="AU80" s="405"/>
      <c r="AV80" s="419"/>
      <c r="AW80" s="421"/>
      <c r="AX80" s="105" t="str">
        <f t="shared" si="19"/>
        <v/>
      </c>
      <c r="AY80" s="105" t="str">
        <f t="shared" si="20"/>
        <v/>
      </c>
      <c r="AZ80" s="540"/>
      <c r="BA80" s="513">
        <f t="shared" si="21"/>
        <v>0</v>
      </c>
      <c r="BB80" s="513">
        <f t="shared" si="22"/>
        <v>0</v>
      </c>
      <c r="BC80" s="513">
        <f t="shared" si="23"/>
        <v>0</v>
      </c>
      <c r="BD80" s="513">
        <f t="shared" si="24"/>
        <v>0</v>
      </c>
      <c r="BE80" s="513">
        <f t="shared" si="25"/>
        <v>0</v>
      </c>
      <c r="BF80" s="513">
        <f t="shared" si="36"/>
        <v>0</v>
      </c>
      <c r="BG80" s="513">
        <f t="shared" si="26"/>
        <v>0</v>
      </c>
      <c r="BH80" s="513">
        <f t="shared" si="27"/>
        <v>0</v>
      </c>
      <c r="BI80" s="513">
        <f t="shared" si="28"/>
        <v>0</v>
      </c>
      <c r="BJ80" s="513">
        <f t="shared" si="29"/>
        <v>0</v>
      </c>
      <c r="BK80" s="513">
        <f t="shared" si="30"/>
        <v>0</v>
      </c>
      <c r="BL80" s="513">
        <f t="shared" si="31"/>
        <v>0</v>
      </c>
      <c r="BM80" s="513">
        <f t="shared" si="32"/>
        <v>0</v>
      </c>
      <c r="BN80" s="513"/>
      <c r="BO80" s="513">
        <f t="shared" si="33"/>
        <v>0</v>
      </c>
      <c r="BP80" s="540"/>
      <c r="BQ80" s="540"/>
      <c r="BR80" s="540"/>
      <c r="BS80" s="540"/>
      <c r="BT80" s="540"/>
      <c r="BU80" s="540"/>
      <c r="BV80" s="540"/>
      <c r="BW80" s="539"/>
      <c r="BX80" s="539"/>
      <c r="BY80" s="539"/>
      <c r="BZ80" s="539"/>
      <c r="CA80" s="539"/>
      <c r="CB80" s="539"/>
      <c r="CC80" s="539"/>
      <c r="CD80" s="539"/>
      <c r="CE80" s="539"/>
      <c r="CF80" s="539"/>
      <c r="CG80" s="539"/>
      <c r="CH80" s="539"/>
      <c r="CI80" s="539"/>
      <c r="CJ80" s="539"/>
      <c r="CK80" s="539"/>
      <c r="CL80" s="539"/>
      <c r="CM80" s="539"/>
      <c r="CN80" s="539"/>
      <c r="CO80" s="539"/>
      <c r="CP80" s="364"/>
      <c r="CQ80" s="364"/>
    </row>
    <row r="81" spans="1:95" s="37" customFormat="1" ht="37.5" customHeight="1" x14ac:dyDescent="0.15">
      <c r="A81" s="687" t="str">
        <f>IF(B81&lt;&gt;"",設定!$C$4,"")</f>
        <v/>
      </c>
      <c r="B81" s="253" t="str">
        <f t="shared" si="34"/>
        <v/>
      </c>
      <c r="C81" s="444">
        <f t="shared" si="35"/>
        <v>69</v>
      </c>
      <c r="D81" s="767"/>
      <c r="E81" s="403"/>
      <c r="F81" s="404"/>
      <c r="G81" s="405"/>
      <c r="H81" s="406"/>
      <c r="I81" s="407"/>
      <c r="J81" s="408" t="str">
        <f>IFERROR(IF(I81="","",VLOOKUP(I81,国・地域!A:C,2,FALSE)),"正しい番号を入力してください")</f>
        <v/>
      </c>
      <c r="K81" s="409" t="str">
        <f>IFERROR(IF(I81="","",VLOOKUP(I81,国・地域!A:C,3,FALSE)),"正しい番号を入力してください")</f>
        <v/>
      </c>
      <c r="L81" s="381"/>
      <c r="M81" s="410"/>
      <c r="N81" s="411"/>
      <c r="O81" s="411"/>
      <c r="P81" s="411"/>
      <c r="Q81" s="411"/>
      <c r="R81" s="411"/>
      <c r="S81" s="411"/>
      <c r="T81" s="411"/>
      <c r="U81" s="412"/>
      <c r="V81" s="413"/>
      <c r="W81" s="412"/>
      <c r="X81" s="413"/>
      <c r="Y81" s="414"/>
      <c r="Z81" s="415"/>
      <c r="AA81" s="416"/>
      <c r="AB81" s="417"/>
      <c r="AC81" s="416"/>
      <c r="AD81" s="415"/>
      <c r="AE81" s="418"/>
      <c r="AF81" s="417"/>
      <c r="AG81" s="416"/>
      <c r="AH81" s="415"/>
      <c r="AI81" s="418"/>
      <c r="AJ81" s="417"/>
      <c r="AK81" s="416"/>
      <c r="AL81" s="415"/>
      <c r="AM81" s="403"/>
      <c r="AN81" s="405"/>
      <c r="AO81" s="381"/>
      <c r="AP81" s="403"/>
      <c r="AQ81" s="405"/>
      <c r="AR81" s="419"/>
      <c r="AS81" s="420"/>
      <c r="AT81" s="403"/>
      <c r="AU81" s="405"/>
      <c r="AV81" s="419"/>
      <c r="AW81" s="421"/>
      <c r="AX81" s="105" t="str">
        <f t="shared" si="19"/>
        <v/>
      </c>
      <c r="AY81" s="105" t="str">
        <f t="shared" si="20"/>
        <v/>
      </c>
      <c r="AZ81" s="540"/>
      <c r="BA81" s="513">
        <f t="shared" si="21"/>
        <v>0</v>
      </c>
      <c r="BB81" s="513">
        <f t="shared" si="22"/>
        <v>0</v>
      </c>
      <c r="BC81" s="513">
        <f t="shared" si="23"/>
        <v>0</v>
      </c>
      <c r="BD81" s="513">
        <f t="shared" si="24"/>
        <v>0</v>
      </c>
      <c r="BE81" s="513">
        <f t="shared" si="25"/>
        <v>0</v>
      </c>
      <c r="BF81" s="513">
        <f t="shared" si="36"/>
        <v>0</v>
      </c>
      <c r="BG81" s="513">
        <f t="shared" si="26"/>
        <v>0</v>
      </c>
      <c r="BH81" s="513">
        <f t="shared" si="27"/>
        <v>0</v>
      </c>
      <c r="BI81" s="513">
        <f t="shared" si="28"/>
        <v>0</v>
      </c>
      <c r="BJ81" s="513">
        <f t="shared" si="29"/>
        <v>0</v>
      </c>
      <c r="BK81" s="513">
        <f t="shared" si="30"/>
        <v>0</v>
      </c>
      <c r="BL81" s="513">
        <f t="shared" si="31"/>
        <v>0</v>
      </c>
      <c r="BM81" s="513">
        <f t="shared" si="32"/>
        <v>0</v>
      </c>
      <c r="BN81" s="513"/>
      <c r="BO81" s="513">
        <f t="shared" si="33"/>
        <v>0</v>
      </c>
      <c r="BP81" s="540"/>
      <c r="BQ81" s="540"/>
      <c r="BR81" s="540"/>
      <c r="BS81" s="540"/>
      <c r="BT81" s="540"/>
      <c r="BU81" s="540"/>
      <c r="BV81" s="540"/>
      <c r="BW81" s="539"/>
      <c r="BX81" s="539"/>
      <c r="BY81" s="539"/>
      <c r="BZ81" s="539"/>
      <c r="CA81" s="539"/>
      <c r="CB81" s="539"/>
      <c r="CC81" s="539"/>
      <c r="CD81" s="539"/>
      <c r="CE81" s="539"/>
      <c r="CF81" s="539"/>
      <c r="CG81" s="539"/>
      <c r="CH81" s="539"/>
      <c r="CI81" s="539"/>
      <c r="CJ81" s="539"/>
      <c r="CK81" s="539"/>
      <c r="CL81" s="539"/>
      <c r="CM81" s="539"/>
      <c r="CN81" s="539"/>
      <c r="CO81" s="539"/>
      <c r="CP81" s="364"/>
      <c r="CQ81" s="364"/>
    </row>
    <row r="82" spans="1:95" s="37" customFormat="1" ht="37.5" customHeight="1" x14ac:dyDescent="0.15">
      <c r="A82" s="738" t="str">
        <f>IF(B82&lt;&gt;"",設定!$C$4,"")</f>
        <v/>
      </c>
      <c r="B82" s="254" t="str">
        <f t="shared" si="34"/>
        <v/>
      </c>
      <c r="C82" s="445">
        <f t="shared" si="35"/>
        <v>70</v>
      </c>
      <c r="D82" s="768"/>
      <c r="E82" s="422"/>
      <c r="F82" s="423"/>
      <c r="G82" s="424"/>
      <c r="H82" s="425"/>
      <c r="I82" s="426"/>
      <c r="J82" s="427" t="str">
        <f>IFERROR(IF(I82="","",VLOOKUP(I82,国・地域!A:C,2,FALSE)),"正しい番号を入力してください")</f>
        <v/>
      </c>
      <c r="K82" s="428" t="str">
        <f>IFERROR(IF(I82="","",VLOOKUP(I82,国・地域!A:C,3,FALSE)),"正しい番号を入力してください")</f>
        <v/>
      </c>
      <c r="L82" s="382"/>
      <c r="M82" s="429"/>
      <c r="N82" s="430"/>
      <c r="O82" s="430"/>
      <c r="P82" s="430"/>
      <c r="Q82" s="430"/>
      <c r="R82" s="430"/>
      <c r="S82" s="430"/>
      <c r="T82" s="430"/>
      <c r="U82" s="431"/>
      <c r="V82" s="432"/>
      <c r="W82" s="431"/>
      <c r="X82" s="432"/>
      <c r="Y82" s="433"/>
      <c r="Z82" s="434"/>
      <c r="AA82" s="435"/>
      <c r="AB82" s="436"/>
      <c r="AC82" s="435"/>
      <c r="AD82" s="434"/>
      <c r="AE82" s="437"/>
      <c r="AF82" s="436"/>
      <c r="AG82" s="435"/>
      <c r="AH82" s="434"/>
      <c r="AI82" s="437"/>
      <c r="AJ82" s="436"/>
      <c r="AK82" s="435"/>
      <c r="AL82" s="434"/>
      <c r="AM82" s="422"/>
      <c r="AN82" s="424"/>
      <c r="AO82" s="382"/>
      <c r="AP82" s="422"/>
      <c r="AQ82" s="424"/>
      <c r="AR82" s="438"/>
      <c r="AS82" s="439"/>
      <c r="AT82" s="422"/>
      <c r="AU82" s="424"/>
      <c r="AV82" s="438"/>
      <c r="AW82" s="440"/>
      <c r="AX82" s="105" t="str">
        <f t="shared" si="19"/>
        <v/>
      </c>
      <c r="AY82" s="105" t="str">
        <f t="shared" si="20"/>
        <v/>
      </c>
      <c r="AZ82" s="540"/>
      <c r="BA82" s="513">
        <f t="shared" si="21"/>
        <v>0</v>
      </c>
      <c r="BB82" s="513">
        <f t="shared" si="22"/>
        <v>0</v>
      </c>
      <c r="BC82" s="513">
        <f t="shared" si="23"/>
        <v>0</v>
      </c>
      <c r="BD82" s="513">
        <f t="shared" si="24"/>
        <v>0</v>
      </c>
      <c r="BE82" s="513">
        <f t="shared" si="25"/>
        <v>0</v>
      </c>
      <c r="BF82" s="513">
        <f t="shared" si="36"/>
        <v>0</v>
      </c>
      <c r="BG82" s="513">
        <f t="shared" si="26"/>
        <v>0</v>
      </c>
      <c r="BH82" s="513">
        <f t="shared" si="27"/>
        <v>0</v>
      </c>
      <c r="BI82" s="513">
        <f t="shared" si="28"/>
        <v>0</v>
      </c>
      <c r="BJ82" s="513">
        <f t="shared" si="29"/>
        <v>0</v>
      </c>
      <c r="BK82" s="513">
        <f t="shared" si="30"/>
        <v>0</v>
      </c>
      <c r="BL82" s="513">
        <f t="shared" si="31"/>
        <v>0</v>
      </c>
      <c r="BM82" s="513">
        <f t="shared" si="32"/>
        <v>0</v>
      </c>
      <c r="BN82" s="513"/>
      <c r="BO82" s="513">
        <f t="shared" si="33"/>
        <v>0</v>
      </c>
      <c r="BP82" s="540"/>
      <c r="BQ82" s="540"/>
      <c r="BR82" s="540"/>
      <c r="BS82" s="540"/>
      <c r="BT82" s="540"/>
      <c r="BU82" s="540"/>
      <c r="BV82" s="540"/>
      <c r="BW82" s="539"/>
      <c r="BX82" s="539"/>
      <c r="BY82" s="539"/>
      <c r="BZ82" s="539"/>
      <c r="CA82" s="539"/>
      <c r="CB82" s="539"/>
      <c r="CC82" s="539"/>
      <c r="CD82" s="539"/>
      <c r="CE82" s="539"/>
      <c r="CF82" s="539"/>
      <c r="CG82" s="539"/>
      <c r="CH82" s="539"/>
      <c r="CI82" s="539"/>
      <c r="CJ82" s="539"/>
      <c r="CK82" s="539"/>
      <c r="CL82" s="539"/>
      <c r="CM82" s="539"/>
      <c r="CN82" s="539"/>
      <c r="CO82" s="539"/>
      <c r="CP82" s="364"/>
      <c r="CQ82" s="364"/>
    </row>
    <row r="83" spans="1:95" s="37" customFormat="1" ht="37.5" customHeight="1" x14ac:dyDescent="0.15">
      <c r="A83" s="739" t="str">
        <f>IF(B83&lt;&gt;"",設定!$C$4,"")</f>
        <v/>
      </c>
      <c r="B83" s="731" t="str">
        <f t="shared" si="34"/>
        <v/>
      </c>
      <c r="C83" s="376">
        <f t="shared" si="35"/>
        <v>71</v>
      </c>
      <c r="D83" s="766"/>
      <c r="E83" s="384"/>
      <c r="F83" s="385"/>
      <c r="G83" s="386"/>
      <c r="H83" s="387"/>
      <c r="I83" s="388"/>
      <c r="J83" s="389" t="str">
        <f>IFERROR(IF(I83="","",VLOOKUP(I83,国・地域!A:C,2,FALSE)),"正しい番号を入力してください")</f>
        <v/>
      </c>
      <c r="K83" s="390" t="str">
        <f>IFERROR(IF(I83="","",VLOOKUP(I83,国・地域!A:C,3,FALSE)),"正しい番号を入力してください")</f>
        <v/>
      </c>
      <c r="L83" s="383"/>
      <c r="M83" s="391"/>
      <c r="N83" s="392"/>
      <c r="O83" s="392"/>
      <c r="P83" s="392"/>
      <c r="Q83" s="392"/>
      <c r="R83" s="392"/>
      <c r="S83" s="392"/>
      <c r="T83" s="392"/>
      <c r="U83" s="393"/>
      <c r="V83" s="394"/>
      <c r="W83" s="393"/>
      <c r="X83" s="394"/>
      <c r="Y83" s="395"/>
      <c r="Z83" s="396"/>
      <c r="AA83" s="397"/>
      <c r="AB83" s="398"/>
      <c r="AC83" s="397"/>
      <c r="AD83" s="396"/>
      <c r="AE83" s="399"/>
      <c r="AF83" s="398"/>
      <c r="AG83" s="397"/>
      <c r="AH83" s="396"/>
      <c r="AI83" s="399"/>
      <c r="AJ83" s="398"/>
      <c r="AK83" s="397"/>
      <c r="AL83" s="396"/>
      <c r="AM83" s="384"/>
      <c r="AN83" s="386"/>
      <c r="AO83" s="383"/>
      <c r="AP83" s="384"/>
      <c r="AQ83" s="386"/>
      <c r="AR83" s="400"/>
      <c r="AS83" s="401"/>
      <c r="AT83" s="384"/>
      <c r="AU83" s="386"/>
      <c r="AV83" s="400"/>
      <c r="AW83" s="402"/>
      <c r="AX83" s="105" t="str">
        <f t="shared" si="19"/>
        <v/>
      </c>
      <c r="AY83" s="105" t="str">
        <f t="shared" si="20"/>
        <v/>
      </c>
      <c r="AZ83" s="540"/>
      <c r="BA83" s="513">
        <f t="shared" si="21"/>
        <v>0</v>
      </c>
      <c r="BB83" s="513">
        <f t="shared" si="22"/>
        <v>0</v>
      </c>
      <c r="BC83" s="513">
        <f t="shared" si="23"/>
        <v>0</v>
      </c>
      <c r="BD83" s="513">
        <f t="shared" si="24"/>
        <v>0</v>
      </c>
      <c r="BE83" s="513">
        <f t="shared" si="25"/>
        <v>0</v>
      </c>
      <c r="BF83" s="513">
        <f t="shared" si="36"/>
        <v>0</v>
      </c>
      <c r="BG83" s="513">
        <f t="shared" si="26"/>
        <v>0</v>
      </c>
      <c r="BH83" s="513">
        <f t="shared" si="27"/>
        <v>0</v>
      </c>
      <c r="BI83" s="513">
        <f t="shared" si="28"/>
        <v>0</v>
      </c>
      <c r="BJ83" s="513">
        <f t="shared" si="29"/>
        <v>0</v>
      </c>
      <c r="BK83" s="513">
        <f t="shared" si="30"/>
        <v>0</v>
      </c>
      <c r="BL83" s="513">
        <f t="shared" si="31"/>
        <v>0</v>
      </c>
      <c r="BM83" s="513">
        <f t="shared" si="32"/>
        <v>0</v>
      </c>
      <c r="BN83" s="513"/>
      <c r="BO83" s="513">
        <f t="shared" si="33"/>
        <v>0</v>
      </c>
      <c r="BP83" s="540"/>
      <c r="BQ83" s="540"/>
      <c r="BR83" s="540"/>
      <c r="BS83" s="540"/>
      <c r="BT83" s="540"/>
      <c r="BU83" s="540"/>
      <c r="BV83" s="540"/>
      <c r="BW83" s="539"/>
      <c r="BX83" s="539"/>
      <c r="BY83" s="539"/>
      <c r="BZ83" s="539"/>
      <c r="CA83" s="539"/>
      <c r="CB83" s="539"/>
      <c r="CC83" s="539"/>
      <c r="CD83" s="539"/>
      <c r="CE83" s="539"/>
      <c r="CF83" s="539"/>
      <c r="CG83" s="539"/>
      <c r="CH83" s="539"/>
      <c r="CI83" s="539"/>
      <c r="CJ83" s="539"/>
      <c r="CK83" s="539"/>
      <c r="CL83" s="539"/>
      <c r="CM83" s="539"/>
      <c r="CN83" s="539"/>
      <c r="CO83" s="539"/>
      <c r="CP83" s="364"/>
      <c r="CQ83" s="364"/>
    </row>
    <row r="84" spans="1:95" s="37" customFormat="1" ht="37.5" customHeight="1" x14ac:dyDescent="0.15">
      <c r="A84" s="687" t="str">
        <f>IF(B84&lt;&gt;"",設定!$C$4,"")</f>
        <v/>
      </c>
      <c r="B84" s="253" t="str">
        <f t="shared" si="34"/>
        <v/>
      </c>
      <c r="C84" s="444">
        <f t="shared" si="35"/>
        <v>72</v>
      </c>
      <c r="D84" s="767"/>
      <c r="E84" s="403"/>
      <c r="F84" s="404"/>
      <c r="G84" s="405"/>
      <c r="H84" s="406"/>
      <c r="I84" s="407"/>
      <c r="J84" s="408" t="str">
        <f>IFERROR(IF(I84="","",VLOOKUP(I84,国・地域!A:C,2,FALSE)),"正しい番号を入力してください")</f>
        <v/>
      </c>
      <c r="K84" s="409" t="str">
        <f>IFERROR(IF(I84="","",VLOOKUP(I84,国・地域!A:C,3,FALSE)),"正しい番号を入力してください")</f>
        <v/>
      </c>
      <c r="L84" s="381"/>
      <c r="M84" s="410"/>
      <c r="N84" s="411"/>
      <c r="O84" s="411"/>
      <c r="P84" s="411"/>
      <c r="Q84" s="411"/>
      <c r="R84" s="411"/>
      <c r="S84" s="411"/>
      <c r="T84" s="411"/>
      <c r="U84" s="412"/>
      <c r="V84" s="413"/>
      <c r="W84" s="412"/>
      <c r="X84" s="413"/>
      <c r="Y84" s="414"/>
      <c r="Z84" s="415"/>
      <c r="AA84" s="416"/>
      <c r="AB84" s="417"/>
      <c r="AC84" s="416"/>
      <c r="AD84" s="415"/>
      <c r="AE84" s="418"/>
      <c r="AF84" s="417"/>
      <c r="AG84" s="416"/>
      <c r="AH84" s="415"/>
      <c r="AI84" s="418"/>
      <c r="AJ84" s="417"/>
      <c r="AK84" s="416"/>
      <c r="AL84" s="415"/>
      <c r="AM84" s="403"/>
      <c r="AN84" s="405"/>
      <c r="AO84" s="381"/>
      <c r="AP84" s="403"/>
      <c r="AQ84" s="405"/>
      <c r="AR84" s="419"/>
      <c r="AS84" s="420"/>
      <c r="AT84" s="403"/>
      <c r="AU84" s="405"/>
      <c r="AV84" s="419"/>
      <c r="AW84" s="421"/>
      <c r="AX84" s="105" t="str">
        <f t="shared" si="19"/>
        <v/>
      </c>
      <c r="AY84" s="105" t="str">
        <f t="shared" si="20"/>
        <v/>
      </c>
      <c r="AZ84" s="540"/>
      <c r="BA84" s="513">
        <f t="shared" si="21"/>
        <v>0</v>
      </c>
      <c r="BB84" s="513">
        <f t="shared" si="22"/>
        <v>0</v>
      </c>
      <c r="BC84" s="513">
        <f t="shared" si="23"/>
        <v>0</v>
      </c>
      <c r="BD84" s="513">
        <f t="shared" si="24"/>
        <v>0</v>
      </c>
      <c r="BE84" s="513">
        <f t="shared" si="25"/>
        <v>0</v>
      </c>
      <c r="BF84" s="513">
        <f t="shared" si="36"/>
        <v>0</v>
      </c>
      <c r="BG84" s="513">
        <f t="shared" si="26"/>
        <v>0</v>
      </c>
      <c r="BH84" s="513">
        <f t="shared" si="27"/>
        <v>0</v>
      </c>
      <c r="BI84" s="513">
        <f t="shared" si="28"/>
        <v>0</v>
      </c>
      <c r="BJ84" s="513">
        <f t="shared" si="29"/>
        <v>0</v>
      </c>
      <c r="BK84" s="513">
        <f t="shared" si="30"/>
        <v>0</v>
      </c>
      <c r="BL84" s="513">
        <f t="shared" si="31"/>
        <v>0</v>
      </c>
      <c r="BM84" s="513">
        <f t="shared" si="32"/>
        <v>0</v>
      </c>
      <c r="BN84" s="513"/>
      <c r="BO84" s="513">
        <f t="shared" si="33"/>
        <v>0</v>
      </c>
      <c r="BP84" s="540"/>
      <c r="BQ84" s="540"/>
      <c r="BR84" s="540"/>
      <c r="BS84" s="540"/>
      <c r="BT84" s="540"/>
      <c r="BU84" s="540"/>
      <c r="BV84" s="540"/>
      <c r="BW84" s="539"/>
      <c r="BX84" s="539"/>
      <c r="BY84" s="539"/>
      <c r="BZ84" s="539"/>
      <c r="CA84" s="539"/>
      <c r="CB84" s="539"/>
      <c r="CC84" s="539"/>
      <c r="CD84" s="539"/>
      <c r="CE84" s="539"/>
      <c r="CF84" s="539"/>
      <c r="CG84" s="539"/>
      <c r="CH84" s="539"/>
      <c r="CI84" s="539"/>
      <c r="CJ84" s="539"/>
      <c r="CK84" s="539"/>
      <c r="CL84" s="539"/>
      <c r="CM84" s="539"/>
      <c r="CN84" s="539"/>
      <c r="CO84" s="539"/>
      <c r="CP84" s="364"/>
      <c r="CQ84" s="364"/>
    </row>
    <row r="85" spans="1:95" s="37" customFormat="1" ht="37.5" customHeight="1" x14ac:dyDescent="0.15">
      <c r="A85" s="687" t="str">
        <f>IF(B85&lt;&gt;"",設定!$C$4,"")</f>
        <v/>
      </c>
      <c r="B85" s="253" t="str">
        <f t="shared" si="34"/>
        <v/>
      </c>
      <c r="C85" s="444">
        <f t="shared" si="35"/>
        <v>73</v>
      </c>
      <c r="D85" s="767"/>
      <c r="E85" s="403"/>
      <c r="F85" s="404"/>
      <c r="G85" s="405"/>
      <c r="H85" s="406"/>
      <c r="I85" s="407"/>
      <c r="J85" s="408" t="str">
        <f>IFERROR(IF(I85="","",VLOOKUP(I85,国・地域!A:C,2,FALSE)),"正しい番号を入力してください")</f>
        <v/>
      </c>
      <c r="K85" s="409" t="str">
        <f>IFERROR(IF(I85="","",VLOOKUP(I85,国・地域!A:C,3,FALSE)),"正しい番号を入力してください")</f>
        <v/>
      </c>
      <c r="L85" s="381"/>
      <c r="M85" s="410"/>
      <c r="N85" s="411"/>
      <c r="O85" s="411"/>
      <c r="P85" s="411"/>
      <c r="Q85" s="411"/>
      <c r="R85" s="411"/>
      <c r="S85" s="411"/>
      <c r="T85" s="411"/>
      <c r="U85" s="412"/>
      <c r="V85" s="413"/>
      <c r="W85" s="412"/>
      <c r="X85" s="413"/>
      <c r="Y85" s="414"/>
      <c r="Z85" s="415"/>
      <c r="AA85" s="416"/>
      <c r="AB85" s="417"/>
      <c r="AC85" s="416"/>
      <c r="AD85" s="415"/>
      <c r="AE85" s="418"/>
      <c r="AF85" s="417"/>
      <c r="AG85" s="416"/>
      <c r="AH85" s="415"/>
      <c r="AI85" s="418"/>
      <c r="AJ85" s="417"/>
      <c r="AK85" s="416"/>
      <c r="AL85" s="415"/>
      <c r="AM85" s="403"/>
      <c r="AN85" s="405"/>
      <c r="AO85" s="381"/>
      <c r="AP85" s="403"/>
      <c r="AQ85" s="405"/>
      <c r="AR85" s="419"/>
      <c r="AS85" s="420"/>
      <c r="AT85" s="403"/>
      <c r="AU85" s="405"/>
      <c r="AV85" s="419"/>
      <c r="AW85" s="421"/>
      <c r="AX85" s="105" t="str">
        <f t="shared" si="19"/>
        <v/>
      </c>
      <c r="AY85" s="105" t="str">
        <f t="shared" si="20"/>
        <v/>
      </c>
      <c r="AZ85" s="540"/>
      <c r="BA85" s="513">
        <f t="shared" si="21"/>
        <v>0</v>
      </c>
      <c r="BB85" s="513">
        <f t="shared" si="22"/>
        <v>0</v>
      </c>
      <c r="BC85" s="513">
        <f t="shared" si="23"/>
        <v>0</v>
      </c>
      <c r="BD85" s="513">
        <f t="shared" si="24"/>
        <v>0</v>
      </c>
      <c r="BE85" s="513">
        <f t="shared" si="25"/>
        <v>0</v>
      </c>
      <c r="BF85" s="513">
        <f t="shared" si="36"/>
        <v>0</v>
      </c>
      <c r="BG85" s="513">
        <f t="shared" si="26"/>
        <v>0</v>
      </c>
      <c r="BH85" s="513">
        <f t="shared" si="27"/>
        <v>0</v>
      </c>
      <c r="BI85" s="513">
        <f t="shared" si="28"/>
        <v>0</v>
      </c>
      <c r="BJ85" s="513">
        <f t="shared" si="29"/>
        <v>0</v>
      </c>
      <c r="BK85" s="513">
        <f t="shared" si="30"/>
        <v>0</v>
      </c>
      <c r="BL85" s="513">
        <f t="shared" si="31"/>
        <v>0</v>
      </c>
      <c r="BM85" s="513">
        <f t="shared" si="32"/>
        <v>0</v>
      </c>
      <c r="BN85" s="513"/>
      <c r="BO85" s="513">
        <f t="shared" si="33"/>
        <v>0</v>
      </c>
      <c r="BP85" s="540"/>
      <c r="BQ85" s="540"/>
      <c r="BR85" s="540"/>
      <c r="BS85" s="540"/>
      <c r="BT85" s="540"/>
      <c r="BU85" s="540"/>
      <c r="BV85" s="540"/>
      <c r="BW85" s="539"/>
      <c r="BX85" s="539"/>
      <c r="BY85" s="539"/>
      <c r="BZ85" s="539"/>
      <c r="CA85" s="539"/>
      <c r="CB85" s="539"/>
      <c r="CC85" s="539"/>
      <c r="CD85" s="539"/>
      <c r="CE85" s="539"/>
      <c r="CF85" s="539"/>
      <c r="CG85" s="539"/>
      <c r="CH85" s="539"/>
      <c r="CI85" s="539"/>
      <c r="CJ85" s="539"/>
      <c r="CK85" s="539"/>
      <c r="CL85" s="539"/>
      <c r="CM85" s="539"/>
      <c r="CN85" s="539"/>
      <c r="CO85" s="539"/>
      <c r="CP85" s="364"/>
      <c r="CQ85" s="364"/>
    </row>
    <row r="86" spans="1:95" s="37" customFormat="1" ht="37.5" customHeight="1" x14ac:dyDescent="0.15">
      <c r="A86" s="687" t="str">
        <f>IF(B86&lt;&gt;"",設定!$C$4,"")</f>
        <v/>
      </c>
      <c r="B86" s="253" t="str">
        <f t="shared" si="34"/>
        <v/>
      </c>
      <c r="C86" s="444">
        <f t="shared" si="35"/>
        <v>74</v>
      </c>
      <c r="D86" s="767"/>
      <c r="E86" s="403"/>
      <c r="F86" s="404"/>
      <c r="G86" s="405"/>
      <c r="H86" s="406"/>
      <c r="I86" s="407"/>
      <c r="J86" s="408" t="str">
        <f>IFERROR(IF(I86="","",VLOOKUP(I86,国・地域!A:C,2,FALSE)),"正しい番号を入力してください")</f>
        <v/>
      </c>
      <c r="K86" s="409" t="str">
        <f>IFERROR(IF(I86="","",VLOOKUP(I86,国・地域!A:C,3,FALSE)),"正しい番号を入力してください")</f>
        <v/>
      </c>
      <c r="L86" s="381"/>
      <c r="M86" s="410"/>
      <c r="N86" s="411"/>
      <c r="O86" s="411"/>
      <c r="P86" s="411"/>
      <c r="Q86" s="411"/>
      <c r="R86" s="411"/>
      <c r="S86" s="411"/>
      <c r="T86" s="411"/>
      <c r="U86" s="412"/>
      <c r="V86" s="413"/>
      <c r="W86" s="412"/>
      <c r="X86" s="413"/>
      <c r="Y86" s="414"/>
      <c r="Z86" s="415"/>
      <c r="AA86" s="416"/>
      <c r="AB86" s="417"/>
      <c r="AC86" s="416"/>
      <c r="AD86" s="415"/>
      <c r="AE86" s="418"/>
      <c r="AF86" s="417"/>
      <c r="AG86" s="416"/>
      <c r="AH86" s="415"/>
      <c r="AI86" s="418"/>
      <c r="AJ86" s="417"/>
      <c r="AK86" s="416"/>
      <c r="AL86" s="415"/>
      <c r="AM86" s="403"/>
      <c r="AN86" s="405"/>
      <c r="AO86" s="381"/>
      <c r="AP86" s="403"/>
      <c r="AQ86" s="405"/>
      <c r="AR86" s="419"/>
      <c r="AS86" s="420"/>
      <c r="AT86" s="403"/>
      <c r="AU86" s="405"/>
      <c r="AV86" s="419"/>
      <c r="AW86" s="421"/>
      <c r="AX86" s="105" t="str">
        <f t="shared" si="19"/>
        <v/>
      </c>
      <c r="AY86" s="105" t="str">
        <f t="shared" si="20"/>
        <v/>
      </c>
      <c r="AZ86" s="540"/>
      <c r="BA86" s="513">
        <f t="shared" si="21"/>
        <v>0</v>
      </c>
      <c r="BB86" s="513">
        <f t="shared" si="22"/>
        <v>0</v>
      </c>
      <c r="BC86" s="513">
        <f t="shared" si="23"/>
        <v>0</v>
      </c>
      <c r="BD86" s="513">
        <f t="shared" si="24"/>
        <v>0</v>
      </c>
      <c r="BE86" s="513">
        <f t="shared" si="25"/>
        <v>0</v>
      </c>
      <c r="BF86" s="513">
        <f t="shared" si="36"/>
        <v>0</v>
      </c>
      <c r="BG86" s="513">
        <f t="shared" si="26"/>
        <v>0</v>
      </c>
      <c r="BH86" s="513">
        <f t="shared" si="27"/>
        <v>0</v>
      </c>
      <c r="BI86" s="513">
        <f t="shared" si="28"/>
        <v>0</v>
      </c>
      <c r="BJ86" s="513">
        <f t="shared" si="29"/>
        <v>0</v>
      </c>
      <c r="BK86" s="513">
        <f t="shared" si="30"/>
        <v>0</v>
      </c>
      <c r="BL86" s="513">
        <f t="shared" si="31"/>
        <v>0</v>
      </c>
      <c r="BM86" s="513">
        <f t="shared" si="32"/>
        <v>0</v>
      </c>
      <c r="BN86" s="513"/>
      <c r="BO86" s="513">
        <f t="shared" si="33"/>
        <v>0</v>
      </c>
      <c r="BP86" s="540"/>
      <c r="BQ86" s="540"/>
      <c r="BR86" s="540"/>
      <c r="BS86" s="540"/>
      <c r="BT86" s="540"/>
      <c r="BU86" s="540"/>
      <c r="BV86" s="540"/>
      <c r="BW86" s="539"/>
      <c r="BX86" s="539"/>
      <c r="BY86" s="539"/>
      <c r="BZ86" s="539"/>
      <c r="CA86" s="539"/>
      <c r="CB86" s="539"/>
      <c r="CC86" s="539"/>
      <c r="CD86" s="539"/>
      <c r="CE86" s="539"/>
      <c r="CF86" s="539"/>
      <c r="CG86" s="539"/>
      <c r="CH86" s="539"/>
      <c r="CI86" s="539"/>
      <c r="CJ86" s="539"/>
      <c r="CK86" s="539"/>
      <c r="CL86" s="539"/>
      <c r="CM86" s="539"/>
      <c r="CN86" s="539"/>
      <c r="CO86" s="539"/>
      <c r="CP86" s="364"/>
      <c r="CQ86" s="364"/>
    </row>
    <row r="87" spans="1:95" s="37" customFormat="1" ht="37.5" customHeight="1" x14ac:dyDescent="0.15">
      <c r="A87" s="738" t="str">
        <f>IF(B87&lt;&gt;"",設定!$C$4,"")</f>
        <v/>
      </c>
      <c r="B87" s="254" t="str">
        <f t="shared" si="34"/>
        <v/>
      </c>
      <c r="C87" s="445">
        <f t="shared" si="35"/>
        <v>75</v>
      </c>
      <c r="D87" s="768"/>
      <c r="E87" s="422"/>
      <c r="F87" s="423"/>
      <c r="G87" s="424"/>
      <c r="H87" s="425"/>
      <c r="I87" s="426"/>
      <c r="J87" s="427" t="str">
        <f>IFERROR(IF(I87="","",VLOOKUP(I87,国・地域!A:C,2,FALSE)),"正しい番号を入力してください")</f>
        <v/>
      </c>
      <c r="K87" s="428" t="str">
        <f>IFERROR(IF(I87="","",VLOOKUP(I87,国・地域!A:C,3,FALSE)),"正しい番号を入力してください")</f>
        <v/>
      </c>
      <c r="L87" s="382"/>
      <c r="M87" s="429"/>
      <c r="N87" s="430"/>
      <c r="O87" s="430"/>
      <c r="P87" s="430"/>
      <c r="Q87" s="430"/>
      <c r="R87" s="430"/>
      <c r="S87" s="430"/>
      <c r="T87" s="430"/>
      <c r="U87" s="431"/>
      <c r="V87" s="432"/>
      <c r="W87" s="431"/>
      <c r="X87" s="432"/>
      <c r="Y87" s="433"/>
      <c r="Z87" s="434"/>
      <c r="AA87" s="435"/>
      <c r="AB87" s="436"/>
      <c r="AC87" s="435"/>
      <c r="AD87" s="434"/>
      <c r="AE87" s="437"/>
      <c r="AF87" s="436"/>
      <c r="AG87" s="435"/>
      <c r="AH87" s="434"/>
      <c r="AI87" s="437"/>
      <c r="AJ87" s="436"/>
      <c r="AK87" s="435"/>
      <c r="AL87" s="434"/>
      <c r="AM87" s="422"/>
      <c r="AN87" s="424"/>
      <c r="AO87" s="382"/>
      <c r="AP87" s="422"/>
      <c r="AQ87" s="424"/>
      <c r="AR87" s="438"/>
      <c r="AS87" s="439"/>
      <c r="AT87" s="422"/>
      <c r="AU87" s="424"/>
      <c r="AV87" s="438"/>
      <c r="AW87" s="440"/>
      <c r="AX87" s="105" t="str">
        <f t="shared" si="19"/>
        <v/>
      </c>
      <c r="AY87" s="105" t="str">
        <f t="shared" si="20"/>
        <v/>
      </c>
      <c r="AZ87" s="540"/>
      <c r="BA87" s="513">
        <f t="shared" si="21"/>
        <v>0</v>
      </c>
      <c r="BB87" s="513">
        <f t="shared" si="22"/>
        <v>0</v>
      </c>
      <c r="BC87" s="513">
        <f t="shared" si="23"/>
        <v>0</v>
      </c>
      <c r="BD87" s="513">
        <f t="shared" si="24"/>
        <v>0</v>
      </c>
      <c r="BE87" s="513">
        <f t="shared" si="25"/>
        <v>0</v>
      </c>
      <c r="BF87" s="513">
        <f t="shared" si="36"/>
        <v>0</v>
      </c>
      <c r="BG87" s="513">
        <f t="shared" si="26"/>
        <v>0</v>
      </c>
      <c r="BH87" s="513">
        <f t="shared" si="27"/>
        <v>0</v>
      </c>
      <c r="BI87" s="513">
        <f t="shared" si="28"/>
        <v>0</v>
      </c>
      <c r="BJ87" s="513">
        <f t="shared" si="29"/>
        <v>0</v>
      </c>
      <c r="BK87" s="513">
        <f t="shared" si="30"/>
        <v>0</v>
      </c>
      <c r="BL87" s="513">
        <f t="shared" si="31"/>
        <v>0</v>
      </c>
      <c r="BM87" s="513">
        <f t="shared" si="32"/>
        <v>0</v>
      </c>
      <c r="BN87" s="513"/>
      <c r="BO87" s="513">
        <f t="shared" si="33"/>
        <v>0</v>
      </c>
      <c r="BP87" s="540"/>
      <c r="BQ87" s="540"/>
      <c r="BR87" s="540"/>
      <c r="BS87" s="540"/>
      <c r="BT87" s="540"/>
      <c r="BU87" s="540"/>
      <c r="BV87" s="540"/>
      <c r="BW87" s="539"/>
      <c r="BX87" s="539"/>
      <c r="BY87" s="539"/>
      <c r="BZ87" s="539"/>
      <c r="CA87" s="539"/>
      <c r="CB87" s="539"/>
      <c r="CC87" s="539"/>
      <c r="CD87" s="539"/>
      <c r="CE87" s="539"/>
      <c r="CF87" s="539"/>
      <c r="CG87" s="539"/>
      <c r="CH87" s="539"/>
      <c r="CI87" s="539"/>
      <c r="CJ87" s="539"/>
      <c r="CK87" s="539"/>
      <c r="CL87" s="539"/>
      <c r="CM87" s="539"/>
      <c r="CN87" s="539"/>
      <c r="CO87" s="539"/>
      <c r="CP87" s="364"/>
      <c r="CQ87" s="364"/>
    </row>
    <row r="88" spans="1:95" s="37" customFormat="1" ht="37.5" customHeight="1" x14ac:dyDescent="0.15">
      <c r="A88" s="739" t="str">
        <f>IF(B88&lt;&gt;"",設定!$C$4,"")</f>
        <v/>
      </c>
      <c r="B88" s="731" t="str">
        <f t="shared" si="34"/>
        <v/>
      </c>
      <c r="C88" s="376">
        <f t="shared" si="35"/>
        <v>76</v>
      </c>
      <c r="D88" s="766"/>
      <c r="E88" s="384"/>
      <c r="F88" s="385"/>
      <c r="G88" s="386"/>
      <c r="H88" s="387"/>
      <c r="I88" s="388"/>
      <c r="J88" s="389" t="str">
        <f>IFERROR(IF(I88="","",VLOOKUP(I88,国・地域!A:C,2,FALSE)),"正しい番号を入力してください")</f>
        <v/>
      </c>
      <c r="K88" s="390" t="str">
        <f>IFERROR(IF(I88="","",VLOOKUP(I88,国・地域!A:C,3,FALSE)),"正しい番号を入力してください")</f>
        <v/>
      </c>
      <c r="L88" s="383"/>
      <c r="M88" s="391"/>
      <c r="N88" s="392"/>
      <c r="O88" s="392"/>
      <c r="P88" s="392"/>
      <c r="Q88" s="392"/>
      <c r="R88" s="392"/>
      <c r="S88" s="392"/>
      <c r="T88" s="392"/>
      <c r="U88" s="393"/>
      <c r="V88" s="394"/>
      <c r="W88" s="393"/>
      <c r="X88" s="394"/>
      <c r="Y88" s="395"/>
      <c r="Z88" s="396"/>
      <c r="AA88" s="397"/>
      <c r="AB88" s="398"/>
      <c r="AC88" s="397"/>
      <c r="AD88" s="396"/>
      <c r="AE88" s="399"/>
      <c r="AF88" s="398"/>
      <c r="AG88" s="397"/>
      <c r="AH88" s="396"/>
      <c r="AI88" s="399"/>
      <c r="AJ88" s="398"/>
      <c r="AK88" s="397"/>
      <c r="AL88" s="396"/>
      <c r="AM88" s="384"/>
      <c r="AN88" s="386"/>
      <c r="AO88" s="383"/>
      <c r="AP88" s="384"/>
      <c r="AQ88" s="386"/>
      <c r="AR88" s="400"/>
      <c r="AS88" s="401"/>
      <c r="AT88" s="384"/>
      <c r="AU88" s="386"/>
      <c r="AV88" s="400"/>
      <c r="AW88" s="402"/>
      <c r="AX88" s="105" t="str">
        <f t="shared" si="19"/>
        <v/>
      </c>
      <c r="AY88" s="105" t="str">
        <f t="shared" si="20"/>
        <v/>
      </c>
      <c r="AZ88" s="540"/>
      <c r="BA88" s="513">
        <f t="shared" si="21"/>
        <v>0</v>
      </c>
      <c r="BB88" s="513">
        <f t="shared" si="22"/>
        <v>0</v>
      </c>
      <c r="BC88" s="513">
        <f t="shared" si="23"/>
        <v>0</v>
      </c>
      <c r="BD88" s="513">
        <f t="shared" si="24"/>
        <v>0</v>
      </c>
      <c r="BE88" s="513">
        <f t="shared" si="25"/>
        <v>0</v>
      </c>
      <c r="BF88" s="513">
        <f t="shared" si="36"/>
        <v>0</v>
      </c>
      <c r="BG88" s="513">
        <f t="shared" si="26"/>
        <v>0</v>
      </c>
      <c r="BH88" s="513">
        <f t="shared" si="27"/>
        <v>0</v>
      </c>
      <c r="BI88" s="513">
        <f t="shared" si="28"/>
        <v>0</v>
      </c>
      <c r="BJ88" s="513">
        <f t="shared" si="29"/>
        <v>0</v>
      </c>
      <c r="BK88" s="513">
        <f t="shared" si="30"/>
        <v>0</v>
      </c>
      <c r="BL88" s="513">
        <f t="shared" si="31"/>
        <v>0</v>
      </c>
      <c r="BM88" s="513">
        <f t="shared" si="32"/>
        <v>0</v>
      </c>
      <c r="BN88" s="513"/>
      <c r="BO88" s="513">
        <f t="shared" si="33"/>
        <v>0</v>
      </c>
      <c r="BP88" s="540"/>
      <c r="BQ88" s="540"/>
      <c r="BR88" s="540"/>
      <c r="BS88" s="540"/>
      <c r="BT88" s="540"/>
      <c r="BU88" s="540"/>
      <c r="BV88" s="540"/>
      <c r="BW88" s="539"/>
      <c r="BX88" s="539"/>
      <c r="BY88" s="539"/>
      <c r="BZ88" s="539"/>
      <c r="CA88" s="539"/>
      <c r="CB88" s="539"/>
      <c r="CC88" s="539"/>
      <c r="CD88" s="539"/>
      <c r="CE88" s="539"/>
      <c r="CF88" s="539"/>
      <c r="CG88" s="539"/>
      <c r="CH88" s="539"/>
      <c r="CI88" s="539"/>
      <c r="CJ88" s="539"/>
      <c r="CK88" s="539"/>
      <c r="CL88" s="539"/>
      <c r="CM88" s="539"/>
      <c r="CN88" s="539"/>
      <c r="CO88" s="539"/>
      <c r="CP88" s="364"/>
      <c r="CQ88" s="364"/>
    </row>
    <row r="89" spans="1:95" s="37" customFormat="1" ht="37.5" customHeight="1" x14ac:dyDescent="0.15">
      <c r="A89" s="687" t="str">
        <f>IF(B89&lt;&gt;"",設定!$C$4,"")</f>
        <v/>
      </c>
      <c r="B89" s="253" t="str">
        <f t="shared" si="34"/>
        <v/>
      </c>
      <c r="C89" s="444">
        <f t="shared" si="35"/>
        <v>77</v>
      </c>
      <c r="D89" s="767"/>
      <c r="E89" s="403"/>
      <c r="F89" s="404"/>
      <c r="G89" s="405"/>
      <c r="H89" s="406"/>
      <c r="I89" s="407"/>
      <c r="J89" s="408" t="str">
        <f>IFERROR(IF(I89="","",VLOOKUP(I89,国・地域!A:C,2,FALSE)),"正しい番号を入力してください")</f>
        <v/>
      </c>
      <c r="K89" s="409" t="str">
        <f>IFERROR(IF(I89="","",VLOOKUP(I89,国・地域!A:C,3,FALSE)),"正しい番号を入力してください")</f>
        <v/>
      </c>
      <c r="L89" s="381"/>
      <c r="M89" s="410"/>
      <c r="N89" s="411"/>
      <c r="O89" s="411"/>
      <c r="P89" s="411"/>
      <c r="Q89" s="411"/>
      <c r="R89" s="411"/>
      <c r="S89" s="411"/>
      <c r="T89" s="411"/>
      <c r="U89" s="412"/>
      <c r="V89" s="413"/>
      <c r="W89" s="412"/>
      <c r="X89" s="413"/>
      <c r="Y89" s="414"/>
      <c r="Z89" s="415"/>
      <c r="AA89" s="416"/>
      <c r="AB89" s="417"/>
      <c r="AC89" s="416"/>
      <c r="AD89" s="415"/>
      <c r="AE89" s="418"/>
      <c r="AF89" s="417"/>
      <c r="AG89" s="416"/>
      <c r="AH89" s="415"/>
      <c r="AI89" s="418"/>
      <c r="AJ89" s="417"/>
      <c r="AK89" s="416"/>
      <c r="AL89" s="415"/>
      <c r="AM89" s="403"/>
      <c r="AN89" s="405"/>
      <c r="AO89" s="381"/>
      <c r="AP89" s="403"/>
      <c r="AQ89" s="405"/>
      <c r="AR89" s="419"/>
      <c r="AS89" s="420"/>
      <c r="AT89" s="403"/>
      <c r="AU89" s="405"/>
      <c r="AV89" s="419"/>
      <c r="AW89" s="421"/>
      <c r="AX89" s="105" t="str">
        <f t="shared" si="19"/>
        <v/>
      </c>
      <c r="AY89" s="105" t="str">
        <f t="shared" si="20"/>
        <v/>
      </c>
      <c r="AZ89" s="540"/>
      <c r="BA89" s="513">
        <f t="shared" si="21"/>
        <v>0</v>
      </c>
      <c r="BB89" s="513">
        <f t="shared" si="22"/>
        <v>0</v>
      </c>
      <c r="BC89" s="513">
        <f t="shared" si="23"/>
        <v>0</v>
      </c>
      <c r="BD89" s="513">
        <f t="shared" si="24"/>
        <v>0</v>
      </c>
      <c r="BE89" s="513">
        <f t="shared" si="25"/>
        <v>0</v>
      </c>
      <c r="BF89" s="513">
        <f t="shared" si="36"/>
        <v>0</v>
      </c>
      <c r="BG89" s="513">
        <f t="shared" si="26"/>
        <v>0</v>
      </c>
      <c r="BH89" s="513">
        <f t="shared" si="27"/>
        <v>0</v>
      </c>
      <c r="BI89" s="513">
        <f t="shared" si="28"/>
        <v>0</v>
      </c>
      <c r="BJ89" s="513">
        <f t="shared" si="29"/>
        <v>0</v>
      </c>
      <c r="BK89" s="513">
        <f t="shared" si="30"/>
        <v>0</v>
      </c>
      <c r="BL89" s="513">
        <f t="shared" si="31"/>
        <v>0</v>
      </c>
      <c r="BM89" s="513">
        <f t="shared" si="32"/>
        <v>0</v>
      </c>
      <c r="BN89" s="513"/>
      <c r="BO89" s="513">
        <f t="shared" si="33"/>
        <v>0</v>
      </c>
      <c r="BP89" s="540"/>
      <c r="BQ89" s="540"/>
      <c r="BR89" s="540"/>
      <c r="BS89" s="540"/>
      <c r="BT89" s="540"/>
      <c r="BU89" s="540"/>
      <c r="BV89" s="540"/>
      <c r="BW89" s="539"/>
      <c r="BX89" s="539"/>
      <c r="BY89" s="539"/>
      <c r="BZ89" s="539"/>
      <c r="CA89" s="539"/>
      <c r="CB89" s="539"/>
      <c r="CC89" s="539"/>
      <c r="CD89" s="539"/>
      <c r="CE89" s="539"/>
      <c r="CF89" s="539"/>
      <c r="CG89" s="539"/>
      <c r="CH89" s="539"/>
      <c r="CI89" s="539"/>
      <c r="CJ89" s="539"/>
      <c r="CK89" s="539"/>
      <c r="CL89" s="539"/>
      <c r="CM89" s="539"/>
      <c r="CN89" s="539"/>
      <c r="CO89" s="539"/>
      <c r="CP89" s="364"/>
      <c r="CQ89" s="364"/>
    </row>
    <row r="90" spans="1:95" s="37" customFormat="1" ht="37.5" customHeight="1" x14ac:dyDescent="0.15">
      <c r="A90" s="687" t="str">
        <f>IF(B90&lt;&gt;"",設定!$C$4,"")</f>
        <v/>
      </c>
      <c r="B90" s="253" t="str">
        <f t="shared" si="34"/>
        <v/>
      </c>
      <c r="C90" s="444">
        <f t="shared" si="35"/>
        <v>78</v>
      </c>
      <c r="D90" s="767"/>
      <c r="E90" s="403"/>
      <c r="F90" s="404"/>
      <c r="G90" s="405"/>
      <c r="H90" s="406"/>
      <c r="I90" s="407"/>
      <c r="J90" s="408" t="str">
        <f>IFERROR(IF(I90="","",VLOOKUP(I90,国・地域!A:C,2,FALSE)),"正しい番号を入力してください")</f>
        <v/>
      </c>
      <c r="K90" s="409" t="str">
        <f>IFERROR(IF(I90="","",VLOOKUP(I90,国・地域!A:C,3,FALSE)),"正しい番号を入力してください")</f>
        <v/>
      </c>
      <c r="L90" s="381"/>
      <c r="M90" s="410"/>
      <c r="N90" s="411"/>
      <c r="O90" s="411"/>
      <c r="P90" s="411"/>
      <c r="Q90" s="411"/>
      <c r="R90" s="411"/>
      <c r="S90" s="411"/>
      <c r="T90" s="411"/>
      <c r="U90" s="412"/>
      <c r="V90" s="413"/>
      <c r="W90" s="412"/>
      <c r="X90" s="413"/>
      <c r="Y90" s="414"/>
      <c r="Z90" s="415"/>
      <c r="AA90" s="416"/>
      <c r="AB90" s="417"/>
      <c r="AC90" s="416"/>
      <c r="AD90" s="415"/>
      <c r="AE90" s="418"/>
      <c r="AF90" s="417"/>
      <c r="AG90" s="416"/>
      <c r="AH90" s="415"/>
      <c r="AI90" s="418"/>
      <c r="AJ90" s="417"/>
      <c r="AK90" s="416"/>
      <c r="AL90" s="415"/>
      <c r="AM90" s="403"/>
      <c r="AN90" s="405"/>
      <c r="AO90" s="381"/>
      <c r="AP90" s="403"/>
      <c r="AQ90" s="405"/>
      <c r="AR90" s="419"/>
      <c r="AS90" s="420"/>
      <c r="AT90" s="403"/>
      <c r="AU90" s="405"/>
      <c r="AV90" s="419"/>
      <c r="AW90" s="421"/>
      <c r="AX90" s="105" t="str">
        <f t="shared" si="19"/>
        <v/>
      </c>
      <c r="AY90" s="105" t="str">
        <f t="shared" si="20"/>
        <v/>
      </c>
      <c r="AZ90" s="540"/>
      <c r="BA90" s="513">
        <f t="shared" si="21"/>
        <v>0</v>
      </c>
      <c r="BB90" s="513">
        <f t="shared" si="22"/>
        <v>0</v>
      </c>
      <c r="BC90" s="513">
        <f t="shared" si="23"/>
        <v>0</v>
      </c>
      <c r="BD90" s="513">
        <f t="shared" si="24"/>
        <v>0</v>
      </c>
      <c r="BE90" s="513">
        <f t="shared" si="25"/>
        <v>0</v>
      </c>
      <c r="BF90" s="513">
        <f t="shared" si="36"/>
        <v>0</v>
      </c>
      <c r="BG90" s="513">
        <f t="shared" si="26"/>
        <v>0</v>
      </c>
      <c r="BH90" s="513">
        <f t="shared" si="27"/>
        <v>0</v>
      </c>
      <c r="BI90" s="513">
        <f t="shared" si="28"/>
        <v>0</v>
      </c>
      <c r="BJ90" s="513">
        <f t="shared" si="29"/>
        <v>0</v>
      </c>
      <c r="BK90" s="513">
        <f t="shared" si="30"/>
        <v>0</v>
      </c>
      <c r="BL90" s="513">
        <f t="shared" si="31"/>
        <v>0</v>
      </c>
      <c r="BM90" s="513">
        <f t="shared" si="32"/>
        <v>0</v>
      </c>
      <c r="BN90" s="513"/>
      <c r="BO90" s="513">
        <f t="shared" si="33"/>
        <v>0</v>
      </c>
      <c r="BP90" s="540"/>
      <c r="BQ90" s="540"/>
      <c r="BR90" s="540"/>
      <c r="BS90" s="540"/>
      <c r="BT90" s="540"/>
      <c r="BU90" s="540"/>
      <c r="BV90" s="540"/>
      <c r="BW90" s="539"/>
      <c r="BX90" s="539"/>
      <c r="BY90" s="539"/>
      <c r="BZ90" s="539"/>
      <c r="CA90" s="539"/>
      <c r="CB90" s="539"/>
      <c r="CC90" s="539"/>
      <c r="CD90" s="539"/>
      <c r="CE90" s="539"/>
      <c r="CF90" s="539"/>
      <c r="CG90" s="539"/>
      <c r="CH90" s="539"/>
      <c r="CI90" s="539"/>
      <c r="CJ90" s="539"/>
      <c r="CK90" s="539"/>
      <c r="CL90" s="539"/>
      <c r="CM90" s="539"/>
      <c r="CN90" s="539"/>
      <c r="CO90" s="539"/>
      <c r="CP90" s="364"/>
      <c r="CQ90" s="364"/>
    </row>
    <row r="91" spans="1:95" s="37" customFormat="1" ht="37.5" customHeight="1" x14ac:dyDescent="0.15">
      <c r="A91" s="687" t="str">
        <f>IF(B91&lt;&gt;"",設定!$C$4,"")</f>
        <v/>
      </c>
      <c r="B91" s="253" t="str">
        <f t="shared" si="34"/>
        <v/>
      </c>
      <c r="C91" s="444">
        <f t="shared" si="35"/>
        <v>79</v>
      </c>
      <c r="D91" s="767"/>
      <c r="E91" s="403"/>
      <c r="F91" s="404"/>
      <c r="G91" s="405"/>
      <c r="H91" s="406"/>
      <c r="I91" s="407"/>
      <c r="J91" s="408" t="str">
        <f>IFERROR(IF(I91="","",VLOOKUP(I91,国・地域!A:C,2,FALSE)),"正しい番号を入力してください")</f>
        <v/>
      </c>
      <c r="K91" s="409" t="str">
        <f>IFERROR(IF(I91="","",VLOOKUP(I91,国・地域!A:C,3,FALSE)),"正しい番号を入力してください")</f>
        <v/>
      </c>
      <c r="L91" s="381"/>
      <c r="M91" s="410"/>
      <c r="N91" s="411"/>
      <c r="O91" s="411"/>
      <c r="P91" s="411"/>
      <c r="Q91" s="411"/>
      <c r="R91" s="411"/>
      <c r="S91" s="411"/>
      <c r="T91" s="411"/>
      <c r="U91" s="412"/>
      <c r="V91" s="413"/>
      <c r="W91" s="412"/>
      <c r="X91" s="413"/>
      <c r="Y91" s="414"/>
      <c r="Z91" s="415"/>
      <c r="AA91" s="416"/>
      <c r="AB91" s="417"/>
      <c r="AC91" s="416"/>
      <c r="AD91" s="415"/>
      <c r="AE91" s="418"/>
      <c r="AF91" s="417"/>
      <c r="AG91" s="416"/>
      <c r="AH91" s="415"/>
      <c r="AI91" s="418"/>
      <c r="AJ91" s="417"/>
      <c r="AK91" s="416"/>
      <c r="AL91" s="415"/>
      <c r="AM91" s="403"/>
      <c r="AN91" s="405"/>
      <c r="AO91" s="381"/>
      <c r="AP91" s="403"/>
      <c r="AQ91" s="405"/>
      <c r="AR91" s="419"/>
      <c r="AS91" s="420"/>
      <c r="AT91" s="403"/>
      <c r="AU91" s="405"/>
      <c r="AV91" s="419"/>
      <c r="AW91" s="421"/>
      <c r="AX91" s="105" t="str">
        <f t="shared" si="19"/>
        <v/>
      </c>
      <c r="AY91" s="105" t="str">
        <f t="shared" si="20"/>
        <v/>
      </c>
      <c r="AZ91" s="540"/>
      <c r="BA91" s="513">
        <f t="shared" si="21"/>
        <v>0</v>
      </c>
      <c r="BB91" s="513">
        <f t="shared" si="22"/>
        <v>0</v>
      </c>
      <c r="BC91" s="513">
        <f t="shared" si="23"/>
        <v>0</v>
      </c>
      <c r="BD91" s="513">
        <f t="shared" si="24"/>
        <v>0</v>
      </c>
      <c r="BE91" s="513">
        <f t="shared" si="25"/>
        <v>0</v>
      </c>
      <c r="BF91" s="513">
        <f t="shared" si="36"/>
        <v>0</v>
      </c>
      <c r="BG91" s="513">
        <f t="shared" si="26"/>
        <v>0</v>
      </c>
      <c r="BH91" s="513">
        <f t="shared" si="27"/>
        <v>0</v>
      </c>
      <c r="BI91" s="513">
        <f t="shared" si="28"/>
        <v>0</v>
      </c>
      <c r="BJ91" s="513">
        <f t="shared" si="29"/>
        <v>0</v>
      </c>
      <c r="BK91" s="513">
        <f t="shared" si="30"/>
        <v>0</v>
      </c>
      <c r="BL91" s="513">
        <f t="shared" si="31"/>
        <v>0</v>
      </c>
      <c r="BM91" s="513">
        <f t="shared" si="32"/>
        <v>0</v>
      </c>
      <c r="BN91" s="513"/>
      <c r="BO91" s="513">
        <f t="shared" si="33"/>
        <v>0</v>
      </c>
      <c r="BP91" s="540"/>
      <c r="BQ91" s="540"/>
      <c r="BR91" s="540"/>
      <c r="BS91" s="540"/>
      <c r="BT91" s="540"/>
      <c r="BU91" s="540"/>
      <c r="BV91" s="540"/>
      <c r="BW91" s="539"/>
      <c r="BX91" s="539"/>
      <c r="BY91" s="539"/>
      <c r="BZ91" s="539"/>
      <c r="CA91" s="539"/>
      <c r="CB91" s="539"/>
      <c r="CC91" s="539"/>
      <c r="CD91" s="539"/>
      <c r="CE91" s="539"/>
      <c r="CF91" s="539"/>
      <c r="CG91" s="539"/>
      <c r="CH91" s="539"/>
      <c r="CI91" s="539"/>
      <c r="CJ91" s="539"/>
      <c r="CK91" s="539"/>
      <c r="CL91" s="539"/>
      <c r="CM91" s="539"/>
      <c r="CN91" s="539"/>
      <c r="CO91" s="539"/>
      <c r="CP91" s="364"/>
      <c r="CQ91" s="364"/>
    </row>
    <row r="92" spans="1:95" s="37" customFormat="1" ht="37.5" customHeight="1" x14ac:dyDescent="0.15">
      <c r="A92" s="738" t="str">
        <f>IF(B92&lt;&gt;"",設定!$C$4,"")</f>
        <v/>
      </c>
      <c r="B92" s="254" t="str">
        <f t="shared" si="34"/>
        <v/>
      </c>
      <c r="C92" s="445">
        <f t="shared" si="35"/>
        <v>80</v>
      </c>
      <c r="D92" s="768"/>
      <c r="E92" s="422"/>
      <c r="F92" s="423"/>
      <c r="G92" s="424"/>
      <c r="H92" s="425"/>
      <c r="I92" s="426"/>
      <c r="J92" s="427" t="str">
        <f>IFERROR(IF(I92="","",VLOOKUP(I92,国・地域!A:C,2,FALSE)),"正しい番号を入力してください")</f>
        <v/>
      </c>
      <c r="K92" s="428" t="str">
        <f>IFERROR(IF(I92="","",VLOOKUP(I92,国・地域!A:C,3,FALSE)),"正しい番号を入力してください")</f>
        <v/>
      </c>
      <c r="L92" s="382"/>
      <c r="M92" s="429"/>
      <c r="N92" s="430"/>
      <c r="O92" s="430"/>
      <c r="P92" s="430"/>
      <c r="Q92" s="430"/>
      <c r="R92" s="430"/>
      <c r="S92" s="430"/>
      <c r="T92" s="430"/>
      <c r="U92" s="431"/>
      <c r="V92" s="432"/>
      <c r="W92" s="431"/>
      <c r="X92" s="432"/>
      <c r="Y92" s="433"/>
      <c r="Z92" s="434"/>
      <c r="AA92" s="435"/>
      <c r="AB92" s="436"/>
      <c r="AC92" s="435"/>
      <c r="AD92" s="434"/>
      <c r="AE92" s="437"/>
      <c r="AF92" s="436"/>
      <c r="AG92" s="435"/>
      <c r="AH92" s="434"/>
      <c r="AI92" s="437"/>
      <c r="AJ92" s="436"/>
      <c r="AK92" s="435"/>
      <c r="AL92" s="434"/>
      <c r="AM92" s="422"/>
      <c r="AN92" s="424"/>
      <c r="AO92" s="382"/>
      <c r="AP92" s="422"/>
      <c r="AQ92" s="424"/>
      <c r="AR92" s="438"/>
      <c r="AS92" s="439"/>
      <c r="AT92" s="422"/>
      <c r="AU92" s="424"/>
      <c r="AV92" s="438"/>
      <c r="AW92" s="440"/>
      <c r="AX92" s="105" t="str">
        <f t="shared" si="19"/>
        <v/>
      </c>
      <c r="AY92" s="105" t="str">
        <f t="shared" si="20"/>
        <v/>
      </c>
      <c r="AZ92" s="540"/>
      <c r="BA92" s="513">
        <f t="shared" si="21"/>
        <v>0</v>
      </c>
      <c r="BB92" s="513">
        <f t="shared" si="22"/>
        <v>0</v>
      </c>
      <c r="BC92" s="513">
        <f t="shared" si="23"/>
        <v>0</v>
      </c>
      <c r="BD92" s="513">
        <f t="shared" si="24"/>
        <v>0</v>
      </c>
      <c r="BE92" s="513">
        <f t="shared" si="25"/>
        <v>0</v>
      </c>
      <c r="BF92" s="513">
        <f t="shared" si="36"/>
        <v>0</v>
      </c>
      <c r="BG92" s="513">
        <f t="shared" si="26"/>
        <v>0</v>
      </c>
      <c r="BH92" s="513">
        <f t="shared" si="27"/>
        <v>0</v>
      </c>
      <c r="BI92" s="513">
        <f t="shared" si="28"/>
        <v>0</v>
      </c>
      <c r="BJ92" s="513">
        <f t="shared" si="29"/>
        <v>0</v>
      </c>
      <c r="BK92" s="513">
        <f t="shared" si="30"/>
        <v>0</v>
      </c>
      <c r="BL92" s="513">
        <f t="shared" si="31"/>
        <v>0</v>
      </c>
      <c r="BM92" s="513">
        <f t="shared" si="32"/>
        <v>0</v>
      </c>
      <c r="BN92" s="513"/>
      <c r="BO92" s="513">
        <f t="shared" si="33"/>
        <v>0</v>
      </c>
      <c r="BP92" s="540"/>
      <c r="BQ92" s="540"/>
      <c r="BR92" s="540"/>
      <c r="BS92" s="540"/>
      <c r="BT92" s="540"/>
      <c r="BU92" s="540"/>
      <c r="BV92" s="540"/>
      <c r="BW92" s="539"/>
      <c r="BX92" s="539"/>
      <c r="BY92" s="539"/>
      <c r="BZ92" s="539"/>
      <c r="CA92" s="539"/>
      <c r="CB92" s="539"/>
      <c r="CC92" s="539"/>
      <c r="CD92" s="539"/>
      <c r="CE92" s="539"/>
      <c r="CF92" s="539"/>
      <c r="CG92" s="539"/>
      <c r="CH92" s="539"/>
      <c r="CI92" s="539"/>
      <c r="CJ92" s="539"/>
      <c r="CK92" s="539"/>
      <c r="CL92" s="539"/>
      <c r="CM92" s="539"/>
      <c r="CN92" s="539"/>
      <c r="CO92" s="539"/>
      <c r="CP92" s="364"/>
      <c r="CQ92" s="364"/>
    </row>
    <row r="93" spans="1:95" s="37" customFormat="1" ht="37.5" customHeight="1" x14ac:dyDescent="0.15">
      <c r="A93" s="739" t="str">
        <f>IF(B93&lt;&gt;"",設定!$C$4,"")</f>
        <v/>
      </c>
      <c r="B93" s="731" t="str">
        <f t="shared" si="34"/>
        <v/>
      </c>
      <c r="C93" s="376">
        <f t="shared" si="35"/>
        <v>81</v>
      </c>
      <c r="D93" s="766"/>
      <c r="E93" s="384"/>
      <c r="F93" s="385"/>
      <c r="G93" s="386"/>
      <c r="H93" s="387"/>
      <c r="I93" s="388"/>
      <c r="J93" s="389" t="str">
        <f>IFERROR(IF(I93="","",VLOOKUP(I93,国・地域!A:C,2,FALSE)),"正しい番号を入力してください")</f>
        <v/>
      </c>
      <c r="K93" s="390" t="str">
        <f>IFERROR(IF(I93="","",VLOOKUP(I93,国・地域!A:C,3,FALSE)),"正しい番号を入力してください")</f>
        <v/>
      </c>
      <c r="L93" s="383"/>
      <c r="M93" s="391"/>
      <c r="N93" s="392"/>
      <c r="O93" s="392"/>
      <c r="P93" s="392"/>
      <c r="Q93" s="392"/>
      <c r="R93" s="392"/>
      <c r="S93" s="392"/>
      <c r="T93" s="392"/>
      <c r="U93" s="393"/>
      <c r="V93" s="394"/>
      <c r="W93" s="393"/>
      <c r="X93" s="394"/>
      <c r="Y93" s="395"/>
      <c r="Z93" s="396"/>
      <c r="AA93" s="397"/>
      <c r="AB93" s="398"/>
      <c r="AC93" s="397"/>
      <c r="AD93" s="396"/>
      <c r="AE93" s="399"/>
      <c r="AF93" s="398"/>
      <c r="AG93" s="397"/>
      <c r="AH93" s="396"/>
      <c r="AI93" s="399"/>
      <c r="AJ93" s="398"/>
      <c r="AK93" s="397"/>
      <c r="AL93" s="396"/>
      <c r="AM93" s="384"/>
      <c r="AN93" s="386"/>
      <c r="AO93" s="383"/>
      <c r="AP93" s="384"/>
      <c r="AQ93" s="386"/>
      <c r="AR93" s="400"/>
      <c r="AS93" s="401"/>
      <c r="AT93" s="384"/>
      <c r="AU93" s="386"/>
      <c r="AV93" s="400"/>
      <c r="AW93" s="402"/>
      <c r="AX93" s="105" t="str">
        <f t="shared" si="19"/>
        <v/>
      </c>
      <c r="AY93" s="105" t="str">
        <f t="shared" si="20"/>
        <v/>
      </c>
      <c r="AZ93" s="540"/>
      <c r="BA93" s="513">
        <f t="shared" si="21"/>
        <v>0</v>
      </c>
      <c r="BB93" s="513">
        <f t="shared" si="22"/>
        <v>0</v>
      </c>
      <c r="BC93" s="513">
        <f t="shared" si="23"/>
        <v>0</v>
      </c>
      <c r="BD93" s="513">
        <f t="shared" si="24"/>
        <v>0</v>
      </c>
      <c r="BE93" s="513">
        <f t="shared" si="25"/>
        <v>0</v>
      </c>
      <c r="BF93" s="513">
        <f t="shared" si="36"/>
        <v>0</v>
      </c>
      <c r="BG93" s="513">
        <f t="shared" si="26"/>
        <v>0</v>
      </c>
      <c r="BH93" s="513">
        <f t="shared" si="27"/>
        <v>0</v>
      </c>
      <c r="BI93" s="513">
        <f t="shared" si="28"/>
        <v>0</v>
      </c>
      <c r="BJ93" s="513">
        <f t="shared" si="29"/>
        <v>0</v>
      </c>
      <c r="BK93" s="513">
        <f t="shared" si="30"/>
        <v>0</v>
      </c>
      <c r="BL93" s="513">
        <f t="shared" si="31"/>
        <v>0</v>
      </c>
      <c r="BM93" s="513">
        <f t="shared" si="32"/>
        <v>0</v>
      </c>
      <c r="BN93" s="513"/>
      <c r="BO93" s="513">
        <f t="shared" si="33"/>
        <v>0</v>
      </c>
      <c r="BP93" s="540"/>
      <c r="BQ93" s="540"/>
      <c r="BR93" s="540"/>
      <c r="BS93" s="540"/>
      <c r="BT93" s="540"/>
      <c r="BU93" s="540"/>
      <c r="BV93" s="540"/>
      <c r="BW93" s="539"/>
      <c r="BX93" s="539"/>
      <c r="BY93" s="539"/>
      <c r="BZ93" s="539"/>
      <c r="CA93" s="539"/>
      <c r="CB93" s="539"/>
      <c r="CC93" s="539"/>
      <c r="CD93" s="539"/>
      <c r="CE93" s="539"/>
      <c r="CF93" s="539"/>
      <c r="CG93" s="539"/>
      <c r="CH93" s="539"/>
      <c r="CI93" s="539"/>
      <c r="CJ93" s="539"/>
      <c r="CK93" s="539"/>
      <c r="CL93" s="539"/>
      <c r="CM93" s="539"/>
      <c r="CN93" s="539"/>
      <c r="CO93" s="539"/>
      <c r="CP93" s="364"/>
      <c r="CQ93" s="364"/>
    </row>
    <row r="94" spans="1:95" s="37" customFormat="1" ht="37.5" customHeight="1" x14ac:dyDescent="0.15">
      <c r="A94" s="687" t="str">
        <f>IF(B94&lt;&gt;"",設定!$C$4,"")</f>
        <v/>
      </c>
      <c r="B94" s="253" t="str">
        <f t="shared" si="34"/>
        <v/>
      </c>
      <c r="C94" s="444">
        <f t="shared" si="35"/>
        <v>82</v>
      </c>
      <c r="D94" s="767"/>
      <c r="E94" s="403"/>
      <c r="F94" s="404"/>
      <c r="G94" s="405"/>
      <c r="H94" s="406"/>
      <c r="I94" s="407"/>
      <c r="J94" s="408" t="str">
        <f>IFERROR(IF(I94="","",VLOOKUP(I94,国・地域!A:C,2,FALSE)),"正しい番号を入力してください")</f>
        <v/>
      </c>
      <c r="K94" s="409" t="str">
        <f>IFERROR(IF(I94="","",VLOOKUP(I94,国・地域!A:C,3,FALSE)),"正しい番号を入力してください")</f>
        <v/>
      </c>
      <c r="L94" s="381"/>
      <c r="M94" s="410"/>
      <c r="N94" s="411"/>
      <c r="O94" s="411"/>
      <c r="P94" s="411"/>
      <c r="Q94" s="411"/>
      <c r="R94" s="411"/>
      <c r="S94" s="411"/>
      <c r="T94" s="411"/>
      <c r="U94" s="412"/>
      <c r="V94" s="413"/>
      <c r="W94" s="412"/>
      <c r="X94" s="413"/>
      <c r="Y94" s="414"/>
      <c r="Z94" s="415"/>
      <c r="AA94" s="416"/>
      <c r="AB94" s="417"/>
      <c r="AC94" s="416"/>
      <c r="AD94" s="415"/>
      <c r="AE94" s="418"/>
      <c r="AF94" s="417"/>
      <c r="AG94" s="416"/>
      <c r="AH94" s="415"/>
      <c r="AI94" s="418"/>
      <c r="AJ94" s="417"/>
      <c r="AK94" s="416"/>
      <c r="AL94" s="415"/>
      <c r="AM94" s="403"/>
      <c r="AN94" s="405"/>
      <c r="AO94" s="381"/>
      <c r="AP94" s="403"/>
      <c r="AQ94" s="405"/>
      <c r="AR94" s="419"/>
      <c r="AS94" s="420"/>
      <c r="AT94" s="403"/>
      <c r="AU94" s="405"/>
      <c r="AV94" s="419"/>
      <c r="AW94" s="421"/>
      <c r="AX94" s="105" t="str">
        <f t="shared" si="19"/>
        <v/>
      </c>
      <c r="AY94" s="105" t="str">
        <f t="shared" si="20"/>
        <v/>
      </c>
      <c r="AZ94" s="540"/>
      <c r="BA94" s="513">
        <f t="shared" si="21"/>
        <v>0</v>
      </c>
      <c r="BB94" s="513">
        <f t="shared" si="22"/>
        <v>0</v>
      </c>
      <c r="BC94" s="513">
        <f t="shared" si="23"/>
        <v>0</v>
      </c>
      <c r="BD94" s="513">
        <f t="shared" si="24"/>
        <v>0</v>
      </c>
      <c r="BE94" s="513">
        <f t="shared" si="25"/>
        <v>0</v>
      </c>
      <c r="BF94" s="513">
        <f t="shared" si="36"/>
        <v>0</v>
      </c>
      <c r="BG94" s="513">
        <f t="shared" si="26"/>
        <v>0</v>
      </c>
      <c r="BH94" s="513">
        <f t="shared" si="27"/>
        <v>0</v>
      </c>
      <c r="BI94" s="513">
        <f t="shared" si="28"/>
        <v>0</v>
      </c>
      <c r="BJ94" s="513">
        <f t="shared" si="29"/>
        <v>0</v>
      </c>
      <c r="BK94" s="513">
        <f t="shared" si="30"/>
        <v>0</v>
      </c>
      <c r="BL94" s="513">
        <f t="shared" si="31"/>
        <v>0</v>
      </c>
      <c r="BM94" s="513">
        <f t="shared" si="32"/>
        <v>0</v>
      </c>
      <c r="BN94" s="513"/>
      <c r="BO94" s="513">
        <f t="shared" si="33"/>
        <v>0</v>
      </c>
      <c r="BP94" s="540"/>
      <c r="BQ94" s="540"/>
      <c r="BR94" s="540"/>
      <c r="BS94" s="540"/>
      <c r="BT94" s="540"/>
      <c r="BU94" s="540"/>
      <c r="BV94" s="540"/>
      <c r="BW94" s="539"/>
      <c r="BX94" s="539"/>
      <c r="BY94" s="539"/>
      <c r="BZ94" s="539"/>
      <c r="CA94" s="539"/>
      <c r="CB94" s="539"/>
      <c r="CC94" s="539"/>
      <c r="CD94" s="539"/>
      <c r="CE94" s="539"/>
      <c r="CF94" s="539"/>
      <c r="CG94" s="539"/>
      <c r="CH94" s="539"/>
      <c r="CI94" s="539"/>
      <c r="CJ94" s="539"/>
      <c r="CK94" s="539"/>
      <c r="CL94" s="539"/>
      <c r="CM94" s="539"/>
      <c r="CN94" s="539"/>
      <c r="CO94" s="539"/>
      <c r="CP94" s="364"/>
      <c r="CQ94" s="364"/>
    </row>
    <row r="95" spans="1:95" s="37" customFormat="1" ht="37.5" customHeight="1" x14ac:dyDescent="0.15">
      <c r="A95" s="687" t="str">
        <f>IF(B95&lt;&gt;"",設定!$C$4,"")</f>
        <v/>
      </c>
      <c r="B95" s="253" t="str">
        <f t="shared" si="34"/>
        <v/>
      </c>
      <c r="C95" s="444">
        <f t="shared" si="35"/>
        <v>83</v>
      </c>
      <c r="D95" s="767"/>
      <c r="E95" s="403"/>
      <c r="F95" s="404"/>
      <c r="G95" s="405"/>
      <c r="H95" s="406"/>
      <c r="I95" s="407"/>
      <c r="J95" s="408" t="str">
        <f>IFERROR(IF(I95="","",VLOOKUP(I95,国・地域!A:C,2,FALSE)),"正しい番号を入力してください")</f>
        <v/>
      </c>
      <c r="K95" s="409" t="str">
        <f>IFERROR(IF(I95="","",VLOOKUP(I95,国・地域!A:C,3,FALSE)),"正しい番号を入力してください")</f>
        <v/>
      </c>
      <c r="L95" s="381"/>
      <c r="M95" s="410"/>
      <c r="N95" s="411"/>
      <c r="O95" s="411"/>
      <c r="P95" s="411"/>
      <c r="Q95" s="411"/>
      <c r="R95" s="411"/>
      <c r="S95" s="411"/>
      <c r="T95" s="411"/>
      <c r="U95" s="412"/>
      <c r="V95" s="413"/>
      <c r="W95" s="412"/>
      <c r="X95" s="413"/>
      <c r="Y95" s="414"/>
      <c r="Z95" s="415"/>
      <c r="AA95" s="416"/>
      <c r="AB95" s="417"/>
      <c r="AC95" s="416"/>
      <c r="AD95" s="415"/>
      <c r="AE95" s="418"/>
      <c r="AF95" s="417"/>
      <c r="AG95" s="416"/>
      <c r="AH95" s="415"/>
      <c r="AI95" s="418"/>
      <c r="AJ95" s="417"/>
      <c r="AK95" s="416"/>
      <c r="AL95" s="415"/>
      <c r="AM95" s="403"/>
      <c r="AN95" s="405"/>
      <c r="AO95" s="381"/>
      <c r="AP95" s="403"/>
      <c r="AQ95" s="405"/>
      <c r="AR95" s="419"/>
      <c r="AS95" s="420"/>
      <c r="AT95" s="403"/>
      <c r="AU95" s="405"/>
      <c r="AV95" s="419"/>
      <c r="AW95" s="421"/>
      <c r="AX95" s="105" t="str">
        <f t="shared" si="19"/>
        <v/>
      </c>
      <c r="AY95" s="105" t="str">
        <f t="shared" si="20"/>
        <v/>
      </c>
      <c r="AZ95" s="540"/>
      <c r="BA95" s="513">
        <f t="shared" si="21"/>
        <v>0</v>
      </c>
      <c r="BB95" s="513">
        <f t="shared" si="22"/>
        <v>0</v>
      </c>
      <c r="BC95" s="513">
        <f t="shared" si="23"/>
        <v>0</v>
      </c>
      <c r="BD95" s="513">
        <f t="shared" si="24"/>
        <v>0</v>
      </c>
      <c r="BE95" s="513">
        <f t="shared" si="25"/>
        <v>0</v>
      </c>
      <c r="BF95" s="513">
        <f t="shared" si="36"/>
        <v>0</v>
      </c>
      <c r="BG95" s="513">
        <f t="shared" si="26"/>
        <v>0</v>
      </c>
      <c r="BH95" s="513">
        <f t="shared" si="27"/>
        <v>0</v>
      </c>
      <c r="BI95" s="513">
        <f t="shared" si="28"/>
        <v>0</v>
      </c>
      <c r="BJ95" s="513">
        <f t="shared" si="29"/>
        <v>0</v>
      </c>
      <c r="BK95" s="513">
        <f t="shared" si="30"/>
        <v>0</v>
      </c>
      <c r="BL95" s="513">
        <f t="shared" si="31"/>
        <v>0</v>
      </c>
      <c r="BM95" s="513">
        <f t="shared" si="32"/>
        <v>0</v>
      </c>
      <c r="BN95" s="513"/>
      <c r="BO95" s="513">
        <f t="shared" si="33"/>
        <v>0</v>
      </c>
      <c r="BP95" s="540"/>
      <c r="BQ95" s="540"/>
      <c r="BR95" s="540"/>
      <c r="BS95" s="540"/>
      <c r="BT95" s="540"/>
      <c r="BU95" s="540"/>
      <c r="BV95" s="540"/>
      <c r="BW95" s="539"/>
      <c r="BX95" s="539"/>
      <c r="BY95" s="539"/>
      <c r="BZ95" s="539"/>
      <c r="CA95" s="539"/>
      <c r="CB95" s="539"/>
      <c r="CC95" s="539"/>
      <c r="CD95" s="539"/>
      <c r="CE95" s="539"/>
      <c r="CF95" s="539"/>
      <c r="CG95" s="539"/>
      <c r="CH95" s="539"/>
      <c r="CI95" s="539"/>
      <c r="CJ95" s="539"/>
      <c r="CK95" s="539"/>
      <c r="CL95" s="539"/>
      <c r="CM95" s="539"/>
      <c r="CN95" s="539"/>
      <c r="CO95" s="539"/>
      <c r="CP95" s="364"/>
      <c r="CQ95" s="364"/>
    </row>
    <row r="96" spans="1:95" s="37" customFormat="1" ht="37.5" customHeight="1" x14ac:dyDescent="0.15">
      <c r="A96" s="687" t="str">
        <f>IF(B96&lt;&gt;"",設定!$C$4,"")</f>
        <v/>
      </c>
      <c r="B96" s="253" t="str">
        <f t="shared" si="34"/>
        <v/>
      </c>
      <c r="C96" s="444">
        <f t="shared" si="35"/>
        <v>84</v>
      </c>
      <c r="D96" s="767"/>
      <c r="E96" s="403"/>
      <c r="F96" s="404"/>
      <c r="G96" s="405"/>
      <c r="H96" s="406"/>
      <c r="I96" s="407"/>
      <c r="J96" s="408" t="str">
        <f>IFERROR(IF(I96="","",VLOOKUP(I96,国・地域!A:C,2,FALSE)),"正しい番号を入力してください")</f>
        <v/>
      </c>
      <c r="K96" s="409" t="str">
        <f>IFERROR(IF(I96="","",VLOOKUP(I96,国・地域!A:C,3,FALSE)),"正しい番号を入力してください")</f>
        <v/>
      </c>
      <c r="L96" s="381"/>
      <c r="M96" s="410"/>
      <c r="N96" s="411"/>
      <c r="O96" s="411"/>
      <c r="P96" s="411"/>
      <c r="Q96" s="411"/>
      <c r="R96" s="411"/>
      <c r="S96" s="411"/>
      <c r="T96" s="411"/>
      <c r="U96" s="412"/>
      <c r="V96" s="413"/>
      <c r="W96" s="412"/>
      <c r="X96" s="413"/>
      <c r="Y96" s="414"/>
      <c r="Z96" s="415"/>
      <c r="AA96" s="416"/>
      <c r="AB96" s="417"/>
      <c r="AC96" s="416"/>
      <c r="AD96" s="415"/>
      <c r="AE96" s="418"/>
      <c r="AF96" s="417"/>
      <c r="AG96" s="416"/>
      <c r="AH96" s="415"/>
      <c r="AI96" s="418"/>
      <c r="AJ96" s="417"/>
      <c r="AK96" s="416"/>
      <c r="AL96" s="415"/>
      <c r="AM96" s="403"/>
      <c r="AN96" s="405"/>
      <c r="AO96" s="381"/>
      <c r="AP96" s="403"/>
      <c r="AQ96" s="405"/>
      <c r="AR96" s="419"/>
      <c r="AS96" s="420"/>
      <c r="AT96" s="403"/>
      <c r="AU96" s="405"/>
      <c r="AV96" s="419"/>
      <c r="AW96" s="421"/>
      <c r="AX96" s="105" t="str">
        <f t="shared" si="19"/>
        <v/>
      </c>
      <c r="AY96" s="105" t="str">
        <f t="shared" si="20"/>
        <v/>
      </c>
      <c r="AZ96" s="540"/>
      <c r="BA96" s="513">
        <f t="shared" si="21"/>
        <v>0</v>
      </c>
      <c r="BB96" s="513">
        <f t="shared" si="22"/>
        <v>0</v>
      </c>
      <c r="BC96" s="513">
        <f t="shared" si="23"/>
        <v>0</v>
      </c>
      <c r="BD96" s="513">
        <f t="shared" si="24"/>
        <v>0</v>
      </c>
      <c r="BE96" s="513">
        <f t="shared" si="25"/>
        <v>0</v>
      </c>
      <c r="BF96" s="513">
        <f t="shared" si="36"/>
        <v>0</v>
      </c>
      <c r="BG96" s="513">
        <f t="shared" si="26"/>
        <v>0</v>
      </c>
      <c r="BH96" s="513">
        <f t="shared" si="27"/>
        <v>0</v>
      </c>
      <c r="BI96" s="513">
        <f t="shared" si="28"/>
        <v>0</v>
      </c>
      <c r="BJ96" s="513">
        <f t="shared" si="29"/>
        <v>0</v>
      </c>
      <c r="BK96" s="513">
        <f t="shared" si="30"/>
        <v>0</v>
      </c>
      <c r="BL96" s="513">
        <f t="shared" si="31"/>
        <v>0</v>
      </c>
      <c r="BM96" s="513">
        <f t="shared" si="32"/>
        <v>0</v>
      </c>
      <c r="BN96" s="513"/>
      <c r="BO96" s="513">
        <f t="shared" si="33"/>
        <v>0</v>
      </c>
      <c r="BP96" s="540"/>
      <c r="BQ96" s="540"/>
      <c r="BR96" s="540"/>
      <c r="BS96" s="540"/>
      <c r="BT96" s="540"/>
      <c r="BU96" s="540"/>
      <c r="BV96" s="540"/>
      <c r="BW96" s="539"/>
      <c r="BX96" s="539"/>
      <c r="BY96" s="539"/>
      <c r="BZ96" s="539"/>
      <c r="CA96" s="539"/>
      <c r="CB96" s="539"/>
      <c r="CC96" s="539"/>
      <c r="CD96" s="539"/>
      <c r="CE96" s="539"/>
      <c r="CF96" s="539"/>
      <c r="CG96" s="539"/>
      <c r="CH96" s="539"/>
      <c r="CI96" s="539"/>
      <c r="CJ96" s="539"/>
      <c r="CK96" s="539"/>
      <c r="CL96" s="539"/>
      <c r="CM96" s="539"/>
      <c r="CN96" s="539"/>
      <c r="CO96" s="539"/>
      <c r="CP96" s="364"/>
      <c r="CQ96" s="364"/>
    </row>
    <row r="97" spans="1:95" s="37" customFormat="1" ht="37.5" customHeight="1" x14ac:dyDescent="0.15">
      <c r="A97" s="738" t="str">
        <f>IF(B97&lt;&gt;"",設定!$C$4,"")</f>
        <v/>
      </c>
      <c r="B97" s="254" t="str">
        <f t="shared" si="34"/>
        <v/>
      </c>
      <c r="C97" s="445">
        <f t="shared" si="35"/>
        <v>85</v>
      </c>
      <c r="D97" s="768"/>
      <c r="E97" s="422"/>
      <c r="F97" s="423"/>
      <c r="G97" s="424"/>
      <c r="H97" s="425"/>
      <c r="I97" s="426"/>
      <c r="J97" s="427" t="str">
        <f>IFERROR(IF(I97="","",VLOOKUP(I97,国・地域!A:C,2,FALSE)),"正しい番号を入力してください")</f>
        <v/>
      </c>
      <c r="K97" s="428" t="str">
        <f>IFERROR(IF(I97="","",VLOOKUP(I97,国・地域!A:C,3,FALSE)),"正しい番号を入力してください")</f>
        <v/>
      </c>
      <c r="L97" s="382"/>
      <c r="M97" s="429"/>
      <c r="N97" s="430"/>
      <c r="O97" s="430"/>
      <c r="P97" s="430"/>
      <c r="Q97" s="430"/>
      <c r="R97" s="430"/>
      <c r="S97" s="430"/>
      <c r="T97" s="430"/>
      <c r="U97" s="431"/>
      <c r="V97" s="432"/>
      <c r="W97" s="431"/>
      <c r="X97" s="432"/>
      <c r="Y97" s="433"/>
      <c r="Z97" s="434"/>
      <c r="AA97" s="435"/>
      <c r="AB97" s="436"/>
      <c r="AC97" s="435"/>
      <c r="AD97" s="434"/>
      <c r="AE97" s="437"/>
      <c r="AF97" s="436"/>
      <c r="AG97" s="435"/>
      <c r="AH97" s="434"/>
      <c r="AI97" s="437"/>
      <c r="AJ97" s="436"/>
      <c r="AK97" s="435"/>
      <c r="AL97" s="434"/>
      <c r="AM97" s="422"/>
      <c r="AN97" s="424"/>
      <c r="AO97" s="382"/>
      <c r="AP97" s="422"/>
      <c r="AQ97" s="424"/>
      <c r="AR97" s="438"/>
      <c r="AS97" s="439"/>
      <c r="AT97" s="422"/>
      <c r="AU97" s="424"/>
      <c r="AV97" s="438"/>
      <c r="AW97" s="440"/>
      <c r="AX97" s="105" t="str">
        <f t="shared" si="19"/>
        <v/>
      </c>
      <c r="AY97" s="105" t="str">
        <f t="shared" si="20"/>
        <v/>
      </c>
      <c r="AZ97" s="540"/>
      <c r="BA97" s="513">
        <f t="shared" si="21"/>
        <v>0</v>
      </c>
      <c r="BB97" s="513">
        <f t="shared" si="22"/>
        <v>0</v>
      </c>
      <c r="BC97" s="513">
        <f t="shared" si="23"/>
        <v>0</v>
      </c>
      <c r="BD97" s="513">
        <f t="shared" si="24"/>
        <v>0</v>
      </c>
      <c r="BE97" s="513">
        <f t="shared" si="25"/>
        <v>0</v>
      </c>
      <c r="BF97" s="513">
        <f t="shared" si="36"/>
        <v>0</v>
      </c>
      <c r="BG97" s="513">
        <f t="shared" si="26"/>
        <v>0</v>
      </c>
      <c r="BH97" s="513">
        <f t="shared" si="27"/>
        <v>0</v>
      </c>
      <c r="BI97" s="513">
        <f t="shared" si="28"/>
        <v>0</v>
      </c>
      <c r="BJ97" s="513">
        <f t="shared" si="29"/>
        <v>0</v>
      </c>
      <c r="BK97" s="513">
        <f t="shared" si="30"/>
        <v>0</v>
      </c>
      <c r="BL97" s="513">
        <f t="shared" si="31"/>
        <v>0</v>
      </c>
      <c r="BM97" s="513">
        <f t="shared" si="32"/>
        <v>0</v>
      </c>
      <c r="BN97" s="513"/>
      <c r="BO97" s="513">
        <f t="shared" si="33"/>
        <v>0</v>
      </c>
      <c r="BP97" s="540"/>
      <c r="BQ97" s="540"/>
      <c r="BR97" s="540"/>
      <c r="BS97" s="540"/>
      <c r="BT97" s="540"/>
      <c r="BU97" s="540"/>
      <c r="BV97" s="540"/>
      <c r="BW97" s="539"/>
      <c r="BX97" s="539"/>
      <c r="BY97" s="539"/>
      <c r="BZ97" s="539"/>
      <c r="CA97" s="539"/>
      <c r="CB97" s="539"/>
      <c r="CC97" s="539"/>
      <c r="CD97" s="539"/>
      <c r="CE97" s="539"/>
      <c r="CF97" s="539"/>
      <c r="CG97" s="539"/>
      <c r="CH97" s="539"/>
      <c r="CI97" s="539"/>
      <c r="CJ97" s="539"/>
      <c r="CK97" s="539"/>
      <c r="CL97" s="539"/>
      <c r="CM97" s="539"/>
      <c r="CN97" s="539"/>
      <c r="CO97" s="539"/>
      <c r="CP97" s="364"/>
      <c r="CQ97" s="364"/>
    </row>
    <row r="98" spans="1:95" s="37" customFormat="1" ht="37.5" customHeight="1" x14ac:dyDescent="0.15">
      <c r="A98" s="739" t="str">
        <f>IF(B98&lt;&gt;"",設定!$C$4,"")</f>
        <v/>
      </c>
      <c r="B98" s="731" t="str">
        <f t="shared" si="34"/>
        <v/>
      </c>
      <c r="C98" s="376">
        <f t="shared" si="35"/>
        <v>86</v>
      </c>
      <c r="D98" s="766"/>
      <c r="E98" s="384"/>
      <c r="F98" s="385"/>
      <c r="G98" s="386"/>
      <c r="H98" s="387"/>
      <c r="I98" s="388"/>
      <c r="J98" s="389" t="str">
        <f>IFERROR(IF(I98="","",VLOOKUP(I98,国・地域!A:C,2,FALSE)),"正しい番号を入力してください")</f>
        <v/>
      </c>
      <c r="K98" s="390" t="str">
        <f>IFERROR(IF(I98="","",VLOOKUP(I98,国・地域!A:C,3,FALSE)),"正しい番号を入力してください")</f>
        <v/>
      </c>
      <c r="L98" s="383"/>
      <c r="M98" s="391"/>
      <c r="N98" s="392"/>
      <c r="O98" s="392"/>
      <c r="P98" s="392"/>
      <c r="Q98" s="392"/>
      <c r="R98" s="392"/>
      <c r="S98" s="392"/>
      <c r="T98" s="392"/>
      <c r="U98" s="393"/>
      <c r="V98" s="394"/>
      <c r="W98" s="393"/>
      <c r="X98" s="394"/>
      <c r="Y98" s="395"/>
      <c r="Z98" s="396"/>
      <c r="AA98" s="397"/>
      <c r="AB98" s="398"/>
      <c r="AC98" s="397"/>
      <c r="AD98" s="396"/>
      <c r="AE98" s="399"/>
      <c r="AF98" s="398"/>
      <c r="AG98" s="397"/>
      <c r="AH98" s="396"/>
      <c r="AI98" s="399"/>
      <c r="AJ98" s="398"/>
      <c r="AK98" s="397"/>
      <c r="AL98" s="396"/>
      <c r="AM98" s="384"/>
      <c r="AN98" s="386"/>
      <c r="AO98" s="383"/>
      <c r="AP98" s="384"/>
      <c r="AQ98" s="386"/>
      <c r="AR98" s="400"/>
      <c r="AS98" s="401"/>
      <c r="AT98" s="384"/>
      <c r="AU98" s="386"/>
      <c r="AV98" s="400"/>
      <c r="AW98" s="402"/>
      <c r="AX98" s="105" t="str">
        <f t="shared" si="19"/>
        <v/>
      </c>
      <c r="AY98" s="105" t="str">
        <f t="shared" si="20"/>
        <v/>
      </c>
      <c r="AZ98" s="540"/>
      <c r="BA98" s="513">
        <f t="shared" si="21"/>
        <v>0</v>
      </c>
      <c r="BB98" s="513">
        <f t="shared" si="22"/>
        <v>0</v>
      </c>
      <c r="BC98" s="513">
        <f t="shared" si="23"/>
        <v>0</v>
      </c>
      <c r="BD98" s="513">
        <f t="shared" si="24"/>
        <v>0</v>
      </c>
      <c r="BE98" s="513">
        <f t="shared" si="25"/>
        <v>0</v>
      </c>
      <c r="BF98" s="513">
        <f t="shared" si="36"/>
        <v>0</v>
      </c>
      <c r="BG98" s="513">
        <f t="shared" si="26"/>
        <v>0</v>
      </c>
      <c r="BH98" s="513">
        <f t="shared" si="27"/>
        <v>0</v>
      </c>
      <c r="BI98" s="513">
        <f t="shared" si="28"/>
        <v>0</v>
      </c>
      <c r="BJ98" s="513">
        <f t="shared" si="29"/>
        <v>0</v>
      </c>
      <c r="BK98" s="513">
        <f t="shared" si="30"/>
        <v>0</v>
      </c>
      <c r="BL98" s="513">
        <f t="shared" si="31"/>
        <v>0</v>
      </c>
      <c r="BM98" s="513">
        <f t="shared" si="32"/>
        <v>0</v>
      </c>
      <c r="BN98" s="513"/>
      <c r="BO98" s="513">
        <f t="shared" si="33"/>
        <v>0</v>
      </c>
      <c r="BP98" s="540"/>
      <c r="BQ98" s="540"/>
      <c r="BR98" s="540"/>
      <c r="BS98" s="540"/>
      <c r="BT98" s="540"/>
      <c r="BU98" s="540"/>
      <c r="BV98" s="540"/>
      <c r="BW98" s="539"/>
      <c r="BX98" s="539"/>
      <c r="BY98" s="539"/>
      <c r="BZ98" s="539"/>
      <c r="CA98" s="539"/>
      <c r="CB98" s="539"/>
      <c r="CC98" s="539"/>
      <c r="CD98" s="539"/>
      <c r="CE98" s="539"/>
      <c r="CF98" s="539"/>
      <c r="CG98" s="539"/>
      <c r="CH98" s="539"/>
      <c r="CI98" s="539"/>
      <c r="CJ98" s="539"/>
      <c r="CK98" s="539"/>
      <c r="CL98" s="539"/>
      <c r="CM98" s="539"/>
      <c r="CN98" s="539"/>
      <c r="CO98" s="539"/>
      <c r="CP98" s="364"/>
      <c r="CQ98" s="364"/>
    </row>
    <row r="99" spans="1:95" s="37" customFormat="1" ht="37.5" customHeight="1" x14ac:dyDescent="0.15">
      <c r="A99" s="687" t="str">
        <f>IF(B99&lt;&gt;"",設定!$C$4,"")</f>
        <v/>
      </c>
      <c r="B99" s="253" t="str">
        <f t="shared" si="34"/>
        <v/>
      </c>
      <c r="C99" s="444">
        <f t="shared" si="35"/>
        <v>87</v>
      </c>
      <c r="D99" s="767"/>
      <c r="E99" s="403"/>
      <c r="F99" s="404"/>
      <c r="G99" s="405"/>
      <c r="H99" s="406"/>
      <c r="I99" s="407"/>
      <c r="J99" s="408" t="str">
        <f>IFERROR(IF(I99="","",VLOOKUP(I99,国・地域!A:C,2,FALSE)),"正しい番号を入力してください")</f>
        <v/>
      </c>
      <c r="K99" s="409" t="str">
        <f>IFERROR(IF(I99="","",VLOOKUP(I99,国・地域!A:C,3,FALSE)),"正しい番号を入力してください")</f>
        <v/>
      </c>
      <c r="L99" s="381"/>
      <c r="M99" s="410"/>
      <c r="N99" s="411"/>
      <c r="O99" s="411"/>
      <c r="P99" s="411"/>
      <c r="Q99" s="411"/>
      <c r="R99" s="411"/>
      <c r="S99" s="411"/>
      <c r="T99" s="411"/>
      <c r="U99" s="412"/>
      <c r="V99" s="413"/>
      <c r="W99" s="412"/>
      <c r="X99" s="413"/>
      <c r="Y99" s="414"/>
      <c r="Z99" s="415"/>
      <c r="AA99" s="416"/>
      <c r="AB99" s="417"/>
      <c r="AC99" s="416"/>
      <c r="AD99" s="415"/>
      <c r="AE99" s="418"/>
      <c r="AF99" s="417"/>
      <c r="AG99" s="416"/>
      <c r="AH99" s="415"/>
      <c r="AI99" s="418"/>
      <c r="AJ99" s="417"/>
      <c r="AK99" s="416"/>
      <c r="AL99" s="415"/>
      <c r="AM99" s="403"/>
      <c r="AN99" s="405"/>
      <c r="AO99" s="381"/>
      <c r="AP99" s="403"/>
      <c r="AQ99" s="405"/>
      <c r="AR99" s="419"/>
      <c r="AS99" s="420"/>
      <c r="AT99" s="403"/>
      <c r="AU99" s="405"/>
      <c r="AV99" s="419"/>
      <c r="AW99" s="421"/>
      <c r="AX99" s="105" t="str">
        <f t="shared" si="19"/>
        <v/>
      </c>
      <c r="AY99" s="105" t="str">
        <f t="shared" si="20"/>
        <v/>
      </c>
      <c r="AZ99" s="540"/>
      <c r="BA99" s="513">
        <f t="shared" si="21"/>
        <v>0</v>
      </c>
      <c r="BB99" s="513">
        <f t="shared" si="22"/>
        <v>0</v>
      </c>
      <c r="BC99" s="513">
        <f t="shared" si="23"/>
        <v>0</v>
      </c>
      <c r="BD99" s="513">
        <f t="shared" si="24"/>
        <v>0</v>
      </c>
      <c r="BE99" s="513">
        <f t="shared" si="25"/>
        <v>0</v>
      </c>
      <c r="BF99" s="513">
        <f t="shared" si="36"/>
        <v>0</v>
      </c>
      <c r="BG99" s="513">
        <f t="shared" si="26"/>
        <v>0</v>
      </c>
      <c r="BH99" s="513">
        <f t="shared" si="27"/>
        <v>0</v>
      </c>
      <c r="BI99" s="513">
        <f t="shared" si="28"/>
        <v>0</v>
      </c>
      <c r="BJ99" s="513">
        <f t="shared" si="29"/>
        <v>0</v>
      </c>
      <c r="BK99" s="513">
        <f t="shared" si="30"/>
        <v>0</v>
      </c>
      <c r="BL99" s="513">
        <f t="shared" si="31"/>
        <v>0</v>
      </c>
      <c r="BM99" s="513">
        <f t="shared" si="32"/>
        <v>0</v>
      </c>
      <c r="BN99" s="513"/>
      <c r="BO99" s="513">
        <f t="shared" si="33"/>
        <v>0</v>
      </c>
      <c r="BP99" s="540"/>
      <c r="BQ99" s="540"/>
      <c r="BR99" s="540"/>
      <c r="BS99" s="540"/>
      <c r="BT99" s="540"/>
      <c r="BU99" s="540"/>
      <c r="BV99" s="540"/>
      <c r="BW99" s="539"/>
      <c r="BX99" s="539"/>
      <c r="BY99" s="539"/>
      <c r="BZ99" s="539"/>
      <c r="CA99" s="539"/>
      <c r="CB99" s="539"/>
      <c r="CC99" s="539"/>
      <c r="CD99" s="539"/>
      <c r="CE99" s="539"/>
      <c r="CF99" s="539"/>
      <c r="CG99" s="539"/>
      <c r="CH99" s="539"/>
      <c r="CI99" s="539"/>
      <c r="CJ99" s="539"/>
      <c r="CK99" s="539"/>
      <c r="CL99" s="539"/>
      <c r="CM99" s="539"/>
      <c r="CN99" s="539"/>
      <c r="CO99" s="539"/>
      <c r="CP99" s="364"/>
      <c r="CQ99" s="364"/>
    </row>
    <row r="100" spans="1:95" s="37" customFormat="1" ht="37.5" customHeight="1" x14ac:dyDescent="0.15">
      <c r="A100" s="687" t="str">
        <f>IF(B100&lt;&gt;"",設定!$C$4,"")</f>
        <v/>
      </c>
      <c r="B100" s="253" t="str">
        <f t="shared" si="34"/>
        <v/>
      </c>
      <c r="C100" s="444">
        <f t="shared" si="35"/>
        <v>88</v>
      </c>
      <c r="D100" s="767"/>
      <c r="E100" s="403"/>
      <c r="F100" s="404"/>
      <c r="G100" s="405"/>
      <c r="H100" s="406"/>
      <c r="I100" s="407"/>
      <c r="J100" s="408" t="str">
        <f>IFERROR(IF(I100="","",VLOOKUP(I100,国・地域!A:C,2,FALSE)),"正しい番号を入力してください")</f>
        <v/>
      </c>
      <c r="K100" s="409" t="str">
        <f>IFERROR(IF(I100="","",VLOOKUP(I100,国・地域!A:C,3,FALSE)),"正しい番号を入力してください")</f>
        <v/>
      </c>
      <c r="L100" s="381"/>
      <c r="M100" s="410"/>
      <c r="N100" s="411"/>
      <c r="O100" s="411"/>
      <c r="P100" s="411"/>
      <c r="Q100" s="411"/>
      <c r="R100" s="411"/>
      <c r="S100" s="411"/>
      <c r="T100" s="411"/>
      <c r="U100" s="412"/>
      <c r="V100" s="413"/>
      <c r="W100" s="412"/>
      <c r="X100" s="413"/>
      <c r="Y100" s="414"/>
      <c r="Z100" s="415"/>
      <c r="AA100" s="416"/>
      <c r="AB100" s="417"/>
      <c r="AC100" s="416"/>
      <c r="AD100" s="415"/>
      <c r="AE100" s="418"/>
      <c r="AF100" s="417"/>
      <c r="AG100" s="416"/>
      <c r="AH100" s="415"/>
      <c r="AI100" s="418"/>
      <c r="AJ100" s="417"/>
      <c r="AK100" s="416"/>
      <c r="AL100" s="415"/>
      <c r="AM100" s="403"/>
      <c r="AN100" s="405"/>
      <c r="AO100" s="381"/>
      <c r="AP100" s="403"/>
      <c r="AQ100" s="405"/>
      <c r="AR100" s="419"/>
      <c r="AS100" s="420"/>
      <c r="AT100" s="403"/>
      <c r="AU100" s="405"/>
      <c r="AV100" s="419"/>
      <c r="AW100" s="421"/>
      <c r="AX100" s="105" t="str">
        <f t="shared" si="19"/>
        <v/>
      </c>
      <c r="AY100" s="105" t="str">
        <f t="shared" si="20"/>
        <v/>
      </c>
      <c r="AZ100" s="540"/>
      <c r="BA100" s="513">
        <f t="shared" si="21"/>
        <v>0</v>
      </c>
      <c r="BB100" s="513">
        <f t="shared" si="22"/>
        <v>0</v>
      </c>
      <c r="BC100" s="513">
        <f t="shared" si="23"/>
        <v>0</v>
      </c>
      <c r="BD100" s="513">
        <f t="shared" si="24"/>
        <v>0</v>
      </c>
      <c r="BE100" s="513">
        <f t="shared" si="25"/>
        <v>0</v>
      </c>
      <c r="BF100" s="513">
        <f t="shared" si="36"/>
        <v>0</v>
      </c>
      <c r="BG100" s="513">
        <f t="shared" si="26"/>
        <v>0</v>
      </c>
      <c r="BH100" s="513">
        <f t="shared" si="27"/>
        <v>0</v>
      </c>
      <c r="BI100" s="513">
        <f t="shared" si="28"/>
        <v>0</v>
      </c>
      <c r="BJ100" s="513">
        <f t="shared" si="29"/>
        <v>0</v>
      </c>
      <c r="BK100" s="513">
        <f t="shared" si="30"/>
        <v>0</v>
      </c>
      <c r="BL100" s="513">
        <f t="shared" si="31"/>
        <v>0</v>
      </c>
      <c r="BM100" s="513">
        <f t="shared" si="32"/>
        <v>0</v>
      </c>
      <c r="BN100" s="513"/>
      <c r="BO100" s="513">
        <f t="shared" si="33"/>
        <v>0</v>
      </c>
      <c r="BP100" s="540"/>
      <c r="BQ100" s="540"/>
      <c r="BR100" s="540"/>
      <c r="BS100" s="540"/>
      <c r="BT100" s="540"/>
      <c r="BU100" s="540"/>
      <c r="BV100" s="540"/>
      <c r="BW100" s="539"/>
      <c r="BX100" s="539"/>
      <c r="BY100" s="539"/>
      <c r="BZ100" s="539"/>
      <c r="CA100" s="539"/>
      <c r="CB100" s="539"/>
      <c r="CC100" s="539"/>
      <c r="CD100" s="539"/>
      <c r="CE100" s="539"/>
      <c r="CF100" s="539"/>
      <c r="CG100" s="539"/>
      <c r="CH100" s="539"/>
      <c r="CI100" s="539"/>
      <c r="CJ100" s="539"/>
      <c r="CK100" s="539"/>
      <c r="CL100" s="539"/>
      <c r="CM100" s="539"/>
      <c r="CN100" s="539"/>
      <c r="CO100" s="539"/>
      <c r="CP100" s="364"/>
      <c r="CQ100" s="364"/>
    </row>
    <row r="101" spans="1:95" s="37" customFormat="1" ht="37.5" customHeight="1" x14ac:dyDescent="0.15">
      <c r="A101" s="687" t="str">
        <f>IF(B101&lt;&gt;"",設定!$C$4,"")</f>
        <v/>
      </c>
      <c r="B101" s="253" t="str">
        <f t="shared" si="34"/>
        <v/>
      </c>
      <c r="C101" s="444">
        <f t="shared" si="35"/>
        <v>89</v>
      </c>
      <c r="D101" s="767"/>
      <c r="E101" s="403"/>
      <c r="F101" s="404"/>
      <c r="G101" s="405"/>
      <c r="H101" s="406"/>
      <c r="I101" s="407"/>
      <c r="J101" s="408" t="str">
        <f>IFERROR(IF(I101="","",VLOOKUP(I101,国・地域!A:C,2,FALSE)),"正しい番号を入力してください")</f>
        <v/>
      </c>
      <c r="K101" s="409" t="str">
        <f>IFERROR(IF(I101="","",VLOOKUP(I101,国・地域!A:C,3,FALSE)),"正しい番号を入力してください")</f>
        <v/>
      </c>
      <c r="L101" s="381"/>
      <c r="M101" s="410"/>
      <c r="N101" s="411"/>
      <c r="O101" s="411"/>
      <c r="P101" s="411"/>
      <c r="Q101" s="411"/>
      <c r="R101" s="411"/>
      <c r="S101" s="411"/>
      <c r="T101" s="411"/>
      <c r="U101" s="412"/>
      <c r="V101" s="413"/>
      <c r="W101" s="412"/>
      <c r="X101" s="413"/>
      <c r="Y101" s="414"/>
      <c r="Z101" s="415"/>
      <c r="AA101" s="416"/>
      <c r="AB101" s="417"/>
      <c r="AC101" s="416"/>
      <c r="AD101" s="415"/>
      <c r="AE101" s="418"/>
      <c r="AF101" s="417"/>
      <c r="AG101" s="416"/>
      <c r="AH101" s="415"/>
      <c r="AI101" s="418"/>
      <c r="AJ101" s="417"/>
      <c r="AK101" s="416"/>
      <c r="AL101" s="415"/>
      <c r="AM101" s="403"/>
      <c r="AN101" s="405"/>
      <c r="AO101" s="381"/>
      <c r="AP101" s="403"/>
      <c r="AQ101" s="405"/>
      <c r="AR101" s="419"/>
      <c r="AS101" s="420"/>
      <c r="AT101" s="403"/>
      <c r="AU101" s="405"/>
      <c r="AV101" s="419"/>
      <c r="AW101" s="421"/>
      <c r="AX101" s="105" t="str">
        <f t="shared" si="19"/>
        <v/>
      </c>
      <c r="AY101" s="105" t="str">
        <f t="shared" si="20"/>
        <v/>
      </c>
      <c r="AZ101" s="540"/>
      <c r="BA101" s="513">
        <f t="shared" si="21"/>
        <v>0</v>
      </c>
      <c r="BB101" s="513">
        <f t="shared" si="22"/>
        <v>0</v>
      </c>
      <c r="BC101" s="513">
        <f t="shared" si="23"/>
        <v>0</v>
      </c>
      <c r="BD101" s="513">
        <f t="shared" si="24"/>
        <v>0</v>
      </c>
      <c r="BE101" s="513">
        <f t="shared" si="25"/>
        <v>0</v>
      </c>
      <c r="BF101" s="513">
        <f t="shared" si="36"/>
        <v>0</v>
      </c>
      <c r="BG101" s="513">
        <f t="shared" si="26"/>
        <v>0</v>
      </c>
      <c r="BH101" s="513">
        <f t="shared" si="27"/>
        <v>0</v>
      </c>
      <c r="BI101" s="513">
        <f t="shared" si="28"/>
        <v>0</v>
      </c>
      <c r="BJ101" s="513">
        <f t="shared" si="29"/>
        <v>0</v>
      </c>
      <c r="BK101" s="513">
        <f t="shared" si="30"/>
        <v>0</v>
      </c>
      <c r="BL101" s="513">
        <f t="shared" si="31"/>
        <v>0</v>
      </c>
      <c r="BM101" s="513">
        <f t="shared" si="32"/>
        <v>0</v>
      </c>
      <c r="BN101" s="513"/>
      <c r="BO101" s="513">
        <f t="shared" si="33"/>
        <v>0</v>
      </c>
      <c r="BP101" s="540"/>
      <c r="BQ101" s="540"/>
      <c r="BR101" s="540"/>
      <c r="BS101" s="540"/>
      <c r="BT101" s="540"/>
      <c r="BU101" s="540"/>
      <c r="BV101" s="540"/>
      <c r="BW101" s="539"/>
      <c r="BX101" s="539"/>
      <c r="BY101" s="539"/>
      <c r="BZ101" s="539"/>
      <c r="CA101" s="539"/>
      <c r="CB101" s="539"/>
      <c r="CC101" s="539"/>
      <c r="CD101" s="539"/>
      <c r="CE101" s="539"/>
      <c r="CF101" s="539"/>
      <c r="CG101" s="539"/>
      <c r="CH101" s="539"/>
      <c r="CI101" s="539"/>
      <c r="CJ101" s="539"/>
      <c r="CK101" s="539"/>
      <c r="CL101" s="539"/>
      <c r="CM101" s="539"/>
      <c r="CN101" s="539"/>
      <c r="CO101" s="539"/>
      <c r="CP101" s="364"/>
      <c r="CQ101" s="364"/>
    </row>
    <row r="102" spans="1:95" s="37" customFormat="1" ht="37.5" customHeight="1" x14ac:dyDescent="0.15">
      <c r="A102" s="738" t="str">
        <f>IF(B102&lt;&gt;"",設定!$C$4,"")</f>
        <v/>
      </c>
      <c r="B102" s="254" t="str">
        <f t="shared" si="34"/>
        <v/>
      </c>
      <c r="C102" s="445">
        <f t="shared" si="35"/>
        <v>90</v>
      </c>
      <c r="D102" s="768"/>
      <c r="E102" s="422"/>
      <c r="F102" s="423"/>
      <c r="G102" s="424"/>
      <c r="H102" s="425"/>
      <c r="I102" s="426"/>
      <c r="J102" s="427" t="str">
        <f>IFERROR(IF(I102="","",VLOOKUP(I102,国・地域!A:C,2,FALSE)),"正しい番号を入力してください")</f>
        <v/>
      </c>
      <c r="K102" s="428" t="str">
        <f>IFERROR(IF(I102="","",VLOOKUP(I102,国・地域!A:C,3,FALSE)),"正しい番号を入力してください")</f>
        <v/>
      </c>
      <c r="L102" s="382"/>
      <c r="M102" s="429"/>
      <c r="N102" s="430"/>
      <c r="O102" s="430"/>
      <c r="P102" s="430"/>
      <c r="Q102" s="430"/>
      <c r="R102" s="430"/>
      <c r="S102" s="430"/>
      <c r="T102" s="430"/>
      <c r="U102" s="431"/>
      <c r="V102" s="432"/>
      <c r="W102" s="431"/>
      <c r="X102" s="432"/>
      <c r="Y102" s="433"/>
      <c r="Z102" s="434"/>
      <c r="AA102" s="435"/>
      <c r="AB102" s="436"/>
      <c r="AC102" s="435"/>
      <c r="AD102" s="434"/>
      <c r="AE102" s="437"/>
      <c r="AF102" s="436"/>
      <c r="AG102" s="435"/>
      <c r="AH102" s="434"/>
      <c r="AI102" s="437"/>
      <c r="AJ102" s="436"/>
      <c r="AK102" s="435"/>
      <c r="AL102" s="434"/>
      <c r="AM102" s="422"/>
      <c r="AN102" s="424"/>
      <c r="AO102" s="382"/>
      <c r="AP102" s="422"/>
      <c r="AQ102" s="424"/>
      <c r="AR102" s="438"/>
      <c r="AS102" s="439"/>
      <c r="AT102" s="422"/>
      <c r="AU102" s="424"/>
      <c r="AV102" s="438"/>
      <c r="AW102" s="440"/>
      <c r="AX102" s="105" t="str">
        <f t="shared" si="19"/>
        <v/>
      </c>
      <c r="AY102" s="105" t="str">
        <f t="shared" si="20"/>
        <v/>
      </c>
      <c r="AZ102" s="540"/>
      <c r="BA102" s="513">
        <f t="shared" si="21"/>
        <v>0</v>
      </c>
      <c r="BB102" s="513">
        <f t="shared" si="22"/>
        <v>0</v>
      </c>
      <c r="BC102" s="513">
        <f t="shared" si="23"/>
        <v>0</v>
      </c>
      <c r="BD102" s="513">
        <f t="shared" si="24"/>
        <v>0</v>
      </c>
      <c r="BE102" s="513">
        <f t="shared" si="25"/>
        <v>0</v>
      </c>
      <c r="BF102" s="513">
        <f t="shared" si="36"/>
        <v>0</v>
      </c>
      <c r="BG102" s="513">
        <f t="shared" si="26"/>
        <v>0</v>
      </c>
      <c r="BH102" s="513">
        <f t="shared" si="27"/>
        <v>0</v>
      </c>
      <c r="BI102" s="513">
        <f t="shared" si="28"/>
        <v>0</v>
      </c>
      <c r="BJ102" s="513">
        <f t="shared" si="29"/>
        <v>0</v>
      </c>
      <c r="BK102" s="513">
        <f t="shared" si="30"/>
        <v>0</v>
      </c>
      <c r="BL102" s="513">
        <f t="shared" si="31"/>
        <v>0</v>
      </c>
      <c r="BM102" s="513">
        <f t="shared" si="32"/>
        <v>0</v>
      </c>
      <c r="BN102" s="513"/>
      <c r="BO102" s="513">
        <f t="shared" si="33"/>
        <v>0</v>
      </c>
      <c r="BP102" s="540"/>
      <c r="BQ102" s="540"/>
      <c r="BR102" s="540"/>
      <c r="BS102" s="540"/>
      <c r="BT102" s="540"/>
      <c r="BU102" s="540"/>
      <c r="BV102" s="540"/>
      <c r="BW102" s="539"/>
      <c r="BX102" s="539"/>
      <c r="BY102" s="539"/>
      <c r="BZ102" s="539"/>
      <c r="CA102" s="539"/>
      <c r="CB102" s="539"/>
      <c r="CC102" s="539"/>
      <c r="CD102" s="539"/>
      <c r="CE102" s="539"/>
      <c r="CF102" s="539"/>
      <c r="CG102" s="539"/>
      <c r="CH102" s="539"/>
      <c r="CI102" s="539"/>
      <c r="CJ102" s="539"/>
      <c r="CK102" s="539"/>
      <c r="CL102" s="539"/>
      <c r="CM102" s="539"/>
      <c r="CN102" s="539"/>
      <c r="CO102" s="539"/>
      <c r="CP102" s="364"/>
      <c r="CQ102" s="364"/>
    </row>
    <row r="103" spans="1:95" s="37" customFormat="1" ht="37.5" customHeight="1" x14ac:dyDescent="0.15">
      <c r="A103" s="739" t="str">
        <f>IF(B103&lt;&gt;"",設定!$C$4,"")</f>
        <v/>
      </c>
      <c r="B103" s="731" t="str">
        <f t="shared" si="34"/>
        <v/>
      </c>
      <c r="C103" s="376">
        <f t="shared" si="35"/>
        <v>91</v>
      </c>
      <c r="D103" s="766"/>
      <c r="E103" s="384"/>
      <c r="F103" s="385"/>
      <c r="G103" s="386"/>
      <c r="H103" s="387"/>
      <c r="I103" s="388"/>
      <c r="J103" s="389" t="str">
        <f>IFERROR(IF(I103="","",VLOOKUP(I103,国・地域!A:C,2,FALSE)),"正しい番号を入力してください")</f>
        <v/>
      </c>
      <c r="K103" s="390" t="str">
        <f>IFERROR(IF(I103="","",VLOOKUP(I103,国・地域!A:C,3,FALSE)),"正しい番号を入力してください")</f>
        <v/>
      </c>
      <c r="L103" s="383"/>
      <c r="M103" s="391"/>
      <c r="N103" s="392"/>
      <c r="O103" s="392"/>
      <c r="P103" s="392"/>
      <c r="Q103" s="392"/>
      <c r="R103" s="392"/>
      <c r="S103" s="392"/>
      <c r="T103" s="392"/>
      <c r="U103" s="393"/>
      <c r="V103" s="394"/>
      <c r="W103" s="393"/>
      <c r="X103" s="394"/>
      <c r="Y103" s="395"/>
      <c r="Z103" s="396"/>
      <c r="AA103" s="397"/>
      <c r="AB103" s="398"/>
      <c r="AC103" s="397"/>
      <c r="AD103" s="396"/>
      <c r="AE103" s="399"/>
      <c r="AF103" s="398"/>
      <c r="AG103" s="397"/>
      <c r="AH103" s="396"/>
      <c r="AI103" s="399"/>
      <c r="AJ103" s="398"/>
      <c r="AK103" s="397"/>
      <c r="AL103" s="396"/>
      <c r="AM103" s="384"/>
      <c r="AN103" s="386"/>
      <c r="AO103" s="383"/>
      <c r="AP103" s="384"/>
      <c r="AQ103" s="386"/>
      <c r="AR103" s="400"/>
      <c r="AS103" s="401"/>
      <c r="AT103" s="384"/>
      <c r="AU103" s="386"/>
      <c r="AV103" s="400"/>
      <c r="AW103" s="402"/>
      <c r="AX103" s="105" t="str">
        <f t="shared" si="19"/>
        <v/>
      </c>
      <c r="AY103" s="105" t="str">
        <f t="shared" si="20"/>
        <v/>
      </c>
      <c r="AZ103" s="540"/>
      <c r="BA103" s="513">
        <f t="shared" si="21"/>
        <v>0</v>
      </c>
      <c r="BB103" s="513">
        <f t="shared" si="22"/>
        <v>0</v>
      </c>
      <c r="BC103" s="513">
        <f t="shared" si="23"/>
        <v>0</v>
      </c>
      <c r="BD103" s="513">
        <f t="shared" si="24"/>
        <v>0</v>
      </c>
      <c r="BE103" s="513">
        <f t="shared" si="25"/>
        <v>0</v>
      </c>
      <c r="BF103" s="513">
        <f t="shared" si="36"/>
        <v>0</v>
      </c>
      <c r="BG103" s="513">
        <f t="shared" si="26"/>
        <v>0</v>
      </c>
      <c r="BH103" s="513">
        <f t="shared" si="27"/>
        <v>0</v>
      </c>
      <c r="BI103" s="513">
        <f t="shared" si="28"/>
        <v>0</v>
      </c>
      <c r="BJ103" s="513">
        <f t="shared" si="29"/>
        <v>0</v>
      </c>
      <c r="BK103" s="513">
        <f t="shared" si="30"/>
        <v>0</v>
      </c>
      <c r="BL103" s="513">
        <f t="shared" si="31"/>
        <v>0</v>
      </c>
      <c r="BM103" s="513">
        <f t="shared" si="32"/>
        <v>0</v>
      </c>
      <c r="BN103" s="513"/>
      <c r="BO103" s="513">
        <f t="shared" si="33"/>
        <v>0</v>
      </c>
      <c r="BP103" s="540"/>
      <c r="BQ103" s="540"/>
      <c r="BR103" s="540"/>
      <c r="BS103" s="540"/>
      <c r="BT103" s="540"/>
      <c r="BU103" s="540"/>
      <c r="BV103" s="540"/>
      <c r="BW103" s="539"/>
      <c r="BX103" s="539"/>
      <c r="BY103" s="539"/>
      <c r="BZ103" s="539"/>
      <c r="CA103" s="539"/>
      <c r="CB103" s="539"/>
      <c r="CC103" s="539"/>
      <c r="CD103" s="539"/>
      <c r="CE103" s="539"/>
      <c r="CF103" s="539"/>
      <c r="CG103" s="539"/>
      <c r="CH103" s="539"/>
      <c r="CI103" s="539"/>
      <c r="CJ103" s="539"/>
      <c r="CK103" s="539"/>
      <c r="CL103" s="539"/>
      <c r="CM103" s="539"/>
      <c r="CN103" s="539"/>
      <c r="CO103" s="539"/>
      <c r="CP103" s="364"/>
      <c r="CQ103" s="364"/>
    </row>
    <row r="104" spans="1:95" s="37" customFormat="1" ht="37.5" customHeight="1" x14ac:dyDescent="0.15">
      <c r="A104" s="687" t="str">
        <f>IF(B104&lt;&gt;"",設定!$C$4,"")</f>
        <v/>
      </c>
      <c r="B104" s="253" t="str">
        <f t="shared" si="34"/>
        <v/>
      </c>
      <c r="C104" s="444">
        <f t="shared" si="35"/>
        <v>92</v>
      </c>
      <c r="D104" s="767"/>
      <c r="E104" s="403"/>
      <c r="F104" s="404"/>
      <c r="G104" s="405"/>
      <c r="H104" s="406"/>
      <c r="I104" s="407"/>
      <c r="J104" s="408" t="str">
        <f>IFERROR(IF(I104="","",VLOOKUP(I104,国・地域!A:C,2,FALSE)),"正しい番号を入力してください")</f>
        <v/>
      </c>
      <c r="K104" s="409" t="str">
        <f>IFERROR(IF(I104="","",VLOOKUP(I104,国・地域!A:C,3,FALSE)),"正しい番号を入力してください")</f>
        <v/>
      </c>
      <c r="L104" s="381"/>
      <c r="M104" s="410"/>
      <c r="N104" s="411"/>
      <c r="O104" s="411"/>
      <c r="P104" s="411"/>
      <c r="Q104" s="411"/>
      <c r="R104" s="411"/>
      <c r="S104" s="411"/>
      <c r="T104" s="411"/>
      <c r="U104" s="412"/>
      <c r="V104" s="413"/>
      <c r="W104" s="412"/>
      <c r="X104" s="413"/>
      <c r="Y104" s="414"/>
      <c r="Z104" s="415"/>
      <c r="AA104" s="416"/>
      <c r="AB104" s="417"/>
      <c r="AC104" s="416"/>
      <c r="AD104" s="415"/>
      <c r="AE104" s="418"/>
      <c r="AF104" s="417"/>
      <c r="AG104" s="416"/>
      <c r="AH104" s="415"/>
      <c r="AI104" s="418"/>
      <c r="AJ104" s="417"/>
      <c r="AK104" s="416"/>
      <c r="AL104" s="415"/>
      <c r="AM104" s="403"/>
      <c r="AN104" s="405"/>
      <c r="AO104" s="381"/>
      <c r="AP104" s="403"/>
      <c r="AQ104" s="405"/>
      <c r="AR104" s="419"/>
      <c r="AS104" s="420"/>
      <c r="AT104" s="403"/>
      <c r="AU104" s="405"/>
      <c r="AV104" s="419"/>
      <c r="AW104" s="421"/>
      <c r="AX104" s="105" t="str">
        <f t="shared" si="19"/>
        <v/>
      </c>
      <c r="AY104" s="105" t="str">
        <f t="shared" si="20"/>
        <v/>
      </c>
      <c r="AZ104" s="540"/>
      <c r="BA104" s="513">
        <f t="shared" si="21"/>
        <v>0</v>
      </c>
      <c r="BB104" s="513">
        <f t="shared" si="22"/>
        <v>0</v>
      </c>
      <c r="BC104" s="513">
        <f t="shared" si="23"/>
        <v>0</v>
      </c>
      <c r="BD104" s="513">
        <f t="shared" si="24"/>
        <v>0</v>
      </c>
      <c r="BE104" s="513">
        <f t="shared" si="25"/>
        <v>0</v>
      </c>
      <c r="BF104" s="513">
        <f t="shared" si="36"/>
        <v>0</v>
      </c>
      <c r="BG104" s="513">
        <f t="shared" si="26"/>
        <v>0</v>
      </c>
      <c r="BH104" s="513">
        <f t="shared" si="27"/>
        <v>0</v>
      </c>
      <c r="BI104" s="513">
        <f t="shared" si="28"/>
        <v>0</v>
      </c>
      <c r="BJ104" s="513">
        <f t="shared" si="29"/>
        <v>0</v>
      </c>
      <c r="BK104" s="513">
        <f t="shared" si="30"/>
        <v>0</v>
      </c>
      <c r="BL104" s="513">
        <f t="shared" si="31"/>
        <v>0</v>
      </c>
      <c r="BM104" s="513">
        <f t="shared" si="32"/>
        <v>0</v>
      </c>
      <c r="BN104" s="513"/>
      <c r="BO104" s="513">
        <f t="shared" si="33"/>
        <v>0</v>
      </c>
      <c r="BP104" s="540"/>
      <c r="BQ104" s="540"/>
      <c r="BR104" s="540"/>
      <c r="BS104" s="540"/>
      <c r="BT104" s="540"/>
      <c r="BU104" s="540"/>
      <c r="BV104" s="540"/>
      <c r="BW104" s="539"/>
      <c r="BX104" s="539"/>
      <c r="BY104" s="539"/>
      <c r="BZ104" s="539"/>
      <c r="CA104" s="539"/>
      <c r="CB104" s="539"/>
      <c r="CC104" s="539"/>
      <c r="CD104" s="539"/>
      <c r="CE104" s="539"/>
      <c r="CF104" s="539"/>
      <c r="CG104" s="539"/>
      <c r="CH104" s="539"/>
      <c r="CI104" s="539"/>
      <c r="CJ104" s="539"/>
      <c r="CK104" s="539"/>
      <c r="CL104" s="539"/>
      <c r="CM104" s="539"/>
      <c r="CN104" s="539"/>
      <c r="CO104" s="539"/>
      <c r="CP104" s="364"/>
      <c r="CQ104" s="364"/>
    </row>
    <row r="105" spans="1:95" s="37" customFormat="1" ht="37.5" customHeight="1" x14ac:dyDescent="0.15">
      <c r="A105" s="687" t="str">
        <f>IF(B105&lt;&gt;"",設定!$C$4,"")</f>
        <v/>
      </c>
      <c r="B105" s="253" t="str">
        <f t="shared" si="34"/>
        <v/>
      </c>
      <c r="C105" s="444">
        <f t="shared" si="35"/>
        <v>93</v>
      </c>
      <c r="D105" s="767"/>
      <c r="E105" s="403"/>
      <c r="F105" s="404"/>
      <c r="G105" s="405"/>
      <c r="H105" s="406"/>
      <c r="I105" s="407"/>
      <c r="J105" s="408" t="str">
        <f>IFERROR(IF(I105="","",VLOOKUP(I105,国・地域!A:C,2,FALSE)),"正しい番号を入力してください")</f>
        <v/>
      </c>
      <c r="K105" s="409" t="str">
        <f>IFERROR(IF(I105="","",VLOOKUP(I105,国・地域!A:C,3,FALSE)),"正しい番号を入力してください")</f>
        <v/>
      </c>
      <c r="L105" s="381"/>
      <c r="M105" s="410"/>
      <c r="N105" s="411"/>
      <c r="O105" s="411"/>
      <c r="P105" s="411"/>
      <c r="Q105" s="411"/>
      <c r="R105" s="411"/>
      <c r="S105" s="411"/>
      <c r="T105" s="411"/>
      <c r="U105" s="412"/>
      <c r="V105" s="413"/>
      <c r="W105" s="412"/>
      <c r="X105" s="413"/>
      <c r="Y105" s="414"/>
      <c r="Z105" s="415"/>
      <c r="AA105" s="416"/>
      <c r="AB105" s="417"/>
      <c r="AC105" s="416"/>
      <c r="AD105" s="415"/>
      <c r="AE105" s="418"/>
      <c r="AF105" s="417"/>
      <c r="AG105" s="416"/>
      <c r="AH105" s="415"/>
      <c r="AI105" s="418"/>
      <c r="AJ105" s="417"/>
      <c r="AK105" s="416"/>
      <c r="AL105" s="415"/>
      <c r="AM105" s="403"/>
      <c r="AN105" s="405"/>
      <c r="AO105" s="381"/>
      <c r="AP105" s="403"/>
      <c r="AQ105" s="405"/>
      <c r="AR105" s="419"/>
      <c r="AS105" s="420"/>
      <c r="AT105" s="403"/>
      <c r="AU105" s="405"/>
      <c r="AV105" s="419"/>
      <c r="AW105" s="421"/>
      <c r="AX105" s="105" t="str">
        <f t="shared" si="19"/>
        <v/>
      </c>
      <c r="AY105" s="105" t="str">
        <f t="shared" si="20"/>
        <v/>
      </c>
      <c r="AZ105" s="540"/>
      <c r="BA105" s="513">
        <f t="shared" si="21"/>
        <v>0</v>
      </c>
      <c r="BB105" s="513">
        <f t="shared" si="22"/>
        <v>0</v>
      </c>
      <c r="BC105" s="513">
        <f t="shared" si="23"/>
        <v>0</v>
      </c>
      <c r="BD105" s="513">
        <f t="shared" si="24"/>
        <v>0</v>
      </c>
      <c r="BE105" s="513">
        <f t="shared" si="25"/>
        <v>0</v>
      </c>
      <c r="BF105" s="513">
        <f t="shared" si="36"/>
        <v>0</v>
      </c>
      <c r="BG105" s="513">
        <f t="shared" si="26"/>
        <v>0</v>
      </c>
      <c r="BH105" s="513">
        <f t="shared" si="27"/>
        <v>0</v>
      </c>
      <c r="BI105" s="513">
        <f t="shared" si="28"/>
        <v>0</v>
      </c>
      <c r="BJ105" s="513">
        <f t="shared" si="29"/>
        <v>0</v>
      </c>
      <c r="BK105" s="513">
        <f t="shared" si="30"/>
        <v>0</v>
      </c>
      <c r="BL105" s="513">
        <f t="shared" si="31"/>
        <v>0</v>
      </c>
      <c r="BM105" s="513">
        <f t="shared" si="32"/>
        <v>0</v>
      </c>
      <c r="BN105" s="513"/>
      <c r="BO105" s="513">
        <f t="shared" si="33"/>
        <v>0</v>
      </c>
      <c r="BP105" s="540"/>
      <c r="BQ105" s="540"/>
      <c r="BR105" s="540"/>
      <c r="BS105" s="540"/>
      <c r="BT105" s="540"/>
      <c r="BU105" s="540"/>
      <c r="BV105" s="540"/>
      <c r="BW105" s="539"/>
      <c r="BX105" s="539"/>
      <c r="BY105" s="539"/>
      <c r="BZ105" s="539"/>
      <c r="CA105" s="539"/>
      <c r="CB105" s="539"/>
      <c r="CC105" s="539"/>
      <c r="CD105" s="539"/>
      <c r="CE105" s="539"/>
      <c r="CF105" s="539"/>
      <c r="CG105" s="539"/>
      <c r="CH105" s="539"/>
      <c r="CI105" s="539"/>
      <c r="CJ105" s="539"/>
      <c r="CK105" s="539"/>
      <c r="CL105" s="539"/>
      <c r="CM105" s="539"/>
      <c r="CN105" s="539"/>
      <c r="CO105" s="539"/>
      <c r="CP105" s="364"/>
      <c r="CQ105" s="364"/>
    </row>
    <row r="106" spans="1:95" s="37" customFormat="1" ht="37.5" customHeight="1" x14ac:dyDescent="0.15">
      <c r="A106" s="687" t="str">
        <f>IF(B106&lt;&gt;"",設定!$C$4,"")</f>
        <v/>
      </c>
      <c r="B106" s="253" t="str">
        <f t="shared" si="34"/>
        <v/>
      </c>
      <c r="C106" s="444">
        <f t="shared" si="35"/>
        <v>94</v>
      </c>
      <c r="D106" s="767"/>
      <c r="E106" s="403"/>
      <c r="F106" s="404"/>
      <c r="G106" s="405"/>
      <c r="H106" s="406"/>
      <c r="I106" s="407"/>
      <c r="J106" s="408" t="str">
        <f>IFERROR(IF(I106="","",VLOOKUP(I106,国・地域!A:C,2,FALSE)),"正しい番号を入力してください")</f>
        <v/>
      </c>
      <c r="K106" s="409" t="str">
        <f>IFERROR(IF(I106="","",VLOOKUP(I106,国・地域!A:C,3,FALSE)),"正しい番号を入力してください")</f>
        <v/>
      </c>
      <c r="L106" s="381"/>
      <c r="M106" s="410"/>
      <c r="N106" s="411"/>
      <c r="O106" s="411"/>
      <c r="P106" s="411"/>
      <c r="Q106" s="411"/>
      <c r="R106" s="411"/>
      <c r="S106" s="411"/>
      <c r="T106" s="411"/>
      <c r="U106" s="412"/>
      <c r="V106" s="413"/>
      <c r="W106" s="412"/>
      <c r="X106" s="413"/>
      <c r="Y106" s="414"/>
      <c r="Z106" s="415"/>
      <c r="AA106" s="416"/>
      <c r="AB106" s="417"/>
      <c r="AC106" s="416"/>
      <c r="AD106" s="415"/>
      <c r="AE106" s="418"/>
      <c r="AF106" s="417"/>
      <c r="AG106" s="416"/>
      <c r="AH106" s="415"/>
      <c r="AI106" s="418"/>
      <c r="AJ106" s="417"/>
      <c r="AK106" s="416"/>
      <c r="AL106" s="415"/>
      <c r="AM106" s="403"/>
      <c r="AN106" s="405"/>
      <c r="AO106" s="381"/>
      <c r="AP106" s="403"/>
      <c r="AQ106" s="405"/>
      <c r="AR106" s="419"/>
      <c r="AS106" s="420"/>
      <c r="AT106" s="403"/>
      <c r="AU106" s="405"/>
      <c r="AV106" s="419"/>
      <c r="AW106" s="421"/>
      <c r="AX106" s="105" t="str">
        <f t="shared" si="19"/>
        <v/>
      </c>
      <c r="AY106" s="105" t="str">
        <f t="shared" si="20"/>
        <v/>
      </c>
      <c r="AZ106" s="540"/>
      <c r="BA106" s="513">
        <f t="shared" si="21"/>
        <v>0</v>
      </c>
      <c r="BB106" s="513">
        <f t="shared" si="22"/>
        <v>0</v>
      </c>
      <c r="BC106" s="513">
        <f t="shared" si="23"/>
        <v>0</v>
      </c>
      <c r="BD106" s="513">
        <f t="shared" si="24"/>
        <v>0</v>
      </c>
      <c r="BE106" s="513">
        <f t="shared" si="25"/>
        <v>0</v>
      </c>
      <c r="BF106" s="513">
        <f t="shared" si="36"/>
        <v>0</v>
      </c>
      <c r="BG106" s="513">
        <f t="shared" si="26"/>
        <v>0</v>
      </c>
      <c r="BH106" s="513">
        <f t="shared" si="27"/>
        <v>0</v>
      </c>
      <c r="BI106" s="513">
        <f t="shared" si="28"/>
        <v>0</v>
      </c>
      <c r="BJ106" s="513">
        <f t="shared" si="29"/>
        <v>0</v>
      </c>
      <c r="BK106" s="513">
        <f t="shared" si="30"/>
        <v>0</v>
      </c>
      <c r="BL106" s="513">
        <f t="shared" si="31"/>
        <v>0</v>
      </c>
      <c r="BM106" s="513">
        <f t="shared" si="32"/>
        <v>0</v>
      </c>
      <c r="BN106" s="513"/>
      <c r="BO106" s="513">
        <f t="shared" si="33"/>
        <v>0</v>
      </c>
      <c r="BP106" s="540"/>
      <c r="BQ106" s="540"/>
      <c r="BR106" s="540"/>
      <c r="BS106" s="540"/>
      <c r="BT106" s="540"/>
      <c r="BU106" s="540"/>
      <c r="BV106" s="540"/>
      <c r="BW106" s="539"/>
      <c r="BX106" s="539"/>
      <c r="BY106" s="539"/>
      <c r="BZ106" s="539"/>
      <c r="CA106" s="539"/>
      <c r="CB106" s="539"/>
      <c r="CC106" s="539"/>
      <c r="CD106" s="539"/>
      <c r="CE106" s="539"/>
      <c r="CF106" s="539"/>
      <c r="CG106" s="539"/>
      <c r="CH106" s="539"/>
      <c r="CI106" s="539"/>
      <c r="CJ106" s="539"/>
      <c r="CK106" s="539"/>
      <c r="CL106" s="539"/>
      <c r="CM106" s="539"/>
      <c r="CN106" s="539"/>
      <c r="CO106" s="539"/>
      <c r="CP106" s="364"/>
      <c r="CQ106" s="364"/>
    </row>
    <row r="107" spans="1:95" s="37" customFormat="1" ht="37.5" customHeight="1" x14ac:dyDescent="0.15">
      <c r="A107" s="738" t="str">
        <f>IF(B107&lt;&gt;"",設定!$C$4,"")</f>
        <v/>
      </c>
      <c r="B107" s="254" t="str">
        <f t="shared" si="34"/>
        <v/>
      </c>
      <c r="C107" s="445">
        <f t="shared" si="35"/>
        <v>95</v>
      </c>
      <c r="D107" s="768"/>
      <c r="E107" s="422"/>
      <c r="F107" s="423"/>
      <c r="G107" s="424"/>
      <c r="H107" s="425"/>
      <c r="I107" s="426"/>
      <c r="J107" s="427" t="str">
        <f>IFERROR(IF(I107="","",VLOOKUP(I107,国・地域!A:C,2,FALSE)),"正しい番号を入力してください")</f>
        <v/>
      </c>
      <c r="K107" s="428" t="str">
        <f>IFERROR(IF(I107="","",VLOOKUP(I107,国・地域!A:C,3,FALSE)),"正しい番号を入力してください")</f>
        <v/>
      </c>
      <c r="L107" s="382"/>
      <c r="M107" s="429"/>
      <c r="N107" s="430"/>
      <c r="O107" s="430"/>
      <c r="P107" s="430"/>
      <c r="Q107" s="430"/>
      <c r="R107" s="430"/>
      <c r="S107" s="430"/>
      <c r="T107" s="430"/>
      <c r="U107" s="431"/>
      <c r="V107" s="432"/>
      <c r="W107" s="431"/>
      <c r="X107" s="432"/>
      <c r="Y107" s="433"/>
      <c r="Z107" s="434"/>
      <c r="AA107" s="435"/>
      <c r="AB107" s="436"/>
      <c r="AC107" s="435"/>
      <c r="AD107" s="434"/>
      <c r="AE107" s="437"/>
      <c r="AF107" s="436"/>
      <c r="AG107" s="435"/>
      <c r="AH107" s="434"/>
      <c r="AI107" s="437"/>
      <c r="AJ107" s="436"/>
      <c r="AK107" s="435"/>
      <c r="AL107" s="434"/>
      <c r="AM107" s="422"/>
      <c r="AN107" s="424"/>
      <c r="AO107" s="382"/>
      <c r="AP107" s="422"/>
      <c r="AQ107" s="424"/>
      <c r="AR107" s="438"/>
      <c r="AS107" s="439"/>
      <c r="AT107" s="422"/>
      <c r="AU107" s="424"/>
      <c r="AV107" s="438"/>
      <c r="AW107" s="440"/>
      <c r="AX107" s="105" t="str">
        <f t="shared" si="19"/>
        <v/>
      </c>
      <c r="AY107" s="105" t="str">
        <f t="shared" si="20"/>
        <v/>
      </c>
      <c r="AZ107" s="540"/>
      <c r="BA107" s="513">
        <f t="shared" si="21"/>
        <v>0</v>
      </c>
      <c r="BB107" s="513">
        <f t="shared" si="22"/>
        <v>0</v>
      </c>
      <c r="BC107" s="513">
        <f t="shared" si="23"/>
        <v>0</v>
      </c>
      <c r="BD107" s="513">
        <f t="shared" si="24"/>
        <v>0</v>
      </c>
      <c r="BE107" s="513">
        <f t="shared" si="25"/>
        <v>0</v>
      </c>
      <c r="BF107" s="513">
        <f t="shared" si="36"/>
        <v>0</v>
      </c>
      <c r="BG107" s="513">
        <f t="shared" si="26"/>
        <v>0</v>
      </c>
      <c r="BH107" s="513">
        <f t="shared" si="27"/>
        <v>0</v>
      </c>
      <c r="BI107" s="513">
        <f t="shared" si="28"/>
        <v>0</v>
      </c>
      <c r="BJ107" s="513">
        <f t="shared" si="29"/>
        <v>0</v>
      </c>
      <c r="BK107" s="513">
        <f t="shared" si="30"/>
        <v>0</v>
      </c>
      <c r="BL107" s="513">
        <f t="shared" si="31"/>
        <v>0</v>
      </c>
      <c r="BM107" s="513">
        <f t="shared" si="32"/>
        <v>0</v>
      </c>
      <c r="BN107" s="513"/>
      <c r="BO107" s="513">
        <f t="shared" si="33"/>
        <v>0</v>
      </c>
      <c r="BP107" s="540"/>
      <c r="BQ107" s="540"/>
      <c r="BR107" s="540"/>
      <c r="BS107" s="540"/>
      <c r="BT107" s="540"/>
      <c r="BU107" s="540"/>
      <c r="BV107" s="540"/>
      <c r="BW107" s="539"/>
      <c r="BX107" s="539"/>
      <c r="BY107" s="539"/>
      <c r="BZ107" s="539"/>
      <c r="CA107" s="539"/>
      <c r="CB107" s="539"/>
      <c r="CC107" s="539"/>
      <c r="CD107" s="539"/>
      <c r="CE107" s="539"/>
      <c r="CF107" s="539"/>
      <c r="CG107" s="539"/>
      <c r="CH107" s="539"/>
      <c r="CI107" s="539"/>
      <c r="CJ107" s="539"/>
      <c r="CK107" s="539"/>
      <c r="CL107" s="539"/>
      <c r="CM107" s="539"/>
      <c r="CN107" s="539"/>
      <c r="CO107" s="539"/>
      <c r="CP107" s="364"/>
      <c r="CQ107" s="364"/>
    </row>
    <row r="108" spans="1:95" s="37" customFormat="1" ht="37.5" customHeight="1" x14ac:dyDescent="0.15">
      <c r="A108" s="739" t="str">
        <f>IF(B108&lt;&gt;"",設定!$C$4,"")</f>
        <v/>
      </c>
      <c r="B108" s="731" t="str">
        <f t="shared" si="34"/>
        <v/>
      </c>
      <c r="C108" s="376">
        <f t="shared" si="35"/>
        <v>96</v>
      </c>
      <c r="D108" s="766"/>
      <c r="E108" s="384"/>
      <c r="F108" s="385"/>
      <c r="G108" s="386"/>
      <c r="H108" s="387"/>
      <c r="I108" s="388"/>
      <c r="J108" s="389" t="str">
        <f>IFERROR(IF(I108="","",VLOOKUP(I108,国・地域!A:C,2,FALSE)),"正しい番号を入力してください")</f>
        <v/>
      </c>
      <c r="K108" s="390" t="str">
        <f>IFERROR(IF(I108="","",VLOOKUP(I108,国・地域!A:C,3,FALSE)),"正しい番号を入力してください")</f>
        <v/>
      </c>
      <c r="L108" s="383"/>
      <c r="M108" s="391"/>
      <c r="N108" s="392"/>
      <c r="O108" s="392"/>
      <c r="P108" s="392"/>
      <c r="Q108" s="392"/>
      <c r="R108" s="392"/>
      <c r="S108" s="392"/>
      <c r="T108" s="392"/>
      <c r="U108" s="393"/>
      <c r="V108" s="394"/>
      <c r="W108" s="393"/>
      <c r="X108" s="394"/>
      <c r="Y108" s="395"/>
      <c r="Z108" s="396"/>
      <c r="AA108" s="397"/>
      <c r="AB108" s="398"/>
      <c r="AC108" s="397"/>
      <c r="AD108" s="396"/>
      <c r="AE108" s="399"/>
      <c r="AF108" s="398"/>
      <c r="AG108" s="397"/>
      <c r="AH108" s="396"/>
      <c r="AI108" s="399"/>
      <c r="AJ108" s="398"/>
      <c r="AK108" s="397"/>
      <c r="AL108" s="396"/>
      <c r="AM108" s="384"/>
      <c r="AN108" s="386"/>
      <c r="AO108" s="383"/>
      <c r="AP108" s="384"/>
      <c r="AQ108" s="386"/>
      <c r="AR108" s="400"/>
      <c r="AS108" s="401"/>
      <c r="AT108" s="384"/>
      <c r="AU108" s="386"/>
      <c r="AV108" s="400"/>
      <c r="AW108" s="402"/>
      <c r="AX108" s="105" t="str">
        <f t="shared" si="19"/>
        <v/>
      </c>
      <c r="AY108" s="105" t="str">
        <f t="shared" si="20"/>
        <v/>
      </c>
      <c r="AZ108" s="540"/>
      <c r="BA108" s="513">
        <f t="shared" si="21"/>
        <v>0</v>
      </c>
      <c r="BB108" s="513">
        <f t="shared" si="22"/>
        <v>0</v>
      </c>
      <c r="BC108" s="513">
        <f t="shared" si="23"/>
        <v>0</v>
      </c>
      <c r="BD108" s="513">
        <f t="shared" si="24"/>
        <v>0</v>
      </c>
      <c r="BE108" s="513">
        <f t="shared" si="25"/>
        <v>0</v>
      </c>
      <c r="BF108" s="513">
        <f t="shared" si="36"/>
        <v>0</v>
      </c>
      <c r="BG108" s="513">
        <f t="shared" si="26"/>
        <v>0</v>
      </c>
      <c r="BH108" s="513">
        <f t="shared" si="27"/>
        <v>0</v>
      </c>
      <c r="BI108" s="513">
        <f t="shared" si="28"/>
        <v>0</v>
      </c>
      <c r="BJ108" s="513">
        <f t="shared" si="29"/>
        <v>0</v>
      </c>
      <c r="BK108" s="513">
        <f t="shared" si="30"/>
        <v>0</v>
      </c>
      <c r="BL108" s="513">
        <f t="shared" si="31"/>
        <v>0</v>
      </c>
      <c r="BM108" s="513">
        <f t="shared" si="32"/>
        <v>0</v>
      </c>
      <c r="BN108" s="513"/>
      <c r="BO108" s="513">
        <f t="shared" si="33"/>
        <v>0</v>
      </c>
      <c r="BP108" s="540"/>
      <c r="BQ108" s="540"/>
      <c r="BR108" s="540"/>
      <c r="BS108" s="540"/>
      <c r="BT108" s="540"/>
      <c r="BU108" s="540"/>
      <c r="BV108" s="540"/>
      <c r="BW108" s="539"/>
      <c r="BX108" s="539"/>
      <c r="BY108" s="539"/>
      <c r="BZ108" s="539"/>
      <c r="CA108" s="539"/>
      <c r="CB108" s="539"/>
      <c r="CC108" s="539"/>
      <c r="CD108" s="539"/>
      <c r="CE108" s="539"/>
      <c r="CF108" s="539"/>
      <c r="CG108" s="539"/>
      <c r="CH108" s="539"/>
      <c r="CI108" s="539"/>
      <c r="CJ108" s="539"/>
      <c r="CK108" s="539"/>
      <c r="CL108" s="539"/>
      <c r="CM108" s="539"/>
      <c r="CN108" s="539"/>
      <c r="CO108" s="539"/>
      <c r="CP108" s="364"/>
      <c r="CQ108" s="364"/>
    </row>
    <row r="109" spans="1:95" s="37" customFormat="1" ht="37.5" customHeight="1" x14ac:dyDescent="0.15">
      <c r="A109" s="687" t="str">
        <f>IF(B109&lt;&gt;"",設定!$C$4,"")</f>
        <v/>
      </c>
      <c r="B109" s="253" t="str">
        <f t="shared" si="34"/>
        <v/>
      </c>
      <c r="C109" s="444">
        <f t="shared" si="35"/>
        <v>97</v>
      </c>
      <c r="D109" s="767"/>
      <c r="E109" s="403"/>
      <c r="F109" s="404"/>
      <c r="G109" s="405"/>
      <c r="H109" s="406"/>
      <c r="I109" s="407"/>
      <c r="J109" s="408" t="str">
        <f>IFERROR(IF(I109="","",VLOOKUP(I109,国・地域!A:C,2,FALSE)),"正しい番号を入力してください")</f>
        <v/>
      </c>
      <c r="K109" s="409" t="str">
        <f>IFERROR(IF(I109="","",VLOOKUP(I109,国・地域!A:C,3,FALSE)),"正しい番号を入力してください")</f>
        <v/>
      </c>
      <c r="L109" s="381"/>
      <c r="M109" s="410"/>
      <c r="N109" s="411"/>
      <c r="O109" s="411"/>
      <c r="P109" s="411"/>
      <c r="Q109" s="411"/>
      <c r="R109" s="411"/>
      <c r="S109" s="411"/>
      <c r="T109" s="411"/>
      <c r="U109" s="412"/>
      <c r="V109" s="413"/>
      <c r="W109" s="412"/>
      <c r="X109" s="413"/>
      <c r="Y109" s="414"/>
      <c r="Z109" s="415"/>
      <c r="AA109" s="416"/>
      <c r="AB109" s="417"/>
      <c r="AC109" s="416"/>
      <c r="AD109" s="415"/>
      <c r="AE109" s="418"/>
      <c r="AF109" s="417"/>
      <c r="AG109" s="416"/>
      <c r="AH109" s="415"/>
      <c r="AI109" s="418"/>
      <c r="AJ109" s="417"/>
      <c r="AK109" s="416"/>
      <c r="AL109" s="415"/>
      <c r="AM109" s="403"/>
      <c r="AN109" s="405"/>
      <c r="AO109" s="381"/>
      <c r="AP109" s="403"/>
      <c r="AQ109" s="405"/>
      <c r="AR109" s="419"/>
      <c r="AS109" s="420"/>
      <c r="AT109" s="403"/>
      <c r="AU109" s="405"/>
      <c r="AV109" s="419"/>
      <c r="AW109" s="421"/>
      <c r="AX109" s="105" t="str">
        <f t="shared" si="19"/>
        <v/>
      </c>
      <c r="AY109" s="105" t="str">
        <f t="shared" si="20"/>
        <v/>
      </c>
      <c r="AZ109" s="540"/>
      <c r="BA109" s="513">
        <f t="shared" si="21"/>
        <v>0</v>
      </c>
      <c r="BB109" s="513">
        <f t="shared" si="22"/>
        <v>0</v>
      </c>
      <c r="BC109" s="513">
        <f t="shared" si="23"/>
        <v>0</v>
      </c>
      <c r="BD109" s="513">
        <f t="shared" si="24"/>
        <v>0</v>
      </c>
      <c r="BE109" s="513">
        <f t="shared" si="25"/>
        <v>0</v>
      </c>
      <c r="BF109" s="513">
        <f t="shared" si="36"/>
        <v>0</v>
      </c>
      <c r="BG109" s="513">
        <f t="shared" si="26"/>
        <v>0</v>
      </c>
      <c r="BH109" s="513">
        <f t="shared" si="27"/>
        <v>0</v>
      </c>
      <c r="BI109" s="513">
        <f t="shared" si="28"/>
        <v>0</v>
      </c>
      <c r="BJ109" s="513">
        <f t="shared" si="29"/>
        <v>0</v>
      </c>
      <c r="BK109" s="513">
        <f t="shared" si="30"/>
        <v>0</v>
      </c>
      <c r="BL109" s="513">
        <f t="shared" si="31"/>
        <v>0</v>
      </c>
      <c r="BM109" s="513">
        <f t="shared" si="32"/>
        <v>0</v>
      </c>
      <c r="BN109" s="513"/>
      <c r="BO109" s="513">
        <f t="shared" si="33"/>
        <v>0</v>
      </c>
      <c r="BP109" s="540"/>
      <c r="BQ109" s="540"/>
      <c r="BR109" s="540"/>
      <c r="BS109" s="540"/>
      <c r="BT109" s="540"/>
      <c r="BU109" s="540"/>
      <c r="BV109" s="540"/>
      <c r="BW109" s="539"/>
      <c r="BX109" s="539"/>
      <c r="BY109" s="539"/>
      <c r="BZ109" s="539"/>
      <c r="CA109" s="539"/>
      <c r="CB109" s="539"/>
      <c r="CC109" s="539"/>
      <c r="CD109" s="539"/>
      <c r="CE109" s="539"/>
      <c r="CF109" s="539"/>
      <c r="CG109" s="539"/>
      <c r="CH109" s="539"/>
      <c r="CI109" s="539"/>
      <c r="CJ109" s="539"/>
      <c r="CK109" s="539"/>
      <c r="CL109" s="539"/>
      <c r="CM109" s="539"/>
      <c r="CN109" s="539"/>
      <c r="CO109" s="539"/>
      <c r="CP109" s="364"/>
      <c r="CQ109" s="364"/>
    </row>
    <row r="110" spans="1:95" s="37" customFormat="1" ht="37.5" customHeight="1" x14ac:dyDescent="0.15">
      <c r="A110" s="687" t="str">
        <f>IF(B110&lt;&gt;"",設定!$C$4,"")</f>
        <v/>
      </c>
      <c r="B110" s="253" t="str">
        <f t="shared" si="34"/>
        <v/>
      </c>
      <c r="C110" s="444">
        <f t="shared" si="35"/>
        <v>98</v>
      </c>
      <c r="D110" s="767"/>
      <c r="E110" s="403"/>
      <c r="F110" s="404"/>
      <c r="G110" s="405"/>
      <c r="H110" s="406"/>
      <c r="I110" s="407"/>
      <c r="J110" s="408" t="str">
        <f>IFERROR(IF(I110="","",VLOOKUP(I110,国・地域!A:C,2,FALSE)),"正しい番号を入力してください")</f>
        <v/>
      </c>
      <c r="K110" s="409" t="str">
        <f>IFERROR(IF(I110="","",VLOOKUP(I110,国・地域!A:C,3,FALSE)),"正しい番号を入力してください")</f>
        <v/>
      </c>
      <c r="L110" s="381"/>
      <c r="M110" s="410"/>
      <c r="N110" s="411"/>
      <c r="O110" s="411"/>
      <c r="P110" s="411"/>
      <c r="Q110" s="411"/>
      <c r="R110" s="411"/>
      <c r="S110" s="411"/>
      <c r="T110" s="411"/>
      <c r="U110" s="412"/>
      <c r="V110" s="413"/>
      <c r="W110" s="412"/>
      <c r="X110" s="413"/>
      <c r="Y110" s="414"/>
      <c r="Z110" s="415"/>
      <c r="AA110" s="416"/>
      <c r="AB110" s="417"/>
      <c r="AC110" s="416"/>
      <c r="AD110" s="415"/>
      <c r="AE110" s="418"/>
      <c r="AF110" s="417"/>
      <c r="AG110" s="416"/>
      <c r="AH110" s="415"/>
      <c r="AI110" s="418"/>
      <c r="AJ110" s="417"/>
      <c r="AK110" s="416"/>
      <c r="AL110" s="415"/>
      <c r="AM110" s="403"/>
      <c r="AN110" s="405"/>
      <c r="AO110" s="381"/>
      <c r="AP110" s="403"/>
      <c r="AQ110" s="405"/>
      <c r="AR110" s="419"/>
      <c r="AS110" s="420"/>
      <c r="AT110" s="403"/>
      <c r="AU110" s="405"/>
      <c r="AV110" s="419"/>
      <c r="AW110" s="421"/>
      <c r="AX110" s="105" t="str">
        <f t="shared" si="19"/>
        <v/>
      </c>
      <c r="AY110" s="105" t="str">
        <f t="shared" si="20"/>
        <v/>
      </c>
      <c r="AZ110" s="540"/>
      <c r="BA110" s="513">
        <f t="shared" si="21"/>
        <v>0</v>
      </c>
      <c r="BB110" s="513">
        <f t="shared" si="22"/>
        <v>0</v>
      </c>
      <c r="BC110" s="513">
        <f t="shared" si="23"/>
        <v>0</v>
      </c>
      <c r="BD110" s="513">
        <f t="shared" si="24"/>
        <v>0</v>
      </c>
      <c r="BE110" s="513">
        <f t="shared" si="25"/>
        <v>0</v>
      </c>
      <c r="BF110" s="513">
        <f t="shared" si="36"/>
        <v>0</v>
      </c>
      <c r="BG110" s="513">
        <f t="shared" si="26"/>
        <v>0</v>
      </c>
      <c r="BH110" s="513">
        <f t="shared" si="27"/>
        <v>0</v>
      </c>
      <c r="BI110" s="513">
        <f t="shared" si="28"/>
        <v>0</v>
      </c>
      <c r="BJ110" s="513">
        <f t="shared" si="29"/>
        <v>0</v>
      </c>
      <c r="BK110" s="513">
        <f t="shared" si="30"/>
        <v>0</v>
      </c>
      <c r="BL110" s="513">
        <f t="shared" si="31"/>
        <v>0</v>
      </c>
      <c r="BM110" s="513">
        <f t="shared" si="32"/>
        <v>0</v>
      </c>
      <c r="BN110" s="513"/>
      <c r="BO110" s="513">
        <f t="shared" si="33"/>
        <v>0</v>
      </c>
      <c r="BP110" s="540"/>
      <c r="BQ110" s="540"/>
      <c r="BR110" s="540"/>
      <c r="BS110" s="540"/>
      <c r="BT110" s="540"/>
      <c r="BU110" s="540"/>
      <c r="BV110" s="540"/>
      <c r="BW110" s="539"/>
      <c r="BX110" s="539"/>
      <c r="BY110" s="539"/>
      <c r="BZ110" s="539"/>
      <c r="CA110" s="539"/>
      <c r="CB110" s="539"/>
      <c r="CC110" s="539"/>
      <c r="CD110" s="539"/>
      <c r="CE110" s="539"/>
      <c r="CF110" s="539"/>
      <c r="CG110" s="539"/>
      <c r="CH110" s="539"/>
      <c r="CI110" s="539"/>
      <c r="CJ110" s="539"/>
      <c r="CK110" s="539"/>
      <c r="CL110" s="539"/>
      <c r="CM110" s="539"/>
      <c r="CN110" s="539"/>
      <c r="CO110" s="539"/>
      <c r="CP110" s="364"/>
      <c r="CQ110" s="364"/>
    </row>
    <row r="111" spans="1:95" s="37" customFormat="1" ht="37.5" customHeight="1" x14ac:dyDescent="0.15">
      <c r="A111" s="687" t="str">
        <f>IF(B111&lt;&gt;"",設定!$C$4,"")</f>
        <v/>
      </c>
      <c r="B111" s="253" t="str">
        <f t="shared" si="34"/>
        <v/>
      </c>
      <c r="C111" s="444">
        <f t="shared" si="35"/>
        <v>99</v>
      </c>
      <c r="D111" s="767"/>
      <c r="E111" s="403"/>
      <c r="F111" s="404"/>
      <c r="G111" s="405"/>
      <c r="H111" s="406"/>
      <c r="I111" s="407"/>
      <c r="J111" s="408" t="str">
        <f>IFERROR(IF(I111="","",VLOOKUP(I111,国・地域!A:C,2,FALSE)),"正しい番号を入力してください")</f>
        <v/>
      </c>
      <c r="K111" s="409" t="str">
        <f>IFERROR(IF(I111="","",VLOOKUP(I111,国・地域!A:C,3,FALSE)),"正しい番号を入力してください")</f>
        <v/>
      </c>
      <c r="L111" s="381"/>
      <c r="M111" s="410"/>
      <c r="N111" s="411"/>
      <c r="O111" s="411"/>
      <c r="P111" s="411"/>
      <c r="Q111" s="411"/>
      <c r="R111" s="411"/>
      <c r="S111" s="411"/>
      <c r="T111" s="411"/>
      <c r="U111" s="412"/>
      <c r="V111" s="413"/>
      <c r="W111" s="412"/>
      <c r="X111" s="413"/>
      <c r="Y111" s="414"/>
      <c r="Z111" s="415"/>
      <c r="AA111" s="416"/>
      <c r="AB111" s="417"/>
      <c r="AC111" s="416"/>
      <c r="AD111" s="415"/>
      <c r="AE111" s="418"/>
      <c r="AF111" s="417"/>
      <c r="AG111" s="416"/>
      <c r="AH111" s="415"/>
      <c r="AI111" s="418"/>
      <c r="AJ111" s="417"/>
      <c r="AK111" s="416"/>
      <c r="AL111" s="415"/>
      <c r="AM111" s="403"/>
      <c r="AN111" s="405"/>
      <c r="AO111" s="381"/>
      <c r="AP111" s="403"/>
      <c r="AQ111" s="405"/>
      <c r="AR111" s="419"/>
      <c r="AS111" s="420"/>
      <c r="AT111" s="403"/>
      <c r="AU111" s="405"/>
      <c r="AV111" s="419"/>
      <c r="AW111" s="421"/>
      <c r="AX111" s="105" t="str">
        <f t="shared" si="19"/>
        <v/>
      </c>
      <c r="AY111" s="105" t="str">
        <f t="shared" si="20"/>
        <v/>
      </c>
      <c r="AZ111" s="540"/>
      <c r="BA111" s="513">
        <f t="shared" si="21"/>
        <v>0</v>
      </c>
      <c r="BB111" s="513">
        <f t="shared" si="22"/>
        <v>0</v>
      </c>
      <c r="BC111" s="513">
        <f t="shared" si="23"/>
        <v>0</v>
      </c>
      <c r="BD111" s="513">
        <f t="shared" si="24"/>
        <v>0</v>
      </c>
      <c r="BE111" s="513">
        <f t="shared" si="25"/>
        <v>0</v>
      </c>
      <c r="BF111" s="513">
        <f t="shared" si="36"/>
        <v>0</v>
      </c>
      <c r="BG111" s="513">
        <f t="shared" si="26"/>
        <v>0</v>
      </c>
      <c r="BH111" s="513">
        <f t="shared" si="27"/>
        <v>0</v>
      </c>
      <c r="BI111" s="513">
        <f t="shared" si="28"/>
        <v>0</v>
      </c>
      <c r="BJ111" s="513">
        <f t="shared" si="29"/>
        <v>0</v>
      </c>
      <c r="BK111" s="513">
        <f t="shared" si="30"/>
        <v>0</v>
      </c>
      <c r="BL111" s="513">
        <f t="shared" si="31"/>
        <v>0</v>
      </c>
      <c r="BM111" s="513">
        <f t="shared" si="32"/>
        <v>0</v>
      </c>
      <c r="BN111" s="513"/>
      <c r="BO111" s="513">
        <f t="shared" si="33"/>
        <v>0</v>
      </c>
      <c r="BP111" s="540"/>
      <c r="BQ111" s="540"/>
      <c r="BR111" s="540"/>
      <c r="BS111" s="540"/>
      <c r="BT111" s="540"/>
      <c r="BU111" s="540"/>
      <c r="BV111" s="540"/>
      <c r="BW111" s="539"/>
      <c r="BX111" s="539"/>
      <c r="BY111" s="539"/>
      <c r="BZ111" s="539"/>
      <c r="CA111" s="539"/>
      <c r="CB111" s="539"/>
      <c r="CC111" s="539"/>
      <c r="CD111" s="539"/>
      <c r="CE111" s="539"/>
      <c r="CF111" s="539"/>
      <c r="CG111" s="539"/>
      <c r="CH111" s="539"/>
      <c r="CI111" s="539"/>
      <c r="CJ111" s="539"/>
      <c r="CK111" s="539"/>
      <c r="CL111" s="539"/>
      <c r="CM111" s="539"/>
      <c r="CN111" s="539"/>
      <c r="CO111" s="539"/>
      <c r="CP111" s="364"/>
      <c r="CQ111" s="364"/>
    </row>
    <row r="112" spans="1:95" s="37" customFormat="1" ht="37.5" customHeight="1" x14ac:dyDescent="0.15">
      <c r="A112" s="738" t="str">
        <f>IF(B112&lt;&gt;"",設定!$C$4,"")</f>
        <v/>
      </c>
      <c r="B112" s="254" t="str">
        <f t="shared" si="34"/>
        <v/>
      </c>
      <c r="C112" s="445">
        <f t="shared" si="35"/>
        <v>100</v>
      </c>
      <c r="D112" s="768"/>
      <c r="E112" s="422"/>
      <c r="F112" s="423"/>
      <c r="G112" s="424"/>
      <c r="H112" s="425"/>
      <c r="I112" s="426"/>
      <c r="J112" s="504" t="str">
        <f>IFERROR(IF(I112="","",VLOOKUP(I112,国・地域!A:C,2,FALSE)),"正しい番号を入力してください")</f>
        <v/>
      </c>
      <c r="K112" s="428" t="str">
        <f>IFERROR(IF(I112="","",VLOOKUP(I112,国・地域!A:C,3,FALSE)),"正しい番号を入力してください")</f>
        <v/>
      </c>
      <c r="L112" s="382"/>
      <c r="M112" s="429"/>
      <c r="N112" s="430"/>
      <c r="O112" s="430"/>
      <c r="P112" s="430"/>
      <c r="Q112" s="430"/>
      <c r="R112" s="430"/>
      <c r="S112" s="430"/>
      <c r="T112" s="430"/>
      <c r="U112" s="431"/>
      <c r="V112" s="432"/>
      <c r="W112" s="431"/>
      <c r="X112" s="432"/>
      <c r="Y112" s="433"/>
      <c r="Z112" s="434"/>
      <c r="AA112" s="435"/>
      <c r="AB112" s="436"/>
      <c r="AC112" s="435"/>
      <c r="AD112" s="434"/>
      <c r="AE112" s="437"/>
      <c r="AF112" s="436"/>
      <c r="AG112" s="435"/>
      <c r="AH112" s="434"/>
      <c r="AI112" s="437"/>
      <c r="AJ112" s="436"/>
      <c r="AK112" s="435"/>
      <c r="AL112" s="434"/>
      <c r="AM112" s="422"/>
      <c r="AN112" s="424"/>
      <c r="AO112" s="382"/>
      <c r="AP112" s="422"/>
      <c r="AQ112" s="424"/>
      <c r="AR112" s="438"/>
      <c r="AS112" s="439"/>
      <c r="AT112" s="422"/>
      <c r="AU112" s="424"/>
      <c r="AV112" s="438"/>
      <c r="AW112" s="440"/>
      <c r="AX112" s="105" t="str">
        <f t="shared" si="19"/>
        <v/>
      </c>
      <c r="AY112" s="105" t="str">
        <f t="shared" si="20"/>
        <v/>
      </c>
      <c r="AZ112" s="540"/>
      <c r="BA112" s="513">
        <f t="shared" si="21"/>
        <v>0</v>
      </c>
      <c r="BB112" s="513">
        <f t="shared" si="22"/>
        <v>0</v>
      </c>
      <c r="BC112" s="513">
        <f t="shared" si="23"/>
        <v>0</v>
      </c>
      <c r="BD112" s="513">
        <f t="shared" si="24"/>
        <v>0</v>
      </c>
      <c r="BE112" s="513">
        <f t="shared" si="25"/>
        <v>0</v>
      </c>
      <c r="BF112" s="513">
        <f t="shared" si="36"/>
        <v>0</v>
      </c>
      <c r="BG112" s="513">
        <f t="shared" si="26"/>
        <v>0</v>
      </c>
      <c r="BH112" s="513">
        <f t="shared" si="27"/>
        <v>0</v>
      </c>
      <c r="BI112" s="513">
        <f t="shared" si="28"/>
        <v>0</v>
      </c>
      <c r="BJ112" s="513">
        <f t="shared" si="29"/>
        <v>0</v>
      </c>
      <c r="BK112" s="513">
        <f t="shared" si="30"/>
        <v>0</v>
      </c>
      <c r="BL112" s="513">
        <f t="shared" si="31"/>
        <v>0</v>
      </c>
      <c r="BM112" s="513">
        <f t="shared" si="32"/>
        <v>0</v>
      </c>
      <c r="BN112" s="513"/>
      <c r="BO112" s="513">
        <f t="shared" si="33"/>
        <v>0</v>
      </c>
      <c r="BP112" s="540"/>
      <c r="BQ112" s="540"/>
      <c r="BR112" s="540"/>
      <c r="BS112" s="540"/>
      <c r="BT112" s="540"/>
      <c r="BU112" s="540"/>
      <c r="BV112" s="540"/>
      <c r="BW112" s="539"/>
      <c r="BX112" s="539"/>
      <c r="BY112" s="539"/>
      <c r="BZ112" s="539"/>
      <c r="CA112" s="539"/>
      <c r="CB112" s="539"/>
      <c r="CC112" s="539"/>
      <c r="CD112" s="539"/>
      <c r="CE112" s="539"/>
      <c r="CF112" s="539"/>
      <c r="CG112" s="539"/>
      <c r="CH112" s="539"/>
      <c r="CI112" s="539"/>
      <c r="CJ112" s="539"/>
      <c r="CK112" s="539"/>
      <c r="CL112" s="539"/>
      <c r="CM112" s="539"/>
      <c r="CN112" s="539"/>
      <c r="CO112" s="539"/>
      <c r="CP112" s="364"/>
      <c r="CQ112" s="364"/>
    </row>
    <row r="113" spans="1:95" s="37" customFormat="1" ht="37.5" customHeight="1" x14ac:dyDescent="0.15">
      <c r="A113" s="739" t="str">
        <f>IF(B113&lt;&gt;"",設定!$C$4,"")</f>
        <v/>
      </c>
      <c r="B113" s="731" t="str">
        <f t="shared" si="34"/>
        <v/>
      </c>
      <c r="C113" s="376">
        <f t="shared" si="35"/>
        <v>101</v>
      </c>
      <c r="D113" s="766"/>
      <c r="E113" s="384"/>
      <c r="F113" s="385"/>
      <c r="G113" s="386"/>
      <c r="H113" s="387"/>
      <c r="I113" s="388"/>
      <c r="J113" s="503" t="str">
        <f>IFERROR(IF(I113="","",VLOOKUP(I113,国・地域!A:C,2,FALSE)),"正しい番号を入力してください")</f>
        <v/>
      </c>
      <c r="K113" s="390" t="str">
        <f>IFERROR(IF(I113="","",VLOOKUP(I113,国・地域!A:C,3,FALSE)),"正しい番号を入力してください")</f>
        <v/>
      </c>
      <c r="L113" s="383"/>
      <c r="M113" s="391"/>
      <c r="N113" s="392"/>
      <c r="O113" s="392"/>
      <c r="P113" s="392"/>
      <c r="Q113" s="392"/>
      <c r="R113" s="392"/>
      <c r="S113" s="392"/>
      <c r="T113" s="392"/>
      <c r="U113" s="393"/>
      <c r="V113" s="394"/>
      <c r="W113" s="393"/>
      <c r="X113" s="394"/>
      <c r="Y113" s="395"/>
      <c r="Z113" s="396"/>
      <c r="AA113" s="397"/>
      <c r="AB113" s="398"/>
      <c r="AC113" s="397"/>
      <c r="AD113" s="396"/>
      <c r="AE113" s="399"/>
      <c r="AF113" s="398"/>
      <c r="AG113" s="397"/>
      <c r="AH113" s="396"/>
      <c r="AI113" s="399"/>
      <c r="AJ113" s="398"/>
      <c r="AK113" s="397"/>
      <c r="AL113" s="396"/>
      <c r="AM113" s="384"/>
      <c r="AN113" s="386"/>
      <c r="AO113" s="383"/>
      <c r="AP113" s="384"/>
      <c r="AQ113" s="386"/>
      <c r="AR113" s="400"/>
      <c r="AS113" s="401"/>
      <c r="AT113" s="384"/>
      <c r="AU113" s="386"/>
      <c r="AV113" s="400"/>
      <c r="AW113" s="402"/>
      <c r="AX113" s="105" t="str">
        <f>IF(SUM(BA113:BM113)&gt;0,"←未入力あり","")</f>
        <v/>
      </c>
      <c r="AY113" s="105" t="str">
        <f>IF(BO113&lt;&gt;0,"←入力エラー","")</f>
        <v/>
      </c>
      <c r="AZ113" s="105"/>
      <c r="BA113" s="513">
        <f>IF(AND($D113&lt;&gt;"",OR(E113="",F113="")),1,0)</f>
        <v>0</v>
      </c>
      <c r="BB113" s="513">
        <f>IF(AND($D113&lt;&gt;"",OR(G113="",H113="")),1,0)</f>
        <v>0</v>
      </c>
      <c r="BC113" s="513">
        <f>IF(AND($D113&lt;&gt;"",I113=""),1,0)</f>
        <v>0</v>
      </c>
      <c r="BD113" s="513">
        <f>IF(AND(I113=801,L113=""),1,0)</f>
        <v>0</v>
      </c>
      <c r="BE113" s="513">
        <f>IF(AND($D113&lt;&gt;"",COUNTA(M113:V113)=0),1,0)</f>
        <v>0</v>
      </c>
      <c r="BF113" s="513">
        <f t="shared" si="36"/>
        <v>0</v>
      </c>
      <c r="BG113" s="513">
        <f>IF(AND($D113&lt;&gt;"",OR(Y113="",Z113="")),1,0)</f>
        <v>0</v>
      </c>
      <c r="BH113" s="513">
        <f>IF(AND($D113&lt;&gt;"",$P113="○",OR(AA113="",AB113="",AC113="",AD113="")),1,0)</f>
        <v>0</v>
      </c>
      <c r="BI113" s="513">
        <f>IF(AND($D113&lt;&gt;"",$Q113="○",OR(AE113="",AF113="",AG113="",AH113="")),1,0)</f>
        <v>0</v>
      </c>
      <c r="BJ113" s="513">
        <f>IF(AND($D113&lt;&gt;"",$R113="○",OR(AI113="",AJ113="",AK113="",AL113="")),1,0)</f>
        <v>0</v>
      </c>
      <c r="BK113" s="513">
        <f>IF(AND($D113&lt;&gt;"",$P113="○",OR(AM113="",AN113="",AO113="")),1,0)</f>
        <v>0</v>
      </c>
      <c r="BL113" s="513">
        <f>IF(AND($D113&lt;&gt;"",$Q113="○",OR(AP113="",AQ113="",AR113="",AS113="")),1,0)</f>
        <v>0</v>
      </c>
      <c r="BM113" s="513">
        <f>IF(AND($D113&lt;&gt;"",$R113="○",OR(AT113="",AU113="",AV113="",AW113="")),1,0)</f>
        <v>0</v>
      </c>
      <c r="BN113" s="513"/>
      <c r="BO113" s="513">
        <f>IF(AND(COUNTA(M113:U113)&lt;&gt;0,V113&lt;&gt;""),1,0)</f>
        <v>0</v>
      </c>
      <c r="BP113" s="540"/>
      <c r="BQ113" s="540"/>
      <c r="BR113" s="540"/>
      <c r="BS113" s="540"/>
      <c r="BT113" s="540"/>
      <c r="BU113" s="540"/>
      <c r="BV113" s="540"/>
      <c r="BW113" s="539"/>
      <c r="BX113" s="539"/>
      <c r="BY113" s="539"/>
      <c r="BZ113" s="539"/>
      <c r="CA113" s="539"/>
      <c r="CB113" s="539"/>
      <c r="CC113" s="539"/>
      <c r="CD113" s="539"/>
      <c r="CE113" s="539"/>
      <c r="CF113" s="539"/>
      <c r="CG113" s="539"/>
      <c r="CH113" s="539"/>
      <c r="CI113" s="539"/>
      <c r="CJ113" s="539"/>
      <c r="CK113" s="539"/>
      <c r="CL113" s="539"/>
      <c r="CM113" s="539"/>
      <c r="CN113" s="539"/>
      <c r="CO113" s="539"/>
      <c r="CP113" s="364"/>
      <c r="CQ113" s="364"/>
    </row>
    <row r="114" spans="1:95" s="37" customFormat="1" ht="37.5" customHeight="1" x14ac:dyDescent="0.15">
      <c r="A114" s="687" t="str">
        <f>IF(B114&lt;&gt;"",設定!$C$4,"")</f>
        <v/>
      </c>
      <c r="B114" s="253" t="str">
        <f t="shared" si="34"/>
        <v/>
      </c>
      <c r="C114" s="444">
        <f t="shared" si="35"/>
        <v>102</v>
      </c>
      <c r="D114" s="767"/>
      <c r="E114" s="403"/>
      <c r="F114" s="404"/>
      <c r="G114" s="405"/>
      <c r="H114" s="406"/>
      <c r="I114" s="407"/>
      <c r="J114" s="389" t="str">
        <f>IFERROR(IF(I114="","",VLOOKUP(I114,国・地域!A:C,2,FALSE)),"正しい番号を入力してください")</f>
        <v/>
      </c>
      <c r="K114" s="409" t="str">
        <f>IFERROR(IF(I114="","",VLOOKUP(I114,国・地域!A:C,3,FALSE)),"正しい番号を入力してください")</f>
        <v/>
      </c>
      <c r="L114" s="381"/>
      <c r="M114" s="410"/>
      <c r="N114" s="411"/>
      <c r="O114" s="411"/>
      <c r="P114" s="411"/>
      <c r="Q114" s="411"/>
      <c r="R114" s="411"/>
      <c r="S114" s="411"/>
      <c r="T114" s="411"/>
      <c r="U114" s="412"/>
      <c r="V114" s="413"/>
      <c r="W114" s="412"/>
      <c r="X114" s="413"/>
      <c r="Y114" s="414"/>
      <c r="Z114" s="415"/>
      <c r="AA114" s="416"/>
      <c r="AB114" s="417"/>
      <c r="AC114" s="416"/>
      <c r="AD114" s="415"/>
      <c r="AE114" s="418"/>
      <c r="AF114" s="417"/>
      <c r="AG114" s="416"/>
      <c r="AH114" s="415"/>
      <c r="AI114" s="418"/>
      <c r="AJ114" s="417"/>
      <c r="AK114" s="416"/>
      <c r="AL114" s="415"/>
      <c r="AM114" s="403"/>
      <c r="AN114" s="405"/>
      <c r="AO114" s="381"/>
      <c r="AP114" s="403"/>
      <c r="AQ114" s="405"/>
      <c r="AR114" s="419"/>
      <c r="AS114" s="420"/>
      <c r="AT114" s="403"/>
      <c r="AU114" s="405"/>
      <c r="AV114" s="419"/>
      <c r="AW114" s="421"/>
      <c r="AX114" s="105" t="str">
        <f t="shared" ref="AX114:AX177" si="37">IF(SUM(BA114:BM114)&gt;0,"←未入力あり","")</f>
        <v/>
      </c>
      <c r="AY114" s="105" t="str">
        <f t="shared" ref="AY114:AY177" si="38">IF(BO114&lt;&gt;0,"←入力エラー","")</f>
        <v/>
      </c>
      <c r="AZ114" s="540"/>
      <c r="BA114" s="513">
        <f t="shared" ref="BA114:BA177" si="39">IF(AND($D114&lt;&gt;"",E114="",F114=""),1,0)</f>
        <v>0</v>
      </c>
      <c r="BB114" s="513">
        <f t="shared" ref="BB114:BB177" si="40">IF(AND($D114&lt;&gt;"",G114="",H114=""),1,0)</f>
        <v>0</v>
      </c>
      <c r="BC114" s="513">
        <f t="shared" ref="BC114:BC177" si="41">IF(AND($D114&lt;&gt;"",I114=""),1,0)</f>
        <v>0</v>
      </c>
      <c r="BD114" s="513">
        <f t="shared" ref="BD114:BD177" si="42">IF(AND(I114=801,L114=""),1,0)</f>
        <v>0</v>
      </c>
      <c r="BE114" s="513">
        <f t="shared" ref="BE114:BE177" si="43">IF(AND($D114&lt;&gt;"",COUNTA(M114:V114)=0),1,0)</f>
        <v>0</v>
      </c>
      <c r="BF114" s="513">
        <f t="shared" si="36"/>
        <v>0</v>
      </c>
      <c r="BG114" s="513">
        <f t="shared" ref="BG114:BG177" si="44">IF(AND($D114&lt;&gt;"",OR(Y114="",Z114="")),1,0)</f>
        <v>0</v>
      </c>
      <c r="BH114" s="513">
        <f t="shared" ref="BH114:BH177" si="45">IF(AND($D114&lt;&gt;"",$P114="○",OR(AA114="",AB114="",AC114="",AD114="")),1,0)</f>
        <v>0</v>
      </c>
      <c r="BI114" s="513">
        <f t="shared" ref="BI114:BI177" si="46">IF(AND($D114&lt;&gt;"",$Q114="○",OR(AE114="",AF114="",AG114="",AH114="")),1,0)</f>
        <v>0</v>
      </c>
      <c r="BJ114" s="513">
        <f t="shared" ref="BJ114:BJ177" si="47">IF(AND($D114&lt;&gt;"",$R114="○",OR(AI114="",AJ114="",AK114="",AL114="")),1,0)</f>
        <v>0</v>
      </c>
      <c r="BK114" s="513">
        <f t="shared" ref="BK114:BK177" si="48">IF(AND($D114&lt;&gt;"",$P114="○",OR(AM114="",AN114="",AO114="")),1,0)</f>
        <v>0</v>
      </c>
      <c r="BL114" s="513">
        <f t="shared" ref="BL114:BL177" si="49">IF(AND($D114&lt;&gt;"",$Q114="○",OR(AP114="",AQ114="",AR114="",AS114="")),1,0)</f>
        <v>0</v>
      </c>
      <c r="BM114" s="513">
        <f t="shared" ref="BM114:BM177" si="50">IF(AND($D114&lt;&gt;"",$R114="○",OR(AT114="",AU114="",AV114="",AW114="")),1,0)</f>
        <v>0</v>
      </c>
      <c r="BN114" s="513"/>
      <c r="BO114" s="513">
        <f t="shared" ref="BO114:BO177" si="51">IF(AND(COUNTA(M114:U114)&lt;&gt;0,V114&lt;&gt;""),1,0)</f>
        <v>0</v>
      </c>
      <c r="BP114" s="540"/>
      <c r="BQ114" s="540"/>
      <c r="BR114" s="540"/>
      <c r="BS114" s="540"/>
      <c r="BT114" s="540"/>
      <c r="BU114" s="540"/>
      <c r="BV114" s="540"/>
      <c r="BW114" s="539"/>
      <c r="BX114" s="539"/>
      <c r="BY114" s="539"/>
      <c r="BZ114" s="539"/>
      <c r="CA114" s="539"/>
      <c r="CB114" s="539"/>
      <c r="CC114" s="539"/>
      <c r="CD114" s="539"/>
      <c r="CE114" s="539"/>
      <c r="CF114" s="539"/>
      <c r="CG114" s="539"/>
      <c r="CH114" s="539"/>
      <c r="CI114" s="539"/>
      <c r="CJ114" s="539"/>
      <c r="CK114" s="539"/>
      <c r="CL114" s="539"/>
      <c r="CM114" s="539"/>
      <c r="CN114" s="539"/>
      <c r="CO114" s="539"/>
      <c r="CP114" s="364"/>
      <c r="CQ114" s="364"/>
    </row>
    <row r="115" spans="1:95" s="37" customFormat="1" ht="37.5" customHeight="1" x14ac:dyDescent="0.15">
      <c r="A115" s="687" t="str">
        <f>IF(B115&lt;&gt;"",設定!$C$4,"")</f>
        <v/>
      </c>
      <c r="B115" s="253" t="str">
        <f t="shared" si="34"/>
        <v/>
      </c>
      <c r="C115" s="444">
        <f t="shared" si="35"/>
        <v>103</v>
      </c>
      <c r="D115" s="767"/>
      <c r="E115" s="403"/>
      <c r="F115" s="404"/>
      <c r="G115" s="405"/>
      <c r="H115" s="406"/>
      <c r="I115" s="407"/>
      <c r="J115" s="408" t="str">
        <f>IFERROR(IF(I115="","",VLOOKUP(I115,国・地域!A:C,2,FALSE)),"正しい番号を入力してください")</f>
        <v/>
      </c>
      <c r="K115" s="409" t="str">
        <f>IFERROR(IF(I115="","",VLOOKUP(I115,国・地域!A:C,3,FALSE)),"正しい番号を入力してください")</f>
        <v/>
      </c>
      <c r="L115" s="381"/>
      <c r="M115" s="410"/>
      <c r="N115" s="411"/>
      <c r="O115" s="411"/>
      <c r="P115" s="411"/>
      <c r="Q115" s="411"/>
      <c r="R115" s="411"/>
      <c r="S115" s="411"/>
      <c r="T115" s="411"/>
      <c r="U115" s="412"/>
      <c r="V115" s="413"/>
      <c r="W115" s="412"/>
      <c r="X115" s="413"/>
      <c r="Y115" s="414"/>
      <c r="Z115" s="415"/>
      <c r="AA115" s="416"/>
      <c r="AB115" s="417"/>
      <c r="AC115" s="416"/>
      <c r="AD115" s="415"/>
      <c r="AE115" s="418"/>
      <c r="AF115" s="417"/>
      <c r="AG115" s="416"/>
      <c r="AH115" s="415"/>
      <c r="AI115" s="418"/>
      <c r="AJ115" s="417"/>
      <c r="AK115" s="416"/>
      <c r="AL115" s="415"/>
      <c r="AM115" s="403"/>
      <c r="AN115" s="405"/>
      <c r="AO115" s="381"/>
      <c r="AP115" s="403"/>
      <c r="AQ115" s="405"/>
      <c r="AR115" s="419"/>
      <c r="AS115" s="420"/>
      <c r="AT115" s="403"/>
      <c r="AU115" s="405"/>
      <c r="AV115" s="419"/>
      <c r="AW115" s="421"/>
      <c r="AX115" s="105" t="str">
        <f t="shared" si="37"/>
        <v/>
      </c>
      <c r="AY115" s="105" t="str">
        <f t="shared" si="38"/>
        <v/>
      </c>
      <c r="AZ115" s="540"/>
      <c r="BA115" s="513">
        <f t="shared" si="39"/>
        <v>0</v>
      </c>
      <c r="BB115" s="513">
        <f t="shared" si="40"/>
        <v>0</v>
      </c>
      <c r="BC115" s="513">
        <f t="shared" si="41"/>
        <v>0</v>
      </c>
      <c r="BD115" s="513">
        <f t="shared" si="42"/>
        <v>0</v>
      </c>
      <c r="BE115" s="513">
        <f t="shared" si="43"/>
        <v>0</v>
      </c>
      <c r="BF115" s="513">
        <f t="shared" si="36"/>
        <v>0</v>
      </c>
      <c r="BG115" s="513">
        <f t="shared" si="44"/>
        <v>0</v>
      </c>
      <c r="BH115" s="513">
        <f t="shared" si="45"/>
        <v>0</v>
      </c>
      <c r="BI115" s="513">
        <f t="shared" si="46"/>
        <v>0</v>
      </c>
      <c r="BJ115" s="513">
        <f t="shared" si="47"/>
        <v>0</v>
      </c>
      <c r="BK115" s="513">
        <f t="shared" si="48"/>
        <v>0</v>
      </c>
      <c r="BL115" s="513">
        <f t="shared" si="49"/>
        <v>0</v>
      </c>
      <c r="BM115" s="513">
        <f t="shared" si="50"/>
        <v>0</v>
      </c>
      <c r="BN115" s="513"/>
      <c r="BO115" s="513">
        <f t="shared" si="51"/>
        <v>0</v>
      </c>
      <c r="BP115" s="540"/>
      <c r="BQ115" s="540"/>
      <c r="BR115" s="540"/>
      <c r="BS115" s="540"/>
      <c r="BT115" s="540"/>
      <c r="BU115" s="540"/>
      <c r="BV115" s="540"/>
      <c r="BW115" s="539"/>
      <c r="BX115" s="539"/>
      <c r="BY115" s="539"/>
      <c r="BZ115" s="539"/>
      <c r="CA115" s="539"/>
      <c r="CB115" s="539"/>
      <c r="CC115" s="539"/>
      <c r="CD115" s="539"/>
      <c r="CE115" s="539"/>
      <c r="CF115" s="539"/>
      <c r="CG115" s="539"/>
      <c r="CH115" s="539"/>
      <c r="CI115" s="539"/>
      <c r="CJ115" s="539"/>
      <c r="CK115" s="539"/>
      <c r="CL115" s="539"/>
      <c r="CM115" s="539"/>
      <c r="CN115" s="539"/>
      <c r="CO115" s="539"/>
      <c r="CP115" s="364"/>
      <c r="CQ115" s="364"/>
    </row>
    <row r="116" spans="1:95" s="37" customFormat="1" ht="37.5" customHeight="1" x14ac:dyDescent="0.15">
      <c r="A116" s="687" t="str">
        <f>IF(B116&lt;&gt;"",設定!$C$4,"")</f>
        <v/>
      </c>
      <c r="B116" s="253" t="str">
        <f t="shared" si="34"/>
        <v/>
      </c>
      <c r="C116" s="444">
        <f t="shared" si="35"/>
        <v>104</v>
      </c>
      <c r="D116" s="767"/>
      <c r="E116" s="403"/>
      <c r="F116" s="404"/>
      <c r="G116" s="405"/>
      <c r="H116" s="406"/>
      <c r="I116" s="407"/>
      <c r="J116" s="408" t="str">
        <f>IFERROR(IF(I116="","",VLOOKUP(I116,国・地域!A:C,2,FALSE)),"正しい番号を入力してください")</f>
        <v/>
      </c>
      <c r="K116" s="409" t="str">
        <f>IFERROR(IF(I116="","",VLOOKUP(I116,国・地域!A:C,3,FALSE)),"正しい番号を入力してください")</f>
        <v/>
      </c>
      <c r="L116" s="381"/>
      <c r="M116" s="410"/>
      <c r="N116" s="411"/>
      <c r="O116" s="411"/>
      <c r="P116" s="411"/>
      <c r="Q116" s="411"/>
      <c r="R116" s="411"/>
      <c r="S116" s="411"/>
      <c r="T116" s="411"/>
      <c r="U116" s="412"/>
      <c r="V116" s="413"/>
      <c r="W116" s="412"/>
      <c r="X116" s="413"/>
      <c r="Y116" s="414"/>
      <c r="Z116" s="415"/>
      <c r="AA116" s="416"/>
      <c r="AB116" s="417"/>
      <c r="AC116" s="416"/>
      <c r="AD116" s="415"/>
      <c r="AE116" s="418"/>
      <c r="AF116" s="417"/>
      <c r="AG116" s="416"/>
      <c r="AH116" s="415"/>
      <c r="AI116" s="418"/>
      <c r="AJ116" s="417"/>
      <c r="AK116" s="416"/>
      <c r="AL116" s="415"/>
      <c r="AM116" s="403"/>
      <c r="AN116" s="405"/>
      <c r="AO116" s="381"/>
      <c r="AP116" s="403"/>
      <c r="AQ116" s="405"/>
      <c r="AR116" s="419"/>
      <c r="AS116" s="420"/>
      <c r="AT116" s="403"/>
      <c r="AU116" s="405"/>
      <c r="AV116" s="419"/>
      <c r="AW116" s="421"/>
      <c r="AX116" s="105" t="str">
        <f t="shared" si="37"/>
        <v/>
      </c>
      <c r="AY116" s="105" t="str">
        <f t="shared" si="38"/>
        <v/>
      </c>
      <c r="AZ116" s="540"/>
      <c r="BA116" s="513">
        <f t="shared" si="39"/>
        <v>0</v>
      </c>
      <c r="BB116" s="513">
        <f t="shared" si="40"/>
        <v>0</v>
      </c>
      <c r="BC116" s="513">
        <f t="shared" si="41"/>
        <v>0</v>
      </c>
      <c r="BD116" s="513">
        <f t="shared" si="42"/>
        <v>0</v>
      </c>
      <c r="BE116" s="513">
        <f t="shared" si="43"/>
        <v>0</v>
      </c>
      <c r="BF116" s="513">
        <f t="shared" si="36"/>
        <v>0</v>
      </c>
      <c r="BG116" s="513">
        <f t="shared" si="44"/>
        <v>0</v>
      </c>
      <c r="BH116" s="513">
        <f t="shared" si="45"/>
        <v>0</v>
      </c>
      <c r="BI116" s="513">
        <f t="shared" si="46"/>
        <v>0</v>
      </c>
      <c r="BJ116" s="513">
        <f t="shared" si="47"/>
        <v>0</v>
      </c>
      <c r="BK116" s="513">
        <f t="shared" si="48"/>
        <v>0</v>
      </c>
      <c r="BL116" s="513">
        <f t="shared" si="49"/>
        <v>0</v>
      </c>
      <c r="BM116" s="513">
        <f t="shared" si="50"/>
        <v>0</v>
      </c>
      <c r="BN116" s="513"/>
      <c r="BO116" s="513">
        <f t="shared" si="51"/>
        <v>0</v>
      </c>
      <c r="BP116" s="540"/>
      <c r="BQ116" s="540"/>
      <c r="BR116" s="540"/>
      <c r="BS116" s="540"/>
      <c r="BT116" s="540"/>
      <c r="BU116" s="540"/>
      <c r="BV116" s="540"/>
      <c r="BW116" s="539"/>
      <c r="BX116" s="539"/>
      <c r="BY116" s="539"/>
      <c r="BZ116" s="539"/>
      <c r="CA116" s="539"/>
      <c r="CB116" s="539"/>
      <c r="CC116" s="539"/>
      <c r="CD116" s="539"/>
      <c r="CE116" s="539"/>
      <c r="CF116" s="539"/>
      <c r="CG116" s="539"/>
      <c r="CH116" s="539"/>
      <c r="CI116" s="539"/>
      <c r="CJ116" s="539"/>
      <c r="CK116" s="539"/>
      <c r="CL116" s="539"/>
      <c r="CM116" s="539"/>
      <c r="CN116" s="539"/>
      <c r="CO116" s="539"/>
      <c r="CP116" s="364"/>
      <c r="CQ116" s="364"/>
    </row>
    <row r="117" spans="1:95" s="37" customFormat="1" ht="37.5" customHeight="1" x14ac:dyDescent="0.15">
      <c r="A117" s="738" t="str">
        <f>IF(B117&lt;&gt;"",設定!$C$4,"")</f>
        <v/>
      </c>
      <c r="B117" s="254" t="str">
        <f t="shared" si="34"/>
        <v/>
      </c>
      <c r="C117" s="445">
        <f t="shared" si="35"/>
        <v>105</v>
      </c>
      <c r="D117" s="768"/>
      <c r="E117" s="422"/>
      <c r="F117" s="423"/>
      <c r="G117" s="424"/>
      <c r="H117" s="425"/>
      <c r="I117" s="426"/>
      <c r="J117" s="427" t="str">
        <f>IFERROR(IF(I117="","",VLOOKUP(I117,国・地域!A:C,2,FALSE)),"正しい番号を入力してください")</f>
        <v/>
      </c>
      <c r="K117" s="428" t="str">
        <f>IFERROR(IF(I117="","",VLOOKUP(I117,国・地域!A:C,3,FALSE)),"正しい番号を入力してください")</f>
        <v/>
      </c>
      <c r="L117" s="382"/>
      <c r="M117" s="429"/>
      <c r="N117" s="430"/>
      <c r="O117" s="430"/>
      <c r="P117" s="430"/>
      <c r="Q117" s="430"/>
      <c r="R117" s="430"/>
      <c r="S117" s="430"/>
      <c r="T117" s="430"/>
      <c r="U117" s="431"/>
      <c r="V117" s="432"/>
      <c r="W117" s="431"/>
      <c r="X117" s="432"/>
      <c r="Y117" s="433"/>
      <c r="Z117" s="434"/>
      <c r="AA117" s="435"/>
      <c r="AB117" s="436"/>
      <c r="AC117" s="435"/>
      <c r="AD117" s="434"/>
      <c r="AE117" s="437"/>
      <c r="AF117" s="436"/>
      <c r="AG117" s="435"/>
      <c r="AH117" s="434"/>
      <c r="AI117" s="437"/>
      <c r="AJ117" s="436"/>
      <c r="AK117" s="435"/>
      <c r="AL117" s="434"/>
      <c r="AM117" s="422"/>
      <c r="AN117" s="424"/>
      <c r="AO117" s="382"/>
      <c r="AP117" s="422"/>
      <c r="AQ117" s="424"/>
      <c r="AR117" s="438"/>
      <c r="AS117" s="439"/>
      <c r="AT117" s="422"/>
      <c r="AU117" s="424"/>
      <c r="AV117" s="438"/>
      <c r="AW117" s="440"/>
      <c r="AX117" s="105" t="str">
        <f t="shared" si="37"/>
        <v/>
      </c>
      <c r="AY117" s="105" t="str">
        <f t="shared" si="38"/>
        <v/>
      </c>
      <c r="AZ117" s="540"/>
      <c r="BA117" s="513">
        <f t="shared" si="39"/>
        <v>0</v>
      </c>
      <c r="BB117" s="513">
        <f t="shared" si="40"/>
        <v>0</v>
      </c>
      <c r="BC117" s="513">
        <f t="shared" si="41"/>
        <v>0</v>
      </c>
      <c r="BD117" s="513">
        <f t="shared" si="42"/>
        <v>0</v>
      </c>
      <c r="BE117" s="513">
        <f t="shared" si="43"/>
        <v>0</v>
      </c>
      <c r="BF117" s="513">
        <f t="shared" si="36"/>
        <v>0</v>
      </c>
      <c r="BG117" s="513">
        <f t="shared" si="44"/>
        <v>0</v>
      </c>
      <c r="BH117" s="513">
        <f t="shared" si="45"/>
        <v>0</v>
      </c>
      <c r="BI117" s="513">
        <f t="shared" si="46"/>
        <v>0</v>
      </c>
      <c r="BJ117" s="513">
        <f t="shared" si="47"/>
        <v>0</v>
      </c>
      <c r="BK117" s="513">
        <f t="shared" si="48"/>
        <v>0</v>
      </c>
      <c r="BL117" s="513">
        <f t="shared" si="49"/>
        <v>0</v>
      </c>
      <c r="BM117" s="513">
        <f t="shared" si="50"/>
        <v>0</v>
      </c>
      <c r="BN117" s="513"/>
      <c r="BO117" s="513">
        <f t="shared" si="51"/>
        <v>0</v>
      </c>
      <c r="BP117" s="540"/>
      <c r="BQ117" s="540"/>
      <c r="BR117" s="540"/>
      <c r="BS117" s="540"/>
      <c r="BT117" s="540"/>
      <c r="BU117" s="540"/>
      <c r="BV117" s="540"/>
      <c r="BW117" s="539"/>
      <c r="BX117" s="539"/>
      <c r="BY117" s="539"/>
      <c r="BZ117" s="539"/>
      <c r="CA117" s="539"/>
      <c r="CB117" s="539"/>
      <c r="CC117" s="539"/>
      <c r="CD117" s="539"/>
      <c r="CE117" s="539"/>
      <c r="CF117" s="539"/>
      <c r="CG117" s="539"/>
      <c r="CH117" s="539"/>
      <c r="CI117" s="539"/>
      <c r="CJ117" s="539"/>
      <c r="CK117" s="539"/>
      <c r="CL117" s="539"/>
      <c r="CM117" s="539"/>
      <c r="CN117" s="539"/>
      <c r="CO117" s="539"/>
      <c r="CP117" s="364"/>
      <c r="CQ117" s="364"/>
    </row>
    <row r="118" spans="1:95" s="37" customFormat="1" ht="37.5" customHeight="1" x14ac:dyDescent="0.15">
      <c r="A118" s="739" t="str">
        <f>IF(B118&lt;&gt;"",設定!$C$4,"")</f>
        <v/>
      </c>
      <c r="B118" s="731" t="str">
        <f t="shared" si="34"/>
        <v/>
      </c>
      <c r="C118" s="376">
        <f t="shared" si="35"/>
        <v>106</v>
      </c>
      <c r="D118" s="766"/>
      <c r="E118" s="384"/>
      <c r="F118" s="385"/>
      <c r="G118" s="386"/>
      <c r="H118" s="387"/>
      <c r="I118" s="388"/>
      <c r="J118" s="389" t="str">
        <f>IFERROR(IF(I118="","",VLOOKUP(I118,国・地域!A:C,2,FALSE)),"正しい番号を入力してください")</f>
        <v/>
      </c>
      <c r="K118" s="390" t="str">
        <f>IFERROR(IF(I118="","",VLOOKUP(I118,国・地域!A:C,3,FALSE)),"正しい番号を入力してください")</f>
        <v/>
      </c>
      <c r="L118" s="383"/>
      <c r="M118" s="391"/>
      <c r="N118" s="392"/>
      <c r="O118" s="392"/>
      <c r="P118" s="392"/>
      <c r="Q118" s="392"/>
      <c r="R118" s="392"/>
      <c r="S118" s="392"/>
      <c r="T118" s="392"/>
      <c r="U118" s="393"/>
      <c r="V118" s="394"/>
      <c r="W118" s="393"/>
      <c r="X118" s="394"/>
      <c r="Y118" s="395"/>
      <c r="Z118" s="396"/>
      <c r="AA118" s="397"/>
      <c r="AB118" s="398"/>
      <c r="AC118" s="397"/>
      <c r="AD118" s="396"/>
      <c r="AE118" s="399"/>
      <c r="AF118" s="398"/>
      <c r="AG118" s="397"/>
      <c r="AH118" s="396"/>
      <c r="AI118" s="399"/>
      <c r="AJ118" s="398"/>
      <c r="AK118" s="397"/>
      <c r="AL118" s="396"/>
      <c r="AM118" s="384"/>
      <c r="AN118" s="386"/>
      <c r="AO118" s="383"/>
      <c r="AP118" s="384"/>
      <c r="AQ118" s="386"/>
      <c r="AR118" s="400"/>
      <c r="AS118" s="401"/>
      <c r="AT118" s="384"/>
      <c r="AU118" s="386"/>
      <c r="AV118" s="400"/>
      <c r="AW118" s="402"/>
      <c r="AX118" s="105" t="str">
        <f t="shared" si="37"/>
        <v/>
      </c>
      <c r="AY118" s="105" t="str">
        <f t="shared" si="38"/>
        <v/>
      </c>
      <c r="AZ118" s="540"/>
      <c r="BA118" s="513">
        <f t="shared" si="39"/>
        <v>0</v>
      </c>
      <c r="BB118" s="513">
        <f t="shared" si="40"/>
        <v>0</v>
      </c>
      <c r="BC118" s="513">
        <f t="shared" si="41"/>
        <v>0</v>
      </c>
      <c r="BD118" s="513">
        <f t="shared" si="42"/>
        <v>0</v>
      </c>
      <c r="BE118" s="513">
        <f t="shared" si="43"/>
        <v>0</v>
      </c>
      <c r="BF118" s="513">
        <f t="shared" si="36"/>
        <v>0</v>
      </c>
      <c r="BG118" s="513">
        <f t="shared" si="44"/>
        <v>0</v>
      </c>
      <c r="BH118" s="513">
        <f t="shared" si="45"/>
        <v>0</v>
      </c>
      <c r="BI118" s="513">
        <f t="shared" si="46"/>
        <v>0</v>
      </c>
      <c r="BJ118" s="513">
        <f t="shared" si="47"/>
        <v>0</v>
      </c>
      <c r="BK118" s="513">
        <f t="shared" si="48"/>
        <v>0</v>
      </c>
      <c r="BL118" s="513">
        <f t="shared" si="49"/>
        <v>0</v>
      </c>
      <c r="BM118" s="513">
        <f t="shared" si="50"/>
        <v>0</v>
      </c>
      <c r="BN118" s="513"/>
      <c r="BO118" s="513">
        <f t="shared" si="51"/>
        <v>0</v>
      </c>
      <c r="BP118" s="540"/>
      <c r="BQ118" s="540"/>
      <c r="BR118" s="540"/>
      <c r="BS118" s="540"/>
      <c r="BT118" s="540"/>
      <c r="BU118" s="540"/>
      <c r="BV118" s="540"/>
      <c r="BW118" s="539"/>
      <c r="BX118" s="539"/>
      <c r="BY118" s="539"/>
      <c r="BZ118" s="539"/>
      <c r="CA118" s="539"/>
      <c r="CB118" s="539"/>
      <c r="CC118" s="539"/>
      <c r="CD118" s="539"/>
      <c r="CE118" s="539"/>
      <c r="CF118" s="539"/>
      <c r="CG118" s="539"/>
      <c r="CH118" s="539"/>
      <c r="CI118" s="539"/>
      <c r="CJ118" s="539"/>
      <c r="CK118" s="539"/>
      <c r="CL118" s="539"/>
      <c r="CM118" s="539"/>
      <c r="CN118" s="539"/>
      <c r="CO118" s="539"/>
      <c r="CP118" s="364"/>
      <c r="CQ118" s="364"/>
    </row>
    <row r="119" spans="1:95" s="37" customFormat="1" ht="37.5" customHeight="1" x14ac:dyDescent="0.15">
      <c r="A119" s="687" t="str">
        <f>IF(B119&lt;&gt;"",設定!$C$4,"")</f>
        <v/>
      </c>
      <c r="B119" s="253" t="str">
        <f t="shared" si="34"/>
        <v/>
      </c>
      <c r="C119" s="444">
        <f t="shared" si="35"/>
        <v>107</v>
      </c>
      <c r="D119" s="767"/>
      <c r="E119" s="403"/>
      <c r="F119" s="404"/>
      <c r="G119" s="405"/>
      <c r="H119" s="406"/>
      <c r="I119" s="407"/>
      <c r="J119" s="408" t="str">
        <f>IFERROR(IF(I119="","",VLOOKUP(I119,国・地域!A:C,2,FALSE)),"正しい番号を入力してください")</f>
        <v/>
      </c>
      <c r="K119" s="409" t="str">
        <f>IFERROR(IF(I119="","",VLOOKUP(I119,国・地域!A:C,3,FALSE)),"正しい番号を入力してください")</f>
        <v/>
      </c>
      <c r="L119" s="381"/>
      <c r="M119" s="410"/>
      <c r="N119" s="411"/>
      <c r="O119" s="411"/>
      <c r="P119" s="411"/>
      <c r="Q119" s="411"/>
      <c r="R119" s="411"/>
      <c r="S119" s="411"/>
      <c r="T119" s="411"/>
      <c r="U119" s="412"/>
      <c r="V119" s="413"/>
      <c r="W119" s="412"/>
      <c r="X119" s="413"/>
      <c r="Y119" s="414"/>
      <c r="Z119" s="415"/>
      <c r="AA119" s="416"/>
      <c r="AB119" s="417"/>
      <c r="AC119" s="416"/>
      <c r="AD119" s="415"/>
      <c r="AE119" s="418"/>
      <c r="AF119" s="417"/>
      <c r="AG119" s="416"/>
      <c r="AH119" s="415"/>
      <c r="AI119" s="418"/>
      <c r="AJ119" s="417"/>
      <c r="AK119" s="416"/>
      <c r="AL119" s="415"/>
      <c r="AM119" s="403"/>
      <c r="AN119" s="405"/>
      <c r="AO119" s="381"/>
      <c r="AP119" s="403"/>
      <c r="AQ119" s="405"/>
      <c r="AR119" s="419"/>
      <c r="AS119" s="420"/>
      <c r="AT119" s="403"/>
      <c r="AU119" s="405"/>
      <c r="AV119" s="419"/>
      <c r="AW119" s="421"/>
      <c r="AX119" s="105" t="str">
        <f t="shared" si="37"/>
        <v/>
      </c>
      <c r="AY119" s="105" t="str">
        <f t="shared" si="38"/>
        <v/>
      </c>
      <c r="AZ119" s="540"/>
      <c r="BA119" s="513">
        <f t="shared" si="39"/>
        <v>0</v>
      </c>
      <c r="BB119" s="513">
        <f t="shared" si="40"/>
        <v>0</v>
      </c>
      <c r="BC119" s="513">
        <f t="shared" si="41"/>
        <v>0</v>
      </c>
      <c r="BD119" s="513">
        <f t="shared" si="42"/>
        <v>0</v>
      </c>
      <c r="BE119" s="513">
        <f t="shared" si="43"/>
        <v>0</v>
      </c>
      <c r="BF119" s="513">
        <f t="shared" si="36"/>
        <v>0</v>
      </c>
      <c r="BG119" s="513">
        <f t="shared" si="44"/>
        <v>0</v>
      </c>
      <c r="BH119" s="513">
        <f t="shared" si="45"/>
        <v>0</v>
      </c>
      <c r="BI119" s="513">
        <f t="shared" si="46"/>
        <v>0</v>
      </c>
      <c r="BJ119" s="513">
        <f t="shared" si="47"/>
        <v>0</v>
      </c>
      <c r="BK119" s="513">
        <f t="shared" si="48"/>
        <v>0</v>
      </c>
      <c r="BL119" s="513">
        <f t="shared" si="49"/>
        <v>0</v>
      </c>
      <c r="BM119" s="513">
        <f t="shared" si="50"/>
        <v>0</v>
      </c>
      <c r="BN119" s="513"/>
      <c r="BO119" s="513">
        <f t="shared" si="51"/>
        <v>0</v>
      </c>
      <c r="BP119" s="540"/>
      <c r="BQ119" s="540"/>
      <c r="BR119" s="540"/>
      <c r="BS119" s="540"/>
      <c r="BT119" s="540"/>
      <c r="BU119" s="540"/>
      <c r="BV119" s="540"/>
      <c r="BW119" s="539"/>
      <c r="BX119" s="539"/>
      <c r="BY119" s="539"/>
      <c r="BZ119" s="539"/>
      <c r="CA119" s="539"/>
      <c r="CB119" s="539"/>
      <c r="CC119" s="539"/>
      <c r="CD119" s="539"/>
      <c r="CE119" s="539"/>
      <c r="CF119" s="539"/>
      <c r="CG119" s="539"/>
      <c r="CH119" s="539"/>
      <c r="CI119" s="539"/>
      <c r="CJ119" s="539"/>
      <c r="CK119" s="539"/>
      <c r="CL119" s="539"/>
      <c r="CM119" s="539"/>
      <c r="CN119" s="539"/>
      <c r="CO119" s="539"/>
      <c r="CP119" s="364"/>
      <c r="CQ119" s="364"/>
    </row>
    <row r="120" spans="1:95" s="37" customFormat="1" ht="37.5" customHeight="1" x14ac:dyDescent="0.15">
      <c r="A120" s="687" t="str">
        <f>IF(B120&lt;&gt;"",設定!$C$4,"")</f>
        <v/>
      </c>
      <c r="B120" s="253" t="str">
        <f t="shared" si="34"/>
        <v/>
      </c>
      <c r="C120" s="444">
        <f t="shared" si="35"/>
        <v>108</v>
      </c>
      <c r="D120" s="767"/>
      <c r="E120" s="403"/>
      <c r="F120" s="404"/>
      <c r="G120" s="405"/>
      <c r="H120" s="406"/>
      <c r="I120" s="407"/>
      <c r="J120" s="408" t="str">
        <f>IFERROR(IF(I120="","",VLOOKUP(I120,国・地域!A:C,2,FALSE)),"正しい番号を入力してください")</f>
        <v/>
      </c>
      <c r="K120" s="409" t="str">
        <f>IFERROR(IF(I120="","",VLOOKUP(I120,国・地域!A:C,3,FALSE)),"正しい番号を入力してください")</f>
        <v/>
      </c>
      <c r="L120" s="381"/>
      <c r="M120" s="410"/>
      <c r="N120" s="411"/>
      <c r="O120" s="411"/>
      <c r="P120" s="411"/>
      <c r="Q120" s="411"/>
      <c r="R120" s="411"/>
      <c r="S120" s="411"/>
      <c r="T120" s="411"/>
      <c r="U120" s="412"/>
      <c r="V120" s="413"/>
      <c r="W120" s="412"/>
      <c r="X120" s="413"/>
      <c r="Y120" s="414"/>
      <c r="Z120" s="415"/>
      <c r="AA120" s="416"/>
      <c r="AB120" s="417"/>
      <c r="AC120" s="416"/>
      <c r="AD120" s="415"/>
      <c r="AE120" s="418"/>
      <c r="AF120" s="417"/>
      <c r="AG120" s="416"/>
      <c r="AH120" s="415"/>
      <c r="AI120" s="418"/>
      <c r="AJ120" s="417"/>
      <c r="AK120" s="416"/>
      <c r="AL120" s="415"/>
      <c r="AM120" s="403"/>
      <c r="AN120" s="405"/>
      <c r="AO120" s="381"/>
      <c r="AP120" s="403"/>
      <c r="AQ120" s="405"/>
      <c r="AR120" s="419"/>
      <c r="AS120" s="420"/>
      <c r="AT120" s="403"/>
      <c r="AU120" s="405"/>
      <c r="AV120" s="419"/>
      <c r="AW120" s="421"/>
      <c r="AX120" s="105" t="str">
        <f t="shared" si="37"/>
        <v/>
      </c>
      <c r="AY120" s="105" t="str">
        <f t="shared" si="38"/>
        <v/>
      </c>
      <c r="AZ120" s="540"/>
      <c r="BA120" s="513">
        <f t="shared" si="39"/>
        <v>0</v>
      </c>
      <c r="BB120" s="513">
        <f t="shared" si="40"/>
        <v>0</v>
      </c>
      <c r="BC120" s="513">
        <f t="shared" si="41"/>
        <v>0</v>
      </c>
      <c r="BD120" s="513">
        <f t="shared" si="42"/>
        <v>0</v>
      </c>
      <c r="BE120" s="513">
        <f t="shared" si="43"/>
        <v>0</v>
      </c>
      <c r="BF120" s="513">
        <f t="shared" si="36"/>
        <v>0</v>
      </c>
      <c r="BG120" s="513">
        <f t="shared" si="44"/>
        <v>0</v>
      </c>
      <c r="BH120" s="513">
        <f t="shared" si="45"/>
        <v>0</v>
      </c>
      <c r="BI120" s="513">
        <f t="shared" si="46"/>
        <v>0</v>
      </c>
      <c r="BJ120" s="513">
        <f t="shared" si="47"/>
        <v>0</v>
      </c>
      <c r="BK120" s="513">
        <f t="shared" si="48"/>
        <v>0</v>
      </c>
      <c r="BL120" s="513">
        <f t="shared" si="49"/>
        <v>0</v>
      </c>
      <c r="BM120" s="513">
        <f t="shared" si="50"/>
        <v>0</v>
      </c>
      <c r="BN120" s="513"/>
      <c r="BO120" s="513">
        <f t="shared" si="51"/>
        <v>0</v>
      </c>
      <c r="BP120" s="540"/>
      <c r="BQ120" s="540"/>
      <c r="BR120" s="540"/>
      <c r="BS120" s="540"/>
      <c r="BT120" s="540"/>
      <c r="BU120" s="540"/>
      <c r="BV120" s="540"/>
      <c r="BW120" s="539"/>
      <c r="BX120" s="539"/>
      <c r="BY120" s="539"/>
      <c r="BZ120" s="539"/>
      <c r="CA120" s="539"/>
      <c r="CB120" s="539"/>
      <c r="CC120" s="539"/>
      <c r="CD120" s="539"/>
      <c r="CE120" s="539"/>
      <c r="CF120" s="539"/>
      <c r="CG120" s="539"/>
      <c r="CH120" s="539"/>
      <c r="CI120" s="539"/>
      <c r="CJ120" s="539"/>
      <c r="CK120" s="539"/>
      <c r="CL120" s="539"/>
      <c r="CM120" s="539"/>
      <c r="CN120" s="539"/>
      <c r="CO120" s="539"/>
      <c r="CP120" s="364"/>
      <c r="CQ120" s="364"/>
    </row>
    <row r="121" spans="1:95" s="37" customFormat="1" ht="37.5" customHeight="1" x14ac:dyDescent="0.15">
      <c r="A121" s="687" t="str">
        <f>IF(B121&lt;&gt;"",設定!$C$4,"")</f>
        <v/>
      </c>
      <c r="B121" s="253" t="str">
        <f t="shared" si="34"/>
        <v/>
      </c>
      <c r="C121" s="444">
        <f t="shared" si="35"/>
        <v>109</v>
      </c>
      <c r="D121" s="767"/>
      <c r="E121" s="403"/>
      <c r="F121" s="404"/>
      <c r="G121" s="405"/>
      <c r="H121" s="406"/>
      <c r="I121" s="407"/>
      <c r="J121" s="408" t="str">
        <f>IFERROR(IF(I121="","",VLOOKUP(I121,国・地域!A:C,2,FALSE)),"正しい番号を入力してください")</f>
        <v/>
      </c>
      <c r="K121" s="409" t="str">
        <f>IFERROR(IF(I121="","",VLOOKUP(I121,国・地域!A:C,3,FALSE)),"正しい番号を入力してください")</f>
        <v/>
      </c>
      <c r="L121" s="381"/>
      <c r="M121" s="410"/>
      <c r="N121" s="411"/>
      <c r="O121" s="411"/>
      <c r="P121" s="411"/>
      <c r="Q121" s="411"/>
      <c r="R121" s="411"/>
      <c r="S121" s="411"/>
      <c r="T121" s="411"/>
      <c r="U121" s="412"/>
      <c r="V121" s="413"/>
      <c r="W121" s="412"/>
      <c r="X121" s="413"/>
      <c r="Y121" s="414"/>
      <c r="Z121" s="415"/>
      <c r="AA121" s="416"/>
      <c r="AB121" s="417"/>
      <c r="AC121" s="416"/>
      <c r="AD121" s="415"/>
      <c r="AE121" s="418"/>
      <c r="AF121" s="417"/>
      <c r="AG121" s="416"/>
      <c r="AH121" s="415"/>
      <c r="AI121" s="418"/>
      <c r="AJ121" s="417"/>
      <c r="AK121" s="416"/>
      <c r="AL121" s="415"/>
      <c r="AM121" s="403"/>
      <c r="AN121" s="405"/>
      <c r="AO121" s="381"/>
      <c r="AP121" s="403"/>
      <c r="AQ121" s="405"/>
      <c r="AR121" s="419"/>
      <c r="AS121" s="420"/>
      <c r="AT121" s="403"/>
      <c r="AU121" s="405"/>
      <c r="AV121" s="419"/>
      <c r="AW121" s="421"/>
      <c r="AX121" s="105" t="str">
        <f t="shared" si="37"/>
        <v/>
      </c>
      <c r="AY121" s="105" t="str">
        <f t="shared" si="38"/>
        <v/>
      </c>
      <c r="AZ121" s="540"/>
      <c r="BA121" s="513">
        <f t="shared" si="39"/>
        <v>0</v>
      </c>
      <c r="BB121" s="513">
        <f t="shared" si="40"/>
        <v>0</v>
      </c>
      <c r="BC121" s="513">
        <f t="shared" si="41"/>
        <v>0</v>
      </c>
      <c r="BD121" s="513">
        <f t="shared" si="42"/>
        <v>0</v>
      </c>
      <c r="BE121" s="513">
        <f t="shared" si="43"/>
        <v>0</v>
      </c>
      <c r="BF121" s="513">
        <f t="shared" si="36"/>
        <v>0</v>
      </c>
      <c r="BG121" s="513">
        <f t="shared" si="44"/>
        <v>0</v>
      </c>
      <c r="BH121" s="513">
        <f t="shared" si="45"/>
        <v>0</v>
      </c>
      <c r="BI121" s="513">
        <f t="shared" si="46"/>
        <v>0</v>
      </c>
      <c r="BJ121" s="513">
        <f t="shared" si="47"/>
        <v>0</v>
      </c>
      <c r="BK121" s="513">
        <f t="shared" si="48"/>
        <v>0</v>
      </c>
      <c r="BL121" s="513">
        <f t="shared" si="49"/>
        <v>0</v>
      </c>
      <c r="BM121" s="513">
        <f t="shared" si="50"/>
        <v>0</v>
      </c>
      <c r="BN121" s="513"/>
      <c r="BO121" s="513">
        <f t="shared" si="51"/>
        <v>0</v>
      </c>
      <c r="BP121" s="540"/>
      <c r="BQ121" s="540"/>
      <c r="BR121" s="540"/>
      <c r="BS121" s="540"/>
      <c r="BT121" s="540"/>
      <c r="BU121" s="540"/>
      <c r="BV121" s="540"/>
      <c r="BW121" s="539"/>
      <c r="BX121" s="539"/>
      <c r="BY121" s="539"/>
      <c r="BZ121" s="539"/>
      <c r="CA121" s="539"/>
      <c r="CB121" s="539"/>
      <c r="CC121" s="539"/>
      <c r="CD121" s="539"/>
      <c r="CE121" s="539"/>
      <c r="CF121" s="539"/>
      <c r="CG121" s="539"/>
      <c r="CH121" s="539"/>
      <c r="CI121" s="539"/>
      <c r="CJ121" s="539"/>
      <c r="CK121" s="539"/>
      <c r="CL121" s="539"/>
      <c r="CM121" s="539"/>
      <c r="CN121" s="539"/>
      <c r="CO121" s="539"/>
      <c r="CP121" s="364"/>
      <c r="CQ121" s="364"/>
    </row>
    <row r="122" spans="1:95" s="37" customFormat="1" ht="37.5" customHeight="1" x14ac:dyDescent="0.15">
      <c r="A122" s="738" t="str">
        <f>IF(B122&lt;&gt;"",設定!$C$4,"")</f>
        <v/>
      </c>
      <c r="B122" s="254" t="str">
        <f t="shared" si="34"/>
        <v/>
      </c>
      <c r="C122" s="445">
        <f t="shared" si="35"/>
        <v>110</v>
      </c>
      <c r="D122" s="768"/>
      <c r="E122" s="422"/>
      <c r="F122" s="423"/>
      <c r="G122" s="424"/>
      <c r="H122" s="425"/>
      <c r="I122" s="426"/>
      <c r="J122" s="427" t="str">
        <f>IFERROR(IF(I122="","",VLOOKUP(I122,国・地域!A:C,2,FALSE)),"正しい番号を入力してください")</f>
        <v/>
      </c>
      <c r="K122" s="428" t="str">
        <f>IFERROR(IF(I122="","",VLOOKUP(I122,国・地域!A:C,3,FALSE)),"正しい番号を入力してください")</f>
        <v/>
      </c>
      <c r="L122" s="382"/>
      <c r="M122" s="429"/>
      <c r="N122" s="430"/>
      <c r="O122" s="430"/>
      <c r="P122" s="430"/>
      <c r="Q122" s="430"/>
      <c r="R122" s="430"/>
      <c r="S122" s="430"/>
      <c r="T122" s="430"/>
      <c r="U122" s="431"/>
      <c r="V122" s="432"/>
      <c r="W122" s="431"/>
      <c r="X122" s="432"/>
      <c r="Y122" s="433"/>
      <c r="Z122" s="434"/>
      <c r="AA122" s="435"/>
      <c r="AB122" s="436"/>
      <c r="AC122" s="435"/>
      <c r="AD122" s="434"/>
      <c r="AE122" s="437"/>
      <c r="AF122" s="436"/>
      <c r="AG122" s="435"/>
      <c r="AH122" s="434"/>
      <c r="AI122" s="437"/>
      <c r="AJ122" s="436"/>
      <c r="AK122" s="435"/>
      <c r="AL122" s="434"/>
      <c r="AM122" s="422"/>
      <c r="AN122" s="424"/>
      <c r="AO122" s="382"/>
      <c r="AP122" s="422"/>
      <c r="AQ122" s="424"/>
      <c r="AR122" s="438"/>
      <c r="AS122" s="439"/>
      <c r="AT122" s="422"/>
      <c r="AU122" s="424"/>
      <c r="AV122" s="438"/>
      <c r="AW122" s="440"/>
      <c r="AX122" s="105" t="str">
        <f t="shared" si="37"/>
        <v/>
      </c>
      <c r="AY122" s="105" t="str">
        <f t="shared" si="38"/>
        <v/>
      </c>
      <c r="AZ122" s="540"/>
      <c r="BA122" s="513">
        <f t="shared" si="39"/>
        <v>0</v>
      </c>
      <c r="BB122" s="513">
        <f t="shared" si="40"/>
        <v>0</v>
      </c>
      <c r="BC122" s="513">
        <f t="shared" si="41"/>
        <v>0</v>
      </c>
      <c r="BD122" s="513">
        <f t="shared" si="42"/>
        <v>0</v>
      </c>
      <c r="BE122" s="513">
        <f t="shared" si="43"/>
        <v>0</v>
      </c>
      <c r="BF122" s="513">
        <f t="shared" si="36"/>
        <v>0</v>
      </c>
      <c r="BG122" s="513">
        <f t="shared" si="44"/>
        <v>0</v>
      </c>
      <c r="BH122" s="513">
        <f t="shared" si="45"/>
        <v>0</v>
      </c>
      <c r="BI122" s="513">
        <f t="shared" si="46"/>
        <v>0</v>
      </c>
      <c r="BJ122" s="513">
        <f t="shared" si="47"/>
        <v>0</v>
      </c>
      <c r="BK122" s="513">
        <f t="shared" si="48"/>
        <v>0</v>
      </c>
      <c r="BL122" s="513">
        <f t="shared" si="49"/>
        <v>0</v>
      </c>
      <c r="BM122" s="513">
        <f t="shared" si="50"/>
        <v>0</v>
      </c>
      <c r="BN122" s="513"/>
      <c r="BO122" s="513">
        <f t="shared" si="51"/>
        <v>0</v>
      </c>
      <c r="BP122" s="540"/>
      <c r="BQ122" s="540"/>
      <c r="BR122" s="540"/>
      <c r="BS122" s="540"/>
      <c r="BT122" s="540"/>
      <c r="BU122" s="540"/>
      <c r="BV122" s="540"/>
      <c r="BW122" s="539"/>
      <c r="BX122" s="539"/>
      <c r="BY122" s="539"/>
      <c r="BZ122" s="539"/>
      <c r="CA122" s="539"/>
      <c r="CB122" s="539"/>
      <c r="CC122" s="539"/>
      <c r="CD122" s="539"/>
      <c r="CE122" s="539"/>
      <c r="CF122" s="539"/>
      <c r="CG122" s="539"/>
      <c r="CH122" s="539"/>
      <c r="CI122" s="539"/>
      <c r="CJ122" s="539"/>
      <c r="CK122" s="539"/>
      <c r="CL122" s="539"/>
      <c r="CM122" s="539"/>
      <c r="CN122" s="539"/>
      <c r="CO122" s="539"/>
      <c r="CP122" s="364"/>
      <c r="CQ122" s="364"/>
    </row>
    <row r="123" spans="1:95" s="37" customFormat="1" ht="37.5" customHeight="1" x14ac:dyDescent="0.15">
      <c r="A123" s="739" t="str">
        <f>IF(B123&lt;&gt;"",設定!$C$4,"")</f>
        <v/>
      </c>
      <c r="B123" s="731" t="str">
        <f t="shared" si="34"/>
        <v/>
      </c>
      <c r="C123" s="376">
        <f t="shared" si="35"/>
        <v>111</v>
      </c>
      <c r="D123" s="766"/>
      <c r="E123" s="384"/>
      <c r="F123" s="385"/>
      <c r="G123" s="386"/>
      <c r="H123" s="387"/>
      <c r="I123" s="388"/>
      <c r="J123" s="389" t="str">
        <f>IFERROR(IF(I123="","",VLOOKUP(I123,国・地域!A:C,2,FALSE)),"正しい番号を入力してください")</f>
        <v/>
      </c>
      <c r="K123" s="390" t="str">
        <f>IFERROR(IF(I123="","",VLOOKUP(I123,国・地域!A:C,3,FALSE)),"正しい番号を入力してください")</f>
        <v/>
      </c>
      <c r="L123" s="383"/>
      <c r="M123" s="391"/>
      <c r="N123" s="392"/>
      <c r="O123" s="392"/>
      <c r="P123" s="392"/>
      <c r="Q123" s="392"/>
      <c r="R123" s="392"/>
      <c r="S123" s="392"/>
      <c r="T123" s="392"/>
      <c r="U123" s="393"/>
      <c r="V123" s="394"/>
      <c r="W123" s="393"/>
      <c r="X123" s="394"/>
      <c r="Y123" s="395"/>
      <c r="Z123" s="396"/>
      <c r="AA123" s="397"/>
      <c r="AB123" s="398"/>
      <c r="AC123" s="397"/>
      <c r="AD123" s="396"/>
      <c r="AE123" s="399"/>
      <c r="AF123" s="398"/>
      <c r="AG123" s="397"/>
      <c r="AH123" s="396"/>
      <c r="AI123" s="399"/>
      <c r="AJ123" s="398"/>
      <c r="AK123" s="397"/>
      <c r="AL123" s="396"/>
      <c r="AM123" s="384"/>
      <c r="AN123" s="386"/>
      <c r="AO123" s="383"/>
      <c r="AP123" s="384"/>
      <c r="AQ123" s="386"/>
      <c r="AR123" s="400"/>
      <c r="AS123" s="401"/>
      <c r="AT123" s="384"/>
      <c r="AU123" s="386"/>
      <c r="AV123" s="400"/>
      <c r="AW123" s="402"/>
      <c r="AX123" s="105" t="str">
        <f t="shared" si="37"/>
        <v/>
      </c>
      <c r="AY123" s="105" t="str">
        <f t="shared" si="38"/>
        <v/>
      </c>
      <c r="AZ123" s="540"/>
      <c r="BA123" s="513">
        <f t="shared" si="39"/>
        <v>0</v>
      </c>
      <c r="BB123" s="513">
        <f t="shared" si="40"/>
        <v>0</v>
      </c>
      <c r="BC123" s="513">
        <f t="shared" si="41"/>
        <v>0</v>
      </c>
      <c r="BD123" s="513">
        <f t="shared" si="42"/>
        <v>0</v>
      </c>
      <c r="BE123" s="513">
        <f t="shared" si="43"/>
        <v>0</v>
      </c>
      <c r="BF123" s="513">
        <f t="shared" si="36"/>
        <v>0</v>
      </c>
      <c r="BG123" s="513">
        <f t="shared" si="44"/>
        <v>0</v>
      </c>
      <c r="BH123" s="513">
        <f t="shared" si="45"/>
        <v>0</v>
      </c>
      <c r="BI123" s="513">
        <f t="shared" si="46"/>
        <v>0</v>
      </c>
      <c r="BJ123" s="513">
        <f t="shared" si="47"/>
        <v>0</v>
      </c>
      <c r="BK123" s="513">
        <f t="shared" si="48"/>
        <v>0</v>
      </c>
      <c r="BL123" s="513">
        <f t="shared" si="49"/>
        <v>0</v>
      </c>
      <c r="BM123" s="513">
        <f t="shared" si="50"/>
        <v>0</v>
      </c>
      <c r="BN123" s="513"/>
      <c r="BO123" s="513">
        <f t="shared" si="51"/>
        <v>0</v>
      </c>
      <c r="BP123" s="540"/>
      <c r="BQ123" s="540"/>
      <c r="BR123" s="540"/>
      <c r="BS123" s="540"/>
      <c r="BT123" s="540"/>
      <c r="BU123" s="540"/>
      <c r="BV123" s="540"/>
      <c r="BW123" s="539"/>
      <c r="BX123" s="539"/>
      <c r="BY123" s="539"/>
      <c r="BZ123" s="539"/>
      <c r="CA123" s="539"/>
      <c r="CB123" s="539"/>
      <c r="CC123" s="539"/>
      <c r="CD123" s="539"/>
      <c r="CE123" s="539"/>
      <c r="CF123" s="539"/>
      <c r="CG123" s="539"/>
      <c r="CH123" s="539"/>
      <c r="CI123" s="539"/>
      <c r="CJ123" s="539"/>
      <c r="CK123" s="539"/>
      <c r="CL123" s="539"/>
      <c r="CM123" s="539"/>
      <c r="CN123" s="539"/>
      <c r="CO123" s="539"/>
      <c r="CP123" s="364"/>
      <c r="CQ123" s="364"/>
    </row>
    <row r="124" spans="1:95" s="37" customFormat="1" ht="37.5" customHeight="1" x14ac:dyDescent="0.15">
      <c r="A124" s="687" t="str">
        <f>IF(B124&lt;&gt;"",設定!$C$4,"")</f>
        <v/>
      </c>
      <c r="B124" s="253" t="str">
        <f t="shared" si="34"/>
        <v/>
      </c>
      <c r="C124" s="444">
        <f t="shared" si="35"/>
        <v>112</v>
      </c>
      <c r="D124" s="767"/>
      <c r="E124" s="403"/>
      <c r="F124" s="404"/>
      <c r="G124" s="405"/>
      <c r="H124" s="406"/>
      <c r="I124" s="407"/>
      <c r="J124" s="408" t="str">
        <f>IFERROR(IF(I124="","",VLOOKUP(I124,国・地域!A:C,2,FALSE)),"正しい番号を入力してください")</f>
        <v/>
      </c>
      <c r="K124" s="409" t="str">
        <f>IFERROR(IF(I124="","",VLOOKUP(I124,国・地域!A:C,3,FALSE)),"正しい番号を入力してください")</f>
        <v/>
      </c>
      <c r="L124" s="381"/>
      <c r="M124" s="410"/>
      <c r="N124" s="411"/>
      <c r="O124" s="411"/>
      <c r="P124" s="411"/>
      <c r="Q124" s="411"/>
      <c r="R124" s="411"/>
      <c r="S124" s="411"/>
      <c r="T124" s="411"/>
      <c r="U124" s="412"/>
      <c r="V124" s="413"/>
      <c r="W124" s="412"/>
      <c r="X124" s="413"/>
      <c r="Y124" s="414"/>
      <c r="Z124" s="415"/>
      <c r="AA124" s="416"/>
      <c r="AB124" s="417"/>
      <c r="AC124" s="416"/>
      <c r="AD124" s="415"/>
      <c r="AE124" s="418"/>
      <c r="AF124" s="417"/>
      <c r="AG124" s="416"/>
      <c r="AH124" s="415"/>
      <c r="AI124" s="418"/>
      <c r="AJ124" s="417"/>
      <c r="AK124" s="416"/>
      <c r="AL124" s="415"/>
      <c r="AM124" s="403"/>
      <c r="AN124" s="405"/>
      <c r="AO124" s="381"/>
      <c r="AP124" s="403"/>
      <c r="AQ124" s="405"/>
      <c r="AR124" s="419"/>
      <c r="AS124" s="420"/>
      <c r="AT124" s="403"/>
      <c r="AU124" s="405"/>
      <c r="AV124" s="419"/>
      <c r="AW124" s="421"/>
      <c r="AX124" s="105" t="str">
        <f t="shared" si="37"/>
        <v/>
      </c>
      <c r="AY124" s="105" t="str">
        <f t="shared" si="38"/>
        <v/>
      </c>
      <c r="AZ124" s="540"/>
      <c r="BA124" s="513">
        <f t="shared" si="39"/>
        <v>0</v>
      </c>
      <c r="BB124" s="513">
        <f t="shared" si="40"/>
        <v>0</v>
      </c>
      <c r="BC124" s="513">
        <f t="shared" si="41"/>
        <v>0</v>
      </c>
      <c r="BD124" s="513">
        <f t="shared" si="42"/>
        <v>0</v>
      </c>
      <c r="BE124" s="513">
        <f t="shared" si="43"/>
        <v>0</v>
      </c>
      <c r="BF124" s="513">
        <f t="shared" si="36"/>
        <v>0</v>
      </c>
      <c r="BG124" s="513">
        <f t="shared" si="44"/>
        <v>0</v>
      </c>
      <c r="BH124" s="513">
        <f t="shared" si="45"/>
        <v>0</v>
      </c>
      <c r="BI124" s="513">
        <f t="shared" si="46"/>
        <v>0</v>
      </c>
      <c r="BJ124" s="513">
        <f t="shared" si="47"/>
        <v>0</v>
      </c>
      <c r="BK124" s="513">
        <f t="shared" si="48"/>
        <v>0</v>
      </c>
      <c r="BL124" s="513">
        <f t="shared" si="49"/>
        <v>0</v>
      </c>
      <c r="BM124" s="513">
        <f t="shared" si="50"/>
        <v>0</v>
      </c>
      <c r="BN124" s="513"/>
      <c r="BO124" s="513">
        <f t="shared" si="51"/>
        <v>0</v>
      </c>
      <c r="BP124" s="540"/>
      <c r="BQ124" s="540"/>
      <c r="BR124" s="540"/>
      <c r="BS124" s="540"/>
      <c r="BT124" s="540"/>
      <c r="BU124" s="540"/>
      <c r="BV124" s="540"/>
      <c r="BW124" s="539"/>
      <c r="BX124" s="539"/>
      <c r="BY124" s="539"/>
      <c r="BZ124" s="539"/>
      <c r="CA124" s="539"/>
      <c r="CB124" s="539"/>
      <c r="CC124" s="539"/>
      <c r="CD124" s="539"/>
      <c r="CE124" s="539"/>
      <c r="CF124" s="539"/>
      <c r="CG124" s="539"/>
      <c r="CH124" s="539"/>
      <c r="CI124" s="539"/>
      <c r="CJ124" s="539"/>
      <c r="CK124" s="539"/>
      <c r="CL124" s="539"/>
      <c r="CM124" s="539"/>
      <c r="CN124" s="539"/>
      <c r="CO124" s="539"/>
      <c r="CP124" s="364"/>
      <c r="CQ124" s="364"/>
    </row>
    <row r="125" spans="1:95" s="37" customFormat="1" ht="37.5" customHeight="1" x14ac:dyDescent="0.15">
      <c r="A125" s="687" t="str">
        <f>IF(B125&lt;&gt;"",設定!$C$4,"")</f>
        <v/>
      </c>
      <c r="B125" s="253" t="str">
        <f t="shared" si="34"/>
        <v/>
      </c>
      <c r="C125" s="444">
        <f t="shared" si="35"/>
        <v>113</v>
      </c>
      <c r="D125" s="767"/>
      <c r="E125" s="403"/>
      <c r="F125" s="404"/>
      <c r="G125" s="405"/>
      <c r="H125" s="406"/>
      <c r="I125" s="407"/>
      <c r="J125" s="408" t="str">
        <f>IFERROR(IF(I125="","",VLOOKUP(I125,国・地域!A:C,2,FALSE)),"正しい番号を入力してください")</f>
        <v/>
      </c>
      <c r="K125" s="409" t="str">
        <f>IFERROR(IF(I125="","",VLOOKUP(I125,国・地域!A:C,3,FALSE)),"正しい番号を入力してください")</f>
        <v/>
      </c>
      <c r="L125" s="381"/>
      <c r="M125" s="410"/>
      <c r="N125" s="411"/>
      <c r="O125" s="411"/>
      <c r="P125" s="411"/>
      <c r="Q125" s="411"/>
      <c r="R125" s="411"/>
      <c r="S125" s="411"/>
      <c r="T125" s="411"/>
      <c r="U125" s="412"/>
      <c r="V125" s="413"/>
      <c r="W125" s="412"/>
      <c r="X125" s="413"/>
      <c r="Y125" s="414"/>
      <c r="Z125" s="415"/>
      <c r="AA125" s="416"/>
      <c r="AB125" s="417"/>
      <c r="AC125" s="416"/>
      <c r="AD125" s="415"/>
      <c r="AE125" s="418"/>
      <c r="AF125" s="417"/>
      <c r="AG125" s="416"/>
      <c r="AH125" s="415"/>
      <c r="AI125" s="418"/>
      <c r="AJ125" s="417"/>
      <c r="AK125" s="416"/>
      <c r="AL125" s="415"/>
      <c r="AM125" s="403"/>
      <c r="AN125" s="405"/>
      <c r="AO125" s="381"/>
      <c r="AP125" s="403"/>
      <c r="AQ125" s="405"/>
      <c r="AR125" s="419"/>
      <c r="AS125" s="420"/>
      <c r="AT125" s="403"/>
      <c r="AU125" s="405"/>
      <c r="AV125" s="419"/>
      <c r="AW125" s="421"/>
      <c r="AX125" s="105" t="str">
        <f t="shared" si="37"/>
        <v/>
      </c>
      <c r="AY125" s="105" t="str">
        <f t="shared" si="38"/>
        <v/>
      </c>
      <c r="AZ125" s="540"/>
      <c r="BA125" s="513">
        <f t="shared" si="39"/>
        <v>0</v>
      </c>
      <c r="BB125" s="513">
        <f t="shared" si="40"/>
        <v>0</v>
      </c>
      <c r="BC125" s="513">
        <f t="shared" si="41"/>
        <v>0</v>
      </c>
      <c r="BD125" s="513">
        <f t="shared" si="42"/>
        <v>0</v>
      </c>
      <c r="BE125" s="513">
        <f t="shared" si="43"/>
        <v>0</v>
      </c>
      <c r="BF125" s="513">
        <f t="shared" si="36"/>
        <v>0</v>
      </c>
      <c r="BG125" s="513">
        <f t="shared" si="44"/>
        <v>0</v>
      </c>
      <c r="BH125" s="513">
        <f t="shared" si="45"/>
        <v>0</v>
      </c>
      <c r="BI125" s="513">
        <f t="shared" si="46"/>
        <v>0</v>
      </c>
      <c r="BJ125" s="513">
        <f t="shared" si="47"/>
        <v>0</v>
      </c>
      <c r="BK125" s="513">
        <f t="shared" si="48"/>
        <v>0</v>
      </c>
      <c r="BL125" s="513">
        <f t="shared" si="49"/>
        <v>0</v>
      </c>
      <c r="BM125" s="513">
        <f t="shared" si="50"/>
        <v>0</v>
      </c>
      <c r="BN125" s="513"/>
      <c r="BO125" s="513">
        <f t="shared" si="51"/>
        <v>0</v>
      </c>
      <c r="BP125" s="540"/>
      <c r="BQ125" s="540"/>
      <c r="BR125" s="540"/>
      <c r="BS125" s="540"/>
      <c r="BT125" s="540"/>
      <c r="BU125" s="540"/>
      <c r="BV125" s="540"/>
      <c r="BW125" s="539"/>
      <c r="BX125" s="539"/>
      <c r="BY125" s="539"/>
      <c r="BZ125" s="539"/>
      <c r="CA125" s="539"/>
      <c r="CB125" s="539"/>
      <c r="CC125" s="539"/>
      <c r="CD125" s="539"/>
      <c r="CE125" s="539"/>
      <c r="CF125" s="539"/>
      <c r="CG125" s="539"/>
      <c r="CH125" s="539"/>
      <c r="CI125" s="539"/>
      <c r="CJ125" s="539"/>
      <c r="CK125" s="539"/>
      <c r="CL125" s="539"/>
      <c r="CM125" s="539"/>
      <c r="CN125" s="539"/>
      <c r="CO125" s="539"/>
      <c r="CP125" s="364"/>
      <c r="CQ125" s="364"/>
    </row>
    <row r="126" spans="1:95" s="37" customFormat="1" ht="37.5" customHeight="1" x14ac:dyDescent="0.15">
      <c r="A126" s="687" t="str">
        <f>IF(B126&lt;&gt;"",設定!$C$4,"")</f>
        <v/>
      </c>
      <c r="B126" s="253" t="str">
        <f t="shared" si="34"/>
        <v/>
      </c>
      <c r="C126" s="444">
        <f t="shared" si="35"/>
        <v>114</v>
      </c>
      <c r="D126" s="767"/>
      <c r="E126" s="403"/>
      <c r="F126" s="404"/>
      <c r="G126" s="405"/>
      <c r="H126" s="406"/>
      <c r="I126" s="407"/>
      <c r="J126" s="408" t="str">
        <f>IFERROR(IF(I126="","",VLOOKUP(I126,国・地域!A:C,2,FALSE)),"正しい番号を入力してください")</f>
        <v/>
      </c>
      <c r="K126" s="409" t="str">
        <f>IFERROR(IF(I126="","",VLOOKUP(I126,国・地域!A:C,3,FALSE)),"正しい番号を入力してください")</f>
        <v/>
      </c>
      <c r="L126" s="381"/>
      <c r="M126" s="410"/>
      <c r="N126" s="411"/>
      <c r="O126" s="411"/>
      <c r="P126" s="411"/>
      <c r="Q126" s="411"/>
      <c r="R126" s="411"/>
      <c r="S126" s="411"/>
      <c r="T126" s="411"/>
      <c r="U126" s="412"/>
      <c r="V126" s="413"/>
      <c r="W126" s="412"/>
      <c r="X126" s="413"/>
      <c r="Y126" s="414"/>
      <c r="Z126" s="415"/>
      <c r="AA126" s="416"/>
      <c r="AB126" s="417"/>
      <c r="AC126" s="416"/>
      <c r="AD126" s="415"/>
      <c r="AE126" s="418"/>
      <c r="AF126" s="417"/>
      <c r="AG126" s="416"/>
      <c r="AH126" s="415"/>
      <c r="AI126" s="418"/>
      <c r="AJ126" s="417"/>
      <c r="AK126" s="416"/>
      <c r="AL126" s="415"/>
      <c r="AM126" s="403"/>
      <c r="AN126" s="405"/>
      <c r="AO126" s="381"/>
      <c r="AP126" s="403"/>
      <c r="AQ126" s="405"/>
      <c r="AR126" s="419"/>
      <c r="AS126" s="420"/>
      <c r="AT126" s="403"/>
      <c r="AU126" s="405"/>
      <c r="AV126" s="419"/>
      <c r="AW126" s="421"/>
      <c r="AX126" s="105" t="str">
        <f t="shared" si="37"/>
        <v/>
      </c>
      <c r="AY126" s="105" t="str">
        <f t="shared" si="38"/>
        <v/>
      </c>
      <c r="AZ126" s="540"/>
      <c r="BA126" s="513">
        <f t="shared" si="39"/>
        <v>0</v>
      </c>
      <c r="BB126" s="513">
        <f t="shared" si="40"/>
        <v>0</v>
      </c>
      <c r="BC126" s="513">
        <f t="shared" si="41"/>
        <v>0</v>
      </c>
      <c r="BD126" s="513">
        <f t="shared" si="42"/>
        <v>0</v>
      </c>
      <c r="BE126" s="513">
        <f t="shared" si="43"/>
        <v>0</v>
      </c>
      <c r="BF126" s="513">
        <f t="shared" si="36"/>
        <v>0</v>
      </c>
      <c r="BG126" s="513">
        <f t="shared" si="44"/>
        <v>0</v>
      </c>
      <c r="BH126" s="513">
        <f t="shared" si="45"/>
        <v>0</v>
      </c>
      <c r="BI126" s="513">
        <f t="shared" si="46"/>
        <v>0</v>
      </c>
      <c r="BJ126" s="513">
        <f t="shared" si="47"/>
        <v>0</v>
      </c>
      <c r="BK126" s="513">
        <f t="shared" si="48"/>
        <v>0</v>
      </c>
      <c r="BL126" s="513">
        <f t="shared" si="49"/>
        <v>0</v>
      </c>
      <c r="BM126" s="513">
        <f t="shared" si="50"/>
        <v>0</v>
      </c>
      <c r="BN126" s="513"/>
      <c r="BO126" s="513">
        <f t="shared" si="51"/>
        <v>0</v>
      </c>
      <c r="BP126" s="540"/>
      <c r="BQ126" s="540"/>
      <c r="BR126" s="540"/>
      <c r="BS126" s="540"/>
      <c r="BT126" s="540"/>
      <c r="BU126" s="540"/>
      <c r="BV126" s="540"/>
      <c r="BW126" s="539"/>
      <c r="BX126" s="539"/>
      <c r="BY126" s="539"/>
      <c r="BZ126" s="539"/>
      <c r="CA126" s="539"/>
      <c r="CB126" s="539"/>
      <c r="CC126" s="539"/>
      <c r="CD126" s="539"/>
      <c r="CE126" s="539"/>
      <c r="CF126" s="539"/>
      <c r="CG126" s="539"/>
      <c r="CH126" s="539"/>
      <c r="CI126" s="539"/>
      <c r="CJ126" s="539"/>
      <c r="CK126" s="539"/>
      <c r="CL126" s="539"/>
      <c r="CM126" s="539"/>
      <c r="CN126" s="539"/>
      <c r="CO126" s="539"/>
      <c r="CP126" s="364"/>
      <c r="CQ126" s="364"/>
    </row>
    <row r="127" spans="1:95" s="37" customFormat="1" ht="37.5" customHeight="1" x14ac:dyDescent="0.15">
      <c r="A127" s="738" t="str">
        <f>IF(B127&lt;&gt;"",設定!$C$4,"")</f>
        <v/>
      </c>
      <c r="B127" s="254" t="str">
        <f t="shared" si="34"/>
        <v/>
      </c>
      <c r="C127" s="445">
        <f t="shared" si="35"/>
        <v>115</v>
      </c>
      <c r="D127" s="768"/>
      <c r="E127" s="422"/>
      <c r="F127" s="423"/>
      <c r="G127" s="424"/>
      <c r="H127" s="425"/>
      <c r="I127" s="426"/>
      <c r="J127" s="427" t="str">
        <f>IFERROR(IF(I127="","",VLOOKUP(I127,国・地域!A:C,2,FALSE)),"正しい番号を入力してください")</f>
        <v/>
      </c>
      <c r="K127" s="428" t="str">
        <f>IFERROR(IF(I127="","",VLOOKUP(I127,国・地域!A:C,3,FALSE)),"正しい番号を入力してください")</f>
        <v/>
      </c>
      <c r="L127" s="382"/>
      <c r="M127" s="429"/>
      <c r="N127" s="430"/>
      <c r="O127" s="430"/>
      <c r="P127" s="430"/>
      <c r="Q127" s="430"/>
      <c r="R127" s="430"/>
      <c r="S127" s="430"/>
      <c r="T127" s="430"/>
      <c r="U127" s="431"/>
      <c r="V127" s="432"/>
      <c r="W127" s="431"/>
      <c r="X127" s="432"/>
      <c r="Y127" s="433"/>
      <c r="Z127" s="434"/>
      <c r="AA127" s="435"/>
      <c r="AB127" s="436"/>
      <c r="AC127" s="435"/>
      <c r="AD127" s="434"/>
      <c r="AE127" s="437"/>
      <c r="AF127" s="436"/>
      <c r="AG127" s="435"/>
      <c r="AH127" s="434"/>
      <c r="AI127" s="437"/>
      <c r="AJ127" s="436"/>
      <c r="AK127" s="435"/>
      <c r="AL127" s="434"/>
      <c r="AM127" s="422"/>
      <c r="AN127" s="424"/>
      <c r="AO127" s="382"/>
      <c r="AP127" s="422"/>
      <c r="AQ127" s="424"/>
      <c r="AR127" s="438"/>
      <c r="AS127" s="439"/>
      <c r="AT127" s="422"/>
      <c r="AU127" s="424"/>
      <c r="AV127" s="438"/>
      <c r="AW127" s="440"/>
      <c r="AX127" s="105" t="str">
        <f t="shared" si="37"/>
        <v/>
      </c>
      <c r="AY127" s="105" t="str">
        <f t="shared" si="38"/>
        <v/>
      </c>
      <c r="AZ127" s="540"/>
      <c r="BA127" s="513">
        <f t="shared" si="39"/>
        <v>0</v>
      </c>
      <c r="BB127" s="513">
        <f t="shared" si="40"/>
        <v>0</v>
      </c>
      <c r="BC127" s="513">
        <f t="shared" si="41"/>
        <v>0</v>
      </c>
      <c r="BD127" s="513">
        <f t="shared" si="42"/>
        <v>0</v>
      </c>
      <c r="BE127" s="513">
        <f t="shared" si="43"/>
        <v>0</v>
      </c>
      <c r="BF127" s="513">
        <f t="shared" si="36"/>
        <v>0</v>
      </c>
      <c r="BG127" s="513">
        <f t="shared" si="44"/>
        <v>0</v>
      </c>
      <c r="BH127" s="513">
        <f t="shared" si="45"/>
        <v>0</v>
      </c>
      <c r="BI127" s="513">
        <f t="shared" si="46"/>
        <v>0</v>
      </c>
      <c r="BJ127" s="513">
        <f t="shared" si="47"/>
        <v>0</v>
      </c>
      <c r="BK127" s="513">
        <f t="shared" si="48"/>
        <v>0</v>
      </c>
      <c r="BL127" s="513">
        <f t="shared" si="49"/>
        <v>0</v>
      </c>
      <c r="BM127" s="513">
        <f t="shared" si="50"/>
        <v>0</v>
      </c>
      <c r="BN127" s="513"/>
      <c r="BO127" s="513">
        <f t="shared" si="51"/>
        <v>0</v>
      </c>
      <c r="BP127" s="540"/>
      <c r="BQ127" s="540"/>
      <c r="BR127" s="540"/>
      <c r="BS127" s="540"/>
      <c r="BT127" s="540"/>
      <c r="BU127" s="540"/>
      <c r="BV127" s="540"/>
      <c r="BW127" s="539"/>
      <c r="BX127" s="539"/>
      <c r="BY127" s="539"/>
      <c r="BZ127" s="539"/>
      <c r="CA127" s="539"/>
      <c r="CB127" s="539"/>
      <c r="CC127" s="539"/>
      <c r="CD127" s="539"/>
      <c r="CE127" s="539"/>
      <c r="CF127" s="539"/>
      <c r="CG127" s="539"/>
      <c r="CH127" s="539"/>
      <c r="CI127" s="539"/>
      <c r="CJ127" s="539"/>
      <c r="CK127" s="539"/>
      <c r="CL127" s="539"/>
      <c r="CM127" s="539"/>
      <c r="CN127" s="539"/>
      <c r="CO127" s="539"/>
      <c r="CP127" s="364"/>
      <c r="CQ127" s="364"/>
    </row>
    <row r="128" spans="1:95" s="37" customFormat="1" ht="37.5" customHeight="1" x14ac:dyDescent="0.15">
      <c r="A128" s="739" t="str">
        <f>IF(B128&lt;&gt;"",設定!$C$4,"")</f>
        <v/>
      </c>
      <c r="B128" s="731" t="str">
        <f t="shared" si="34"/>
        <v/>
      </c>
      <c r="C128" s="376">
        <f t="shared" si="35"/>
        <v>116</v>
      </c>
      <c r="D128" s="766"/>
      <c r="E128" s="384"/>
      <c r="F128" s="385"/>
      <c r="G128" s="386"/>
      <c r="H128" s="387"/>
      <c r="I128" s="388"/>
      <c r="J128" s="389" t="str">
        <f>IFERROR(IF(I128="","",VLOOKUP(I128,国・地域!A:C,2,FALSE)),"正しい番号を入力してください")</f>
        <v/>
      </c>
      <c r="K128" s="390" t="str">
        <f>IFERROR(IF(I128="","",VLOOKUP(I128,国・地域!A:C,3,FALSE)),"正しい番号を入力してください")</f>
        <v/>
      </c>
      <c r="L128" s="383"/>
      <c r="M128" s="391"/>
      <c r="N128" s="392"/>
      <c r="O128" s="392"/>
      <c r="P128" s="392"/>
      <c r="Q128" s="392"/>
      <c r="R128" s="392"/>
      <c r="S128" s="392"/>
      <c r="T128" s="392"/>
      <c r="U128" s="393"/>
      <c r="V128" s="394"/>
      <c r="W128" s="393"/>
      <c r="X128" s="394"/>
      <c r="Y128" s="395"/>
      <c r="Z128" s="396"/>
      <c r="AA128" s="397"/>
      <c r="AB128" s="398"/>
      <c r="AC128" s="397"/>
      <c r="AD128" s="396"/>
      <c r="AE128" s="399"/>
      <c r="AF128" s="398"/>
      <c r="AG128" s="397"/>
      <c r="AH128" s="396"/>
      <c r="AI128" s="399"/>
      <c r="AJ128" s="398"/>
      <c r="AK128" s="397"/>
      <c r="AL128" s="396"/>
      <c r="AM128" s="384"/>
      <c r="AN128" s="386"/>
      <c r="AO128" s="383"/>
      <c r="AP128" s="384"/>
      <c r="AQ128" s="386"/>
      <c r="AR128" s="400"/>
      <c r="AS128" s="401"/>
      <c r="AT128" s="384"/>
      <c r="AU128" s="386"/>
      <c r="AV128" s="400"/>
      <c r="AW128" s="402"/>
      <c r="AX128" s="105" t="str">
        <f t="shared" si="37"/>
        <v/>
      </c>
      <c r="AY128" s="105" t="str">
        <f t="shared" si="38"/>
        <v/>
      </c>
      <c r="AZ128" s="540"/>
      <c r="BA128" s="513">
        <f t="shared" si="39"/>
        <v>0</v>
      </c>
      <c r="BB128" s="513">
        <f t="shared" si="40"/>
        <v>0</v>
      </c>
      <c r="BC128" s="513">
        <f t="shared" si="41"/>
        <v>0</v>
      </c>
      <c r="BD128" s="513">
        <f t="shared" si="42"/>
        <v>0</v>
      </c>
      <c r="BE128" s="513">
        <f t="shared" si="43"/>
        <v>0</v>
      </c>
      <c r="BF128" s="513">
        <f t="shared" si="36"/>
        <v>0</v>
      </c>
      <c r="BG128" s="513">
        <f t="shared" si="44"/>
        <v>0</v>
      </c>
      <c r="BH128" s="513">
        <f t="shared" si="45"/>
        <v>0</v>
      </c>
      <c r="BI128" s="513">
        <f t="shared" si="46"/>
        <v>0</v>
      </c>
      <c r="BJ128" s="513">
        <f t="shared" si="47"/>
        <v>0</v>
      </c>
      <c r="BK128" s="513">
        <f t="shared" si="48"/>
        <v>0</v>
      </c>
      <c r="BL128" s="513">
        <f t="shared" si="49"/>
        <v>0</v>
      </c>
      <c r="BM128" s="513">
        <f t="shared" si="50"/>
        <v>0</v>
      </c>
      <c r="BN128" s="513"/>
      <c r="BO128" s="513">
        <f t="shared" si="51"/>
        <v>0</v>
      </c>
      <c r="BP128" s="540"/>
      <c r="BQ128" s="540"/>
      <c r="BR128" s="540"/>
      <c r="BS128" s="540"/>
      <c r="BT128" s="540"/>
      <c r="BU128" s="540"/>
      <c r="BV128" s="540"/>
      <c r="BW128" s="539"/>
      <c r="BX128" s="539"/>
      <c r="BY128" s="539"/>
      <c r="BZ128" s="539"/>
      <c r="CA128" s="539"/>
      <c r="CB128" s="539"/>
      <c r="CC128" s="539"/>
      <c r="CD128" s="539"/>
      <c r="CE128" s="539"/>
      <c r="CF128" s="539"/>
      <c r="CG128" s="539"/>
      <c r="CH128" s="539"/>
      <c r="CI128" s="539"/>
      <c r="CJ128" s="539"/>
      <c r="CK128" s="539"/>
      <c r="CL128" s="539"/>
      <c r="CM128" s="539"/>
      <c r="CN128" s="539"/>
      <c r="CO128" s="539"/>
      <c r="CP128" s="364"/>
      <c r="CQ128" s="364"/>
    </row>
    <row r="129" spans="1:95" s="37" customFormat="1" ht="37.5" customHeight="1" x14ac:dyDescent="0.15">
      <c r="A129" s="687" t="str">
        <f>IF(B129&lt;&gt;"",設定!$C$4,"")</f>
        <v/>
      </c>
      <c r="B129" s="253" t="str">
        <f t="shared" si="34"/>
        <v/>
      </c>
      <c r="C129" s="444">
        <f t="shared" si="35"/>
        <v>117</v>
      </c>
      <c r="D129" s="767"/>
      <c r="E129" s="403"/>
      <c r="F129" s="404"/>
      <c r="G129" s="405"/>
      <c r="H129" s="406"/>
      <c r="I129" s="407"/>
      <c r="J129" s="408" t="str">
        <f>IFERROR(IF(I129="","",VLOOKUP(I129,国・地域!A:C,2,FALSE)),"正しい番号を入力してください")</f>
        <v/>
      </c>
      <c r="K129" s="409" t="str">
        <f>IFERROR(IF(I129="","",VLOOKUP(I129,国・地域!A:C,3,FALSE)),"正しい番号を入力してください")</f>
        <v/>
      </c>
      <c r="L129" s="381"/>
      <c r="M129" s="410"/>
      <c r="N129" s="411"/>
      <c r="O129" s="411"/>
      <c r="P129" s="411"/>
      <c r="Q129" s="411"/>
      <c r="R129" s="411"/>
      <c r="S129" s="411"/>
      <c r="T129" s="411"/>
      <c r="U129" s="412"/>
      <c r="V129" s="413"/>
      <c r="W129" s="412"/>
      <c r="X129" s="413"/>
      <c r="Y129" s="414"/>
      <c r="Z129" s="415"/>
      <c r="AA129" s="416"/>
      <c r="AB129" s="417"/>
      <c r="AC129" s="416"/>
      <c r="AD129" s="415"/>
      <c r="AE129" s="418"/>
      <c r="AF129" s="417"/>
      <c r="AG129" s="416"/>
      <c r="AH129" s="415"/>
      <c r="AI129" s="418"/>
      <c r="AJ129" s="417"/>
      <c r="AK129" s="416"/>
      <c r="AL129" s="415"/>
      <c r="AM129" s="403"/>
      <c r="AN129" s="405"/>
      <c r="AO129" s="381"/>
      <c r="AP129" s="403"/>
      <c r="AQ129" s="405"/>
      <c r="AR129" s="419"/>
      <c r="AS129" s="420"/>
      <c r="AT129" s="403"/>
      <c r="AU129" s="405"/>
      <c r="AV129" s="419"/>
      <c r="AW129" s="421"/>
      <c r="AX129" s="105" t="str">
        <f t="shared" si="37"/>
        <v/>
      </c>
      <c r="AY129" s="105" t="str">
        <f t="shared" si="38"/>
        <v/>
      </c>
      <c r="AZ129" s="540"/>
      <c r="BA129" s="513">
        <f t="shared" si="39"/>
        <v>0</v>
      </c>
      <c r="BB129" s="513">
        <f t="shared" si="40"/>
        <v>0</v>
      </c>
      <c r="BC129" s="513">
        <f t="shared" si="41"/>
        <v>0</v>
      </c>
      <c r="BD129" s="513">
        <f t="shared" si="42"/>
        <v>0</v>
      </c>
      <c r="BE129" s="513">
        <f t="shared" si="43"/>
        <v>0</v>
      </c>
      <c r="BF129" s="513">
        <f t="shared" si="36"/>
        <v>0</v>
      </c>
      <c r="BG129" s="513">
        <f t="shared" si="44"/>
        <v>0</v>
      </c>
      <c r="BH129" s="513">
        <f t="shared" si="45"/>
        <v>0</v>
      </c>
      <c r="BI129" s="513">
        <f t="shared" si="46"/>
        <v>0</v>
      </c>
      <c r="BJ129" s="513">
        <f t="shared" si="47"/>
        <v>0</v>
      </c>
      <c r="BK129" s="513">
        <f t="shared" si="48"/>
        <v>0</v>
      </c>
      <c r="BL129" s="513">
        <f t="shared" si="49"/>
        <v>0</v>
      </c>
      <c r="BM129" s="513">
        <f t="shared" si="50"/>
        <v>0</v>
      </c>
      <c r="BN129" s="513"/>
      <c r="BO129" s="513">
        <f t="shared" si="51"/>
        <v>0</v>
      </c>
      <c r="BP129" s="540"/>
      <c r="BQ129" s="540"/>
      <c r="BR129" s="540"/>
      <c r="BS129" s="540"/>
      <c r="BT129" s="540"/>
      <c r="BU129" s="540"/>
      <c r="BV129" s="540"/>
      <c r="BW129" s="539"/>
      <c r="BX129" s="539"/>
      <c r="BY129" s="539"/>
      <c r="BZ129" s="539"/>
      <c r="CA129" s="539"/>
      <c r="CB129" s="539"/>
      <c r="CC129" s="539"/>
      <c r="CD129" s="539"/>
      <c r="CE129" s="539"/>
      <c r="CF129" s="539"/>
      <c r="CG129" s="539"/>
      <c r="CH129" s="539"/>
      <c r="CI129" s="539"/>
      <c r="CJ129" s="539"/>
      <c r="CK129" s="539"/>
      <c r="CL129" s="539"/>
      <c r="CM129" s="539"/>
      <c r="CN129" s="539"/>
      <c r="CO129" s="539"/>
      <c r="CP129" s="364"/>
      <c r="CQ129" s="364"/>
    </row>
    <row r="130" spans="1:95" s="37" customFormat="1" ht="37.5" customHeight="1" x14ac:dyDescent="0.15">
      <c r="A130" s="687" t="str">
        <f>IF(B130&lt;&gt;"",設定!$C$4,"")</f>
        <v/>
      </c>
      <c r="B130" s="253" t="str">
        <f t="shared" si="34"/>
        <v/>
      </c>
      <c r="C130" s="444">
        <f t="shared" si="35"/>
        <v>118</v>
      </c>
      <c r="D130" s="767"/>
      <c r="E130" s="403"/>
      <c r="F130" s="404"/>
      <c r="G130" s="405"/>
      <c r="H130" s="406"/>
      <c r="I130" s="407"/>
      <c r="J130" s="408" t="str">
        <f>IFERROR(IF(I130="","",VLOOKUP(I130,国・地域!A:C,2,FALSE)),"正しい番号を入力してください")</f>
        <v/>
      </c>
      <c r="K130" s="409" t="str">
        <f>IFERROR(IF(I130="","",VLOOKUP(I130,国・地域!A:C,3,FALSE)),"正しい番号を入力してください")</f>
        <v/>
      </c>
      <c r="L130" s="381"/>
      <c r="M130" s="410"/>
      <c r="N130" s="411"/>
      <c r="O130" s="411"/>
      <c r="P130" s="411"/>
      <c r="Q130" s="411"/>
      <c r="R130" s="411"/>
      <c r="S130" s="411"/>
      <c r="T130" s="411"/>
      <c r="U130" s="412"/>
      <c r="V130" s="413"/>
      <c r="W130" s="412"/>
      <c r="X130" s="413"/>
      <c r="Y130" s="414"/>
      <c r="Z130" s="415"/>
      <c r="AA130" s="416"/>
      <c r="AB130" s="417"/>
      <c r="AC130" s="416"/>
      <c r="AD130" s="415"/>
      <c r="AE130" s="418"/>
      <c r="AF130" s="417"/>
      <c r="AG130" s="416"/>
      <c r="AH130" s="415"/>
      <c r="AI130" s="418"/>
      <c r="AJ130" s="417"/>
      <c r="AK130" s="416"/>
      <c r="AL130" s="415"/>
      <c r="AM130" s="403"/>
      <c r="AN130" s="405"/>
      <c r="AO130" s="381"/>
      <c r="AP130" s="403"/>
      <c r="AQ130" s="405"/>
      <c r="AR130" s="419"/>
      <c r="AS130" s="420"/>
      <c r="AT130" s="403"/>
      <c r="AU130" s="405"/>
      <c r="AV130" s="419"/>
      <c r="AW130" s="421"/>
      <c r="AX130" s="105" t="str">
        <f t="shared" si="37"/>
        <v/>
      </c>
      <c r="AY130" s="105" t="str">
        <f t="shared" si="38"/>
        <v/>
      </c>
      <c r="AZ130" s="540"/>
      <c r="BA130" s="513">
        <f t="shared" si="39"/>
        <v>0</v>
      </c>
      <c r="BB130" s="513">
        <f t="shared" si="40"/>
        <v>0</v>
      </c>
      <c r="BC130" s="513">
        <f t="shared" si="41"/>
        <v>0</v>
      </c>
      <c r="BD130" s="513">
        <f t="shared" si="42"/>
        <v>0</v>
      </c>
      <c r="BE130" s="513">
        <f t="shared" si="43"/>
        <v>0</v>
      </c>
      <c r="BF130" s="513">
        <f t="shared" si="36"/>
        <v>0</v>
      </c>
      <c r="BG130" s="513">
        <f t="shared" si="44"/>
        <v>0</v>
      </c>
      <c r="BH130" s="513">
        <f t="shared" si="45"/>
        <v>0</v>
      </c>
      <c r="BI130" s="513">
        <f t="shared" si="46"/>
        <v>0</v>
      </c>
      <c r="BJ130" s="513">
        <f t="shared" si="47"/>
        <v>0</v>
      </c>
      <c r="BK130" s="513">
        <f t="shared" si="48"/>
        <v>0</v>
      </c>
      <c r="BL130" s="513">
        <f t="shared" si="49"/>
        <v>0</v>
      </c>
      <c r="BM130" s="513">
        <f t="shared" si="50"/>
        <v>0</v>
      </c>
      <c r="BN130" s="513"/>
      <c r="BO130" s="513">
        <f t="shared" si="51"/>
        <v>0</v>
      </c>
      <c r="BP130" s="540"/>
      <c r="BQ130" s="540"/>
      <c r="BR130" s="540"/>
      <c r="BS130" s="540"/>
      <c r="BT130" s="540"/>
      <c r="BU130" s="540"/>
      <c r="BV130" s="540"/>
      <c r="BW130" s="539"/>
      <c r="BX130" s="539"/>
      <c r="BY130" s="539"/>
      <c r="BZ130" s="539"/>
      <c r="CA130" s="539"/>
      <c r="CB130" s="539"/>
      <c r="CC130" s="539"/>
      <c r="CD130" s="539"/>
      <c r="CE130" s="539"/>
      <c r="CF130" s="539"/>
      <c r="CG130" s="539"/>
      <c r="CH130" s="539"/>
      <c r="CI130" s="539"/>
      <c r="CJ130" s="539"/>
      <c r="CK130" s="539"/>
      <c r="CL130" s="539"/>
      <c r="CM130" s="539"/>
      <c r="CN130" s="539"/>
      <c r="CO130" s="539"/>
      <c r="CP130" s="364"/>
      <c r="CQ130" s="364"/>
    </row>
    <row r="131" spans="1:95" s="37" customFormat="1" ht="37.5" customHeight="1" x14ac:dyDescent="0.15">
      <c r="A131" s="687" t="str">
        <f>IF(B131&lt;&gt;"",設定!$C$4,"")</f>
        <v/>
      </c>
      <c r="B131" s="253" t="str">
        <f t="shared" si="34"/>
        <v/>
      </c>
      <c r="C131" s="444">
        <f t="shared" si="35"/>
        <v>119</v>
      </c>
      <c r="D131" s="767"/>
      <c r="E131" s="403"/>
      <c r="F131" s="404"/>
      <c r="G131" s="405"/>
      <c r="H131" s="406"/>
      <c r="I131" s="407"/>
      <c r="J131" s="408" t="str">
        <f>IFERROR(IF(I131="","",VLOOKUP(I131,国・地域!A:C,2,FALSE)),"正しい番号を入力してください")</f>
        <v/>
      </c>
      <c r="K131" s="409" t="str">
        <f>IFERROR(IF(I131="","",VLOOKUP(I131,国・地域!A:C,3,FALSE)),"正しい番号を入力してください")</f>
        <v/>
      </c>
      <c r="L131" s="381"/>
      <c r="M131" s="410"/>
      <c r="N131" s="411"/>
      <c r="O131" s="411"/>
      <c r="P131" s="411"/>
      <c r="Q131" s="411"/>
      <c r="R131" s="411"/>
      <c r="S131" s="411"/>
      <c r="T131" s="411"/>
      <c r="U131" s="412"/>
      <c r="V131" s="413"/>
      <c r="W131" s="412"/>
      <c r="X131" s="413"/>
      <c r="Y131" s="414"/>
      <c r="Z131" s="415"/>
      <c r="AA131" s="416"/>
      <c r="AB131" s="417"/>
      <c r="AC131" s="416"/>
      <c r="AD131" s="415"/>
      <c r="AE131" s="418"/>
      <c r="AF131" s="417"/>
      <c r="AG131" s="416"/>
      <c r="AH131" s="415"/>
      <c r="AI131" s="418"/>
      <c r="AJ131" s="417"/>
      <c r="AK131" s="416"/>
      <c r="AL131" s="415"/>
      <c r="AM131" s="403"/>
      <c r="AN131" s="405"/>
      <c r="AO131" s="381"/>
      <c r="AP131" s="403"/>
      <c r="AQ131" s="405"/>
      <c r="AR131" s="419"/>
      <c r="AS131" s="420"/>
      <c r="AT131" s="403"/>
      <c r="AU131" s="405"/>
      <c r="AV131" s="419"/>
      <c r="AW131" s="421"/>
      <c r="AX131" s="105" t="str">
        <f t="shared" si="37"/>
        <v/>
      </c>
      <c r="AY131" s="105" t="str">
        <f t="shared" si="38"/>
        <v/>
      </c>
      <c r="AZ131" s="540"/>
      <c r="BA131" s="513">
        <f t="shared" si="39"/>
        <v>0</v>
      </c>
      <c r="BB131" s="513">
        <f t="shared" si="40"/>
        <v>0</v>
      </c>
      <c r="BC131" s="513">
        <f t="shared" si="41"/>
        <v>0</v>
      </c>
      <c r="BD131" s="513">
        <f t="shared" si="42"/>
        <v>0</v>
      </c>
      <c r="BE131" s="513">
        <f t="shared" si="43"/>
        <v>0</v>
      </c>
      <c r="BF131" s="513">
        <f t="shared" si="36"/>
        <v>0</v>
      </c>
      <c r="BG131" s="513">
        <f t="shared" si="44"/>
        <v>0</v>
      </c>
      <c r="BH131" s="513">
        <f t="shared" si="45"/>
        <v>0</v>
      </c>
      <c r="BI131" s="513">
        <f t="shared" si="46"/>
        <v>0</v>
      </c>
      <c r="BJ131" s="513">
        <f t="shared" si="47"/>
        <v>0</v>
      </c>
      <c r="BK131" s="513">
        <f t="shared" si="48"/>
        <v>0</v>
      </c>
      <c r="BL131" s="513">
        <f t="shared" si="49"/>
        <v>0</v>
      </c>
      <c r="BM131" s="513">
        <f t="shared" si="50"/>
        <v>0</v>
      </c>
      <c r="BN131" s="513"/>
      <c r="BO131" s="513">
        <f t="shared" si="51"/>
        <v>0</v>
      </c>
      <c r="BP131" s="540"/>
      <c r="BQ131" s="540"/>
      <c r="BR131" s="540"/>
      <c r="BS131" s="540"/>
      <c r="BT131" s="540"/>
      <c r="BU131" s="540"/>
      <c r="BV131" s="540"/>
      <c r="BW131" s="539"/>
      <c r="BX131" s="539"/>
      <c r="BY131" s="539"/>
      <c r="BZ131" s="539"/>
      <c r="CA131" s="539"/>
      <c r="CB131" s="539"/>
      <c r="CC131" s="539"/>
      <c r="CD131" s="539"/>
      <c r="CE131" s="539"/>
      <c r="CF131" s="539"/>
      <c r="CG131" s="539"/>
      <c r="CH131" s="539"/>
      <c r="CI131" s="539"/>
      <c r="CJ131" s="539"/>
      <c r="CK131" s="539"/>
      <c r="CL131" s="539"/>
      <c r="CM131" s="539"/>
      <c r="CN131" s="539"/>
      <c r="CO131" s="539"/>
      <c r="CP131" s="364"/>
      <c r="CQ131" s="364"/>
    </row>
    <row r="132" spans="1:95" s="37" customFormat="1" ht="37.5" customHeight="1" x14ac:dyDescent="0.15">
      <c r="A132" s="738" t="str">
        <f>IF(B132&lt;&gt;"",設定!$C$4,"")</f>
        <v/>
      </c>
      <c r="B132" s="254" t="str">
        <f t="shared" si="34"/>
        <v/>
      </c>
      <c r="C132" s="445">
        <f t="shared" si="35"/>
        <v>120</v>
      </c>
      <c r="D132" s="768"/>
      <c r="E132" s="422"/>
      <c r="F132" s="423"/>
      <c r="G132" s="424"/>
      <c r="H132" s="425"/>
      <c r="I132" s="426"/>
      <c r="J132" s="427" t="str">
        <f>IFERROR(IF(I132="","",VLOOKUP(I132,国・地域!A:C,2,FALSE)),"正しい番号を入力してください")</f>
        <v/>
      </c>
      <c r="K132" s="428" t="str">
        <f>IFERROR(IF(I132="","",VLOOKUP(I132,国・地域!A:C,3,FALSE)),"正しい番号を入力してください")</f>
        <v/>
      </c>
      <c r="L132" s="382"/>
      <c r="M132" s="429"/>
      <c r="N132" s="430"/>
      <c r="O132" s="430"/>
      <c r="P132" s="430"/>
      <c r="Q132" s="430"/>
      <c r="R132" s="430"/>
      <c r="S132" s="430"/>
      <c r="T132" s="430"/>
      <c r="U132" s="431"/>
      <c r="V132" s="432"/>
      <c r="W132" s="431"/>
      <c r="X132" s="432"/>
      <c r="Y132" s="433"/>
      <c r="Z132" s="434"/>
      <c r="AA132" s="435"/>
      <c r="AB132" s="436"/>
      <c r="AC132" s="435"/>
      <c r="AD132" s="434"/>
      <c r="AE132" s="437"/>
      <c r="AF132" s="436"/>
      <c r="AG132" s="435"/>
      <c r="AH132" s="434"/>
      <c r="AI132" s="437"/>
      <c r="AJ132" s="436"/>
      <c r="AK132" s="435"/>
      <c r="AL132" s="434"/>
      <c r="AM132" s="422"/>
      <c r="AN132" s="424"/>
      <c r="AO132" s="382"/>
      <c r="AP132" s="422"/>
      <c r="AQ132" s="424"/>
      <c r="AR132" s="438"/>
      <c r="AS132" s="439"/>
      <c r="AT132" s="422"/>
      <c r="AU132" s="424"/>
      <c r="AV132" s="438"/>
      <c r="AW132" s="440"/>
      <c r="AX132" s="105" t="str">
        <f t="shared" si="37"/>
        <v/>
      </c>
      <c r="AY132" s="105" t="str">
        <f t="shared" si="38"/>
        <v/>
      </c>
      <c r="AZ132" s="540"/>
      <c r="BA132" s="513">
        <f t="shared" si="39"/>
        <v>0</v>
      </c>
      <c r="BB132" s="513">
        <f t="shared" si="40"/>
        <v>0</v>
      </c>
      <c r="BC132" s="513">
        <f t="shared" si="41"/>
        <v>0</v>
      </c>
      <c r="BD132" s="513">
        <f t="shared" si="42"/>
        <v>0</v>
      </c>
      <c r="BE132" s="513">
        <f t="shared" si="43"/>
        <v>0</v>
      </c>
      <c r="BF132" s="513">
        <f t="shared" si="36"/>
        <v>0</v>
      </c>
      <c r="BG132" s="513">
        <f t="shared" si="44"/>
        <v>0</v>
      </c>
      <c r="BH132" s="513">
        <f t="shared" si="45"/>
        <v>0</v>
      </c>
      <c r="BI132" s="513">
        <f t="shared" si="46"/>
        <v>0</v>
      </c>
      <c r="BJ132" s="513">
        <f t="shared" si="47"/>
        <v>0</v>
      </c>
      <c r="BK132" s="513">
        <f t="shared" si="48"/>
        <v>0</v>
      </c>
      <c r="BL132" s="513">
        <f t="shared" si="49"/>
        <v>0</v>
      </c>
      <c r="BM132" s="513">
        <f t="shared" si="50"/>
        <v>0</v>
      </c>
      <c r="BN132" s="513"/>
      <c r="BO132" s="513">
        <f t="shared" si="51"/>
        <v>0</v>
      </c>
      <c r="BP132" s="540"/>
      <c r="BQ132" s="540"/>
      <c r="BR132" s="540"/>
      <c r="BS132" s="540"/>
      <c r="BT132" s="540"/>
      <c r="BU132" s="540"/>
      <c r="BV132" s="540"/>
      <c r="BW132" s="539"/>
      <c r="BX132" s="539"/>
      <c r="BY132" s="539"/>
      <c r="BZ132" s="539"/>
      <c r="CA132" s="539"/>
      <c r="CB132" s="539"/>
      <c r="CC132" s="539"/>
      <c r="CD132" s="539"/>
      <c r="CE132" s="539"/>
      <c r="CF132" s="539"/>
      <c r="CG132" s="539"/>
      <c r="CH132" s="539"/>
      <c r="CI132" s="539"/>
      <c r="CJ132" s="539"/>
      <c r="CK132" s="539"/>
      <c r="CL132" s="539"/>
      <c r="CM132" s="539"/>
      <c r="CN132" s="539"/>
      <c r="CO132" s="539"/>
      <c r="CP132" s="364"/>
      <c r="CQ132" s="364"/>
    </row>
    <row r="133" spans="1:95" s="37" customFormat="1" ht="37.5" customHeight="1" x14ac:dyDescent="0.15">
      <c r="A133" s="739" t="str">
        <f>IF(B133&lt;&gt;"",設定!$C$4,"")</f>
        <v/>
      </c>
      <c r="B133" s="731" t="str">
        <f t="shared" si="34"/>
        <v/>
      </c>
      <c r="C133" s="376">
        <f t="shared" si="35"/>
        <v>121</v>
      </c>
      <c r="D133" s="766"/>
      <c r="E133" s="384"/>
      <c r="F133" s="385"/>
      <c r="G133" s="386"/>
      <c r="H133" s="387"/>
      <c r="I133" s="388"/>
      <c r="J133" s="389" t="str">
        <f>IFERROR(IF(I133="","",VLOOKUP(I133,国・地域!A:C,2,FALSE)),"正しい番号を入力してください")</f>
        <v/>
      </c>
      <c r="K133" s="390" t="str">
        <f>IFERROR(IF(I133="","",VLOOKUP(I133,国・地域!A:C,3,FALSE)),"正しい番号を入力してください")</f>
        <v/>
      </c>
      <c r="L133" s="383"/>
      <c r="M133" s="391"/>
      <c r="N133" s="392"/>
      <c r="O133" s="392"/>
      <c r="P133" s="392"/>
      <c r="Q133" s="392"/>
      <c r="R133" s="392"/>
      <c r="S133" s="392"/>
      <c r="T133" s="392"/>
      <c r="U133" s="393"/>
      <c r="V133" s="394"/>
      <c r="W133" s="393"/>
      <c r="X133" s="394"/>
      <c r="Y133" s="395"/>
      <c r="Z133" s="396"/>
      <c r="AA133" s="397"/>
      <c r="AB133" s="398"/>
      <c r="AC133" s="397"/>
      <c r="AD133" s="396"/>
      <c r="AE133" s="399"/>
      <c r="AF133" s="398"/>
      <c r="AG133" s="397"/>
      <c r="AH133" s="396"/>
      <c r="AI133" s="399"/>
      <c r="AJ133" s="398"/>
      <c r="AK133" s="397"/>
      <c r="AL133" s="396"/>
      <c r="AM133" s="384"/>
      <c r="AN133" s="386"/>
      <c r="AO133" s="383"/>
      <c r="AP133" s="384"/>
      <c r="AQ133" s="386"/>
      <c r="AR133" s="400"/>
      <c r="AS133" s="401"/>
      <c r="AT133" s="384"/>
      <c r="AU133" s="386"/>
      <c r="AV133" s="400"/>
      <c r="AW133" s="402"/>
      <c r="AX133" s="105" t="str">
        <f t="shared" si="37"/>
        <v/>
      </c>
      <c r="AY133" s="105" t="str">
        <f t="shared" si="38"/>
        <v/>
      </c>
      <c r="AZ133" s="540"/>
      <c r="BA133" s="513">
        <f t="shared" si="39"/>
        <v>0</v>
      </c>
      <c r="BB133" s="513">
        <f t="shared" si="40"/>
        <v>0</v>
      </c>
      <c r="BC133" s="513">
        <f t="shared" si="41"/>
        <v>0</v>
      </c>
      <c r="BD133" s="513">
        <f t="shared" si="42"/>
        <v>0</v>
      </c>
      <c r="BE133" s="513">
        <f t="shared" si="43"/>
        <v>0</v>
      </c>
      <c r="BF133" s="513">
        <f t="shared" si="36"/>
        <v>0</v>
      </c>
      <c r="BG133" s="513">
        <f t="shared" si="44"/>
        <v>0</v>
      </c>
      <c r="BH133" s="513">
        <f t="shared" si="45"/>
        <v>0</v>
      </c>
      <c r="BI133" s="513">
        <f t="shared" si="46"/>
        <v>0</v>
      </c>
      <c r="BJ133" s="513">
        <f t="shared" si="47"/>
        <v>0</v>
      </c>
      <c r="BK133" s="513">
        <f t="shared" si="48"/>
        <v>0</v>
      </c>
      <c r="BL133" s="513">
        <f t="shared" si="49"/>
        <v>0</v>
      </c>
      <c r="BM133" s="513">
        <f t="shared" si="50"/>
        <v>0</v>
      </c>
      <c r="BN133" s="513"/>
      <c r="BO133" s="513">
        <f t="shared" si="51"/>
        <v>0</v>
      </c>
      <c r="BP133" s="540"/>
      <c r="BQ133" s="540"/>
      <c r="BR133" s="540"/>
      <c r="BS133" s="540"/>
      <c r="BT133" s="540"/>
      <c r="BU133" s="540"/>
      <c r="BV133" s="540"/>
      <c r="BW133" s="539"/>
      <c r="BX133" s="539"/>
      <c r="BY133" s="539"/>
      <c r="BZ133" s="539"/>
      <c r="CA133" s="539"/>
      <c r="CB133" s="539"/>
      <c r="CC133" s="539"/>
      <c r="CD133" s="539"/>
      <c r="CE133" s="539"/>
      <c r="CF133" s="539"/>
      <c r="CG133" s="539"/>
      <c r="CH133" s="539"/>
      <c r="CI133" s="539"/>
      <c r="CJ133" s="539"/>
      <c r="CK133" s="539"/>
      <c r="CL133" s="539"/>
      <c r="CM133" s="539"/>
      <c r="CN133" s="539"/>
      <c r="CO133" s="539"/>
      <c r="CP133" s="364"/>
      <c r="CQ133" s="364"/>
    </row>
    <row r="134" spans="1:95" s="37" customFormat="1" ht="37.5" customHeight="1" x14ac:dyDescent="0.15">
      <c r="A134" s="687" t="str">
        <f>IF(B134&lt;&gt;"",設定!$C$4,"")</f>
        <v/>
      </c>
      <c r="B134" s="253" t="str">
        <f t="shared" si="34"/>
        <v/>
      </c>
      <c r="C134" s="444">
        <f t="shared" si="35"/>
        <v>122</v>
      </c>
      <c r="D134" s="767"/>
      <c r="E134" s="403"/>
      <c r="F134" s="404"/>
      <c r="G134" s="405"/>
      <c r="H134" s="406"/>
      <c r="I134" s="407"/>
      <c r="J134" s="408" t="str">
        <f>IFERROR(IF(I134="","",VLOOKUP(I134,国・地域!A:C,2,FALSE)),"正しい番号を入力してください")</f>
        <v/>
      </c>
      <c r="K134" s="409" t="str">
        <f>IFERROR(IF(I134="","",VLOOKUP(I134,国・地域!A:C,3,FALSE)),"正しい番号を入力してください")</f>
        <v/>
      </c>
      <c r="L134" s="381"/>
      <c r="M134" s="410"/>
      <c r="N134" s="411"/>
      <c r="O134" s="411"/>
      <c r="P134" s="411"/>
      <c r="Q134" s="411"/>
      <c r="R134" s="411"/>
      <c r="S134" s="411"/>
      <c r="T134" s="411"/>
      <c r="U134" s="412"/>
      <c r="V134" s="413"/>
      <c r="W134" s="412"/>
      <c r="X134" s="413"/>
      <c r="Y134" s="414"/>
      <c r="Z134" s="415"/>
      <c r="AA134" s="416"/>
      <c r="AB134" s="417"/>
      <c r="AC134" s="416"/>
      <c r="AD134" s="415"/>
      <c r="AE134" s="418"/>
      <c r="AF134" s="417"/>
      <c r="AG134" s="416"/>
      <c r="AH134" s="415"/>
      <c r="AI134" s="418"/>
      <c r="AJ134" s="417"/>
      <c r="AK134" s="416"/>
      <c r="AL134" s="415"/>
      <c r="AM134" s="403"/>
      <c r="AN134" s="405"/>
      <c r="AO134" s="381"/>
      <c r="AP134" s="403"/>
      <c r="AQ134" s="405"/>
      <c r="AR134" s="419"/>
      <c r="AS134" s="420"/>
      <c r="AT134" s="403"/>
      <c r="AU134" s="405"/>
      <c r="AV134" s="419"/>
      <c r="AW134" s="421"/>
      <c r="AX134" s="105" t="str">
        <f t="shared" si="37"/>
        <v/>
      </c>
      <c r="AY134" s="105" t="str">
        <f t="shared" si="38"/>
        <v/>
      </c>
      <c r="AZ134" s="540"/>
      <c r="BA134" s="513">
        <f t="shared" si="39"/>
        <v>0</v>
      </c>
      <c r="BB134" s="513">
        <f t="shared" si="40"/>
        <v>0</v>
      </c>
      <c r="BC134" s="513">
        <f t="shared" si="41"/>
        <v>0</v>
      </c>
      <c r="BD134" s="513">
        <f t="shared" si="42"/>
        <v>0</v>
      </c>
      <c r="BE134" s="513">
        <f t="shared" si="43"/>
        <v>0</v>
      </c>
      <c r="BF134" s="513">
        <f t="shared" si="36"/>
        <v>0</v>
      </c>
      <c r="BG134" s="513">
        <f t="shared" si="44"/>
        <v>0</v>
      </c>
      <c r="BH134" s="513">
        <f t="shared" si="45"/>
        <v>0</v>
      </c>
      <c r="BI134" s="513">
        <f t="shared" si="46"/>
        <v>0</v>
      </c>
      <c r="BJ134" s="513">
        <f t="shared" si="47"/>
        <v>0</v>
      </c>
      <c r="BK134" s="513">
        <f t="shared" si="48"/>
        <v>0</v>
      </c>
      <c r="BL134" s="513">
        <f t="shared" si="49"/>
        <v>0</v>
      </c>
      <c r="BM134" s="513">
        <f t="shared" si="50"/>
        <v>0</v>
      </c>
      <c r="BN134" s="513"/>
      <c r="BO134" s="513">
        <f t="shared" si="51"/>
        <v>0</v>
      </c>
      <c r="BP134" s="540"/>
      <c r="BQ134" s="540"/>
      <c r="BR134" s="540"/>
      <c r="BS134" s="540"/>
      <c r="BT134" s="540"/>
      <c r="BU134" s="540"/>
      <c r="BV134" s="540"/>
      <c r="BW134" s="539"/>
      <c r="BX134" s="539"/>
      <c r="BY134" s="539"/>
      <c r="BZ134" s="539"/>
      <c r="CA134" s="539"/>
      <c r="CB134" s="539"/>
      <c r="CC134" s="539"/>
      <c r="CD134" s="539"/>
      <c r="CE134" s="539"/>
      <c r="CF134" s="539"/>
      <c r="CG134" s="539"/>
      <c r="CH134" s="539"/>
      <c r="CI134" s="539"/>
      <c r="CJ134" s="539"/>
      <c r="CK134" s="539"/>
      <c r="CL134" s="539"/>
      <c r="CM134" s="539"/>
      <c r="CN134" s="539"/>
      <c r="CO134" s="539"/>
      <c r="CP134" s="364"/>
      <c r="CQ134" s="364"/>
    </row>
    <row r="135" spans="1:95" s="37" customFormat="1" ht="37.5" customHeight="1" x14ac:dyDescent="0.15">
      <c r="A135" s="687" t="str">
        <f>IF(B135&lt;&gt;"",設定!$C$4,"")</f>
        <v/>
      </c>
      <c r="B135" s="253" t="str">
        <f t="shared" si="34"/>
        <v/>
      </c>
      <c r="C135" s="444">
        <f t="shared" si="35"/>
        <v>123</v>
      </c>
      <c r="D135" s="767"/>
      <c r="E135" s="403"/>
      <c r="F135" s="404"/>
      <c r="G135" s="405"/>
      <c r="H135" s="406"/>
      <c r="I135" s="407"/>
      <c r="J135" s="408" t="str">
        <f>IFERROR(IF(I135="","",VLOOKUP(I135,国・地域!A:C,2,FALSE)),"正しい番号を入力してください")</f>
        <v/>
      </c>
      <c r="K135" s="409" t="str">
        <f>IFERROR(IF(I135="","",VLOOKUP(I135,国・地域!A:C,3,FALSE)),"正しい番号を入力してください")</f>
        <v/>
      </c>
      <c r="L135" s="381"/>
      <c r="M135" s="410"/>
      <c r="N135" s="411"/>
      <c r="O135" s="411"/>
      <c r="P135" s="411"/>
      <c r="Q135" s="411"/>
      <c r="R135" s="411"/>
      <c r="S135" s="411"/>
      <c r="T135" s="411"/>
      <c r="U135" s="412"/>
      <c r="V135" s="413"/>
      <c r="W135" s="412"/>
      <c r="X135" s="413"/>
      <c r="Y135" s="414"/>
      <c r="Z135" s="415"/>
      <c r="AA135" s="416"/>
      <c r="AB135" s="417"/>
      <c r="AC135" s="416"/>
      <c r="AD135" s="415"/>
      <c r="AE135" s="418"/>
      <c r="AF135" s="417"/>
      <c r="AG135" s="416"/>
      <c r="AH135" s="415"/>
      <c r="AI135" s="418"/>
      <c r="AJ135" s="417"/>
      <c r="AK135" s="416"/>
      <c r="AL135" s="415"/>
      <c r="AM135" s="403"/>
      <c r="AN135" s="405"/>
      <c r="AO135" s="381"/>
      <c r="AP135" s="403"/>
      <c r="AQ135" s="405"/>
      <c r="AR135" s="419"/>
      <c r="AS135" s="420"/>
      <c r="AT135" s="403"/>
      <c r="AU135" s="405"/>
      <c r="AV135" s="419"/>
      <c r="AW135" s="421"/>
      <c r="AX135" s="105" t="str">
        <f t="shared" si="37"/>
        <v/>
      </c>
      <c r="AY135" s="105" t="str">
        <f t="shared" si="38"/>
        <v/>
      </c>
      <c r="AZ135" s="540"/>
      <c r="BA135" s="513">
        <f t="shared" si="39"/>
        <v>0</v>
      </c>
      <c r="BB135" s="513">
        <f t="shared" si="40"/>
        <v>0</v>
      </c>
      <c r="BC135" s="513">
        <f t="shared" si="41"/>
        <v>0</v>
      </c>
      <c r="BD135" s="513">
        <f t="shared" si="42"/>
        <v>0</v>
      </c>
      <c r="BE135" s="513">
        <f t="shared" si="43"/>
        <v>0</v>
      </c>
      <c r="BF135" s="513">
        <f t="shared" si="36"/>
        <v>0</v>
      </c>
      <c r="BG135" s="513">
        <f t="shared" si="44"/>
        <v>0</v>
      </c>
      <c r="BH135" s="513">
        <f t="shared" si="45"/>
        <v>0</v>
      </c>
      <c r="BI135" s="513">
        <f t="shared" si="46"/>
        <v>0</v>
      </c>
      <c r="BJ135" s="513">
        <f t="shared" si="47"/>
        <v>0</v>
      </c>
      <c r="BK135" s="513">
        <f t="shared" si="48"/>
        <v>0</v>
      </c>
      <c r="BL135" s="513">
        <f t="shared" si="49"/>
        <v>0</v>
      </c>
      <c r="BM135" s="513">
        <f t="shared" si="50"/>
        <v>0</v>
      </c>
      <c r="BN135" s="513"/>
      <c r="BO135" s="513">
        <f t="shared" si="51"/>
        <v>0</v>
      </c>
      <c r="BP135" s="540"/>
      <c r="BQ135" s="540"/>
      <c r="BR135" s="540"/>
      <c r="BS135" s="540"/>
      <c r="BT135" s="540"/>
      <c r="BU135" s="540"/>
      <c r="BV135" s="540"/>
      <c r="BW135" s="539"/>
      <c r="BX135" s="539"/>
      <c r="BY135" s="539"/>
      <c r="BZ135" s="539"/>
      <c r="CA135" s="539"/>
      <c r="CB135" s="539"/>
      <c r="CC135" s="539"/>
      <c r="CD135" s="539"/>
      <c r="CE135" s="539"/>
      <c r="CF135" s="539"/>
      <c r="CG135" s="539"/>
      <c r="CH135" s="539"/>
      <c r="CI135" s="539"/>
      <c r="CJ135" s="539"/>
      <c r="CK135" s="539"/>
      <c r="CL135" s="539"/>
      <c r="CM135" s="539"/>
      <c r="CN135" s="539"/>
      <c r="CO135" s="539"/>
      <c r="CP135" s="364"/>
      <c r="CQ135" s="364"/>
    </row>
    <row r="136" spans="1:95" s="37" customFormat="1" ht="37.5" customHeight="1" x14ac:dyDescent="0.15">
      <c r="A136" s="687" t="str">
        <f>IF(B136&lt;&gt;"",設定!$C$4,"")</f>
        <v/>
      </c>
      <c r="B136" s="253" t="str">
        <f t="shared" si="34"/>
        <v/>
      </c>
      <c r="C136" s="444">
        <f t="shared" si="35"/>
        <v>124</v>
      </c>
      <c r="D136" s="767"/>
      <c r="E136" s="403"/>
      <c r="F136" s="404"/>
      <c r="G136" s="405"/>
      <c r="H136" s="406"/>
      <c r="I136" s="407"/>
      <c r="J136" s="408" t="str">
        <f>IFERROR(IF(I136="","",VLOOKUP(I136,国・地域!A:C,2,FALSE)),"正しい番号を入力してください")</f>
        <v/>
      </c>
      <c r="K136" s="409" t="str">
        <f>IFERROR(IF(I136="","",VLOOKUP(I136,国・地域!A:C,3,FALSE)),"正しい番号を入力してください")</f>
        <v/>
      </c>
      <c r="L136" s="381"/>
      <c r="M136" s="410"/>
      <c r="N136" s="411"/>
      <c r="O136" s="411"/>
      <c r="P136" s="411"/>
      <c r="Q136" s="411"/>
      <c r="R136" s="411"/>
      <c r="S136" s="411"/>
      <c r="T136" s="411"/>
      <c r="U136" s="412"/>
      <c r="V136" s="413"/>
      <c r="W136" s="412"/>
      <c r="X136" s="413"/>
      <c r="Y136" s="414"/>
      <c r="Z136" s="415"/>
      <c r="AA136" s="416"/>
      <c r="AB136" s="417"/>
      <c r="AC136" s="416"/>
      <c r="AD136" s="415"/>
      <c r="AE136" s="418"/>
      <c r="AF136" s="417"/>
      <c r="AG136" s="416"/>
      <c r="AH136" s="415"/>
      <c r="AI136" s="418"/>
      <c r="AJ136" s="417"/>
      <c r="AK136" s="416"/>
      <c r="AL136" s="415"/>
      <c r="AM136" s="403"/>
      <c r="AN136" s="405"/>
      <c r="AO136" s="381"/>
      <c r="AP136" s="403"/>
      <c r="AQ136" s="405"/>
      <c r="AR136" s="419"/>
      <c r="AS136" s="420"/>
      <c r="AT136" s="403"/>
      <c r="AU136" s="405"/>
      <c r="AV136" s="419"/>
      <c r="AW136" s="421"/>
      <c r="AX136" s="105" t="str">
        <f t="shared" si="37"/>
        <v/>
      </c>
      <c r="AY136" s="105" t="str">
        <f t="shared" si="38"/>
        <v/>
      </c>
      <c r="AZ136" s="540"/>
      <c r="BA136" s="513">
        <f t="shared" si="39"/>
        <v>0</v>
      </c>
      <c r="BB136" s="513">
        <f t="shared" si="40"/>
        <v>0</v>
      </c>
      <c r="BC136" s="513">
        <f t="shared" si="41"/>
        <v>0</v>
      </c>
      <c r="BD136" s="513">
        <f t="shared" si="42"/>
        <v>0</v>
      </c>
      <c r="BE136" s="513">
        <f t="shared" si="43"/>
        <v>0</v>
      </c>
      <c r="BF136" s="513">
        <f t="shared" si="36"/>
        <v>0</v>
      </c>
      <c r="BG136" s="513">
        <f t="shared" si="44"/>
        <v>0</v>
      </c>
      <c r="BH136" s="513">
        <f t="shared" si="45"/>
        <v>0</v>
      </c>
      <c r="BI136" s="513">
        <f t="shared" si="46"/>
        <v>0</v>
      </c>
      <c r="BJ136" s="513">
        <f t="shared" si="47"/>
        <v>0</v>
      </c>
      <c r="BK136" s="513">
        <f t="shared" si="48"/>
        <v>0</v>
      </c>
      <c r="BL136" s="513">
        <f t="shared" si="49"/>
        <v>0</v>
      </c>
      <c r="BM136" s="513">
        <f t="shared" si="50"/>
        <v>0</v>
      </c>
      <c r="BN136" s="513"/>
      <c r="BO136" s="513">
        <f t="shared" si="51"/>
        <v>0</v>
      </c>
      <c r="BP136" s="540"/>
      <c r="BQ136" s="540"/>
      <c r="BR136" s="540"/>
      <c r="BS136" s="540"/>
      <c r="BT136" s="540"/>
      <c r="BU136" s="540"/>
      <c r="BV136" s="540"/>
      <c r="BW136" s="539"/>
      <c r="BX136" s="539"/>
      <c r="BY136" s="539"/>
      <c r="BZ136" s="539"/>
      <c r="CA136" s="539"/>
      <c r="CB136" s="539"/>
      <c r="CC136" s="539"/>
      <c r="CD136" s="539"/>
      <c r="CE136" s="539"/>
      <c r="CF136" s="539"/>
      <c r="CG136" s="539"/>
      <c r="CH136" s="539"/>
      <c r="CI136" s="539"/>
      <c r="CJ136" s="539"/>
      <c r="CK136" s="539"/>
      <c r="CL136" s="539"/>
      <c r="CM136" s="539"/>
      <c r="CN136" s="539"/>
      <c r="CO136" s="539"/>
      <c r="CP136" s="364"/>
      <c r="CQ136" s="364"/>
    </row>
    <row r="137" spans="1:95" s="37" customFormat="1" ht="37.5" customHeight="1" x14ac:dyDescent="0.15">
      <c r="A137" s="738" t="str">
        <f>IF(B137&lt;&gt;"",設定!$C$4,"")</f>
        <v/>
      </c>
      <c r="B137" s="254" t="str">
        <f t="shared" si="34"/>
        <v/>
      </c>
      <c r="C137" s="445">
        <f t="shared" si="35"/>
        <v>125</v>
      </c>
      <c r="D137" s="768"/>
      <c r="E137" s="422"/>
      <c r="F137" s="423"/>
      <c r="G137" s="424"/>
      <c r="H137" s="425"/>
      <c r="I137" s="426"/>
      <c r="J137" s="427" t="str">
        <f>IFERROR(IF(I137="","",VLOOKUP(I137,国・地域!A:C,2,FALSE)),"正しい番号を入力してください")</f>
        <v/>
      </c>
      <c r="K137" s="428" t="str">
        <f>IFERROR(IF(I137="","",VLOOKUP(I137,国・地域!A:C,3,FALSE)),"正しい番号を入力してください")</f>
        <v/>
      </c>
      <c r="L137" s="382"/>
      <c r="M137" s="429"/>
      <c r="N137" s="430"/>
      <c r="O137" s="430"/>
      <c r="P137" s="430"/>
      <c r="Q137" s="430"/>
      <c r="R137" s="430"/>
      <c r="S137" s="430"/>
      <c r="T137" s="430"/>
      <c r="U137" s="431"/>
      <c r="V137" s="432"/>
      <c r="W137" s="431"/>
      <c r="X137" s="432"/>
      <c r="Y137" s="433"/>
      <c r="Z137" s="434"/>
      <c r="AA137" s="435"/>
      <c r="AB137" s="436"/>
      <c r="AC137" s="435"/>
      <c r="AD137" s="434"/>
      <c r="AE137" s="437"/>
      <c r="AF137" s="436"/>
      <c r="AG137" s="435"/>
      <c r="AH137" s="434"/>
      <c r="AI137" s="437"/>
      <c r="AJ137" s="436"/>
      <c r="AK137" s="435"/>
      <c r="AL137" s="434"/>
      <c r="AM137" s="422"/>
      <c r="AN137" s="424"/>
      <c r="AO137" s="382"/>
      <c r="AP137" s="422"/>
      <c r="AQ137" s="424"/>
      <c r="AR137" s="438"/>
      <c r="AS137" s="439"/>
      <c r="AT137" s="422"/>
      <c r="AU137" s="424"/>
      <c r="AV137" s="438"/>
      <c r="AW137" s="440"/>
      <c r="AX137" s="105" t="str">
        <f t="shared" si="37"/>
        <v/>
      </c>
      <c r="AY137" s="105" t="str">
        <f t="shared" si="38"/>
        <v/>
      </c>
      <c r="AZ137" s="540"/>
      <c r="BA137" s="513">
        <f t="shared" si="39"/>
        <v>0</v>
      </c>
      <c r="BB137" s="513">
        <f t="shared" si="40"/>
        <v>0</v>
      </c>
      <c r="BC137" s="513">
        <f t="shared" si="41"/>
        <v>0</v>
      </c>
      <c r="BD137" s="513">
        <f t="shared" si="42"/>
        <v>0</v>
      </c>
      <c r="BE137" s="513">
        <f t="shared" si="43"/>
        <v>0</v>
      </c>
      <c r="BF137" s="513">
        <f t="shared" si="36"/>
        <v>0</v>
      </c>
      <c r="BG137" s="513">
        <f t="shared" si="44"/>
        <v>0</v>
      </c>
      <c r="BH137" s="513">
        <f t="shared" si="45"/>
        <v>0</v>
      </c>
      <c r="BI137" s="513">
        <f t="shared" si="46"/>
        <v>0</v>
      </c>
      <c r="BJ137" s="513">
        <f t="shared" si="47"/>
        <v>0</v>
      </c>
      <c r="BK137" s="513">
        <f t="shared" si="48"/>
        <v>0</v>
      </c>
      <c r="BL137" s="513">
        <f t="shared" si="49"/>
        <v>0</v>
      </c>
      <c r="BM137" s="513">
        <f t="shared" si="50"/>
        <v>0</v>
      </c>
      <c r="BN137" s="513"/>
      <c r="BO137" s="513">
        <f t="shared" si="51"/>
        <v>0</v>
      </c>
      <c r="BP137" s="540"/>
      <c r="BQ137" s="540"/>
      <c r="BR137" s="540"/>
      <c r="BS137" s="540"/>
      <c r="BT137" s="540"/>
      <c r="BU137" s="540"/>
      <c r="BV137" s="540"/>
      <c r="BW137" s="539"/>
      <c r="BX137" s="539"/>
      <c r="BY137" s="539"/>
      <c r="BZ137" s="539"/>
      <c r="CA137" s="539"/>
      <c r="CB137" s="539"/>
      <c r="CC137" s="539"/>
      <c r="CD137" s="539"/>
      <c r="CE137" s="539"/>
      <c r="CF137" s="539"/>
      <c r="CG137" s="539"/>
      <c r="CH137" s="539"/>
      <c r="CI137" s="539"/>
      <c r="CJ137" s="539"/>
      <c r="CK137" s="539"/>
      <c r="CL137" s="539"/>
      <c r="CM137" s="539"/>
      <c r="CN137" s="539"/>
      <c r="CO137" s="539"/>
      <c r="CP137" s="364"/>
      <c r="CQ137" s="364"/>
    </row>
    <row r="138" spans="1:95" s="37" customFormat="1" ht="37.5" customHeight="1" x14ac:dyDescent="0.15">
      <c r="A138" s="739" t="str">
        <f>IF(B138&lt;&gt;"",設定!$C$4,"")</f>
        <v/>
      </c>
      <c r="B138" s="731" t="str">
        <f t="shared" si="34"/>
        <v/>
      </c>
      <c r="C138" s="376">
        <f t="shared" si="35"/>
        <v>126</v>
      </c>
      <c r="D138" s="766"/>
      <c r="E138" s="384"/>
      <c r="F138" s="385"/>
      <c r="G138" s="386"/>
      <c r="H138" s="387"/>
      <c r="I138" s="388"/>
      <c r="J138" s="389" t="str">
        <f>IFERROR(IF(I138="","",VLOOKUP(I138,国・地域!A:C,2,FALSE)),"正しい番号を入力してください")</f>
        <v/>
      </c>
      <c r="K138" s="390" t="str">
        <f>IFERROR(IF(I138="","",VLOOKUP(I138,国・地域!A:C,3,FALSE)),"正しい番号を入力してください")</f>
        <v/>
      </c>
      <c r="L138" s="383"/>
      <c r="M138" s="391"/>
      <c r="N138" s="392"/>
      <c r="O138" s="392"/>
      <c r="P138" s="392"/>
      <c r="Q138" s="392"/>
      <c r="R138" s="392"/>
      <c r="S138" s="392"/>
      <c r="T138" s="392"/>
      <c r="U138" s="393"/>
      <c r="V138" s="394"/>
      <c r="W138" s="393"/>
      <c r="X138" s="394"/>
      <c r="Y138" s="395"/>
      <c r="Z138" s="396"/>
      <c r="AA138" s="397"/>
      <c r="AB138" s="398"/>
      <c r="AC138" s="397"/>
      <c r="AD138" s="396"/>
      <c r="AE138" s="399"/>
      <c r="AF138" s="398"/>
      <c r="AG138" s="397"/>
      <c r="AH138" s="396"/>
      <c r="AI138" s="399"/>
      <c r="AJ138" s="398"/>
      <c r="AK138" s="397"/>
      <c r="AL138" s="396"/>
      <c r="AM138" s="384"/>
      <c r="AN138" s="386"/>
      <c r="AO138" s="383"/>
      <c r="AP138" s="384"/>
      <c r="AQ138" s="386"/>
      <c r="AR138" s="400"/>
      <c r="AS138" s="401"/>
      <c r="AT138" s="384"/>
      <c r="AU138" s="386"/>
      <c r="AV138" s="400"/>
      <c r="AW138" s="402"/>
      <c r="AX138" s="105" t="str">
        <f t="shared" si="37"/>
        <v/>
      </c>
      <c r="AY138" s="105" t="str">
        <f t="shared" si="38"/>
        <v/>
      </c>
      <c r="AZ138" s="540"/>
      <c r="BA138" s="513">
        <f t="shared" si="39"/>
        <v>0</v>
      </c>
      <c r="BB138" s="513">
        <f t="shared" si="40"/>
        <v>0</v>
      </c>
      <c r="BC138" s="513">
        <f t="shared" si="41"/>
        <v>0</v>
      </c>
      <c r="BD138" s="513">
        <f t="shared" si="42"/>
        <v>0</v>
      </c>
      <c r="BE138" s="513">
        <f t="shared" si="43"/>
        <v>0</v>
      </c>
      <c r="BF138" s="513">
        <f t="shared" si="36"/>
        <v>0</v>
      </c>
      <c r="BG138" s="513">
        <f t="shared" si="44"/>
        <v>0</v>
      </c>
      <c r="BH138" s="513">
        <f t="shared" si="45"/>
        <v>0</v>
      </c>
      <c r="BI138" s="513">
        <f t="shared" si="46"/>
        <v>0</v>
      </c>
      <c r="BJ138" s="513">
        <f t="shared" si="47"/>
        <v>0</v>
      </c>
      <c r="BK138" s="513">
        <f t="shared" si="48"/>
        <v>0</v>
      </c>
      <c r="BL138" s="513">
        <f t="shared" si="49"/>
        <v>0</v>
      </c>
      <c r="BM138" s="513">
        <f t="shared" si="50"/>
        <v>0</v>
      </c>
      <c r="BN138" s="513"/>
      <c r="BO138" s="513">
        <f t="shared" si="51"/>
        <v>0</v>
      </c>
      <c r="BP138" s="540"/>
      <c r="BQ138" s="540"/>
      <c r="BR138" s="540"/>
      <c r="BS138" s="540"/>
      <c r="BT138" s="540"/>
      <c r="BU138" s="540"/>
      <c r="BV138" s="540"/>
      <c r="BW138" s="539"/>
      <c r="BX138" s="539"/>
      <c r="BY138" s="539"/>
      <c r="BZ138" s="539"/>
      <c r="CA138" s="539"/>
      <c r="CB138" s="539"/>
      <c r="CC138" s="539"/>
      <c r="CD138" s="539"/>
      <c r="CE138" s="539"/>
      <c r="CF138" s="539"/>
      <c r="CG138" s="539"/>
      <c r="CH138" s="539"/>
      <c r="CI138" s="539"/>
      <c r="CJ138" s="539"/>
      <c r="CK138" s="539"/>
      <c r="CL138" s="539"/>
      <c r="CM138" s="539"/>
      <c r="CN138" s="539"/>
      <c r="CO138" s="539"/>
      <c r="CP138" s="364"/>
      <c r="CQ138" s="364"/>
    </row>
    <row r="139" spans="1:95" s="37" customFormat="1" ht="37.5" customHeight="1" x14ac:dyDescent="0.15">
      <c r="A139" s="687" t="str">
        <f>IF(B139&lt;&gt;"",設定!$C$4,"")</f>
        <v/>
      </c>
      <c r="B139" s="253" t="str">
        <f t="shared" si="34"/>
        <v/>
      </c>
      <c r="C139" s="444">
        <f t="shared" si="35"/>
        <v>127</v>
      </c>
      <c r="D139" s="767"/>
      <c r="E139" s="403"/>
      <c r="F139" s="404"/>
      <c r="G139" s="405"/>
      <c r="H139" s="406"/>
      <c r="I139" s="407"/>
      <c r="J139" s="408" t="str">
        <f>IFERROR(IF(I139="","",VLOOKUP(I139,国・地域!A:C,2,FALSE)),"正しい番号を入力してください")</f>
        <v/>
      </c>
      <c r="K139" s="409" t="str">
        <f>IFERROR(IF(I139="","",VLOOKUP(I139,国・地域!A:C,3,FALSE)),"正しい番号を入力してください")</f>
        <v/>
      </c>
      <c r="L139" s="381"/>
      <c r="M139" s="410"/>
      <c r="N139" s="411"/>
      <c r="O139" s="411"/>
      <c r="P139" s="411"/>
      <c r="Q139" s="411"/>
      <c r="R139" s="411"/>
      <c r="S139" s="411"/>
      <c r="T139" s="411"/>
      <c r="U139" s="412"/>
      <c r="V139" s="413"/>
      <c r="W139" s="412"/>
      <c r="X139" s="413"/>
      <c r="Y139" s="414"/>
      <c r="Z139" s="415"/>
      <c r="AA139" s="416"/>
      <c r="AB139" s="417"/>
      <c r="AC139" s="416"/>
      <c r="AD139" s="415"/>
      <c r="AE139" s="418"/>
      <c r="AF139" s="417"/>
      <c r="AG139" s="416"/>
      <c r="AH139" s="415"/>
      <c r="AI139" s="418"/>
      <c r="AJ139" s="417"/>
      <c r="AK139" s="416"/>
      <c r="AL139" s="415"/>
      <c r="AM139" s="403"/>
      <c r="AN139" s="405"/>
      <c r="AO139" s="381"/>
      <c r="AP139" s="403"/>
      <c r="AQ139" s="405"/>
      <c r="AR139" s="419"/>
      <c r="AS139" s="420"/>
      <c r="AT139" s="403"/>
      <c r="AU139" s="405"/>
      <c r="AV139" s="419"/>
      <c r="AW139" s="421"/>
      <c r="AX139" s="105" t="str">
        <f t="shared" si="37"/>
        <v/>
      </c>
      <c r="AY139" s="105" t="str">
        <f t="shared" si="38"/>
        <v/>
      </c>
      <c r="AZ139" s="540"/>
      <c r="BA139" s="513">
        <f t="shared" si="39"/>
        <v>0</v>
      </c>
      <c r="BB139" s="513">
        <f t="shared" si="40"/>
        <v>0</v>
      </c>
      <c r="BC139" s="513">
        <f t="shared" si="41"/>
        <v>0</v>
      </c>
      <c r="BD139" s="513">
        <f t="shared" si="42"/>
        <v>0</v>
      </c>
      <c r="BE139" s="513">
        <f t="shared" si="43"/>
        <v>0</v>
      </c>
      <c r="BF139" s="513">
        <f t="shared" si="36"/>
        <v>0</v>
      </c>
      <c r="BG139" s="513">
        <f t="shared" si="44"/>
        <v>0</v>
      </c>
      <c r="BH139" s="513">
        <f t="shared" si="45"/>
        <v>0</v>
      </c>
      <c r="BI139" s="513">
        <f t="shared" si="46"/>
        <v>0</v>
      </c>
      <c r="BJ139" s="513">
        <f t="shared" si="47"/>
        <v>0</v>
      </c>
      <c r="BK139" s="513">
        <f t="shared" si="48"/>
        <v>0</v>
      </c>
      <c r="BL139" s="513">
        <f t="shared" si="49"/>
        <v>0</v>
      </c>
      <c r="BM139" s="513">
        <f t="shared" si="50"/>
        <v>0</v>
      </c>
      <c r="BN139" s="513"/>
      <c r="BO139" s="513">
        <f t="shared" si="51"/>
        <v>0</v>
      </c>
      <c r="BP139" s="540"/>
      <c r="BQ139" s="540"/>
      <c r="BR139" s="540"/>
      <c r="BS139" s="540"/>
      <c r="BT139" s="540"/>
      <c r="BU139" s="540"/>
      <c r="BV139" s="540"/>
      <c r="BW139" s="539"/>
      <c r="BX139" s="539"/>
      <c r="BY139" s="539"/>
      <c r="BZ139" s="539"/>
      <c r="CA139" s="539"/>
      <c r="CB139" s="539"/>
      <c r="CC139" s="539"/>
      <c r="CD139" s="539"/>
      <c r="CE139" s="539"/>
      <c r="CF139" s="539"/>
      <c r="CG139" s="539"/>
      <c r="CH139" s="539"/>
      <c r="CI139" s="539"/>
      <c r="CJ139" s="539"/>
      <c r="CK139" s="539"/>
      <c r="CL139" s="539"/>
      <c r="CM139" s="539"/>
      <c r="CN139" s="539"/>
      <c r="CO139" s="539"/>
      <c r="CP139" s="364"/>
      <c r="CQ139" s="364"/>
    </row>
    <row r="140" spans="1:95" s="37" customFormat="1" ht="37.5" customHeight="1" x14ac:dyDescent="0.15">
      <c r="A140" s="687" t="str">
        <f>IF(B140&lt;&gt;"",設定!$C$4,"")</f>
        <v/>
      </c>
      <c r="B140" s="253" t="str">
        <f t="shared" si="34"/>
        <v/>
      </c>
      <c r="C140" s="444">
        <f t="shared" si="35"/>
        <v>128</v>
      </c>
      <c r="D140" s="767"/>
      <c r="E140" s="403"/>
      <c r="F140" s="404"/>
      <c r="G140" s="405"/>
      <c r="H140" s="406"/>
      <c r="I140" s="407"/>
      <c r="J140" s="408" t="str">
        <f>IFERROR(IF(I140="","",VLOOKUP(I140,国・地域!A:C,2,FALSE)),"正しい番号を入力してください")</f>
        <v/>
      </c>
      <c r="K140" s="409" t="str">
        <f>IFERROR(IF(I140="","",VLOOKUP(I140,国・地域!A:C,3,FALSE)),"正しい番号を入力してください")</f>
        <v/>
      </c>
      <c r="L140" s="381"/>
      <c r="M140" s="410"/>
      <c r="N140" s="411"/>
      <c r="O140" s="411"/>
      <c r="P140" s="411"/>
      <c r="Q140" s="411"/>
      <c r="R140" s="411"/>
      <c r="S140" s="411"/>
      <c r="T140" s="411"/>
      <c r="U140" s="412"/>
      <c r="V140" s="413"/>
      <c r="W140" s="412"/>
      <c r="X140" s="413"/>
      <c r="Y140" s="414"/>
      <c r="Z140" s="415"/>
      <c r="AA140" s="416"/>
      <c r="AB140" s="417"/>
      <c r="AC140" s="416"/>
      <c r="AD140" s="415"/>
      <c r="AE140" s="418"/>
      <c r="AF140" s="417"/>
      <c r="AG140" s="416"/>
      <c r="AH140" s="415"/>
      <c r="AI140" s="418"/>
      <c r="AJ140" s="417"/>
      <c r="AK140" s="416"/>
      <c r="AL140" s="415"/>
      <c r="AM140" s="403"/>
      <c r="AN140" s="405"/>
      <c r="AO140" s="381"/>
      <c r="AP140" s="403"/>
      <c r="AQ140" s="405"/>
      <c r="AR140" s="419"/>
      <c r="AS140" s="420"/>
      <c r="AT140" s="403"/>
      <c r="AU140" s="405"/>
      <c r="AV140" s="419"/>
      <c r="AW140" s="421"/>
      <c r="AX140" s="105" t="str">
        <f t="shared" si="37"/>
        <v/>
      </c>
      <c r="AY140" s="105" t="str">
        <f t="shared" si="38"/>
        <v/>
      </c>
      <c r="AZ140" s="540"/>
      <c r="BA140" s="513">
        <f t="shared" si="39"/>
        <v>0</v>
      </c>
      <c r="BB140" s="513">
        <f t="shared" si="40"/>
        <v>0</v>
      </c>
      <c r="BC140" s="513">
        <f t="shared" si="41"/>
        <v>0</v>
      </c>
      <c r="BD140" s="513">
        <f t="shared" si="42"/>
        <v>0</v>
      </c>
      <c r="BE140" s="513">
        <f t="shared" si="43"/>
        <v>0</v>
      </c>
      <c r="BF140" s="513">
        <f t="shared" si="36"/>
        <v>0</v>
      </c>
      <c r="BG140" s="513">
        <f t="shared" si="44"/>
        <v>0</v>
      </c>
      <c r="BH140" s="513">
        <f t="shared" si="45"/>
        <v>0</v>
      </c>
      <c r="BI140" s="513">
        <f t="shared" si="46"/>
        <v>0</v>
      </c>
      <c r="BJ140" s="513">
        <f t="shared" si="47"/>
        <v>0</v>
      </c>
      <c r="BK140" s="513">
        <f t="shared" si="48"/>
        <v>0</v>
      </c>
      <c r="BL140" s="513">
        <f t="shared" si="49"/>
        <v>0</v>
      </c>
      <c r="BM140" s="513">
        <f t="shared" si="50"/>
        <v>0</v>
      </c>
      <c r="BN140" s="513"/>
      <c r="BO140" s="513">
        <f t="shared" si="51"/>
        <v>0</v>
      </c>
      <c r="BP140" s="540"/>
      <c r="BQ140" s="540"/>
      <c r="BR140" s="540"/>
      <c r="BS140" s="540"/>
      <c r="BT140" s="540"/>
      <c r="BU140" s="540"/>
      <c r="BV140" s="540"/>
      <c r="BW140" s="539"/>
      <c r="BX140" s="539"/>
      <c r="BY140" s="539"/>
      <c r="BZ140" s="539"/>
      <c r="CA140" s="539"/>
      <c r="CB140" s="539"/>
      <c r="CC140" s="539"/>
      <c r="CD140" s="539"/>
      <c r="CE140" s="539"/>
      <c r="CF140" s="539"/>
      <c r="CG140" s="539"/>
      <c r="CH140" s="539"/>
      <c r="CI140" s="539"/>
      <c r="CJ140" s="539"/>
      <c r="CK140" s="539"/>
      <c r="CL140" s="539"/>
      <c r="CM140" s="539"/>
      <c r="CN140" s="539"/>
      <c r="CO140" s="539"/>
      <c r="CP140" s="364"/>
      <c r="CQ140" s="364"/>
    </row>
    <row r="141" spans="1:95" s="37" customFormat="1" ht="37.5" customHeight="1" x14ac:dyDescent="0.15">
      <c r="A141" s="687" t="str">
        <f>IF(B141&lt;&gt;"",設定!$C$4,"")</f>
        <v/>
      </c>
      <c r="B141" s="253" t="str">
        <f t="shared" si="34"/>
        <v/>
      </c>
      <c r="C141" s="444">
        <f t="shared" si="35"/>
        <v>129</v>
      </c>
      <c r="D141" s="767"/>
      <c r="E141" s="403"/>
      <c r="F141" s="404"/>
      <c r="G141" s="405"/>
      <c r="H141" s="406"/>
      <c r="I141" s="407"/>
      <c r="J141" s="408" t="str">
        <f>IFERROR(IF(I141="","",VLOOKUP(I141,国・地域!A:C,2,FALSE)),"正しい番号を入力してください")</f>
        <v/>
      </c>
      <c r="K141" s="409" t="str">
        <f>IFERROR(IF(I141="","",VLOOKUP(I141,国・地域!A:C,3,FALSE)),"正しい番号を入力してください")</f>
        <v/>
      </c>
      <c r="L141" s="381"/>
      <c r="M141" s="410"/>
      <c r="N141" s="411"/>
      <c r="O141" s="411"/>
      <c r="P141" s="411"/>
      <c r="Q141" s="411"/>
      <c r="R141" s="411"/>
      <c r="S141" s="411"/>
      <c r="T141" s="411"/>
      <c r="U141" s="412"/>
      <c r="V141" s="413"/>
      <c r="W141" s="412"/>
      <c r="X141" s="413"/>
      <c r="Y141" s="414"/>
      <c r="Z141" s="415"/>
      <c r="AA141" s="416"/>
      <c r="AB141" s="417"/>
      <c r="AC141" s="416"/>
      <c r="AD141" s="415"/>
      <c r="AE141" s="418"/>
      <c r="AF141" s="417"/>
      <c r="AG141" s="416"/>
      <c r="AH141" s="415"/>
      <c r="AI141" s="418"/>
      <c r="AJ141" s="417"/>
      <c r="AK141" s="416"/>
      <c r="AL141" s="415"/>
      <c r="AM141" s="403"/>
      <c r="AN141" s="405"/>
      <c r="AO141" s="381"/>
      <c r="AP141" s="403"/>
      <c r="AQ141" s="405"/>
      <c r="AR141" s="419"/>
      <c r="AS141" s="420"/>
      <c r="AT141" s="403"/>
      <c r="AU141" s="405"/>
      <c r="AV141" s="419"/>
      <c r="AW141" s="421"/>
      <c r="AX141" s="105" t="str">
        <f t="shared" si="37"/>
        <v/>
      </c>
      <c r="AY141" s="105" t="str">
        <f t="shared" si="38"/>
        <v/>
      </c>
      <c r="AZ141" s="540"/>
      <c r="BA141" s="513">
        <f t="shared" si="39"/>
        <v>0</v>
      </c>
      <c r="BB141" s="513">
        <f t="shared" si="40"/>
        <v>0</v>
      </c>
      <c r="BC141" s="513">
        <f t="shared" si="41"/>
        <v>0</v>
      </c>
      <c r="BD141" s="513">
        <f t="shared" si="42"/>
        <v>0</v>
      </c>
      <c r="BE141" s="513">
        <f t="shared" si="43"/>
        <v>0</v>
      </c>
      <c r="BF141" s="513">
        <f t="shared" si="36"/>
        <v>0</v>
      </c>
      <c r="BG141" s="513">
        <f t="shared" si="44"/>
        <v>0</v>
      </c>
      <c r="BH141" s="513">
        <f t="shared" si="45"/>
        <v>0</v>
      </c>
      <c r="BI141" s="513">
        <f t="shared" si="46"/>
        <v>0</v>
      </c>
      <c r="BJ141" s="513">
        <f t="shared" si="47"/>
        <v>0</v>
      </c>
      <c r="BK141" s="513">
        <f t="shared" si="48"/>
        <v>0</v>
      </c>
      <c r="BL141" s="513">
        <f t="shared" si="49"/>
        <v>0</v>
      </c>
      <c r="BM141" s="513">
        <f t="shared" si="50"/>
        <v>0</v>
      </c>
      <c r="BN141" s="513"/>
      <c r="BO141" s="513">
        <f t="shared" si="51"/>
        <v>0</v>
      </c>
      <c r="BP141" s="540"/>
      <c r="BQ141" s="540"/>
      <c r="BR141" s="540"/>
      <c r="BS141" s="540"/>
      <c r="BT141" s="540"/>
      <c r="BU141" s="540"/>
      <c r="BV141" s="540"/>
      <c r="BW141" s="539"/>
      <c r="BX141" s="539"/>
      <c r="BY141" s="539"/>
      <c r="BZ141" s="539"/>
      <c r="CA141" s="539"/>
      <c r="CB141" s="539"/>
      <c r="CC141" s="539"/>
      <c r="CD141" s="539"/>
      <c r="CE141" s="539"/>
      <c r="CF141" s="539"/>
      <c r="CG141" s="539"/>
      <c r="CH141" s="539"/>
      <c r="CI141" s="539"/>
      <c r="CJ141" s="539"/>
      <c r="CK141" s="539"/>
      <c r="CL141" s="539"/>
      <c r="CM141" s="539"/>
      <c r="CN141" s="539"/>
      <c r="CO141" s="539"/>
      <c r="CP141" s="364"/>
      <c r="CQ141" s="364"/>
    </row>
    <row r="142" spans="1:95" s="37" customFormat="1" ht="37.5" customHeight="1" x14ac:dyDescent="0.15">
      <c r="A142" s="738" t="str">
        <f>IF(B142&lt;&gt;"",設定!$C$4,"")</f>
        <v/>
      </c>
      <c r="B142" s="254" t="str">
        <f t="shared" ref="B142:B205" si="52">IF(COUNTA(D142:I142,L142)&gt;0,$B$7,"")</f>
        <v/>
      </c>
      <c r="C142" s="445">
        <f t="shared" ref="C142:C205" si="53">ROW()-12</f>
        <v>130</v>
      </c>
      <c r="D142" s="768"/>
      <c r="E142" s="422"/>
      <c r="F142" s="423"/>
      <c r="G142" s="424"/>
      <c r="H142" s="425"/>
      <c r="I142" s="426"/>
      <c r="J142" s="427" t="str">
        <f>IFERROR(IF(I142="","",VLOOKUP(I142,国・地域!A:C,2,FALSE)),"正しい番号を入力してください")</f>
        <v/>
      </c>
      <c r="K142" s="428" t="str">
        <f>IFERROR(IF(I142="","",VLOOKUP(I142,国・地域!A:C,3,FALSE)),"正しい番号を入力してください")</f>
        <v/>
      </c>
      <c r="L142" s="382"/>
      <c r="M142" s="429"/>
      <c r="N142" s="430"/>
      <c r="O142" s="430"/>
      <c r="P142" s="430"/>
      <c r="Q142" s="430"/>
      <c r="R142" s="430"/>
      <c r="S142" s="430"/>
      <c r="T142" s="430"/>
      <c r="U142" s="431"/>
      <c r="V142" s="432"/>
      <c r="W142" s="431"/>
      <c r="X142" s="432"/>
      <c r="Y142" s="433"/>
      <c r="Z142" s="434"/>
      <c r="AA142" s="435"/>
      <c r="AB142" s="436"/>
      <c r="AC142" s="435"/>
      <c r="AD142" s="434"/>
      <c r="AE142" s="437"/>
      <c r="AF142" s="436"/>
      <c r="AG142" s="435"/>
      <c r="AH142" s="434"/>
      <c r="AI142" s="437"/>
      <c r="AJ142" s="436"/>
      <c r="AK142" s="435"/>
      <c r="AL142" s="434"/>
      <c r="AM142" s="422"/>
      <c r="AN142" s="424"/>
      <c r="AO142" s="382"/>
      <c r="AP142" s="422"/>
      <c r="AQ142" s="424"/>
      <c r="AR142" s="438"/>
      <c r="AS142" s="439"/>
      <c r="AT142" s="422"/>
      <c r="AU142" s="424"/>
      <c r="AV142" s="438"/>
      <c r="AW142" s="440"/>
      <c r="AX142" s="105" t="str">
        <f t="shared" si="37"/>
        <v/>
      </c>
      <c r="AY142" s="105" t="str">
        <f t="shared" si="38"/>
        <v/>
      </c>
      <c r="AZ142" s="540"/>
      <c r="BA142" s="513">
        <f t="shared" si="39"/>
        <v>0</v>
      </c>
      <c r="BB142" s="513">
        <f t="shared" si="40"/>
        <v>0</v>
      </c>
      <c r="BC142" s="513">
        <f t="shared" si="41"/>
        <v>0</v>
      </c>
      <c r="BD142" s="513">
        <f t="shared" si="42"/>
        <v>0</v>
      </c>
      <c r="BE142" s="513">
        <f t="shared" si="43"/>
        <v>0</v>
      </c>
      <c r="BF142" s="513">
        <f t="shared" ref="BF142:BF205" si="54">IF(AND($D142&lt;&gt;"",$M142="○",OR(W142="",X142="")),1,0)</f>
        <v>0</v>
      </c>
      <c r="BG142" s="513">
        <f t="shared" si="44"/>
        <v>0</v>
      </c>
      <c r="BH142" s="513">
        <f t="shared" si="45"/>
        <v>0</v>
      </c>
      <c r="BI142" s="513">
        <f t="shared" si="46"/>
        <v>0</v>
      </c>
      <c r="BJ142" s="513">
        <f t="shared" si="47"/>
        <v>0</v>
      </c>
      <c r="BK142" s="513">
        <f t="shared" si="48"/>
        <v>0</v>
      </c>
      <c r="BL142" s="513">
        <f t="shared" si="49"/>
        <v>0</v>
      </c>
      <c r="BM142" s="513">
        <f t="shared" si="50"/>
        <v>0</v>
      </c>
      <c r="BN142" s="513"/>
      <c r="BO142" s="513">
        <f t="shared" si="51"/>
        <v>0</v>
      </c>
      <c r="BP142" s="540"/>
      <c r="BQ142" s="540"/>
      <c r="BR142" s="540"/>
      <c r="BS142" s="540"/>
      <c r="BT142" s="540"/>
      <c r="BU142" s="540"/>
      <c r="BV142" s="540"/>
      <c r="BW142" s="539"/>
      <c r="BX142" s="539"/>
      <c r="BY142" s="539"/>
      <c r="BZ142" s="539"/>
      <c r="CA142" s="539"/>
      <c r="CB142" s="539"/>
      <c r="CC142" s="539"/>
      <c r="CD142" s="539"/>
      <c r="CE142" s="539"/>
      <c r="CF142" s="539"/>
      <c r="CG142" s="539"/>
      <c r="CH142" s="539"/>
      <c r="CI142" s="539"/>
      <c r="CJ142" s="539"/>
      <c r="CK142" s="539"/>
      <c r="CL142" s="539"/>
      <c r="CM142" s="539"/>
      <c r="CN142" s="539"/>
      <c r="CO142" s="539"/>
      <c r="CP142" s="364"/>
      <c r="CQ142" s="364"/>
    </row>
    <row r="143" spans="1:95" s="37" customFormat="1" ht="37.5" customHeight="1" x14ac:dyDescent="0.15">
      <c r="A143" s="739" t="str">
        <f>IF(B143&lt;&gt;"",設定!$C$4,"")</f>
        <v/>
      </c>
      <c r="B143" s="731" t="str">
        <f t="shared" si="52"/>
        <v/>
      </c>
      <c r="C143" s="376">
        <f t="shared" si="53"/>
        <v>131</v>
      </c>
      <c r="D143" s="766"/>
      <c r="E143" s="384"/>
      <c r="F143" s="385"/>
      <c r="G143" s="386"/>
      <c r="H143" s="387"/>
      <c r="I143" s="388"/>
      <c r="J143" s="389" t="str">
        <f>IFERROR(IF(I143="","",VLOOKUP(I143,国・地域!A:C,2,FALSE)),"正しい番号を入力してください")</f>
        <v/>
      </c>
      <c r="K143" s="390" t="str">
        <f>IFERROR(IF(I143="","",VLOOKUP(I143,国・地域!A:C,3,FALSE)),"正しい番号を入力してください")</f>
        <v/>
      </c>
      <c r="L143" s="383"/>
      <c r="M143" s="391"/>
      <c r="N143" s="392"/>
      <c r="O143" s="392"/>
      <c r="P143" s="392"/>
      <c r="Q143" s="392"/>
      <c r="R143" s="392"/>
      <c r="S143" s="392"/>
      <c r="T143" s="392"/>
      <c r="U143" s="393"/>
      <c r="V143" s="394"/>
      <c r="W143" s="393"/>
      <c r="X143" s="394"/>
      <c r="Y143" s="395"/>
      <c r="Z143" s="396"/>
      <c r="AA143" s="397"/>
      <c r="AB143" s="398"/>
      <c r="AC143" s="397"/>
      <c r="AD143" s="396"/>
      <c r="AE143" s="399"/>
      <c r="AF143" s="398"/>
      <c r="AG143" s="397"/>
      <c r="AH143" s="396"/>
      <c r="AI143" s="399"/>
      <c r="AJ143" s="398"/>
      <c r="AK143" s="397"/>
      <c r="AL143" s="396"/>
      <c r="AM143" s="384"/>
      <c r="AN143" s="386"/>
      <c r="AO143" s="383"/>
      <c r="AP143" s="384"/>
      <c r="AQ143" s="386"/>
      <c r="AR143" s="400"/>
      <c r="AS143" s="401"/>
      <c r="AT143" s="384"/>
      <c r="AU143" s="386"/>
      <c r="AV143" s="400"/>
      <c r="AW143" s="402"/>
      <c r="AX143" s="105" t="str">
        <f t="shared" si="37"/>
        <v/>
      </c>
      <c r="AY143" s="105" t="str">
        <f t="shared" si="38"/>
        <v/>
      </c>
      <c r="AZ143" s="540"/>
      <c r="BA143" s="513">
        <f t="shared" si="39"/>
        <v>0</v>
      </c>
      <c r="BB143" s="513">
        <f t="shared" si="40"/>
        <v>0</v>
      </c>
      <c r="BC143" s="513">
        <f t="shared" si="41"/>
        <v>0</v>
      </c>
      <c r="BD143" s="513">
        <f t="shared" si="42"/>
        <v>0</v>
      </c>
      <c r="BE143" s="513">
        <f t="shared" si="43"/>
        <v>0</v>
      </c>
      <c r="BF143" s="513">
        <f t="shared" si="54"/>
        <v>0</v>
      </c>
      <c r="BG143" s="513">
        <f t="shared" si="44"/>
        <v>0</v>
      </c>
      <c r="BH143" s="513">
        <f t="shared" si="45"/>
        <v>0</v>
      </c>
      <c r="BI143" s="513">
        <f t="shared" si="46"/>
        <v>0</v>
      </c>
      <c r="BJ143" s="513">
        <f t="shared" si="47"/>
        <v>0</v>
      </c>
      <c r="BK143" s="513">
        <f t="shared" si="48"/>
        <v>0</v>
      </c>
      <c r="BL143" s="513">
        <f t="shared" si="49"/>
        <v>0</v>
      </c>
      <c r="BM143" s="513">
        <f t="shared" si="50"/>
        <v>0</v>
      </c>
      <c r="BN143" s="513"/>
      <c r="BO143" s="513">
        <f t="shared" si="51"/>
        <v>0</v>
      </c>
      <c r="BP143" s="540"/>
      <c r="BQ143" s="540"/>
      <c r="BR143" s="540"/>
      <c r="BS143" s="540"/>
      <c r="BT143" s="540"/>
      <c r="BU143" s="540"/>
      <c r="BV143" s="540"/>
      <c r="BW143" s="539"/>
      <c r="BX143" s="539"/>
      <c r="BY143" s="539"/>
      <c r="BZ143" s="539"/>
      <c r="CA143" s="539"/>
      <c r="CB143" s="539"/>
      <c r="CC143" s="539"/>
      <c r="CD143" s="539"/>
      <c r="CE143" s="539"/>
      <c r="CF143" s="539"/>
      <c r="CG143" s="539"/>
      <c r="CH143" s="539"/>
      <c r="CI143" s="539"/>
      <c r="CJ143" s="539"/>
      <c r="CK143" s="539"/>
      <c r="CL143" s="539"/>
      <c r="CM143" s="539"/>
      <c r="CN143" s="539"/>
      <c r="CO143" s="539"/>
      <c r="CP143" s="364"/>
      <c r="CQ143" s="364"/>
    </row>
    <row r="144" spans="1:95" s="37" customFormat="1" ht="37.5" customHeight="1" x14ac:dyDescent="0.15">
      <c r="A144" s="687" t="str">
        <f>IF(B144&lt;&gt;"",設定!$C$4,"")</f>
        <v/>
      </c>
      <c r="B144" s="253" t="str">
        <f t="shared" si="52"/>
        <v/>
      </c>
      <c r="C144" s="444">
        <f t="shared" si="53"/>
        <v>132</v>
      </c>
      <c r="D144" s="767"/>
      <c r="E144" s="403"/>
      <c r="F144" s="404"/>
      <c r="G144" s="405"/>
      <c r="H144" s="406"/>
      <c r="I144" s="407"/>
      <c r="J144" s="408" t="str">
        <f>IFERROR(IF(I144="","",VLOOKUP(I144,国・地域!A:C,2,FALSE)),"正しい番号を入力してください")</f>
        <v/>
      </c>
      <c r="K144" s="409" t="str">
        <f>IFERROR(IF(I144="","",VLOOKUP(I144,国・地域!A:C,3,FALSE)),"正しい番号を入力してください")</f>
        <v/>
      </c>
      <c r="L144" s="381"/>
      <c r="M144" s="410"/>
      <c r="N144" s="411"/>
      <c r="O144" s="411"/>
      <c r="P144" s="411"/>
      <c r="Q144" s="411"/>
      <c r="R144" s="411"/>
      <c r="S144" s="411"/>
      <c r="T144" s="411"/>
      <c r="U144" s="412"/>
      <c r="V144" s="413"/>
      <c r="W144" s="412"/>
      <c r="X144" s="413"/>
      <c r="Y144" s="414"/>
      <c r="Z144" s="415"/>
      <c r="AA144" s="416"/>
      <c r="AB144" s="417"/>
      <c r="AC144" s="416"/>
      <c r="AD144" s="415"/>
      <c r="AE144" s="418"/>
      <c r="AF144" s="417"/>
      <c r="AG144" s="416"/>
      <c r="AH144" s="415"/>
      <c r="AI144" s="418"/>
      <c r="AJ144" s="417"/>
      <c r="AK144" s="416"/>
      <c r="AL144" s="415"/>
      <c r="AM144" s="403"/>
      <c r="AN144" s="405"/>
      <c r="AO144" s="381"/>
      <c r="AP144" s="403"/>
      <c r="AQ144" s="405"/>
      <c r="AR144" s="419"/>
      <c r="AS144" s="420"/>
      <c r="AT144" s="403"/>
      <c r="AU144" s="405"/>
      <c r="AV144" s="419"/>
      <c r="AW144" s="421"/>
      <c r="AX144" s="105" t="str">
        <f t="shared" si="37"/>
        <v/>
      </c>
      <c r="AY144" s="105" t="str">
        <f t="shared" si="38"/>
        <v/>
      </c>
      <c r="AZ144" s="540"/>
      <c r="BA144" s="513">
        <f t="shared" si="39"/>
        <v>0</v>
      </c>
      <c r="BB144" s="513">
        <f t="shared" si="40"/>
        <v>0</v>
      </c>
      <c r="BC144" s="513">
        <f t="shared" si="41"/>
        <v>0</v>
      </c>
      <c r="BD144" s="513">
        <f t="shared" si="42"/>
        <v>0</v>
      </c>
      <c r="BE144" s="513">
        <f t="shared" si="43"/>
        <v>0</v>
      </c>
      <c r="BF144" s="513">
        <f t="shared" si="54"/>
        <v>0</v>
      </c>
      <c r="BG144" s="513">
        <f t="shared" si="44"/>
        <v>0</v>
      </c>
      <c r="BH144" s="513">
        <f t="shared" si="45"/>
        <v>0</v>
      </c>
      <c r="BI144" s="513">
        <f t="shared" si="46"/>
        <v>0</v>
      </c>
      <c r="BJ144" s="513">
        <f t="shared" si="47"/>
        <v>0</v>
      </c>
      <c r="BK144" s="513">
        <f t="shared" si="48"/>
        <v>0</v>
      </c>
      <c r="BL144" s="513">
        <f t="shared" si="49"/>
        <v>0</v>
      </c>
      <c r="BM144" s="513">
        <f t="shared" si="50"/>
        <v>0</v>
      </c>
      <c r="BN144" s="513"/>
      <c r="BO144" s="513">
        <f t="shared" si="51"/>
        <v>0</v>
      </c>
      <c r="BP144" s="540"/>
      <c r="BQ144" s="540"/>
      <c r="BR144" s="540"/>
      <c r="BS144" s="540"/>
      <c r="BT144" s="540"/>
      <c r="BU144" s="540"/>
      <c r="BV144" s="540"/>
      <c r="BW144" s="539"/>
      <c r="BX144" s="539"/>
      <c r="BY144" s="539"/>
      <c r="BZ144" s="539"/>
      <c r="CA144" s="539"/>
      <c r="CB144" s="539"/>
      <c r="CC144" s="539"/>
      <c r="CD144" s="539"/>
      <c r="CE144" s="539"/>
      <c r="CF144" s="539"/>
      <c r="CG144" s="539"/>
      <c r="CH144" s="539"/>
      <c r="CI144" s="539"/>
      <c r="CJ144" s="539"/>
      <c r="CK144" s="539"/>
      <c r="CL144" s="539"/>
      <c r="CM144" s="539"/>
      <c r="CN144" s="539"/>
      <c r="CO144" s="539"/>
      <c r="CP144" s="364"/>
      <c r="CQ144" s="364"/>
    </row>
    <row r="145" spans="1:95" s="37" customFormat="1" ht="37.5" customHeight="1" x14ac:dyDescent="0.15">
      <c r="A145" s="687" t="str">
        <f>IF(B145&lt;&gt;"",設定!$C$4,"")</f>
        <v/>
      </c>
      <c r="B145" s="253" t="str">
        <f t="shared" si="52"/>
        <v/>
      </c>
      <c r="C145" s="444">
        <f t="shared" si="53"/>
        <v>133</v>
      </c>
      <c r="D145" s="767"/>
      <c r="E145" s="403"/>
      <c r="F145" s="404"/>
      <c r="G145" s="405"/>
      <c r="H145" s="406"/>
      <c r="I145" s="407"/>
      <c r="J145" s="408" t="str">
        <f>IFERROR(IF(I145="","",VLOOKUP(I145,国・地域!A:C,2,FALSE)),"正しい番号を入力してください")</f>
        <v/>
      </c>
      <c r="K145" s="409" t="str">
        <f>IFERROR(IF(I145="","",VLOOKUP(I145,国・地域!A:C,3,FALSE)),"正しい番号を入力してください")</f>
        <v/>
      </c>
      <c r="L145" s="381"/>
      <c r="M145" s="410"/>
      <c r="N145" s="411"/>
      <c r="O145" s="411"/>
      <c r="P145" s="411"/>
      <c r="Q145" s="411"/>
      <c r="R145" s="411"/>
      <c r="S145" s="411"/>
      <c r="T145" s="411"/>
      <c r="U145" s="412"/>
      <c r="V145" s="413"/>
      <c r="W145" s="412"/>
      <c r="X145" s="413"/>
      <c r="Y145" s="414"/>
      <c r="Z145" s="415"/>
      <c r="AA145" s="416"/>
      <c r="AB145" s="417"/>
      <c r="AC145" s="416"/>
      <c r="AD145" s="415"/>
      <c r="AE145" s="418"/>
      <c r="AF145" s="417"/>
      <c r="AG145" s="416"/>
      <c r="AH145" s="415"/>
      <c r="AI145" s="418"/>
      <c r="AJ145" s="417"/>
      <c r="AK145" s="416"/>
      <c r="AL145" s="415"/>
      <c r="AM145" s="403"/>
      <c r="AN145" s="405"/>
      <c r="AO145" s="381"/>
      <c r="AP145" s="403"/>
      <c r="AQ145" s="405"/>
      <c r="AR145" s="419"/>
      <c r="AS145" s="420"/>
      <c r="AT145" s="403"/>
      <c r="AU145" s="405"/>
      <c r="AV145" s="419"/>
      <c r="AW145" s="421"/>
      <c r="AX145" s="105" t="str">
        <f t="shared" si="37"/>
        <v/>
      </c>
      <c r="AY145" s="105" t="str">
        <f t="shared" si="38"/>
        <v/>
      </c>
      <c r="AZ145" s="540"/>
      <c r="BA145" s="513">
        <f t="shared" si="39"/>
        <v>0</v>
      </c>
      <c r="BB145" s="513">
        <f t="shared" si="40"/>
        <v>0</v>
      </c>
      <c r="BC145" s="513">
        <f t="shared" si="41"/>
        <v>0</v>
      </c>
      <c r="BD145" s="513">
        <f t="shared" si="42"/>
        <v>0</v>
      </c>
      <c r="BE145" s="513">
        <f t="shared" si="43"/>
        <v>0</v>
      </c>
      <c r="BF145" s="513">
        <f t="shared" si="54"/>
        <v>0</v>
      </c>
      <c r="BG145" s="513">
        <f t="shared" si="44"/>
        <v>0</v>
      </c>
      <c r="BH145" s="513">
        <f t="shared" si="45"/>
        <v>0</v>
      </c>
      <c r="BI145" s="513">
        <f t="shared" si="46"/>
        <v>0</v>
      </c>
      <c r="BJ145" s="513">
        <f t="shared" si="47"/>
        <v>0</v>
      </c>
      <c r="BK145" s="513">
        <f t="shared" si="48"/>
        <v>0</v>
      </c>
      <c r="BL145" s="513">
        <f t="shared" si="49"/>
        <v>0</v>
      </c>
      <c r="BM145" s="513">
        <f t="shared" si="50"/>
        <v>0</v>
      </c>
      <c r="BN145" s="513"/>
      <c r="BO145" s="513">
        <f t="shared" si="51"/>
        <v>0</v>
      </c>
      <c r="BP145" s="540"/>
      <c r="BQ145" s="540"/>
      <c r="BR145" s="540"/>
      <c r="BS145" s="540"/>
      <c r="BT145" s="540"/>
      <c r="BU145" s="540"/>
      <c r="BV145" s="540"/>
      <c r="BW145" s="539"/>
      <c r="BX145" s="539"/>
      <c r="BY145" s="539"/>
      <c r="BZ145" s="539"/>
      <c r="CA145" s="539"/>
      <c r="CB145" s="539"/>
      <c r="CC145" s="539"/>
      <c r="CD145" s="539"/>
      <c r="CE145" s="539"/>
      <c r="CF145" s="539"/>
      <c r="CG145" s="539"/>
      <c r="CH145" s="539"/>
      <c r="CI145" s="539"/>
      <c r="CJ145" s="539"/>
      <c r="CK145" s="539"/>
      <c r="CL145" s="539"/>
      <c r="CM145" s="539"/>
      <c r="CN145" s="539"/>
      <c r="CO145" s="539"/>
      <c r="CP145" s="364"/>
      <c r="CQ145" s="364"/>
    </row>
    <row r="146" spans="1:95" s="37" customFormat="1" ht="37.5" customHeight="1" x14ac:dyDescent="0.15">
      <c r="A146" s="687" t="str">
        <f>IF(B146&lt;&gt;"",設定!$C$4,"")</f>
        <v/>
      </c>
      <c r="B146" s="253" t="str">
        <f t="shared" si="52"/>
        <v/>
      </c>
      <c r="C146" s="444">
        <f t="shared" si="53"/>
        <v>134</v>
      </c>
      <c r="D146" s="767"/>
      <c r="E146" s="403"/>
      <c r="F146" s="404"/>
      <c r="G146" s="405"/>
      <c r="H146" s="406"/>
      <c r="I146" s="407"/>
      <c r="J146" s="408" t="str">
        <f>IFERROR(IF(I146="","",VLOOKUP(I146,国・地域!A:C,2,FALSE)),"正しい番号を入力してください")</f>
        <v/>
      </c>
      <c r="K146" s="409" t="str">
        <f>IFERROR(IF(I146="","",VLOOKUP(I146,国・地域!A:C,3,FALSE)),"正しい番号を入力してください")</f>
        <v/>
      </c>
      <c r="L146" s="381"/>
      <c r="M146" s="410"/>
      <c r="N146" s="411"/>
      <c r="O146" s="411"/>
      <c r="P146" s="411"/>
      <c r="Q146" s="411"/>
      <c r="R146" s="411"/>
      <c r="S146" s="411"/>
      <c r="T146" s="411"/>
      <c r="U146" s="412"/>
      <c r="V146" s="413"/>
      <c r="W146" s="412"/>
      <c r="X146" s="413"/>
      <c r="Y146" s="414"/>
      <c r="Z146" s="415"/>
      <c r="AA146" s="416"/>
      <c r="AB146" s="417"/>
      <c r="AC146" s="416"/>
      <c r="AD146" s="415"/>
      <c r="AE146" s="418"/>
      <c r="AF146" s="417"/>
      <c r="AG146" s="416"/>
      <c r="AH146" s="415"/>
      <c r="AI146" s="418"/>
      <c r="AJ146" s="417"/>
      <c r="AK146" s="416"/>
      <c r="AL146" s="415"/>
      <c r="AM146" s="403"/>
      <c r="AN146" s="405"/>
      <c r="AO146" s="381"/>
      <c r="AP146" s="403"/>
      <c r="AQ146" s="405"/>
      <c r="AR146" s="419"/>
      <c r="AS146" s="420"/>
      <c r="AT146" s="403"/>
      <c r="AU146" s="405"/>
      <c r="AV146" s="419"/>
      <c r="AW146" s="421"/>
      <c r="AX146" s="105" t="str">
        <f t="shared" si="37"/>
        <v/>
      </c>
      <c r="AY146" s="105" t="str">
        <f t="shared" si="38"/>
        <v/>
      </c>
      <c r="AZ146" s="540"/>
      <c r="BA146" s="513">
        <f t="shared" si="39"/>
        <v>0</v>
      </c>
      <c r="BB146" s="513">
        <f t="shared" si="40"/>
        <v>0</v>
      </c>
      <c r="BC146" s="513">
        <f t="shared" si="41"/>
        <v>0</v>
      </c>
      <c r="BD146" s="513">
        <f t="shared" si="42"/>
        <v>0</v>
      </c>
      <c r="BE146" s="513">
        <f t="shared" si="43"/>
        <v>0</v>
      </c>
      <c r="BF146" s="513">
        <f t="shared" si="54"/>
        <v>0</v>
      </c>
      <c r="BG146" s="513">
        <f t="shared" si="44"/>
        <v>0</v>
      </c>
      <c r="BH146" s="513">
        <f t="shared" si="45"/>
        <v>0</v>
      </c>
      <c r="BI146" s="513">
        <f t="shared" si="46"/>
        <v>0</v>
      </c>
      <c r="BJ146" s="513">
        <f t="shared" si="47"/>
        <v>0</v>
      </c>
      <c r="BK146" s="513">
        <f t="shared" si="48"/>
        <v>0</v>
      </c>
      <c r="BL146" s="513">
        <f t="shared" si="49"/>
        <v>0</v>
      </c>
      <c r="BM146" s="513">
        <f t="shared" si="50"/>
        <v>0</v>
      </c>
      <c r="BN146" s="513"/>
      <c r="BO146" s="513">
        <f t="shared" si="51"/>
        <v>0</v>
      </c>
      <c r="BP146" s="540"/>
      <c r="BQ146" s="540"/>
      <c r="BR146" s="540"/>
      <c r="BS146" s="540"/>
      <c r="BT146" s="540"/>
      <c r="BU146" s="540"/>
      <c r="BV146" s="540"/>
      <c r="BW146" s="539"/>
      <c r="BX146" s="539"/>
      <c r="BY146" s="539"/>
      <c r="BZ146" s="539"/>
      <c r="CA146" s="539"/>
      <c r="CB146" s="539"/>
      <c r="CC146" s="539"/>
      <c r="CD146" s="539"/>
      <c r="CE146" s="539"/>
      <c r="CF146" s="539"/>
      <c r="CG146" s="539"/>
      <c r="CH146" s="539"/>
      <c r="CI146" s="539"/>
      <c r="CJ146" s="539"/>
      <c r="CK146" s="539"/>
      <c r="CL146" s="539"/>
      <c r="CM146" s="539"/>
      <c r="CN146" s="539"/>
      <c r="CO146" s="539"/>
      <c r="CP146" s="364"/>
      <c r="CQ146" s="364"/>
    </row>
    <row r="147" spans="1:95" s="37" customFormat="1" ht="37.5" customHeight="1" x14ac:dyDescent="0.15">
      <c r="A147" s="738" t="str">
        <f>IF(B147&lt;&gt;"",設定!$C$4,"")</f>
        <v/>
      </c>
      <c r="B147" s="254" t="str">
        <f t="shared" si="52"/>
        <v/>
      </c>
      <c r="C147" s="445">
        <f t="shared" si="53"/>
        <v>135</v>
      </c>
      <c r="D147" s="768"/>
      <c r="E147" s="422"/>
      <c r="F147" s="423"/>
      <c r="G147" s="424"/>
      <c r="H147" s="425"/>
      <c r="I147" s="426"/>
      <c r="J147" s="427" t="str">
        <f>IFERROR(IF(I147="","",VLOOKUP(I147,国・地域!A:C,2,FALSE)),"正しい番号を入力してください")</f>
        <v/>
      </c>
      <c r="K147" s="428" t="str">
        <f>IFERROR(IF(I147="","",VLOOKUP(I147,国・地域!A:C,3,FALSE)),"正しい番号を入力してください")</f>
        <v/>
      </c>
      <c r="L147" s="382"/>
      <c r="M147" s="429"/>
      <c r="N147" s="430"/>
      <c r="O147" s="430"/>
      <c r="P147" s="430"/>
      <c r="Q147" s="430"/>
      <c r="R147" s="430"/>
      <c r="S147" s="430"/>
      <c r="T147" s="430"/>
      <c r="U147" s="431"/>
      <c r="V147" s="432"/>
      <c r="W147" s="431"/>
      <c r="X147" s="432"/>
      <c r="Y147" s="433"/>
      <c r="Z147" s="434"/>
      <c r="AA147" s="435"/>
      <c r="AB147" s="436"/>
      <c r="AC147" s="435"/>
      <c r="AD147" s="434"/>
      <c r="AE147" s="437"/>
      <c r="AF147" s="436"/>
      <c r="AG147" s="435"/>
      <c r="AH147" s="434"/>
      <c r="AI147" s="437"/>
      <c r="AJ147" s="436"/>
      <c r="AK147" s="435"/>
      <c r="AL147" s="434"/>
      <c r="AM147" s="422"/>
      <c r="AN147" s="424"/>
      <c r="AO147" s="382"/>
      <c r="AP147" s="422"/>
      <c r="AQ147" s="424"/>
      <c r="AR147" s="438"/>
      <c r="AS147" s="439"/>
      <c r="AT147" s="422"/>
      <c r="AU147" s="424"/>
      <c r="AV147" s="438"/>
      <c r="AW147" s="440"/>
      <c r="AX147" s="105" t="str">
        <f t="shared" si="37"/>
        <v/>
      </c>
      <c r="AY147" s="105" t="str">
        <f t="shared" si="38"/>
        <v/>
      </c>
      <c r="AZ147" s="540"/>
      <c r="BA147" s="513">
        <f t="shared" si="39"/>
        <v>0</v>
      </c>
      <c r="BB147" s="513">
        <f t="shared" si="40"/>
        <v>0</v>
      </c>
      <c r="BC147" s="513">
        <f t="shared" si="41"/>
        <v>0</v>
      </c>
      <c r="BD147" s="513">
        <f t="shared" si="42"/>
        <v>0</v>
      </c>
      <c r="BE147" s="513">
        <f t="shared" si="43"/>
        <v>0</v>
      </c>
      <c r="BF147" s="513">
        <f t="shared" si="54"/>
        <v>0</v>
      </c>
      <c r="BG147" s="513">
        <f t="shared" si="44"/>
        <v>0</v>
      </c>
      <c r="BH147" s="513">
        <f t="shared" si="45"/>
        <v>0</v>
      </c>
      <c r="BI147" s="513">
        <f t="shared" si="46"/>
        <v>0</v>
      </c>
      <c r="BJ147" s="513">
        <f t="shared" si="47"/>
        <v>0</v>
      </c>
      <c r="BK147" s="513">
        <f t="shared" si="48"/>
        <v>0</v>
      </c>
      <c r="BL147" s="513">
        <f t="shared" si="49"/>
        <v>0</v>
      </c>
      <c r="BM147" s="513">
        <f t="shared" si="50"/>
        <v>0</v>
      </c>
      <c r="BN147" s="513"/>
      <c r="BO147" s="513">
        <f t="shared" si="51"/>
        <v>0</v>
      </c>
      <c r="BP147" s="540"/>
      <c r="BQ147" s="540"/>
      <c r="BR147" s="540"/>
      <c r="BS147" s="540"/>
      <c r="BT147" s="540"/>
      <c r="BU147" s="540"/>
      <c r="BV147" s="540"/>
      <c r="BW147" s="539"/>
      <c r="BX147" s="539"/>
      <c r="BY147" s="539"/>
      <c r="BZ147" s="539"/>
      <c r="CA147" s="539"/>
      <c r="CB147" s="539"/>
      <c r="CC147" s="539"/>
      <c r="CD147" s="539"/>
      <c r="CE147" s="539"/>
      <c r="CF147" s="539"/>
      <c r="CG147" s="539"/>
      <c r="CH147" s="539"/>
      <c r="CI147" s="539"/>
      <c r="CJ147" s="539"/>
      <c r="CK147" s="539"/>
      <c r="CL147" s="539"/>
      <c r="CM147" s="539"/>
      <c r="CN147" s="539"/>
      <c r="CO147" s="539"/>
      <c r="CP147" s="364"/>
      <c r="CQ147" s="364"/>
    </row>
    <row r="148" spans="1:95" s="37" customFormat="1" ht="37.5" customHeight="1" x14ac:dyDescent="0.15">
      <c r="A148" s="739" t="str">
        <f>IF(B148&lt;&gt;"",設定!$C$4,"")</f>
        <v/>
      </c>
      <c r="B148" s="731" t="str">
        <f t="shared" si="52"/>
        <v/>
      </c>
      <c r="C148" s="376">
        <f t="shared" si="53"/>
        <v>136</v>
      </c>
      <c r="D148" s="766"/>
      <c r="E148" s="384"/>
      <c r="F148" s="385"/>
      <c r="G148" s="386"/>
      <c r="H148" s="387"/>
      <c r="I148" s="388"/>
      <c r="J148" s="389" t="str">
        <f>IFERROR(IF(I148="","",VLOOKUP(I148,国・地域!A:C,2,FALSE)),"正しい番号を入力してください")</f>
        <v/>
      </c>
      <c r="K148" s="390" t="str">
        <f>IFERROR(IF(I148="","",VLOOKUP(I148,国・地域!A:C,3,FALSE)),"正しい番号を入力してください")</f>
        <v/>
      </c>
      <c r="L148" s="383"/>
      <c r="M148" s="391"/>
      <c r="N148" s="392"/>
      <c r="O148" s="392"/>
      <c r="P148" s="392"/>
      <c r="Q148" s="392"/>
      <c r="R148" s="392"/>
      <c r="S148" s="392"/>
      <c r="T148" s="392"/>
      <c r="U148" s="393"/>
      <c r="V148" s="394"/>
      <c r="W148" s="393"/>
      <c r="X148" s="394"/>
      <c r="Y148" s="395"/>
      <c r="Z148" s="396"/>
      <c r="AA148" s="397"/>
      <c r="AB148" s="398"/>
      <c r="AC148" s="397"/>
      <c r="AD148" s="396"/>
      <c r="AE148" s="399"/>
      <c r="AF148" s="398"/>
      <c r="AG148" s="397"/>
      <c r="AH148" s="396"/>
      <c r="AI148" s="399"/>
      <c r="AJ148" s="398"/>
      <c r="AK148" s="397"/>
      <c r="AL148" s="396"/>
      <c r="AM148" s="384"/>
      <c r="AN148" s="386"/>
      <c r="AO148" s="383"/>
      <c r="AP148" s="384"/>
      <c r="AQ148" s="386"/>
      <c r="AR148" s="400"/>
      <c r="AS148" s="401"/>
      <c r="AT148" s="384"/>
      <c r="AU148" s="386"/>
      <c r="AV148" s="400"/>
      <c r="AW148" s="402"/>
      <c r="AX148" s="105" t="str">
        <f t="shared" si="37"/>
        <v/>
      </c>
      <c r="AY148" s="105" t="str">
        <f t="shared" si="38"/>
        <v/>
      </c>
      <c r="AZ148" s="540"/>
      <c r="BA148" s="513">
        <f t="shared" si="39"/>
        <v>0</v>
      </c>
      <c r="BB148" s="513">
        <f t="shared" si="40"/>
        <v>0</v>
      </c>
      <c r="BC148" s="513">
        <f t="shared" si="41"/>
        <v>0</v>
      </c>
      <c r="BD148" s="513">
        <f t="shared" si="42"/>
        <v>0</v>
      </c>
      <c r="BE148" s="513">
        <f t="shared" si="43"/>
        <v>0</v>
      </c>
      <c r="BF148" s="513">
        <f t="shared" si="54"/>
        <v>0</v>
      </c>
      <c r="BG148" s="513">
        <f t="shared" si="44"/>
        <v>0</v>
      </c>
      <c r="BH148" s="513">
        <f t="shared" si="45"/>
        <v>0</v>
      </c>
      <c r="BI148" s="513">
        <f t="shared" si="46"/>
        <v>0</v>
      </c>
      <c r="BJ148" s="513">
        <f t="shared" si="47"/>
        <v>0</v>
      </c>
      <c r="BK148" s="513">
        <f t="shared" si="48"/>
        <v>0</v>
      </c>
      <c r="BL148" s="513">
        <f t="shared" si="49"/>
        <v>0</v>
      </c>
      <c r="BM148" s="513">
        <f t="shared" si="50"/>
        <v>0</v>
      </c>
      <c r="BN148" s="513"/>
      <c r="BO148" s="513">
        <f t="shared" si="51"/>
        <v>0</v>
      </c>
      <c r="BP148" s="540"/>
      <c r="BQ148" s="540"/>
      <c r="BR148" s="540"/>
      <c r="BS148" s="540"/>
      <c r="BT148" s="540"/>
      <c r="BU148" s="540"/>
      <c r="BV148" s="540"/>
      <c r="BW148" s="539"/>
      <c r="BX148" s="539"/>
      <c r="BY148" s="539"/>
      <c r="BZ148" s="539"/>
      <c r="CA148" s="539"/>
      <c r="CB148" s="539"/>
      <c r="CC148" s="539"/>
      <c r="CD148" s="539"/>
      <c r="CE148" s="539"/>
      <c r="CF148" s="539"/>
      <c r="CG148" s="539"/>
      <c r="CH148" s="539"/>
      <c r="CI148" s="539"/>
      <c r="CJ148" s="539"/>
      <c r="CK148" s="539"/>
      <c r="CL148" s="539"/>
      <c r="CM148" s="539"/>
      <c r="CN148" s="539"/>
      <c r="CO148" s="539"/>
      <c r="CP148" s="364"/>
      <c r="CQ148" s="364"/>
    </row>
    <row r="149" spans="1:95" s="37" customFormat="1" ht="37.5" customHeight="1" x14ac:dyDescent="0.15">
      <c r="A149" s="687" t="str">
        <f>IF(B149&lt;&gt;"",設定!$C$4,"")</f>
        <v/>
      </c>
      <c r="B149" s="253" t="str">
        <f t="shared" si="52"/>
        <v/>
      </c>
      <c r="C149" s="444">
        <f t="shared" si="53"/>
        <v>137</v>
      </c>
      <c r="D149" s="767"/>
      <c r="E149" s="403"/>
      <c r="F149" s="404"/>
      <c r="G149" s="405"/>
      <c r="H149" s="406"/>
      <c r="I149" s="407"/>
      <c r="J149" s="408" t="str">
        <f>IFERROR(IF(I149="","",VLOOKUP(I149,国・地域!A:C,2,FALSE)),"正しい番号を入力してください")</f>
        <v/>
      </c>
      <c r="K149" s="409" t="str">
        <f>IFERROR(IF(I149="","",VLOOKUP(I149,国・地域!A:C,3,FALSE)),"正しい番号を入力してください")</f>
        <v/>
      </c>
      <c r="L149" s="381"/>
      <c r="M149" s="410"/>
      <c r="N149" s="411"/>
      <c r="O149" s="411"/>
      <c r="P149" s="411"/>
      <c r="Q149" s="411"/>
      <c r="R149" s="411"/>
      <c r="S149" s="411"/>
      <c r="T149" s="411"/>
      <c r="U149" s="412"/>
      <c r="V149" s="413"/>
      <c r="W149" s="412"/>
      <c r="X149" s="413"/>
      <c r="Y149" s="414"/>
      <c r="Z149" s="415"/>
      <c r="AA149" s="416"/>
      <c r="AB149" s="417"/>
      <c r="AC149" s="416"/>
      <c r="AD149" s="415"/>
      <c r="AE149" s="418"/>
      <c r="AF149" s="417"/>
      <c r="AG149" s="416"/>
      <c r="AH149" s="415"/>
      <c r="AI149" s="418"/>
      <c r="AJ149" s="417"/>
      <c r="AK149" s="416"/>
      <c r="AL149" s="415"/>
      <c r="AM149" s="403"/>
      <c r="AN149" s="405"/>
      <c r="AO149" s="381"/>
      <c r="AP149" s="403"/>
      <c r="AQ149" s="405"/>
      <c r="AR149" s="419"/>
      <c r="AS149" s="420"/>
      <c r="AT149" s="403"/>
      <c r="AU149" s="405"/>
      <c r="AV149" s="419"/>
      <c r="AW149" s="421"/>
      <c r="AX149" s="105" t="str">
        <f t="shared" si="37"/>
        <v/>
      </c>
      <c r="AY149" s="105" t="str">
        <f t="shared" si="38"/>
        <v/>
      </c>
      <c r="AZ149" s="540"/>
      <c r="BA149" s="513">
        <f t="shared" si="39"/>
        <v>0</v>
      </c>
      <c r="BB149" s="513">
        <f t="shared" si="40"/>
        <v>0</v>
      </c>
      <c r="BC149" s="513">
        <f t="shared" si="41"/>
        <v>0</v>
      </c>
      <c r="BD149" s="513">
        <f t="shared" si="42"/>
        <v>0</v>
      </c>
      <c r="BE149" s="513">
        <f t="shared" si="43"/>
        <v>0</v>
      </c>
      <c r="BF149" s="513">
        <f t="shared" si="54"/>
        <v>0</v>
      </c>
      <c r="BG149" s="513">
        <f t="shared" si="44"/>
        <v>0</v>
      </c>
      <c r="BH149" s="513">
        <f t="shared" si="45"/>
        <v>0</v>
      </c>
      <c r="BI149" s="513">
        <f t="shared" si="46"/>
        <v>0</v>
      </c>
      <c r="BJ149" s="513">
        <f t="shared" si="47"/>
        <v>0</v>
      </c>
      <c r="BK149" s="513">
        <f t="shared" si="48"/>
        <v>0</v>
      </c>
      <c r="BL149" s="513">
        <f t="shared" si="49"/>
        <v>0</v>
      </c>
      <c r="BM149" s="513">
        <f t="shared" si="50"/>
        <v>0</v>
      </c>
      <c r="BN149" s="513"/>
      <c r="BO149" s="513">
        <f t="shared" si="51"/>
        <v>0</v>
      </c>
      <c r="BP149" s="540"/>
      <c r="BQ149" s="540"/>
      <c r="BR149" s="540"/>
      <c r="BS149" s="540"/>
      <c r="BT149" s="540"/>
      <c r="BU149" s="540"/>
      <c r="BV149" s="540"/>
      <c r="BW149" s="539"/>
      <c r="BX149" s="539"/>
      <c r="BY149" s="539"/>
      <c r="BZ149" s="539"/>
      <c r="CA149" s="539"/>
      <c r="CB149" s="539"/>
      <c r="CC149" s="539"/>
      <c r="CD149" s="539"/>
      <c r="CE149" s="539"/>
      <c r="CF149" s="539"/>
      <c r="CG149" s="539"/>
      <c r="CH149" s="539"/>
      <c r="CI149" s="539"/>
      <c r="CJ149" s="539"/>
      <c r="CK149" s="539"/>
      <c r="CL149" s="539"/>
      <c r="CM149" s="539"/>
      <c r="CN149" s="539"/>
      <c r="CO149" s="539"/>
      <c r="CP149" s="364"/>
      <c r="CQ149" s="364"/>
    </row>
    <row r="150" spans="1:95" s="37" customFormat="1" ht="37.5" customHeight="1" x14ac:dyDescent="0.15">
      <c r="A150" s="687" t="str">
        <f>IF(B150&lt;&gt;"",設定!$C$4,"")</f>
        <v/>
      </c>
      <c r="B150" s="253" t="str">
        <f t="shared" si="52"/>
        <v/>
      </c>
      <c r="C150" s="444">
        <f t="shared" si="53"/>
        <v>138</v>
      </c>
      <c r="D150" s="767"/>
      <c r="E150" s="403"/>
      <c r="F150" s="404"/>
      <c r="G150" s="405"/>
      <c r="H150" s="406"/>
      <c r="I150" s="407"/>
      <c r="J150" s="408" t="str">
        <f>IFERROR(IF(I150="","",VLOOKUP(I150,国・地域!A:C,2,FALSE)),"正しい番号を入力してください")</f>
        <v/>
      </c>
      <c r="K150" s="409" t="str">
        <f>IFERROR(IF(I150="","",VLOOKUP(I150,国・地域!A:C,3,FALSE)),"正しい番号を入力してください")</f>
        <v/>
      </c>
      <c r="L150" s="381"/>
      <c r="M150" s="410"/>
      <c r="N150" s="411"/>
      <c r="O150" s="411"/>
      <c r="P150" s="411"/>
      <c r="Q150" s="411"/>
      <c r="R150" s="411"/>
      <c r="S150" s="411"/>
      <c r="T150" s="411"/>
      <c r="U150" s="412"/>
      <c r="V150" s="413"/>
      <c r="W150" s="412"/>
      <c r="X150" s="413"/>
      <c r="Y150" s="414"/>
      <c r="Z150" s="415"/>
      <c r="AA150" s="416"/>
      <c r="AB150" s="417"/>
      <c r="AC150" s="416"/>
      <c r="AD150" s="415"/>
      <c r="AE150" s="418"/>
      <c r="AF150" s="417"/>
      <c r="AG150" s="416"/>
      <c r="AH150" s="415"/>
      <c r="AI150" s="418"/>
      <c r="AJ150" s="417"/>
      <c r="AK150" s="416"/>
      <c r="AL150" s="415"/>
      <c r="AM150" s="403"/>
      <c r="AN150" s="405"/>
      <c r="AO150" s="381"/>
      <c r="AP150" s="403"/>
      <c r="AQ150" s="405"/>
      <c r="AR150" s="419"/>
      <c r="AS150" s="420"/>
      <c r="AT150" s="403"/>
      <c r="AU150" s="405"/>
      <c r="AV150" s="419"/>
      <c r="AW150" s="421"/>
      <c r="AX150" s="105" t="str">
        <f t="shared" si="37"/>
        <v/>
      </c>
      <c r="AY150" s="105" t="str">
        <f t="shared" si="38"/>
        <v/>
      </c>
      <c r="AZ150" s="540"/>
      <c r="BA150" s="513">
        <f t="shared" si="39"/>
        <v>0</v>
      </c>
      <c r="BB150" s="513">
        <f t="shared" si="40"/>
        <v>0</v>
      </c>
      <c r="BC150" s="513">
        <f t="shared" si="41"/>
        <v>0</v>
      </c>
      <c r="BD150" s="513">
        <f t="shared" si="42"/>
        <v>0</v>
      </c>
      <c r="BE150" s="513">
        <f t="shared" si="43"/>
        <v>0</v>
      </c>
      <c r="BF150" s="513">
        <f t="shared" si="54"/>
        <v>0</v>
      </c>
      <c r="BG150" s="513">
        <f t="shared" si="44"/>
        <v>0</v>
      </c>
      <c r="BH150" s="513">
        <f t="shared" si="45"/>
        <v>0</v>
      </c>
      <c r="BI150" s="513">
        <f t="shared" si="46"/>
        <v>0</v>
      </c>
      <c r="BJ150" s="513">
        <f t="shared" si="47"/>
        <v>0</v>
      </c>
      <c r="BK150" s="513">
        <f t="shared" si="48"/>
        <v>0</v>
      </c>
      <c r="BL150" s="513">
        <f t="shared" si="49"/>
        <v>0</v>
      </c>
      <c r="BM150" s="513">
        <f t="shared" si="50"/>
        <v>0</v>
      </c>
      <c r="BN150" s="513"/>
      <c r="BO150" s="513">
        <f t="shared" si="51"/>
        <v>0</v>
      </c>
      <c r="BP150" s="540"/>
      <c r="BQ150" s="540"/>
      <c r="BR150" s="540"/>
      <c r="BS150" s="540"/>
      <c r="BT150" s="540"/>
      <c r="BU150" s="540"/>
      <c r="BV150" s="540"/>
      <c r="BW150" s="539"/>
      <c r="BX150" s="539"/>
      <c r="BY150" s="539"/>
      <c r="BZ150" s="539"/>
      <c r="CA150" s="539"/>
      <c r="CB150" s="539"/>
      <c r="CC150" s="539"/>
      <c r="CD150" s="539"/>
      <c r="CE150" s="539"/>
      <c r="CF150" s="539"/>
      <c r="CG150" s="539"/>
      <c r="CH150" s="539"/>
      <c r="CI150" s="539"/>
      <c r="CJ150" s="539"/>
      <c r="CK150" s="539"/>
      <c r="CL150" s="539"/>
      <c r="CM150" s="539"/>
      <c r="CN150" s="539"/>
      <c r="CO150" s="539"/>
      <c r="CP150" s="364"/>
      <c r="CQ150" s="364"/>
    </row>
    <row r="151" spans="1:95" s="37" customFormat="1" ht="37.5" customHeight="1" x14ac:dyDescent="0.15">
      <c r="A151" s="687" t="str">
        <f>IF(B151&lt;&gt;"",設定!$C$4,"")</f>
        <v/>
      </c>
      <c r="B151" s="253" t="str">
        <f t="shared" si="52"/>
        <v/>
      </c>
      <c r="C151" s="444">
        <f t="shared" si="53"/>
        <v>139</v>
      </c>
      <c r="D151" s="767"/>
      <c r="E151" s="403"/>
      <c r="F151" s="404"/>
      <c r="G151" s="405"/>
      <c r="H151" s="406"/>
      <c r="I151" s="407"/>
      <c r="J151" s="408" t="str">
        <f>IFERROR(IF(I151="","",VLOOKUP(I151,国・地域!A:C,2,FALSE)),"正しい番号を入力してください")</f>
        <v/>
      </c>
      <c r="K151" s="409" t="str">
        <f>IFERROR(IF(I151="","",VLOOKUP(I151,国・地域!A:C,3,FALSE)),"正しい番号を入力してください")</f>
        <v/>
      </c>
      <c r="L151" s="381"/>
      <c r="M151" s="410"/>
      <c r="N151" s="411"/>
      <c r="O151" s="411"/>
      <c r="P151" s="411"/>
      <c r="Q151" s="411"/>
      <c r="R151" s="411"/>
      <c r="S151" s="411"/>
      <c r="T151" s="411"/>
      <c r="U151" s="412"/>
      <c r="V151" s="413"/>
      <c r="W151" s="412"/>
      <c r="X151" s="413"/>
      <c r="Y151" s="414"/>
      <c r="Z151" s="415"/>
      <c r="AA151" s="416"/>
      <c r="AB151" s="417"/>
      <c r="AC151" s="416"/>
      <c r="AD151" s="415"/>
      <c r="AE151" s="418"/>
      <c r="AF151" s="417"/>
      <c r="AG151" s="416"/>
      <c r="AH151" s="415"/>
      <c r="AI151" s="418"/>
      <c r="AJ151" s="417"/>
      <c r="AK151" s="416"/>
      <c r="AL151" s="415"/>
      <c r="AM151" s="403"/>
      <c r="AN151" s="405"/>
      <c r="AO151" s="381"/>
      <c r="AP151" s="403"/>
      <c r="AQ151" s="405"/>
      <c r="AR151" s="419"/>
      <c r="AS151" s="420"/>
      <c r="AT151" s="403"/>
      <c r="AU151" s="405"/>
      <c r="AV151" s="419"/>
      <c r="AW151" s="421"/>
      <c r="AX151" s="105" t="str">
        <f t="shared" si="37"/>
        <v/>
      </c>
      <c r="AY151" s="105" t="str">
        <f t="shared" si="38"/>
        <v/>
      </c>
      <c r="AZ151" s="540"/>
      <c r="BA151" s="513">
        <f t="shared" si="39"/>
        <v>0</v>
      </c>
      <c r="BB151" s="513">
        <f t="shared" si="40"/>
        <v>0</v>
      </c>
      <c r="BC151" s="513">
        <f t="shared" si="41"/>
        <v>0</v>
      </c>
      <c r="BD151" s="513">
        <f t="shared" si="42"/>
        <v>0</v>
      </c>
      <c r="BE151" s="513">
        <f t="shared" si="43"/>
        <v>0</v>
      </c>
      <c r="BF151" s="513">
        <f t="shared" si="54"/>
        <v>0</v>
      </c>
      <c r="BG151" s="513">
        <f t="shared" si="44"/>
        <v>0</v>
      </c>
      <c r="BH151" s="513">
        <f t="shared" si="45"/>
        <v>0</v>
      </c>
      <c r="BI151" s="513">
        <f t="shared" si="46"/>
        <v>0</v>
      </c>
      <c r="BJ151" s="513">
        <f t="shared" si="47"/>
        <v>0</v>
      </c>
      <c r="BK151" s="513">
        <f t="shared" si="48"/>
        <v>0</v>
      </c>
      <c r="BL151" s="513">
        <f t="shared" si="49"/>
        <v>0</v>
      </c>
      <c r="BM151" s="513">
        <f t="shared" si="50"/>
        <v>0</v>
      </c>
      <c r="BN151" s="513"/>
      <c r="BO151" s="513">
        <f t="shared" si="51"/>
        <v>0</v>
      </c>
      <c r="BP151" s="540"/>
      <c r="BQ151" s="540"/>
      <c r="BR151" s="540"/>
      <c r="BS151" s="540"/>
      <c r="BT151" s="540"/>
      <c r="BU151" s="540"/>
      <c r="BV151" s="540"/>
      <c r="BW151" s="539"/>
      <c r="BX151" s="539"/>
      <c r="BY151" s="539"/>
      <c r="BZ151" s="539"/>
      <c r="CA151" s="539"/>
      <c r="CB151" s="539"/>
      <c r="CC151" s="539"/>
      <c r="CD151" s="539"/>
      <c r="CE151" s="539"/>
      <c r="CF151" s="539"/>
      <c r="CG151" s="539"/>
      <c r="CH151" s="539"/>
      <c r="CI151" s="539"/>
      <c r="CJ151" s="539"/>
      <c r="CK151" s="539"/>
      <c r="CL151" s="539"/>
      <c r="CM151" s="539"/>
      <c r="CN151" s="539"/>
      <c r="CO151" s="539"/>
      <c r="CP151" s="364"/>
      <c r="CQ151" s="364"/>
    </row>
    <row r="152" spans="1:95" s="37" customFormat="1" ht="37.5" customHeight="1" x14ac:dyDescent="0.15">
      <c r="A152" s="738" t="str">
        <f>IF(B152&lt;&gt;"",設定!$C$4,"")</f>
        <v/>
      </c>
      <c r="B152" s="254" t="str">
        <f t="shared" si="52"/>
        <v/>
      </c>
      <c r="C152" s="445">
        <f t="shared" si="53"/>
        <v>140</v>
      </c>
      <c r="D152" s="768"/>
      <c r="E152" s="422"/>
      <c r="F152" s="423"/>
      <c r="G152" s="424"/>
      <c r="H152" s="425"/>
      <c r="I152" s="426"/>
      <c r="J152" s="427" t="str">
        <f>IFERROR(IF(I152="","",VLOOKUP(I152,国・地域!A:C,2,FALSE)),"正しい番号を入力してください")</f>
        <v/>
      </c>
      <c r="K152" s="428" t="str">
        <f>IFERROR(IF(I152="","",VLOOKUP(I152,国・地域!A:C,3,FALSE)),"正しい番号を入力してください")</f>
        <v/>
      </c>
      <c r="L152" s="382"/>
      <c r="M152" s="429"/>
      <c r="N152" s="430"/>
      <c r="O152" s="430"/>
      <c r="P152" s="430"/>
      <c r="Q152" s="430"/>
      <c r="R152" s="430"/>
      <c r="S152" s="430"/>
      <c r="T152" s="430"/>
      <c r="U152" s="431"/>
      <c r="V152" s="432"/>
      <c r="W152" s="431"/>
      <c r="X152" s="432"/>
      <c r="Y152" s="433"/>
      <c r="Z152" s="434"/>
      <c r="AA152" s="435"/>
      <c r="AB152" s="436"/>
      <c r="AC152" s="435"/>
      <c r="AD152" s="434"/>
      <c r="AE152" s="437"/>
      <c r="AF152" s="436"/>
      <c r="AG152" s="435"/>
      <c r="AH152" s="434"/>
      <c r="AI152" s="437"/>
      <c r="AJ152" s="436"/>
      <c r="AK152" s="435"/>
      <c r="AL152" s="434"/>
      <c r="AM152" s="422"/>
      <c r="AN152" s="424"/>
      <c r="AO152" s="382"/>
      <c r="AP152" s="422"/>
      <c r="AQ152" s="424"/>
      <c r="AR152" s="438"/>
      <c r="AS152" s="439"/>
      <c r="AT152" s="422"/>
      <c r="AU152" s="424"/>
      <c r="AV152" s="438"/>
      <c r="AW152" s="440"/>
      <c r="AX152" s="105" t="str">
        <f t="shared" si="37"/>
        <v/>
      </c>
      <c r="AY152" s="105" t="str">
        <f t="shared" si="38"/>
        <v/>
      </c>
      <c r="AZ152" s="540"/>
      <c r="BA152" s="513">
        <f t="shared" si="39"/>
        <v>0</v>
      </c>
      <c r="BB152" s="513">
        <f t="shared" si="40"/>
        <v>0</v>
      </c>
      <c r="BC152" s="513">
        <f t="shared" si="41"/>
        <v>0</v>
      </c>
      <c r="BD152" s="513">
        <f t="shared" si="42"/>
        <v>0</v>
      </c>
      <c r="BE152" s="513">
        <f t="shared" si="43"/>
        <v>0</v>
      </c>
      <c r="BF152" s="513">
        <f t="shared" si="54"/>
        <v>0</v>
      </c>
      <c r="BG152" s="513">
        <f t="shared" si="44"/>
        <v>0</v>
      </c>
      <c r="BH152" s="513">
        <f t="shared" si="45"/>
        <v>0</v>
      </c>
      <c r="BI152" s="513">
        <f t="shared" si="46"/>
        <v>0</v>
      </c>
      <c r="BJ152" s="513">
        <f t="shared" si="47"/>
        <v>0</v>
      </c>
      <c r="BK152" s="513">
        <f t="shared" si="48"/>
        <v>0</v>
      </c>
      <c r="BL152" s="513">
        <f t="shared" si="49"/>
        <v>0</v>
      </c>
      <c r="BM152" s="513">
        <f t="shared" si="50"/>
        <v>0</v>
      </c>
      <c r="BN152" s="513"/>
      <c r="BO152" s="513">
        <f t="shared" si="51"/>
        <v>0</v>
      </c>
      <c r="BP152" s="540"/>
      <c r="BQ152" s="540"/>
      <c r="BR152" s="540"/>
      <c r="BS152" s="540"/>
      <c r="BT152" s="540"/>
      <c r="BU152" s="540"/>
      <c r="BV152" s="540"/>
      <c r="BW152" s="539"/>
      <c r="BX152" s="539"/>
      <c r="BY152" s="539"/>
      <c r="BZ152" s="539"/>
      <c r="CA152" s="539"/>
      <c r="CB152" s="539"/>
      <c r="CC152" s="539"/>
      <c r="CD152" s="539"/>
      <c r="CE152" s="539"/>
      <c r="CF152" s="539"/>
      <c r="CG152" s="539"/>
      <c r="CH152" s="539"/>
      <c r="CI152" s="539"/>
      <c r="CJ152" s="539"/>
      <c r="CK152" s="539"/>
      <c r="CL152" s="539"/>
      <c r="CM152" s="539"/>
      <c r="CN152" s="539"/>
      <c r="CO152" s="539"/>
      <c r="CP152" s="364"/>
      <c r="CQ152" s="364"/>
    </row>
    <row r="153" spans="1:95" s="37" customFormat="1" ht="37.5" customHeight="1" x14ac:dyDescent="0.15">
      <c r="A153" s="739" t="str">
        <f>IF(B153&lt;&gt;"",設定!$C$4,"")</f>
        <v/>
      </c>
      <c r="B153" s="731" t="str">
        <f t="shared" si="52"/>
        <v/>
      </c>
      <c r="C153" s="376">
        <f t="shared" si="53"/>
        <v>141</v>
      </c>
      <c r="D153" s="766"/>
      <c r="E153" s="384"/>
      <c r="F153" s="385"/>
      <c r="G153" s="386"/>
      <c r="H153" s="387"/>
      <c r="I153" s="388"/>
      <c r="J153" s="389" t="str">
        <f>IFERROR(IF(I153="","",VLOOKUP(I153,国・地域!A:C,2,FALSE)),"正しい番号を入力してください")</f>
        <v/>
      </c>
      <c r="K153" s="390" t="str">
        <f>IFERROR(IF(I153="","",VLOOKUP(I153,国・地域!A:C,3,FALSE)),"正しい番号を入力してください")</f>
        <v/>
      </c>
      <c r="L153" s="383"/>
      <c r="M153" s="391"/>
      <c r="N153" s="392"/>
      <c r="O153" s="392"/>
      <c r="P153" s="392"/>
      <c r="Q153" s="392"/>
      <c r="R153" s="392"/>
      <c r="S153" s="392"/>
      <c r="T153" s="392"/>
      <c r="U153" s="393"/>
      <c r="V153" s="394"/>
      <c r="W153" s="393"/>
      <c r="X153" s="394"/>
      <c r="Y153" s="395"/>
      <c r="Z153" s="396"/>
      <c r="AA153" s="397"/>
      <c r="AB153" s="398"/>
      <c r="AC153" s="397"/>
      <c r="AD153" s="396"/>
      <c r="AE153" s="399"/>
      <c r="AF153" s="398"/>
      <c r="AG153" s="397"/>
      <c r="AH153" s="396"/>
      <c r="AI153" s="399"/>
      <c r="AJ153" s="398"/>
      <c r="AK153" s="397"/>
      <c r="AL153" s="396"/>
      <c r="AM153" s="384"/>
      <c r="AN153" s="386"/>
      <c r="AO153" s="383"/>
      <c r="AP153" s="384"/>
      <c r="AQ153" s="386"/>
      <c r="AR153" s="400"/>
      <c r="AS153" s="401"/>
      <c r="AT153" s="384"/>
      <c r="AU153" s="386"/>
      <c r="AV153" s="400"/>
      <c r="AW153" s="402"/>
      <c r="AX153" s="105" t="str">
        <f t="shared" si="37"/>
        <v/>
      </c>
      <c r="AY153" s="105" t="str">
        <f t="shared" si="38"/>
        <v/>
      </c>
      <c r="AZ153" s="540"/>
      <c r="BA153" s="513">
        <f t="shared" si="39"/>
        <v>0</v>
      </c>
      <c r="BB153" s="513">
        <f t="shared" si="40"/>
        <v>0</v>
      </c>
      <c r="BC153" s="513">
        <f t="shared" si="41"/>
        <v>0</v>
      </c>
      <c r="BD153" s="513">
        <f t="shared" si="42"/>
        <v>0</v>
      </c>
      <c r="BE153" s="513">
        <f t="shared" si="43"/>
        <v>0</v>
      </c>
      <c r="BF153" s="513">
        <f t="shared" si="54"/>
        <v>0</v>
      </c>
      <c r="BG153" s="513">
        <f t="shared" si="44"/>
        <v>0</v>
      </c>
      <c r="BH153" s="513">
        <f t="shared" si="45"/>
        <v>0</v>
      </c>
      <c r="BI153" s="513">
        <f t="shared" si="46"/>
        <v>0</v>
      </c>
      <c r="BJ153" s="513">
        <f t="shared" si="47"/>
        <v>0</v>
      </c>
      <c r="BK153" s="513">
        <f t="shared" si="48"/>
        <v>0</v>
      </c>
      <c r="BL153" s="513">
        <f t="shared" si="49"/>
        <v>0</v>
      </c>
      <c r="BM153" s="513">
        <f t="shared" si="50"/>
        <v>0</v>
      </c>
      <c r="BN153" s="513"/>
      <c r="BO153" s="513">
        <f t="shared" si="51"/>
        <v>0</v>
      </c>
      <c r="BP153" s="540"/>
      <c r="BQ153" s="540"/>
      <c r="BR153" s="540"/>
      <c r="BS153" s="540"/>
      <c r="BT153" s="540"/>
      <c r="BU153" s="540"/>
      <c r="BV153" s="540"/>
      <c r="BW153" s="539"/>
      <c r="BX153" s="539"/>
      <c r="BY153" s="539"/>
      <c r="BZ153" s="539"/>
      <c r="CA153" s="539"/>
      <c r="CB153" s="539"/>
      <c r="CC153" s="539"/>
      <c r="CD153" s="539"/>
      <c r="CE153" s="539"/>
      <c r="CF153" s="539"/>
      <c r="CG153" s="539"/>
      <c r="CH153" s="539"/>
      <c r="CI153" s="539"/>
      <c r="CJ153" s="539"/>
      <c r="CK153" s="539"/>
      <c r="CL153" s="539"/>
      <c r="CM153" s="539"/>
      <c r="CN153" s="539"/>
      <c r="CO153" s="539"/>
      <c r="CP153" s="364"/>
      <c r="CQ153" s="364"/>
    </row>
    <row r="154" spans="1:95" s="37" customFormat="1" ht="37.5" customHeight="1" x14ac:dyDescent="0.15">
      <c r="A154" s="687" t="str">
        <f>IF(B154&lt;&gt;"",設定!$C$4,"")</f>
        <v/>
      </c>
      <c r="B154" s="253" t="str">
        <f t="shared" si="52"/>
        <v/>
      </c>
      <c r="C154" s="444">
        <f t="shared" si="53"/>
        <v>142</v>
      </c>
      <c r="D154" s="767"/>
      <c r="E154" s="403"/>
      <c r="F154" s="404"/>
      <c r="G154" s="405"/>
      <c r="H154" s="406"/>
      <c r="I154" s="407"/>
      <c r="J154" s="408" t="str">
        <f>IFERROR(IF(I154="","",VLOOKUP(I154,国・地域!A:C,2,FALSE)),"正しい番号を入力してください")</f>
        <v/>
      </c>
      <c r="K154" s="409" t="str">
        <f>IFERROR(IF(I154="","",VLOOKUP(I154,国・地域!A:C,3,FALSE)),"正しい番号を入力してください")</f>
        <v/>
      </c>
      <c r="L154" s="381"/>
      <c r="M154" s="410"/>
      <c r="N154" s="411"/>
      <c r="O154" s="411"/>
      <c r="P154" s="411"/>
      <c r="Q154" s="411"/>
      <c r="R154" s="411"/>
      <c r="S154" s="411"/>
      <c r="T154" s="411"/>
      <c r="U154" s="412"/>
      <c r="V154" s="413"/>
      <c r="W154" s="412"/>
      <c r="X154" s="413"/>
      <c r="Y154" s="414"/>
      <c r="Z154" s="415"/>
      <c r="AA154" s="416"/>
      <c r="AB154" s="417"/>
      <c r="AC154" s="416"/>
      <c r="AD154" s="415"/>
      <c r="AE154" s="418"/>
      <c r="AF154" s="417"/>
      <c r="AG154" s="416"/>
      <c r="AH154" s="415"/>
      <c r="AI154" s="418"/>
      <c r="AJ154" s="417"/>
      <c r="AK154" s="416"/>
      <c r="AL154" s="415"/>
      <c r="AM154" s="403"/>
      <c r="AN154" s="405"/>
      <c r="AO154" s="381"/>
      <c r="AP154" s="403"/>
      <c r="AQ154" s="405"/>
      <c r="AR154" s="419"/>
      <c r="AS154" s="420"/>
      <c r="AT154" s="403"/>
      <c r="AU154" s="405"/>
      <c r="AV154" s="419"/>
      <c r="AW154" s="421"/>
      <c r="AX154" s="105" t="str">
        <f t="shared" si="37"/>
        <v/>
      </c>
      <c r="AY154" s="105" t="str">
        <f t="shared" si="38"/>
        <v/>
      </c>
      <c r="AZ154" s="540"/>
      <c r="BA154" s="513">
        <f t="shared" si="39"/>
        <v>0</v>
      </c>
      <c r="BB154" s="513">
        <f t="shared" si="40"/>
        <v>0</v>
      </c>
      <c r="BC154" s="513">
        <f t="shared" si="41"/>
        <v>0</v>
      </c>
      <c r="BD154" s="513">
        <f t="shared" si="42"/>
        <v>0</v>
      </c>
      <c r="BE154" s="513">
        <f t="shared" si="43"/>
        <v>0</v>
      </c>
      <c r="BF154" s="513">
        <f t="shared" si="54"/>
        <v>0</v>
      </c>
      <c r="BG154" s="513">
        <f t="shared" si="44"/>
        <v>0</v>
      </c>
      <c r="BH154" s="513">
        <f t="shared" si="45"/>
        <v>0</v>
      </c>
      <c r="BI154" s="513">
        <f t="shared" si="46"/>
        <v>0</v>
      </c>
      <c r="BJ154" s="513">
        <f t="shared" si="47"/>
        <v>0</v>
      </c>
      <c r="BK154" s="513">
        <f t="shared" si="48"/>
        <v>0</v>
      </c>
      <c r="BL154" s="513">
        <f t="shared" si="49"/>
        <v>0</v>
      </c>
      <c r="BM154" s="513">
        <f t="shared" si="50"/>
        <v>0</v>
      </c>
      <c r="BN154" s="513"/>
      <c r="BO154" s="513">
        <f t="shared" si="51"/>
        <v>0</v>
      </c>
      <c r="BP154" s="540"/>
      <c r="BQ154" s="540"/>
      <c r="BR154" s="540"/>
      <c r="BS154" s="540"/>
      <c r="BT154" s="540"/>
      <c r="BU154" s="540"/>
      <c r="BV154" s="540"/>
      <c r="BW154" s="539"/>
      <c r="BX154" s="539"/>
      <c r="BY154" s="539"/>
      <c r="BZ154" s="539"/>
      <c r="CA154" s="539"/>
      <c r="CB154" s="539"/>
      <c r="CC154" s="539"/>
      <c r="CD154" s="539"/>
      <c r="CE154" s="539"/>
      <c r="CF154" s="539"/>
      <c r="CG154" s="539"/>
      <c r="CH154" s="539"/>
      <c r="CI154" s="539"/>
      <c r="CJ154" s="539"/>
      <c r="CK154" s="539"/>
      <c r="CL154" s="539"/>
      <c r="CM154" s="539"/>
      <c r="CN154" s="539"/>
      <c r="CO154" s="539"/>
      <c r="CP154" s="364"/>
      <c r="CQ154" s="364"/>
    </row>
    <row r="155" spans="1:95" s="37" customFormat="1" ht="37.5" customHeight="1" x14ac:dyDescent="0.15">
      <c r="A155" s="687" t="str">
        <f>IF(B155&lt;&gt;"",設定!$C$4,"")</f>
        <v/>
      </c>
      <c r="B155" s="253" t="str">
        <f t="shared" si="52"/>
        <v/>
      </c>
      <c r="C155" s="444">
        <f t="shared" si="53"/>
        <v>143</v>
      </c>
      <c r="D155" s="767"/>
      <c r="E155" s="403"/>
      <c r="F155" s="404"/>
      <c r="G155" s="405"/>
      <c r="H155" s="406"/>
      <c r="I155" s="407"/>
      <c r="J155" s="408" t="str">
        <f>IFERROR(IF(I155="","",VLOOKUP(I155,国・地域!A:C,2,FALSE)),"正しい番号を入力してください")</f>
        <v/>
      </c>
      <c r="K155" s="409" t="str">
        <f>IFERROR(IF(I155="","",VLOOKUP(I155,国・地域!A:C,3,FALSE)),"正しい番号を入力してください")</f>
        <v/>
      </c>
      <c r="L155" s="381"/>
      <c r="M155" s="410"/>
      <c r="N155" s="411"/>
      <c r="O155" s="411"/>
      <c r="P155" s="411"/>
      <c r="Q155" s="411"/>
      <c r="R155" s="411"/>
      <c r="S155" s="411"/>
      <c r="T155" s="411"/>
      <c r="U155" s="412"/>
      <c r="V155" s="413"/>
      <c r="W155" s="412"/>
      <c r="X155" s="413"/>
      <c r="Y155" s="414"/>
      <c r="Z155" s="415"/>
      <c r="AA155" s="416"/>
      <c r="AB155" s="417"/>
      <c r="AC155" s="416"/>
      <c r="AD155" s="415"/>
      <c r="AE155" s="418"/>
      <c r="AF155" s="417"/>
      <c r="AG155" s="416"/>
      <c r="AH155" s="415"/>
      <c r="AI155" s="418"/>
      <c r="AJ155" s="417"/>
      <c r="AK155" s="416"/>
      <c r="AL155" s="415"/>
      <c r="AM155" s="403"/>
      <c r="AN155" s="405"/>
      <c r="AO155" s="381"/>
      <c r="AP155" s="403"/>
      <c r="AQ155" s="405"/>
      <c r="AR155" s="419"/>
      <c r="AS155" s="420"/>
      <c r="AT155" s="403"/>
      <c r="AU155" s="405"/>
      <c r="AV155" s="419"/>
      <c r="AW155" s="421"/>
      <c r="AX155" s="105" t="str">
        <f t="shared" si="37"/>
        <v/>
      </c>
      <c r="AY155" s="105" t="str">
        <f t="shared" si="38"/>
        <v/>
      </c>
      <c r="AZ155" s="540"/>
      <c r="BA155" s="513">
        <f t="shared" si="39"/>
        <v>0</v>
      </c>
      <c r="BB155" s="513">
        <f t="shared" si="40"/>
        <v>0</v>
      </c>
      <c r="BC155" s="513">
        <f t="shared" si="41"/>
        <v>0</v>
      </c>
      <c r="BD155" s="513">
        <f t="shared" si="42"/>
        <v>0</v>
      </c>
      <c r="BE155" s="513">
        <f t="shared" si="43"/>
        <v>0</v>
      </c>
      <c r="BF155" s="513">
        <f t="shared" si="54"/>
        <v>0</v>
      </c>
      <c r="BG155" s="513">
        <f t="shared" si="44"/>
        <v>0</v>
      </c>
      <c r="BH155" s="513">
        <f t="shared" si="45"/>
        <v>0</v>
      </c>
      <c r="BI155" s="513">
        <f t="shared" si="46"/>
        <v>0</v>
      </c>
      <c r="BJ155" s="513">
        <f t="shared" si="47"/>
        <v>0</v>
      </c>
      <c r="BK155" s="513">
        <f t="shared" si="48"/>
        <v>0</v>
      </c>
      <c r="BL155" s="513">
        <f t="shared" si="49"/>
        <v>0</v>
      </c>
      <c r="BM155" s="513">
        <f t="shared" si="50"/>
        <v>0</v>
      </c>
      <c r="BN155" s="513"/>
      <c r="BO155" s="513">
        <f t="shared" si="51"/>
        <v>0</v>
      </c>
      <c r="BP155" s="540"/>
      <c r="BQ155" s="540"/>
      <c r="BR155" s="540"/>
      <c r="BS155" s="540"/>
      <c r="BT155" s="540"/>
      <c r="BU155" s="540"/>
      <c r="BV155" s="540"/>
      <c r="BW155" s="539"/>
      <c r="BX155" s="539"/>
      <c r="BY155" s="539"/>
      <c r="BZ155" s="539"/>
      <c r="CA155" s="539"/>
      <c r="CB155" s="539"/>
      <c r="CC155" s="539"/>
      <c r="CD155" s="539"/>
      <c r="CE155" s="539"/>
      <c r="CF155" s="539"/>
      <c r="CG155" s="539"/>
      <c r="CH155" s="539"/>
      <c r="CI155" s="539"/>
      <c r="CJ155" s="539"/>
      <c r="CK155" s="539"/>
      <c r="CL155" s="539"/>
      <c r="CM155" s="539"/>
      <c r="CN155" s="539"/>
      <c r="CO155" s="539"/>
      <c r="CP155" s="364"/>
      <c r="CQ155" s="364"/>
    </row>
    <row r="156" spans="1:95" s="37" customFormat="1" ht="37.5" customHeight="1" x14ac:dyDescent="0.15">
      <c r="A156" s="687" t="str">
        <f>IF(B156&lt;&gt;"",設定!$C$4,"")</f>
        <v/>
      </c>
      <c r="B156" s="253" t="str">
        <f t="shared" si="52"/>
        <v/>
      </c>
      <c r="C156" s="444">
        <f t="shared" si="53"/>
        <v>144</v>
      </c>
      <c r="D156" s="767"/>
      <c r="E156" s="403"/>
      <c r="F156" s="404"/>
      <c r="G156" s="405"/>
      <c r="H156" s="406"/>
      <c r="I156" s="407"/>
      <c r="J156" s="408" t="str">
        <f>IFERROR(IF(I156="","",VLOOKUP(I156,国・地域!A:C,2,FALSE)),"正しい番号を入力してください")</f>
        <v/>
      </c>
      <c r="K156" s="409" t="str">
        <f>IFERROR(IF(I156="","",VLOOKUP(I156,国・地域!A:C,3,FALSE)),"正しい番号を入力してください")</f>
        <v/>
      </c>
      <c r="L156" s="381"/>
      <c r="M156" s="410"/>
      <c r="N156" s="411"/>
      <c r="O156" s="411"/>
      <c r="P156" s="411"/>
      <c r="Q156" s="411"/>
      <c r="R156" s="411"/>
      <c r="S156" s="411"/>
      <c r="T156" s="411"/>
      <c r="U156" s="412"/>
      <c r="V156" s="413"/>
      <c r="W156" s="412"/>
      <c r="X156" s="413"/>
      <c r="Y156" s="414"/>
      <c r="Z156" s="415"/>
      <c r="AA156" s="416"/>
      <c r="AB156" s="417"/>
      <c r="AC156" s="416"/>
      <c r="AD156" s="415"/>
      <c r="AE156" s="418"/>
      <c r="AF156" s="417"/>
      <c r="AG156" s="416"/>
      <c r="AH156" s="415"/>
      <c r="AI156" s="418"/>
      <c r="AJ156" s="417"/>
      <c r="AK156" s="416"/>
      <c r="AL156" s="415"/>
      <c r="AM156" s="403"/>
      <c r="AN156" s="405"/>
      <c r="AO156" s="381"/>
      <c r="AP156" s="403"/>
      <c r="AQ156" s="405"/>
      <c r="AR156" s="419"/>
      <c r="AS156" s="420"/>
      <c r="AT156" s="403"/>
      <c r="AU156" s="405"/>
      <c r="AV156" s="419"/>
      <c r="AW156" s="421"/>
      <c r="AX156" s="105" t="str">
        <f t="shared" si="37"/>
        <v/>
      </c>
      <c r="AY156" s="105" t="str">
        <f t="shared" si="38"/>
        <v/>
      </c>
      <c r="AZ156" s="540"/>
      <c r="BA156" s="513">
        <f t="shared" si="39"/>
        <v>0</v>
      </c>
      <c r="BB156" s="513">
        <f t="shared" si="40"/>
        <v>0</v>
      </c>
      <c r="BC156" s="513">
        <f t="shared" si="41"/>
        <v>0</v>
      </c>
      <c r="BD156" s="513">
        <f t="shared" si="42"/>
        <v>0</v>
      </c>
      <c r="BE156" s="513">
        <f t="shared" si="43"/>
        <v>0</v>
      </c>
      <c r="BF156" s="513">
        <f t="shared" si="54"/>
        <v>0</v>
      </c>
      <c r="BG156" s="513">
        <f t="shared" si="44"/>
        <v>0</v>
      </c>
      <c r="BH156" s="513">
        <f t="shared" si="45"/>
        <v>0</v>
      </c>
      <c r="BI156" s="513">
        <f t="shared" si="46"/>
        <v>0</v>
      </c>
      <c r="BJ156" s="513">
        <f t="shared" si="47"/>
        <v>0</v>
      </c>
      <c r="BK156" s="513">
        <f t="shared" si="48"/>
        <v>0</v>
      </c>
      <c r="BL156" s="513">
        <f t="shared" si="49"/>
        <v>0</v>
      </c>
      <c r="BM156" s="513">
        <f t="shared" si="50"/>
        <v>0</v>
      </c>
      <c r="BN156" s="513"/>
      <c r="BO156" s="513">
        <f t="shared" si="51"/>
        <v>0</v>
      </c>
      <c r="BP156" s="540"/>
      <c r="BQ156" s="540"/>
      <c r="BR156" s="540"/>
      <c r="BS156" s="540"/>
      <c r="BT156" s="540"/>
      <c r="BU156" s="540"/>
      <c r="BV156" s="540"/>
      <c r="BW156" s="539"/>
      <c r="BX156" s="539"/>
      <c r="BY156" s="539"/>
      <c r="BZ156" s="539"/>
      <c r="CA156" s="539"/>
      <c r="CB156" s="539"/>
      <c r="CC156" s="539"/>
      <c r="CD156" s="539"/>
      <c r="CE156" s="539"/>
      <c r="CF156" s="539"/>
      <c r="CG156" s="539"/>
      <c r="CH156" s="539"/>
      <c r="CI156" s="539"/>
      <c r="CJ156" s="539"/>
      <c r="CK156" s="539"/>
      <c r="CL156" s="539"/>
      <c r="CM156" s="539"/>
      <c r="CN156" s="539"/>
      <c r="CO156" s="539"/>
      <c r="CP156" s="364"/>
      <c r="CQ156" s="364"/>
    </row>
    <row r="157" spans="1:95" s="37" customFormat="1" ht="37.5" customHeight="1" x14ac:dyDescent="0.15">
      <c r="A157" s="738" t="str">
        <f>IF(B157&lt;&gt;"",設定!$C$4,"")</f>
        <v/>
      </c>
      <c r="B157" s="254" t="str">
        <f t="shared" si="52"/>
        <v/>
      </c>
      <c r="C157" s="445">
        <f t="shared" si="53"/>
        <v>145</v>
      </c>
      <c r="D157" s="768"/>
      <c r="E157" s="422"/>
      <c r="F157" s="423"/>
      <c r="G157" s="424"/>
      <c r="H157" s="425"/>
      <c r="I157" s="426"/>
      <c r="J157" s="427" t="str">
        <f>IFERROR(IF(I157="","",VLOOKUP(I157,国・地域!A:C,2,FALSE)),"正しい番号を入力してください")</f>
        <v/>
      </c>
      <c r="K157" s="428" t="str">
        <f>IFERROR(IF(I157="","",VLOOKUP(I157,国・地域!A:C,3,FALSE)),"正しい番号を入力してください")</f>
        <v/>
      </c>
      <c r="L157" s="382"/>
      <c r="M157" s="429"/>
      <c r="N157" s="430"/>
      <c r="O157" s="430"/>
      <c r="P157" s="430"/>
      <c r="Q157" s="430"/>
      <c r="R157" s="430"/>
      <c r="S157" s="430"/>
      <c r="T157" s="430"/>
      <c r="U157" s="431"/>
      <c r="V157" s="432"/>
      <c r="W157" s="431"/>
      <c r="X157" s="432"/>
      <c r="Y157" s="433"/>
      <c r="Z157" s="434"/>
      <c r="AA157" s="435"/>
      <c r="AB157" s="436"/>
      <c r="AC157" s="435"/>
      <c r="AD157" s="434"/>
      <c r="AE157" s="437"/>
      <c r="AF157" s="436"/>
      <c r="AG157" s="435"/>
      <c r="AH157" s="434"/>
      <c r="AI157" s="437"/>
      <c r="AJ157" s="436"/>
      <c r="AK157" s="435"/>
      <c r="AL157" s="434"/>
      <c r="AM157" s="422"/>
      <c r="AN157" s="424"/>
      <c r="AO157" s="382"/>
      <c r="AP157" s="422"/>
      <c r="AQ157" s="424"/>
      <c r="AR157" s="438"/>
      <c r="AS157" s="439"/>
      <c r="AT157" s="422"/>
      <c r="AU157" s="424"/>
      <c r="AV157" s="438"/>
      <c r="AW157" s="440"/>
      <c r="AX157" s="105" t="str">
        <f t="shared" si="37"/>
        <v/>
      </c>
      <c r="AY157" s="105" t="str">
        <f t="shared" si="38"/>
        <v/>
      </c>
      <c r="AZ157" s="540"/>
      <c r="BA157" s="513">
        <f t="shared" si="39"/>
        <v>0</v>
      </c>
      <c r="BB157" s="513">
        <f t="shared" si="40"/>
        <v>0</v>
      </c>
      <c r="BC157" s="513">
        <f t="shared" si="41"/>
        <v>0</v>
      </c>
      <c r="BD157" s="513">
        <f t="shared" si="42"/>
        <v>0</v>
      </c>
      <c r="BE157" s="513">
        <f t="shared" si="43"/>
        <v>0</v>
      </c>
      <c r="BF157" s="513">
        <f t="shared" si="54"/>
        <v>0</v>
      </c>
      <c r="BG157" s="513">
        <f t="shared" si="44"/>
        <v>0</v>
      </c>
      <c r="BH157" s="513">
        <f t="shared" si="45"/>
        <v>0</v>
      </c>
      <c r="BI157" s="513">
        <f t="shared" si="46"/>
        <v>0</v>
      </c>
      <c r="BJ157" s="513">
        <f t="shared" si="47"/>
        <v>0</v>
      </c>
      <c r="BK157" s="513">
        <f t="shared" si="48"/>
        <v>0</v>
      </c>
      <c r="BL157" s="513">
        <f t="shared" si="49"/>
        <v>0</v>
      </c>
      <c r="BM157" s="513">
        <f t="shared" si="50"/>
        <v>0</v>
      </c>
      <c r="BN157" s="513"/>
      <c r="BO157" s="513">
        <f t="shared" si="51"/>
        <v>0</v>
      </c>
      <c r="BP157" s="540"/>
      <c r="BQ157" s="540"/>
      <c r="BR157" s="540"/>
      <c r="BS157" s="540"/>
      <c r="BT157" s="540"/>
      <c r="BU157" s="540"/>
      <c r="BV157" s="540"/>
      <c r="BW157" s="539"/>
      <c r="BX157" s="539"/>
      <c r="BY157" s="539"/>
      <c r="BZ157" s="539"/>
      <c r="CA157" s="539"/>
      <c r="CB157" s="539"/>
      <c r="CC157" s="539"/>
      <c r="CD157" s="539"/>
      <c r="CE157" s="539"/>
      <c r="CF157" s="539"/>
      <c r="CG157" s="539"/>
      <c r="CH157" s="539"/>
      <c r="CI157" s="539"/>
      <c r="CJ157" s="539"/>
      <c r="CK157" s="539"/>
      <c r="CL157" s="539"/>
      <c r="CM157" s="539"/>
      <c r="CN157" s="539"/>
      <c r="CO157" s="539"/>
      <c r="CP157" s="364"/>
      <c r="CQ157" s="364"/>
    </row>
    <row r="158" spans="1:95" s="37" customFormat="1" ht="37.5" customHeight="1" x14ac:dyDescent="0.15">
      <c r="A158" s="739" t="str">
        <f>IF(B158&lt;&gt;"",設定!$C$4,"")</f>
        <v/>
      </c>
      <c r="B158" s="731" t="str">
        <f t="shared" si="52"/>
        <v/>
      </c>
      <c r="C158" s="376">
        <f t="shared" si="53"/>
        <v>146</v>
      </c>
      <c r="D158" s="766"/>
      <c r="E158" s="384"/>
      <c r="F158" s="385"/>
      <c r="G158" s="386"/>
      <c r="H158" s="387"/>
      <c r="I158" s="388"/>
      <c r="J158" s="389" t="str">
        <f>IFERROR(IF(I158="","",VLOOKUP(I158,国・地域!A:C,2,FALSE)),"正しい番号を入力してください")</f>
        <v/>
      </c>
      <c r="K158" s="390" t="str">
        <f>IFERROR(IF(I158="","",VLOOKUP(I158,国・地域!A:C,3,FALSE)),"正しい番号を入力してください")</f>
        <v/>
      </c>
      <c r="L158" s="383"/>
      <c r="M158" s="391"/>
      <c r="N158" s="392"/>
      <c r="O158" s="392"/>
      <c r="P158" s="392"/>
      <c r="Q158" s="392"/>
      <c r="R158" s="392"/>
      <c r="S158" s="392"/>
      <c r="T158" s="392"/>
      <c r="U158" s="393"/>
      <c r="V158" s="394"/>
      <c r="W158" s="393"/>
      <c r="X158" s="394"/>
      <c r="Y158" s="395"/>
      <c r="Z158" s="396"/>
      <c r="AA158" s="397"/>
      <c r="AB158" s="398"/>
      <c r="AC158" s="397"/>
      <c r="AD158" s="396"/>
      <c r="AE158" s="399"/>
      <c r="AF158" s="398"/>
      <c r="AG158" s="397"/>
      <c r="AH158" s="396"/>
      <c r="AI158" s="399"/>
      <c r="AJ158" s="398"/>
      <c r="AK158" s="397"/>
      <c r="AL158" s="396"/>
      <c r="AM158" s="384"/>
      <c r="AN158" s="386"/>
      <c r="AO158" s="383"/>
      <c r="AP158" s="384"/>
      <c r="AQ158" s="386"/>
      <c r="AR158" s="400"/>
      <c r="AS158" s="401"/>
      <c r="AT158" s="384"/>
      <c r="AU158" s="386"/>
      <c r="AV158" s="400"/>
      <c r="AW158" s="402"/>
      <c r="AX158" s="105" t="str">
        <f t="shared" si="37"/>
        <v/>
      </c>
      <c r="AY158" s="105" t="str">
        <f t="shared" si="38"/>
        <v/>
      </c>
      <c r="AZ158" s="540"/>
      <c r="BA158" s="513">
        <f t="shared" si="39"/>
        <v>0</v>
      </c>
      <c r="BB158" s="513">
        <f t="shared" si="40"/>
        <v>0</v>
      </c>
      <c r="BC158" s="513">
        <f t="shared" si="41"/>
        <v>0</v>
      </c>
      <c r="BD158" s="513">
        <f t="shared" si="42"/>
        <v>0</v>
      </c>
      <c r="BE158" s="513">
        <f t="shared" si="43"/>
        <v>0</v>
      </c>
      <c r="BF158" s="513">
        <f t="shared" si="54"/>
        <v>0</v>
      </c>
      <c r="BG158" s="513">
        <f t="shared" si="44"/>
        <v>0</v>
      </c>
      <c r="BH158" s="513">
        <f t="shared" si="45"/>
        <v>0</v>
      </c>
      <c r="BI158" s="513">
        <f t="shared" si="46"/>
        <v>0</v>
      </c>
      <c r="BJ158" s="513">
        <f t="shared" si="47"/>
        <v>0</v>
      </c>
      <c r="BK158" s="513">
        <f t="shared" si="48"/>
        <v>0</v>
      </c>
      <c r="BL158" s="513">
        <f t="shared" si="49"/>
        <v>0</v>
      </c>
      <c r="BM158" s="513">
        <f t="shared" si="50"/>
        <v>0</v>
      </c>
      <c r="BN158" s="513"/>
      <c r="BO158" s="513">
        <f t="shared" si="51"/>
        <v>0</v>
      </c>
      <c r="BP158" s="540"/>
      <c r="BQ158" s="540"/>
      <c r="BR158" s="540"/>
      <c r="BS158" s="540"/>
      <c r="BT158" s="540"/>
      <c r="BU158" s="540"/>
      <c r="BV158" s="540"/>
      <c r="BW158" s="539"/>
      <c r="BX158" s="539"/>
      <c r="BY158" s="539"/>
      <c r="BZ158" s="539"/>
      <c r="CA158" s="539"/>
      <c r="CB158" s="539"/>
      <c r="CC158" s="539"/>
      <c r="CD158" s="539"/>
      <c r="CE158" s="539"/>
      <c r="CF158" s="539"/>
      <c r="CG158" s="539"/>
      <c r="CH158" s="539"/>
      <c r="CI158" s="539"/>
      <c r="CJ158" s="539"/>
      <c r="CK158" s="539"/>
      <c r="CL158" s="539"/>
      <c r="CM158" s="539"/>
      <c r="CN158" s="539"/>
      <c r="CO158" s="539"/>
      <c r="CP158" s="364"/>
      <c r="CQ158" s="364"/>
    </row>
    <row r="159" spans="1:95" s="37" customFormat="1" ht="37.5" customHeight="1" x14ac:dyDescent="0.15">
      <c r="A159" s="687" t="str">
        <f>IF(B159&lt;&gt;"",設定!$C$4,"")</f>
        <v/>
      </c>
      <c r="B159" s="253" t="str">
        <f t="shared" si="52"/>
        <v/>
      </c>
      <c r="C159" s="444">
        <f t="shared" si="53"/>
        <v>147</v>
      </c>
      <c r="D159" s="767"/>
      <c r="E159" s="403"/>
      <c r="F159" s="404"/>
      <c r="G159" s="405"/>
      <c r="H159" s="406"/>
      <c r="I159" s="407"/>
      <c r="J159" s="408" t="str">
        <f>IFERROR(IF(I159="","",VLOOKUP(I159,国・地域!A:C,2,FALSE)),"正しい番号を入力してください")</f>
        <v/>
      </c>
      <c r="K159" s="409" t="str">
        <f>IFERROR(IF(I159="","",VLOOKUP(I159,国・地域!A:C,3,FALSE)),"正しい番号を入力してください")</f>
        <v/>
      </c>
      <c r="L159" s="381"/>
      <c r="M159" s="410"/>
      <c r="N159" s="411"/>
      <c r="O159" s="411"/>
      <c r="P159" s="411"/>
      <c r="Q159" s="411"/>
      <c r="R159" s="411"/>
      <c r="S159" s="411"/>
      <c r="T159" s="411"/>
      <c r="U159" s="412"/>
      <c r="V159" s="413"/>
      <c r="W159" s="412"/>
      <c r="X159" s="413"/>
      <c r="Y159" s="414"/>
      <c r="Z159" s="415"/>
      <c r="AA159" s="416"/>
      <c r="AB159" s="417"/>
      <c r="AC159" s="416"/>
      <c r="AD159" s="415"/>
      <c r="AE159" s="418"/>
      <c r="AF159" s="417"/>
      <c r="AG159" s="416"/>
      <c r="AH159" s="415"/>
      <c r="AI159" s="418"/>
      <c r="AJ159" s="417"/>
      <c r="AK159" s="416"/>
      <c r="AL159" s="415"/>
      <c r="AM159" s="403"/>
      <c r="AN159" s="405"/>
      <c r="AO159" s="381"/>
      <c r="AP159" s="403"/>
      <c r="AQ159" s="405"/>
      <c r="AR159" s="419"/>
      <c r="AS159" s="420"/>
      <c r="AT159" s="403"/>
      <c r="AU159" s="405"/>
      <c r="AV159" s="419"/>
      <c r="AW159" s="421"/>
      <c r="AX159" s="105" t="str">
        <f t="shared" si="37"/>
        <v/>
      </c>
      <c r="AY159" s="105" t="str">
        <f t="shared" si="38"/>
        <v/>
      </c>
      <c r="AZ159" s="540"/>
      <c r="BA159" s="513">
        <f t="shared" si="39"/>
        <v>0</v>
      </c>
      <c r="BB159" s="513">
        <f t="shared" si="40"/>
        <v>0</v>
      </c>
      <c r="BC159" s="513">
        <f t="shared" si="41"/>
        <v>0</v>
      </c>
      <c r="BD159" s="513">
        <f t="shared" si="42"/>
        <v>0</v>
      </c>
      <c r="BE159" s="513">
        <f t="shared" si="43"/>
        <v>0</v>
      </c>
      <c r="BF159" s="513">
        <f t="shared" si="54"/>
        <v>0</v>
      </c>
      <c r="BG159" s="513">
        <f t="shared" si="44"/>
        <v>0</v>
      </c>
      <c r="BH159" s="513">
        <f t="shared" si="45"/>
        <v>0</v>
      </c>
      <c r="BI159" s="513">
        <f t="shared" si="46"/>
        <v>0</v>
      </c>
      <c r="BJ159" s="513">
        <f t="shared" si="47"/>
        <v>0</v>
      </c>
      <c r="BK159" s="513">
        <f t="shared" si="48"/>
        <v>0</v>
      </c>
      <c r="BL159" s="513">
        <f t="shared" si="49"/>
        <v>0</v>
      </c>
      <c r="BM159" s="513">
        <f t="shared" si="50"/>
        <v>0</v>
      </c>
      <c r="BN159" s="513"/>
      <c r="BO159" s="513">
        <f t="shared" si="51"/>
        <v>0</v>
      </c>
      <c r="BP159" s="540"/>
      <c r="BQ159" s="540"/>
      <c r="BR159" s="540"/>
      <c r="BS159" s="540"/>
      <c r="BT159" s="540"/>
      <c r="BU159" s="540"/>
      <c r="BV159" s="540"/>
      <c r="BW159" s="539"/>
      <c r="BX159" s="539"/>
      <c r="BY159" s="539"/>
      <c r="BZ159" s="539"/>
      <c r="CA159" s="539"/>
      <c r="CB159" s="539"/>
      <c r="CC159" s="539"/>
      <c r="CD159" s="539"/>
      <c r="CE159" s="539"/>
      <c r="CF159" s="539"/>
      <c r="CG159" s="539"/>
      <c r="CH159" s="539"/>
      <c r="CI159" s="539"/>
      <c r="CJ159" s="539"/>
      <c r="CK159" s="539"/>
      <c r="CL159" s="539"/>
      <c r="CM159" s="539"/>
      <c r="CN159" s="539"/>
      <c r="CO159" s="539"/>
      <c r="CP159" s="364"/>
      <c r="CQ159" s="364"/>
    </row>
    <row r="160" spans="1:95" s="37" customFormat="1" ht="37.5" customHeight="1" x14ac:dyDescent="0.15">
      <c r="A160" s="687" t="str">
        <f>IF(B160&lt;&gt;"",設定!$C$4,"")</f>
        <v/>
      </c>
      <c r="B160" s="253" t="str">
        <f t="shared" si="52"/>
        <v/>
      </c>
      <c r="C160" s="444">
        <f t="shared" si="53"/>
        <v>148</v>
      </c>
      <c r="D160" s="767"/>
      <c r="E160" s="403"/>
      <c r="F160" s="404"/>
      <c r="G160" s="405"/>
      <c r="H160" s="406"/>
      <c r="I160" s="407"/>
      <c r="J160" s="408" t="str">
        <f>IFERROR(IF(I160="","",VLOOKUP(I160,国・地域!A:C,2,FALSE)),"正しい番号を入力してください")</f>
        <v/>
      </c>
      <c r="K160" s="409" t="str">
        <f>IFERROR(IF(I160="","",VLOOKUP(I160,国・地域!A:C,3,FALSE)),"正しい番号を入力してください")</f>
        <v/>
      </c>
      <c r="L160" s="381"/>
      <c r="M160" s="410"/>
      <c r="N160" s="411"/>
      <c r="O160" s="411"/>
      <c r="P160" s="411"/>
      <c r="Q160" s="411"/>
      <c r="R160" s="411"/>
      <c r="S160" s="411"/>
      <c r="T160" s="411"/>
      <c r="U160" s="412"/>
      <c r="V160" s="413"/>
      <c r="W160" s="412"/>
      <c r="X160" s="413"/>
      <c r="Y160" s="414"/>
      <c r="Z160" s="415"/>
      <c r="AA160" s="416"/>
      <c r="AB160" s="417"/>
      <c r="AC160" s="416"/>
      <c r="AD160" s="415"/>
      <c r="AE160" s="418"/>
      <c r="AF160" s="417"/>
      <c r="AG160" s="416"/>
      <c r="AH160" s="415"/>
      <c r="AI160" s="418"/>
      <c r="AJ160" s="417"/>
      <c r="AK160" s="416"/>
      <c r="AL160" s="415"/>
      <c r="AM160" s="403"/>
      <c r="AN160" s="405"/>
      <c r="AO160" s="381"/>
      <c r="AP160" s="403"/>
      <c r="AQ160" s="405"/>
      <c r="AR160" s="419"/>
      <c r="AS160" s="420"/>
      <c r="AT160" s="403"/>
      <c r="AU160" s="405"/>
      <c r="AV160" s="419"/>
      <c r="AW160" s="421"/>
      <c r="AX160" s="105" t="str">
        <f t="shared" si="37"/>
        <v/>
      </c>
      <c r="AY160" s="105" t="str">
        <f t="shared" si="38"/>
        <v/>
      </c>
      <c r="AZ160" s="540"/>
      <c r="BA160" s="513">
        <f t="shared" si="39"/>
        <v>0</v>
      </c>
      <c r="BB160" s="513">
        <f t="shared" si="40"/>
        <v>0</v>
      </c>
      <c r="BC160" s="513">
        <f t="shared" si="41"/>
        <v>0</v>
      </c>
      <c r="BD160" s="513">
        <f t="shared" si="42"/>
        <v>0</v>
      </c>
      <c r="BE160" s="513">
        <f t="shared" si="43"/>
        <v>0</v>
      </c>
      <c r="BF160" s="513">
        <f t="shared" si="54"/>
        <v>0</v>
      </c>
      <c r="BG160" s="513">
        <f t="shared" si="44"/>
        <v>0</v>
      </c>
      <c r="BH160" s="513">
        <f t="shared" si="45"/>
        <v>0</v>
      </c>
      <c r="BI160" s="513">
        <f t="shared" si="46"/>
        <v>0</v>
      </c>
      <c r="BJ160" s="513">
        <f t="shared" si="47"/>
        <v>0</v>
      </c>
      <c r="BK160" s="513">
        <f t="shared" si="48"/>
        <v>0</v>
      </c>
      <c r="BL160" s="513">
        <f t="shared" si="49"/>
        <v>0</v>
      </c>
      <c r="BM160" s="513">
        <f t="shared" si="50"/>
        <v>0</v>
      </c>
      <c r="BN160" s="513"/>
      <c r="BO160" s="513">
        <f t="shared" si="51"/>
        <v>0</v>
      </c>
      <c r="BP160" s="540"/>
      <c r="BQ160" s="540"/>
      <c r="BR160" s="540"/>
      <c r="BS160" s="540"/>
      <c r="BT160" s="540"/>
      <c r="BU160" s="540"/>
      <c r="BV160" s="540"/>
      <c r="BW160" s="539"/>
      <c r="BX160" s="539"/>
      <c r="BY160" s="539"/>
      <c r="BZ160" s="539"/>
      <c r="CA160" s="539"/>
      <c r="CB160" s="539"/>
      <c r="CC160" s="539"/>
      <c r="CD160" s="539"/>
      <c r="CE160" s="539"/>
      <c r="CF160" s="539"/>
      <c r="CG160" s="539"/>
      <c r="CH160" s="539"/>
      <c r="CI160" s="539"/>
      <c r="CJ160" s="539"/>
      <c r="CK160" s="539"/>
      <c r="CL160" s="539"/>
      <c r="CM160" s="539"/>
      <c r="CN160" s="539"/>
      <c r="CO160" s="539"/>
      <c r="CP160" s="364"/>
      <c r="CQ160" s="364"/>
    </row>
    <row r="161" spans="1:95" s="37" customFormat="1" ht="37.5" customHeight="1" x14ac:dyDescent="0.15">
      <c r="A161" s="687" t="str">
        <f>IF(B161&lt;&gt;"",設定!$C$4,"")</f>
        <v/>
      </c>
      <c r="B161" s="253" t="str">
        <f t="shared" si="52"/>
        <v/>
      </c>
      <c r="C161" s="444">
        <f t="shared" si="53"/>
        <v>149</v>
      </c>
      <c r="D161" s="767"/>
      <c r="E161" s="403"/>
      <c r="F161" s="404"/>
      <c r="G161" s="405"/>
      <c r="H161" s="406"/>
      <c r="I161" s="407"/>
      <c r="J161" s="408" t="str">
        <f>IFERROR(IF(I161="","",VLOOKUP(I161,国・地域!A:C,2,FALSE)),"正しい番号を入力してください")</f>
        <v/>
      </c>
      <c r="K161" s="409" t="str">
        <f>IFERROR(IF(I161="","",VLOOKUP(I161,国・地域!A:C,3,FALSE)),"正しい番号を入力してください")</f>
        <v/>
      </c>
      <c r="L161" s="381"/>
      <c r="M161" s="410"/>
      <c r="N161" s="411"/>
      <c r="O161" s="411"/>
      <c r="P161" s="411"/>
      <c r="Q161" s="411"/>
      <c r="R161" s="411"/>
      <c r="S161" s="411"/>
      <c r="T161" s="411"/>
      <c r="U161" s="412"/>
      <c r="V161" s="413"/>
      <c r="W161" s="412"/>
      <c r="X161" s="413"/>
      <c r="Y161" s="414"/>
      <c r="Z161" s="415"/>
      <c r="AA161" s="416"/>
      <c r="AB161" s="417"/>
      <c r="AC161" s="416"/>
      <c r="AD161" s="415"/>
      <c r="AE161" s="418"/>
      <c r="AF161" s="417"/>
      <c r="AG161" s="416"/>
      <c r="AH161" s="415"/>
      <c r="AI161" s="418"/>
      <c r="AJ161" s="417"/>
      <c r="AK161" s="416"/>
      <c r="AL161" s="415"/>
      <c r="AM161" s="403"/>
      <c r="AN161" s="405"/>
      <c r="AO161" s="381"/>
      <c r="AP161" s="403"/>
      <c r="AQ161" s="405"/>
      <c r="AR161" s="419"/>
      <c r="AS161" s="420"/>
      <c r="AT161" s="403"/>
      <c r="AU161" s="405"/>
      <c r="AV161" s="419"/>
      <c r="AW161" s="421"/>
      <c r="AX161" s="105" t="str">
        <f t="shared" si="37"/>
        <v/>
      </c>
      <c r="AY161" s="105" t="str">
        <f t="shared" si="38"/>
        <v/>
      </c>
      <c r="AZ161" s="540"/>
      <c r="BA161" s="513">
        <f t="shared" si="39"/>
        <v>0</v>
      </c>
      <c r="BB161" s="513">
        <f t="shared" si="40"/>
        <v>0</v>
      </c>
      <c r="BC161" s="513">
        <f t="shared" si="41"/>
        <v>0</v>
      </c>
      <c r="BD161" s="513">
        <f t="shared" si="42"/>
        <v>0</v>
      </c>
      <c r="BE161" s="513">
        <f t="shared" si="43"/>
        <v>0</v>
      </c>
      <c r="BF161" s="513">
        <f t="shared" si="54"/>
        <v>0</v>
      </c>
      <c r="BG161" s="513">
        <f t="shared" si="44"/>
        <v>0</v>
      </c>
      <c r="BH161" s="513">
        <f t="shared" si="45"/>
        <v>0</v>
      </c>
      <c r="BI161" s="513">
        <f t="shared" si="46"/>
        <v>0</v>
      </c>
      <c r="BJ161" s="513">
        <f t="shared" si="47"/>
        <v>0</v>
      </c>
      <c r="BK161" s="513">
        <f t="shared" si="48"/>
        <v>0</v>
      </c>
      <c r="BL161" s="513">
        <f t="shared" si="49"/>
        <v>0</v>
      </c>
      <c r="BM161" s="513">
        <f t="shared" si="50"/>
        <v>0</v>
      </c>
      <c r="BN161" s="513"/>
      <c r="BO161" s="513">
        <f t="shared" si="51"/>
        <v>0</v>
      </c>
      <c r="BP161" s="540"/>
      <c r="BQ161" s="540"/>
      <c r="BR161" s="540"/>
      <c r="BS161" s="540"/>
      <c r="BT161" s="540"/>
      <c r="BU161" s="540"/>
      <c r="BV161" s="540"/>
      <c r="BW161" s="539"/>
      <c r="BX161" s="539"/>
      <c r="BY161" s="539"/>
      <c r="BZ161" s="539"/>
      <c r="CA161" s="539"/>
      <c r="CB161" s="539"/>
      <c r="CC161" s="539"/>
      <c r="CD161" s="539"/>
      <c r="CE161" s="539"/>
      <c r="CF161" s="539"/>
      <c r="CG161" s="539"/>
      <c r="CH161" s="539"/>
      <c r="CI161" s="539"/>
      <c r="CJ161" s="539"/>
      <c r="CK161" s="539"/>
      <c r="CL161" s="539"/>
      <c r="CM161" s="539"/>
      <c r="CN161" s="539"/>
      <c r="CO161" s="539"/>
      <c r="CP161" s="364"/>
      <c r="CQ161" s="364"/>
    </row>
    <row r="162" spans="1:95" s="37" customFormat="1" ht="37.5" customHeight="1" x14ac:dyDescent="0.15">
      <c r="A162" s="738" t="str">
        <f>IF(B162&lt;&gt;"",設定!$C$4,"")</f>
        <v/>
      </c>
      <c r="B162" s="254" t="str">
        <f t="shared" si="52"/>
        <v/>
      </c>
      <c r="C162" s="445">
        <f t="shared" si="53"/>
        <v>150</v>
      </c>
      <c r="D162" s="768"/>
      <c r="E162" s="422"/>
      <c r="F162" s="423"/>
      <c r="G162" s="424"/>
      <c r="H162" s="425"/>
      <c r="I162" s="426"/>
      <c r="J162" s="427" t="str">
        <f>IFERROR(IF(I162="","",VLOOKUP(I162,国・地域!A:C,2,FALSE)),"正しい番号を入力してください")</f>
        <v/>
      </c>
      <c r="K162" s="428" t="str">
        <f>IFERROR(IF(I162="","",VLOOKUP(I162,国・地域!A:C,3,FALSE)),"正しい番号を入力してください")</f>
        <v/>
      </c>
      <c r="L162" s="382"/>
      <c r="M162" s="429"/>
      <c r="N162" s="430"/>
      <c r="O162" s="430"/>
      <c r="P162" s="430"/>
      <c r="Q162" s="430"/>
      <c r="R162" s="430"/>
      <c r="S162" s="430"/>
      <c r="T162" s="430"/>
      <c r="U162" s="431"/>
      <c r="V162" s="432"/>
      <c r="W162" s="431"/>
      <c r="X162" s="432"/>
      <c r="Y162" s="433"/>
      <c r="Z162" s="434"/>
      <c r="AA162" s="435"/>
      <c r="AB162" s="436"/>
      <c r="AC162" s="435"/>
      <c r="AD162" s="434"/>
      <c r="AE162" s="437"/>
      <c r="AF162" s="436"/>
      <c r="AG162" s="435"/>
      <c r="AH162" s="434"/>
      <c r="AI162" s="437"/>
      <c r="AJ162" s="436"/>
      <c r="AK162" s="435"/>
      <c r="AL162" s="434"/>
      <c r="AM162" s="422"/>
      <c r="AN162" s="424"/>
      <c r="AO162" s="382"/>
      <c r="AP162" s="422"/>
      <c r="AQ162" s="424"/>
      <c r="AR162" s="438"/>
      <c r="AS162" s="439"/>
      <c r="AT162" s="422"/>
      <c r="AU162" s="424"/>
      <c r="AV162" s="438"/>
      <c r="AW162" s="440"/>
      <c r="AX162" s="105" t="str">
        <f t="shared" si="37"/>
        <v/>
      </c>
      <c r="AY162" s="105" t="str">
        <f t="shared" si="38"/>
        <v/>
      </c>
      <c r="AZ162" s="540"/>
      <c r="BA162" s="513">
        <f t="shared" si="39"/>
        <v>0</v>
      </c>
      <c r="BB162" s="513">
        <f t="shared" si="40"/>
        <v>0</v>
      </c>
      <c r="BC162" s="513">
        <f t="shared" si="41"/>
        <v>0</v>
      </c>
      <c r="BD162" s="513">
        <f t="shared" si="42"/>
        <v>0</v>
      </c>
      <c r="BE162" s="513">
        <f t="shared" si="43"/>
        <v>0</v>
      </c>
      <c r="BF162" s="513">
        <f t="shared" si="54"/>
        <v>0</v>
      </c>
      <c r="BG162" s="513">
        <f t="shared" si="44"/>
        <v>0</v>
      </c>
      <c r="BH162" s="513">
        <f t="shared" si="45"/>
        <v>0</v>
      </c>
      <c r="BI162" s="513">
        <f t="shared" si="46"/>
        <v>0</v>
      </c>
      <c r="BJ162" s="513">
        <f t="shared" si="47"/>
        <v>0</v>
      </c>
      <c r="BK162" s="513">
        <f t="shared" si="48"/>
        <v>0</v>
      </c>
      <c r="BL162" s="513">
        <f t="shared" si="49"/>
        <v>0</v>
      </c>
      <c r="BM162" s="513">
        <f t="shared" si="50"/>
        <v>0</v>
      </c>
      <c r="BN162" s="513"/>
      <c r="BO162" s="513">
        <f t="shared" si="51"/>
        <v>0</v>
      </c>
      <c r="BP162" s="540"/>
      <c r="BQ162" s="540"/>
      <c r="BR162" s="540"/>
      <c r="BS162" s="540"/>
      <c r="BT162" s="540"/>
      <c r="BU162" s="540"/>
      <c r="BV162" s="540"/>
      <c r="BW162" s="539"/>
      <c r="BX162" s="539"/>
      <c r="BY162" s="539"/>
      <c r="BZ162" s="539"/>
      <c r="CA162" s="539"/>
      <c r="CB162" s="539"/>
      <c r="CC162" s="539"/>
      <c r="CD162" s="539"/>
      <c r="CE162" s="539"/>
      <c r="CF162" s="539"/>
      <c r="CG162" s="539"/>
      <c r="CH162" s="539"/>
      <c r="CI162" s="539"/>
      <c r="CJ162" s="539"/>
      <c r="CK162" s="539"/>
      <c r="CL162" s="539"/>
      <c r="CM162" s="539"/>
      <c r="CN162" s="539"/>
      <c r="CO162" s="539"/>
      <c r="CP162" s="364"/>
      <c r="CQ162" s="364"/>
    </row>
    <row r="163" spans="1:95" s="37" customFormat="1" ht="37.5" customHeight="1" x14ac:dyDescent="0.15">
      <c r="A163" s="739" t="str">
        <f>IF(B163&lt;&gt;"",設定!$C$4,"")</f>
        <v/>
      </c>
      <c r="B163" s="731" t="str">
        <f t="shared" si="52"/>
        <v/>
      </c>
      <c r="C163" s="376">
        <f t="shared" si="53"/>
        <v>151</v>
      </c>
      <c r="D163" s="766"/>
      <c r="E163" s="384"/>
      <c r="F163" s="385"/>
      <c r="G163" s="386"/>
      <c r="H163" s="387"/>
      <c r="I163" s="388"/>
      <c r="J163" s="389" t="str">
        <f>IFERROR(IF(I163="","",VLOOKUP(I163,国・地域!A:C,2,FALSE)),"正しい番号を入力してください")</f>
        <v/>
      </c>
      <c r="K163" s="390" t="str">
        <f>IFERROR(IF(I163="","",VLOOKUP(I163,国・地域!A:C,3,FALSE)),"正しい番号を入力してください")</f>
        <v/>
      </c>
      <c r="L163" s="383"/>
      <c r="M163" s="391"/>
      <c r="N163" s="392"/>
      <c r="O163" s="392"/>
      <c r="P163" s="392"/>
      <c r="Q163" s="392"/>
      <c r="R163" s="392"/>
      <c r="S163" s="392"/>
      <c r="T163" s="392"/>
      <c r="U163" s="393"/>
      <c r="V163" s="394"/>
      <c r="W163" s="393"/>
      <c r="X163" s="394"/>
      <c r="Y163" s="395"/>
      <c r="Z163" s="396"/>
      <c r="AA163" s="397"/>
      <c r="AB163" s="398"/>
      <c r="AC163" s="397"/>
      <c r="AD163" s="396"/>
      <c r="AE163" s="399"/>
      <c r="AF163" s="398"/>
      <c r="AG163" s="397"/>
      <c r="AH163" s="396"/>
      <c r="AI163" s="399"/>
      <c r="AJ163" s="398"/>
      <c r="AK163" s="397"/>
      <c r="AL163" s="396"/>
      <c r="AM163" s="384"/>
      <c r="AN163" s="386"/>
      <c r="AO163" s="383"/>
      <c r="AP163" s="384"/>
      <c r="AQ163" s="386"/>
      <c r="AR163" s="400"/>
      <c r="AS163" s="401"/>
      <c r="AT163" s="384"/>
      <c r="AU163" s="386"/>
      <c r="AV163" s="400"/>
      <c r="AW163" s="402"/>
      <c r="AX163" s="105" t="str">
        <f t="shared" si="37"/>
        <v/>
      </c>
      <c r="AY163" s="105" t="str">
        <f t="shared" si="38"/>
        <v/>
      </c>
      <c r="AZ163" s="540"/>
      <c r="BA163" s="513">
        <f t="shared" si="39"/>
        <v>0</v>
      </c>
      <c r="BB163" s="513">
        <f t="shared" si="40"/>
        <v>0</v>
      </c>
      <c r="BC163" s="513">
        <f t="shared" si="41"/>
        <v>0</v>
      </c>
      <c r="BD163" s="513">
        <f t="shared" si="42"/>
        <v>0</v>
      </c>
      <c r="BE163" s="513">
        <f t="shared" si="43"/>
        <v>0</v>
      </c>
      <c r="BF163" s="513">
        <f t="shared" si="54"/>
        <v>0</v>
      </c>
      <c r="BG163" s="513">
        <f t="shared" si="44"/>
        <v>0</v>
      </c>
      <c r="BH163" s="513">
        <f t="shared" si="45"/>
        <v>0</v>
      </c>
      <c r="BI163" s="513">
        <f t="shared" si="46"/>
        <v>0</v>
      </c>
      <c r="BJ163" s="513">
        <f t="shared" si="47"/>
        <v>0</v>
      </c>
      <c r="BK163" s="513">
        <f t="shared" si="48"/>
        <v>0</v>
      </c>
      <c r="BL163" s="513">
        <f t="shared" si="49"/>
        <v>0</v>
      </c>
      <c r="BM163" s="513">
        <f t="shared" si="50"/>
        <v>0</v>
      </c>
      <c r="BN163" s="513"/>
      <c r="BO163" s="513">
        <f t="shared" si="51"/>
        <v>0</v>
      </c>
      <c r="BP163" s="540"/>
      <c r="BQ163" s="540"/>
      <c r="BR163" s="540"/>
      <c r="BS163" s="540"/>
      <c r="BT163" s="540"/>
      <c r="BU163" s="540"/>
      <c r="BV163" s="540"/>
      <c r="BW163" s="539"/>
      <c r="BX163" s="539"/>
      <c r="BY163" s="539"/>
      <c r="BZ163" s="539"/>
      <c r="CA163" s="539"/>
      <c r="CB163" s="539"/>
      <c r="CC163" s="539"/>
      <c r="CD163" s="539"/>
      <c r="CE163" s="539"/>
      <c r="CF163" s="539"/>
      <c r="CG163" s="539"/>
      <c r="CH163" s="539"/>
      <c r="CI163" s="539"/>
      <c r="CJ163" s="539"/>
      <c r="CK163" s="539"/>
      <c r="CL163" s="539"/>
      <c r="CM163" s="539"/>
      <c r="CN163" s="539"/>
      <c r="CO163" s="539"/>
      <c r="CP163" s="364"/>
      <c r="CQ163" s="364"/>
    </row>
    <row r="164" spans="1:95" s="37" customFormat="1" ht="37.5" customHeight="1" x14ac:dyDescent="0.15">
      <c r="A164" s="687" t="str">
        <f>IF(B164&lt;&gt;"",設定!$C$4,"")</f>
        <v/>
      </c>
      <c r="B164" s="253" t="str">
        <f t="shared" si="52"/>
        <v/>
      </c>
      <c r="C164" s="444">
        <f t="shared" si="53"/>
        <v>152</v>
      </c>
      <c r="D164" s="767"/>
      <c r="E164" s="403"/>
      <c r="F164" s="404"/>
      <c r="G164" s="405"/>
      <c r="H164" s="406"/>
      <c r="I164" s="407"/>
      <c r="J164" s="408" t="str">
        <f>IFERROR(IF(I164="","",VLOOKUP(I164,国・地域!A:C,2,FALSE)),"正しい番号を入力してください")</f>
        <v/>
      </c>
      <c r="K164" s="409" t="str">
        <f>IFERROR(IF(I164="","",VLOOKUP(I164,国・地域!A:C,3,FALSE)),"正しい番号を入力してください")</f>
        <v/>
      </c>
      <c r="L164" s="381"/>
      <c r="M164" s="410"/>
      <c r="N164" s="411"/>
      <c r="O164" s="411"/>
      <c r="P164" s="411"/>
      <c r="Q164" s="411"/>
      <c r="R164" s="411"/>
      <c r="S164" s="411"/>
      <c r="T164" s="411"/>
      <c r="U164" s="412"/>
      <c r="V164" s="413"/>
      <c r="W164" s="412"/>
      <c r="X164" s="413"/>
      <c r="Y164" s="414"/>
      <c r="Z164" s="415"/>
      <c r="AA164" s="416"/>
      <c r="AB164" s="417"/>
      <c r="AC164" s="416"/>
      <c r="AD164" s="415"/>
      <c r="AE164" s="418"/>
      <c r="AF164" s="417"/>
      <c r="AG164" s="416"/>
      <c r="AH164" s="415"/>
      <c r="AI164" s="418"/>
      <c r="AJ164" s="417"/>
      <c r="AK164" s="416"/>
      <c r="AL164" s="415"/>
      <c r="AM164" s="403"/>
      <c r="AN164" s="405"/>
      <c r="AO164" s="381"/>
      <c r="AP164" s="403"/>
      <c r="AQ164" s="405"/>
      <c r="AR164" s="419"/>
      <c r="AS164" s="420"/>
      <c r="AT164" s="403"/>
      <c r="AU164" s="405"/>
      <c r="AV164" s="419"/>
      <c r="AW164" s="421"/>
      <c r="AX164" s="105" t="str">
        <f t="shared" si="37"/>
        <v/>
      </c>
      <c r="AY164" s="105" t="str">
        <f t="shared" si="38"/>
        <v/>
      </c>
      <c r="AZ164" s="540"/>
      <c r="BA164" s="513">
        <f t="shared" si="39"/>
        <v>0</v>
      </c>
      <c r="BB164" s="513">
        <f t="shared" si="40"/>
        <v>0</v>
      </c>
      <c r="BC164" s="513">
        <f t="shared" si="41"/>
        <v>0</v>
      </c>
      <c r="BD164" s="513">
        <f t="shared" si="42"/>
        <v>0</v>
      </c>
      <c r="BE164" s="513">
        <f t="shared" si="43"/>
        <v>0</v>
      </c>
      <c r="BF164" s="513">
        <f t="shared" si="54"/>
        <v>0</v>
      </c>
      <c r="BG164" s="513">
        <f t="shared" si="44"/>
        <v>0</v>
      </c>
      <c r="BH164" s="513">
        <f t="shared" si="45"/>
        <v>0</v>
      </c>
      <c r="BI164" s="513">
        <f t="shared" si="46"/>
        <v>0</v>
      </c>
      <c r="BJ164" s="513">
        <f t="shared" si="47"/>
        <v>0</v>
      </c>
      <c r="BK164" s="513">
        <f t="shared" si="48"/>
        <v>0</v>
      </c>
      <c r="BL164" s="513">
        <f t="shared" si="49"/>
        <v>0</v>
      </c>
      <c r="BM164" s="513">
        <f t="shared" si="50"/>
        <v>0</v>
      </c>
      <c r="BN164" s="513"/>
      <c r="BO164" s="513">
        <f t="shared" si="51"/>
        <v>0</v>
      </c>
      <c r="BP164" s="540"/>
      <c r="BQ164" s="540"/>
      <c r="BR164" s="540"/>
      <c r="BS164" s="540"/>
      <c r="BT164" s="540"/>
      <c r="BU164" s="540"/>
      <c r="BV164" s="540"/>
      <c r="BW164" s="539"/>
      <c r="BX164" s="539"/>
      <c r="BY164" s="539"/>
      <c r="BZ164" s="539"/>
      <c r="CA164" s="539"/>
      <c r="CB164" s="539"/>
      <c r="CC164" s="539"/>
      <c r="CD164" s="539"/>
      <c r="CE164" s="539"/>
      <c r="CF164" s="539"/>
      <c r="CG164" s="539"/>
      <c r="CH164" s="539"/>
      <c r="CI164" s="539"/>
      <c r="CJ164" s="539"/>
      <c r="CK164" s="539"/>
      <c r="CL164" s="539"/>
      <c r="CM164" s="539"/>
      <c r="CN164" s="539"/>
      <c r="CO164" s="539"/>
      <c r="CP164" s="364"/>
      <c r="CQ164" s="364"/>
    </row>
    <row r="165" spans="1:95" s="37" customFormat="1" ht="37.5" customHeight="1" x14ac:dyDescent="0.15">
      <c r="A165" s="687" t="str">
        <f>IF(B165&lt;&gt;"",設定!$C$4,"")</f>
        <v/>
      </c>
      <c r="B165" s="253" t="str">
        <f t="shared" si="52"/>
        <v/>
      </c>
      <c r="C165" s="444">
        <f t="shared" si="53"/>
        <v>153</v>
      </c>
      <c r="D165" s="767"/>
      <c r="E165" s="403"/>
      <c r="F165" s="404"/>
      <c r="G165" s="405"/>
      <c r="H165" s="406"/>
      <c r="I165" s="407"/>
      <c r="J165" s="408" t="str">
        <f>IFERROR(IF(I165="","",VLOOKUP(I165,国・地域!A:C,2,FALSE)),"正しい番号を入力してください")</f>
        <v/>
      </c>
      <c r="K165" s="409" t="str">
        <f>IFERROR(IF(I165="","",VLOOKUP(I165,国・地域!A:C,3,FALSE)),"正しい番号を入力してください")</f>
        <v/>
      </c>
      <c r="L165" s="381"/>
      <c r="M165" s="410"/>
      <c r="N165" s="411"/>
      <c r="O165" s="411"/>
      <c r="P165" s="411"/>
      <c r="Q165" s="411"/>
      <c r="R165" s="411"/>
      <c r="S165" s="411"/>
      <c r="T165" s="411"/>
      <c r="U165" s="412"/>
      <c r="V165" s="413"/>
      <c r="W165" s="412"/>
      <c r="X165" s="413"/>
      <c r="Y165" s="414"/>
      <c r="Z165" s="415"/>
      <c r="AA165" s="416"/>
      <c r="AB165" s="417"/>
      <c r="AC165" s="416"/>
      <c r="AD165" s="415"/>
      <c r="AE165" s="418"/>
      <c r="AF165" s="417"/>
      <c r="AG165" s="416"/>
      <c r="AH165" s="415"/>
      <c r="AI165" s="418"/>
      <c r="AJ165" s="417"/>
      <c r="AK165" s="416"/>
      <c r="AL165" s="415"/>
      <c r="AM165" s="403"/>
      <c r="AN165" s="405"/>
      <c r="AO165" s="381"/>
      <c r="AP165" s="403"/>
      <c r="AQ165" s="405"/>
      <c r="AR165" s="419"/>
      <c r="AS165" s="420"/>
      <c r="AT165" s="403"/>
      <c r="AU165" s="405"/>
      <c r="AV165" s="419"/>
      <c r="AW165" s="421"/>
      <c r="AX165" s="105" t="str">
        <f t="shared" si="37"/>
        <v/>
      </c>
      <c r="AY165" s="105" t="str">
        <f t="shared" si="38"/>
        <v/>
      </c>
      <c r="AZ165" s="540"/>
      <c r="BA165" s="513">
        <f t="shared" si="39"/>
        <v>0</v>
      </c>
      <c r="BB165" s="513">
        <f t="shared" si="40"/>
        <v>0</v>
      </c>
      <c r="BC165" s="513">
        <f t="shared" si="41"/>
        <v>0</v>
      </c>
      <c r="BD165" s="513">
        <f t="shared" si="42"/>
        <v>0</v>
      </c>
      <c r="BE165" s="513">
        <f t="shared" si="43"/>
        <v>0</v>
      </c>
      <c r="BF165" s="513">
        <f t="shared" si="54"/>
        <v>0</v>
      </c>
      <c r="BG165" s="513">
        <f t="shared" si="44"/>
        <v>0</v>
      </c>
      <c r="BH165" s="513">
        <f t="shared" si="45"/>
        <v>0</v>
      </c>
      <c r="BI165" s="513">
        <f t="shared" si="46"/>
        <v>0</v>
      </c>
      <c r="BJ165" s="513">
        <f t="shared" si="47"/>
        <v>0</v>
      </c>
      <c r="BK165" s="513">
        <f t="shared" si="48"/>
        <v>0</v>
      </c>
      <c r="BL165" s="513">
        <f t="shared" si="49"/>
        <v>0</v>
      </c>
      <c r="BM165" s="513">
        <f t="shared" si="50"/>
        <v>0</v>
      </c>
      <c r="BN165" s="513"/>
      <c r="BO165" s="513">
        <f t="shared" si="51"/>
        <v>0</v>
      </c>
      <c r="BP165" s="540"/>
      <c r="BQ165" s="540"/>
      <c r="BR165" s="540"/>
      <c r="BS165" s="540"/>
      <c r="BT165" s="540"/>
      <c r="BU165" s="540"/>
      <c r="BV165" s="540"/>
      <c r="BW165" s="539"/>
      <c r="BX165" s="539"/>
      <c r="BY165" s="539"/>
      <c r="BZ165" s="539"/>
      <c r="CA165" s="539"/>
      <c r="CB165" s="539"/>
      <c r="CC165" s="539"/>
      <c r="CD165" s="539"/>
      <c r="CE165" s="539"/>
      <c r="CF165" s="539"/>
      <c r="CG165" s="539"/>
      <c r="CH165" s="539"/>
      <c r="CI165" s="539"/>
      <c r="CJ165" s="539"/>
      <c r="CK165" s="539"/>
      <c r="CL165" s="539"/>
      <c r="CM165" s="539"/>
      <c r="CN165" s="539"/>
      <c r="CO165" s="539"/>
      <c r="CP165" s="364"/>
      <c r="CQ165" s="364"/>
    </row>
    <row r="166" spans="1:95" s="37" customFormat="1" ht="37.5" customHeight="1" x14ac:dyDescent="0.15">
      <c r="A166" s="687" t="str">
        <f>IF(B166&lt;&gt;"",設定!$C$4,"")</f>
        <v/>
      </c>
      <c r="B166" s="253" t="str">
        <f t="shared" si="52"/>
        <v/>
      </c>
      <c r="C166" s="444">
        <f t="shared" si="53"/>
        <v>154</v>
      </c>
      <c r="D166" s="767"/>
      <c r="E166" s="403"/>
      <c r="F166" s="404"/>
      <c r="G166" s="405"/>
      <c r="H166" s="406"/>
      <c r="I166" s="407"/>
      <c r="J166" s="408" t="str">
        <f>IFERROR(IF(I166="","",VLOOKUP(I166,国・地域!A:C,2,FALSE)),"正しい番号を入力してください")</f>
        <v/>
      </c>
      <c r="K166" s="409" t="str">
        <f>IFERROR(IF(I166="","",VLOOKUP(I166,国・地域!A:C,3,FALSE)),"正しい番号を入力してください")</f>
        <v/>
      </c>
      <c r="L166" s="381"/>
      <c r="M166" s="410"/>
      <c r="N166" s="411"/>
      <c r="O166" s="411"/>
      <c r="P166" s="411"/>
      <c r="Q166" s="411"/>
      <c r="R166" s="411"/>
      <c r="S166" s="411"/>
      <c r="T166" s="411"/>
      <c r="U166" s="412"/>
      <c r="V166" s="413"/>
      <c r="W166" s="412"/>
      <c r="X166" s="413"/>
      <c r="Y166" s="414"/>
      <c r="Z166" s="415"/>
      <c r="AA166" s="416"/>
      <c r="AB166" s="417"/>
      <c r="AC166" s="416"/>
      <c r="AD166" s="415"/>
      <c r="AE166" s="418"/>
      <c r="AF166" s="417"/>
      <c r="AG166" s="416"/>
      <c r="AH166" s="415"/>
      <c r="AI166" s="418"/>
      <c r="AJ166" s="417"/>
      <c r="AK166" s="416"/>
      <c r="AL166" s="415"/>
      <c r="AM166" s="403"/>
      <c r="AN166" s="405"/>
      <c r="AO166" s="381"/>
      <c r="AP166" s="403"/>
      <c r="AQ166" s="405"/>
      <c r="AR166" s="419"/>
      <c r="AS166" s="420"/>
      <c r="AT166" s="403"/>
      <c r="AU166" s="405"/>
      <c r="AV166" s="419"/>
      <c r="AW166" s="421"/>
      <c r="AX166" s="105" t="str">
        <f t="shared" si="37"/>
        <v/>
      </c>
      <c r="AY166" s="105" t="str">
        <f t="shared" si="38"/>
        <v/>
      </c>
      <c r="AZ166" s="540"/>
      <c r="BA166" s="513">
        <f t="shared" si="39"/>
        <v>0</v>
      </c>
      <c r="BB166" s="513">
        <f t="shared" si="40"/>
        <v>0</v>
      </c>
      <c r="BC166" s="513">
        <f t="shared" si="41"/>
        <v>0</v>
      </c>
      <c r="BD166" s="513">
        <f t="shared" si="42"/>
        <v>0</v>
      </c>
      <c r="BE166" s="513">
        <f t="shared" si="43"/>
        <v>0</v>
      </c>
      <c r="BF166" s="513">
        <f t="shared" si="54"/>
        <v>0</v>
      </c>
      <c r="BG166" s="513">
        <f t="shared" si="44"/>
        <v>0</v>
      </c>
      <c r="BH166" s="513">
        <f t="shared" si="45"/>
        <v>0</v>
      </c>
      <c r="BI166" s="513">
        <f t="shared" si="46"/>
        <v>0</v>
      </c>
      <c r="BJ166" s="513">
        <f t="shared" si="47"/>
        <v>0</v>
      </c>
      <c r="BK166" s="513">
        <f t="shared" si="48"/>
        <v>0</v>
      </c>
      <c r="BL166" s="513">
        <f t="shared" si="49"/>
        <v>0</v>
      </c>
      <c r="BM166" s="513">
        <f t="shared" si="50"/>
        <v>0</v>
      </c>
      <c r="BN166" s="513"/>
      <c r="BO166" s="513">
        <f t="shared" si="51"/>
        <v>0</v>
      </c>
      <c r="BP166" s="540"/>
      <c r="BQ166" s="540"/>
      <c r="BR166" s="540"/>
      <c r="BS166" s="540"/>
      <c r="BT166" s="540"/>
      <c r="BU166" s="540"/>
      <c r="BV166" s="540"/>
      <c r="BW166" s="539"/>
      <c r="BX166" s="539"/>
      <c r="BY166" s="539"/>
      <c r="BZ166" s="539"/>
      <c r="CA166" s="539"/>
      <c r="CB166" s="539"/>
      <c r="CC166" s="539"/>
      <c r="CD166" s="539"/>
      <c r="CE166" s="539"/>
      <c r="CF166" s="539"/>
      <c r="CG166" s="539"/>
      <c r="CH166" s="539"/>
      <c r="CI166" s="539"/>
      <c r="CJ166" s="539"/>
      <c r="CK166" s="539"/>
      <c r="CL166" s="539"/>
      <c r="CM166" s="539"/>
      <c r="CN166" s="539"/>
      <c r="CO166" s="539"/>
      <c r="CP166" s="364"/>
      <c r="CQ166" s="364"/>
    </row>
    <row r="167" spans="1:95" s="37" customFormat="1" ht="37.5" customHeight="1" x14ac:dyDescent="0.15">
      <c r="A167" s="738" t="str">
        <f>IF(B167&lt;&gt;"",設定!$C$4,"")</f>
        <v/>
      </c>
      <c r="B167" s="254" t="str">
        <f t="shared" si="52"/>
        <v/>
      </c>
      <c r="C167" s="445">
        <f t="shared" si="53"/>
        <v>155</v>
      </c>
      <c r="D167" s="768"/>
      <c r="E167" s="422"/>
      <c r="F167" s="423"/>
      <c r="G167" s="424"/>
      <c r="H167" s="425"/>
      <c r="I167" s="426"/>
      <c r="J167" s="427" t="str">
        <f>IFERROR(IF(I167="","",VLOOKUP(I167,国・地域!A:C,2,FALSE)),"正しい番号を入力してください")</f>
        <v/>
      </c>
      <c r="K167" s="428" t="str">
        <f>IFERROR(IF(I167="","",VLOOKUP(I167,国・地域!A:C,3,FALSE)),"正しい番号を入力してください")</f>
        <v/>
      </c>
      <c r="L167" s="382"/>
      <c r="M167" s="429"/>
      <c r="N167" s="430"/>
      <c r="O167" s="430"/>
      <c r="P167" s="430"/>
      <c r="Q167" s="430"/>
      <c r="R167" s="430"/>
      <c r="S167" s="430"/>
      <c r="T167" s="430"/>
      <c r="U167" s="431"/>
      <c r="V167" s="432"/>
      <c r="W167" s="431"/>
      <c r="X167" s="432"/>
      <c r="Y167" s="433"/>
      <c r="Z167" s="434"/>
      <c r="AA167" s="435"/>
      <c r="AB167" s="436"/>
      <c r="AC167" s="435"/>
      <c r="AD167" s="434"/>
      <c r="AE167" s="437"/>
      <c r="AF167" s="436"/>
      <c r="AG167" s="435"/>
      <c r="AH167" s="434"/>
      <c r="AI167" s="437"/>
      <c r="AJ167" s="436"/>
      <c r="AK167" s="435"/>
      <c r="AL167" s="434"/>
      <c r="AM167" s="422"/>
      <c r="AN167" s="424"/>
      <c r="AO167" s="382"/>
      <c r="AP167" s="422"/>
      <c r="AQ167" s="424"/>
      <c r="AR167" s="438"/>
      <c r="AS167" s="439"/>
      <c r="AT167" s="422"/>
      <c r="AU167" s="424"/>
      <c r="AV167" s="438"/>
      <c r="AW167" s="440"/>
      <c r="AX167" s="105" t="str">
        <f t="shared" si="37"/>
        <v/>
      </c>
      <c r="AY167" s="105" t="str">
        <f t="shared" si="38"/>
        <v/>
      </c>
      <c r="AZ167" s="540"/>
      <c r="BA167" s="513">
        <f t="shared" si="39"/>
        <v>0</v>
      </c>
      <c r="BB167" s="513">
        <f t="shared" si="40"/>
        <v>0</v>
      </c>
      <c r="BC167" s="513">
        <f t="shared" si="41"/>
        <v>0</v>
      </c>
      <c r="BD167" s="513">
        <f t="shared" si="42"/>
        <v>0</v>
      </c>
      <c r="BE167" s="513">
        <f t="shared" si="43"/>
        <v>0</v>
      </c>
      <c r="BF167" s="513">
        <f t="shared" si="54"/>
        <v>0</v>
      </c>
      <c r="BG167" s="513">
        <f t="shared" si="44"/>
        <v>0</v>
      </c>
      <c r="BH167" s="513">
        <f t="shared" si="45"/>
        <v>0</v>
      </c>
      <c r="BI167" s="513">
        <f t="shared" si="46"/>
        <v>0</v>
      </c>
      <c r="BJ167" s="513">
        <f t="shared" si="47"/>
        <v>0</v>
      </c>
      <c r="BK167" s="513">
        <f t="shared" si="48"/>
        <v>0</v>
      </c>
      <c r="BL167" s="513">
        <f t="shared" si="49"/>
        <v>0</v>
      </c>
      <c r="BM167" s="513">
        <f t="shared" si="50"/>
        <v>0</v>
      </c>
      <c r="BN167" s="513"/>
      <c r="BO167" s="513">
        <f t="shared" si="51"/>
        <v>0</v>
      </c>
      <c r="BP167" s="540"/>
      <c r="BQ167" s="540"/>
      <c r="BR167" s="540"/>
      <c r="BS167" s="540"/>
      <c r="BT167" s="540"/>
      <c r="BU167" s="540"/>
      <c r="BV167" s="540"/>
      <c r="BW167" s="539"/>
      <c r="BX167" s="539"/>
      <c r="BY167" s="539"/>
      <c r="BZ167" s="539"/>
      <c r="CA167" s="539"/>
      <c r="CB167" s="539"/>
      <c r="CC167" s="539"/>
      <c r="CD167" s="539"/>
      <c r="CE167" s="539"/>
      <c r="CF167" s="539"/>
      <c r="CG167" s="539"/>
      <c r="CH167" s="539"/>
      <c r="CI167" s="539"/>
      <c r="CJ167" s="539"/>
      <c r="CK167" s="539"/>
      <c r="CL167" s="539"/>
      <c r="CM167" s="539"/>
      <c r="CN167" s="539"/>
      <c r="CO167" s="539"/>
      <c r="CP167" s="364"/>
      <c r="CQ167" s="364"/>
    </row>
    <row r="168" spans="1:95" s="37" customFormat="1" ht="37.5" customHeight="1" x14ac:dyDescent="0.15">
      <c r="A168" s="739" t="str">
        <f>IF(B168&lt;&gt;"",設定!$C$4,"")</f>
        <v/>
      </c>
      <c r="B168" s="731" t="str">
        <f t="shared" si="52"/>
        <v/>
      </c>
      <c r="C168" s="376">
        <f t="shared" si="53"/>
        <v>156</v>
      </c>
      <c r="D168" s="766"/>
      <c r="E168" s="384"/>
      <c r="F168" s="385"/>
      <c r="G168" s="386"/>
      <c r="H168" s="387"/>
      <c r="I168" s="388"/>
      <c r="J168" s="389" t="str">
        <f>IFERROR(IF(I168="","",VLOOKUP(I168,国・地域!A:C,2,FALSE)),"正しい番号を入力してください")</f>
        <v/>
      </c>
      <c r="K168" s="390" t="str">
        <f>IFERROR(IF(I168="","",VLOOKUP(I168,国・地域!A:C,3,FALSE)),"正しい番号を入力してください")</f>
        <v/>
      </c>
      <c r="L168" s="383"/>
      <c r="M168" s="391"/>
      <c r="N168" s="392"/>
      <c r="O168" s="392"/>
      <c r="P168" s="392"/>
      <c r="Q168" s="392"/>
      <c r="R168" s="392"/>
      <c r="S168" s="392"/>
      <c r="T168" s="392"/>
      <c r="U168" s="393"/>
      <c r="V168" s="394"/>
      <c r="W168" s="393"/>
      <c r="X168" s="394"/>
      <c r="Y168" s="395"/>
      <c r="Z168" s="396"/>
      <c r="AA168" s="397"/>
      <c r="AB168" s="398"/>
      <c r="AC168" s="397"/>
      <c r="AD168" s="396"/>
      <c r="AE168" s="399"/>
      <c r="AF168" s="398"/>
      <c r="AG168" s="397"/>
      <c r="AH168" s="396"/>
      <c r="AI168" s="399"/>
      <c r="AJ168" s="398"/>
      <c r="AK168" s="397"/>
      <c r="AL168" s="396"/>
      <c r="AM168" s="384"/>
      <c r="AN168" s="386"/>
      <c r="AO168" s="383"/>
      <c r="AP168" s="384"/>
      <c r="AQ168" s="386"/>
      <c r="AR168" s="400"/>
      <c r="AS168" s="401"/>
      <c r="AT168" s="384"/>
      <c r="AU168" s="386"/>
      <c r="AV168" s="400"/>
      <c r="AW168" s="402"/>
      <c r="AX168" s="105" t="str">
        <f t="shared" si="37"/>
        <v/>
      </c>
      <c r="AY168" s="105" t="str">
        <f t="shared" si="38"/>
        <v/>
      </c>
      <c r="AZ168" s="540"/>
      <c r="BA168" s="513">
        <f t="shared" si="39"/>
        <v>0</v>
      </c>
      <c r="BB168" s="513">
        <f t="shared" si="40"/>
        <v>0</v>
      </c>
      <c r="BC168" s="513">
        <f t="shared" si="41"/>
        <v>0</v>
      </c>
      <c r="BD168" s="513">
        <f t="shared" si="42"/>
        <v>0</v>
      </c>
      <c r="BE168" s="513">
        <f t="shared" si="43"/>
        <v>0</v>
      </c>
      <c r="BF168" s="513">
        <f t="shared" si="54"/>
        <v>0</v>
      </c>
      <c r="BG168" s="513">
        <f t="shared" si="44"/>
        <v>0</v>
      </c>
      <c r="BH168" s="513">
        <f t="shared" si="45"/>
        <v>0</v>
      </c>
      <c r="BI168" s="513">
        <f t="shared" si="46"/>
        <v>0</v>
      </c>
      <c r="BJ168" s="513">
        <f t="shared" si="47"/>
        <v>0</v>
      </c>
      <c r="BK168" s="513">
        <f t="shared" si="48"/>
        <v>0</v>
      </c>
      <c r="BL168" s="513">
        <f t="shared" si="49"/>
        <v>0</v>
      </c>
      <c r="BM168" s="513">
        <f t="shared" si="50"/>
        <v>0</v>
      </c>
      <c r="BN168" s="513"/>
      <c r="BO168" s="513">
        <f t="shared" si="51"/>
        <v>0</v>
      </c>
      <c r="BP168" s="540"/>
      <c r="BQ168" s="540"/>
      <c r="BR168" s="540"/>
      <c r="BS168" s="540"/>
      <c r="BT168" s="540"/>
      <c r="BU168" s="540"/>
      <c r="BV168" s="540"/>
      <c r="BW168" s="539"/>
      <c r="BX168" s="539"/>
      <c r="BY168" s="539"/>
      <c r="BZ168" s="539"/>
      <c r="CA168" s="539"/>
      <c r="CB168" s="539"/>
      <c r="CC168" s="539"/>
      <c r="CD168" s="539"/>
      <c r="CE168" s="539"/>
      <c r="CF168" s="539"/>
      <c r="CG168" s="539"/>
      <c r="CH168" s="539"/>
      <c r="CI168" s="539"/>
      <c r="CJ168" s="539"/>
      <c r="CK168" s="539"/>
      <c r="CL168" s="539"/>
      <c r="CM168" s="539"/>
      <c r="CN168" s="539"/>
      <c r="CO168" s="539"/>
      <c r="CP168" s="364"/>
      <c r="CQ168" s="364"/>
    </row>
    <row r="169" spans="1:95" s="37" customFormat="1" ht="37.5" customHeight="1" x14ac:dyDescent="0.15">
      <c r="A169" s="687" t="str">
        <f>IF(B169&lt;&gt;"",設定!$C$4,"")</f>
        <v/>
      </c>
      <c r="B169" s="253" t="str">
        <f t="shared" si="52"/>
        <v/>
      </c>
      <c r="C169" s="444">
        <f t="shared" si="53"/>
        <v>157</v>
      </c>
      <c r="D169" s="767"/>
      <c r="E169" s="403"/>
      <c r="F169" s="404"/>
      <c r="G169" s="405"/>
      <c r="H169" s="406"/>
      <c r="I169" s="407"/>
      <c r="J169" s="408" t="str">
        <f>IFERROR(IF(I169="","",VLOOKUP(I169,国・地域!A:C,2,FALSE)),"正しい番号を入力してください")</f>
        <v/>
      </c>
      <c r="K169" s="409" t="str">
        <f>IFERROR(IF(I169="","",VLOOKUP(I169,国・地域!A:C,3,FALSE)),"正しい番号を入力してください")</f>
        <v/>
      </c>
      <c r="L169" s="381"/>
      <c r="M169" s="410"/>
      <c r="N169" s="411"/>
      <c r="O169" s="411"/>
      <c r="P169" s="411"/>
      <c r="Q169" s="411"/>
      <c r="R169" s="411"/>
      <c r="S169" s="411"/>
      <c r="T169" s="411"/>
      <c r="U169" s="412"/>
      <c r="V169" s="413"/>
      <c r="W169" s="412"/>
      <c r="X169" s="413"/>
      <c r="Y169" s="414"/>
      <c r="Z169" s="415"/>
      <c r="AA169" s="416"/>
      <c r="AB169" s="417"/>
      <c r="AC169" s="416"/>
      <c r="AD169" s="415"/>
      <c r="AE169" s="418"/>
      <c r="AF169" s="417"/>
      <c r="AG169" s="416"/>
      <c r="AH169" s="415"/>
      <c r="AI169" s="418"/>
      <c r="AJ169" s="417"/>
      <c r="AK169" s="416"/>
      <c r="AL169" s="415"/>
      <c r="AM169" s="403"/>
      <c r="AN169" s="405"/>
      <c r="AO169" s="381"/>
      <c r="AP169" s="403"/>
      <c r="AQ169" s="405"/>
      <c r="AR169" s="419"/>
      <c r="AS169" s="420"/>
      <c r="AT169" s="403"/>
      <c r="AU169" s="405"/>
      <c r="AV169" s="419"/>
      <c r="AW169" s="421"/>
      <c r="AX169" s="105" t="str">
        <f t="shared" si="37"/>
        <v/>
      </c>
      <c r="AY169" s="105" t="str">
        <f t="shared" si="38"/>
        <v/>
      </c>
      <c r="AZ169" s="540"/>
      <c r="BA169" s="513">
        <f t="shared" si="39"/>
        <v>0</v>
      </c>
      <c r="BB169" s="513">
        <f t="shared" si="40"/>
        <v>0</v>
      </c>
      <c r="BC169" s="513">
        <f t="shared" si="41"/>
        <v>0</v>
      </c>
      <c r="BD169" s="513">
        <f t="shared" si="42"/>
        <v>0</v>
      </c>
      <c r="BE169" s="513">
        <f t="shared" si="43"/>
        <v>0</v>
      </c>
      <c r="BF169" s="513">
        <f t="shared" si="54"/>
        <v>0</v>
      </c>
      <c r="BG169" s="513">
        <f t="shared" si="44"/>
        <v>0</v>
      </c>
      <c r="BH169" s="513">
        <f t="shared" si="45"/>
        <v>0</v>
      </c>
      <c r="BI169" s="513">
        <f t="shared" si="46"/>
        <v>0</v>
      </c>
      <c r="BJ169" s="513">
        <f t="shared" si="47"/>
        <v>0</v>
      </c>
      <c r="BK169" s="513">
        <f t="shared" si="48"/>
        <v>0</v>
      </c>
      <c r="BL169" s="513">
        <f t="shared" si="49"/>
        <v>0</v>
      </c>
      <c r="BM169" s="513">
        <f t="shared" si="50"/>
        <v>0</v>
      </c>
      <c r="BN169" s="513"/>
      <c r="BO169" s="513">
        <f t="shared" si="51"/>
        <v>0</v>
      </c>
      <c r="BP169" s="540"/>
      <c r="BQ169" s="540"/>
      <c r="BR169" s="540"/>
      <c r="BS169" s="540"/>
      <c r="BT169" s="540"/>
      <c r="BU169" s="540"/>
      <c r="BV169" s="540"/>
      <c r="BW169" s="539"/>
      <c r="BX169" s="539"/>
      <c r="BY169" s="539"/>
      <c r="BZ169" s="539"/>
      <c r="CA169" s="539"/>
      <c r="CB169" s="539"/>
      <c r="CC169" s="539"/>
      <c r="CD169" s="539"/>
      <c r="CE169" s="539"/>
      <c r="CF169" s="539"/>
      <c r="CG169" s="539"/>
      <c r="CH169" s="539"/>
      <c r="CI169" s="539"/>
      <c r="CJ169" s="539"/>
      <c r="CK169" s="539"/>
      <c r="CL169" s="539"/>
      <c r="CM169" s="539"/>
      <c r="CN169" s="539"/>
      <c r="CO169" s="539"/>
      <c r="CP169" s="364"/>
      <c r="CQ169" s="364"/>
    </row>
    <row r="170" spans="1:95" s="37" customFormat="1" ht="37.5" customHeight="1" x14ac:dyDescent="0.15">
      <c r="A170" s="687" t="str">
        <f>IF(B170&lt;&gt;"",設定!$C$4,"")</f>
        <v/>
      </c>
      <c r="B170" s="253" t="str">
        <f t="shared" si="52"/>
        <v/>
      </c>
      <c r="C170" s="444">
        <f t="shared" si="53"/>
        <v>158</v>
      </c>
      <c r="D170" s="767"/>
      <c r="E170" s="403"/>
      <c r="F170" s="404"/>
      <c r="G170" s="405"/>
      <c r="H170" s="406"/>
      <c r="I170" s="407"/>
      <c r="J170" s="408" t="str">
        <f>IFERROR(IF(I170="","",VLOOKUP(I170,国・地域!A:C,2,FALSE)),"正しい番号を入力してください")</f>
        <v/>
      </c>
      <c r="K170" s="409" t="str">
        <f>IFERROR(IF(I170="","",VLOOKUP(I170,国・地域!A:C,3,FALSE)),"正しい番号を入力してください")</f>
        <v/>
      </c>
      <c r="L170" s="381"/>
      <c r="M170" s="410"/>
      <c r="N170" s="411"/>
      <c r="O170" s="411"/>
      <c r="P170" s="411"/>
      <c r="Q170" s="411"/>
      <c r="R170" s="411"/>
      <c r="S170" s="411"/>
      <c r="T170" s="411"/>
      <c r="U170" s="412"/>
      <c r="V170" s="413"/>
      <c r="W170" s="412"/>
      <c r="X170" s="413"/>
      <c r="Y170" s="414"/>
      <c r="Z170" s="415"/>
      <c r="AA170" s="416"/>
      <c r="AB170" s="417"/>
      <c r="AC170" s="416"/>
      <c r="AD170" s="415"/>
      <c r="AE170" s="418"/>
      <c r="AF170" s="417"/>
      <c r="AG170" s="416"/>
      <c r="AH170" s="415"/>
      <c r="AI170" s="418"/>
      <c r="AJ170" s="417"/>
      <c r="AK170" s="416"/>
      <c r="AL170" s="415"/>
      <c r="AM170" s="403"/>
      <c r="AN170" s="405"/>
      <c r="AO170" s="381"/>
      <c r="AP170" s="403"/>
      <c r="AQ170" s="405"/>
      <c r="AR170" s="419"/>
      <c r="AS170" s="420"/>
      <c r="AT170" s="403"/>
      <c r="AU170" s="405"/>
      <c r="AV170" s="419"/>
      <c r="AW170" s="421"/>
      <c r="AX170" s="105" t="str">
        <f t="shared" si="37"/>
        <v/>
      </c>
      <c r="AY170" s="105" t="str">
        <f t="shared" si="38"/>
        <v/>
      </c>
      <c r="AZ170" s="540"/>
      <c r="BA170" s="513">
        <f t="shared" si="39"/>
        <v>0</v>
      </c>
      <c r="BB170" s="513">
        <f t="shared" si="40"/>
        <v>0</v>
      </c>
      <c r="BC170" s="513">
        <f t="shared" si="41"/>
        <v>0</v>
      </c>
      <c r="BD170" s="513">
        <f t="shared" si="42"/>
        <v>0</v>
      </c>
      <c r="BE170" s="513">
        <f t="shared" si="43"/>
        <v>0</v>
      </c>
      <c r="BF170" s="513">
        <f t="shared" si="54"/>
        <v>0</v>
      </c>
      <c r="BG170" s="513">
        <f t="shared" si="44"/>
        <v>0</v>
      </c>
      <c r="BH170" s="513">
        <f t="shared" si="45"/>
        <v>0</v>
      </c>
      <c r="BI170" s="513">
        <f t="shared" si="46"/>
        <v>0</v>
      </c>
      <c r="BJ170" s="513">
        <f t="shared" si="47"/>
        <v>0</v>
      </c>
      <c r="BK170" s="513">
        <f t="shared" si="48"/>
        <v>0</v>
      </c>
      <c r="BL170" s="513">
        <f t="shared" si="49"/>
        <v>0</v>
      </c>
      <c r="BM170" s="513">
        <f t="shared" si="50"/>
        <v>0</v>
      </c>
      <c r="BN170" s="513"/>
      <c r="BO170" s="513">
        <f t="shared" si="51"/>
        <v>0</v>
      </c>
      <c r="BP170" s="540"/>
      <c r="BQ170" s="540"/>
      <c r="BR170" s="540"/>
      <c r="BS170" s="540"/>
      <c r="BT170" s="540"/>
      <c r="BU170" s="540"/>
      <c r="BV170" s="540"/>
      <c r="BW170" s="539"/>
      <c r="BX170" s="539"/>
      <c r="BY170" s="539"/>
      <c r="BZ170" s="539"/>
      <c r="CA170" s="539"/>
      <c r="CB170" s="539"/>
      <c r="CC170" s="539"/>
      <c r="CD170" s="539"/>
      <c r="CE170" s="539"/>
      <c r="CF170" s="539"/>
      <c r="CG170" s="539"/>
      <c r="CH170" s="539"/>
      <c r="CI170" s="539"/>
      <c r="CJ170" s="539"/>
      <c r="CK170" s="539"/>
      <c r="CL170" s="539"/>
      <c r="CM170" s="539"/>
      <c r="CN170" s="539"/>
      <c r="CO170" s="539"/>
      <c r="CP170" s="364"/>
      <c r="CQ170" s="364"/>
    </row>
    <row r="171" spans="1:95" s="37" customFormat="1" ht="37.5" customHeight="1" x14ac:dyDescent="0.15">
      <c r="A171" s="687" t="str">
        <f>IF(B171&lt;&gt;"",設定!$C$4,"")</f>
        <v/>
      </c>
      <c r="B171" s="253" t="str">
        <f t="shared" si="52"/>
        <v/>
      </c>
      <c r="C171" s="444">
        <f t="shared" si="53"/>
        <v>159</v>
      </c>
      <c r="D171" s="767"/>
      <c r="E171" s="403"/>
      <c r="F171" s="404"/>
      <c r="G171" s="405"/>
      <c r="H171" s="406"/>
      <c r="I171" s="407"/>
      <c r="J171" s="408" t="str">
        <f>IFERROR(IF(I171="","",VLOOKUP(I171,国・地域!A:C,2,FALSE)),"正しい番号を入力してください")</f>
        <v/>
      </c>
      <c r="K171" s="409" t="str">
        <f>IFERROR(IF(I171="","",VLOOKUP(I171,国・地域!A:C,3,FALSE)),"正しい番号を入力してください")</f>
        <v/>
      </c>
      <c r="L171" s="381"/>
      <c r="M171" s="410"/>
      <c r="N171" s="411"/>
      <c r="O171" s="411"/>
      <c r="P171" s="411"/>
      <c r="Q171" s="411"/>
      <c r="R171" s="411"/>
      <c r="S171" s="411"/>
      <c r="T171" s="411"/>
      <c r="U171" s="412"/>
      <c r="V171" s="413"/>
      <c r="W171" s="412"/>
      <c r="X171" s="413"/>
      <c r="Y171" s="414"/>
      <c r="Z171" s="415"/>
      <c r="AA171" s="416"/>
      <c r="AB171" s="417"/>
      <c r="AC171" s="416"/>
      <c r="AD171" s="415"/>
      <c r="AE171" s="418"/>
      <c r="AF171" s="417"/>
      <c r="AG171" s="416"/>
      <c r="AH171" s="415"/>
      <c r="AI171" s="418"/>
      <c r="AJ171" s="417"/>
      <c r="AK171" s="416"/>
      <c r="AL171" s="415"/>
      <c r="AM171" s="403"/>
      <c r="AN171" s="405"/>
      <c r="AO171" s="381"/>
      <c r="AP171" s="403"/>
      <c r="AQ171" s="405"/>
      <c r="AR171" s="419"/>
      <c r="AS171" s="420"/>
      <c r="AT171" s="403"/>
      <c r="AU171" s="405"/>
      <c r="AV171" s="419"/>
      <c r="AW171" s="421"/>
      <c r="AX171" s="105" t="str">
        <f t="shared" si="37"/>
        <v/>
      </c>
      <c r="AY171" s="105" t="str">
        <f t="shared" si="38"/>
        <v/>
      </c>
      <c r="AZ171" s="540"/>
      <c r="BA171" s="513">
        <f t="shared" si="39"/>
        <v>0</v>
      </c>
      <c r="BB171" s="513">
        <f t="shared" si="40"/>
        <v>0</v>
      </c>
      <c r="BC171" s="513">
        <f t="shared" si="41"/>
        <v>0</v>
      </c>
      <c r="BD171" s="513">
        <f t="shared" si="42"/>
        <v>0</v>
      </c>
      <c r="BE171" s="513">
        <f t="shared" si="43"/>
        <v>0</v>
      </c>
      <c r="BF171" s="513">
        <f t="shared" si="54"/>
        <v>0</v>
      </c>
      <c r="BG171" s="513">
        <f t="shared" si="44"/>
        <v>0</v>
      </c>
      <c r="BH171" s="513">
        <f t="shared" si="45"/>
        <v>0</v>
      </c>
      <c r="BI171" s="513">
        <f t="shared" si="46"/>
        <v>0</v>
      </c>
      <c r="BJ171" s="513">
        <f t="shared" si="47"/>
        <v>0</v>
      </c>
      <c r="BK171" s="513">
        <f t="shared" si="48"/>
        <v>0</v>
      </c>
      <c r="BL171" s="513">
        <f t="shared" si="49"/>
        <v>0</v>
      </c>
      <c r="BM171" s="513">
        <f t="shared" si="50"/>
        <v>0</v>
      </c>
      <c r="BN171" s="513"/>
      <c r="BO171" s="513">
        <f t="shared" si="51"/>
        <v>0</v>
      </c>
      <c r="BP171" s="540"/>
      <c r="BQ171" s="540"/>
      <c r="BR171" s="540"/>
      <c r="BS171" s="540"/>
      <c r="BT171" s="540"/>
      <c r="BU171" s="540"/>
      <c r="BV171" s="540"/>
      <c r="BW171" s="539"/>
      <c r="BX171" s="539"/>
      <c r="BY171" s="539"/>
      <c r="BZ171" s="539"/>
      <c r="CA171" s="539"/>
      <c r="CB171" s="539"/>
      <c r="CC171" s="539"/>
      <c r="CD171" s="539"/>
      <c r="CE171" s="539"/>
      <c r="CF171" s="539"/>
      <c r="CG171" s="539"/>
      <c r="CH171" s="539"/>
      <c r="CI171" s="539"/>
      <c r="CJ171" s="539"/>
      <c r="CK171" s="539"/>
      <c r="CL171" s="539"/>
      <c r="CM171" s="539"/>
      <c r="CN171" s="539"/>
      <c r="CO171" s="539"/>
      <c r="CP171" s="364"/>
      <c r="CQ171" s="364"/>
    </row>
    <row r="172" spans="1:95" s="37" customFormat="1" ht="37.5" customHeight="1" x14ac:dyDescent="0.15">
      <c r="A172" s="738" t="str">
        <f>IF(B172&lt;&gt;"",設定!$C$4,"")</f>
        <v/>
      </c>
      <c r="B172" s="254" t="str">
        <f t="shared" si="52"/>
        <v/>
      </c>
      <c r="C172" s="445">
        <f t="shared" si="53"/>
        <v>160</v>
      </c>
      <c r="D172" s="768"/>
      <c r="E172" s="422"/>
      <c r="F172" s="423"/>
      <c r="G172" s="424"/>
      <c r="H172" s="425"/>
      <c r="I172" s="426"/>
      <c r="J172" s="427" t="str">
        <f>IFERROR(IF(I172="","",VLOOKUP(I172,国・地域!A:C,2,FALSE)),"正しい番号を入力してください")</f>
        <v/>
      </c>
      <c r="K172" s="428" t="str">
        <f>IFERROR(IF(I172="","",VLOOKUP(I172,国・地域!A:C,3,FALSE)),"正しい番号を入力してください")</f>
        <v/>
      </c>
      <c r="L172" s="382"/>
      <c r="M172" s="429"/>
      <c r="N172" s="430"/>
      <c r="O172" s="430"/>
      <c r="P172" s="430"/>
      <c r="Q172" s="430"/>
      <c r="R172" s="430"/>
      <c r="S172" s="430"/>
      <c r="T172" s="430"/>
      <c r="U172" s="431"/>
      <c r="V172" s="432"/>
      <c r="W172" s="431"/>
      <c r="X172" s="432"/>
      <c r="Y172" s="433"/>
      <c r="Z172" s="434"/>
      <c r="AA172" s="435"/>
      <c r="AB172" s="436"/>
      <c r="AC172" s="435"/>
      <c r="AD172" s="434"/>
      <c r="AE172" s="437"/>
      <c r="AF172" s="436"/>
      <c r="AG172" s="435"/>
      <c r="AH172" s="434"/>
      <c r="AI172" s="437"/>
      <c r="AJ172" s="436"/>
      <c r="AK172" s="435"/>
      <c r="AL172" s="434"/>
      <c r="AM172" s="422"/>
      <c r="AN172" s="424"/>
      <c r="AO172" s="382"/>
      <c r="AP172" s="422"/>
      <c r="AQ172" s="424"/>
      <c r="AR172" s="438"/>
      <c r="AS172" s="439"/>
      <c r="AT172" s="422"/>
      <c r="AU172" s="424"/>
      <c r="AV172" s="438"/>
      <c r="AW172" s="440"/>
      <c r="AX172" s="105" t="str">
        <f t="shared" si="37"/>
        <v/>
      </c>
      <c r="AY172" s="105" t="str">
        <f t="shared" si="38"/>
        <v/>
      </c>
      <c r="AZ172" s="540"/>
      <c r="BA172" s="513">
        <f t="shared" si="39"/>
        <v>0</v>
      </c>
      <c r="BB172" s="513">
        <f t="shared" si="40"/>
        <v>0</v>
      </c>
      <c r="BC172" s="513">
        <f t="shared" si="41"/>
        <v>0</v>
      </c>
      <c r="BD172" s="513">
        <f t="shared" si="42"/>
        <v>0</v>
      </c>
      <c r="BE172" s="513">
        <f t="shared" si="43"/>
        <v>0</v>
      </c>
      <c r="BF172" s="513">
        <f t="shared" si="54"/>
        <v>0</v>
      </c>
      <c r="BG172" s="513">
        <f t="shared" si="44"/>
        <v>0</v>
      </c>
      <c r="BH172" s="513">
        <f t="shared" si="45"/>
        <v>0</v>
      </c>
      <c r="BI172" s="513">
        <f t="shared" si="46"/>
        <v>0</v>
      </c>
      <c r="BJ172" s="513">
        <f t="shared" si="47"/>
        <v>0</v>
      </c>
      <c r="BK172" s="513">
        <f t="shared" si="48"/>
        <v>0</v>
      </c>
      <c r="BL172" s="513">
        <f t="shared" si="49"/>
        <v>0</v>
      </c>
      <c r="BM172" s="513">
        <f t="shared" si="50"/>
        <v>0</v>
      </c>
      <c r="BN172" s="513"/>
      <c r="BO172" s="513">
        <f t="shared" si="51"/>
        <v>0</v>
      </c>
      <c r="BP172" s="540"/>
      <c r="BQ172" s="540"/>
      <c r="BR172" s="540"/>
      <c r="BS172" s="540"/>
      <c r="BT172" s="540"/>
      <c r="BU172" s="540"/>
      <c r="BV172" s="540"/>
      <c r="BW172" s="539"/>
      <c r="BX172" s="539"/>
      <c r="BY172" s="539"/>
      <c r="BZ172" s="539"/>
      <c r="CA172" s="539"/>
      <c r="CB172" s="539"/>
      <c r="CC172" s="539"/>
      <c r="CD172" s="539"/>
      <c r="CE172" s="539"/>
      <c r="CF172" s="539"/>
      <c r="CG172" s="539"/>
      <c r="CH172" s="539"/>
      <c r="CI172" s="539"/>
      <c r="CJ172" s="539"/>
      <c r="CK172" s="539"/>
      <c r="CL172" s="539"/>
      <c r="CM172" s="539"/>
      <c r="CN172" s="539"/>
      <c r="CO172" s="539"/>
      <c r="CP172" s="364"/>
      <c r="CQ172" s="364"/>
    </row>
    <row r="173" spans="1:95" s="37" customFormat="1" ht="37.5" customHeight="1" x14ac:dyDescent="0.15">
      <c r="A173" s="739" t="str">
        <f>IF(B173&lt;&gt;"",設定!$C$4,"")</f>
        <v/>
      </c>
      <c r="B173" s="731" t="str">
        <f t="shared" si="52"/>
        <v/>
      </c>
      <c r="C173" s="376">
        <f t="shared" si="53"/>
        <v>161</v>
      </c>
      <c r="D173" s="766"/>
      <c r="E173" s="384"/>
      <c r="F173" s="385"/>
      <c r="G173" s="386"/>
      <c r="H173" s="387"/>
      <c r="I173" s="388"/>
      <c r="J173" s="389" t="str">
        <f>IFERROR(IF(I173="","",VLOOKUP(I173,国・地域!A:C,2,FALSE)),"正しい番号を入力してください")</f>
        <v/>
      </c>
      <c r="K173" s="390" t="str">
        <f>IFERROR(IF(I173="","",VLOOKUP(I173,国・地域!A:C,3,FALSE)),"正しい番号を入力してください")</f>
        <v/>
      </c>
      <c r="L173" s="383"/>
      <c r="M173" s="391"/>
      <c r="N173" s="392"/>
      <c r="O173" s="392"/>
      <c r="P173" s="392"/>
      <c r="Q173" s="392"/>
      <c r="R173" s="392"/>
      <c r="S173" s="392"/>
      <c r="T173" s="392"/>
      <c r="U173" s="393"/>
      <c r="V173" s="394"/>
      <c r="W173" s="393"/>
      <c r="X173" s="394"/>
      <c r="Y173" s="395"/>
      <c r="Z173" s="396"/>
      <c r="AA173" s="397"/>
      <c r="AB173" s="398"/>
      <c r="AC173" s="397"/>
      <c r="AD173" s="396"/>
      <c r="AE173" s="399"/>
      <c r="AF173" s="398"/>
      <c r="AG173" s="397"/>
      <c r="AH173" s="396"/>
      <c r="AI173" s="399"/>
      <c r="AJ173" s="398"/>
      <c r="AK173" s="397"/>
      <c r="AL173" s="396"/>
      <c r="AM173" s="384"/>
      <c r="AN173" s="386"/>
      <c r="AO173" s="383"/>
      <c r="AP173" s="384"/>
      <c r="AQ173" s="386"/>
      <c r="AR173" s="400"/>
      <c r="AS173" s="401"/>
      <c r="AT173" s="384"/>
      <c r="AU173" s="386"/>
      <c r="AV173" s="400"/>
      <c r="AW173" s="402"/>
      <c r="AX173" s="105" t="str">
        <f t="shared" si="37"/>
        <v/>
      </c>
      <c r="AY173" s="105" t="str">
        <f t="shared" si="38"/>
        <v/>
      </c>
      <c r="AZ173" s="540"/>
      <c r="BA173" s="513">
        <f t="shared" si="39"/>
        <v>0</v>
      </c>
      <c r="BB173" s="513">
        <f t="shared" si="40"/>
        <v>0</v>
      </c>
      <c r="BC173" s="513">
        <f t="shared" si="41"/>
        <v>0</v>
      </c>
      <c r="BD173" s="513">
        <f t="shared" si="42"/>
        <v>0</v>
      </c>
      <c r="BE173" s="513">
        <f t="shared" si="43"/>
        <v>0</v>
      </c>
      <c r="BF173" s="513">
        <f t="shared" si="54"/>
        <v>0</v>
      </c>
      <c r="BG173" s="513">
        <f t="shared" si="44"/>
        <v>0</v>
      </c>
      <c r="BH173" s="513">
        <f t="shared" si="45"/>
        <v>0</v>
      </c>
      <c r="BI173" s="513">
        <f t="shared" si="46"/>
        <v>0</v>
      </c>
      <c r="BJ173" s="513">
        <f t="shared" si="47"/>
        <v>0</v>
      </c>
      <c r="BK173" s="513">
        <f t="shared" si="48"/>
        <v>0</v>
      </c>
      <c r="BL173" s="513">
        <f t="shared" si="49"/>
        <v>0</v>
      </c>
      <c r="BM173" s="513">
        <f t="shared" si="50"/>
        <v>0</v>
      </c>
      <c r="BN173" s="513"/>
      <c r="BO173" s="513">
        <f t="shared" si="51"/>
        <v>0</v>
      </c>
      <c r="BP173" s="540"/>
      <c r="BQ173" s="540"/>
      <c r="BR173" s="540"/>
      <c r="BS173" s="540"/>
      <c r="BT173" s="540"/>
      <c r="BU173" s="540"/>
      <c r="BV173" s="540"/>
      <c r="BW173" s="539"/>
      <c r="BX173" s="539"/>
      <c r="BY173" s="539"/>
      <c r="BZ173" s="539"/>
      <c r="CA173" s="539"/>
      <c r="CB173" s="539"/>
      <c r="CC173" s="539"/>
      <c r="CD173" s="539"/>
      <c r="CE173" s="539"/>
      <c r="CF173" s="539"/>
      <c r="CG173" s="539"/>
      <c r="CH173" s="539"/>
      <c r="CI173" s="539"/>
      <c r="CJ173" s="539"/>
      <c r="CK173" s="539"/>
      <c r="CL173" s="539"/>
      <c r="CM173" s="539"/>
      <c r="CN173" s="539"/>
      <c r="CO173" s="539"/>
      <c r="CP173" s="364"/>
      <c r="CQ173" s="364"/>
    </row>
    <row r="174" spans="1:95" s="37" customFormat="1" ht="37.5" customHeight="1" x14ac:dyDescent="0.15">
      <c r="A174" s="687" t="str">
        <f>IF(B174&lt;&gt;"",設定!$C$4,"")</f>
        <v/>
      </c>
      <c r="B174" s="253" t="str">
        <f t="shared" si="52"/>
        <v/>
      </c>
      <c r="C174" s="444">
        <f t="shared" si="53"/>
        <v>162</v>
      </c>
      <c r="D174" s="767"/>
      <c r="E174" s="403"/>
      <c r="F174" s="404"/>
      <c r="G174" s="405"/>
      <c r="H174" s="406"/>
      <c r="I174" s="407"/>
      <c r="J174" s="408" t="str">
        <f>IFERROR(IF(I174="","",VLOOKUP(I174,国・地域!A:C,2,FALSE)),"正しい番号を入力してください")</f>
        <v/>
      </c>
      <c r="K174" s="409" t="str">
        <f>IFERROR(IF(I174="","",VLOOKUP(I174,国・地域!A:C,3,FALSE)),"正しい番号を入力してください")</f>
        <v/>
      </c>
      <c r="L174" s="381"/>
      <c r="M174" s="410"/>
      <c r="N174" s="411"/>
      <c r="O174" s="411"/>
      <c r="P174" s="411"/>
      <c r="Q174" s="411"/>
      <c r="R174" s="411"/>
      <c r="S174" s="411"/>
      <c r="T174" s="411"/>
      <c r="U174" s="412"/>
      <c r="V174" s="413"/>
      <c r="W174" s="412"/>
      <c r="X174" s="413"/>
      <c r="Y174" s="414"/>
      <c r="Z174" s="415"/>
      <c r="AA174" s="416"/>
      <c r="AB174" s="417"/>
      <c r="AC174" s="416"/>
      <c r="AD174" s="415"/>
      <c r="AE174" s="418"/>
      <c r="AF174" s="417"/>
      <c r="AG174" s="416"/>
      <c r="AH174" s="415"/>
      <c r="AI174" s="418"/>
      <c r="AJ174" s="417"/>
      <c r="AK174" s="416"/>
      <c r="AL174" s="415"/>
      <c r="AM174" s="403"/>
      <c r="AN174" s="405"/>
      <c r="AO174" s="381"/>
      <c r="AP174" s="403"/>
      <c r="AQ174" s="405"/>
      <c r="AR174" s="419"/>
      <c r="AS174" s="420"/>
      <c r="AT174" s="403"/>
      <c r="AU174" s="405"/>
      <c r="AV174" s="419"/>
      <c r="AW174" s="421"/>
      <c r="AX174" s="105" t="str">
        <f t="shared" si="37"/>
        <v/>
      </c>
      <c r="AY174" s="105" t="str">
        <f t="shared" si="38"/>
        <v/>
      </c>
      <c r="AZ174" s="540"/>
      <c r="BA174" s="513">
        <f t="shared" si="39"/>
        <v>0</v>
      </c>
      <c r="BB174" s="513">
        <f t="shared" si="40"/>
        <v>0</v>
      </c>
      <c r="BC174" s="513">
        <f t="shared" si="41"/>
        <v>0</v>
      </c>
      <c r="BD174" s="513">
        <f t="shared" si="42"/>
        <v>0</v>
      </c>
      <c r="BE174" s="513">
        <f t="shared" si="43"/>
        <v>0</v>
      </c>
      <c r="BF174" s="513">
        <f t="shared" si="54"/>
        <v>0</v>
      </c>
      <c r="BG174" s="513">
        <f t="shared" si="44"/>
        <v>0</v>
      </c>
      <c r="BH174" s="513">
        <f t="shared" si="45"/>
        <v>0</v>
      </c>
      <c r="BI174" s="513">
        <f t="shared" si="46"/>
        <v>0</v>
      </c>
      <c r="BJ174" s="513">
        <f t="shared" si="47"/>
        <v>0</v>
      </c>
      <c r="BK174" s="513">
        <f t="shared" si="48"/>
        <v>0</v>
      </c>
      <c r="BL174" s="513">
        <f t="shared" si="49"/>
        <v>0</v>
      </c>
      <c r="BM174" s="513">
        <f t="shared" si="50"/>
        <v>0</v>
      </c>
      <c r="BN174" s="513"/>
      <c r="BO174" s="513">
        <f t="shared" si="51"/>
        <v>0</v>
      </c>
      <c r="BP174" s="540"/>
      <c r="BQ174" s="540"/>
      <c r="BR174" s="540"/>
      <c r="BS174" s="540"/>
      <c r="BT174" s="540"/>
      <c r="BU174" s="540"/>
      <c r="BV174" s="540"/>
      <c r="BW174" s="539"/>
      <c r="BX174" s="539"/>
      <c r="BY174" s="539"/>
      <c r="BZ174" s="539"/>
      <c r="CA174" s="539"/>
      <c r="CB174" s="539"/>
      <c r="CC174" s="539"/>
      <c r="CD174" s="539"/>
      <c r="CE174" s="539"/>
      <c r="CF174" s="539"/>
      <c r="CG174" s="539"/>
      <c r="CH174" s="539"/>
      <c r="CI174" s="539"/>
      <c r="CJ174" s="539"/>
      <c r="CK174" s="539"/>
      <c r="CL174" s="539"/>
      <c r="CM174" s="539"/>
      <c r="CN174" s="539"/>
      <c r="CO174" s="539"/>
      <c r="CP174" s="364"/>
      <c r="CQ174" s="364"/>
    </row>
    <row r="175" spans="1:95" s="37" customFormat="1" ht="37.5" customHeight="1" x14ac:dyDescent="0.15">
      <c r="A175" s="687" t="str">
        <f>IF(B175&lt;&gt;"",設定!$C$4,"")</f>
        <v/>
      </c>
      <c r="B175" s="253" t="str">
        <f t="shared" si="52"/>
        <v/>
      </c>
      <c r="C175" s="444">
        <f t="shared" si="53"/>
        <v>163</v>
      </c>
      <c r="D175" s="767"/>
      <c r="E175" s="403"/>
      <c r="F175" s="404"/>
      <c r="G175" s="405"/>
      <c r="H175" s="406"/>
      <c r="I175" s="407"/>
      <c r="J175" s="408" t="str">
        <f>IFERROR(IF(I175="","",VLOOKUP(I175,国・地域!A:C,2,FALSE)),"正しい番号を入力してください")</f>
        <v/>
      </c>
      <c r="K175" s="409" t="str">
        <f>IFERROR(IF(I175="","",VLOOKUP(I175,国・地域!A:C,3,FALSE)),"正しい番号を入力してください")</f>
        <v/>
      </c>
      <c r="L175" s="381"/>
      <c r="M175" s="410"/>
      <c r="N175" s="411"/>
      <c r="O175" s="411"/>
      <c r="P175" s="411"/>
      <c r="Q175" s="411"/>
      <c r="R175" s="411"/>
      <c r="S175" s="411"/>
      <c r="T175" s="411"/>
      <c r="U175" s="412"/>
      <c r="V175" s="413"/>
      <c r="W175" s="412"/>
      <c r="X175" s="413"/>
      <c r="Y175" s="414"/>
      <c r="Z175" s="415"/>
      <c r="AA175" s="416"/>
      <c r="AB175" s="417"/>
      <c r="AC175" s="416"/>
      <c r="AD175" s="415"/>
      <c r="AE175" s="418"/>
      <c r="AF175" s="417"/>
      <c r="AG175" s="416"/>
      <c r="AH175" s="415"/>
      <c r="AI175" s="418"/>
      <c r="AJ175" s="417"/>
      <c r="AK175" s="416"/>
      <c r="AL175" s="415"/>
      <c r="AM175" s="403"/>
      <c r="AN175" s="405"/>
      <c r="AO175" s="381"/>
      <c r="AP175" s="403"/>
      <c r="AQ175" s="405"/>
      <c r="AR175" s="419"/>
      <c r="AS175" s="420"/>
      <c r="AT175" s="403"/>
      <c r="AU175" s="405"/>
      <c r="AV175" s="419"/>
      <c r="AW175" s="421"/>
      <c r="AX175" s="105" t="str">
        <f t="shared" si="37"/>
        <v/>
      </c>
      <c r="AY175" s="105" t="str">
        <f t="shared" si="38"/>
        <v/>
      </c>
      <c r="AZ175" s="540"/>
      <c r="BA175" s="513">
        <f t="shared" si="39"/>
        <v>0</v>
      </c>
      <c r="BB175" s="513">
        <f t="shared" si="40"/>
        <v>0</v>
      </c>
      <c r="BC175" s="513">
        <f t="shared" si="41"/>
        <v>0</v>
      </c>
      <c r="BD175" s="513">
        <f t="shared" si="42"/>
        <v>0</v>
      </c>
      <c r="BE175" s="513">
        <f t="shared" si="43"/>
        <v>0</v>
      </c>
      <c r="BF175" s="513">
        <f t="shared" si="54"/>
        <v>0</v>
      </c>
      <c r="BG175" s="513">
        <f t="shared" si="44"/>
        <v>0</v>
      </c>
      <c r="BH175" s="513">
        <f t="shared" si="45"/>
        <v>0</v>
      </c>
      <c r="BI175" s="513">
        <f t="shared" si="46"/>
        <v>0</v>
      </c>
      <c r="BJ175" s="513">
        <f t="shared" si="47"/>
        <v>0</v>
      </c>
      <c r="BK175" s="513">
        <f t="shared" si="48"/>
        <v>0</v>
      </c>
      <c r="BL175" s="513">
        <f t="shared" si="49"/>
        <v>0</v>
      </c>
      <c r="BM175" s="513">
        <f t="shared" si="50"/>
        <v>0</v>
      </c>
      <c r="BN175" s="513"/>
      <c r="BO175" s="513">
        <f t="shared" si="51"/>
        <v>0</v>
      </c>
      <c r="BP175" s="540"/>
      <c r="BQ175" s="540"/>
      <c r="BR175" s="540"/>
      <c r="BS175" s="540"/>
      <c r="BT175" s="540"/>
      <c r="BU175" s="540"/>
      <c r="BV175" s="540"/>
      <c r="BW175" s="539"/>
      <c r="BX175" s="539"/>
      <c r="BY175" s="539"/>
      <c r="BZ175" s="539"/>
      <c r="CA175" s="539"/>
      <c r="CB175" s="539"/>
      <c r="CC175" s="539"/>
      <c r="CD175" s="539"/>
      <c r="CE175" s="539"/>
      <c r="CF175" s="539"/>
      <c r="CG175" s="539"/>
      <c r="CH175" s="539"/>
      <c r="CI175" s="539"/>
      <c r="CJ175" s="539"/>
      <c r="CK175" s="539"/>
      <c r="CL175" s="539"/>
      <c r="CM175" s="539"/>
      <c r="CN175" s="539"/>
      <c r="CO175" s="539"/>
      <c r="CP175" s="364"/>
      <c r="CQ175" s="364"/>
    </row>
    <row r="176" spans="1:95" s="37" customFormat="1" ht="37.5" customHeight="1" x14ac:dyDescent="0.15">
      <c r="A176" s="687" t="str">
        <f>IF(B176&lt;&gt;"",設定!$C$4,"")</f>
        <v/>
      </c>
      <c r="B176" s="253" t="str">
        <f t="shared" si="52"/>
        <v/>
      </c>
      <c r="C176" s="444">
        <f t="shared" si="53"/>
        <v>164</v>
      </c>
      <c r="D176" s="767"/>
      <c r="E176" s="403"/>
      <c r="F176" s="404"/>
      <c r="G176" s="405"/>
      <c r="H176" s="406"/>
      <c r="I176" s="407"/>
      <c r="J176" s="408" t="str">
        <f>IFERROR(IF(I176="","",VLOOKUP(I176,国・地域!A:C,2,FALSE)),"正しい番号を入力してください")</f>
        <v/>
      </c>
      <c r="K176" s="409" t="str">
        <f>IFERROR(IF(I176="","",VLOOKUP(I176,国・地域!A:C,3,FALSE)),"正しい番号を入力してください")</f>
        <v/>
      </c>
      <c r="L176" s="381"/>
      <c r="M176" s="410"/>
      <c r="N176" s="411"/>
      <c r="O176" s="411"/>
      <c r="P176" s="411"/>
      <c r="Q176" s="411"/>
      <c r="R176" s="411"/>
      <c r="S176" s="411"/>
      <c r="T176" s="411"/>
      <c r="U176" s="412"/>
      <c r="V176" s="413"/>
      <c r="W176" s="412"/>
      <c r="X176" s="413"/>
      <c r="Y176" s="414"/>
      <c r="Z176" s="415"/>
      <c r="AA176" s="416"/>
      <c r="AB176" s="417"/>
      <c r="AC176" s="416"/>
      <c r="AD176" s="415"/>
      <c r="AE176" s="418"/>
      <c r="AF176" s="417"/>
      <c r="AG176" s="416"/>
      <c r="AH176" s="415"/>
      <c r="AI176" s="418"/>
      <c r="AJ176" s="417"/>
      <c r="AK176" s="416"/>
      <c r="AL176" s="415"/>
      <c r="AM176" s="403"/>
      <c r="AN176" s="405"/>
      <c r="AO176" s="381"/>
      <c r="AP176" s="403"/>
      <c r="AQ176" s="405"/>
      <c r="AR176" s="419"/>
      <c r="AS176" s="420"/>
      <c r="AT176" s="403"/>
      <c r="AU176" s="405"/>
      <c r="AV176" s="419"/>
      <c r="AW176" s="421"/>
      <c r="AX176" s="105" t="str">
        <f t="shared" si="37"/>
        <v/>
      </c>
      <c r="AY176" s="105" t="str">
        <f t="shared" si="38"/>
        <v/>
      </c>
      <c r="AZ176" s="540"/>
      <c r="BA176" s="513">
        <f t="shared" si="39"/>
        <v>0</v>
      </c>
      <c r="BB176" s="513">
        <f t="shared" si="40"/>
        <v>0</v>
      </c>
      <c r="BC176" s="513">
        <f t="shared" si="41"/>
        <v>0</v>
      </c>
      <c r="BD176" s="513">
        <f t="shared" si="42"/>
        <v>0</v>
      </c>
      <c r="BE176" s="513">
        <f t="shared" si="43"/>
        <v>0</v>
      </c>
      <c r="BF176" s="513">
        <f t="shared" si="54"/>
        <v>0</v>
      </c>
      <c r="BG176" s="513">
        <f t="shared" si="44"/>
        <v>0</v>
      </c>
      <c r="BH176" s="513">
        <f t="shared" si="45"/>
        <v>0</v>
      </c>
      <c r="BI176" s="513">
        <f t="shared" si="46"/>
        <v>0</v>
      </c>
      <c r="BJ176" s="513">
        <f t="shared" si="47"/>
        <v>0</v>
      </c>
      <c r="BK176" s="513">
        <f t="shared" si="48"/>
        <v>0</v>
      </c>
      <c r="BL176" s="513">
        <f t="shared" si="49"/>
        <v>0</v>
      </c>
      <c r="BM176" s="513">
        <f t="shared" si="50"/>
        <v>0</v>
      </c>
      <c r="BN176" s="513"/>
      <c r="BO176" s="513">
        <f t="shared" si="51"/>
        <v>0</v>
      </c>
      <c r="BP176" s="540"/>
      <c r="BQ176" s="540"/>
      <c r="BR176" s="540"/>
      <c r="BS176" s="540"/>
      <c r="BT176" s="540"/>
      <c r="BU176" s="540"/>
      <c r="BV176" s="540"/>
      <c r="BW176" s="539"/>
      <c r="BX176" s="539"/>
      <c r="BY176" s="539"/>
      <c r="BZ176" s="539"/>
      <c r="CA176" s="539"/>
      <c r="CB176" s="539"/>
      <c r="CC176" s="539"/>
      <c r="CD176" s="539"/>
      <c r="CE176" s="539"/>
      <c r="CF176" s="539"/>
      <c r="CG176" s="539"/>
      <c r="CH176" s="539"/>
      <c r="CI176" s="539"/>
      <c r="CJ176" s="539"/>
      <c r="CK176" s="539"/>
      <c r="CL176" s="539"/>
      <c r="CM176" s="539"/>
      <c r="CN176" s="539"/>
      <c r="CO176" s="539"/>
      <c r="CP176" s="364"/>
      <c r="CQ176" s="364"/>
    </row>
    <row r="177" spans="1:95" s="37" customFormat="1" ht="37.5" customHeight="1" x14ac:dyDescent="0.15">
      <c r="A177" s="738" t="str">
        <f>IF(B177&lt;&gt;"",設定!$C$4,"")</f>
        <v/>
      </c>
      <c r="B177" s="254" t="str">
        <f t="shared" si="52"/>
        <v/>
      </c>
      <c r="C177" s="445">
        <f t="shared" si="53"/>
        <v>165</v>
      </c>
      <c r="D177" s="768"/>
      <c r="E177" s="422"/>
      <c r="F177" s="423"/>
      <c r="G177" s="424"/>
      <c r="H177" s="425"/>
      <c r="I177" s="426"/>
      <c r="J177" s="427" t="str">
        <f>IFERROR(IF(I177="","",VLOOKUP(I177,国・地域!A:C,2,FALSE)),"正しい番号を入力してください")</f>
        <v/>
      </c>
      <c r="K177" s="428" t="str">
        <f>IFERROR(IF(I177="","",VLOOKUP(I177,国・地域!A:C,3,FALSE)),"正しい番号を入力してください")</f>
        <v/>
      </c>
      <c r="L177" s="382"/>
      <c r="M177" s="429"/>
      <c r="N177" s="430"/>
      <c r="O177" s="430"/>
      <c r="P177" s="430"/>
      <c r="Q177" s="430"/>
      <c r="R177" s="430"/>
      <c r="S177" s="430"/>
      <c r="T177" s="430"/>
      <c r="U177" s="431"/>
      <c r="V177" s="432"/>
      <c r="W177" s="431"/>
      <c r="X177" s="432"/>
      <c r="Y177" s="433"/>
      <c r="Z177" s="434"/>
      <c r="AA177" s="435"/>
      <c r="AB177" s="436"/>
      <c r="AC177" s="435"/>
      <c r="AD177" s="434"/>
      <c r="AE177" s="437"/>
      <c r="AF177" s="436"/>
      <c r="AG177" s="435"/>
      <c r="AH177" s="434"/>
      <c r="AI177" s="437"/>
      <c r="AJ177" s="436"/>
      <c r="AK177" s="435"/>
      <c r="AL177" s="434"/>
      <c r="AM177" s="422"/>
      <c r="AN177" s="424"/>
      <c r="AO177" s="382"/>
      <c r="AP177" s="422"/>
      <c r="AQ177" s="424"/>
      <c r="AR177" s="438"/>
      <c r="AS177" s="439"/>
      <c r="AT177" s="422"/>
      <c r="AU177" s="424"/>
      <c r="AV177" s="438"/>
      <c r="AW177" s="440"/>
      <c r="AX177" s="105" t="str">
        <f t="shared" si="37"/>
        <v/>
      </c>
      <c r="AY177" s="105" t="str">
        <f t="shared" si="38"/>
        <v/>
      </c>
      <c r="AZ177" s="540"/>
      <c r="BA177" s="513">
        <f t="shared" si="39"/>
        <v>0</v>
      </c>
      <c r="BB177" s="513">
        <f t="shared" si="40"/>
        <v>0</v>
      </c>
      <c r="BC177" s="513">
        <f t="shared" si="41"/>
        <v>0</v>
      </c>
      <c r="BD177" s="513">
        <f t="shared" si="42"/>
        <v>0</v>
      </c>
      <c r="BE177" s="513">
        <f t="shared" si="43"/>
        <v>0</v>
      </c>
      <c r="BF177" s="513">
        <f t="shared" si="54"/>
        <v>0</v>
      </c>
      <c r="BG177" s="513">
        <f t="shared" si="44"/>
        <v>0</v>
      </c>
      <c r="BH177" s="513">
        <f t="shared" si="45"/>
        <v>0</v>
      </c>
      <c r="BI177" s="513">
        <f t="shared" si="46"/>
        <v>0</v>
      </c>
      <c r="BJ177" s="513">
        <f t="shared" si="47"/>
        <v>0</v>
      </c>
      <c r="BK177" s="513">
        <f t="shared" si="48"/>
        <v>0</v>
      </c>
      <c r="BL177" s="513">
        <f t="shared" si="49"/>
        <v>0</v>
      </c>
      <c r="BM177" s="513">
        <f t="shared" si="50"/>
        <v>0</v>
      </c>
      <c r="BN177" s="513"/>
      <c r="BO177" s="513">
        <f t="shared" si="51"/>
        <v>0</v>
      </c>
      <c r="BP177" s="540"/>
      <c r="BQ177" s="540"/>
      <c r="BR177" s="540"/>
      <c r="BS177" s="540"/>
      <c r="BT177" s="540"/>
      <c r="BU177" s="540"/>
      <c r="BV177" s="540"/>
      <c r="BW177" s="539"/>
      <c r="BX177" s="539"/>
      <c r="BY177" s="539"/>
      <c r="BZ177" s="539"/>
      <c r="CA177" s="539"/>
      <c r="CB177" s="539"/>
      <c r="CC177" s="539"/>
      <c r="CD177" s="539"/>
      <c r="CE177" s="539"/>
      <c r="CF177" s="539"/>
      <c r="CG177" s="539"/>
      <c r="CH177" s="539"/>
      <c r="CI177" s="539"/>
      <c r="CJ177" s="539"/>
      <c r="CK177" s="539"/>
      <c r="CL177" s="539"/>
      <c r="CM177" s="539"/>
      <c r="CN177" s="539"/>
      <c r="CO177" s="539"/>
      <c r="CP177" s="364"/>
      <c r="CQ177" s="364"/>
    </row>
    <row r="178" spans="1:95" s="37" customFormat="1" ht="37.5" customHeight="1" x14ac:dyDescent="0.15">
      <c r="A178" s="739" t="str">
        <f>IF(B178&lt;&gt;"",設定!$C$4,"")</f>
        <v/>
      </c>
      <c r="B178" s="731" t="str">
        <f t="shared" si="52"/>
        <v/>
      </c>
      <c r="C178" s="376">
        <f t="shared" si="53"/>
        <v>166</v>
      </c>
      <c r="D178" s="766"/>
      <c r="E178" s="384"/>
      <c r="F178" s="385"/>
      <c r="G178" s="386"/>
      <c r="H178" s="387"/>
      <c r="I178" s="388"/>
      <c r="J178" s="389" t="str">
        <f>IFERROR(IF(I178="","",VLOOKUP(I178,国・地域!A:C,2,FALSE)),"正しい番号を入力してください")</f>
        <v/>
      </c>
      <c r="K178" s="390" t="str">
        <f>IFERROR(IF(I178="","",VLOOKUP(I178,国・地域!A:C,3,FALSE)),"正しい番号を入力してください")</f>
        <v/>
      </c>
      <c r="L178" s="383"/>
      <c r="M178" s="391"/>
      <c r="N178" s="392"/>
      <c r="O178" s="392"/>
      <c r="P178" s="392"/>
      <c r="Q178" s="392"/>
      <c r="R178" s="392"/>
      <c r="S178" s="392"/>
      <c r="T178" s="392"/>
      <c r="U178" s="393"/>
      <c r="V178" s="394"/>
      <c r="W178" s="393"/>
      <c r="X178" s="394"/>
      <c r="Y178" s="395"/>
      <c r="Z178" s="396"/>
      <c r="AA178" s="397"/>
      <c r="AB178" s="398"/>
      <c r="AC178" s="397"/>
      <c r="AD178" s="396"/>
      <c r="AE178" s="399"/>
      <c r="AF178" s="398"/>
      <c r="AG178" s="397"/>
      <c r="AH178" s="396"/>
      <c r="AI178" s="399"/>
      <c r="AJ178" s="398"/>
      <c r="AK178" s="397"/>
      <c r="AL178" s="396"/>
      <c r="AM178" s="384"/>
      <c r="AN178" s="386"/>
      <c r="AO178" s="383"/>
      <c r="AP178" s="384"/>
      <c r="AQ178" s="386"/>
      <c r="AR178" s="400"/>
      <c r="AS178" s="401"/>
      <c r="AT178" s="384"/>
      <c r="AU178" s="386"/>
      <c r="AV178" s="400"/>
      <c r="AW178" s="402"/>
      <c r="AX178" s="105" t="str">
        <f t="shared" ref="AX178:AX212" si="55">IF(SUM(BA178:BM178)&gt;0,"←未入力あり","")</f>
        <v/>
      </c>
      <c r="AY178" s="105" t="str">
        <f t="shared" ref="AY178:AY212" si="56">IF(BO178&lt;&gt;0,"←入力エラー","")</f>
        <v/>
      </c>
      <c r="AZ178" s="540"/>
      <c r="BA178" s="513">
        <f t="shared" ref="BA178:BA212" si="57">IF(AND($D178&lt;&gt;"",E178="",F178=""),1,0)</f>
        <v>0</v>
      </c>
      <c r="BB178" s="513">
        <f t="shared" ref="BB178:BB212" si="58">IF(AND($D178&lt;&gt;"",G178="",H178=""),1,0)</f>
        <v>0</v>
      </c>
      <c r="BC178" s="513">
        <f t="shared" ref="BC178:BC212" si="59">IF(AND($D178&lt;&gt;"",I178=""),1,0)</f>
        <v>0</v>
      </c>
      <c r="BD178" s="513">
        <f t="shared" ref="BD178:BD212" si="60">IF(AND(I178=801,L178=""),1,0)</f>
        <v>0</v>
      </c>
      <c r="BE178" s="513">
        <f t="shared" ref="BE178:BE212" si="61">IF(AND($D178&lt;&gt;"",COUNTA(M178:V178)=0),1,0)</f>
        <v>0</v>
      </c>
      <c r="BF178" s="513">
        <f t="shared" si="54"/>
        <v>0</v>
      </c>
      <c r="BG178" s="513">
        <f t="shared" ref="BG178:BG212" si="62">IF(AND($D178&lt;&gt;"",OR(Y178="",Z178="")),1,0)</f>
        <v>0</v>
      </c>
      <c r="BH178" s="513">
        <f t="shared" ref="BH178:BH212" si="63">IF(AND($D178&lt;&gt;"",$P178="○",OR(AA178="",AB178="",AC178="",AD178="")),1,0)</f>
        <v>0</v>
      </c>
      <c r="BI178" s="513">
        <f t="shared" ref="BI178:BI212" si="64">IF(AND($D178&lt;&gt;"",$Q178="○",OR(AE178="",AF178="",AG178="",AH178="")),1,0)</f>
        <v>0</v>
      </c>
      <c r="BJ178" s="513">
        <f t="shared" ref="BJ178:BJ212" si="65">IF(AND($D178&lt;&gt;"",$R178="○",OR(AI178="",AJ178="",AK178="",AL178="")),1,0)</f>
        <v>0</v>
      </c>
      <c r="BK178" s="513">
        <f t="shared" ref="BK178:BK212" si="66">IF(AND($D178&lt;&gt;"",$P178="○",OR(AM178="",AN178="",AO178="")),1,0)</f>
        <v>0</v>
      </c>
      <c r="BL178" s="513">
        <f t="shared" ref="BL178:BL212" si="67">IF(AND($D178&lt;&gt;"",$Q178="○",OR(AP178="",AQ178="",AR178="",AS178="")),1,0)</f>
        <v>0</v>
      </c>
      <c r="BM178" s="513">
        <f t="shared" ref="BM178:BM212" si="68">IF(AND($D178&lt;&gt;"",$R178="○",OR(AT178="",AU178="",AV178="",AW178="")),1,0)</f>
        <v>0</v>
      </c>
      <c r="BN178" s="513"/>
      <c r="BO178" s="513">
        <f t="shared" ref="BO178:BO212" si="69">IF(AND(COUNTA(M178:U178)&lt;&gt;0,V178&lt;&gt;""),1,0)</f>
        <v>0</v>
      </c>
      <c r="BP178" s="540"/>
      <c r="BQ178" s="540"/>
      <c r="BR178" s="540"/>
      <c r="BS178" s="540"/>
      <c r="BT178" s="540"/>
      <c r="BU178" s="540"/>
      <c r="BV178" s="540"/>
      <c r="BW178" s="539"/>
      <c r="BX178" s="539"/>
      <c r="BY178" s="539"/>
      <c r="BZ178" s="539"/>
      <c r="CA178" s="539"/>
      <c r="CB178" s="539"/>
      <c r="CC178" s="539"/>
      <c r="CD178" s="539"/>
      <c r="CE178" s="539"/>
      <c r="CF178" s="539"/>
      <c r="CG178" s="539"/>
      <c r="CH178" s="539"/>
      <c r="CI178" s="539"/>
      <c r="CJ178" s="539"/>
      <c r="CK178" s="539"/>
      <c r="CL178" s="539"/>
      <c r="CM178" s="539"/>
      <c r="CN178" s="539"/>
      <c r="CO178" s="539"/>
      <c r="CP178" s="364"/>
      <c r="CQ178" s="364"/>
    </row>
    <row r="179" spans="1:95" s="37" customFormat="1" ht="37.5" customHeight="1" x14ac:dyDescent="0.15">
      <c r="A179" s="687" t="str">
        <f>IF(B179&lt;&gt;"",設定!$C$4,"")</f>
        <v/>
      </c>
      <c r="B179" s="253" t="str">
        <f t="shared" si="52"/>
        <v/>
      </c>
      <c r="C179" s="444">
        <f t="shared" si="53"/>
        <v>167</v>
      </c>
      <c r="D179" s="767"/>
      <c r="E179" s="403"/>
      <c r="F179" s="404"/>
      <c r="G179" s="405"/>
      <c r="H179" s="406"/>
      <c r="I179" s="407"/>
      <c r="J179" s="408" t="str">
        <f>IFERROR(IF(I179="","",VLOOKUP(I179,国・地域!A:C,2,FALSE)),"正しい番号を入力してください")</f>
        <v/>
      </c>
      <c r="K179" s="409" t="str">
        <f>IFERROR(IF(I179="","",VLOOKUP(I179,国・地域!A:C,3,FALSE)),"正しい番号を入力してください")</f>
        <v/>
      </c>
      <c r="L179" s="381"/>
      <c r="M179" s="410"/>
      <c r="N179" s="411"/>
      <c r="O179" s="411"/>
      <c r="P179" s="411"/>
      <c r="Q179" s="411"/>
      <c r="R179" s="411"/>
      <c r="S179" s="411"/>
      <c r="T179" s="411"/>
      <c r="U179" s="412"/>
      <c r="V179" s="413"/>
      <c r="W179" s="412"/>
      <c r="X179" s="413"/>
      <c r="Y179" s="414"/>
      <c r="Z179" s="415"/>
      <c r="AA179" s="416"/>
      <c r="AB179" s="417"/>
      <c r="AC179" s="416"/>
      <c r="AD179" s="415"/>
      <c r="AE179" s="418"/>
      <c r="AF179" s="417"/>
      <c r="AG179" s="416"/>
      <c r="AH179" s="415"/>
      <c r="AI179" s="418"/>
      <c r="AJ179" s="417"/>
      <c r="AK179" s="416"/>
      <c r="AL179" s="415"/>
      <c r="AM179" s="403"/>
      <c r="AN179" s="405"/>
      <c r="AO179" s="381"/>
      <c r="AP179" s="403"/>
      <c r="AQ179" s="405"/>
      <c r="AR179" s="419"/>
      <c r="AS179" s="420"/>
      <c r="AT179" s="403"/>
      <c r="AU179" s="405"/>
      <c r="AV179" s="419"/>
      <c r="AW179" s="421"/>
      <c r="AX179" s="105" t="str">
        <f t="shared" si="55"/>
        <v/>
      </c>
      <c r="AY179" s="105" t="str">
        <f t="shared" si="56"/>
        <v/>
      </c>
      <c r="AZ179" s="540"/>
      <c r="BA179" s="513">
        <f t="shared" si="57"/>
        <v>0</v>
      </c>
      <c r="BB179" s="513">
        <f t="shared" si="58"/>
        <v>0</v>
      </c>
      <c r="BC179" s="513">
        <f t="shared" si="59"/>
        <v>0</v>
      </c>
      <c r="BD179" s="513">
        <f t="shared" si="60"/>
        <v>0</v>
      </c>
      <c r="BE179" s="513">
        <f t="shared" si="61"/>
        <v>0</v>
      </c>
      <c r="BF179" s="513">
        <f t="shared" si="54"/>
        <v>0</v>
      </c>
      <c r="BG179" s="513">
        <f t="shared" si="62"/>
        <v>0</v>
      </c>
      <c r="BH179" s="513">
        <f t="shared" si="63"/>
        <v>0</v>
      </c>
      <c r="BI179" s="513">
        <f t="shared" si="64"/>
        <v>0</v>
      </c>
      <c r="BJ179" s="513">
        <f t="shared" si="65"/>
        <v>0</v>
      </c>
      <c r="BK179" s="513">
        <f t="shared" si="66"/>
        <v>0</v>
      </c>
      <c r="BL179" s="513">
        <f t="shared" si="67"/>
        <v>0</v>
      </c>
      <c r="BM179" s="513">
        <f t="shared" si="68"/>
        <v>0</v>
      </c>
      <c r="BN179" s="513"/>
      <c r="BO179" s="513">
        <f t="shared" si="69"/>
        <v>0</v>
      </c>
      <c r="BP179" s="540"/>
      <c r="BQ179" s="540"/>
      <c r="BR179" s="540"/>
      <c r="BS179" s="540"/>
      <c r="BT179" s="540"/>
      <c r="BU179" s="540"/>
      <c r="BV179" s="540"/>
      <c r="BW179" s="539"/>
      <c r="BX179" s="539"/>
      <c r="BY179" s="539"/>
      <c r="BZ179" s="539"/>
      <c r="CA179" s="539"/>
      <c r="CB179" s="539"/>
      <c r="CC179" s="539"/>
      <c r="CD179" s="539"/>
      <c r="CE179" s="539"/>
      <c r="CF179" s="539"/>
      <c r="CG179" s="539"/>
      <c r="CH179" s="539"/>
      <c r="CI179" s="539"/>
      <c r="CJ179" s="539"/>
      <c r="CK179" s="539"/>
      <c r="CL179" s="539"/>
      <c r="CM179" s="539"/>
      <c r="CN179" s="539"/>
      <c r="CO179" s="539"/>
      <c r="CP179" s="364"/>
      <c r="CQ179" s="364"/>
    </row>
    <row r="180" spans="1:95" s="37" customFormat="1" ht="37.5" customHeight="1" x14ac:dyDescent="0.15">
      <c r="A180" s="687" t="str">
        <f>IF(B180&lt;&gt;"",設定!$C$4,"")</f>
        <v/>
      </c>
      <c r="B180" s="253" t="str">
        <f t="shared" si="52"/>
        <v/>
      </c>
      <c r="C180" s="444">
        <f t="shared" si="53"/>
        <v>168</v>
      </c>
      <c r="D180" s="767"/>
      <c r="E180" s="403"/>
      <c r="F180" s="404"/>
      <c r="G180" s="405"/>
      <c r="H180" s="406"/>
      <c r="I180" s="407"/>
      <c r="J180" s="408" t="str">
        <f>IFERROR(IF(I180="","",VLOOKUP(I180,国・地域!A:C,2,FALSE)),"正しい番号を入力してください")</f>
        <v/>
      </c>
      <c r="K180" s="409" t="str">
        <f>IFERROR(IF(I180="","",VLOOKUP(I180,国・地域!A:C,3,FALSE)),"正しい番号を入力してください")</f>
        <v/>
      </c>
      <c r="L180" s="381"/>
      <c r="M180" s="410"/>
      <c r="N180" s="411"/>
      <c r="O180" s="411"/>
      <c r="P180" s="411"/>
      <c r="Q180" s="411"/>
      <c r="R180" s="411"/>
      <c r="S180" s="411"/>
      <c r="T180" s="411"/>
      <c r="U180" s="412"/>
      <c r="V180" s="413"/>
      <c r="W180" s="412"/>
      <c r="X180" s="413"/>
      <c r="Y180" s="414"/>
      <c r="Z180" s="415"/>
      <c r="AA180" s="416"/>
      <c r="AB180" s="417"/>
      <c r="AC180" s="416"/>
      <c r="AD180" s="415"/>
      <c r="AE180" s="418"/>
      <c r="AF180" s="417"/>
      <c r="AG180" s="416"/>
      <c r="AH180" s="415"/>
      <c r="AI180" s="418"/>
      <c r="AJ180" s="417"/>
      <c r="AK180" s="416"/>
      <c r="AL180" s="415"/>
      <c r="AM180" s="403"/>
      <c r="AN180" s="405"/>
      <c r="AO180" s="381"/>
      <c r="AP180" s="403"/>
      <c r="AQ180" s="405"/>
      <c r="AR180" s="419"/>
      <c r="AS180" s="420"/>
      <c r="AT180" s="403"/>
      <c r="AU180" s="405"/>
      <c r="AV180" s="419"/>
      <c r="AW180" s="421"/>
      <c r="AX180" s="105" t="str">
        <f t="shared" si="55"/>
        <v/>
      </c>
      <c r="AY180" s="105" t="str">
        <f t="shared" si="56"/>
        <v/>
      </c>
      <c r="AZ180" s="540"/>
      <c r="BA180" s="513">
        <f t="shared" si="57"/>
        <v>0</v>
      </c>
      <c r="BB180" s="513">
        <f t="shared" si="58"/>
        <v>0</v>
      </c>
      <c r="BC180" s="513">
        <f t="shared" si="59"/>
        <v>0</v>
      </c>
      <c r="BD180" s="513">
        <f t="shared" si="60"/>
        <v>0</v>
      </c>
      <c r="BE180" s="513">
        <f t="shared" si="61"/>
        <v>0</v>
      </c>
      <c r="BF180" s="513">
        <f t="shared" si="54"/>
        <v>0</v>
      </c>
      <c r="BG180" s="513">
        <f t="shared" si="62"/>
        <v>0</v>
      </c>
      <c r="BH180" s="513">
        <f t="shared" si="63"/>
        <v>0</v>
      </c>
      <c r="BI180" s="513">
        <f t="shared" si="64"/>
        <v>0</v>
      </c>
      <c r="BJ180" s="513">
        <f t="shared" si="65"/>
        <v>0</v>
      </c>
      <c r="BK180" s="513">
        <f t="shared" si="66"/>
        <v>0</v>
      </c>
      <c r="BL180" s="513">
        <f t="shared" si="67"/>
        <v>0</v>
      </c>
      <c r="BM180" s="513">
        <f t="shared" si="68"/>
        <v>0</v>
      </c>
      <c r="BN180" s="513"/>
      <c r="BO180" s="513">
        <f t="shared" si="69"/>
        <v>0</v>
      </c>
      <c r="BP180" s="540"/>
      <c r="BQ180" s="540"/>
      <c r="BR180" s="540"/>
      <c r="BS180" s="540"/>
      <c r="BT180" s="540"/>
      <c r="BU180" s="540"/>
      <c r="BV180" s="540"/>
      <c r="BW180" s="539"/>
      <c r="BX180" s="539"/>
      <c r="BY180" s="539"/>
      <c r="BZ180" s="539"/>
      <c r="CA180" s="539"/>
      <c r="CB180" s="539"/>
      <c r="CC180" s="539"/>
      <c r="CD180" s="539"/>
      <c r="CE180" s="539"/>
      <c r="CF180" s="539"/>
      <c r="CG180" s="539"/>
      <c r="CH180" s="539"/>
      <c r="CI180" s="539"/>
      <c r="CJ180" s="539"/>
      <c r="CK180" s="539"/>
      <c r="CL180" s="539"/>
      <c r="CM180" s="539"/>
      <c r="CN180" s="539"/>
      <c r="CO180" s="539"/>
      <c r="CP180" s="364"/>
      <c r="CQ180" s="364"/>
    </row>
    <row r="181" spans="1:95" s="37" customFormat="1" ht="37.5" customHeight="1" x14ac:dyDescent="0.15">
      <c r="A181" s="687" t="str">
        <f>IF(B181&lt;&gt;"",設定!$C$4,"")</f>
        <v/>
      </c>
      <c r="B181" s="253" t="str">
        <f t="shared" si="52"/>
        <v/>
      </c>
      <c r="C181" s="444">
        <f t="shared" si="53"/>
        <v>169</v>
      </c>
      <c r="D181" s="767"/>
      <c r="E181" s="403"/>
      <c r="F181" s="404"/>
      <c r="G181" s="405"/>
      <c r="H181" s="406"/>
      <c r="I181" s="407"/>
      <c r="J181" s="408" t="str">
        <f>IFERROR(IF(I181="","",VLOOKUP(I181,国・地域!A:C,2,FALSE)),"正しい番号を入力してください")</f>
        <v/>
      </c>
      <c r="K181" s="409" t="str">
        <f>IFERROR(IF(I181="","",VLOOKUP(I181,国・地域!A:C,3,FALSE)),"正しい番号を入力してください")</f>
        <v/>
      </c>
      <c r="L181" s="381"/>
      <c r="M181" s="410"/>
      <c r="N181" s="411"/>
      <c r="O181" s="411"/>
      <c r="P181" s="411"/>
      <c r="Q181" s="411"/>
      <c r="R181" s="411"/>
      <c r="S181" s="411"/>
      <c r="T181" s="411"/>
      <c r="U181" s="412"/>
      <c r="V181" s="413"/>
      <c r="W181" s="412"/>
      <c r="X181" s="413"/>
      <c r="Y181" s="414"/>
      <c r="Z181" s="415"/>
      <c r="AA181" s="416"/>
      <c r="AB181" s="417"/>
      <c r="AC181" s="416"/>
      <c r="AD181" s="415"/>
      <c r="AE181" s="418"/>
      <c r="AF181" s="417"/>
      <c r="AG181" s="416"/>
      <c r="AH181" s="415"/>
      <c r="AI181" s="418"/>
      <c r="AJ181" s="417"/>
      <c r="AK181" s="416"/>
      <c r="AL181" s="415"/>
      <c r="AM181" s="403"/>
      <c r="AN181" s="405"/>
      <c r="AO181" s="381"/>
      <c r="AP181" s="403"/>
      <c r="AQ181" s="405"/>
      <c r="AR181" s="419"/>
      <c r="AS181" s="420"/>
      <c r="AT181" s="403"/>
      <c r="AU181" s="405"/>
      <c r="AV181" s="419"/>
      <c r="AW181" s="421"/>
      <c r="AX181" s="105" t="str">
        <f t="shared" si="55"/>
        <v/>
      </c>
      <c r="AY181" s="105" t="str">
        <f t="shared" si="56"/>
        <v/>
      </c>
      <c r="AZ181" s="540"/>
      <c r="BA181" s="513">
        <f t="shared" si="57"/>
        <v>0</v>
      </c>
      <c r="BB181" s="513">
        <f t="shared" si="58"/>
        <v>0</v>
      </c>
      <c r="BC181" s="513">
        <f t="shared" si="59"/>
        <v>0</v>
      </c>
      <c r="BD181" s="513">
        <f t="shared" si="60"/>
        <v>0</v>
      </c>
      <c r="BE181" s="513">
        <f t="shared" si="61"/>
        <v>0</v>
      </c>
      <c r="BF181" s="513">
        <f t="shared" si="54"/>
        <v>0</v>
      </c>
      <c r="BG181" s="513">
        <f t="shared" si="62"/>
        <v>0</v>
      </c>
      <c r="BH181" s="513">
        <f t="shared" si="63"/>
        <v>0</v>
      </c>
      <c r="BI181" s="513">
        <f t="shared" si="64"/>
        <v>0</v>
      </c>
      <c r="BJ181" s="513">
        <f t="shared" si="65"/>
        <v>0</v>
      </c>
      <c r="BK181" s="513">
        <f t="shared" si="66"/>
        <v>0</v>
      </c>
      <c r="BL181" s="513">
        <f t="shared" si="67"/>
        <v>0</v>
      </c>
      <c r="BM181" s="513">
        <f t="shared" si="68"/>
        <v>0</v>
      </c>
      <c r="BN181" s="513"/>
      <c r="BO181" s="513">
        <f t="shared" si="69"/>
        <v>0</v>
      </c>
      <c r="BP181" s="540"/>
      <c r="BQ181" s="540"/>
      <c r="BR181" s="540"/>
      <c r="BS181" s="540"/>
      <c r="BT181" s="540"/>
      <c r="BU181" s="540"/>
      <c r="BV181" s="540"/>
      <c r="BW181" s="539"/>
      <c r="BX181" s="539"/>
      <c r="BY181" s="539"/>
      <c r="BZ181" s="539"/>
      <c r="CA181" s="539"/>
      <c r="CB181" s="539"/>
      <c r="CC181" s="539"/>
      <c r="CD181" s="539"/>
      <c r="CE181" s="539"/>
      <c r="CF181" s="539"/>
      <c r="CG181" s="539"/>
      <c r="CH181" s="539"/>
      <c r="CI181" s="539"/>
      <c r="CJ181" s="539"/>
      <c r="CK181" s="539"/>
      <c r="CL181" s="539"/>
      <c r="CM181" s="539"/>
      <c r="CN181" s="539"/>
      <c r="CO181" s="539"/>
      <c r="CP181" s="364"/>
      <c r="CQ181" s="364"/>
    </row>
    <row r="182" spans="1:95" s="37" customFormat="1" ht="37.5" customHeight="1" x14ac:dyDescent="0.15">
      <c r="A182" s="738" t="str">
        <f>IF(B182&lt;&gt;"",設定!$C$4,"")</f>
        <v/>
      </c>
      <c r="B182" s="254" t="str">
        <f t="shared" si="52"/>
        <v/>
      </c>
      <c r="C182" s="445">
        <f t="shared" si="53"/>
        <v>170</v>
      </c>
      <c r="D182" s="768"/>
      <c r="E182" s="422"/>
      <c r="F182" s="423"/>
      <c r="G182" s="424"/>
      <c r="H182" s="425"/>
      <c r="I182" s="426"/>
      <c r="J182" s="427" t="str">
        <f>IFERROR(IF(I182="","",VLOOKUP(I182,国・地域!A:C,2,FALSE)),"正しい番号を入力してください")</f>
        <v/>
      </c>
      <c r="K182" s="428" t="str">
        <f>IFERROR(IF(I182="","",VLOOKUP(I182,国・地域!A:C,3,FALSE)),"正しい番号を入力してください")</f>
        <v/>
      </c>
      <c r="L182" s="382"/>
      <c r="M182" s="429"/>
      <c r="N182" s="430"/>
      <c r="O182" s="430"/>
      <c r="P182" s="430"/>
      <c r="Q182" s="430"/>
      <c r="R182" s="430"/>
      <c r="S182" s="430"/>
      <c r="T182" s="430"/>
      <c r="U182" s="431"/>
      <c r="V182" s="432"/>
      <c r="W182" s="431"/>
      <c r="X182" s="432"/>
      <c r="Y182" s="433"/>
      <c r="Z182" s="434"/>
      <c r="AA182" s="435"/>
      <c r="AB182" s="436"/>
      <c r="AC182" s="435"/>
      <c r="AD182" s="434"/>
      <c r="AE182" s="437"/>
      <c r="AF182" s="436"/>
      <c r="AG182" s="435"/>
      <c r="AH182" s="434"/>
      <c r="AI182" s="437"/>
      <c r="AJ182" s="436"/>
      <c r="AK182" s="435"/>
      <c r="AL182" s="434"/>
      <c r="AM182" s="422"/>
      <c r="AN182" s="424"/>
      <c r="AO182" s="382"/>
      <c r="AP182" s="422"/>
      <c r="AQ182" s="424"/>
      <c r="AR182" s="438"/>
      <c r="AS182" s="439"/>
      <c r="AT182" s="422"/>
      <c r="AU182" s="424"/>
      <c r="AV182" s="438"/>
      <c r="AW182" s="440"/>
      <c r="AX182" s="105" t="str">
        <f t="shared" si="55"/>
        <v/>
      </c>
      <c r="AY182" s="105" t="str">
        <f t="shared" si="56"/>
        <v/>
      </c>
      <c r="AZ182" s="540"/>
      <c r="BA182" s="513">
        <f t="shared" si="57"/>
        <v>0</v>
      </c>
      <c r="BB182" s="513">
        <f t="shared" si="58"/>
        <v>0</v>
      </c>
      <c r="BC182" s="513">
        <f t="shared" si="59"/>
        <v>0</v>
      </c>
      <c r="BD182" s="513">
        <f t="shared" si="60"/>
        <v>0</v>
      </c>
      <c r="BE182" s="513">
        <f t="shared" si="61"/>
        <v>0</v>
      </c>
      <c r="BF182" s="513">
        <f t="shared" si="54"/>
        <v>0</v>
      </c>
      <c r="BG182" s="513">
        <f t="shared" si="62"/>
        <v>0</v>
      </c>
      <c r="BH182" s="513">
        <f t="shared" si="63"/>
        <v>0</v>
      </c>
      <c r="BI182" s="513">
        <f t="shared" si="64"/>
        <v>0</v>
      </c>
      <c r="BJ182" s="513">
        <f t="shared" si="65"/>
        <v>0</v>
      </c>
      <c r="BK182" s="513">
        <f t="shared" si="66"/>
        <v>0</v>
      </c>
      <c r="BL182" s="513">
        <f t="shared" si="67"/>
        <v>0</v>
      </c>
      <c r="BM182" s="513">
        <f t="shared" si="68"/>
        <v>0</v>
      </c>
      <c r="BN182" s="513"/>
      <c r="BO182" s="513">
        <f t="shared" si="69"/>
        <v>0</v>
      </c>
      <c r="BP182" s="540"/>
      <c r="BQ182" s="540"/>
      <c r="BR182" s="540"/>
      <c r="BS182" s="540"/>
      <c r="BT182" s="540"/>
      <c r="BU182" s="540"/>
      <c r="BV182" s="540"/>
      <c r="BW182" s="539"/>
      <c r="BX182" s="539"/>
      <c r="BY182" s="539"/>
      <c r="BZ182" s="539"/>
      <c r="CA182" s="539"/>
      <c r="CB182" s="539"/>
      <c r="CC182" s="539"/>
      <c r="CD182" s="539"/>
      <c r="CE182" s="539"/>
      <c r="CF182" s="539"/>
      <c r="CG182" s="539"/>
      <c r="CH182" s="539"/>
      <c r="CI182" s="539"/>
      <c r="CJ182" s="539"/>
      <c r="CK182" s="539"/>
      <c r="CL182" s="539"/>
      <c r="CM182" s="539"/>
      <c r="CN182" s="539"/>
      <c r="CO182" s="539"/>
      <c r="CP182" s="364"/>
      <c r="CQ182" s="364"/>
    </row>
    <row r="183" spans="1:95" s="37" customFormat="1" ht="37.5" customHeight="1" x14ac:dyDescent="0.15">
      <c r="A183" s="739" t="str">
        <f>IF(B183&lt;&gt;"",設定!$C$4,"")</f>
        <v/>
      </c>
      <c r="B183" s="731" t="str">
        <f t="shared" si="52"/>
        <v/>
      </c>
      <c r="C183" s="376">
        <f t="shared" si="53"/>
        <v>171</v>
      </c>
      <c r="D183" s="766"/>
      <c r="E183" s="384"/>
      <c r="F183" s="385"/>
      <c r="G183" s="386"/>
      <c r="H183" s="387"/>
      <c r="I183" s="388"/>
      <c r="J183" s="389" t="str">
        <f>IFERROR(IF(I183="","",VLOOKUP(I183,国・地域!A:C,2,FALSE)),"正しい番号を入力してください")</f>
        <v/>
      </c>
      <c r="K183" s="390" t="str">
        <f>IFERROR(IF(I183="","",VLOOKUP(I183,国・地域!A:C,3,FALSE)),"正しい番号を入力してください")</f>
        <v/>
      </c>
      <c r="L183" s="383"/>
      <c r="M183" s="391"/>
      <c r="N183" s="392"/>
      <c r="O183" s="392"/>
      <c r="P183" s="392"/>
      <c r="Q183" s="392"/>
      <c r="R183" s="392"/>
      <c r="S183" s="392"/>
      <c r="T183" s="392"/>
      <c r="U183" s="393"/>
      <c r="V183" s="394"/>
      <c r="W183" s="393"/>
      <c r="X183" s="394"/>
      <c r="Y183" s="395"/>
      <c r="Z183" s="396"/>
      <c r="AA183" s="397"/>
      <c r="AB183" s="398"/>
      <c r="AC183" s="397"/>
      <c r="AD183" s="396"/>
      <c r="AE183" s="399"/>
      <c r="AF183" s="398"/>
      <c r="AG183" s="397"/>
      <c r="AH183" s="396"/>
      <c r="AI183" s="399"/>
      <c r="AJ183" s="398"/>
      <c r="AK183" s="397"/>
      <c r="AL183" s="396"/>
      <c r="AM183" s="384"/>
      <c r="AN183" s="386"/>
      <c r="AO183" s="383"/>
      <c r="AP183" s="384"/>
      <c r="AQ183" s="386"/>
      <c r="AR183" s="400"/>
      <c r="AS183" s="401"/>
      <c r="AT183" s="384"/>
      <c r="AU183" s="386"/>
      <c r="AV183" s="400"/>
      <c r="AW183" s="402"/>
      <c r="AX183" s="105" t="str">
        <f t="shared" si="55"/>
        <v/>
      </c>
      <c r="AY183" s="105" t="str">
        <f t="shared" si="56"/>
        <v/>
      </c>
      <c r="AZ183" s="540"/>
      <c r="BA183" s="513">
        <f t="shared" si="57"/>
        <v>0</v>
      </c>
      <c r="BB183" s="513">
        <f t="shared" si="58"/>
        <v>0</v>
      </c>
      <c r="BC183" s="513">
        <f t="shared" si="59"/>
        <v>0</v>
      </c>
      <c r="BD183" s="513">
        <f t="shared" si="60"/>
        <v>0</v>
      </c>
      <c r="BE183" s="513">
        <f t="shared" si="61"/>
        <v>0</v>
      </c>
      <c r="BF183" s="513">
        <f t="shared" si="54"/>
        <v>0</v>
      </c>
      <c r="BG183" s="513">
        <f t="shared" si="62"/>
        <v>0</v>
      </c>
      <c r="BH183" s="513">
        <f t="shared" si="63"/>
        <v>0</v>
      </c>
      <c r="BI183" s="513">
        <f t="shared" si="64"/>
        <v>0</v>
      </c>
      <c r="BJ183" s="513">
        <f t="shared" si="65"/>
        <v>0</v>
      </c>
      <c r="BK183" s="513">
        <f t="shared" si="66"/>
        <v>0</v>
      </c>
      <c r="BL183" s="513">
        <f t="shared" si="67"/>
        <v>0</v>
      </c>
      <c r="BM183" s="513">
        <f t="shared" si="68"/>
        <v>0</v>
      </c>
      <c r="BN183" s="513"/>
      <c r="BO183" s="513">
        <f t="shared" si="69"/>
        <v>0</v>
      </c>
      <c r="BP183" s="540"/>
      <c r="BQ183" s="540"/>
      <c r="BR183" s="540"/>
      <c r="BS183" s="540"/>
      <c r="BT183" s="540"/>
      <c r="BU183" s="540"/>
      <c r="BV183" s="540"/>
      <c r="BW183" s="539"/>
      <c r="BX183" s="539"/>
      <c r="BY183" s="539"/>
      <c r="BZ183" s="539"/>
      <c r="CA183" s="539"/>
      <c r="CB183" s="539"/>
      <c r="CC183" s="539"/>
      <c r="CD183" s="539"/>
      <c r="CE183" s="539"/>
      <c r="CF183" s="539"/>
      <c r="CG183" s="539"/>
      <c r="CH183" s="539"/>
      <c r="CI183" s="539"/>
      <c r="CJ183" s="539"/>
      <c r="CK183" s="539"/>
      <c r="CL183" s="539"/>
      <c r="CM183" s="539"/>
      <c r="CN183" s="539"/>
      <c r="CO183" s="539"/>
      <c r="CP183" s="364"/>
      <c r="CQ183" s="364"/>
    </row>
    <row r="184" spans="1:95" s="37" customFormat="1" ht="37.5" customHeight="1" x14ac:dyDescent="0.15">
      <c r="A184" s="687" t="str">
        <f>IF(B184&lt;&gt;"",設定!$C$4,"")</f>
        <v/>
      </c>
      <c r="B184" s="253" t="str">
        <f t="shared" si="52"/>
        <v/>
      </c>
      <c r="C184" s="444">
        <f t="shared" si="53"/>
        <v>172</v>
      </c>
      <c r="D184" s="767"/>
      <c r="E184" s="403"/>
      <c r="F184" s="404"/>
      <c r="G184" s="405"/>
      <c r="H184" s="406"/>
      <c r="I184" s="407"/>
      <c r="J184" s="408" t="str">
        <f>IFERROR(IF(I184="","",VLOOKUP(I184,国・地域!A:C,2,FALSE)),"正しい番号を入力してください")</f>
        <v/>
      </c>
      <c r="K184" s="409" t="str">
        <f>IFERROR(IF(I184="","",VLOOKUP(I184,国・地域!A:C,3,FALSE)),"正しい番号を入力してください")</f>
        <v/>
      </c>
      <c r="L184" s="381"/>
      <c r="M184" s="410"/>
      <c r="N184" s="411"/>
      <c r="O184" s="411"/>
      <c r="P184" s="411"/>
      <c r="Q184" s="411"/>
      <c r="R184" s="411"/>
      <c r="S184" s="411"/>
      <c r="T184" s="411"/>
      <c r="U184" s="412"/>
      <c r="V184" s="413"/>
      <c r="W184" s="412"/>
      <c r="X184" s="413"/>
      <c r="Y184" s="414"/>
      <c r="Z184" s="415"/>
      <c r="AA184" s="416"/>
      <c r="AB184" s="417"/>
      <c r="AC184" s="416"/>
      <c r="AD184" s="415"/>
      <c r="AE184" s="418"/>
      <c r="AF184" s="417"/>
      <c r="AG184" s="416"/>
      <c r="AH184" s="415"/>
      <c r="AI184" s="418"/>
      <c r="AJ184" s="417"/>
      <c r="AK184" s="416"/>
      <c r="AL184" s="415"/>
      <c r="AM184" s="403"/>
      <c r="AN184" s="405"/>
      <c r="AO184" s="381"/>
      <c r="AP184" s="403"/>
      <c r="AQ184" s="405"/>
      <c r="AR184" s="419"/>
      <c r="AS184" s="420"/>
      <c r="AT184" s="403"/>
      <c r="AU184" s="405"/>
      <c r="AV184" s="419"/>
      <c r="AW184" s="421"/>
      <c r="AX184" s="105" t="str">
        <f t="shared" si="55"/>
        <v/>
      </c>
      <c r="AY184" s="105" t="str">
        <f t="shared" si="56"/>
        <v/>
      </c>
      <c r="AZ184" s="540"/>
      <c r="BA184" s="513">
        <f t="shared" si="57"/>
        <v>0</v>
      </c>
      <c r="BB184" s="513">
        <f t="shared" si="58"/>
        <v>0</v>
      </c>
      <c r="BC184" s="513">
        <f t="shared" si="59"/>
        <v>0</v>
      </c>
      <c r="BD184" s="513">
        <f t="shared" si="60"/>
        <v>0</v>
      </c>
      <c r="BE184" s="513">
        <f t="shared" si="61"/>
        <v>0</v>
      </c>
      <c r="BF184" s="513">
        <f t="shared" si="54"/>
        <v>0</v>
      </c>
      <c r="BG184" s="513">
        <f t="shared" si="62"/>
        <v>0</v>
      </c>
      <c r="BH184" s="513">
        <f t="shared" si="63"/>
        <v>0</v>
      </c>
      <c r="BI184" s="513">
        <f t="shared" si="64"/>
        <v>0</v>
      </c>
      <c r="BJ184" s="513">
        <f t="shared" si="65"/>
        <v>0</v>
      </c>
      <c r="BK184" s="513">
        <f t="shared" si="66"/>
        <v>0</v>
      </c>
      <c r="BL184" s="513">
        <f t="shared" si="67"/>
        <v>0</v>
      </c>
      <c r="BM184" s="513">
        <f t="shared" si="68"/>
        <v>0</v>
      </c>
      <c r="BN184" s="513"/>
      <c r="BO184" s="513">
        <f t="shared" si="69"/>
        <v>0</v>
      </c>
      <c r="BP184" s="540"/>
      <c r="BQ184" s="540"/>
      <c r="BR184" s="540"/>
      <c r="BS184" s="540"/>
      <c r="BT184" s="540"/>
      <c r="BU184" s="540"/>
      <c r="BV184" s="540"/>
      <c r="BW184" s="539"/>
      <c r="BX184" s="539"/>
      <c r="BY184" s="539"/>
      <c r="BZ184" s="539"/>
      <c r="CA184" s="539"/>
      <c r="CB184" s="539"/>
      <c r="CC184" s="539"/>
      <c r="CD184" s="539"/>
      <c r="CE184" s="539"/>
      <c r="CF184" s="539"/>
      <c r="CG184" s="539"/>
      <c r="CH184" s="539"/>
      <c r="CI184" s="539"/>
      <c r="CJ184" s="539"/>
      <c r="CK184" s="539"/>
      <c r="CL184" s="539"/>
      <c r="CM184" s="539"/>
      <c r="CN184" s="539"/>
      <c r="CO184" s="539"/>
      <c r="CP184" s="364"/>
      <c r="CQ184" s="364"/>
    </row>
    <row r="185" spans="1:95" s="37" customFormat="1" ht="37.5" customHeight="1" x14ac:dyDescent="0.15">
      <c r="A185" s="687" t="str">
        <f>IF(B185&lt;&gt;"",設定!$C$4,"")</f>
        <v/>
      </c>
      <c r="B185" s="253" t="str">
        <f t="shared" si="52"/>
        <v/>
      </c>
      <c r="C185" s="444">
        <f t="shared" si="53"/>
        <v>173</v>
      </c>
      <c r="D185" s="767"/>
      <c r="E185" s="403"/>
      <c r="F185" s="404"/>
      <c r="G185" s="405"/>
      <c r="H185" s="406"/>
      <c r="I185" s="407"/>
      <c r="J185" s="408" t="str">
        <f>IFERROR(IF(I185="","",VLOOKUP(I185,国・地域!A:C,2,FALSE)),"正しい番号を入力してください")</f>
        <v/>
      </c>
      <c r="K185" s="409" t="str">
        <f>IFERROR(IF(I185="","",VLOOKUP(I185,国・地域!A:C,3,FALSE)),"正しい番号を入力してください")</f>
        <v/>
      </c>
      <c r="L185" s="381"/>
      <c r="M185" s="410"/>
      <c r="N185" s="411"/>
      <c r="O185" s="411"/>
      <c r="P185" s="411"/>
      <c r="Q185" s="411"/>
      <c r="R185" s="411"/>
      <c r="S185" s="411"/>
      <c r="T185" s="411"/>
      <c r="U185" s="412"/>
      <c r="V185" s="413"/>
      <c r="W185" s="412"/>
      <c r="X185" s="413"/>
      <c r="Y185" s="414"/>
      <c r="Z185" s="415"/>
      <c r="AA185" s="416"/>
      <c r="AB185" s="417"/>
      <c r="AC185" s="416"/>
      <c r="AD185" s="415"/>
      <c r="AE185" s="418"/>
      <c r="AF185" s="417"/>
      <c r="AG185" s="416"/>
      <c r="AH185" s="415"/>
      <c r="AI185" s="418"/>
      <c r="AJ185" s="417"/>
      <c r="AK185" s="416"/>
      <c r="AL185" s="415"/>
      <c r="AM185" s="403"/>
      <c r="AN185" s="405"/>
      <c r="AO185" s="381"/>
      <c r="AP185" s="403"/>
      <c r="AQ185" s="405"/>
      <c r="AR185" s="419"/>
      <c r="AS185" s="420"/>
      <c r="AT185" s="403"/>
      <c r="AU185" s="405"/>
      <c r="AV185" s="419"/>
      <c r="AW185" s="421"/>
      <c r="AX185" s="105" t="str">
        <f t="shared" si="55"/>
        <v/>
      </c>
      <c r="AY185" s="105" t="str">
        <f t="shared" si="56"/>
        <v/>
      </c>
      <c r="AZ185" s="540"/>
      <c r="BA185" s="513">
        <f t="shared" si="57"/>
        <v>0</v>
      </c>
      <c r="BB185" s="513">
        <f t="shared" si="58"/>
        <v>0</v>
      </c>
      <c r="BC185" s="513">
        <f t="shared" si="59"/>
        <v>0</v>
      </c>
      <c r="BD185" s="513">
        <f t="shared" si="60"/>
        <v>0</v>
      </c>
      <c r="BE185" s="513">
        <f t="shared" si="61"/>
        <v>0</v>
      </c>
      <c r="BF185" s="513">
        <f t="shared" si="54"/>
        <v>0</v>
      </c>
      <c r="BG185" s="513">
        <f t="shared" si="62"/>
        <v>0</v>
      </c>
      <c r="BH185" s="513">
        <f t="shared" si="63"/>
        <v>0</v>
      </c>
      <c r="BI185" s="513">
        <f t="shared" si="64"/>
        <v>0</v>
      </c>
      <c r="BJ185" s="513">
        <f t="shared" si="65"/>
        <v>0</v>
      </c>
      <c r="BK185" s="513">
        <f t="shared" si="66"/>
        <v>0</v>
      </c>
      <c r="BL185" s="513">
        <f t="shared" si="67"/>
        <v>0</v>
      </c>
      <c r="BM185" s="513">
        <f t="shared" si="68"/>
        <v>0</v>
      </c>
      <c r="BN185" s="513"/>
      <c r="BO185" s="513">
        <f t="shared" si="69"/>
        <v>0</v>
      </c>
      <c r="BP185" s="540"/>
      <c r="BQ185" s="540"/>
      <c r="BR185" s="540"/>
      <c r="BS185" s="540"/>
      <c r="BT185" s="540"/>
      <c r="BU185" s="540"/>
      <c r="BV185" s="540"/>
      <c r="BW185" s="539"/>
      <c r="BX185" s="539"/>
      <c r="BY185" s="539"/>
      <c r="BZ185" s="539"/>
      <c r="CA185" s="539"/>
      <c r="CB185" s="539"/>
      <c r="CC185" s="539"/>
      <c r="CD185" s="539"/>
      <c r="CE185" s="539"/>
      <c r="CF185" s="539"/>
      <c r="CG185" s="539"/>
      <c r="CH185" s="539"/>
      <c r="CI185" s="539"/>
      <c r="CJ185" s="539"/>
      <c r="CK185" s="539"/>
      <c r="CL185" s="539"/>
      <c r="CM185" s="539"/>
      <c r="CN185" s="539"/>
      <c r="CO185" s="539"/>
      <c r="CP185" s="364"/>
      <c r="CQ185" s="364"/>
    </row>
    <row r="186" spans="1:95" s="37" customFormat="1" ht="37.5" customHeight="1" x14ac:dyDescent="0.15">
      <c r="A186" s="687" t="str">
        <f>IF(B186&lt;&gt;"",設定!$C$4,"")</f>
        <v/>
      </c>
      <c r="B186" s="253" t="str">
        <f t="shared" si="52"/>
        <v/>
      </c>
      <c r="C186" s="444">
        <f t="shared" si="53"/>
        <v>174</v>
      </c>
      <c r="D186" s="767"/>
      <c r="E186" s="403"/>
      <c r="F186" s="404"/>
      <c r="G186" s="405"/>
      <c r="H186" s="406"/>
      <c r="I186" s="407"/>
      <c r="J186" s="408" t="str">
        <f>IFERROR(IF(I186="","",VLOOKUP(I186,国・地域!A:C,2,FALSE)),"正しい番号を入力してください")</f>
        <v/>
      </c>
      <c r="K186" s="409" t="str">
        <f>IFERROR(IF(I186="","",VLOOKUP(I186,国・地域!A:C,3,FALSE)),"正しい番号を入力してください")</f>
        <v/>
      </c>
      <c r="L186" s="381"/>
      <c r="M186" s="410"/>
      <c r="N186" s="411"/>
      <c r="O186" s="411"/>
      <c r="P186" s="411"/>
      <c r="Q186" s="411"/>
      <c r="R186" s="411"/>
      <c r="S186" s="411"/>
      <c r="T186" s="411"/>
      <c r="U186" s="412"/>
      <c r="V186" s="413"/>
      <c r="W186" s="412"/>
      <c r="X186" s="413"/>
      <c r="Y186" s="414"/>
      <c r="Z186" s="415"/>
      <c r="AA186" s="416"/>
      <c r="AB186" s="417"/>
      <c r="AC186" s="416"/>
      <c r="AD186" s="415"/>
      <c r="AE186" s="418"/>
      <c r="AF186" s="417"/>
      <c r="AG186" s="416"/>
      <c r="AH186" s="415"/>
      <c r="AI186" s="418"/>
      <c r="AJ186" s="417"/>
      <c r="AK186" s="416"/>
      <c r="AL186" s="415"/>
      <c r="AM186" s="403"/>
      <c r="AN186" s="405"/>
      <c r="AO186" s="381"/>
      <c r="AP186" s="403"/>
      <c r="AQ186" s="405"/>
      <c r="AR186" s="419"/>
      <c r="AS186" s="420"/>
      <c r="AT186" s="403"/>
      <c r="AU186" s="405"/>
      <c r="AV186" s="419"/>
      <c r="AW186" s="421"/>
      <c r="AX186" s="105" t="str">
        <f t="shared" si="55"/>
        <v/>
      </c>
      <c r="AY186" s="105" t="str">
        <f t="shared" si="56"/>
        <v/>
      </c>
      <c r="AZ186" s="540"/>
      <c r="BA186" s="513">
        <f t="shared" si="57"/>
        <v>0</v>
      </c>
      <c r="BB186" s="513">
        <f t="shared" si="58"/>
        <v>0</v>
      </c>
      <c r="BC186" s="513">
        <f t="shared" si="59"/>
        <v>0</v>
      </c>
      <c r="BD186" s="513">
        <f t="shared" si="60"/>
        <v>0</v>
      </c>
      <c r="BE186" s="513">
        <f t="shared" si="61"/>
        <v>0</v>
      </c>
      <c r="BF186" s="513">
        <f t="shared" si="54"/>
        <v>0</v>
      </c>
      <c r="BG186" s="513">
        <f t="shared" si="62"/>
        <v>0</v>
      </c>
      <c r="BH186" s="513">
        <f t="shared" si="63"/>
        <v>0</v>
      </c>
      <c r="BI186" s="513">
        <f t="shared" si="64"/>
        <v>0</v>
      </c>
      <c r="BJ186" s="513">
        <f t="shared" si="65"/>
        <v>0</v>
      </c>
      <c r="BK186" s="513">
        <f t="shared" si="66"/>
        <v>0</v>
      </c>
      <c r="BL186" s="513">
        <f t="shared" si="67"/>
        <v>0</v>
      </c>
      <c r="BM186" s="513">
        <f t="shared" si="68"/>
        <v>0</v>
      </c>
      <c r="BN186" s="513"/>
      <c r="BO186" s="513">
        <f t="shared" si="69"/>
        <v>0</v>
      </c>
      <c r="BP186" s="540"/>
      <c r="BQ186" s="540"/>
      <c r="BR186" s="540"/>
      <c r="BS186" s="540"/>
      <c r="BT186" s="540"/>
      <c r="BU186" s="540"/>
      <c r="BV186" s="540"/>
      <c r="BW186" s="539"/>
      <c r="BX186" s="539"/>
      <c r="BY186" s="539"/>
      <c r="BZ186" s="539"/>
      <c r="CA186" s="539"/>
      <c r="CB186" s="539"/>
      <c r="CC186" s="539"/>
      <c r="CD186" s="539"/>
      <c r="CE186" s="539"/>
      <c r="CF186" s="539"/>
      <c r="CG186" s="539"/>
      <c r="CH186" s="539"/>
      <c r="CI186" s="539"/>
      <c r="CJ186" s="539"/>
      <c r="CK186" s="539"/>
      <c r="CL186" s="539"/>
      <c r="CM186" s="539"/>
      <c r="CN186" s="539"/>
      <c r="CO186" s="539"/>
      <c r="CP186" s="364"/>
      <c r="CQ186" s="364"/>
    </row>
    <row r="187" spans="1:95" s="37" customFormat="1" ht="37.5" customHeight="1" x14ac:dyDescent="0.15">
      <c r="A187" s="738" t="str">
        <f>IF(B187&lt;&gt;"",設定!$C$4,"")</f>
        <v/>
      </c>
      <c r="B187" s="254" t="str">
        <f t="shared" si="52"/>
        <v/>
      </c>
      <c r="C187" s="445">
        <f t="shared" si="53"/>
        <v>175</v>
      </c>
      <c r="D187" s="768"/>
      <c r="E187" s="422"/>
      <c r="F187" s="423"/>
      <c r="G187" s="424"/>
      <c r="H187" s="425"/>
      <c r="I187" s="426"/>
      <c r="J187" s="427" t="str">
        <f>IFERROR(IF(I187="","",VLOOKUP(I187,国・地域!A:C,2,FALSE)),"正しい番号を入力してください")</f>
        <v/>
      </c>
      <c r="K187" s="428" t="str">
        <f>IFERROR(IF(I187="","",VLOOKUP(I187,国・地域!A:C,3,FALSE)),"正しい番号を入力してください")</f>
        <v/>
      </c>
      <c r="L187" s="382"/>
      <c r="M187" s="429"/>
      <c r="N187" s="430"/>
      <c r="O187" s="430"/>
      <c r="P187" s="430"/>
      <c r="Q187" s="430"/>
      <c r="R187" s="430"/>
      <c r="S187" s="430"/>
      <c r="T187" s="430"/>
      <c r="U187" s="431"/>
      <c r="V187" s="432"/>
      <c r="W187" s="431"/>
      <c r="X187" s="432"/>
      <c r="Y187" s="433"/>
      <c r="Z187" s="434"/>
      <c r="AA187" s="435"/>
      <c r="AB187" s="436"/>
      <c r="AC187" s="435"/>
      <c r="AD187" s="434"/>
      <c r="AE187" s="437"/>
      <c r="AF187" s="436"/>
      <c r="AG187" s="435"/>
      <c r="AH187" s="434"/>
      <c r="AI187" s="437"/>
      <c r="AJ187" s="436"/>
      <c r="AK187" s="435"/>
      <c r="AL187" s="434"/>
      <c r="AM187" s="422"/>
      <c r="AN187" s="424"/>
      <c r="AO187" s="382"/>
      <c r="AP187" s="422"/>
      <c r="AQ187" s="424"/>
      <c r="AR187" s="438"/>
      <c r="AS187" s="439"/>
      <c r="AT187" s="422"/>
      <c r="AU187" s="424"/>
      <c r="AV187" s="438"/>
      <c r="AW187" s="440"/>
      <c r="AX187" s="105" t="str">
        <f t="shared" si="55"/>
        <v/>
      </c>
      <c r="AY187" s="105" t="str">
        <f t="shared" si="56"/>
        <v/>
      </c>
      <c r="AZ187" s="540"/>
      <c r="BA187" s="513">
        <f t="shared" si="57"/>
        <v>0</v>
      </c>
      <c r="BB187" s="513">
        <f t="shared" si="58"/>
        <v>0</v>
      </c>
      <c r="BC187" s="513">
        <f t="shared" si="59"/>
        <v>0</v>
      </c>
      <c r="BD187" s="513">
        <f t="shared" si="60"/>
        <v>0</v>
      </c>
      <c r="BE187" s="513">
        <f t="shared" si="61"/>
        <v>0</v>
      </c>
      <c r="BF187" s="513">
        <f t="shared" si="54"/>
        <v>0</v>
      </c>
      <c r="BG187" s="513">
        <f t="shared" si="62"/>
        <v>0</v>
      </c>
      <c r="BH187" s="513">
        <f t="shared" si="63"/>
        <v>0</v>
      </c>
      <c r="BI187" s="513">
        <f t="shared" si="64"/>
        <v>0</v>
      </c>
      <c r="BJ187" s="513">
        <f t="shared" si="65"/>
        <v>0</v>
      </c>
      <c r="BK187" s="513">
        <f t="shared" si="66"/>
        <v>0</v>
      </c>
      <c r="BL187" s="513">
        <f t="shared" si="67"/>
        <v>0</v>
      </c>
      <c r="BM187" s="513">
        <f t="shared" si="68"/>
        <v>0</v>
      </c>
      <c r="BN187" s="513"/>
      <c r="BO187" s="513">
        <f t="shared" si="69"/>
        <v>0</v>
      </c>
      <c r="BP187" s="540"/>
      <c r="BQ187" s="540"/>
      <c r="BR187" s="540"/>
      <c r="BS187" s="540"/>
      <c r="BT187" s="540"/>
      <c r="BU187" s="540"/>
      <c r="BV187" s="540"/>
      <c r="BW187" s="539"/>
      <c r="BX187" s="539"/>
      <c r="BY187" s="539"/>
      <c r="BZ187" s="539"/>
      <c r="CA187" s="539"/>
      <c r="CB187" s="539"/>
      <c r="CC187" s="539"/>
      <c r="CD187" s="539"/>
      <c r="CE187" s="539"/>
      <c r="CF187" s="539"/>
      <c r="CG187" s="539"/>
      <c r="CH187" s="539"/>
      <c r="CI187" s="539"/>
      <c r="CJ187" s="539"/>
      <c r="CK187" s="539"/>
      <c r="CL187" s="539"/>
      <c r="CM187" s="539"/>
      <c r="CN187" s="539"/>
      <c r="CO187" s="539"/>
      <c r="CP187" s="364"/>
      <c r="CQ187" s="364"/>
    </row>
    <row r="188" spans="1:95" s="37" customFormat="1" ht="37.5" customHeight="1" x14ac:dyDescent="0.15">
      <c r="A188" s="739" t="str">
        <f>IF(B188&lt;&gt;"",設定!$C$4,"")</f>
        <v/>
      </c>
      <c r="B188" s="731" t="str">
        <f t="shared" si="52"/>
        <v/>
      </c>
      <c r="C188" s="376">
        <f t="shared" si="53"/>
        <v>176</v>
      </c>
      <c r="D188" s="766"/>
      <c r="E188" s="384"/>
      <c r="F188" s="385"/>
      <c r="G188" s="386"/>
      <c r="H188" s="387"/>
      <c r="I188" s="388"/>
      <c r="J188" s="389" t="str">
        <f>IFERROR(IF(I188="","",VLOOKUP(I188,国・地域!A:C,2,FALSE)),"正しい番号を入力してください")</f>
        <v/>
      </c>
      <c r="K188" s="390" t="str">
        <f>IFERROR(IF(I188="","",VLOOKUP(I188,国・地域!A:C,3,FALSE)),"正しい番号を入力してください")</f>
        <v/>
      </c>
      <c r="L188" s="383"/>
      <c r="M188" s="391"/>
      <c r="N188" s="392"/>
      <c r="O188" s="392"/>
      <c r="P188" s="392"/>
      <c r="Q188" s="392"/>
      <c r="R188" s="392"/>
      <c r="S188" s="392"/>
      <c r="T188" s="392"/>
      <c r="U188" s="393"/>
      <c r="V188" s="394"/>
      <c r="W188" s="393"/>
      <c r="X188" s="394"/>
      <c r="Y188" s="395"/>
      <c r="Z188" s="396"/>
      <c r="AA188" s="397"/>
      <c r="AB188" s="398"/>
      <c r="AC188" s="397"/>
      <c r="AD188" s="396"/>
      <c r="AE188" s="399"/>
      <c r="AF188" s="398"/>
      <c r="AG188" s="397"/>
      <c r="AH188" s="396"/>
      <c r="AI188" s="399"/>
      <c r="AJ188" s="398"/>
      <c r="AK188" s="397"/>
      <c r="AL188" s="396"/>
      <c r="AM188" s="384"/>
      <c r="AN188" s="386"/>
      <c r="AO188" s="383"/>
      <c r="AP188" s="384"/>
      <c r="AQ188" s="386"/>
      <c r="AR188" s="400"/>
      <c r="AS188" s="401"/>
      <c r="AT188" s="384"/>
      <c r="AU188" s="386"/>
      <c r="AV188" s="400"/>
      <c r="AW188" s="402"/>
      <c r="AX188" s="105" t="str">
        <f t="shared" si="55"/>
        <v/>
      </c>
      <c r="AY188" s="105" t="str">
        <f t="shared" si="56"/>
        <v/>
      </c>
      <c r="AZ188" s="540"/>
      <c r="BA188" s="513">
        <f t="shared" si="57"/>
        <v>0</v>
      </c>
      <c r="BB188" s="513">
        <f t="shared" si="58"/>
        <v>0</v>
      </c>
      <c r="BC188" s="513">
        <f t="shared" si="59"/>
        <v>0</v>
      </c>
      <c r="BD188" s="513">
        <f t="shared" si="60"/>
        <v>0</v>
      </c>
      <c r="BE188" s="513">
        <f t="shared" si="61"/>
        <v>0</v>
      </c>
      <c r="BF188" s="513">
        <f t="shared" si="54"/>
        <v>0</v>
      </c>
      <c r="BG188" s="513">
        <f t="shared" si="62"/>
        <v>0</v>
      </c>
      <c r="BH188" s="513">
        <f t="shared" si="63"/>
        <v>0</v>
      </c>
      <c r="BI188" s="513">
        <f t="shared" si="64"/>
        <v>0</v>
      </c>
      <c r="BJ188" s="513">
        <f t="shared" si="65"/>
        <v>0</v>
      </c>
      <c r="BK188" s="513">
        <f t="shared" si="66"/>
        <v>0</v>
      </c>
      <c r="BL188" s="513">
        <f t="shared" si="67"/>
        <v>0</v>
      </c>
      <c r="BM188" s="513">
        <f t="shared" si="68"/>
        <v>0</v>
      </c>
      <c r="BN188" s="513"/>
      <c r="BO188" s="513">
        <f t="shared" si="69"/>
        <v>0</v>
      </c>
      <c r="BP188" s="540"/>
      <c r="BQ188" s="540"/>
      <c r="BR188" s="540"/>
      <c r="BS188" s="540"/>
      <c r="BT188" s="540"/>
      <c r="BU188" s="540"/>
      <c r="BV188" s="540"/>
      <c r="BW188" s="539"/>
      <c r="BX188" s="539"/>
      <c r="BY188" s="539"/>
      <c r="BZ188" s="539"/>
      <c r="CA188" s="539"/>
      <c r="CB188" s="539"/>
      <c r="CC188" s="539"/>
      <c r="CD188" s="539"/>
      <c r="CE188" s="539"/>
      <c r="CF188" s="539"/>
      <c r="CG188" s="539"/>
      <c r="CH188" s="539"/>
      <c r="CI188" s="539"/>
      <c r="CJ188" s="539"/>
      <c r="CK188" s="539"/>
      <c r="CL188" s="539"/>
      <c r="CM188" s="539"/>
      <c r="CN188" s="539"/>
      <c r="CO188" s="539"/>
      <c r="CP188" s="364"/>
      <c r="CQ188" s="364"/>
    </row>
    <row r="189" spans="1:95" s="37" customFormat="1" ht="37.5" customHeight="1" x14ac:dyDescent="0.15">
      <c r="A189" s="687" t="str">
        <f>IF(B189&lt;&gt;"",設定!$C$4,"")</f>
        <v/>
      </c>
      <c r="B189" s="253" t="str">
        <f t="shared" si="52"/>
        <v/>
      </c>
      <c r="C189" s="444">
        <f t="shared" si="53"/>
        <v>177</v>
      </c>
      <c r="D189" s="767"/>
      <c r="E189" s="403"/>
      <c r="F189" s="404"/>
      <c r="G189" s="405"/>
      <c r="H189" s="406"/>
      <c r="I189" s="407"/>
      <c r="J189" s="408" t="str">
        <f>IFERROR(IF(I189="","",VLOOKUP(I189,国・地域!A:C,2,FALSE)),"正しい番号を入力してください")</f>
        <v/>
      </c>
      <c r="K189" s="409" t="str">
        <f>IFERROR(IF(I189="","",VLOOKUP(I189,国・地域!A:C,3,FALSE)),"正しい番号を入力してください")</f>
        <v/>
      </c>
      <c r="L189" s="381"/>
      <c r="M189" s="410"/>
      <c r="N189" s="411"/>
      <c r="O189" s="411"/>
      <c r="P189" s="411"/>
      <c r="Q189" s="411"/>
      <c r="R189" s="411"/>
      <c r="S189" s="411"/>
      <c r="T189" s="411"/>
      <c r="U189" s="412"/>
      <c r="V189" s="413"/>
      <c r="W189" s="412"/>
      <c r="X189" s="413"/>
      <c r="Y189" s="414"/>
      <c r="Z189" s="415"/>
      <c r="AA189" s="416"/>
      <c r="AB189" s="417"/>
      <c r="AC189" s="416"/>
      <c r="AD189" s="415"/>
      <c r="AE189" s="418"/>
      <c r="AF189" s="417"/>
      <c r="AG189" s="416"/>
      <c r="AH189" s="415"/>
      <c r="AI189" s="418"/>
      <c r="AJ189" s="417"/>
      <c r="AK189" s="416"/>
      <c r="AL189" s="415"/>
      <c r="AM189" s="403"/>
      <c r="AN189" s="405"/>
      <c r="AO189" s="381"/>
      <c r="AP189" s="403"/>
      <c r="AQ189" s="405"/>
      <c r="AR189" s="419"/>
      <c r="AS189" s="420"/>
      <c r="AT189" s="403"/>
      <c r="AU189" s="405"/>
      <c r="AV189" s="419"/>
      <c r="AW189" s="421"/>
      <c r="AX189" s="105" t="str">
        <f t="shared" si="55"/>
        <v/>
      </c>
      <c r="AY189" s="105" t="str">
        <f t="shared" si="56"/>
        <v/>
      </c>
      <c r="AZ189" s="540"/>
      <c r="BA189" s="513">
        <f t="shared" si="57"/>
        <v>0</v>
      </c>
      <c r="BB189" s="513">
        <f t="shared" si="58"/>
        <v>0</v>
      </c>
      <c r="BC189" s="513">
        <f t="shared" si="59"/>
        <v>0</v>
      </c>
      <c r="BD189" s="513">
        <f t="shared" si="60"/>
        <v>0</v>
      </c>
      <c r="BE189" s="513">
        <f t="shared" si="61"/>
        <v>0</v>
      </c>
      <c r="BF189" s="513">
        <f t="shared" si="54"/>
        <v>0</v>
      </c>
      <c r="BG189" s="513">
        <f t="shared" si="62"/>
        <v>0</v>
      </c>
      <c r="BH189" s="513">
        <f t="shared" si="63"/>
        <v>0</v>
      </c>
      <c r="BI189" s="513">
        <f t="shared" si="64"/>
        <v>0</v>
      </c>
      <c r="BJ189" s="513">
        <f t="shared" si="65"/>
        <v>0</v>
      </c>
      <c r="BK189" s="513">
        <f t="shared" si="66"/>
        <v>0</v>
      </c>
      <c r="BL189" s="513">
        <f t="shared" si="67"/>
        <v>0</v>
      </c>
      <c r="BM189" s="513">
        <f t="shared" si="68"/>
        <v>0</v>
      </c>
      <c r="BN189" s="513"/>
      <c r="BO189" s="513">
        <f t="shared" si="69"/>
        <v>0</v>
      </c>
      <c r="BP189" s="540"/>
      <c r="BQ189" s="540"/>
      <c r="BR189" s="540"/>
      <c r="BS189" s="540"/>
      <c r="BT189" s="540"/>
      <c r="BU189" s="540"/>
      <c r="BV189" s="540"/>
      <c r="BW189" s="539"/>
      <c r="BX189" s="539"/>
      <c r="BY189" s="539"/>
      <c r="BZ189" s="539"/>
      <c r="CA189" s="539"/>
      <c r="CB189" s="539"/>
      <c r="CC189" s="539"/>
      <c r="CD189" s="539"/>
      <c r="CE189" s="539"/>
      <c r="CF189" s="539"/>
      <c r="CG189" s="539"/>
      <c r="CH189" s="539"/>
      <c r="CI189" s="539"/>
      <c r="CJ189" s="539"/>
      <c r="CK189" s="539"/>
      <c r="CL189" s="539"/>
      <c r="CM189" s="539"/>
      <c r="CN189" s="539"/>
      <c r="CO189" s="539"/>
      <c r="CP189" s="364"/>
      <c r="CQ189" s="364"/>
    </row>
    <row r="190" spans="1:95" s="37" customFormat="1" ht="37.5" customHeight="1" x14ac:dyDescent="0.15">
      <c r="A190" s="687" t="str">
        <f>IF(B190&lt;&gt;"",設定!$C$4,"")</f>
        <v/>
      </c>
      <c r="B190" s="253" t="str">
        <f t="shared" si="52"/>
        <v/>
      </c>
      <c r="C190" s="444">
        <f t="shared" si="53"/>
        <v>178</v>
      </c>
      <c r="D190" s="767"/>
      <c r="E190" s="403"/>
      <c r="F190" s="404"/>
      <c r="G190" s="405"/>
      <c r="H190" s="406"/>
      <c r="I190" s="407"/>
      <c r="J190" s="408" t="str">
        <f>IFERROR(IF(I190="","",VLOOKUP(I190,国・地域!A:C,2,FALSE)),"正しい番号を入力してください")</f>
        <v/>
      </c>
      <c r="K190" s="409" t="str">
        <f>IFERROR(IF(I190="","",VLOOKUP(I190,国・地域!A:C,3,FALSE)),"正しい番号を入力してください")</f>
        <v/>
      </c>
      <c r="L190" s="381"/>
      <c r="M190" s="410"/>
      <c r="N190" s="411"/>
      <c r="O190" s="411"/>
      <c r="P190" s="411"/>
      <c r="Q190" s="411"/>
      <c r="R190" s="411"/>
      <c r="S190" s="411"/>
      <c r="T190" s="411"/>
      <c r="U190" s="412"/>
      <c r="V190" s="413"/>
      <c r="W190" s="412"/>
      <c r="X190" s="413"/>
      <c r="Y190" s="414"/>
      <c r="Z190" s="415"/>
      <c r="AA190" s="416"/>
      <c r="AB190" s="417"/>
      <c r="AC190" s="416"/>
      <c r="AD190" s="415"/>
      <c r="AE190" s="418"/>
      <c r="AF190" s="417"/>
      <c r="AG190" s="416"/>
      <c r="AH190" s="415"/>
      <c r="AI190" s="418"/>
      <c r="AJ190" s="417"/>
      <c r="AK190" s="416"/>
      <c r="AL190" s="415"/>
      <c r="AM190" s="403"/>
      <c r="AN190" s="405"/>
      <c r="AO190" s="381"/>
      <c r="AP190" s="403"/>
      <c r="AQ190" s="405"/>
      <c r="AR190" s="419"/>
      <c r="AS190" s="420"/>
      <c r="AT190" s="403"/>
      <c r="AU190" s="405"/>
      <c r="AV190" s="419"/>
      <c r="AW190" s="421"/>
      <c r="AX190" s="105" t="str">
        <f t="shared" si="55"/>
        <v/>
      </c>
      <c r="AY190" s="105" t="str">
        <f t="shared" si="56"/>
        <v/>
      </c>
      <c r="AZ190" s="540"/>
      <c r="BA190" s="513">
        <f t="shared" si="57"/>
        <v>0</v>
      </c>
      <c r="BB190" s="513">
        <f t="shared" si="58"/>
        <v>0</v>
      </c>
      <c r="BC190" s="513">
        <f t="shared" si="59"/>
        <v>0</v>
      </c>
      <c r="BD190" s="513">
        <f t="shared" si="60"/>
        <v>0</v>
      </c>
      <c r="BE190" s="513">
        <f t="shared" si="61"/>
        <v>0</v>
      </c>
      <c r="BF190" s="513">
        <f t="shared" si="54"/>
        <v>0</v>
      </c>
      <c r="BG190" s="513">
        <f t="shared" si="62"/>
        <v>0</v>
      </c>
      <c r="BH190" s="513">
        <f t="shared" si="63"/>
        <v>0</v>
      </c>
      <c r="BI190" s="513">
        <f t="shared" si="64"/>
        <v>0</v>
      </c>
      <c r="BJ190" s="513">
        <f t="shared" si="65"/>
        <v>0</v>
      </c>
      <c r="BK190" s="513">
        <f t="shared" si="66"/>
        <v>0</v>
      </c>
      <c r="BL190" s="513">
        <f t="shared" si="67"/>
        <v>0</v>
      </c>
      <c r="BM190" s="513">
        <f t="shared" si="68"/>
        <v>0</v>
      </c>
      <c r="BN190" s="513"/>
      <c r="BO190" s="513">
        <f t="shared" si="69"/>
        <v>0</v>
      </c>
      <c r="BP190" s="540"/>
      <c r="BQ190" s="540"/>
      <c r="BR190" s="540"/>
      <c r="BS190" s="540"/>
      <c r="BT190" s="540"/>
      <c r="BU190" s="540"/>
      <c r="BV190" s="540"/>
      <c r="BW190" s="539"/>
      <c r="BX190" s="539"/>
      <c r="BY190" s="539"/>
      <c r="BZ190" s="539"/>
      <c r="CA190" s="539"/>
      <c r="CB190" s="539"/>
      <c r="CC190" s="539"/>
      <c r="CD190" s="539"/>
      <c r="CE190" s="539"/>
      <c r="CF190" s="539"/>
      <c r="CG190" s="539"/>
      <c r="CH190" s="539"/>
      <c r="CI190" s="539"/>
      <c r="CJ190" s="539"/>
      <c r="CK190" s="539"/>
      <c r="CL190" s="539"/>
      <c r="CM190" s="539"/>
      <c r="CN190" s="539"/>
      <c r="CO190" s="539"/>
      <c r="CP190" s="364"/>
      <c r="CQ190" s="364"/>
    </row>
    <row r="191" spans="1:95" s="37" customFormat="1" ht="37.5" customHeight="1" x14ac:dyDescent="0.15">
      <c r="A191" s="687" t="str">
        <f>IF(B191&lt;&gt;"",設定!$C$4,"")</f>
        <v/>
      </c>
      <c r="B191" s="253" t="str">
        <f t="shared" si="52"/>
        <v/>
      </c>
      <c r="C191" s="444">
        <f t="shared" si="53"/>
        <v>179</v>
      </c>
      <c r="D191" s="767"/>
      <c r="E191" s="403"/>
      <c r="F191" s="404"/>
      <c r="G191" s="405"/>
      <c r="H191" s="406"/>
      <c r="I191" s="407"/>
      <c r="J191" s="408" t="str">
        <f>IFERROR(IF(I191="","",VLOOKUP(I191,国・地域!A:C,2,FALSE)),"正しい番号を入力してください")</f>
        <v/>
      </c>
      <c r="K191" s="409" t="str">
        <f>IFERROR(IF(I191="","",VLOOKUP(I191,国・地域!A:C,3,FALSE)),"正しい番号を入力してください")</f>
        <v/>
      </c>
      <c r="L191" s="381"/>
      <c r="M191" s="410"/>
      <c r="N191" s="411"/>
      <c r="O191" s="411"/>
      <c r="P191" s="411"/>
      <c r="Q191" s="411"/>
      <c r="R191" s="411"/>
      <c r="S191" s="411"/>
      <c r="T191" s="411"/>
      <c r="U191" s="412"/>
      <c r="V191" s="413"/>
      <c r="W191" s="412"/>
      <c r="X191" s="413"/>
      <c r="Y191" s="414"/>
      <c r="Z191" s="415"/>
      <c r="AA191" s="416"/>
      <c r="AB191" s="417"/>
      <c r="AC191" s="416"/>
      <c r="AD191" s="415"/>
      <c r="AE191" s="418"/>
      <c r="AF191" s="417"/>
      <c r="AG191" s="416"/>
      <c r="AH191" s="415"/>
      <c r="AI191" s="418"/>
      <c r="AJ191" s="417"/>
      <c r="AK191" s="416"/>
      <c r="AL191" s="415"/>
      <c r="AM191" s="403"/>
      <c r="AN191" s="405"/>
      <c r="AO191" s="381"/>
      <c r="AP191" s="403"/>
      <c r="AQ191" s="405"/>
      <c r="AR191" s="419"/>
      <c r="AS191" s="420"/>
      <c r="AT191" s="403"/>
      <c r="AU191" s="405"/>
      <c r="AV191" s="419"/>
      <c r="AW191" s="421"/>
      <c r="AX191" s="105" t="str">
        <f t="shared" si="55"/>
        <v/>
      </c>
      <c r="AY191" s="105" t="str">
        <f t="shared" si="56"/>
        <v/>
      </c>
      <c r="AZ191" s="540"/>
      <c r="BA191" s="513">
        <f t="shared" si="57"/>
        <v>0</v>
      </c>
      <c r="BB191" s="513">
        <f t="shared" si="58"/>
        <v>0</v>
      </c>
      <c r="BC191" s="513">
        <f t="shared" si="59"/>
        <v>0</v>
      </c>
      <c r="BD191" s="513">
        <f t="shared" si="60"/>
        <v>0</v>
      </c>
      <c r="BE191" s="513">
        <f t="shared" si="61"/>
        <v>0</v>
      </c>
      <c r="BF191" s="513">
        <f t="shared" si="54"/>
        <v>0</v>
      </c>
      <c r="BG191" s="513">
        <f t="shared" si="62"/>
        <v>0</v>
      </c>
      <c r="BH191" s="513">
        <f t="shared" si="63"/>
        <v>0</v>
      </c>
      <c r="BI191" s="513">
        <f t="shared" si="64"/>
        <v>0</v>
      </c>
      <c r="BJ191" s="513">
        <f t="shared" si="65"/>
        <v>0</v>
      </c>
      <c r="BK191" s="513">
        <f t="shared" si="66"/>
        <v>0</v>
      </c>
      <c r="BL191" s="513">
        <f t="shared" si="67"/>
        <v>0</v>
      </c>
      <c r="BM191" s="513">
        <f t="shared" si="68"/>
        <v>0</v>
      </c>
      <c r="BN191" s="513"/>
      <c r="BO191" s="513">
        <f t="shared" si="69"/>
        <v>0</v>
      </c>
      <c r="BP191" s="540"/>
      <c r="BQ191" s="540"/>
      <c r="BR191" s="540"/>
      <c r="BS191" s="540"/>
      <c r="BT191" s="540"/>
      <c r="BU191" s="540"/>
      <c r="BV191" s="540"/>
      <c r="BW191" s="539"/>
      <c r="BX191" s="539"/>
      <c r="BY191" s="539"/>
      <c r="BZ191" s="539"/>
      <c r="CA191" s="539"/>
      <c r="CB191" s="539"/>
      <c r="CC191" s="539"/>
      <c r="CD191" s="539"/>
      <c r="CE191" s="539"/>
      <c r="CF191" s="539"/>
      <c r="CG191" s="539"/>
      <c r="CH191" s="539"/>
      <c r="CI191" s="539"/>
      <c r="CJ191" s="539"/>
      <c r="CK191" s="539"/>
      <c r="CL191" s="539"/>
      <c r="CM191" s="539"/>
      <c r="CN191" s="539"/>
      <c r="CO191" s="539"/>
      <c r="CP191" s="364"/>
      <c r="CQ191" s="364"/>
    </row>
    <row r="192" spans="1:95" s="37" customFormat="1" ht="37.5" customHeight="1" x14ac:dyDescent="0.15">
      <c r="A192" s="738" t="str">
        <f>IF(B192&lt;&gt;"",設定!$C$4,"")</f>
        <v/>
      </c>
      <c r="B192" s="254" t="str">
        <f t="shared" si="52"/>
        <v/>
      </c>
      <c r="C192" s="445">
        <f t="shared" si="53"/>
        <v>180</v>
      </c>
      <c r="D192" s="768"/>
      <c r="E192" s="422"/>
      <c r="F192" s="423"/>
      <c r="G192" s="424"/>
      <c r="H192" s="425"/>
      <c r="I192" s="426"/>
      <c r="J192" s="427" t="str">
        <f>IFERROR(IF(I192="","",VLOOKUP(I192,国・地域!A:C,2,FALSE)),"正しい番号を入力してください")</f>
        <v/>
      </c>
      <c r="K192" s="428" t="str">
        <f>IFERROR(IF(I192="","",VLOOKUP(I192,国・地域!A:C,3,FALSE)),"正しい番号を入力してください")</f>
        <v/>
      </c>
      <c r="L192" s="382"/>
      <c r="M192" s="429"/>
      <c r="N192" s="430"/>
      <c r="O192" s="430"/>
      <c r="P192" s="430"/>
      <c r="Q192" s="430"/>
      <c r="R192" s="430"/>
      <c r="S192" s="430"/>
      <c r="T192" s="430"/>
      <c r="U192" s="431"/>
      <c r="V192" s="432"/>
      <c r="W192" s="431"/>
      <c r="X192" s="432"/>
      <c r="Y192" s="433"/>
      <c r="Z192" s="434"/>
      <c r="AA192" s="435"/>
      <c r="AB192" s="436"/>
      <c r="AC192" s="435"/>
      <c r="AD192" s="434"/>
      <c r="AE192" s="437"/>
      <c r="AF192" s="436"/>
      <c r="AG192" s="435"/>
      <c r="AH192" s="434"/>
      <c r="AI192" s="437"/>
      <c r="AJ192" s="436"/>
      <c r="AK192" s="435"/>
      <c r="AL192" s="434"/>
      <c r="AM192" s="422"/>
      <c r="AN192" s="424"/>
      <c r="AO192" s="382"/>
      <c r="AP192" s="422"/>
      <c r="AQ192" s="424"/>
      <c r="AR192" s="438"/>
      <c r="AS192" s="439"/>
      <c r="AT192" s="422"/>
      <c r="AU192" s="424"/>
      <c r="AV192" s="438"/>
      <c r="AW192" s="440"/>
      <c r="AX192" s="105" t="str">
        <f t="shared" si="55"/>
        <v/>
      </c>
      <c r="AY192" s="105" t="str">
        <f t="shared" si="56"/>
        <v/>
      </c>
      <c r="AZ192" s="540"/>
      <c r="BA192" s="513">
        <f t="shared" si="57"/>
        <v>0</v>
      </c>
      <c r="BB192" s="513">
        <f t="shared" si="58"/>
        <v>0</v>
      </c>
      <c r="BC192" s="513">
        <f t="shared" si="59"/>
        <v>0</v>
      </c>
      <c r="BD192" s="513">
        <f t="shared" si="60"/>
        <v>0</v>
      </c>
      <c r="BE192" s="513">
        <f t="shared" si="61"/>
        <v>0</v>
      </c>
      <c r="BF192" s="513">
        <f t="shared" si="54"/>
        <v>0</v>
      </c>
      <c r="BG192" s="513">
        <f t="shared" si="62"/>
        <v>0</v>
      </c>
      <c r="BH192" s="513">
        <f t="shared" si="63"/>
        <v>0</v>
      </c>
      <c r="BI192" s="513">
        <f t="shared" si="64"/>
        <v>0</v>
      </c>
      <c r="BJ192" s="513">
        <f t="shared" si="65"/>
        <v>0</v>
      </c>
      <c r="BK192" s="513">
        <f t="shared" si="66"/>
        <v>0</v>
      </c>
      <c r="BL192" s="513">
        <f t="shared" si="67"/>
        <v>0</v>
      </c>
      <c r="BM192" s="513">
        <f t="shared" si="68"/>
        <v>0</v>
      </c>
      <c r="BN192" s="513"/>
      <c r="BO192" s="513">
        <f t="shared" si="69"/>
        <v>0</v>
      </c>
      <c r="BP192" s="540"/>
      <c r="BQ192" s="540"/>
      <c r="BR192" s="540"/>
      <c r="BS192" s="540"/>
      <c r="BT192" s="540"/>
      <c r="BU192" s="540"/>
      <c r="BV192" s="540"/>
      <c r="BW192" s="539"/>
      <c r="BX192" s="539"/>
      <c r="BY192" s="539"/>
      <c r="BZ192" s="539"/>
      <c r="CA192" s="539"/>
      <c r="CB192" s="539"/>
      <c r="CC192" s="539"/>
      <c r="CD192" s="539"/>
      <c r="CE192" s="539"/>
      <c r="CF192" s="539"/>
      <c r="CG192" s="539"/>
      <c r="CH192" s="539"/>
      <c r="CI192" s="539"/>
      <c r="CJ192" s="539"/>
      <c r="CK192" s="539"/>
      <c r="CL192" s="539"/>
      <c r="CM192" s="539"/>
      <c r="CN192" s="539"/>
      <c r="CO192" s="539"/>
      <c r="CP192" s="364"/>
      <c r="CQ192" s="364"/>
    </row>
    <row r="193" spans="1:95" s="37" customFormat="1" ht="37.5" customHeight="1" x14ac:dyDescent="0.15">
      <c r="A193" s="739" t="str">
        <f>IF(B193&lt;&gt;"",設定!$C$4,"")</f>
        <v/>
      </c>
      <c r="B193" s="731" t="str">
        <f t="shared" si="52"/>
        <v/>
      </c>
      <c r="C193" s="376">
        <f t="shared" si="53"/>
        <v>181</v>
      </c>
      <c r="D193" s="766"/>
      <c r="E193" s="384"/>
      <c r="F193" s="385"/>
      <c r="G193" s="386"/>
      <c r="H193" s="387"/>
      <c r="I193" s="388"/>
      <c r="J193" s="389" t="str">
        <f>IFERROR(IF(I193="","",VLOOKUP(I193,国・地域!A:C,2,FALSE)),"正しい番号を入力してください")</f>
        <v/>
      </c>
      <c r="K193" s="390" t="str">
        <f>IFERROR(IF(I193="","",VLOOKUP(I193,国・地域!A:C,3,FALSE)),"正しい番号を入力してください")</f>
        <v/>
      </c>
      <c r="L193" s="383"/>
      <c r="M193" s="391"/>
      <c r="N193" s="392"/>
      <c r="O193" s="392"/>
      <c r="P193" s="392"/>
      <c r="Q193" s="392"/>
      <c r="R193" s="392"/>
      <c r="S193" s="392"/>
      <c r="T193" s="392"/>
      <c r="U193" s="393"/>
      <c r="V193" s="394"/>
      <c r="W193" s="393"/>
      <c r="X193" s="394"/>
      <c r="Y193" s="395"/>
      <c r="Z193" s="396"/>
      <c r="AA193" s="397"/>
      <c r="AB193" s="398"/>
      <c r="AC193" s="397"/>
      <c r="AD193" s="396"/>
      <c r="AE193" s="399"/>
      <c r="AF193" s="398"/>
      <c r="AG193" s="397"/>
      <c r="AH193" s="396"/>
      <c r="AI193" s="399"/>
      <c r="AJ193" s="398"/>
      <c r="AK193" s="397"/>
      <c r="AL193" s="396"/>
      <c r="AM193" s="384"/>
      <c r="AN193" s="386"/>
      <c r="AO193" s="383"/>
      <c r="AP193" s="384"/>
      <c r="AQ193" s="386"/>
      <c r="AR193" s="400"/>
      <c r="AS193" s="401"/>
      <c r="AT193" s="384"/>
      <c r="AU193" s="386"/>
      <c r="AV193" s="400"/>
      <c r="AW193" s="402"/>
      <c r="AX193" s="105" t="str">
        <f t="shared" si="55"/>
        <v/>
      </c>
      <c r="AY193" s="105" t="str">
        <f t="shared" si="56"/>
        <v/>
      </c>
      <c r="AZ193" s="540"/>
      <c r="BA193" s="513">
        <f t="shared" si="57"/>
        <v>0</v>
      </c>
      <c r="BB193" s="513">
        <f t="shared" si="58"/>
        <v>0</v>
      </c>
      <c r="BC193" s="513">
        <f t="shared" si="59"/>
        <v>0</v>
      </c>
      <c r="BD193" s="513">
        <f t="shared" si="60"/>
        <v>0</v>
      </c>
      <c r="BE193" s="513">
        <f t="shared" si="61"/>
        <v>0</v>
      </c>
      <c r="BF193" s="513">
        <f t="shared" si="54"/>
        <v>0</v>
      </c>
      <c r="BG193" s="513">
        <f t="shared" si="62"/>
        <v>0</v>
      </c>
      <c r="BH193" s="513">
        <f t="shared" si="63"/>
        <v>0</v>
      </c>
      <c r="BI193" s="513">
        <f t="shared" si="64"/>
        <v>0</v>
      </c>
      <c r="BJ193" s="513">
        <f t="shared" si="65"/>
        <v>0</v>
      </c>
      <c r="BK193" s="513">
        <f t="shared" si="66"/>
        <v>0</v>
      </c>
      <c r="BL193" s="513">
        <f t="shared" si="67"/>
        <v>0</v>
      </c>
      <c r="BM193" s="513">
        <f t="shared" si="68"/>
        <v>0</v>
      </c>
      <c r="BN193" s="513"/>
      <c r="BO193" s="513">
        <f t="shared" si="69"/>
        <v>0</v>
      </c>
      <c r="BP193" s="540"/>
      <c r="BQ193" s="540"/>
      <c r="BR193" s="540"/>
      <c r="BS193" s="540"/>
      <c r="BT193" s="540"/>
      <c r="BU193" s="540"/>
      <c r="BV193" s="540"/>
      <c r="BW193" s="539"/>
      <c r="BX193" s="539"/>
      <c r="BY193" s="539"/>
      <c r="BZ193" s="539"/>
      <c r="CA193" s="539"/>
      <c r="CB193" s="539"/>
      <c r="CC193" s="539"/>
      <c r="CD193" s="539"/>
      <c r="CE193" s="539"/>
      <c r="CF193" s="539"/>
      <c r="CG193" s="539"/>
      <c r="CH193" s="539"/>
      <c r="CI193" s="539"/>
      <c r="CJ193" s="539"/>
      <c r="CK193" s="539"/>
      <c r="CL193" s="539"/>
      <c r="CM193" s="539"/>
      <c r="CN193" s="539"/>
      <c r="CO193" s="539"/>
      <c r="CP193" s="364"/>
      <c r="CQ193" s="364"/>
    </row>
    <row r="194" spans="1:95" s="37" customFormat="1" ht="37.5" customHeight="1" x14ac:dyDescent="0.15">
      <c r="A194" s="687" t="str">
        <f>IF(B194&lt;&gt;"",設定!$C$4,"")</f>
        <v/>
      </c>
      <c r="B194" s="253" t="str">
        <f t="shared" si="52"/>
        <v/>
      </c>
      <c r="C194" s="444">
        <f t="shared" si="53"/>
        <v>182</v>
      </c>
      <c r="D194" s="767"/>
      <c r="E194" s="403"/>
      <c r="F194" s="404"/>
      <c r="G194" s="405"/>
      <c r="H194" s="406"/>
      <c r="I194" s="407"/>
      <c r="J194" s="408" t="str">
        <f>IFERROR(IF(I194="","",VLOOKUP(I194,国・地域!A:C,2,FALSE)),"正しい番号を入力してください")</f>
        <v/>
      </c>
      <c r="K194" s="409" t="str">
        <f>IFERROR(IF(I194="","",VLOOKUP(I194,国・地域!A:C,3,FALSE)),"正しい番号を入力してください")</f>
        <v/>
      </c>
      <c r="L194" s="381"/>
      <c r="M194" s="410"/>
      <c r="N194" s="411"/>
      <c r="O194" s="411"/>
      <c r="P194" s="411"/>
      <c r="Q194" s="411"/>
      <c r="R194" s="411"/>
      <c r="S194" s="411"/>
      <c r="T194" s="411"/>
      <c r="U194" s="412"/>
      <c r="V194" s="413"/>
      <c r="W194" s="412"/>
      <c r="X194" s="413"/>
      <c r="Y194" s="414"/>
      <c r="Z194" s="415"/>
      <c r="AA194" s="416"/>
      <c r="AB194" s="417"/>
      <c r="AC194" s="416"/>
      <c r="AD194" s="415"/>
      <c r="AE194" s="418"/>
      <c r="AF194" s="417"/>
      <c r="AG194" s="416"/>
      <c r="AH194" s="415"/>
      <c r="AI194" s="418"/>
      <c r="AJ194" s="417"/>
      <c r="AK194" s="416"/>
      <c r="AL194" s="415"/>
      <c r="AM194" s="403"/>
      <c r="AN194" s="405"/>
      <c r="AO194" s="381"/>
      <c r="AP194" s="403"/>
      <c r="AQ194" s="405"/>
      <c r="AR194" s="419"/>
      <c r="AS194" s="420"/>
      <c r="AT194" s="403"/>
      <c r="AU194" s="405"/>
      <c r="AV194" s="419"/>
      <c r="AW194" s="421"/>
      <c r="AX194" s="105" t="str">
        <f t="shared" si="55"/>
        <v/>
      </c>
      <c r="AY194" s="105" t="str">
        <f t="shared" si="56"/>
        <v/>
      </c>
      <c r="AZ194" s="540"/>
      <c r="BA194" s="513">
        <f t="shared" si="57"/>
        <v>0</v>
      </c>
      <c r="BB194" s="513">
        <f t="shared" si="58"/>
        <v>0</v>
      </c>
      <c r="BC194" s="513">
        <f t="shared" si="59"/>
        <v>0</v>
      </c>
      <c r="BD194" s="513">
        <f t="shared" si="60"/>
        <v>0</v>
      </c>
      <c r="BE194" s="513">
        <f t="shared" si="61"/>
        <v>0</v>
      </c>
      <c r="BF194" s="513">
        <f t="shared" si="54"/>
        <v>0</v>
      </c>
      <c r="BG194" s="513">
        <f t="shared" si="62"/>
        <v>0</v>
      </c>
      <c r="BH194" s="513">
        <f t="shared" si="63"/>
        <v>0</v>
      </c>
      <c r="BI194" s="513">
        <f t="shared" si="64"/>
        <v>0</v>
      </c>
      <c r="BJ194" s="513">
        <f t="shared" si="65"/>
        <v>0</v>
      </c>
      <c r="BK194" s="513">
        <f t="shared" si="66"/>
        <v>0</v>
      </c>
      <c r="BL194" s="513">
        <f t="shared" si="67"/>
        <v>0</v>
      </c>
      <c r="BM194" s="513">
        <f t="shared" si="68"/>
        <v>0</v>
      </c>
      <c r="BN194" s="513"/>
      <c r="BO194" s="513">
        <f t="shared" si="69"/>
        <v>0</v>
      </c>
      <c r="BP194" s="540"/>
      <c r="BQ194" s="540"/>
      <c r="BR194" s="540"/>
      <c r="BS194" s="540"/>
      <c r="BT194" s="540"/>
      <c r="BU194" s="540"/>
      <c r="BV194" s="540"/>
      <c r="BW194" s="539"/>
      <c r="BX194" s="539"/>
      <c r="BY194" s="539"/>
      <c r="BZ194" s="539"/>
      <c r="CA194" s="539"/>
      <c r="CB194" s="539"/>
      <c r="CC194" s="539"/>
      <c r="CD194" s="539"/>
      <c r="CE194" s="539"/>
      <c r="CF194" s="539"/>
      <c r="CG194" s="539"/>
      <c r="CH194" s="539"/>
      <c r="CI194" s="539"/>
      <c r="CJ194" s="539"/>
      <c r="CK194" s="539"/>
      <c r="CL194" s="539"/>
      <c r="CM194" s="539"/>
      <c r="CN194" s="539"/>
      <c r="CO194" s="539"/>
      <c r="CP194" s="364"/>
      <c r="CQ194" s="364"/>
    </row>
    <row r="195" spans="1:95" s="37" customFormat="1" ht="37.5" customHeight="1" x14ac:dyDescent="0.15">
      <c r="A195" s="687" t="str">
        <f>IF(B195&lt;&gt;"",設定!$C$4,"")</f>
        <v/>
      </c>
      <c r="B195" s="253" t="str">
        <f t="shared" si="52"/>
        <v/>
      </c>
      <c r="C195" s="444">
        <f t="shared" si="53"/>
        <v>183</v>
      </c>
      <c r="D195" s="767"/>
      <c r="E195" s="403"/>
      <c r="F195" s="404"/>
      <c r="G195" s="405"/>
      <c r="H195" s="406"/>
      <c r="I195" s="407"/>
      <c r="J195" s="408" t="str">
        <f>IFERROR(IF(I195="","",VLOOKUP(I195,国・地域!A:C,2,FALSE)),"正しい番号を入力してください")</f>
        <v/>
      </c>
      <c r="K195" s="409" t="str">
        <f>IFERROR(IF(I195="","",VLOOKUP(I195,国・地域!A:C,3,FALSE)),"正しい番号を入力してください")</f>
        <v/>
      </c>
      <c r="L195" s="381"/>
      <c r="M195" s="410"/>
      <c r="N195" s="411"/>
      <c r="O195" s="411"/>
      <c r="P195" s="411"/>
      <c r="Q195" s="411"/>
      <c r="R195" s="411"/>
      <c r="S195" s="411"/>
      <c r="T195" s="411"/>
      <c r="U195" s="412"/>
      <c r="V195" s="413"/>
      <c r="W195" s="412"/>
      <c r="X195" s="413"/>
      <c r="Y195" s="414"/>
      <c r="Z195" s="415"/>
      <c r="AA195" s="416"/>
      <c r="AB195" s="417"/>
      <c r="AC195" s="416"/>
      <c r="AD195" s="415"/>
      <c r="AE195" s="418"/>
      <c r="AF195" s="417"/>
      <c r="AG195" s="416"/>
      <c r="AH195" s="415"/>
      <c r="AI195" s="418"/>
      <c r="AJ195" s="417"/>
      <c r="AK195" s="416"/>
      <c r="AL195" s="415"/>
      <c r="AM195" s="403"/>
      <c r="AN195" s="405"/>
      <c r="AO195" s="381"/>
      <c r="AP195" s="403"/>
      <c r="AQ195" s="405"/>
      <c r="AR195" s="419"/>
      <c r="AS195" s="420"/>
      <c r="AT195" s="403"/>
      <c r="AU195" s="405"/>
      <c r="AV195" s="419"/>
      <c r="AW195" s="421"/>
      <c r="AX195" s="105" t="str">
        <f t="shared" si="55"/>
        <v/>
      </c>
      <c r="AY195" s="105" t="str">
        <f t="shared" si="56"/>
        <v/>
      </c>
      <c r="AZ195" s="540"/>
      <c r="BA195" s="513">
        <f t="shared" si="57"/>
        <v>0</v>
      </c>
      <c r="BB195" s="513">
        <f t="shared" si="58"/>
        <v>0</v>
      </c>
      <c r="BC195" s="513">
        <f t="shared" si="59"/>
        <v>0</v>
      </c>
      <c r="BD195" s="513">
        <f t="shared" si="60"/>
        <v>0</v>
      </c>
      <c r="BE195" s="513">
        <f t="shared" si="61"/>
        <v>0</v>
      </c>
      <c r="BF195" s="513">
        <f t="shared" si="54"/>
        <v>0</v>
      </c>
      <c r="BG195" s="513">
        <f t="shared" si="62"/>
        <v>0</v>
      </c>
      <c r="BH195" s="513">
        <f t="shared" si="63"/>
        <v>0</v>
      </c>
      <c r="BI195" s="513">
        <f t="shared" si="64"/>
        <v>0</v>
      </c>
      <c r="BJ195" s="513">
        <f t="shared" si="65"/>
        <v>0</v>
      </c>
      <c r="BK195" s="513">
        <f t="shared" si="66"/>
        <v>0</v>
      </c>
      <c r="BL195" s="513">
        <f t="shared" si="67"/>
        <v>0</v>
      </c>
      <c r="BM195" s="513">
        <f t="shared" si="68"/>
        <v>0</v>
      </c>
      <c r="BN195" s="513"/>
      <c r="BO195" s="513">
        <f t="shared" si="69"/>
        <v>0</v>
      </c>
      <c r="BP195" s="540"/>
      <c r="BQ195" s="540"/>
      <c r="BR195" s="540"/>
      <c r="BS195" s="540"/>
      <c r="BT195" s="540"/>
      <c r="BU195" s="540"/>
      <c r="BV195" s="540"/>
      <c r="BW195" s="539"/>
      <c r="BX195" s="539"/>
      <c r="BY195" s="539"/>
      <c r="BZ195" s="539"/>
      <c r="CA195" s="539"/>
      <c r="CB195" s="539"/>
      <c r="CC195" s="539"/>
      <c r="CD195" s="539"/>
      <c r="CE195" s="539"/>
      <c r="CF195" s="539"/>
      <c r="CG195" s="539"/>
      <c r="CH195" s="539"/>
      <c r="CI195" s="539"/>
      <c r="CJ195" s="539"/>
      <c r="CK195" s="539"/>
      <c r="CL195" s="539"/>
      <c r="CM195" s="539"/>
      <c r="CN195" s="539"/>
      <c r="CO195" s="539"/>
      <c r="CP195" s="364"/>
      <c r="CQ195" s="364"/>
    </row>
    <row r="196" spans="1:95" s="37" customFormat="1" ht="37.5" customHeight="1" x14ac:dyDescent="0.15">
      <c r="A196" s="687" t="str">
        <f>IF(B196&lt;&gt;"",設定!$C$4,"")</f>
        <v/>
      </c>
      <c r="B196" s="253" t="str">
        <f t="shared" si="52"/>
        <v/>
      </c>
      <c r="C196" s="444">
        <f t="shared" si="53"/>
        <v>184</v>
      </c>
      <c r="D196" s="767"/>
      <c r="E196" s="403"/>
      <c r="F196" s="404"/>
      <c r="G196" s="405"/>
      <c r="H196" s="406"/>
      <c r="I196" s="407"/>
      <c r="J196" s="408" t="str">
        <f>IFERROR(IF(I196="","",VLOOKUP(I196,国・地域!A:C,2,FALSE)),"正しい番号を入力してください")</f>
        <v/>
      </c>
      <c r="K196" s="409" t="str">
        <f>IFERROR(IF(I196="","",VLOOKUP(I196,国・地域!A:C,3,FALSE)),"正しい番号を入力してください")</f>
        <v/>
      </c>
      <c r="L196" s="381"/>
      <c r="M196" s="410"/>
      <c r="N196" s="411"/>
      <c r="O196" s="411"/>
      <c r="P196" s="411"/>
      <c r="Q196" s="411"/>
      <c r="R196" s="411"/>
      <c r="S196" s="411"/>
      <c r="T196" s="411"/>
      <c r="U196" s="412"/>
      <c r="V196" s="413"/>
      <c r="W196" s="412"/>
      <c r="X196" s="413"/>
      <c r="Y196" s="414"/>
      <c r="Z196" s="415"/>
      <c r="AA196" s="416"/>
      <c r="AB196" s="417"/>
      <c r="AC196" s="416"/>
      <c r="AD196" s="415"/>
      <c r="AE196" s="418"/>
      <c r="AF196" s="417"/>
      <c r="AG196" s="416"/>
      <c r="AH196" s="415"/>
      <c r="AI196" s="418"/>
      <c r="AJ196" s="417"/>
      <c r="AK196" s="416"/>
      <c r="AL196" s="415"/>
      <c r="AM196" s="403"/>
      <c r="AN196" s="405"/>
      <c r="AO196" s="381"/>
      <c r="AP196" s="403"/>
      <c r="AQ196" s="405"/>
      <c r="AR196" s="419"/>
      <c r="AS196" s="420"/>
      <c r="AT196" s="403"/>
      <c r="AU196" s="405"/>
      <c r="AV196" s="419"/>
      <c r="AW196" s="421"/>
      <c r="AX196" s="105" t="str">
        <f t="shared" si="55"/>
        <v/>
      </c>
      <c r="AY196" s="105" t="str">
        <f t="shared" si="56"/>
        <v/>
      </c>
      <c r="AZ196" s="540"/>
      <c r="BA196" s="513">
        <f t="shared" si="57"/>
        <v>0</v>
      </c>
      <c r="BB196" s="513">
        <f t="shared" si="58"/>
        <v>0</v>
      </c>
      <c r="BC196" s="513">
        <f t="shared" si="59"/>
        <v>0</v>
      </c>
      <c r="BD196" s="513">
        <f t="shared" si="60"/>
        <v>0</v>
      </c>
      <c r="BE196" s="513">
        <f t="shared" si="61"/>
        <v>0</v>
      </c>
      <c r="BF196" s="513">
        <f t="shared" si="54"/>
        <v>0</v>
      </c>
      <c r="BG196" s="513">
        <f t="shared" si="62"/>
        <v>0</v>
      </c>
      <c r="BH196" s="513">
        <f t="shared" si="63"/>
        <v>0</v>
      </c>
      <c r="BI196" s="513">
        <f t="shared" si="64"/>
        <v>0</v>
      </c>
      <c r="BJ196" s="513">
        <f t="shared" si="65"/>
        <v>0</v>
      </c>
      <c r="BK196" s="513">
        <f t="shared" si="66"/>
        <v>0</v>
      </c>
      <c r="BL196" s="513">
        <f t="shared" si="67"/>
        <v>0</v>
      </c>
      <c r="BM196" s="513">
        <f t="shared" si="68"/>
        <v>0</v>
      </c>
      <c r="BN196" s="513"/>
      <c r="BO196" s="513">
        <f t="shared" si="69"/>
        <v>0</v>
      </c>
      <c r="BP196" s="540"/>
      <c r="BQ196" s="540"/>
      <c r="BR196" s="540"/>
      <c r="BS196" s="540"/>
      <c r="BT196" s="540"/>
      <c r="BU196" s="540"/>
      <c r="BV196" s="540"/>
      <c r="BW196" s="539"/>
      <c r="BX196" s="539"/>
      <c r="BY196" s="539"/>
      <c r="BZ196" s="539"/>
      <c r="CA196" s="539"/>
      <c r="CB196" s="539"/>
      <c r="CC196" s="539"/>
      <c r="CD196" s="539"/>
      <c r="CE196" s="539"/>
      <c r="CF196" s="539"/>
      <c r="CG196" s="539"/>
      <c r="CH196" s="539"/>
      <c r="CI196" s="539"/>
      <c r="CJ196" s="539"/>
      <c r="CK196" s="539"/>
      <c r="CL196" s="539"/>
      <c r="CM196" s="539"/>
      <c r="CN196" s="539"/>
      <c r="CO196" s="539"/>
      <c r="CP196" s="364"/>
      <c r="CQ196" s="364"/>
    </row>
    <row r="197" spans="1:95" s="37" customFormat="1" ht="37.5" customHeight="1" x14ac:dyDescent="0.15">
      <c r="A197" s="738" t="str">
        <f>IF(B197&lt;&gt;"",設定!$C$4,"")</f>
        <v/>
      </c>
      <c r="B197" s="254" t="str">
        <f t="shared" si="52"/>
        <v/>
      </c>
      <c r="C197" s="445">
        <f t="shared" si="53"/>
        <v>185</v>
      </c>
      <c r="D197" s="768"/>
      <c r="E197" s="422"/>
      <c r="F197" s="423"/>
      <c r="G197" s="424"/>
      <c r="H197" s="425"/>
      <c r="I197" s="426"/>
      <c r="J197" s="427" t="str">
        <f>IFERROR(IF(I197="","",VLOOKUP(I197,国・地域!A:C,2,FALSE)),"正しい番号を入力してください")</f>
        <v/>
      </c>
      <c r="K197" s="428" t="str">
        <f>IFERROR(IF(I197="","",VLOOKUP(I197,国・地域!A:C,3,FALSE)),"正しい番号を入力してください")</f>
        <v/>
      </c>
      <c r="L197" s="382"/>
      <c r="M197" s="429"/>
      <c r="N197" s="430"/>
      <c r="O197" s="430"/>
      <c r="P197" s="430"/>
      <c r="Q197" s="430"/>
      <c r="R197" s="430"/>
      <c r="S197" s="430"/>
      <c r="T197" s="430"/>
      <c r="U197" s="431"/>
      <c r="V197" s="432"/>
      <c r="W197" s="431"/>
      <c r="X197" s="432"/>
      <c r="Y197" s="433"/>
      <c r="Z197" s="434"/>
      <c r="AA197" s="435"/>
      <c r="AB197" s="436"/>
      <c r="AC197" s="435"/>
      <c r="AD197" s="434"/>
      <c r="AE197" s="437"/>
      <c r="AF197" s="436"/>
      <c r="AG197" s="435"/>
      <c r="AH197" s="434"/>
      <c r="AI197" s="437"/>
      <c r="AJ197" s="436"/>
      <c r="AK197" s="435"/>
      <c r="AL197" s="434"/>
      <c r="AM197" s="422"/>
      <c r="AN197" s="424"/>
      <c r="AO197" s="382"/>
      <c r="AP197" s="422"/>
      <c r="AQ197" s="424"/>
      <c r="AR197" s="438"/>
      <c r="AS197" s="439"/>
      <c r="AT197" s="422"/>
      <c r="AU197" s="424"/>
      <c r="AV197" s="438"/>
      <c r="AW197" s="440"/>
      <c r="AX197" s="105" t="str">
        <f t="shared" si="55"/>
        <v/>
      </c>
      <c r="AY197" s="105" t="str">
        <f t="shared" si="56"/>
        <v/>
      </c>
      <c r="AZ197" s="540"/>
      <c r="BA197" s="513">
        <f t="shared" si="57"/>
        <v>0</v>
      </c>
      <c r="BB197" s="513">
        <f t="shared" si="58"/>
        <v>0</v>
      </c>
      <c r="BC197" s="513">
        <f t="shared" si="59"/>
        <v>0</v>
      </c>
      <c r="BD197" s="513">
        <f t="shared" si="60"/>
        <v>0</v>
      </c>
      <c r="BE197" s="513">
        <f t="shared" si="61"/>
        <v>0</v>
      </c>
      <c r="BF197" s="513">
        <f t="shared" si="54"/>
        <v>0</v>
      </c>
      <c r="BG197" s="513">
        <f t="shared" si="62"/>
        <v>0</v>
      </c>
      <c r="BH197" s="513">
        <f t="shared" si="63"/>
        <v>0</v>
      </c>
      <c r="BI197" s="513">
        <f t="shared" si="64"/>
        <v>0</v>
      </c>
      <c r="BJ197" s="513">
        <f t="shared" si="65"/>
        <v>0</v>
      </c>
      <c r="BK197" s="513">
        <f t="shared" si="66"/>
        <v>0</v>
      </c>
      <c r="BL197" s="513">
        <f t="shared" si="67"/>
        <v>0</v>
      </c>
      <c r="BM197" s="513">
        <f t="shared" si="68"/>
        <v>0</v>
      </c>
      <c r="BN197" s="513"/>
      <c r="BO197" s="513">
        <f t="shared" si="69"/>
        <v>0</v>
      </c>
      <c r="BP197" s="540"/>
      <c r="BQ197" s="540"/>
      <c r="BR197" s="540"/>
      <c r="BS197" s="540"/>
      <c r="BT197" s="540"/>
      <c r="BU197" s="540"/>
      <c r="BV197" s="540"/>
      <c r="BW197" s="539"/>
      <c r="BX197" s="539"/>
      <c r="BY197" s="539"/>
      <c r="BZ197" s="539"/>
      <c r="CA197" s="539"/>
      <c r="CB197" s="539"/>
      <c r="CC197" s="539"/>
      <c r="CD197" s="539"/>
      <c r="CE197" s="539"/>
      <c r="CF197" s="539"/>
      <c r="CG197" s="539"/>
      <c r="CH197" s="539"/>
      <c r="CI197" s="539"/>
      <c r="CJ197" s="539"/>
      <c r="CK197" s="539"/>
      <c r="CL197" s="539"/>
      <c r="CM197" s="539"/>
      <c r="CN197" s="539"/>
      <c r="CO197" s="539"/>
      <c r="CP197" s="364"/>
      <c r="CQ197" s="364"/>
    </row>
    <row r="198" spans="1:95" s="37" customFormat="1" ht="37.5" customHeight="1" x14ac:dyDescent="0.15">
      <c r="A198" s="739" t="str">
        <f>IF(B198&lt;&gt;"",設定!$C$4,"")</f>
        <v/>
      </c>
      <c r="B198" s="731" t="str">
        <f t="shared" si="52"/>
        <v/>
      </c>
      <c r="C198" s="376">
        <f t="shared" si="53"/>
        <v>186</v>
      </c>
      <c r="D198" s="766"/>
      <c r="E198" s="384"/>
      <c r="F198" s="385"/>
      <c r="G198" s="386"/>
      <c r="H198" s="387"/>
      <c r="I198" s="388"/>
      <c r="J198" s="389" t="str">
        <f>IFERROR(IF(I198="","",VLOOKUP(I198,国・地域!A:C,2,FALSE)),"正しい番号を入力してください")</f>
        <v/>
      </c>
      <c r="K198" s="390" t="str">
        <f>IFERROR(IF(I198="","",VLOOKUP(I198,国・地域!A:C,3,FALSE)),"正しい番号を入力してください")</f>
        <v/>
      </c>
      <c r="L198" s="383"/>
      <c r="M198" s="391"/>
      <c r="N198" s="392"/>
      <c r="O198" s="392"/>
      <c r="P198" s="392"/>
      <c r="Q198" s="392"/>
      <c r="R198" s="392"/>
      <c r="S198" s="392"/>
      <c r="T198" s="392"/>
      <c r="U198" s="393"/>
      <c r="V198" s="394"/>
      <c r="W198" s="393"/>
      <c r="X198" s="394"/>
      <c r="Y198" s="395"/>
      <c r="Z198" s="396"/>
      <c r="AA198" s="397"/>
      <c r="AB198" s="398"/>
      <c r="AC198" s="397"/>
      <c r="AD198" s="396"/>
      <c r="AE198" s="399"/>
      <c r="AF198" s="398"/>
      <c r="AG198" s="397"/>
      <c r="AH198" s="396"/>
      <c r="AI198" s="399"/>
      <c r="AJ198" s="398"/>
      <c r="AK198" s="397"/>
      <c r="AL198" s="396"/>
      <c r="AM198" s="384"/>
      <c r="AN198" s="386"/>
      <c r="AO198" s="383"/>
      <c r="AP198" s="384"/>
      <c r="AQ198" s="386"/>
      <c r="AR198" s="400"/>
      <c r="AS198" s="401"/>
      <c r="AT198" s="384"/>
      <c r="AU198" s="386"/>
      <c r="AV198" s="400"/>
      <c r="AW198" s="402"/>
      <c r="AX198" s="105" t="str">
        <f t="shared" si="55"/>
        <v/>
      </c>
      <c r="AY198" s="105" t="str">
        <f t="shared" si="56"/>
        <v/>
      </c>
      <c r="AZ198" s="540"/>
      <c r="BA198" s="513">
        <f t="shared" si="57"/>
        <v>0</v>
      </c>
      <c r="BB198" s="513">
        <f t="shared" si="58"/>
        <v>0</v>
      </c>
      <c r="BC198" s="513">
        <f t="shared" si="59"/>
        <v>0</v>
      </c>
      <c r="BD198" s="513">
        <f t="shared" si="60"/>
        <v>0</v>
      </c>
      <c r="BE198" s="513">
        <f t="shared" si="61"/>
        <v>0</v>
      </c>
      <c r="BF198" s="513">
        <f t="shared" si="54"/>
        <v>0</v>
      </c>
      <c r="BG198" s="513">
        <f t="shared" si="62"/>
        <v>0</v>
      </c>
      <c r="BH198" s="513">
        <f t="shared" si="63"/>
        <v>0</v>
      </c>
      <c r="BI198" s="513">
        <f t="shared" si="64"/>
        <v>0</v>
      </c>
      <c r="BJ198" s="513">
        <f t="shared" si="65"/>
        <v>0</v>
      </c>
      <c r="BK198" s="513">
        <f t="shared" si="66"/>
        <v>0</v>
      </c>
      <c r="BL198" s="513">
        <f t="shared" si="67"/>
        <v>0</v>
      </c>
      <c r="BM198" s="513">
        <f t="shared" si="68"/>
        <v>0</v>
      </c>
      <c r="BN198" s="513"/>
      <c r="BO198" s="513">
        <f t="shared" si="69"/>
        <v>0</v>
      </c>
      <c r="BP198" s="540"/>
      <c r="BQ198" s="540"/>
      <c r="BR198" s="540"/>
      <c r="BS198" s="540"/>
      <c r="BT198" s="540"/>
      <c r="BU198" s="540"/>
      <c r="BV198" s="540"/>
      <c r="BW198" s="539"/>
      <c r="BX198" s="539"/>
      <c r="BY198" s="539"/>
      <c r="BZ198" s="539"/>
      <c r="CA198" s="539"/>
      <c r="CB198" s="539"/>
      <c r="CC198" s="539"/>
      <c r="CD198" s="539"/>
      <c r="CE198" s="539"/>
      <c r="CF198" s="539"/>
      <c r="CG198" s="539"/>
      <c r="CH198" s="539"/>
      <c r="CI198" s="539"/>
      <c r="CJ198" s="539"/>
      <c r="CK198" s="539"/>
      <c r="CL198" s="539"/>
      <c r="CM198" s="539"/>
      <c r="CN198" s="539"/>
      <c r="CO198" s="539"/>
      <c r="CP198" s="364"/>
      <c r="CQ198" s="364"/>
    </row>
    <row r="199" spans="1:95" s="37" customFormat="1" ht="37.5" customHeight="1" x14ac:dyDescent="0.15">
      <c r="A199" s="687" t="str">
        <f>IF(B199&lt;&gt;"",設定!$C$4,"")</f>
        <v/>
      </c>
      <c r="B199" s="253" t="str">
        <f t="shared" si="52"/>
        <v/>
      </c>
      <c r="C199" s="444">
        <f t="shared" si="53"/>
        <v>187</v>
      </c>
      <c r="D199" s="767"/>
      <c r="E199" s="403"/>
      <c r="F199" s="404"/>
      <c r="G199" s="405"/>
      <c r="H199" s="406"/>
      <c r="I199" s="407"/>
      <c r="J199" s="408" t="str">
        <f>IFERROR(IF(I199="","",VLOOKUP(I199,国・地域!A:C,2,FALSE)),"正しい番号を入力してください")</f>
        <v/>
      </c>
      <c r="K199" s="409" t="str">
        <f>IFERROR(IF(I199="","",VLOOKUP(I199,国・地域!A:C,3,FALSE)),"正しい番号を入力してください")</f>
        <v/>
      </c>
      <c r="L199" s="381"/>
      <c r="M199" s="410"/>
      <c r="N199" s="411"/>
      <c r="O199" s="411"/>
      <c r="P199" s="411"/>
      <c r="Q199" s="411"/>
      <c r="R199" s="411"/>
      <c r="S199" s="411"/>
      <c r="T199" s="411"/>
      <c r="U199" s="412"/>
      <c r="V199" s="413"/>
      <c r="W199" s="412"/>
      <c r="X199" s="413"/>
      <c r="Y199" s="414"/>
      <c r="Z199" s="415"/>
      <c r="AA199" s="416"/>
      <c r="AB199" s="417"/>
      <c r="AC199" s="416"/>
      <c r="AD199" s="415"/>
      <c r="AE199" s="418"/>
      <c r="AF199" s="417"/>
      <c r="AG199" s="416"/>
      <c r="AH199" s="415"/>
      <c r="AI199" s="418"/>
      <c r="AJ199" s="417"/>
      <c r="AK199" s="416"/>
      <c r="AL199" s="415"/>
      <c r="AM199" s="403"/>
      <c r="AN199" s="405"/>
      <c r="AO199" s="381"/>
      <c r="AP199" s="403"/>
      <c r="AQ199" s="405"/>
      <c r="AR199" s="419"/>
      <c r="AS199" s="420"/>
      <c r="AT199" s="403"/>
      <c r="AU199" s="405"/>
      <c r="AV199" s="419"/>
      <c r="AW199" s="421"/>
      <c r="AX199" s="105" t="str">
        <f t="shared" si="55"/>
        <v/>
      </c>
      <c r="AY199" s="105" t="str">
        <f t="shared" si="56"/>
        <v/>
      </c>
      <c r="AZ199" s="540"/>
      <c r="BA199" s="513">
        <f t="shared" si="57"/>
        <v>0</v>
      </c>
      <c r="BB199" s="513">
        <f t="shared" si="58"/>
        <v>0</v>
      </c>
      <c r="BC199" s="513">
        <f t="shared" si="59"/>
        <v>0</v>
      </c>
      <c r="BD199" s="513">
        <f t="shared" si="60"/>
        <v>0</v>
      </c>
      <c r="BE199" s="513">
        <f t="shared" si="61"/>
        <v>0</v>
      </c>
      <c r="BF199" s="513">
        <f t="shared" si="54"/>
        <v>0</v>
      </c>
      <c r="BG199" s="513">
        <f t="shared" si="62"/>
        <v>0</v>
      </c>
      <c r="BH199" s="513">
        <f t="shared" si="63"/>
        <v>0</v>
      </c>
      <c r="BI199" s="513">
        <f t="shared" si="64"/>
        <v>0</v>
      </c>
      <c r="BJ199" s="513">
        <f t="shared" si="65"/>
        <v>0</v>
      </c>
      <c r="BK199" s="513">
        <f t="shared" si="66"/>
        <v>0</v>
      </c>
      <c r="BL199" s="513">
        <f t="shared" si="67"/>
        <v>0</v>
      </c>
      <c r="BM199" s="513">
        <f t="shared" si="68"/>
        <v>0</v>
      </c>
      <c r="BN199" s="513"/>
      <c r="BO199" s="513">
        <f t="shared" si="69"/>
        <v>0</v>
      </c>
      <c r="BP199" s="540"/>
      <c r="BQ199" s="540"/>
      <c r="BR199" s="540"/>
      <c r="BS199" s="540"/>
      <c r="BT199" s="540"/>
      <c r="BU199" s="540"/>
      <c r="BV199" s="540"/>
      <c r="BW199" s="539"/>
      <c r="BX199" s="539"/>
      <c r="BY199" s="539"/>
      <c r="BZ199" s="539"/>
      <c r="CA199" s="539"/>
      <c r="CB199" s="539"/>
      <c r="CC199" s="539"/>
      <c r="CD199" s="539"/>
      <c r="CE199" s="539"/>
      <c r="CF199" s="539"/>
      <c r="CG199" s="539"/>
      <c r="CH199" s="539"/>
      <c r="CI199" s="539"/>
      <c r="CJ199" s="539"/>
      <c r="CK199" s="539"/>
      <c r="CL199" s="539"/>
      <c r="CM199" s="539"/>
      <c r="CN199" s="539"/>
      <c r="CO199" s="539"/>
      <c r="CP199" s="364"/>
      <c r="CQ199" s="364"/>
    </row>
    <row r="200" spans="1:95" s="37" customFormat="1" ht="37.5" customHeight="1" x14ac:dyDescent="0.15">
      <c r="A200" s="687" t="str">
        <f>IF(B200&lt;&gt;"",設定!$C$4,"")</f>
        <v/>
      </c>
      <c r="B200" s="253" t="str">
        <f t="shared" si="52"/>
        <v/>
      </c>
      <c r="C200" s="444">
        <f t="shared" si="53"/>
        <v>188</v>
      </c>
      <c r="D200" s="767"/>
      <c r="E200" s="403"/>
      <c r="F200" s="404"/>
      <c r="G200" s="405"/>
      <c r="H200" s="406"/>
      <c r="I200" s="407"/>
      <c r="J200" s="408" t="str">
        <f>IFERROR(IF(I200="","",VLOOKUP(I200,国・地域!A:C,2,FALSE)),"正しい番号を入力してください")</f>
        <v/>
      </c>
      <c r="K200" s="409" t="str">
        <f>IFERROR(IF(I200="","",VLOOKUP(I200,国・地域!A:C,3,FALSE)),"正しい番号を入力してください")</f>
        <v/>
      </c>
      <c r="L200" s="381"/>
      <c r="M200" s="410"/>
      <c r="N200" s="411"/>
      <c r="O200" s="411"/>
      <c r="P200" s="411"/>
      <c r="Q200" s="411"/>
      <c r="R200" s="411"/>
      <c r="S200" s="411"/>
      <c r="T200" s="411"/>
      <c r="U200" s="412"/>
      <c r="V200" s="413"/>
      <c r="W200" s="412"/>
      <c r="X200" s="413"/>
      <c r="Y200" s="414"/>
      <c r="Z200" s="415"/>
      <c r="AA200" s="416"/>
      <c r="AB200" s="417"/>
      <c r="AC200" s="416"/>
      <c r="AD200" s="415"/>
      <c r="AE200" s="418"/>
      <c r="AF200" s="417"/>
      <c r="AG200" s="416"/>
      <c r="AH200" s="415"/>
      <c r="AI200" s="418"/>
      <c r="AJ200" s="417"/>
      <c r="AK200" s="416"/>
      <c r="AL200" s="415"/>
      <c r="AM200" s="403"/>
      <c r="AN200" s="405"/>
      <c r="AO200" s="381"/>
      <c r="AP200" s="403"/>
      <c r="AQ200" s="405"/>
      <c r="AR200" s="419"/>
      <c r="AS200" s="420"/>
      <c r="AT200" s="403"/>
      <c r="AU200" s="405"/>
      <c r="AV200" s="419"/>
      <c r="AW200" s="421"/>
      <c r="AX200" s="105" t="str">
        <f t="shared" si="55"/>
        <v/>
      </c>
      <c r="AY200" s="105" t="str">
        <f t="shared" si="56"/>
        <v/>
      </c>
      <c r="AZ200" s="540"/>
      <c r="BA200" s="513">
        <f t="shared" si="57"/>
        <v>0</v>
      </c>
      <c r="BB200" s="513">
        <f t="shared" si="58"/>
        <v>0</v>
      </c>
      <c r="BC200" s="513">
        <f t="shared" si="59"/>
        <v>0</v>
      </c>
      <c r="BD200" s="513">
        <f t="shared" si="60"/>
        <v>0</v>
      </c>
      <c r="BE200" s="513">
        <f t="shared" si="61"/>
        <v>0</v>
      </c>
      <c r="BF200" s="513">
        <f t="shared" si="54"/>
        <v>0</v>
      </c>
      <c r="BG200" s="513">
        <f t="shared" si="62"/>
        <v>0</v>
      </c>
      <c r="BH200" s="513">
        <f t="shared" si="63"/>
        <v>0</v>
      </c>
      <c r="BI200" s="513">
        <f t="shared" si="64"/>
        <v>0</v>
      </c>
      <c r="BJ200" s="513">
        <f t="shared" si="65"/>
        <v>0</v>
      </c>
      <c r="BK200" s="513">
        <f t="shared" si="66"/>
        <v>0</v>
      </c>
      <c r="BL200" s="513">
        <f t="shared" si="67"/>
        <v>0</v>
      </c>
      <c r="BM200" s="513">
        <f t="shared" si="68"/>
        <v>0</v>
      </c>
      <c r="BN200" s="513"/>
      <c r="BO200" s="513">
        <f t="shared" si="69"/>
        <v>0</v>
      </c>
      <c r="BP200" s="540"/>
      <c r="BQ200" s="540"/>
      <c r="BR200" s="540"/>
      <c r="BS200" s="540"/>
      <c r="BT200" s="540"/>
      <c r="BU200" s="540"/>
      <c r="BV200" s="540"/>
      <c r="BW200" s="539"/>
      <c r="BX200" s="539"/>
      <c r="BY200" s="539"/>
      <c r="BZ200" s="539"/>
      <c r="CA200" s="539"/>
      <c r="CB200" s="539"/>
      <c r="CC200" s="539"/>
      <c r="CD200" s="539"/>
      <c r="CE200" s="539"/>
      <c r="CF200" s="539"/>
      <c r="CG200" s="539"/>
      <c r="CH200" s="539"/>
      <c r="CI200" s="539"/>
      <c r="CJ200" s="539"/>
      <c r="CK200" s="539"/>
      <c r="CL200" s="539"/>
      <c r="CM200" s="539"/>
      <c r="CN200" s="539"/>
      <c r="CO200" s="539"/>
      <c r="CP200" s="364"/>
      <c r="CQ200" s="364"/>
    </row>
    <row r="201" spans="1:95" s="37" customFormat="1" ht="37.5" customHeight="1" x14ac:dyDescent="0.15">
      <c r="A201" s="687" t="str">
        <f>IF(B201&lt;&gt;"",設定!$C$4,"")</f>
        <v/>
      </c>
      <c r="B201" s="253" t="str">
        <f t="shared" si="52"/>
        <v/>
      </c>
      <c r="C201" s="444">
        <f t="shared" si="53"/>
        <v>189</v>
      </c>
      <c r="D201" s="767"/>
      <c r="E201" s="403"/>
      <c r="F201" s="404"/>
      <c r="G201" s="405"/>
      <c r="H201" s="406"/>
      <c r="I201" s="407"/>
      <c r="J201" s="408" t="str">
        <f>IFERROR(IF(I201="","",VLOOKUP(I201,国・地域!A:C,2,FALSE)),"正しい番号を入力してください")</f>
        <v/>
      </c>
      <c r="K201" s="409" t="str">
        <f>IFERROR(IF(I201="","",VLOOKUP(I201,国・地域!A:C,3,FALSE)),"正しい番号を入力してください")</f>
        <v/>
      </c>
      <c r="L201" s="381"/>
      <c r="M201" s="410"/>
      <c r="N201" s="411"/>
      <c r="O201" s="411"/>
      <c r="P201" s="411"/>
      <c r="Q201" s="411"/>
      <c r="R201" s="411"/>
      <c r="S201" s="411"/>
      <c r="T201" s="411"/>
      <c r="U201" s="412"/>
      <c r="V201" s="413"/>
      <c r="W201" s="412"/>
      <c r="X201" s="413"/>
      <c r="Y201" s="414"/>
      <c r="Z201" s="415"/>
      <c r="AA201" s="416"/>
      <c r="AB201" s="417"/>
      <c r="AC201" s="416"/>
      <c r="AD201" s="415"/>
      <c r="AE201" s="418"/>
      <c r="AF201" s="417"/>
      <c r="AG201" s="416"/>
      <c r="AH201" s="415"/>
      <c r="AI201" s="418"/>
      <c r="AJ201" s="417"/>
      <c r="AK201" s="416"/>
      <c r="AL201" s="415"/>
      <c r="AM201" s="403"/>
      <c r="AN201" s="405"/>
      <c r="AO201" s="381"/>
      <c r="AP201" s="403"/>
      <c r="AQ201" s="405"/>
      <c r="AR201" s="419"/>
      <c r="AS201" s="420"/>
      <c r="AT201" s="403"/>
      <c r="AU201" s="405"/>
      <c r="AV201" s="419"/>
      <c r="AW201" s="421"/>
      <c r="AX201" s="105" t="str">
        <f t="shared" si="55"/>
        <v/>
      </c>
      <c r="AY201" s="105" t="str">
        <f t="shared" si="56"/>
        <v/>
      </c>
      <c r="AZ201" s="540"/>
      <c r="BA201" s="513">
        <f t="shared" si="57"/>
        <v>0</v>
      </c>
      <c r="BB201" s="513">
        <f t="shared" si="58"/>
        <v>0</v>
      </c>
      <c r="BC201" s="513">
        <f t="shared" si="59"/>
        <v>0</v>
      </c>
      <c r="BD201" s="513">
        <f t="shared" si="60"/>
        <v>0</v>
      </c>
      <c r="BE201" s="513">
        <f t="shared" si="61"/>
        <v>0</v>
      </c>
      <c r="BF201" s="513">
        <f t="shared" si="54"/>
        <v>0</v>
      </c>
      <c r="BG201" s="513">
        <f t="shared" si="62"/>
        <v>0</v>
      </c>
      <c r="BH201" s="513">
        <f t="shared" si="63"/>
        <v>0</v>
      </c>
      <c r="BI201" s="513">
        <f t="shared" si="64"/>
        <v>0</v>
      </c>
      <c r="BJ201" s="513">
        <f t="shared" si="65"/>
        <v>0</v>
      </c>
      <c r="BK201" s="513">
        <f t="shared" si="66"/>
        <v>0</v>
      </c>
      <c r="BL201" s="513">
        <f t="shared" si="67"/>
        <v>0</v>
      </c>
      <c r="BM201" s="513">
        <f t="shared" si="68"/>
        <v>0</v>
      </c>
      <c r="BN201" s="513"/>
      <c r="BO201" s="513">
        <f t="shared" si="69"/>
        <v>0</v>
      </c>
      <c r="BP201" s="540"/>
      <c r="BQ201" s="540"/>
      <c r="BR201" s="540"/>
      <c r="BS201" s="540"/>
      <c r="BT201" s="540"/>
      <c r="BU201" s="540"/>
      <c r="BV201" s="540"/>
      <c r="BW201" s="539"/>
      <c r="BX201" s="539"/>
      <c r="BY201" s="539"/>
      <c r="BZ201" s="539"/>
      <c r="CA201" s="539"/>
      <c r="CB201" s="539"/>
      <c r="CC201" s="539"/>
      <c r="CD201" s="539"/>
      <c r="CE201" s="539"/>
      <c r="CF201" s="539"/>
      <c r="CG201" s="539"/>
      <c r="CH201" s="539"/>
      <c r="CI201" s="539"/>
      <c r="CJ201" s="539"/>
      <c r="CK201" s="539"/>
      <c r="CL201" s="539"/>
      <c r="CM201" s="539"/>
      <c r="CN201" s="539"/>
      <c r="CO201" s="539"/>
      <c r="CP201" s="364"/>
      <c r="CQ201" s="364"/>
    </row>
    <row r="202" spans="1:95" s="37" customFormat="1" ht="37.5" customHeight="1" x14ac:dyDescent="0.15">
      <c r="A202" s="738" t="str">
        <f>IF(B202&lt;&gt;"",設定!$C$4,"")</f>
        <v/>
      </c>
      <c r="B202" s="254" t="str">
        <f t="shared" si="52"/>
        <v/>
      </c>
      <c r="C202" s="445">
        <f t="shared" si="53"/>
        <v>190</v>
      </c>
      <c r="D202" s="768"/>
      <c r="E202" s="422"/>
      <c r="F202" s="423"/>
      <c r="G202" s="424"/>
      <c r="H202" s="425"/>
      <c r="I202" s="426"/>
      <c r="J202" s="427" t="str">
        <f>IFERROR(IF(I202="","",VLOOKUP(I202,国・地域!A:C,2,FALSE)),"正しい番号を入力してください")</f>
        <v/>
      </c>
      <c r="K202" s="428" t="str">
        <f>IFERROR(IF(I202="","",VLOOKUP(I202,国・地域!A:C,3,FALSE)),"正しい番号を入力してください")</f>
        <v/>
      </c>
      <c r="L202" s="382"/>
      <c r="M202" s="429"/>
      <c r="N202" s="430"/>
      <c r="O202" s="430"/>
      <c r="P202" s="430"/>
      <c r="Q202" s="430"/>
      <c r="R202" s="430"/>
      <c r="S202" s="430"/>
      <c r="T202" s="430"/>
      <c r="U202" s="431"/>
      <c r="V202" s="432"/>
      <c r="W202" s="431"/>
      <c r="X202" s="432"/>
      <c r="Y202" s="433"/>
      <c r="Z202" s="434"/>
      <c r="AA202" s="435"/>
      <c r="AB202" s="436"/>
      <c r="AC202" s="435"/>
      <c r="AD202" s="434"/>
      <c r="AE202" s="437"/>
      <c r="AF202" s="436"/>
      <c r="AG202" s="435"/>
      <c r="AH202" s="434"/>
      <c r="AI202" s="437"/>
      <c r="AJ202" s="436"/>
      <c r="AK202" s="435"/>
      <c r="AL202" s="434"/>
      <c r="AM202" s="422"/>
      <c r="AN202" s="424"/>
      <c r="AO202" s="382"/>
      <c r="AP202" s="422"/>
      <c r="AQ202" s="424"/>
      <c r="AR202" s="438"/>
      <c r="AS202" s="439"/>
      <c r="AT202" s="422"/>
      <c r="AU202" s="424"/>
      <c r="AV202" s="438"/>
      <c r="AW202" s="440"/>
      <c r="AX202" s="105" t="str">
        <f t="shared" si="55"/>
        <v/>
      </c>
      <c r="AY202" s="105" t="str">
        <f t="shared" si="56"/>
        <v/>
      </c>
      <c r="AZ202" s="540"/>
      <c r="BA202" s="513">
        <f t="shared" si="57"/>
        <v>0</v>
      </c>
      <c r="BB202" s="513">
        <f t="shared" si="58"/>
        <v>0</v>
      </c>
      <c r="BC202" s="513">
        <f t="shared" si="59"/>
        <v>0</v>
      </c>
      <c r="BD202" s="513">
        <f t="shared" si="60"/>
        <v>0</v>
      </c>
      <c r="BE202" s="513">
        <f t="shared" si="61"/>
        <v>0</v>
      </c>
      <c r="BF202" s="513">
        <f t="shared" si="54"/>
        <v>0</v>
      </c>
      <c r="BG202" s="513">
        <f t="shared" si="62"/>
        <v>0</v>
      </c>
      <c r="BH202" s="513">
        <f t="shared" si="63"/>
        <v>0</v>
      </c>
      <c r="BI202" s="513">
        <f t="shared" si="64"/>
        <v>0</v>
      </c>
      <c r="BJ202" s="513">
        <f t="shared" si="65"/>
        <v>0</v>
      </c>
      <c r="BK202" s="513">
        <f t="shared" si="66"/>
        <v>0</v>
      </c>
      <c r="BL202" s="513">
        <f t="shared" si="67"/>
        <v>0</v>
      </c>
      <c r="BM202" s="513">
        <f t="shared" si="68"/>
        <v>0</v>
      </c>
      <c r="BN202" s="513"/>
      <c r="BO202" s="513">
        <f t="shared" si="69"/>
        <v>0</v>
      </c>
      <c r="BP202" s="540"/>
      <c r="BQ202" s="540"/>
      <c r="BR202" s="540"/>
      <c r="BS202" s="540"/>
      <c r="BT202" s="540"/>
      <c r="BU202" s="540"/>
      <c r="BV202" s="540"/>
      <c r="BW202" s="539"/>
      <c r="BX202" s="539"/>
      <c r="BY202" s="539"/>
      <c r="BZ202" s="539"/>
      <c r="CA202" s="539"/>
      <c r="CB202" s="539"/>
      <c r="CC202" s="539"/>
      <c r="CD202" s="539"/>
      <c r="CE202" s="539"/>
      <c r="CF202" s="539"/>
      <c r="CG202" s="539"/>
      <c r="CH202" s="539"/>
      <c r="CI202" s="539"/>
      <c r="CJ202" s="539"/>
      <c r="CK202" s="539"/>
      <c r="CL202" s="539"/>
      <c r="CM202" s="539"/>
      <c r="CN202" s="539"/>
      <c r="CO202" s="539"/>
      <c r="CP202" s="364"/>
      <c r="CQ202" s="364"/>
    </row>
    <row r="203" spans="1:95" s="37" customFormat="1" ht="37.5" customHeight="1" x14ac:dyDescent="0.15">
      <c r="A203" s="739" t="str">
        <f>IF(B203&lt;&gt;"",設定!$C$4,"")</f>
        <v/>
      </c>
      <c r="B203" s="731" t="str">
        <f t="shared" si="52"/>
        <v/>
      </c>
      <c r="C203" s="376">
        <f t="shared" si="53"/>
        <v>191</v>
      </c>
      <c r="D203" s="766"/>
      <c r="E203" s="384"/>
      <c r="F203" s="385"/>
      <c r="G203" s="386"/>
      <c r="H203" s="387"/>
      <c r="I203" s="388"/>
      <c r="J203" s="389" t="str">
        <f>IFERROR(IF(I203="","",VLOOKUP(I203,国・地域!A:C,2,FALSE)),"正しい番号を入力してください")</f>
        <v/>
      </c>
      <c r="K203" s="390" t="str">
        <f>IFERROR(IF(I203="","",VLOOKUP(I203,国・地域!A:C,3,FALSE)),"正しい番号を入力してください")</f>
        <v/>
      </c>
      <c r="L203" s="383"/>
      <c r="M203" s="391"/>
      <c r="N203" s="392"/>
      <c r="O203" s="392"/>
      <c r="P203" s="392"/>
      <c r="Q203" s="392"/>
      <c r="R203" s="392"/>
      <c r="S203" s="392"/>
      <c r="T203" s="392"/>
      <c r="U203" s="393"/>
      <c r="V203" s="394"/>
      <c r="W203" s="393"/>
      <c r="X203" s="394"/>
      <c r="Y203" s="395"/>
      <c r="Z203" s="396"/>
      <c r="AA203" s="397"/>
      <c r="AB203" s="398"/>
      <c r="AC203" s="397"/>
      <c r="AD203" s="396"/>
      <c r="AE203" s="399"/>
      <c r="AF203" s="398"/>
      <c r="AG203" s="397"/>
      <c r="AH203" s="396"/>
      <c r="AI203" s="399"/>
      <c r="AJ203" s="398"/>
      <c r="AK203" s="397"/>
      <c r="AL203" s="396"/>
      <c r="AM203" s="384"/>
      <c r="AN203" s="386"/>
      <c r="AO203" s="383"/>
      <c r="AP203" s="384"/>
      <c r="AQ203" s="386"/>
      <c r="AR203" s="400"/>
      <c r="AS203" s="401"/>
      <c r="AT203" s="384"/>
      <c r="AU203" s="386"/>
      <c r="AV203" s="400"/>
      <c r="AW203" s="402"/>
      <c r="AX203" s="105" t="str">
        <f t="shared" si="55"/>
        <v/>
      </c>
      <c r="AY203" s="105" t="str">
        <f t="shared" si="56"/>
        <v/>
      </c>
      <c r="AZ203" s="540"/>
      <c r="BA203" s="513">
        <f t="shared" si="57"/>
        <v>0</v>
      </c>
      <c r="BB203" s="513">
        <f t="shared" si="58"/>
        <v>0</v>
      </c>
      <c r="BC203" s="513">
        <f t="shared" si="59"/>
        <v>0</v>
      </c>
      <c r="BD203" s="513">
        <f t="shared" si="60"/>
        <v>0</v>
      </c>
      <c r="BE203" s="513">
        <f t="shared" si="61"/>
        <v>0</v>
      </c>
      <c r="BF203" s="513">
        <f t="shared" si="54"/>
        <v>0</v>
      </c>
      <c r="BG203" s="513">
        <f t="shared" si="62"/>
        <v>0</v>
      </c>
      <c r="BH203" s="513">
        <f t="shared" si="63"/>
        <v>0</v>
      </c>
      <c r="BI203" s="513">
        <f t="shared" si="64"/>
        <v>0</v>
      </c>
      <c r="BJ203" s="513">
        <f t="shared" si="65"/>
        <v>0</v>
      </c>
      <c r="BK203" s="513">
        <f t="shared" si="66"/>
        <v>0</v>
      </c>
      <c r="BL203" s="513">
        <f t="shared" si="67"/>
        <v>0</v>
      </c>
      <c r="BM203" s="513">
        <f t="shared" si="68"/>
        <v>0</v>
      </c>
      <c r="BN203" s="513"/>
      <c r="BO203" s="513">
        <f t="shared" si="69"/>
        <v>0</v>
      </c>
      <c r="BP203" s="540"/>
      <c r="BQ203" s="540"/>
      <c r="BR203" s="540"/>
      <c r="BS203" s="540"/>
      <c r="BT203" s="540"/>
      <c r="BU203" s="540"/>
      <c r="BV203" s="540"/>
      <c r="BW203" s="539"/>
      <c r="BX203" s="539"/>
      <c r="BY203" s="539"/>
      <c r="BZ203" s="539"/>
      <c r="CA203" s="539"/>
      <c r="CB203" s="539"/>
      <c r="CC203" s="539"/>
      <c r="CD203" s="539"/>
      <c r="CE203" s="539"/>
      <c r="CF203" s="539"/>
      <c r="CG203" s="539"/>
      <c r="CH203" s="539"/>
      <c r="CI203" s="539"/>
      <c r="CJ203" s="539"/>
      <c r="CK203" s="539"/>
      <c r="CL203" s="539"/>
      <c r="CM203" s="539"/>
      <c r="CN203" s="539"/>
      <c r="CO203" s="539"/>
      <c r="CP203" s="364"/>
      <c r="CQ203" s="364"/>
    </row>
    <row r="204" spans="1:95" s="37" customFormat="1" ht="37.5" customHeight="1" x14ac:dyDescent="0.15">
      <c r="A204" s="687" t="str">
        <f>IF(B204&lt;&gt;"",設定!$C$4,"")</f>
        <v/>
      </c>
      <c r="B204" s="253" t="str">
        <f t="shared" si="52"/>
        <v/>
      </c>
      <c r="C204" s="444">
        <f t="shared" si="53"/>
        <v>192</v>
      </c>
      <c r="D204" s="767"/>
      <c r="E204" s="403"/>
      <c r="F204" s="404"/>
      <c r="G204" s="405"/>
      <c r="H204" s="406"/>
      <c r="I204" s="407"/>
      <c r="J204" s="408" t="str">
        <f>IFERROR(IF(I204="","",VLOOKUP(I204,国・地域!A:C,2,FALSE)),"正しい番号を入力してください")</f>
        <v/>
      </c>
      <c r="K204" s="409" t="str">
        <f>IFERROR(IF(I204="","",VLOOKUP(I204,国・地域!A:C,3,FALSE)),"正しい番号を入力してください")</f>
        <v/>
      </c>
      <c r="L204" s="381"/>
      <c r="M204" s="410"/>
      <c r="N204" s="411"/>
      <c r="O204" s="411"/>
      <c r="P204" s="411"/>
      <c r="Q204" s="411"/>
      <c r="R204" s="411"/>
      <c r="S204" s="411"/>
      <c r="T204" s="411"/>
      <c r="U204" s="412"/>
      <c r="V204" s="413"/>
      <c r="W204" s="412"/>
      <c r="X204" s="413"/>
      <c r="Y204" s="414"/>
      <c r="Z204" s="415"/>
      <c r="AA204" s="416"/>
      <c r="AB204" s="417"/>
      <c r="AC204" s="416"/>
      <c r="AD204" s="415"/>
      <c r="AE204" s="418"/>
      <c r="AF204" s="417"/>
      <c r="AG204" s="416"/>
      <c r="AH204" s="415"/>
      <c r="AI204" s="418"/>
      <c r="AJ204" s="417"/>
      <c r="AK204" s="416"/>
      <c r="AL204" s="415"/>
      <c r="AM204" s="403"/>
      <c r="AN204" s="405"/>
      <c r="AO204" s="381"/>
      <c r="AP204" s="403"/>
      <c r="AQ204" s="405"/>
      <c r="AR204" s="419"/>
      <c r="AS204" s="420"/>
      <c r="AT204" s="403"/>
      <c r="AU204" s="405"/>
      <c r="AV204" s="419"/>
      <c r="AW204" s="421"/>
      <c r="AX204" s="105" t="str">
        <f t="shared" si="55"/>
        <v/>
      </c>
      <c r="AY204" s="105" t="str">
        <f t="shared" si="56"/>
        <v/>
      </c>
      <c r="AZ204" s="540"/>
      <c r="BA204" s="513">
        <f t="shared" si="57"/>
        <v>0</v>
      </c>
      <c r="BB204" s="513">
        <f t="shared" si="58"/>
        <v>0</v>
      </c>
      <c r="BC204" s="513">
        <f t="shared" si="59"/>
        <v>0</v>
      </c>
      <c r="BD204" s="513">
        <f t="shared" si="60"/>
        <v>0</v>
      </c>
      <c r="BE204" s="513">
        <f t="shared" si="61"/>
        <v>0</v>
      </c>
      <c r="BF204" s="513">
        <f t="shared" si="54"/>
        <v>0</v>
      </c>
      <c r="BG204" s="513">
        <f t="shared" si="62"/>
        <v>0</v>
      </c>
      <c r="BH204" s="513">
        <f t="shared" si="63"/>
        <v>0</v>
      </c>
      <c r="BI204" s="513">
        <f t="shared" si="64"/>
        <v>0</v>
      </c>
      <c r="BJ204" s="513">
        <f t="shared" si="65"/>
        <v>0</v>
      </c>
      <c r="BK204" s="513">
        <f t="shared" si="66"/>
        <v>0</v>
      </c>
      <c r="BL204" s="513">
        <f t="shared" si="67"/>
        <v>0</v>
      </c>
      <c r="BM204" s="513">
        <f t="shared" si="68"/>
        <v>0</v>
      </c>
      <c r="BN204" s="513"/>
      <c r="BO204" s="513">
        <f t="shared" si="69"/>
        <v>0</v>
      </c>
      <c r="BP204" s="540"/>
      <c r="BQ204" s="540"/>
      <c r="BR204" s="540"/>
      <c r="BS204" s="540"/>
      <c r="BT204" s="540"/>
      <c r="BU204" s="540"/>
      <c r="BV204" s="540"/>
      <c r="BW204" s="539"/>
      <c r="BX204" s="539"/>
      <c r="BY204" s="539"/>
      <c r="BZ204" s="539"/>
      <c r="CA204" s="539"/>
      <c r="CB204" s="539"/>
      <c r="CC204" s="539"/>
      <c r="CD204" s="539"/>
      <c r="CE204" s="539"/>
      <c r="CF204" s="539"/>
      <c r="CG204" s="539"/>
      <c r="CH204" s="539"/>
      <c r="CI204" s="539"/>
      <c r="CJ204" s="539"/>
      <c r="CK204" s="539"/>
      <c r="CL204" s="539"/>
      <c r="CM204" s="539"/>
      <c r="CN204" s="539"/>
      <c r="CO204" s="539"/>
      <c r="CP204" s="364"/>
      <c r="CQ204" s="364"/>
    </row>
    <row r="205" spans="1:95" s="37" customFormat="1" ht="37.5" customHeight="1" x14ac:dyDescent="0.15">
      <c r="A205" s="687" t="str">
        <f>IF(B205&lt;&gt;"",設定!$C$4,"")</f>
        <v/>
      </c>
      <c r="B205" s="253" t="str">
        <f t="shared" si="52"/>
        <v/>
      </c>
      <c r="C205" s="444">
        <f t="shared" si="53"/>
        <v>193</v>
      </c>
      <c r="D205" s="767"/>
      <c r="E205" s="403"/>
      <c r="F205" s="404"/>
      <c r="G205" s="405"/>
      <c r="H205" s="406"/>
      <c r="I205" s="407"/>
      <c r="J205" s="408" t="str">
        <f>IFERROR(IF(I205="","",VLOOKUP(I205,国・地域!A:C,2,FALSE)),"正しい番号を入力してください")</f>
        <v/>
      </c>
      <c r="K205" s="409" t="str">
        <f>IFERROR(IF(I205="","",VLOOKUP(I205,国・地域!A:C,3,FALSE)),"正しい番号を入力してください")</f>
        <v/>
      </c>
      <c r="L205" s="381"/>
      <c r="M205" s="410"/>
      <c r="N205" s="411"/>
      <c r="O205" s="411"/>
      <c r="P205" s="411"/>
      <c r="Q205" s="411"/>
      <c r="R205" s="411"/>
      <c r="S205" s="411"/>
      <c r="T205" s="411"/>
      <c r="U205" s="412"/>
      <c r="V205" s="413"/>
      <c r="W205" s="412"/>
      <c r="X205" s="413"/>
      <c r="Y205" s="414"/>
      <c r="Z205" s="415"/>
      <c r="AA205" s="416"/>
      <c r="AB205" s="417"/>
      <c r="AC205" s="416"/>
      <c r="AD205" s="415"/>
      <c r="AE205" s="418"/>
      <c r="AF205" s="417"/>
      <c r="AG205" s="416"/>
      <c r="AH205" s="415"/>
      <c r="AI205" s="418"/>
      <c r="AJ205" s="417"/>
      <c r="AK205" s="416"/>
      <c r="AL205" s="415"/>
      <c r="AM205" s="403"/>
      <c r="AN205" s="405"/>
      <c r="AO205" s="381"/>
      <c r="AP205" s="403"/>
      <c r="AQ205" s="405"/>
      <c r="AR205" s="419"/>
      <c r="AS205" s="420"/>
      <c r="AT205" s="403"/>
      <c r="AU205" s="405"/>
      <c r="AV205" s="419"/>
      <c r="AW205" s="421"/>
      <c r="AX205" s="105" t="str">
        <f t="shared" si="55"/>
        <v/>
      </c>
      <c r="AY205" s="105" t="str">
        <f t="shared" si="56"/>
        <v/>
      </c>
      <c r="AZ205" s="540"/>
      <c r="BA205" s="513">
        <f t="shared" si="57"/>
        <v>0</v>
      </c>
      <c r="BB205" s="513">
        <f t="shared" si="58"/>
        <v>0</v>
      </c>
      <c r="BC205" s="513">
        <f t="shared" si="59"/>
        <v>0</v>
      </c>
      <c r="BD205" s="513">
        <f t="shared" si="60"/>
        <v>0</v>
      </c>
      <c r="BE205" s="513">
        <f t="shared" si="61"/>
        <v>0</v>
      </c>
      <c r="BF205" s="513">
        <f t="shared" si="54"/>
        <v>0</v>
      </c>
      <c r="BG205" s="513">
        <f t="shared" si="62"/>
        <v>0</v>
      </c>
      <c r="BH205" s="513">
        <f t="shared" si="63"/>
        <v>0</v>
      </c>
      <c r="BI205" s="513">
        <f t="shared" si="64"/>
        <v>0</v>
      </c>
      <c r="BJ205" s="513">
        <f t="shared" si="65"/>
        <v>0</v>
      </c>
      <c r="BK205" s="513">
        <f t="shared" si="66"/>
        <v>0</v>
      </c>
      <c r="BL205" s="513">
        <f t="shared" si="67"/>
        <v>0</v>
      </c>
      <c r="BM205" s="513">
        <f t="shared" si="68"/>
        <v>0</v>
      </c>
      <c r="BN205" s="513"/>
      <c r="BO205" s="513">
        <f t="shared" si="69"/>
        <v>0</v>
      </c>
      <c r="BP205" s="540"/>
      <c r="BQ205" s="540"/>
      <c r="BR205" s="540"/>
      <c r="BS205" s="540"/>
      <c r="BT205" s="540"/>
      <c r="BU205" s="540"/>
      <c r="BV205" s="540"/>
      <c r="BW205" s="539"/>
      <c r="BX205" s="539"/>
      <c r="BY205" s="539"/>
      <c r="BZ205" s="539"/>
      <c r="CA205" s="539"/>
      <c r="CB205" s="539"/>
      <c r="CC205" s="539"/>
      <c r="CD205" s="539"/>
      <c r="CE205" s="539"/>
      <c r="CF205" s="539"/>
      <c r="CG205" s="539"/>
      <c r="CH205" s="539"/>
      <c r="CI205" s="539"/>
      <c r="CJ205" s="539"/>
      <c r="CK205" s="539"/>
      <c r="CL205" s="539"/>
      <c r="CM205" s="539"/>
      <c r="CN205" s="539"/>
      <c r="CO205" s="539"/>
      <c r="CP205" s="364"/>
      <c r="CQ205" s="364"/>
    </row>
    <row r="206" spans="1:95" s="37" customFormat="1" ht="37.5" customHeight="1" x14ac:dyDescent="0.15">
      <c r="A206" s="687" t="str">
        <f>IF(B206&lt;&gt;"",設定!$C$4,"")</f>
        <v/>
      </c>
      <c r="B206" s="253" t="str">
        <f t="shared" ref="B206:B269" si="70">IF(COUNTA(D206:I206,L206)&gt;0,$B$7,"")</f>
        <v/>
      </c>
      <c r="C206" s="444">
        <f t="shared" ref="C206:C269" si="71">ROW()-12</f>
        <v>194</v>
      </c>
      <c r="D206" s="767"/>
      <c r="E206" s="403"/>
      <c r="F206" s="404"/>
      <c r="G206" s="405"/>
      <c r="H206" s="406"/>
      <c r="I206" s="407"/>
      <c r="J206" s="408" t="str">
        <f>IFERROR(IF(I206="","",VLOOKUP(I206,国・地域!A:C,2,FALSE)),"正しい番号を入力してください")</f>
        <v/>
      </c>
      <c r="K206" s="409" t="str">
        <f>IFERROR(IF(I206="","",VLOOKUP(I206,国・地域!A:C,3,FALSE)),"正しい番号を入力してください")</f>
        <v/>
      </c>
      <c r="L206" s="381"/>
      <c r="M206" s="410"/>
      <c r="N206" s="411"/>
      <c r="O206" s="411"/>
      <c r="P206" s="411"/>
      <c r="Q206" s="411"/>
      <c r="R206" s="411"/>
      <c r="S206" s="411"/>
      <c r="T206" s="411"/>
      <c r="U206" s="412"/>
      <c r="V206" s="413"/>
      <c r="W206" s="412"/>
      <c r="X206" s="413"/>
      <c r="Y206" s="414"/>
      <c r="Z206" s="415"/>
      <c r="AA206" s="416"/>
      <c r="AB206" s="417"/>
      <c r="AC206" s="416"/>
      <c r="AD206" s="415"/>
      <c r="AE206" s="418"/>
      <c r="AF206" s="417"/>
      <c r="AG206" s="416"/>
      <c r="AH206" s="415"/>
      <c r="AI206" s="418"/>
      <c r="AJ206" s="417"/>
      <c r="AK206" s="416"/>
      <c r="AL206" s="415"/>
      <c r="AM206" s="403"/>
      <c r="AN206" s="405"/>
      <c r="AO206" s="381"/>
      <c r="AP206" s="403"/>
      <c r="AQ206" s="405"/>
      <c r="AR206" s="419"/>
      <c r="AS206" s="420"/>
      <c r="AT206" s="403"/>
      <c r="AU206" s="405"/>
      <c r="AV206" s="419"/>
      <c r="AW206" s="421"/>
      <c r="AX206" s="105" t="str">
        <f t="shared" si="55"/>
        <v/>
      </c>
      <c r="AY206" s="105" t="str">
        <f t="shared" si="56"/>
        <v/>
      </c>
      <c r="AZ206" s="540"/>
      <c r="BA206" s="513">
        <f t="shared" si="57"/>
        <v>0</v>
      </c>
      <c r="BB206" s="513">
        <f t="shared" si="58"/>
        <v>0</v>
      </c>
      <c r="BC206" s="513">
        <f t="shared" si="59"/>
        <v>0</v>
      </c>
      <c r="BD206" s="513">
        <f t="shared" si="60"/>
        <v>0</v>
      </c>
      <c r="BE206" s="513">
        <f t="shared" si="61"/>
        <v>0</v>
      </c>
      <c r="BF206" s="513">
        <f t="shared" ref="BF206:BF269" si="72">IF(AND($D206&lt;&gt;"",$M206="○",OR(W206="",X206="")),1,0)</f>
        <v>0</v>
      </c>
      <c r="BG206" s="513">
        <f t="shared" si="62"/>
        <v>0</v>
      </c>
      <c r="BH206" s="513">
        <f t="shared" si="63"/>
        <v>0</v>
      </c>
      <c r="BI206" s="513">
        <f t="shared" si="64"/>
        <v>0</v>
      </c>
      <c r="BJ206" s="513">
        <f t="shared" si="65"/>
        <v>0</v>
      </c>
      <c r="BK206" s="513">
        <f t="shared" si="66"/>
        <v>0</v>
      </c>
      <c r="BL206" s="513">
        <f t="shared" si="67"/>
        <v>0</v>
      </c>
      <c r="BM206" s="513">
        <f t="shared" si="68"/>
        <v>0</v>
      </c>
      <c r="BN206" s="513"/>
      <c r="BO206" s="513">
        <f t="shared" si="69"/>
        <v>0</v>
      </c>
      <c r="BP206" s="540"/>
      <c r="BQ206" s="540"/>
      <c r="BR206" s="540"/>
      <c r="BS206" s="540"/>
      <c r="BT206" s="540"/>
      <c r="BU206" s="540"/>
      <c r="BV206" s="540"/>
      <c r="BW206" s="539"/>
      <c r="BX206" s="539"/>
      <c r="BY206" s="539"/>
      <c r="BZ206" s="539"/>
      <c r="CA206" s="539"/>
      <c r="CB206" s="539"/>
      <c r="CC206" s="539"/>
      <c r="CD206" s="539"/>
      <c r="CE206" s="539"/>
      <c r="CF206" s="539"/>
      <c r="CG206" s="539"/>
      <c r="CH206" s="539"/>
      <c r="CI206" s="539"/>
      <c r="CJ206" s="539"/>
      <c r="CK206" s="539"/>
      <c r="CL206" s="539"/>
      <c r="CM206" s="539"/>
      <c r="CN206" s="539"/>
      <c r="CO206" s="539"/>
      <c r="CP206" s="364"/>
      <c r="CQ206" s="364"/>
    </row>
    <row r="207" spans="1:95" s="37" customFormat="1" ht="37.5" customHeight="1" x14ac:dyDescent="0.15">
      <c r="A207" s="738" t="str">
        <f>IF(B207&lt;&gt;"",設定!$C$4,"")</f>
        <v/>
      </c>
      <c r="B207" s="254" t="str">
        <f t="shared" si="70"/>
        <v/>
      </c>
      <c r="C207" s="445">
        <f t="shared" si="71"/>
        <v>195</v>
      </c>
      <c r="D207" s="768"/>
      <c r="E207" s="422"/>
      <c r="F207" s="423"/>
      <c r="G207" s="424"/>
      <c r="H207" s="425"/>
      <c r="I207" s="426"/>
      <c r="J207" s="427" t="str">
        <f>IFERROR(IF(I207="","",VLOOKUP(I207,国・地域!A:C,2,FALSE)),"正しい番号を入力してください")</f>
        <v/>
      </c>
      <c r="K207" s="428" t="str">
        <f>IFERROR(IF(I207="","",VLOOKUP(I207,国・地域!A:C,3,FALSE)),"正しい番号を入力してください")</f>
        <v/>
      </c>
      <c r="L207" s="382"/>
      <c r="M207" s="429"/>
      <c r="N207" s="430"/>
      <c r="O207" s="430"/>
      <c r="P207" s="430"/>
      <c r="Q207" s="430"/>
      <c r="R207" s="430"/>
      <c r="S207" s="430"/>
      <c r="T207" s="430"/>
      <c r="U207" s="431"/>
      <c r="V207" s="432"/>
      <c r="W207" s="431"/>
      <c r="X207" s="432"/>
      <c r="Y207" s="433"/>
      <c r="Z207" s="434"/>
      <c r="AA207" s="435"/>
      <c r="AB207" s="436"/>
      <c r="AC207" s="435"/>
      <c r="AD207" s="434"/>
      <c r="AE207" s="437"/>
      <c r="AF207" s="436"/>
      <c r="AG207" s="435"/>
      <c r="AH207" s="434"/>
      <c r="AI207" s="437"/>
      <c r="AJ207" s="436"/>
      <c r="AK207" s="435"/>
      <c r="AL207" s="434"/>
      <c r="AM207" s="422"/>
      <c r="AN207" s="424"/>
      <c r="AO207" s="382"/>
      <c r="AP207" s="422"/>
      <c r="AQ207" s="424"/>
      <c r="AR207" s="438"/>
      <c r="AS207" s="439"/>
      <c r="AT207" s="422"/>
      <c r="AU207" s="424"/>
      <c r="AV207" s="438"/>
      <c r="AW207" s="440"/>
      <c r="AX207" s="105" t="str">
        <f t="shared" si="55"/>
        <v/>
      </c>
      <c r="AY207" s="105" t="str">
        <f t="shared" si="56"/>
        <v/>
      </c>
      <c r="AZ207" s="540"/>
      <c r="BA207" s="513">
        <f t="shared" si="57"/>
        <v>0</v>
      </c>
      <c r="BB207" s="513">
        <f t="shared" si="58"/>
        <v>0</v>
      </c>
      <c r="BC207" s="513">
        <f t="shared" si="59"/>
        <v>0</v>
      </c>
      <c r="BD207" s="513">
        <f t="shared" si="60"/>
        <v>0</v>
      </c>
      <c r="BE207" s="513">
        <f t="shared" si="61"/>
        <v>0</v>
      </c>
      <c r="BF207" s="513">
        <f t="shared" si="72"/>
        <v>0</v>
      </c>
      <c r="BG207" s="513">
        <f t="shared" si="62"/>
        <v>0</v>
      </c>
      <c r="BH207" s="513">
        <f t="shared" si="63"/>
        <v>0</v>
      </c>
      <c r="BI207" s="513">
        <f t="shared" si="64"/>
        <v>0</v>
      </c>
      <c r="BJ207" s="513">
        <f t="shared" si="65"/>
        <v>0</v>
      </c>
      <c r="BK207" s="513">
        <f t="shared" si="66"/>
        <v>0</v>
      </c>
      <c r="BL207" s="513">
        <f t="shared" si="67"/>
        <v>0</v>
      </c>
      <c r="BM207" s="513">
        <f t="shared" si="68"/>
        <v>0</v>
      </c>
      <c r="BN207" s="513"/>
      <c r="BO207" s="513">
        <f t="shared" si="69"/>
        <v>0</v>
      </c>
      <c r="BP207" s="540"/>
      <c r="BQ207" s="540"/>
      <c r="BR207" s="540"/>
      <c r="BS207" s="540"/>
      <c r="BT207" s="540"/>
      <c r="BU207" s="540"/>
      <c r="BV207" s="540"/>
      <c r="BW207" s="539"/>
      <c r="BX207" s="539"/>
      <c r="BY207" s="539"/>
      <c r="BZ207" s="539"/>
      <c r="CA207" s="539"/>
      <c r="CB207" s="539"/>
      <c r="CC207" s="539"/>
      <c r="CD207" s="539"/>
      <c r="CE207" s="539"/>
      <c r="CF207" s="539"/>
      <c r="CG207" s="539"/>
      <c r="CH207" s="539"/>
      <c r="CI207" s="539"/>
      <c r="CJ207" s="539"/>
      <c r="CK207" s="539"/>
      <c r="CL207" s="539"/>
      <c r="CM207" s="539"/>
      <c r="CN207" s="539"/>
      <c r="CO207" s="539"/>
      <c r="CP207" s="364"/>
      <c r="CQ207" s="364"/>
    </row>
    <row r="208" spans="1:95" s="37" customFormat="1" ht="37.5" customHeight="1" x14ac:dyDescent="0.15">
      <c r="A208" s="739" t="str">
        <f>IF(B208&lt;&gt;"",設定!$C$4,"")</f>
        <v/>
      </c>
      <c r="B208" s="731" t="str">
        <f t="shared" si="70"/>
        <v/>
      </c>
      <c r="C208" s="376">
        <f t="shared" si="71"/>
        <v>196</v>
      </c>
      <c r="D208" s="766"/>
      <c r="E208" s="384"/>
      <c r="F208" s="385"/>
      <c r="G208" s="386"/>
      <c r="H208" s="387"/>
      <c r="I208" s="388"/>
      <c r="J208" s="389" t="str">
        <f>IFERROR(IF(I208="","",VLOOKUP(I208,国・地域!A:C,2,FALSE)),"正しい番号を入力してください")</f>
        <v/>
      </c>
      <c r="K208" s="390" t="str">
        <f>IFERROR(IF(I208="","",VLOOKUP(I208,国・地域!A:C,3,FALSE)),"正しい番号を入力してください")</f>
        <v/>
      </c>
      <c r="L208" s="383"/>
      <c r="M208" s="391"/>
      <c r="N208" s="392"/>
      <c r="O208" s="392"/>
      <c r="P208" s="392"/>
      <c r="Q208" s="392"/>
      <c r="R208" s="392"/>
      <c r="S208" s="392"/>
      <c r="T208" s="392"/>
      <c r="U208" s="393"/>
      <c r="V208" s="394"/>
      <c r="W208" s="393"/>
      <c r="X208" s="394"/>
      <c r="Y208" s="395"/>
      <c r="Z208" s="396"/>
      <c r="AA208" s="397"/>
      <c r="AB208" s="398"/>
      <c r="AC208" s="397"/>
      <c r="AD208" s="396"/>
      <c r="AE208" s="399"/>
      <c r="AF208" s="398"/>
      <c r="AG208" s="397"/>
      <c r="AH208" s="396"/>
      <c r="AI208" s="399"/>
      <c r="AJ208" s="398"/>
      <c r="AK208" s="397"/>
      <c r="AL208" s="396"/>
      <c r="AM208" s="384"/>
      <c r="AN208" s="386"/>
      <c r="AO208" s="383"/>
      <c r="AP208" s="384"/>
      <c r="AQ208" s="386"/>
      <c r="AR208" s="400"/>
      <c r="AS208" s="401"/>
      <c r="AT208" s="384"/>
      <c r="AU208" s="386"/>
      <c r="AV208" s="400"/>
      <c r="AW208" s="402"/>
      <c r="AX208" s="105" t="str">
        <f t="shared" si="55"/>
        <v/>
      </c>
      <c r="AY208" s="105" t="str">
        <f t="shared" si="56"/>
        <v/>
      </c>
      <c r="AZ208" s="540"/>
      <c r="BA208" s="513">
        <f t="shared" si="57"/>
        <v>0</v>
      </c>
      <c r="BB208" s="513">
        <f t="shared" si="58"/>
        <v>0</v>
      </c>
      <c r="BC208" s="513">
        <f t="shared" si="59"/>
        <v>0</v>
      </c>
      <c r="BD208" s="513">
        <f t="shared" si="60"/>
        <v>0</v>
      </c>
      <c r="BE208" s="513">
        <f t="shared" si="61"/>
        <v>0</v>
      </c>
      <c r="BF208" s="513">
        <f t="shared" si="72"/>
        <v>0</v>
      </c>
      <c r="BG208" s="513">
        <f t="shared" si="62"/>
        <v>0</v>
      </c>
      <c r="BH208" s="513">
        <f t="shared" si="63"/>
        <v>0</v>
      </c>
      <c r="BI208" s="513">
        <f t="shared" si="64"/>
        <v>0</v>
      </c>
      <c r="BJ208" s="513">
        <f t="shared" si="65"/>
        <v>0</v>
      </c>
      <c r="BK208" s="513">
        <f t="shared" si="66"/>
        <v>0</v>
      </c>
      <c r="BL208" s="513">
        <f t="shared" si="67"/>
        <v>0</v>
      </c>
      <c r="BM208" s="513">
        <f t="shared" si="68"/>
        <v>0</v>
      </c>
      <c r="BN208" s="513"/>
      <c r="BO208" s="513">
        <f t="shared" si="69"/>
        <v>0</v>
      </c>
      <c r="BP208" s="540"/>
      <c r="BQ208" s="540"/>
      <c r="BR208" s="540"/>
      <c r="BS208" s="540"/>
      <c r="BT208" s="540"/>
      <c r="BU208" s="540"/>
      <c r="BV208" s="540"/>
      <c r="BW208" s="539"/>
      <c r="BX208" s="539"/>
      <c r="BY208" s="539"/>
      <c r="BZ208" s="539"/>
      <c r="CA208" s="539"/>
      <c r="CB208" s="539"/>
      <c r="CC208" s="539"/>
      <c r="CD208" s="539"/>
      <c r="CE208" s="539"/>
      <c r="CF208" s="539"/>
      <c r="CG208" s="539"/>
      <c r="CH208" s="539"/>
      <c r="CI208" s="539"/>
      <c r="CJ208" s="539"/>
      <c r="CK208" s="539"/>
      <c r="CL208" s="539"/>
      <c r="CM208" s="539"/>
      <c r="CN208" s="539"/>
      <c r="CO208" s="539"/>
      <c r="CP208" s="364"/>
      <c r="CQ208" s="364"/>
    </row>
    <row r="209" spans="1:95" s="37" customFormat="1" ht="37.5" customHeight="1" x14ac:dyDescent="0.15">
      <c r="A209" s="687" t="str">
        <f>IF(B209&lt;&gt;"",設定!$C$4,"")</f>
        <v/>
      </c>
      <c r="B209" s="253" t="str">
        <f t="shared" si="70"/>
        <v/>
      </c>
      <c r="C209" s="444">
        <f t="shared" si="71"/>
        <v>197</v>
      </c>
      <c r="D209" s="767"/>
      <c r="E209" s="403"/>
      <c r="F209" s="404"/>
      <c r="G209" s="405"/>
      <c r="H209" s="406"/>
      <c r="I209" s="407"/>
      <c r="J209" s="408" t="str">
        <f>IFERROR(IF(I209="","",VLOOKUP(I209,国・地域!A:C,2,FALSE)),"正しい番号を入力してください")</f>
        <v/>
      </c>
      <c r="K209" s="409" t="str">
        <f>IFERROR(IF(I209="","",VLOOKUP(I209,国・地域!A:C,3,FALSE)),"正しい番号を入力してください")</f>
        <v/>
      </c>
      <c r="L209" s="381"/>
      <c r="M209" s="410"/>
      <c r="N209" s="411"/>
      <c r="O209" s="411"/>
      <c r="P209" s="411"/>
      <c r="Q209" s="411"/>
      <c r="R209" s="411"/>
      <c r="S209" s="411"/>
      <c r="T209" s="411"/>
      <c r="U209" s="412"/>
      <c r="V209" s="413"/>
      <c r="W209" s="412"/>
      <c r="X209" s="413"/>
      <c r="Y209" s="414"/>
      <c r="Z209" s="415"/>
      <c r="AA209" s="416"/>
      <c r="AB209" s="417"/>
      <c r="AC209" s="416"/>
      <c r="AD209" s="415"/>
      <c r="AE209" s="418"/>
      <c r="AF209" s="417"/>
      <c r="AG209" s="416"/>
      <c r="AH209" s="415"/>
      <c r="AI209" s="418"/>
      <c r="AJ209" s="417"/>
      <c r="AK209" s="416"/>
      <c r="AL209" s="415"/>
      <c r="AM209" s="403"/>
      <c r="AN209" s="405"/>
      <c r="AO209" s="381"/>
      <c r="AP209" s="403"/>
      <c r="AQ209" s="405"/>
      <c r="AR209" s="419"/>
      <c r="AS209" s="420"/>
      <c r="AT209" s="403"/>
      <c r="AU209" s="405"/>
      <c r="AV209" s="419"/>
      <c r="AW209" s="421"/>
      <c r="AX209" s="105" t="str">
        <f t="shared" si="55"/>
        <v/>
      </c>
      <c r="AY209" s="105" t="str">
        <f t="shared" si="56"/>
        <v/>
      </c>
      <c r="AZ209" s="540"/>
      <c r="BA209" s="513">
        <f t="shared" si="57"/>
        <v>0</v>
      </c>
      <c r="BB209" s="513">
        <f t="shared" si="58"/>
        <v>0</v>
      </c>
      <c r="BC209" s="513">
        <f t="shared" si="59"/>
        <v>0</v>
      </c>
      <c r="BD209" s="513">
        <f t="shared" si="60"/>
        <v>0</v>
      </c>
      <c r="BE209" s="513">
        <f t="shared" si="61"/>
        <v>0</v>
      </c>
      <c r="BF209" s="513">
        <f t="shared" si="72"/>
        <v>0</v>
      </c>
      <c r="BG209" s="513">
        <f t="shared" si="62"/>
        <v>0</v>
      </c>
      <c r="BH209" s="513">
        <f t="shared" si="63"/>
        <v>0</v>
      </c>
      <c r="BI209" s="513">
        <f t="shared" si="64"/>
        <v>0</v>
      </c>
      <c r="BJ209" s="513">
        <f t="shared" si="65"/>
        <v>0</v>
      </c>
      <c r="BK209" s="513">
        <f t="shared" si="66"/>
        <v>0</v>
      </c>
      <c r="BL209" s="513">
        <f t="shared" si="67"/>
        <v>0</v>
      </c>
      <c r="BM209" s="513">
        <f t="shared" si="68"/>
        <v>0</v>
      </c>
      <c r="BN209" s="513"/>
      <c r="BO209" s="513">
        <f t="shared" si="69"/>
        <v>0</v>
      </c>
      <c r="BP209" s="540"/>
      <c r="BQ209" s="540"/>
      <c r="BR209" s="540"/>
      <c r="BS209" s="540"/>
      <c r="BT209" s="540"/>
      <c r="BU209" s="540"/>
      <c r="BV209" s="540"/>
      <c r="BW209" s="539"/>
      <c r="BX209" s="539"/>
      <c r="BY209" s="539"/>
      <c r="BZ209" s="539"/>
      <c r="CA209" s="539"/>
      <c r="CB209" s="539"/>
      <c r="CC209" s="539"/>
      <c r="CD209" s="539"/>
      <c r="CE209" s="539"/>
      <c r="CF209" s="539"/>
      <c r="CG209" s="539"/>
      <c r="CH209" s="539"/>
      <c r="CI209" s="539"/>
      <c r="CJ209" s="539"/>
      <c r="CK209" s="539"/>
      <c r="CL209" s="539"/>
      <c r="CM209" s="539"/>
      <c r="CN209" s="539"/>
      <c r="CO209" s="539"/>
      <c r="CP209" s="364"/>
      <c r="CQ209" s="364"/>
    </row>
    <row r="210" spans="1:95" s="37" customFormat="1" ht="37.5" customHeight="1" x14ac:dyDescent="0.15">
      <c r="A210" s="687" t="str">
        <f>IF(B210&lt;&gt;"",設定!$C$4,"")</f>
        <v/>
      </c>
      <c r="B210" s="253" t="str">
        <f t="shared" si="70"/>
        <v/>
      </c>
      <c r="C210" s="444">
        <f t="shared" si="71"/>
        <v>198</v>
      </c>
      <c r="D210" s="767"/>
      <c r="E210" s="403"/>
      <c r="F210" s="404"/>
      <c r="G210" s="405"/>
      <c r="H210" s="406"/>
      <c r="I210" s="407"/>
      <c r="J210" s="408" t="str">
        <f>IFERROR(IF(I210="","",VLOOKUP(I210,国・地域!A:C,2,FALSE)),"正しい番号を入力してください")</f>
        <v/>
      </c>
      <c r="K210" s="409" t="str">
        <f>IFERROR(IF(I210="","",VLOOKUP(I210,国・地域!A:C,3,FALSE)),"正しい番号を入力してください")</f>
        <v/>
      </c>
      <c r="L210" s="381"/>
      <c r="M210" s="410"/>
      <c r="N210" s="411"/>
      <c r="O210" s="411"/>
      <c r="P210" s="411"/>
      <c r="Q210" s="411"/>
      <c r="R210" s="411"/>
      <c r="S210" s="411"/>
      <c r="T210" s="411"/>
      <c r="U210" s="412"/>
      <c r="V210" s="413"/>
      <c r="W210" s="412"/>
      <c r="X210" s="413"/>
      <c r="Y210" s="414"/>
      <c r="Z210" s="415"/>
      <c r="AA210" s="416"/>
      <c r="AB210" s="417"/>
      <c r="AC210" s="416"/>
      <c r="AD210" s="415"/>
      <c r="AE210" s="418"/>
      <c r="AF210" s="417"/>
      <c r="AG210" s="416"/>
      <c r="AH210" s="415"/>
      <c r="AI210" s="418"/>
      <c r="AJ210" s="417"/>
      <c r="AK210" s="416"/>
      <c r="AL210" s="415"/>
      <c r="AM210" s="403"/>
      <c r="AN210" s="405"/>
      <c r="AO210" s="381"/>
      <c r="AP210" s="403"/>
      <c r="AQ210" s="405"/>
      <c r="AR210" s="419"/>
      <c r="AS210" s="420"/>
      <c r="AT210" s="403"/>
      <c r="AU210" s="405"/>
      <c r="AV210" s="419"/>
      <c r="AW210" s="421"/>
      <c r="AX210" s="105" t="str">
        <f t="shared" si="55"/>
        <v/>
      </c>
      <c r="AY210" s="105" t="str">
        <f t="shared" si="56"/>
        <v/>
      </c>
      <c r="AZ210" s="540"/>
      <c r="BA210" s="513">
        <f t="shared" si="57"/>
        <v>0</v>
      </c>
      <c r="BB210" s="513">
        <f t="shared" si="58"/>
        <v>0</v>
      </c>
      <c r="BC210" s="513">
        <f t="shared" si="59"/>
        <v>0</v>
      </c>
      <c r="BD210" s="513">
        <f t="shared" si="60"/>
        <v>0</v>
      </c>
      <c r="BE210" s="513">
        <f t="shared" si="61"/>
        <v>0</v>
      </c>
      <c r="BF210" s="513">
        <f t="shared" si="72"/>
        <v>0</v>
      </c>
      <c r="BG210" s="513">
        <f t="shared" si="62"/>
        <v>0</v>
      </c>
      <c r="BH210" s="513">
        <f t="shared" si="63"/>
        <v>0</v>
      </c>
      <c r="BI210" s="513">
        <f t="shared" si="64"/>
        <v>0</v>
      </c>
      <c r="BJ210" s="513">
        <f t="shared" si="65"/>
        <v>0</v>
      </c>
      <c r="BK210" s="513">
        <f t="shared" si="66"/>
        <v>0</v>
      </c>
      <c r="BL210" s="513">
        <f t="shared" si="67"/>
        <v>0</v>
      </c>
      <c r="BM210" s="513">
        <f t="shared" si="68"/>
        <v>0</v>
      </c>
      <c r="BN210" s="513"/>
      <c r="BO210" s="513">
        <f t="shared" si="69"/>
        <v>0</v>
      </c>
      <c r="BP210" s="540"/>
      <c r="BQ210" s="540"/>
      <c r="BR210" s="540"/>
      <c r="BS210" s="540"/>
      <c r="BT210" s="540"/>
      <c r="BU210" s="540"/>
      <c r="BV210" s="540"/>
      <c r="BW210" s="539"/>
      <c r="BX210" s="539"/>
      <c r="BY210" s="539"/>
      <c r="BZ210" s="539"/>
      <c r="CA210" s="539"/>
      <c r="CB210" s="539"/>
      <c r="CC210" s="539"/>
      <c r="CD210" s="539"/>
      <c r="CE210" s="539"/>
      <c r="CF210" s="539"/>
      <c r="CG210" s="539"/>
      <c r="CH210" s="539"/>
      <c r="CI210" s="539"/>
      <c r="CJ210" s="539"/>
      <c r="CK210" s="539"/>
      <c r="CL210" s="539"/>
      <c r="CM210" s="539"/>
      <c r="CN210" s="539"/>
      <c r="CO210" s="539"/>
      <c r="CP210" s="364"/>
      <c r="CQ210" s="364"/>
    </row>
    <row r="211" spans="1:95" s="37" customFormat="1" ht="37.5" customHeight="1" x14ac:dyDescent="0.15">
      <c r="A211" s="687" t="str">
        <f>IF(B211&lt;&gt;"",設定!$C$4,"")</f>
        <v/>
      </c>
      <c r="B211" s="253" t="str">
        <f t="shared" si="70"/>
        <v/>
      </c>
      <c r="C211" s="444">
        <f t="shared" si="71"/>
        <v>199</v>
      </c>
      <c r="D211" s="767"/>
      <c r="E211" s="403"/>
      <c r="F211" s="404"/>
      <c r="G211" s="405"/>
      <c r="H211" s="406"/>
      <c r="I211" s="407"/>
      <c r="J211" s="408" t="str">
        <f>IFERROR(IF(I211="","",VLOOKUP(I211,国・地域!A:C,2,FALSE)),"正しい番号を入力してください")</f>
        <v/>
      </c>
      <c r="K211" s="409" t="str">
        <f>IFERROR(IF(I211="","",VLOOKUP(I211,国・地域!A:C,3,FALSE)),"正しい番号を入力してください")</f>
        <v/>
      </c>
      <c r="L211" s="381"/>
      <c r="M211" s="410"/>
      <c r="N211" s="411"/>
      <c r="O211" s="411"/>
      <c r="P211" s="411"/>
      <c r="Q211" s="411"/>
      <c r="R211" s="411"/>
      <c r="S211" s="411"/>
      <c r="T211" s="411"/>
      <c r="U211" s="412"/>
      <c r="V211" s="413"/>
      <c r="W211" s="412"/>
      <c r="X211" s="413"/>
      <c r="Y211" s="414"/>
      <c r="Z211" s="415"/>
      <c r="AA211" s="416"/>
      <c r="AB211" s="417"/>
      <c r="AC211" s="416"/>
      <c r="AD211" s="415"/>
      <c r="AE211" s="418"/>
      <c r="AF211" s="417"/>
      <c r="AG211" s="416"/>
      <c r="AH211" s="415"/>
      <c r="AI211" s="418"/>
      <c r="AJ211" s="417"/>
      <c r="AK211" s="416"/>
      <c r="AL211" s="415"/>
      <c r="AM211" s="403"/>
      <c r="AN211" s="405"/>
      <c r="AO211" s="381"/>
      <c r="AP211" s="403"/>
      <c r="AQ211" s="405"/>
      <c r="AR211" s="419"/>
      <c r="AS211" s="420"/>
      <c r="AT211" s="403"/>
      <c r="AU211" s="405"/>
      <c r="AV211" s="419"/>
      <c r="AW211" s="421"/>
      <c r="AX211" s="105" t="str">
        <f t="shared" si="55"/>
        <v/>
      </c>
      <c r="AY211" s="105" t="str">
        <f t="shared" si="56"/>
        <v/>
      </c>
      <c r="AZ211" s="540"/>
      <c r="BA211" s="513">
        <f t="shared" si="57"/>
        <v>0</v>
      </c>
      <c r="BB211" s="513">
        <f t="shared" si="58"/>
        <v>0</v>
      </c>
      <c r="BC211" s="513">
        <f t="shared" si="59"/>
        <v>0</v>
      </c>
      <c r="BD211" s="513">
        <f t="shared" si="60"/>
        <v>0</v>
      </c>
      <c r="BE211" s="513">
        <f t="shared" si="61"/>
        <v>0</v>
      </c>
      <c r="BF211" s="513">
        <f t="shared" si="72"/>
        <v>0</v>
      </c>
      <c r="BG211" s="513">
        <f t="shared" si="62"/>
        <v>0</v>
      </c>
      <c r="BH211" s="513">
        <f t="shared" si="63"/>
        <v>0</v>
      </c>
      <c r="BI211" s="513">
        <f t="shared" si="64"/>
        <v>0</v>
      </c>
      <c r="BJ211" s="513">
        <f t="shared" si="65"/>
        <v>0</v>
      </c>
      <c r="BK211" s="513">
        <f t="shared" si="66"/>
        <v>0</v>
      </c>
      <c r="BL211" s="513">
        <f t="shared" si="67"/>
        <v>0</v>
      </c>
      <c r="BM211" s="513">
        <f t="shared" si="68"/>
        <v>0</v>
      </c>
      <c r="BN211" s="513"/>
      <c r="BO211" s="513">
        <f t="shared" si="69"/>
        <v>0</v>
      </c>
      <c r="BP211" s="540"/>
      <c r="BQ211" s="540"/>
      <c r="BR211" s="540"/>
      <c r="BS211" s="540"/>
      <c r="BT211" s="540"/>
      <c r="BU211" s="540"/>
      <c r="BV211" s="540"/>
      <c r="BW211" s="539"/>
      <c r="BX211" s="539"/>
      <c r="BY211" s="539"/>
      <c r="BZ211" s="539"/>
      <c r="CA211" s="539"/>
      <c r="CB211" s="539"/>
      <c r="CC211" s="539"/>
      <c r="CD211" s="539"/>
      <c r="CE211" s="539"/>
      <c r="CF211" s="539"/>
      <c r="CG211" s="539"/>
      <c r="CH211" s="539"/>
      <c r="CI211" s="539"/>
      <c r="CJ211" s="539"/>
      <c r="CK211" s="539"/>
      <c r="CL211" s="539"/>
      <c r="CM211" s="539"/>
      <c r="CN211" s="539"/>
      <c r="CO211" s="539"/>
      <c r="CP211" s="364"/>
      <c r="CQ211" s="364"/>
    </row>
    <row r="212" spans="1:95" s="37" customFormat="1" ht="37.5" customHeight="1" x14ac:dyDescent="0.15">
      <c r="A212" s="738" t="str">
        <f>IF(B212&lt;&gt;"",設定!$C$4,"")</f>
        <v/>
      </c>
      <c r="B212" s="254" t="str">
        <f t="shared" si="70"/>
        <v/>
      </c>
      <c r="C212" s="445">
        <f t="shared" si="71"/>
        <v>200</v>
      </c>
      <c r="D212" s="768"/>
      <c r="E212" s="422"/>
      <c r="F212" s="423"/>
      <c r="G212" s="424"/>
      <c r="H212" s="425"/>
      <c r="I212" s="426"/>
      <c r="J212" s="427" t="str">
        <f>IFERROR(IF(I212="","",VLOOKUP(I212,国・地域!A:C,2,FALSE)),"正しい番号を入力してください")</f>
        <v/>
      </c>
      <c r="K212" s="428" t="str">
        <f>IFERROR(IF(I212="","",VLOOKUP(I212,国・地域!A:C,3,FALSE)),"正しい番号を入力してください")</f>
        <v/>
      </c>
      <c r="L212" s="382"/>
      <c r="M212" s="429"/>
      <c r="N212" s="430"/>
      <c r="O212" s="430"/>
      <c r="P212" s="430"/>
      <c r="Q212" s="430"/>
      <c r="R212" s="430"/>
      <c r="S212" s="430"/>
      <c r="T212" s="430"/>
      <c r="U212" s="431"/>
      <c r="V212" s="432"/>
      <c r="W212" s="431"/>
      <c r="X212" s="432"/>
      <c r="Y212" s="433"/>
      <c r="Z212" s="434"/>
      <c r="AA212" s="435"/>
      <c r="AB212" s="436"/>
      <c r="AC212" s="435"/>
      <c r="AD212" s="434"/>
      <c r="AE212" s="437"/>
      <c r="AF212" s="436"/>
      <c r="AG212" s="435"/>
      <c r="AH212" s="434"/>
      <c r="AI212" s="437"/>
      <c r="AJ212" s="436"/>
      <c r="AK212" s="435"/>
      <c r="AL212" s="434"/>
      <c r="AM212" s="422"/>
      <c r="AN212" s="424"/>
      <c r="AO212" s="382"/>
      <c r="AP212" s="422"/>
      <c r="AQ212" s="424"/>
      <c r="AR212" s="438"/>
      <c r="AS212" s="439"/>
      <c r="AT212" s="422"/>
      <c r="AU212" s="424"/>
      <c r="AV212" s="438"/>
      <c r="AW212" s="440"/>
      <c r="AX212" s="105" t="str">
        <f t="shared" si="55"/>
        <v/>
      </c>
      <c r="AY212" s="105" t="str">
        <f t="shared" si="56"/>
        <v/>
      </c>
      <c r="AZ212" s="540"/>
      <c r="BA212" s="513">
        <f t="shared" si="57"/>
        <v>0</v>
      </c>
      <c r="BB212" s="513">
        <f t="shared" si="58"/>
        <v>0</v>
      </c>
      <c r="BC212" s="513">
        <f t="shared" si="59"/>
        <v>0</v>
      </c>
      <c r="BD212" s="513">
        <f t="shared" si="60"/>
        <v>0</v>
      </c>
      <c r="BE212" s="513">
        <f t="shared" si="61"/>
        <v>0</v>
      </c>
      <c r="BF212" s="513">
        <f t="shared" si="72"/>
        <v>0</v>
      </c>
      <c r="BG212" s="513">
        <f t="shared" si="62"/>
        <v>0</v>
      </c>
      <c r="BH212" s="513">
        <f t="shared" si="63"/>
        <v>0</v>
      </c>
      <c r="BI212" s="513">
        <f t="shared" si="64"/>
        <v>0</v>
      </c>
      <c r="BJ212" s="513">
        <f t="shared" si="65"/>
        <v>0</v>
      </c>
      <c r="BK212" s="513">
        <f t="shared" si="66"/>
        <v>0</v>
      </c>
      <c r="BL212" s="513">
        <f t="shared" si="67"/>
        <v>0</v>
      </c>
      <c r="BM212" s="513">
        <f t="shared" si="68"/>
        <v>0</v>
      </c>
      <c r="BN212" s="513"/>
      <c r="BO212" s="513">
        <f t="shared" si="69"/>
        <v>0</v>
      </c>
      <c r="BP212" s="540"/>
      <c r="BQ212" s="540"/>
      <c r="BR212" s="540"/>
      <c r="BS212" s="540"/>
      <c r="BT212" s="540"/>
      <c r="BU212" s="540"/>
      <c r="BV212" s="540"/>
      <c r="BW212" s="539"/>
      <c r="BX212" s="539"/>
      <c r="BY212" s="539"/>
      <c r="BZ212" s="539"/>
      <c r="CA212" s="539"/>
      <c r="CB212" s="539"/>
      <c r="CC212" s="539"/>
      <c r="CD212" s="539"/>
      <c r="CE212" s="539"/>
      <c r="CF212" s="539"/>
      <c r="CG212" s="539"/>
      <c r="CH212" s="539"/>
      <c r="CI212" s="539"/>
      <c r="CJ212" s="539"/>
      <c r="CK212" s="539"/>
      <c r="CL212" s="539"/>
      <c r="CM212" s="539"/>
      <c r="CN212" s="539"/>
      <c r="CO212" s="539"/>
      <c r="CP212" s="364"/>
      <c r="CQ212" s="364"/>
    </row>
    <row r="213" spans="1:95" s="37" customFormat="1" ht="37.5" customHeight="1" x14ac:dyDescent="0.15">
      <c r="A213" s="687" t="str">
        <f>IF(B213&lt;&gt;"",設定!$C$4,"")</f>
        <v/>
      </c>
      <c r="B213" s="253" t="str">
        <f t="shared" si="70"/>
        <v/>
      </c>
      <c r="C213" s="444">
        <f t="shared" si="71"/>
        <v>201</v>
      </c>
      <c r="D213" s="767"/>
      <c r="E213" s="403"/>
      <c r="F213" s="404"/>
      <c r="G213" s="405"/>
      <c r="H213" s="406"/>
      <c r="I213" s="407"/>
      <c r="J213" s="389" t="str">
        <f>IFERROR(IF(I213="","",VLOOKUP(I213,国・地域!A:C,2,FALSE)),"正しい番号を入力してください")</f>
        <v/>
      </c>
      <c r="K213" s="409" t="str">
        <f>IFERROR(IF(I213="","",VLOOKUP(I213,国・地域!A:C,3,FALSE)),"正しい番号を入力してください")</f>
        <v/>
      </c>
      <c r="L213" s="381"/>
      <c r="M213" s="410"/>
      <c r="N213" s="411"/>
      <c r="O213" s="411"/>
      <c r="P213" s="411"/>
      <c r="Q213" s="411"/>
      <c r="R213" s="411"/>
      <c r="S213" s="411"/>
      <c r="T213" s="411"/>
      <c r="U213" s="412"/>
      <c r="V213" s="413"/>
      <c r="W213" s="412"/>
      <c r="X213" s="413"/>
      <c r="Y213" s="414"/>
      <c r="Z213" s="415"/>
      <c r="AA213" s="416"/>
      <c r="AB213" s="417"/>
      <c r="AC213" s="416"/>
      <c r="AD213" s="415"/>
      <c r="AE213" s="418"/>
      <c r="AF213" s="417"/>
      <c r="AG213" s="416"/>
      <c r="AH213" s="415"/>
      <c r="AI213" s="418"/>
      <c r="AJ213" s="417"/>
      <c r="AK213" s="416"/>
      <c r="AL213" s="415"/>
      <c r="AM213" s="403"/>
      <c r="AN213" s="405"/>
      <c r="AO213" s="381"/>
      <c r="AP213" s="403"/>
      <c r="AQ213" s="405"/>
      <c r="AR213" s="419"/>
      <c r="AS213" s="420"/>
      <c r="AT213" s="403"/>
      <c r="AU213" s="405"/>
      <c r="AV213" s="419"/>
      <c r="AW213" s="421"/>
      <c r="AX213" s="105" t="str">
        <f>IF(SUM(BA213:BM213)&gt;0,"←未入力あり","")</f>
        <v/>
      </c>
      <c r="AY213" s="105" t="str">
        <f>IF(BO213&lt;&gt;0,"←入力エラー","")</f>
        <v/>
      </c>
      <c r="AZ213" s="540"/>
      <c r="BA213" s="513">
        <f>IF(AND($D213&lt;&gt;"",OR(E213="",F213="")),1,0)</f>
        <v>0</v>
      </c>
      <c r="BB213" s="513">
        <f>IF(AND($D213&lt;&gt;"",OR(G213="",H213="")),1,0)</f>
        <v>0</v>
      </c>
      <c r="BC213" s="513">
        <f>IF(AND($D213&lt;&gt;"",I213=""),1,0)</f>
        <v>0</v>
      </c>
      <c r="BD213" s="513">
        <f>IF(AND(I213=801,L213=""),1,0)</f>
        <v>0</v>
      </c>
      <c r="BE213" s="513">
        <f>IF(AND($D213&lt;&gt;"",COUNTA(M213:V213)=0),1,0)</f>
        <v>0</v>
      </c>
      <c r="BF213" s="513">
        <f t="shared" si="72"/>
        <v>0</v>
      </c>
      <c r="BG213" s="513">
        <f>IF(AND($D213&lt;&gt;"",OR(Y213="",Z213="")),1,0)</f>
        <v>0</v>
      </c>
      <c r="BH213" s="513">
        <f>IF(AND($D213&lt;&gt;"",$P213="○",OR(AA213="",AB213="",AC213="",AD213="")),1,0)</f>
        <v>0</v>
      </c>
      <c r="BI213" s="513">
        <f>IF(AND($D213&lt;&gt;"",$Q213="○",OR(AE213="",AF213="",AG213="",AH213="")),1,0)</f>
        <v>0</v>
      </c>
      <c r="BJ213" s="513">
        <f>IF(AND($D213&lt;&gt;"",$R213="○",OR(AI213="",AJ213="",AK213="",AL213="")),1,0)</f>
        <v>0</v>
      </c>
      <c r="BK213" s="513">
        <f>IF(AND($D213&lt;&gt;"",$P213="○",OR(AM213="",AN213="",AO213="")),1,0)</f>
        <v>0</v>
      </c>
      <c r="BL213" s="513">
        <f>IF(AND($D213&lt;&gt;"",$Q213="○",OR(AP213="",AQ213="",AR213="",AS213="")),1,0)</f>
        <v>0</v>
      </c>
      <c r="BM213" s="513">
        <f>IF(AND($D213&lt;&gt;"",$R213="○",OR(AT213="",AU213="",AV213="",AW213="")),1,0)</f>
        <v>0</v>
      </c>
      <c r="BN213" s="513"/>
      <c r="BO213" s="513">
        <f>IF(AND(COUNTA(M213:U213)&lt;&gt;0,V213&lt;&gt;""),1,0)</f>
        <v>0</v>
      </c>
      <c r="BP213" s="540"/>
      <c r="BQ213" s="540"/>
      <c r="BR213" s="540"/>
      <c r="BS213" s="540"/>
      <c r="BT213" s="540"/>
      <c r="BU213" s="540"/>
      <c r="BV213" s="540"/>
      <c r="BW213" s="539"/>
      <c r="BX213" s="539"/>
      <c r="BY213" s="539"/>
      <c r="BZ213" s="539"/>
      <c r="CA213" s="539"/>
      <c r="CB213" s="539"/>
      <c r="CC213" s="539"/>
      <c r="CD213" s="539"/>
      <c r="CE213" s="539"/>
      <c r="CF213" s="539"/>
      <c r="CG213" s="539"/>
      <c r="CH213" s="539"/>
      <c r="CI213" s="539"/>
      <c r="CJ213" s="539"/>
      <c r="CK213" s="539"/>
      <c r="CL213" s="539"/>
      <c r="CM213" s="539"/>
      <c r="CN213" s="539"/>
      <c r="CO213" s="539"/>
      <c r="CP213" s="364"/>
      <c r="CQ213" s="364"/>
    </row>
    <row r="214" spans="1:95" s="37" customFormat="1" ht="37.5" customHeight="1" x14ac:dyDescent="0.15">
      <c r="A214" s="687" t="str">
        <f>IF(B214&lt;&gt;"",設定!$C$4,"")</f>
        <v/>
      </c>
      <c r="B214" s="253" t="str">
        <f t="shared" si="70"/>
        <v/>
      </c>
      <c r="C214" s="444">
        <f t="shared" si="71"/>
        <v>202</v>
      </c>
      <c r="D214" s="767"/>
      <c r="E214" s="403"/>
      <c r="F214" s="404"/>
      <c r="G214" s="405"/>
      <c r="H214" s="406"/>
      <c r="I214" s="407"/>
      <c r="J214" s="389" t="str">
        <f>IFERROR(IF(I214="","",VLOOKUP(I214,国・地域!A:C,2,FALSE)),"正しい番号を入力してください")</f>
        <v/>
      </c>
      <c r="K214" s="409" t="str">
        <f>IFERROR(IF(I214="","",VLOOKUP(I214,国・地域!A:C,3,FALSE)),"正しい番号を入力してください")</f>
        <v/>
      </c>
      <c r="L214" s="381"/>
      <c r="M214" s="410"/>
      <c r="N214" s="411"/>
      <c r="O214" s="411"/>
      <c r="P214" s="411"/>
      <c r="Q214" s="411"/>
      <c r="R214" s="411"/>
      <c r="S214" s="411"/>
      <c r="T214" s="411"/>
      <c r="U214" s="412"/>
      <c r="V214" s="413"/>
      <c r="W214" s="412"/>
      <c r="X214" s="413"/>
      <c r="Y214" s="414"/>
      <c r="Z214" s="415"/>
      <c r="AA214" s="416"/>
      <c r="AB214" s="417"/>
      <c r="AC214" s="416"/>
      <c r="AD214" s="415"/>
      <c r="AE214" s="418"/>
      <c r="AF214" s="417"/>
      <c r="AG214" s="416"/>
      <c r="AH214" s="415"/>
      <c r="AI214" s="418"/>
      <c r="AJ214" s="417"/>
      <c r="AK214" s="416"/>
      <c r="AL214" s="415"/>
      <c r="AM214" s="403"/>
      <c r="AN214" s="405"/>
      <c r="AO214" s="381"/>
      <c r="AP214" s="403"/>
      <c r="AQ214" s="405"/>
      <c r="AR214" s="419"/>
      <c r="AS214" s="420"/>
      <c r="AT214" s="403"/>
      <c r="AU214" s="405"/>
      <c r="AV214" s="419"/>
      <c r="AW214" s="421"/>
      <c r="AX214" s="105" t="str">
        <f t="shared" ref="AX214:AX277" si="73">IF(SUM(BA214:BM214)&gt;0,"←未入力あり","")</f>
        <v/>
      </c>
      <c r="AY214" s="105" t="str">
        <f t="shared" ref="AY214:AY277" si="74">IF(BO214&lt;&gt;0,"←入力エラー","")</f>
        <v/>
      </c>
      <c r="AZ214" s="540"/>
      <c r="BA214" s="513">
        <f t="shared" ref="BA214:BA277" si="75">IF(AND($D214&lt;&gt;"",E214="",F214=""),1,0)</f>
        <v>0</v>
      </c>
      <c r="BB214" s="513">
        <f t="shared" ref="BB214:BB277" si="76">IF(AND($D214&lt;&gt;"",G214="",H214=""),1,0)</f>
        <v>0</v>
      </c>
      <c r="BC214" s="513">
        <f t="shared" ref="BC214:BC277" si="77">IF(AND($D214&lt;&gt;"",I214=""),1,0)</f>
        <v>0</v>
      </c>
      <c r="BD214" s="513">
        <f t="shared" ref="BD214:BD277" si="78">IF(AND(I214=801,L214=""),1,0)</f>
        <v>0</v>
      </c>
      <c r="BE214" s="513">
        <f t="shared" ref="BE214:BE277" si="79">IF(AND($D214&lt;&gt;"",COUNTA(M214:V214)=0),1,0)</f>
        <v>0</v>
      </c>
      <c r="BF214" s="513">
        <f t="shared" si="72"/>
        <v>0</v>
      </c>
      <c r="BG214" s="513">
        <f t="shared" ref="BG214:BG277" si="80">IF(AND($D214&lt;&gt;"",OR(Y214="",Z214="")),1,0)</f>
        <v>0</v>
      </c>
      <c r="BH214" s="513">
        <f t="shared" ref="BH214:BH277" si="81">IF(AND($D214&lt;&gt;"",$P214="○",OR(AA214="",AB214="",AC214="",AD214="")),1,0)</f>
        <v>0</v>
      </c>
      <c r="BI214" s="513">
        <f t="shared" ref="BI214:BI277" si="82">IF(AND($D214&lt;&gt;"",$Q214="○",OR(AE214="",AF214="",AG214="",AH214="")),1,0)</f>
        <v>0</v>
      </c>
      <c r="BJ214" s="513">
        <f t="shared" ref="BJ214:BJ277" si="83">IF(AND($D214&lt;&gt;"",$R214="○",OR(AI214="",AJ214="",AK214="",AL214="")),1,0)</f>
        <v>0</v>
      </c>
      <c r="BK214" s="513">
        <f t="shared" ref="BK214:BK277" si="84">IF(AND($D214&lt;&gt;"",$P214="○",OR(AM214="",AN214="",AO214="")),1,0)</f>
        <v>0</v>
      </c>
      <c r="BL214" s="513">
        <f t="shared" ref="BL214:BL277" si="85">IF(AND($D214&lt;&gt;"",$Q214="○",OR(AP214="",AQ214="",AR214="",AS214="")),1,0)</f>
        <v>0</v>
      </c>
      <c r="BM214" s="513">
        <f t="shared" ref="BM214:BM277" si="86">IF(AND($D214&lt;&gt;"",$R214="○",OR(AT214="",AU214="",AV214="",AW214="")),1,0)</f>
        <v>0</v>
      </c>
      <c r="BN214" s="513"/>
      <c r="BO214" s="513">
        <f t="shared" ref="BO214:BO277" si="87">IF(AND(COUNTA(M214:U214)&lt;&gt;0,V214&lt;&gt;""),1,0)</f>
        <v>0</v>
      </c>
      <c r="BP214" s="540"/>
      <c r="BQ214" s="540"/>
      <c r="BR214" s="540"/>
      <c r="BS214" s="540"/>
      <c r="BT214" s="540"/>
      <c r="BU214" s="540"/>
      <c r="BV214" s="540"/>
      <c r="BW214" s="539"/>
      <c r="BX214" s="539"/>
      <c r="BY214" s="539"/>
      <c r="BZ214" s="539"/>
      <c r="CA214" s="539"/>
      <c r="CB214" s="539"/>
      <c r="CC214" s="539"/>
      <c r="CD214" s="539"/>
      <c r="CE214" s="539"/>
      <c r="CF214" s="539"/>
      <c r="CG214" s="539"/>
      <c r="CH214" s="539"/>
      <c r="CI214" s="539"/>
      <c r="CJ214" s="539"/>
      <c r="CK214" s="539"/>
      <c r="CL214" s="539"/>
      <c r="CM214" s="539"/>
      <c r="CN214" s="539"/>
      <c r="CO214" s="539"/>
      <c r="CP214" s="364"/>
      <c r="CQ214" s="364"/>
    </row>
    <row r="215" spans="1:95" s="37" customFormat="1" ht="37.5" customHeight="1" x14ac:dyDescent="0.15">
      <c r="A215" s="687" t="str">
        <f>IF(B215&lt;&gt;"",設定!$C$4,"")</f>
        <v/>
      </c>
      <c r="B215" s="253" t="str">
        <f t="shared" si="70"/>
        <v/>
      </c>
      <c r="C215" s="444">
        <f t="shared" si="71"/>
        <v>203</v>
      </c>
      <c r="D215" s="767"/>
      <c r="E215" s="403"/>
      <c r="F215" s="404"/>
      <c r="G215" s="405"/>
      <c r="H215" s="406"/>
      <c r="I215" s="407"/>
      <c r="J215" s="408" t="str">
        <f>IFERROR(IF(I215="","",VLOOKUP(I215,国・地域!A:C,2,FALSE)),"正しい番号を入力してください")</f>
        <v/>
      </c>
      <c r="K215" s="409" t="str">
        <f>IFERROR(IF(I215="","",VLOOKUP(I215,国・地域!A:C,3,FALSE)),"正しい番号を入力してください")</f>
        <v/>
      </c>
      <c r="L215" s="381"/>
      <c r="M215" s="410"/>
      <c r="N215" s="411"/>
      <c r="O215" s="411"/>
      <c r="P215" s="411"/>
      <c r="Q215" s="411"/>
      <c r="R215" s="411"/>
      <c r="S215" s="411"/>
      <c r="T215" s="411"/>
      <c r="U215" s="412"/>
      <c r="V215" s="413"/>
      <c r="W215" s="412"/>
      <c r="X215" s="413"/>
      <c r="Y215" s="414"/>
      <c r="Z215" s="415"/>
      <c r="AA215" s="416"/>
      <c r="AB215" s="417"/>
      <c r="AC215" s="416"/>
      <c r="AD215" s="415"/>
      <c r="AE215" s="418"/>
      <c r="AF215" s="417"/>
      <c r="AG215" s="416"/>
      <c r="AH215" s="415"/>
      <c r="AI215" s="418"/>
      <c r="AJ215" s="417"/>
      <c r="AK215" s="416"/>
      <c r="AL215" s="415"/>
      <c r="AM215" s="403"/>
      <c r="AN215" s="405"/>
      <c r="AO215" s="381"/>
      <c r="AP215" s="403"/>
      <c r="AQ215" s="405"/>
      <c r="AR215" s="419"/>
      <c r="AS215" s="420"/>
      <c r="AT215" s="403"/>
      <c r="AU215" s="405"/>
      <c r="AV215" s="419"/>
      <c r="AW215" s="421"/>
      <c r="AX215" s="105" t="str">
        <f t="shared" si="73"/>
        <v/>
      </c>
      <c r="AY215" s="105" t="str">
        <f t="shared" si="74"/>
        <v/>
      </c>
      <c r="AZ215" s="540"/>
      <c r="BA215" s="513">
        <f t="shared" si="75"/>
        <v>0</v>
      </c>
      <c r="BB215" s="513">
        <f t="shared" si="76"/>
        <v>0</v>
      </c>
      <c r="BC215" s="513">
        <f t="shared" si="77"/>
        <v>0</v>
      </c>
      <c r="BD215" s="513">
        <f t="shared" si="78"/>
        <v>0</v>
      </c>
      <c r="BE215" s="513">
        <f t="shared" si="79"/>
        <v>0</v>
      </c>
      <c r="BF215" s="513">
        <f t="shared" si="72"/>
        <v>0</v>
      </c>
      <c r="BG215" s="513">
        <f t="shared" si="80"/>
        <v>0</v>
      </c>
      <c r="BH215" s="513">
        <f t="shared" si="81"/>
        <v>0</v>
      </c>
      <c r="BI215" s="513">
        <f t="shared" si="82"/>
        <v>0</v>
      </c>
      <c r="BJ215" s="513">
        <f t="shared" si="83"/>
        <v>0</v>
      </c>
      <c r="BK215" s="513">
        <f t="shared" si="84"/>
        <v>0</v>
      </c>
      <c r="BL215" s="513">
        <f t="shared" si="85"/>
        <v>0</v>
      </c>
      <c r="BM215" s="513">
        <f t="shared" si="86"/>
        <v>0</v>
      </c>
      <c r="BN215" s="513"/>
      <c r="BO215" s="513">
        <f t="shared" si="87"/>
        <v>0</v>
      </c>
      <c r="BP215" s="540"/>
      <c r="BQ215" s="540"/>
      <c r="BR215" s="540"/>
      <c r="BS215" s="540"/>
      <c r="BT215" s="540"/>
      <c r="BU215" s="540"/>
      <c r="BV215" s="540"/>
      <c r="BW215" s="539"/>
      <c r="BX215" s="539"/>
      <c r="BY215" s="539"/>
      <c r="BZ215" s="539"/>
      <c r="CA215" s="539"/>
      <c r="CB215" s="539"/>
      <c r="CC215" s="539"/>
      <c r="CD215" s="539"/>
      <c r="CE215" s="539"/>
      <c r="CF215" s="539"/>
      <c r="CG215" s="539"/>
      <c r="CH215" s="539"/>
      <c r="CI215" s="539"/>
      <c r="CJ215" s="539"/>
      <c r="CK215" s="539"/>
      <c r="CL215" s="539"/>
      <c r="CM215" s="539"/>
      <c r="CN215" s="539"/>
      <c r="CO215" s="539"/>
      <c r="CP215" s="364"/>
      <c r="CQ215" s="364"/>
    </row>
    <row r="216" spans="1:95" s="37" customFormat="1" ht="37.5" customHeight="1" x14ac:dyDescent="0.15">
      <c r="A216" s="687" t="str">
        <f>IF(B216&lt;&gt;"",設定!$C$4,"")</f>
        <v/>
      </c>
      <c r="B216" s="253" t="str">
        <f t="shared" si="70"/>
        <v/>
      </c>
      <c r="C216" s="444">
        <f t="shared" si="71"/>
        <v>204</v>
      </c>
      <c r="D216" s="767"/>
      <c r="E216" s="403"/>
      <c r="F216" s="404"/>
      <c r="G216" s="405"/>
      <c r="H216" s="406"/>
      <c r="I216" s="407"/>
      <c r="J216" s="408" t="str">
        <f>IFERROR(IF(I216="","",VLOOKUP(I216,国・地域!A:C,2,FALSE)),"正しい番号を入力してください")</f>
        <v/>
      </c>
      <c r="K216" s="409" t="str">
        <f>IFERROR(IF(I216="","",VLOOKUP(I216,国・地域!A:C,3,FALSE)),"正しい番号を入力してください")</f>
        <v/>
      </c>
      <c r="L216" s="381"/>
      <c r="M216" s="410"/>
      <c r="N216" s="411"/>
      <c r="O216" s="411"/>
      <c r="P216" s="411"/>
      <c r="Q216" s="411"/>
      <c r="R216" s="411"/>
      <c r="S216" s="411"/>
      <c r="T216" s="411"/>
      <c r="U216" s="412"/>
      <c r="V216" s="413"/>
      <c r="W216" s="412"/>
      <c r="X216" s="413"/>
      <c r="Y216" s="414"/>
      <c r="Z216" s="415"/>
      <c r="AA216" s="416"/>
      <c r="AB216" s="417"/>
      <c r="AC216" s="416"/>
      <c r="AD216" s="415"/>
      <c r="AE216" s="418"/>
      <c r="AF216" s="417"/>
      <c r="AG216" s="416"/>
      <c r="AH216" s="415"/>
      <c r="AI216" s="418"/>
      <c r="AJ216" s="417"/>
      <c r="AK216" s="416"/>
      <c r="AL216" s="415"/>
      <c r="AM216" s="403"/>
      <c r="AN216" s="405"/>
      <c r="AO216" s="381"/>
      <c r="AP216" s="403"/>
      <c r="AQ216" s="405"/>
      <c r="AR216" s="419"/>
      <c r="AS216" s="420"/>
      <c r="AT216" s="403"/>
      <c r="AU216" s="405"/>
      <c r="AV216" s="419"/>
      <c r="AW216" s="421"/>
      <c r="AX216" s="105" t="str">
        <f t="shared" si="73"/>
        <v/>
      </c>
      <c r="AY216" s="105" t="str">
        <f t="shared" si="74"/>
        <v/>
      </c>
      <c r="AZ216" s="540"/>
      <c r="BA216" s="513">
        <f t="shared" si="75"/>
        <v>0</v>
      </c>
      <c r="BB216" s="513">
        <f t="shared" si="76"/>
        <v>0</v>
      </c>
      <c r="BC216" s="513">
        <f t="shared" si="77"/>
        <v>0</v>
      </c>
      <c r="BD216" s="513">
        <f t="shared" si="78"/>
        <v>0</v>
      </c>
      <c r="BE216" s="513">
        <f t="shared" si="79"/>
        <v>0</v>
      </c>
      <c r="BF216" s="513">
        <f t="shared" si="72"/>
        <v>0</v>
      </c>
      <c r="BG216" s="513">
        <f t="shared" si="80"/>
        <v>0</v>
      </c>
      <c r="BH216" s="513">
        <f t="shared" si="81"/>
        <v>0</v>
      </c>
      <c r="BI216" s="513">
        <f t="shared" si="82"/>
        <v>0</v>
      </c>
      <c r="BJ216" s="513">
        <f t="shared" si="83"/>
        <v>0</v>
      </c>
      <c r="BK216" s="513">
        <f t="shared" si="84"/>
        <v>0</v>
      </c>
      <c r="BL216" s="513">
        <f t="shared" si="85"/>
        <v>0</v>
      </c>
      <c r="BM216" s="513">
        <f t="shared" si="86"/>
        <v>0</v>
      </c>
      <c r="BN216" s="513"/>
      <c r="BO216" s="513">
        <f t="shared" si="87"/>
        <v>0</v>
      </c>
      <c r="BP216" s="540"/>
      <c r="BQ216" s="540"/>
      <c r="BR216" s="540"/>
      <c r="BS216" s="540"/>
      <c r="BT216" s="540"/>
      <c r="BU216" s="540"/>
      <c r="BV216" s="540"/>
      <c r="BW216" s="539"/>
      <c r="BX216" s="539"/>
      <c r="BY216" s="539"/>
      <c r="BZ216" s="539"/>
      <c r="CA216" s="539"/>
      <c r="CB216" s="539"/>
      <c r="CC216" s="539"/>
      <c r="CD216" s="539"/>
      <c r="CE216" s="539"/>
      <c r="CF216" s="539"/>
      <c r="CG216" s="539"/>
      <c r="CH216" s="539"/>
      <c r="CI216" s="539"/>
      <c r="CJ216" s="539"/>
      <c r="CK216" s="539"/>
      <c r="CL216" s="539"/>
      <c r="CM216" s="539"/>
      <c r="CN216" s="539"/>
      <c r="CO216" s="539"/>
      <c r="CP216" s="364"/>
      <c r="CQ216" s="364"/>
    </row>
    <row r="217" spans="1:95" s="37" customFormat="1" ht="37.5" customHeight="1" x14ac:dyDescent="0.15">
      <c r="A217" s="738" t="str">
        <f>IF(B217&lt;&gt;"",設定!$C$4,"")</f>
        <v/>
      </c>
      <c r="B217" s="254" t="str">
        <f t="shared" si="70"/>
        <v/>
      </c>
      <c r="C217" s="445">
        <f t="shared" si="71"/>
        <v>205</v>
      </c>
      <c r="D217" s="768"/>
      <c r="E217" s="422"/>
      <c r="F217" s="423"/>
      <c r="G217" s="424"/>
      <c r="H217" s="425"/>
      <c r="I217" s="426"/>
      <c r="J217" s="427" t="str">
        <f>IFERROR(IF(I217="","",VLOOKUP(I217,国・地域!A:C,2,FALSE)),"正しい番号を入力してください")</f>
        <v/>
      </c>
      <c r="K217" s="428" t="str">
        <f>IFERROR(IF(I217="","",VLOOKUP(I217,国・地域!A:C,3,FALSE)),"正しい番号を入力してください")</f>
        <v/>
      </c>
      <c r="L217" s="382"/>
      <c r="M217" s="429"/>
      <c r="N217" s="430"/>
      <c r="O217" s="430"/>
      <c r="P217" s="430"/>
      <c r="Q217" s="430"/>
      <c r="R217" s="430"/>
      <c r="S217" s="430"/>
      <c r="T217" s="430"/>
      <c r="U217" s="431"/>
      <c r="V217" s="432"/>
      <c r="W217" s="431"/>
      <c r="X217" s="432"/>
      <c r="Y217" s="433"/>
      <c r="Z217" s="434"/>
      <c r="AA217" s="435"/>
      <c r="AB217" s="436"/>
      <c r="AC217" s="435"/>
      <c r="AD217" s="434"/>
      <c r="AE217" s="437"/>
      <c r="AF217" s="436"/>
      <c r="AG217" s="435"/>
      <c r="AH217" s="434"/>
      <c r="AI217" s="437"/>
      <c r="AJ217" s="436"/>
      <c r="AK217" s="435"/>
      <c r="AL217" s="434"/>
      <c r="AM217" s="422"/>
      <c r="AN217" s="424"/>
      <c r="AO217" s="382"/>
      <c r="AP217" s="422"/>
      <c r="AQ217" s="424"/>
      <c r="AR217" s="438"/>
      <c r="AS217" s="439"/>
      <c r="AT217" s="422"/>
      <c r="AU217" s="424"/>
      <c r="AV217" s="438"/>
      <c r="AW217" s="440"/>
      <c r="AX217" s="105" t="str">
        <f t="shared" si="73"/>
        <v/>
      </c>
      <c r="AY217" s="105" t="str">
        <f t="shared" si="74"/>
        <v/>
      </c>
      <c r="AZ217" s="540"/>
      <c r="BA217" s="513">
        <f t="shared" si="75"/>
        <v>0</v>
      </c>
      <c r="BB217" s="513">
        <f t="shared" si="76"/>
        <v>0</v>
      </c>
      <c r="BC217" s="513">
        <f t="shared" si="77"/>
        <v>0</v>
      </c>
      <c r="BD217" s="513">
        <f t="shared" si="78"/>
        <v>0</v>
      </c>
      <c r="BE217" s="513">
        <f t="shared" si="79"/>
        <v>0</v>
      </c>
      <c r="BF217" s="513">
        <f t="shared" si="72"/>
        <v>0</v>
      </c>
      <c r="BG217" s="513">
        <f t="shared" si="80"/>
        <v>0</v>
      </c>
      <c r="BH217" s="513">
        <f t="shared" si="81"/>
        <v>0</v>
      </c>
      <c r="BI217" s="513">
        <f t="shared" si="82"/>
        <v>0</v>
      </c>
      <c r="BJ217" s="513">
        <f t="shared" si="83"/>
        <v>0</v>
      </c>
      <c r="BK217" s="513">
        <f t="shared" si="84"/>
        <v>0</v>
      </c>
      <c r="BL217" s="513">
        <f t="shared" si="85"/>
        <v>0</v>
      </c>
      <c r="BM217" s="513">
        <f t="shared" si="86"/>
        <v>0</v>
      </c>
      <c r="BN217" s="513"/>
      <c r="BO217" s="513">
        <f t="shared" si="87"/>
        <v>0</v>
      </c>
      <c r="BP217" s="540"/>
      <c r="BQ217" s="540"/>
      <c r="BR217" s="540"/>
      <c r="BS217" s="540"/>
      <c r="BT217" s="540"/>
      <c r="BU217" s="540"/>
      <c r="BV217" s="540"/>
      <c r="BW217" s="539"/>
      <c r="BX217" s="539"/>
      <c r="BY217" s="539"/>
      <c r="BZ217" s="539"/>
      <c r="CA217" s="539"/>
      <c r="CB217" s="539"/>
      <c r="CC217" s="539"/>
      <c r="CD217" s="539"/>
      <c r="CE217" s="539"/>
      <c r="CF217" s="539"/>
      <c r="CG217" s="539"/>
      <c r="CH217" s="539"/>
      <c r="CI217" s="539"/>
      <c r="CJ217" s="539"/>
      <c r="CK217" s="539"/>
      <c r="CL217" s="539"/>
      <c r="CM217" s="539"/>
      <c r="CN217" s="539"/>
      <c r="CO217" s="539"/>
      <c r="CP217" s="364"/>
      <c r="CQ217" s="364"/>
    </row>
    <row r="218" spans="1:95" s="37" customFormat="1" ht="37.5" customHeight="1" x14ac:dyDescent="0.15">
      <c r="A218" s="739" t="str">
        <f>IF(B218&lt;&gt;"",設定!$C$4,"")</f>
        <v/>
      </c>
      <c r="B218" s="731" t="str">
        <f t="shared" si="70"/>
        <v/>
      </c>
      <c r="C218" s="376">
        <f t="shared" si="71"/>
        <v>206</v>
      </c>
      <c r="D218" s="766"/>
      <c r="E218" s="384"/>
      <c r="F218" s="385"/>
      <c r="G218" s="386"/>
      <c r="H218" s="387"/>
      <c r="I218" s="388"/>
      <c r="J218" s="389" t="str">
        <f>IFERROR(IF(I218="","",VLOOKUP(I218,国・地域!A:C,2,FALSE)),"正しい番号を入力してください")</f>
        <v/>
      </c>
      <c r="K218" s="390" t="str">
        <f>IFERROR(IF(I218="","",VLOOKUP(I218,国・地域!A:C,3,FALSE)),"正しい番号を入力してください")</f>
        <v/>
      </c>
      <c r="L218" s="383"/>
      <c r="M218" s="391"/>
      <c r="N218" s="392"/>
      <c r="O218" s="392"/>
      <c r="P218" s="392"/>
      <c r="Q218" s="392"/>
      <c r="R218" s="392"/>
      <c r="S218" s="392"/>
      <c r="T218" s="392"/>
      <c r="U218" s="393"/>
      <c r="V218" s="394"/>
      <c r="W218" s="393"/>
      <c r="X218" s="394"/>
      <c r="Y218" s="395"/>
      <c r="Z218" s="396"/>
      <c r="AA218" s="397"/>
      <c r="AB218" s="398"/>
      <c r="AC218" s="397"/>
      <c r="AD218" s="396"/>
      <c r="AE218" s="399"/>
      <c r="AF218" s="398"/>
      <c r="AG218" s="397"/>
      <c r="AH218" s="396"/>
      <c r="AI218" s="399"/>
      <c r="AJ218" s="398"/>
      <c r="AK218" s="397"/>
      <c r="AL218" s="396"/>
      <c r="AM218" s="384"/>
      <c r="AN218" s="386"/>
      <c r="AO218" s="383"/>
      <c r="AP218" s="384"/>
      <c r="AQ218" s="386"/>
      <c r="AR218" s="400"/>
      <c r="AS218" s="401"/>
      <c r="AT218" s="384"/>
      <c r="AU218" s="386"/>
      <c r="AV218" s="400"/>
      <c r="AW218" s="402"/>
      <c r="AX218" s="105" t="str">
        <f t="shared" si="73"/>
        <v/>
      </c>
      <c r="AY218" s="105" t="str">
        <f t="shared" si="74"/>
        <v/>
      </c>
      <c r="AZ218" s="540"/>
      <c r="BA218" s="513">
        <f t="shared" si="75"/>
        <v>0</v>
      </c>
      <c r="BB218" s="513">
        <f t="shared" si="76"/>
        <v>0</v>
      </c>
      <c r="BC218" s="513">
        <f t="shared" si="77"/>
        <v>0</v>
      </c>
      <c r="BD218" s="513">
        <f t="shared" si="78"/>
        <v>0</v>
      </c>
      <c r="BE218" s="513">
        <f t="shared" si="79"/>
        <v>0</v>
      </c>
      <c r="BF218" s="513">
        <f t="shared" si="72"/>
        <v>0</v>
      </c>
      <c r="BG218" s="513">
        <f t="shared" si="80"/>
        <v>0</v>
      </c>
      <c r="BH218" s="513">
        <f t="shared" si="81"/>
        <v>0</v>
      </c>
      <c r="BI218" s="513">
        <f t="shared" si="82"/>
        <v>0</v>
      </c>
      <c r="BJ218" s="513">
        <f t="shared" si="83"/>
        <v>0</v>
      </c>
      <c r="BK218" s="513">
        <f t="shared" si="84"/>
        <v>0</v>
      </c>
      <c r="BL218" s="513">
        <f t="shared" si="85"/>
        <v>0</v>
      </c>
      <c r="BM218" s="513">
        <f t="shared" si="86"/>
        <v>0</v>
      </c>
      <c r="BN218" s="513"/>
      <c r="BO218" s="513">
        <f t="shared" si="87"/>
        <v>0</v>
      </c>
      <c r="BP218" s="540"/>
      <c r="BQ218" s="540"/>
      <c r="BR218" s="540"/>
      <c r="BS218" s="540"/>
      <c r="BT218" s="540"/>
      <c r="BU218" s="540"/>
      <c r="BV218" s="540"/>
      <c r="BW218" s="539"/>
      <c r="BX218" s="539"/>
      <c r="BY218" s="539"/>
      <c r="BZ218" s="539"/>
      <c r="CA218" s="539"/>
      <c r="CB218" s="539"/>
      <c r="CC218" s="539"/>
      <c r="CD218" s="539"/>
      <c r="CE218" s="539"/>
      <c r="CF218" s="539"/>
      <c r="CG218" s="539"/>
      <c r="CH218" s="539"/>
      <c r="CI218" s="539"/>
      <c r="CJ218" s="539"/>
      <c r="CK218" s="539"/>
      <c r="CL218" s="539"/>
      <c r="CM218" s="539"/>
      <c r="CN218" s="539"/>
      <c r="CO218" s="539"/>
      <c r="CP218" s="364"/>
      <c r="CQ218" s="364"/>
    </row>
    <row r="219" spans="1:95" s="37" customFormat="1" ht="37.5" customHeight="1" x14ac:dyDescent="0.15">
      <c r="A219" s="687" t="str">
        <f>IF(B219&lt;&gt;"",設定!$C$4,"")</f>
        <v/>
      </c>
      <c r="B219" s="253" t="str">
        <f t="shared" si="70"/>
        <v/>
      </c>
      <c r="C219" s="444">
        <f t="shared" si="71"/>
        <v>207</v>
      </c>
      <c r="D219" s="767"/>
      <c r="E219" s="403"/>
      <c r="F219" s="404"/>
      <c r="G219" s="405"/>
      <c r="H219" s="406"/>
      <c r="I219" s="407"/>
      <c r="J219" s="408" t="str">
        <f>IFERROR(IF(I219="","",VLOOKUP(I219,国・地域!A:C,2,FALSE)),"正しい番号を入力してください")</f>
        <v/>
      </c>
      <c r="K219" s="409" t="str">
        <f>IFERROR(IF(I219="","",VLOOKUP(I219,国・地域!A:C,3,FALSE)),"正しい番号を入力してください")</f>
        <v/>
      </c>
      <c r="L219" s="381"/>
      <c r="M219" s="410"/>
      <c r="N219" s="411"/>
      <c r="O219" s="411"/>
      <c r="P219" s="411"/>
      <c r="Q219" s="411"/>
      <c r="R219" s="411"/>
      <c r="S219" s="411"/>
      <c r="T219" s="411"/>
      <c r="U219" s="412"/>
      <c r="V219" s="413"/>
      <c r="W219" s="412"/>
      <c r="X219" s="413"/>
      <c r="Y219" s="414"/>
      <c r="Z219" s="415"/>
      <c r="AA219" s="416"/>
      <c r="AB219" s="417"/>
      <c r="AC219" s="416"/>
      <c r="AD219" s="415"/>
      <c r="AE219" s="418"/>
      <c r="AF219" s="417"/>
      <c r="AG219" s="416"/>
      <c r="AH219" s="415"/>
      <c r="AI219" s="418"/>
      <c r="AJ219" s="417"/>
      <c r="AK219" s="416"/>
      <c r="AL219" s="415"/>
      <c r="AM219" s="403"/>
      <c r="AN219" s="405"/>
      <c r="AO219" s="381"/>
      <c r="AP219" s="403"/>
      <c r="AQ219" s="405"/>
      <c r="AR219" s="419"/>
      <c r="AS219" s="420"/>
      <c r="AT219" s="403"/>
      <c r="AU219" s="405"/>
      <c r="AV219" s="419"/>
      <c r="AW219" s="421"/>
      <c r="AX219" s="105" t="str">
        <f t="shared" si="73"/>
        <v/>
      </c>
      <c r="AY219" s="105" t="str">
        <f t="shared" si="74"/>
        <v/>
      </c>
      <c r="AZ219" s="540"/>
      <c r="BA219" s="513">
        <f t="shared" si="75"/>
        <v>0</v>
      </c>
      <c r="BB219" s="513">
        <f t="shared" si="76"/>
        <v>0</v>
      </c>
      <c r="BC219" s="513">
        <f t="shared" si="77"/>
        <v>0</v>
      </c>
      <c r="BD219" s="513">
        <f t="shared" si="78"/>
        <v>0</v>
      </c>
      <c r="BE219" s="513">
        <f t="shared" si="79"/>
        <v>0</v>
      </c>
      <c r="BF219" s="513">
        <f t="shared" si="72"/>
        <v>0</v>
      </c>
      <c r="BG219" s="513">
        <f t="shared" si="80"/>
        <v>0</v>
      </c>
      <c r="BH219" s="513">
        <f t="shared" si="81"/>
        <v>0</v>
      </c>
      <c r="BI219" s="513">
        <f t="shared" si="82"/>
        <v>0</v>
      </c>
      <c r="BJ219" s="513">
        <f t="shared" si="83"/>
        <v>0</v>
      </c>
      <c r="BK219" s="513">
        <f t="shared" si="84"/>
        <v>0</v>
      </c>
      <c r="BL219" s="513">
        <f t="shared" si="85"/>
        <v>0</v>
      </c>
      <c r="BM219" s="513">
        <f t="shared" si="86"/>
        <v>0</v>
      </c>
      <c r="BN219" s="513"/>
      <c r="BO219" s="513">
        <f t="shared" si="87"/>
        <v>0</v>
      </c>
      <c r="BP219" s="540"/>
      <c r="BQ219" s="540"/>
      <c r="BR219" s="540"/>
      <c r="BS219" s="540"/>
      <c r="BT219" s="540"/>
      <c r="BU219" s="540"/>
      <c r="BV219" s="540"/>
      <c r="BW219" s="539"/>
      <c r="BX219" s="539"/>
      <c r="BY219" s="539"/>
      <c r="BZ219" s="539"/>
      <c r="CA219" s="539"/>
      <c r="CB219" s="539"/>
      <c r="CC219" s="539"/>
      <c r="CD219" s="539"/>
      <c r="CE219" s="539"/>
      <c r="CF219" s="539"/>
      <c r="CG219" s="539"/>
      <c r="CH219" s="539"/>
      <c r="CI219" s="539"/>
      <c r="CJ219" s="539"/>
      <c r="CK219" s="539"/>
      <c r="CL219" s="539"/>
      <c r="CM219" s="539"/>
      <c r="CN219" s="539"/>
      <c r="CO219" s="539"/>
      <c r="CP219" s="364"/>
      <c r="CQ219" s="364"/>
    </row>
    <row r="220" spans="1:95" s="37" customFormat="1" ht="37.5" customHeight="1" x14ac:dyDescent="0.15">
      <c r="A220" s="687" t="str">
        <f>IF(B220&lt;&gt;"",設定!$C$4,"")</f>
        <v/>
      </c>
      <c r="B220" s="253" t="str">
        <f t="shared" si="70"/>
        <v/>
      </c>
      <c r="C220" s="444">
        <f t="shared" si="71"/>
        <v>208</v>
      </c>
      <c r="D220" s="767"/>
      <c r="E220" s="403"/>
      <c r="F220" s="404"/>
      <c r="G220" s="405"/>
      <c r="H220" s="406"/>
      <c r="I220" s="407"/>
      <c r="J220" s="408" t="str">
        <f>IFERROR(IF(I220="","",VLOOKUP(I220,国・地域!A:C,2,FALSE)),"正しい番号を入力してください")</f>
        <v/>
      </c>
      <c r="K220" s="409" t="str">
        <f>IFERROR(IF(I220="","",VLOOKUP(I220,国・地域!A:C,3,FALSE)),"正しい番号を入力してください")</f>
        <v/>
      </c>
      <c r="L220" s="381"/>
      <c r="M220" s="410"/>
      <c r="N220" s="411"/>
      <c r="O220" s="411"/>
      <c r="P220" s="411"/>
      <c r="Q220" s="411"/>
      <c r="R220" s="411"/>
      <c r="S220" s="411"/>
      <c r="T220" s="411"/>
      <c r="U220" s="412"/>
      <c r="V220" s="413"/>
      <c r="W220" s="412"/>
      <c r="X220" s="413"/>
      <c r="Y220" s="414"/>
      <c r="Z220" s="415"/>
      <c r="AA220" s="416"/>
      <c r="AB220" s="417"/>
      <c r="AC220" s="416"/>
      <c r="AD220" s="415"/>
      <c r="AE220" s="418"/>
      <c r="AF220" s="417"/>
      <c r="AG220" s="416"/>
      <c r="AH220" s="415"/>
      <c r="AI220" s="418"/>
      <c r="AJ220" s="417"/>
      <c r="AK220" s="416"/>
      <c r="AL220" s="415"/>
      <c r="AM220" s="403"/>
      <c r="AN220" s="405"/>
      <c r="AO220" s="381"/>
      <c r="AP220" s="403"/>
      <c r="AQ220" s="405"/>
      <c r="AR220" s="419"/>
      <c r="AS220" s="420"/>
      <c r="AT220" s="403"/>
      <c r="AU220" s="405"/>
      <c r="AV220" s="419"/>
      <c r="AW220" s="421"/>
      <c r="AX220" s="105" t="str">
        <f t="shared" si="73"/>
        <v/>
      </c>
      <c r="AY220" s="105" t="str">
        <f t="shared" si="74"/>
        <v/>
      </c>
      <c r="AZ220" s="540"/>
      <c r="BA220" s="513">
        <f t="shared" si="75"/>
        <v>0</v>
      </c>
      <c r="BB220" s="513">
        <f t="shared" si="76"/>
        <v>0</v>
      </c>
      <c r="BC220" s="513">
        <f t="shared" si="77"/>
        <v>0</v>
      </c>
      <c r="BD220" s="513">
        <f t="shared" si="78"/>
        <v>0</v>
      </c>
      <c r="BE220" s="513">
        <f t="shared" si="79"/>
        <v>0</v>
      </c>
      <c r="BF220" s="513">
        <f t="shared" si="72"/>
        <v>0</v>
      </c>
      <c r="BG220" s="513">
        <f t="shared" si="80"/>
        <v>0</v>
      </c>
      <c r="BH220" s="513">
        <f t="shared" si="81"/>
        <v>0</v>
      </c>
      <c r="BI220" s="513">
        <f t="shared" si="82"/>
        <v>0</v>
      </c>
      <c r="BJ220" s="513">
        <f t="shared" si="83"/>
        <v>0</v>
      </c>
      <c r="BK220" s="513">
        <f t="shared" si="84"/>
        <v>0</v>
      </c>
      <c r="BL220" s="513">
        <f t="shared" si="85"/>
        <v>0</v>
      </c>
      <c r="BM220" s="513">
        <f t="shared" si="86"/>
        <v>0</v>
      </c>
      <c r="BN220" s="513"/>
      <c r="BO220" s="513">
        <f t="shared" si="87"/>
        <v>0</v>
      </c>
      <c r="BP220" s="540"/>
      <c r="BQ220" s="540"/>
      <c r="BR220" s="540"/>
      <c r="BS220" s="540"/>
      <c r="BT220" s="540"/>
      <c r="BU220" s="540"/>
      <c r="BV220" s="540"/>
      <c r="BW220" s="539"/>
      <c r="BX220" s="539"/>
      <c r="BY220" s="539"/>
      <c r="BZ220" s="539"/>
      <c r="CA220" s="539"/>
      <c r="CB220" s="539"/>
      <c r="CC220" s="539"/>
      <c r="CD220" s="539"/>
      <c r="CE220" s="539"/>
      <c r="CF220" s="539"/>
      <c r="CG220" s="539"/>
      <c r="CH220" s="539"/>
      <c r="CI220" s="539"/>
      <c r="CJ220" s="539"/>
      <c r="CK220" s="539"/>
      <c r="CL220" s="539"/>
      <c r="CM220" s="539"/>
      <c r="CN220" s="539"/>
      <c r="CO220" s="539"/>
      <c r="CP220" s="364"/>
      <c r="CQ220" s="364"/>
    </row>
    <row r="221" spans="1:95" s="37" customFormat="1" ht="37.5" customHeight="1" x14ac:dyDescent="0.15">
      <c r="A221" s="687" t="str">
        <f>IF(B221&lt;&gt;"",設定!$C$4,"")</f>
        <v/>
      </c>
      <c r="B221" s="253" t="str">
        <f t="shared" si="70"/>
        <v/>
      </c>
      <c r="C221" s="444">
        <f t="shared" si="71"/>
        <v>209</v>
      </c>
      <c r="D221" s="767"/>
      <c r="E221" s="403"/>
      <c r="F221" s="404"/>
      <c r="G221" s="405"/>
      <c r="H221" s="406"/>
      <c r="I221" s="407"/>
      <c r="J221" s="408" t="str">
        <f>IFERROR(IF(I221="","",VLOOKUP(I221,国・地域!A:C,2,FALSE)),"正しい番号を入力してください")</f>
        <v/>
      </c>
      <c r="K221" s="409" t="str">
        <f>IFERROR(IF(I221="","",VLOOKUP(I221,国・地域!A:C,3,FALSE)),"正しい番号を入力してください")</f>
        <v/>
      </c>
      <c r="L221" s="381"/>
      <c r="M221" s="410"/>
      <c r="N221" s="411"/>
      <c r="O221" s="411"/>
      <c r="P221" s="411"/>
      <c r="Q221" s="411"/>
      <c r="R221" s="411"/>
      <c r="S221" s="411"/>
      <c r="T221" s="411"/>
      <c r="U221" s="412"/>
      <c r="V221" s="413"/>
      <c r="W221" s="412"/>
      <c r="X221" s="413"/>
      <c r="Y221" s="414"/>
      <c r="Z221" s="415"/>
      <c r="AA221" s="416"/>
      <c r="AB221" s="417"/>
      <c r="AC221" s="416"/>
      <c r="AD221" s="415"/>
      <c r="AE221" s="418"/>
      <c r="AF221" s="417"/>
      <c r="AG221" s="416"/>
      <c r="AH221" s="415"/>
      <c r="AI221" s="418"/>
      <c r="AJ221" s="417"/>
      <c r="AK221" s="416"/>
      <c r="AL221" s="415"/>
      <c r="AM221" s="403"/>
      <c r="AN221" s="405"/>
      <c r="AO221" s="381"/>
      <c r="AP221" s="403"/>
      <c r="AQ221" s="405"/>
      <c r="AR221" s="419"/>
      <c r="AS221" s="420"/>
      <c r="AT221" s="403"/>
      <c r="AU221" s="405"/>
      <c r="AV221" s="419"/>
      <c r="AW221" s="421"/>
      <c r="AX221" s="105" t="str">
        <f t="shared" si="73"/>
        <v/>
      </c>
      <c r="AY221" s="105" t="str">
        <f t="shared" si="74"/>
        <v/>
      </c>
      <c r="AZ221" s="540"/>
      <c r="BA221" s="513">
        <f t="shared" si="75"/>
        <v>0</v>
      </c>
      <c r="BB221" s="513">
        <f t="shared" si="76"/>
        <v>0</v>
      </c>
      <c r="BC221" s="513">
        <f t="shared" si="77"/>
        <v>0</v>
      </c>
      <c r="BD221" s="513">
        <f t="shared" si="78"/>
        <v>0</v>
      </c>
      <c r="BE221" s="513">
        <f t="shared" si="79"/>
        <v>0</v>
      </c>
      <c r="BF221" s="513">
        <f t="shared" si="72"/>
        <v>0</v>
      </c>
      <c r="BG221" s="513">
        <f t="shared" si="80"/>
        <v>0</v>
      </c>
      <c r="BH221" s="513">
        <f t="shared" si="81"/>
        <v>0</v>
      </c>
      <c r="BI221" s="513">
        <f t="shared" si="82"/>
        <v>0</v>
      </c>
      <c r="BJ221" s="513">
        <f t="shared" si="83"/>
        <v>0</v>
      </c>
      <c r="BK221" s="513">
        <f t="shared" si="84"/>
        <v>0</v>
      </c>
      <c r="BL221" s="513">
        <f t="shared" si="85"/>
        <v>0</v>
      </c>
      <c r="BM221" s="513">
        <f t="shared" si="86"/>
        <v>0</v>
      </c>
      <c r="BN221" s="513"/>
      <c r="BO221" s="513">
        <f t="shared" si="87"/>
        <v>0</v>
      </c>
      <c r="BP221" s="540"/>
      <c r="BQ221" s="540"/>
      <c r="BR221" s="540"/>
      <c r="BS221" s="540"/>
      <c r="BT221" s="540"/>
      <c r="BU221" s="540"/>
      <c r="BV221" s="540"/>
      <c r="BW221" s="539"/>
      <c r="BX221" s="539"/>
      <c r="BY221" s="539"/>
      <c r="BZ221" s="539"/>
      <c r="CA221" s="539"/>
      <c r="CB221" s="539"/>
      <c r="CC221" s="539"/>
      <c r="CD221" s="539"/>
      <c r="CE221" s="539"/>
      <c r="CF221" s="539"/>
      <c r="CG221" s="539"/>
      <c r="CH221" s="539"/>
      <c r="CI221" s="539"/>
      <c r="CJ221" s="539"/>
      <c r="CK221" s="539"/>
      <c r="CL221" s="539"/>
      <c r="CM221" s="539"/>
      <c r="CN221" s="539"/>
      <c r="CO221" s="539"/>
      <c r="CP221" s="364"/>
      <c r="CQ221" s="364"/>
    </row>
    <row r="222" spans="1:95" s="37" customFormat="1" ht="37.5" customHeight="1" x14ac:dyDescent="0.15">
      <c r="A222" s="738" t="str">
        <f>IF(B222&lt;&gt;"",設定!$C$4,"")</f>
        <v/>
      </c>
      <c r="B222" s="254" t="str">
        <f t="shared" si="70"/>
        <v/>
      </c>
      <c r="C222" s="445">
        <f t="shared" si="71"/>
        <v>210</v>
      </c>
      <c r="D222" s="768"/>
      <c r="E222" s="422"/>
      <c r="F222" s="423"/>
      <c r="G222" s="424"/>
      <c r="H222" s="425"/>
      <c r="I222" s="426"/>
      <c r="J222" s="427" t="str">
        <f>IFERROR(IF(I222="","",VLOOKUP(I222,国・地域!A:C,2,FALSE)),"正しい番号を入力してください")</f>
        <v/>
      </c>
      <c r="K222" s="428" t="str">
        <f>IFERROR(IF(I222="","",VLOOKUP(I222,国・地域!A:C,3,FALSE)),"正しい番号を入力してください")</f>
        <v/>
      </c>
      <c r="L222" s="382"/>
      <c r="M222" s="429"/>
      <c r="N222" s="430"/>
      <c r="O222" s="430"/>
      <c r="P222" s="430"/>
      <c r="Q222" s="430"/>
      <c r="R222" s="430"/>
      <c r="S222" s="430"/>
      <c r="T222" s="430"/>
      <c r="U222" s="431"/>
      <c r="V222" s="432"/>
      <c r="W222" s="431"/>
      <c r="X222" s="432"/>
      <c r="Y222" s="433"/>
      <c r="Z222" s="434"/>
      <c r="AA222" s="435"/>
      <c r="AB222" s="436"/>
      <c r="AC222" s="435"/>
      <c r="AD222" s="434"/>
      <c r="AE222" s="437"/>
      <c r="AF222" s="436"/>
      <c r="AG222" s="435"/>
      <c r="AH222" s="434"/>
      <c r="AI222" s="437"/>
      <c r="AJ222" s="436"/>
      <c r="AK222" s="435"/>
      <c r="AL222" s="434"/>
      <c r="AM222" s="422"/>
      <c r="AN222" s="424"/>
      <c r="AO222" s="382"/>
      <c r="AP222" s="422"/>
      <c r="AQ222" s="424"/>
      <c r="AR222" s="438"/>
      <c r="AS222" s="439"/>
      <c r="AT222" s="422"/>
      <c r="AU222" s="424"/>
      <c r="AV222" s="438"/>
      <c r="AW222" s="440"/>
      <c r="AX222" s="105" t="str">
        <f t="shared" si="73"/>
        <v/>
      </c>
      <c r="AY222" s="105" t="str">
        <f t="shared" si="74"/>
        <v/>
      </c>
      <c r="AZ222" s="540"/>
      <c r="BA222" s="513">
        <f t="shared" si="75"/>
        <v>0</v>
      </c>
      <c r="BB222" s="513">
        <f t="shared" si="76"/>
        <v>0</v>
      </c>
      <c r="BC222" s="513">
        <f t="shared" si="77"/>
        <v>0</v>
      </c>
      <c r="BD222" s="513">
        <f t="shared" si="78"/>
        <v>0</v>
      </c>
      <c r="BE222" s="513">
        <f t="shared" si="79"/>
        <v>0</v>
      </c>
      <c r="BF222" s="513">
        <f t="shared" si="72"/>
        <v>0</v>
      </c>
      <c r="BG222" s="513">
        <f t="shared" si="80"/>
        <v>0</v>
      </c>
      <c r="BH222" s="513">
        <f t="shared" si="81"/>
        <v>0</v>
      </c>
      <c r="BI222" s="513">
        <f t="shared" si="82"/>
        <v>0</v>
      </c>
      <c r="BJ222" s="513">
        <f t="shared" si="83"/>
        <v>0</v>
      </c>
      <c r="BK222" s="513">
        <f t="shared" si="84"/>
        <v>0</v>
      </c>
      <c r="BL222" s="513">
        <f t="shared" si="85"/>
        <v>0</v>
      </c>
      <c r="BM222" s="513">
        <f t="shared" si="86"/>
        <v>0</v>
      </c>
      <c r="BN222" s="513"/>
      <c r="BO222" s="513">
        <f t="shared" si="87"/>
        <v>0</v>
      </c>
      <c r="BP222" s="540"/>
      <c r="BQ222" s="540"/>
      <c r="BR222" s="540"/>
      <c r="BS222" s="540"/>
      <c r="BT222" s="540"/>
      <c r="BU222" s="540"/>
      <c r="BV222" s="540"/>
      <c r="BW222" s="539"/>
      <c r="BX222" s="539"/>
      <c r="BY222" s="539"/>
      <c r="BZ222" s="539"/>
      <c r="CA222" s="539"/>
      <c r="CB222" s="539"/>
      <c r="CC222" s="539"/>
      <c r="CD222" s="539"/>
      <c r="CE222" s="539"/>
      <c r="CF222" s="539"/>
      <c r="CG222" s="539"/>
      <c r="CH222" s="539"/>
      <c r="CI222" s="539"/>
      <c r="CJ222" s="539"/>
      <c r="CK222" s="539"/>
      <c r="CL222" s="539"/>
      <c r="CM222" s="539"/>
      <c r="CN222" s="539"/>
      <c r="CO222" s="539"/>
      <c r="CP222" s="364"/>
      <c r="CQ222" s="364"/>
    </row>
    <row r="223" spans="1:95" s="37" customFormat="1" ht="37.5" customHeight="1" x14ac:dyDescent="0.15">
      <c r="A223" s="739" t="str">
        <f>IF(B223&lt;&gt;"",設定!$C$4,"")</f>
        <v/>
      </c>
      <c r="B223" s="731" t="str">
        <f t="shared" si="70"/>
        <v/>
      </c>
      <c r="C223" s="376">
        <f t="shared" si="71"/>
        <v>211</v>
      </c>
      <c r="D223" s="766"/>
      <c r="E223" s="384"/>
      <c r="F223" s="385"/>
      <c r="G223" s="386"/>
      <c r="H223" s="387"/>
      <c r="I223" s="388"/>
      <c r="J223" s="389" t="str">
        <f>IFERROR(IF(I223="","",VLOOKUP(I223,国・地域!A:C,2,FALSE)),"正しい番号を入力してください")</f>
        <v/>
      </c>
      <c r="K223" s="390" t="str">
        <f>IFERROR(IF(I223="","",VLOOKUP(I223,国・地域!A:C,3,FALSE)),"正しい番号を入力してください")</f>
        <v/>
      </c>
      <c r="L223" s="383"/>
      <c r="M223" s="391"/>
      <c r="N223" s="392"/>
      <c r="O223" s="392"/>
      <c r="P223" s="392"/>
      <c r="Q223" s="392"/>
      <c r="R223" s="392"/>
      <c r="S223" s="392"/>
      <c r="T223" s="392"/>
      <c r="U223" s="393"/>
      <c r="V223" s="394"/>
      <c r="W223" s="393"/>
      <c r="X223" s="394"/>
      <c r="Y223" s="395"/>
      <c r="Z223" s="396"/>
      <c r="AA223" s="397"/>
      <c r="AB223" s="398"/>
      <c r="AC223" s="397"/>
      <c r="AD223" s="396"/>
      <c r="AE223" s="399"/>
      <c r="AF223" s="398"/>
      <c r="AG223" s="397"/>
      <c r="AH223" s="396"/>
      <c r="AI223" s="399"/>
      <c r="AJ223" s="398"/>
      <c r="AK223" s="397"/>
      <c r="AL223" s="396"/>
      <c r="AM223" s="384"/>
      <c r="AN223" s="386"/>
      <c r="AO223" s="383"/>
      <c r="AP223" s="384"/>
      <c r="AQ223" s="386"/>
      <c r="AR223" s="400"/>
      <c r="AS223" s="401"/>
      <c r="AT223" s="384"/>
      <c r="AU223" s="386"/>
      <c r="AV223" s="400"/>
      <c r="AW223" s="402"/>
      <c r="AX223" s="105" t="str">
        <f t="shared" si="73"/>
        <v/>
      </c>
      <c r="AY223" s="105" t="str">
        <f t="shared" si="74"/>
        <v/>
      </c>
      <c r="AZ223" s="540"/>
      <c r="BA223" s="513">
        <f t="shared" si="75"/>
        <v>0</v>
      </c>
      <c r="BB223" s="513">
        <f t="shared" si="76"/>
        <v>0</v>
      </c>
      <c r="BC223" s="513">
        <f t="shared" si="77"/>
        <v>0</v>
      </c>
      <c r="BD223" s="513">
        <f t="shared" si="78"/>
        <v>0</v>
      </c>
      <c r="BE223" s="513">
        <f t="shared" si="79"/>
        <v>0</v>
      </c>
      <c r="BF223" s="513">
        <f t="shared" si="72"/>
        <v>0</v>
      </c>
      <c r="BG223" s="513">
        <f t="shared" si="80"/>
        <v>0</v>
      </c>
      <c r="BH223" s="513">
        <f t="shared" si="81"/>
        <v>0</v>
      </c>
      <c r="BI223" s="513">
        <f t="shared" si="82"/>
        <v>0</v>
      </c>
      <c r="BJ223" s="513">
        <f t="shared" si="83"/>
        <v>0</v>
      </c>
      <c r="BK223" s="513">
        <f t="shared" si="84"/>
        <v>0</v>
      </c>
      <c r="BL223" s="513">
        <f t="shared" si="85"/>
        <v>0</v>
      </c>
      <c r="BM223" s="513">
        <f t="shared" si="86"/>
        <v>0</v>
      </c>
      <c r="BN223" s="513"/>
      <c r="BO223" s="513">
        <f t="shared" si="87"/>
        <v>0</v>
      </c>
      <c r="BP223" s="540"/>
      <c r="BQ223" s="540"/>
      <c r="BR223" s="540"/>
      <c r="BS223" s="540"/>
      <c r="BT223" s="540"/>
      <c r="BU223" s="540"/>
      <c r="BV223" s="540"/>
      <c r="BW223" s="539"/>
      <c r="BX223" s="539"/>
      <c r="BY223" s="539"/>
      <c r="BZ223" s="539"/>
      <c r="CA223" s="539"/>
      <c r="CB223" s="539"/>
      <c r="CC223" s="539"/>
      <c r="CD223" s="539"/>
      <c r="CE223" s="539"/>
      <c r="CF223" s="539"/>
      <c r="CG223" s="539"/>
      <c r="CH223" s="539"/>
      <c r="CI223" s="539"/>
      <c r="CJ223" s="539"/>
      <c r="CK223" s="539"/>
      <c r="CL223" s="539"/>
      <c r="CM223" s="539"/>
      <c r="CN223" s="539"/>
      <c r="CO223" s="539"/>
      <c r="CP223" s="364"/>
      <c r="CQ223" s="364"/>
    </row>
    <row r="224" spans="1:95" s="37" customFormat="1" ht="37.5" customHeight="1" x14ac:dyDescent="0.15">
      <c r="A224" s="687" t="str">
        <f>IF(B224&lt;&gt;"",設定!$C$4,"")</f>
        <v/>
      </c>
      <c r="B224" s="253" t="str">
        <f t="shared" si="70"/>
        <v/>
      </c>
      <c r="C224" s="444">
        <f t="shared" si="71"/>
        <v>212</v>
      </c>
      <c r="D224" s="767"/>
      <c r="E224" s="403"/>
      <c r="F224" s="404"/>
      <c r="G224" s="405"/>
      <c r="H224" s="406"/>
      <c r="I224" s="407"/>
      <c r="J224" s="408" t="str">
        <f>IFERROR(IF(I224="","",VLOOKUP(I224,国・地域!A:C,2,FALSE)),"正しい番号を入力してください")</f>
        <v/>
      </c>
      <c r="K224" s="409" t="str">
        <f>IFERROR(IF(I224="","",VLOOKUP(I224,国・地域!A:C,3,FALSE)),"正しい番号を入力してください")</f>
        <v/>
      </c>
      <c r="L224" s="381"/>
      <c r="M224" s="410"/>
      <c r="N224" s="411"/>
      <c r="O224" s="411"/>
      <c r="P224" s="411"/>
      <c r="Q224" s="411"/>
      <c r="R224" s="411"/>
      <c r="S224" s="411"/>
      <c r="T224" s="411"/>
      <c r="U224" s="412"/>
      <c r="V224" s="413"/>
      <c r="W224" s="412"/>
      <c r="X224" s="413"/>
      <c r="Y224" s="414"/>
      <c r="Z224" s="415"/>
      <c r="AA224" s="416"/>
      <c r="AB224" s="417"/>
      <c r="AC224" s="416"/>
      <c r="AD224" s="415"/>
      <c r="AE224" s="418"/>
      <c r="AF224" s="417"/>
      <c r="AG224" s="416"/>
      <c r="AH224" s="415"/>
      <c r="AI224" s="418"/>
      <c r="AJ224" s="417"/>
      <c r="AK224" s="416"/>
      <c r="AL224" s="415"/>
      <c r="AM224" s="403"/>
      <c r="AN224" s="405"/>
      <c r="AO224" s="381"/>
      <c r="AP224" s="403"/>
      <c r="AQ224" s="405"/>
      <c r="AR224" s="419"/>
      <c r="AS224" s="420"/>
      <c r="AT224" s="403"/>
      <c r="AU224" s="405"/>
      <c r="AV224" s="419"/>
      <c r="AW224" s="421"/>
      <c r="AX224" s="105" t="str">
        <f t="shared" si="73"/>
        <v/>
      </c>
      <c r="AY224" s="105" t="str">
        <f t="shared" si="74"/>
        <v/>
      </c>
      <c r="AZ224" s="540"/>
      <c r="BA224" s="513">
        <f t="shared" si="75"/>
        <v>0</v>
      </c>
      <c r="BB224" s="513">
        <f t="shared" si="76"/>
        <v>0</v>
      </c>
      <c r="BC224" s="513">
        <f t="shared" si="77"/>
        <v>0</v>
      </c>
      <c r="BD224" s="513">
        <f t="shared" si="78"/>
        <v>0</v>
      </c>
      <c r="BE224" s="513">
        <f t="shared" si="79"/>
        <v>0</v>
      </c>
      <c r="BF224" s="513">
        <f t="shared" si="72"/>
        <v>0</v>
      </c>
      <c r="BG224" s="513">
        <f t="shared" si="80"/>
        <v>0</v>
      </c>
      <c r="BH224" s="513">
        <f t="shared" si="81"/>
        <v>0</v>
      </c>
      <c r="BI224" s="513">
        <f t="shared" si="82"/>
        <v>0</v>
      </c>
      <c r="BJ224" s="513">
        <f t="shared" si="83"/>
        <v>0</v>
      </c>
      <c r="BK224" s="513">
        <f t="shared" si="84"/>
        <v>0</v>
      </c>
      <c r="BL224" s="513">
        <f t="shared" si="85"/>
        <v>0</v>
      </c>
      <c r="BM224" s="513">
        <f t="shared" si="86"/>
        <v>0</v>
      </c>
      <c r="BN224" s="513"/>
      <c r="BO224" s="513">
        <f t="shared" si="87"/>
        <v>0</v>
      </c>
      <c r="BP224" s="540"/>
      <c r="BQ224" s="540"/>
      <c r="BR224" s="540"/>
      <c r="BS224" s="540"/>
      <c r="BT224" s="540"/>
      <c r="BU224" s="540"/>
      <c r="BV224" s="540"/>
      <c r="BW224" s="539"/>
      <c r="BX224" s="539"/>
      <c r="BY224" s="539"/>
      <c r="BZ224" s="539"/>
      <c r="CA224" s="539"/>
      <c r="CB224" s="539"/>
      <c r="CC224" s="539"/>
      <c r="CD224" s="539"/>
      <c r="CE224" s="539"/>
      <c r="CF224" s="539"/>
      <c r="CG224" s="539"/>
      <c r="CH224" s="539"/>
      <c r="CI224" s="539"/>
      <c r="CJ224" s="539"/>
      <c r="CK224" s="539"/>
      <c r="CL224" s="539"/>
      <c r="CM224" s="539"/>
      <c r="CN224" s="539"/>
      <c r="CO224" s="539"/>
      <c r="CP224" s="364"/>
      <c r="CQ224" s="364"/>
    </row>
    <row r="225" spans="1:95" s="37" customFormat="1" ht="37.5" customHeight="1" x14ac:dyDescent="0.15">
      <c r="A225" s="687" t="str">
        <f>IF(B225&lt;&gt;"",設定!$C$4,"")</f>
        <v/>
      </c>
      <c r="B225" s="253" t="str">
        <f t="shared" si="70"/>
        <v/>
      </c>
      <c r="C225" s="444">
        <f t="shared" si="71"/>
        <v>213</v>
      </c>
      <c r="D225" s="767"/>
      <c r="E225" s="403"/>
      <c r="F225" s="404"/>
      <c r="G225" s="405"/>
      <c r="H225" s="406"/>
      <c r="I225" s="407"/>
      <c r="J225" s="408" t="str">
        <f>IFERROR(IF(I225="","",VLOOKUP(I225,国・地域!A:C,2,FALSE)),"正しい番号を入力してください")</f>
        <v/>
      </c>
      <c r="K225" s="409" t="str">
        <f>IFERROR(IF(I225="","",VLOOKUP(I225,国・地域!A:C,3,FALSE)),"正しい番号を入力してください")</f>
        <v/>
      </c>
      <c r="L225" s="381"/>
      <c r="M225" s="410"/>
      <c r="N225" s="411"/>
      <c r="O225" s="411"/>
      <c r="P225" s="411"/>
      <c r="Q225" s="411"/>
      <c r="R225" s="411"/>
      <c r="S225" s="411"/>
      <c r="T225" s="411"/>
      <c r="U225" s="412"/>
      <c r="V225" s="413"/>
      <c r="W225" s="412"/>
      <c r="X225" s="413"/>
      <c r="Y225" s="414"/>
      <c r="Z225" s="415"/>
      <c r="AA225" s="416"/>
      <c r="AB225" s="417"/>
      <c r="AC225" s="416"/>
      <c r="AD225" s="415"/>
      <c r="AE225" s="418"/>
      <c r="AF225" s="417"/>
      <c r="AG225" s="416"/>
      <c r="AH225" s="415"/>
      <c r="AI225" s="418"/>
      <c r="AJ225" s="417"/>
      <c r="AK225" s="416"/>
      <c r="AL225" s="415"/>
      <c r="AM225" s="403"/>
      <c r="AN225" s="405"/>
      <c r="AO225" s="381"/>
      <c r="AP225" s="403"/>
      <c r="AQ225" s="405"/>
      <c r="AR225" s="419"/>
      <c r="AS225" s="420"/>
      <c r="AT225" s="403"/>
      <c r="AU225" s="405"/>
      <c r="AV225" s="419"/>
      <c r="AW225" s="421"/>
      <c r="AX225" s="105" t="str">
        <f t="shared" si="73"/>
        <v/>
      </c>
      <c r="AY225" s="105" t="str">
        <f t="shared" si="74"/>
        <v/>
      </c>
      <c r="AZ225" s="540"/>
      <c r="BA225" s="513">
        <f t="shared" si="75"/>
        <v>0</v>
      </c>
      <c r="BB225" s="513">
        <f t="shared" si="76"/>
        <v>0</v>
      </c>
      <c r="BC225" s="513">
        <f t="shared" si="77"/>
        <v>0</v>
      </c>
      <c r="BD225" s="513">
        <f t="shared" si="78"/>
        <v>0</v>
      </c>
      <c r="BE225" s="513">
        <f t="shared" si="79"/>
        <v>0</v>
      </c>
      <c r="BF225" s="513">
        <f t="shared" si="72"/>
        <v>0</v>
      </c>
      <c r="BG225" s="513">
        <f t="shared" si="80"/>
        <v>0</v>
      </c>
      <c r="BH225" s="513">
        <f t="shared" si="81"/>
        <v>0</v>
      </c>
      <c r="BI225" s="513">
        <f t="shared" si="82"/>
        <v>0</v>
      </c>
      <c r="BJ225" s="513">
        <f t="shared" si="83"/>
        <v>0</v>
      </c>
      <c r="BK225" s="513">
        <f t="shared" si="84"/>
        <v>0</v>
      </c>
      <c r="BL225" s="513">
        <f t="shared" si="85"/>
        <v>0</v>
      </c>
      <c r="BM225" s="513">
        <f t="shared" si="86"/>
        <v>0</v>
      </c>
      <c r="BN225" s="513"/>
      <c r="BO225" s="513">
        <f t="shared" si="87"/>
        <v>0</v>
      </c>
      <c r="BP225" s="540"/>
      <c r="BQ225" s="540"/>
      <c r="BR225" s="540"/>
      <c r="BS225" s="540"/>
      <c r="BT225" s="540"/>
      <c r="BU225" s="540"/>
      <c r="BV225" s="540"/>
      <c r="BW225" s="539"/>
      <c r="BX225" s="539"/>
      <c r="BY225" s="539"/>
      <c r="BZ225" s="539"/>
      <c r="CA225" s="539"/>
      <c r="CB225" s="539"/>
      <c r="CC225" s="539"/>
      <c r="CD225" s="539"/>
      <c r="CE225" s="539"/>
      <c r="CF225" s="539"/>
      <c r="CG225" s="539"/>
      <c r="CH225" s="539"/>
      <c r="CI225" s="539"/>
      <c r="CJ225" s="539"/>
      <c r="CK225" s="539"/>
      <c r="CL225" s="539"/>
      <c r="CM225" s="539"/>
      <c r="CN225" s="539"/>
      <c r="CO225" s="539"/>
      <c r="CP225" s="364"/>
      <c r="CQ225" s="364"/>
    </row>
    <row r="226" spans="1:95" s="37" customFormat="1" ht="37.5" customHeight="1" x14ac:dyDescent="0.15">
      <c r="A226" s="687" t="str">
        <f>IF(B226&lt;&gt;"",設定!$C$4,"")</f>
        <v/>
      </c>
      <c r="B226" s="253" t="str">
        <f t="shared" si="70"/>
        <v/>
      </c>
      <c r="C226" s="444">
        <f t="shared" si="71"/>
        <v>214</v>
      </c>
      <c r="D226" s="767"/>
      <c r="E226" s="403"/>
      <c r="F226" s="404"/>
      <c r="G226" s="405"/>
      <c r="H226" s="406"/>
      <c r="I226" s="407"/>
      <c r="J226" s="408" t="str">
        <f>IFERROR(IF(I226="","",VLOOKUP(I226,国・地域!A:C,2,FALSE)),"正しい番号を入力してください")</f>
        <v/>
      </c>
      <c r="K226" s="409" t="str">
        <f>IFERROR(IF(I226="","",VLOOKUP(I226,国・地域!A:C,3,FALSE)),"正しい番号を入力してください")</f>
        <v/>
      </c>
      <c r="L226" s="381"/>
      <c r="M226" s="410"/>
      <c r="N226" s="411"/>
      <c r="O226" s="411"/>
      <c r="P226" s="411"/>
      <c r="Q226" s="411"/>
      <c r="R226" s="411"/>
      <c r="S226" s="411"/>
      <c r="T226" s="411"/>
      <c r="U226" s="412"/>
      <c r="V226" s="413"/>
      <c r="W226" s="412"/>
      <c r="X226" s="413"/>
      <c r="Y226" s="414"/>
      <c r="Z226" s="415"/>
      <c r="AA226" s="416"/>
      <c r="AB226" s="417"/>
      <c r="AC226" s="416"/>
      <c r="AD226" s="415"/>
      <c r="AE226" s="418"/>
      <c r="AF226" s="417"/>
      <c r="AG226" s="416"/>
      <c r="AH226" s="415"/>
      <c r="AI226" s="418"/>
      <c r="AJ226" s="417"/>
      <c r="AK226" s="416"/>
      <c r="AL226" s="415"/>
      <c r="AM226" s="403"/>
      <c r="AN226" s="405"/>
      <c r="AO226" s="381"/>
      <c r="AP226" s="403"/>
      <c r="AQ226" s="405"/>
      <c r="AR226" s="419"/>
      <c r="AS226" s="420"/>
      <c r="AT226" s="403"/>
      <c r="AU226" s="405"/>
      <c r="AV226" s="419"/>
      <c r="AW226" s="421"/>
      <c r="AX226" s="105" t="str">
        <f t="shared" si="73"/>
        <v/>
      </c>
      <c r="AY226" s="105" t="str">
        <f t="shared" si="74"/>
        <v/>
      </c>
      <c r="AZ226" s="540"/>
      <c r="BA226" s="513">
        <f t="shared" si="75"/>
        <v>0</v>
      </c>
      <c r="BB226" s="513">
        <f t="shared" si="76"/>
        <v>0</v>
      </c>
      <c r="BC226" s="513">
        <f t="shared" si="77"/>
        <v>0</v>
      </c>
      <c r="BD226" s="513">
        <f t="shared" si="78"/>
        <v>0</v>
      </c>
      <c r="BE226" s="513">
        <f t="shared" si="79"/>
        <v>0</v>
      </c>
      <c r="BF226" s="513">
        <f t="shared" si="72"/>
        <v>0</v>
      </c>
      <c r="BG226" s="513">
        <f t="shared" si="80"/>
        <v>0</v>
      </c>
      <c r="BH226" s="513">
        <f t="shared" si="81"/>
        <v>0</v>
      </c>
      <c r="BI226" s="513">
        <f t="shared" si="82"/>
        <v>0</v>
      </c>
      <c r="BJ226" s="513">
        <f t="shared" si="83"/>
        <v>0</v>
      </c>
      <c r="BK226" s="513">
        <f t="shared" si="84"/>
        <v>0</v>
      </c>
      <c r="BL226" s="513">
        <f t="shared" si="85"/>
        <v>0</v>
      </c>
      <c r="BM226" s="513">
        <f t="shared" si="86"/>
        <v>0</v>
      </c>
      <c r="BN226" s="513"/>
      <c r="BO226" s="513">
        <f t="shared" si="87"/>
        <v>0</v>
      </c>
      <c r="BP226" s="540"/>
      <c r="BQ226" s="540"/>
      <c r="BR226" s="540"/>
      <c r="BS226" s="540"/>
      <c r="BT226" s="540"/>
      <c r="BU226" s="540"/>
      <c r="BV226" s="540"/>
      <c r="BW226" s="539"/>
      <c r="BX226" s="539"/>
      <c r="BY226" s="539"/>
      <c r="BZ226" s="539"/>
      <c r="CA226" s="539"/>
      <c r="CB226" s="539"/>
      <c r="CC226" s="539"/>
      <c r="CD226" s="539"/>
      <c r="CE226" s="539"/>
      <c r="CF226" s="539"/>
      <c r="CG226" s="539"/>
      <c r="CH226" s="539"/>
      <c r="CI226" s="539"/>
      <c r="CJ226" s="539"/>
      <c r="CK226" s="539"/>
      <c r="CL226" s="539"/>
      <c r="CM226" s="539"/>
      <c r="CN226" s="539"/>
      <c r="CO226" s="539"/>
      <c r="CP226" s="364"/>
      <c r="CQ226" s="364"/>
    </row>
    <row r="227" spans="1:95" s="37" customFormat="1" ht="37.5" customHeight="1" x14ac:dyDescent="0.15">
      <c r="A227" s="738" t="str">
        <f>IF(B227&lt;&gt;"",設定!$C$4,"")</f>
        <v/>
      </c>
      <c r="B227" s="254" t="str">
        <f t="shared" si="70"/>
        <v/>
      </c>
      <c r="C227" s="445">
        <f t="shared" si="71"/>
        <v>215</v>
      </c>
      <c r="D227" s="768"/>
      <c r="E227" s="422"/>
      <c r="F227" s="423"/>
      <c r="G227" s="424"/>
      <c r="H227" s="425"/>
      <c r="I227" s="426"/>
      <c r="J227" s="427" t="str">
        <f>IFERROR(IF(I227="","",VLOOKUP(I227,国・地域!A:C,2,FALSE)),"正しい番号を入力してください")</f>
        <v/>
      </c>
      <c r="K227" s="428" t="str">
        <f>IFERROR(IF(I227="","",VLOOKUP(I227,国・地域!A:C,3,FALSE)),"正しい番号を入力してください")</f>
        <v/>
      </c>
      <c r="L227" s="382"/>
      <c r="M227" s="429"/>
      <c r="N227" s="430"/>
      <c r="O227" s="430"/>
      <c r="P227" s="430"/>
      <c r="Q227" s="430"/>
      <c r="R227" s="430"/>
      <c r="S227" s="430"/>
      <c r="T227" s="430"/>
      <c r="U227" s="431"/>
      <c r="V227" s="432"/>
      <c r="W227" s="431"/>
      <c r="X227" s="432"/>
      <c r="Y227" s="433"/>
      <c r="Z227" s="434"/>
      <c r="AA227" s="435"/>
      <c r="AB227" s="436"/>
      <c r="AC227" s="435"/>
      <c r="AD227" s="434"/>
      <c r="AE227" s="437"/>
      <c r="AF227" s="436"/>
      <c r="AG227" s="435"/>
      <c r="AH227" s="434"/>
      <c r="AI227" s="437"/>
      <c r="AJ227" s="436"/>
      <c r="AK227" s="435"/>
      <c r="AL227" s="434"/>
      <c r="AM227" s="422"/>
      <c r="AN227" s="424"/>
      <c r="AO227" s="382"/>
      <c r="AP227" s="422"/>
      <c r="AQ227" s="424"/>
      <c r="AR227" s="438"/>
      <c r="AS227" s="439"/>
      <c r="AT227" s="422"/>
      <c r="AU227" s="424"/>
      <c r="AV227" s="438"/>
      <c r="AW227" s="440"/>
      <c r="AX227" s="105" t="str">
        <f t="shared" si="73"/>
        <v/>
      </c>
      <c r="AY227" s="105" t="str">
        <f t="shared" si="74"/>
        <v/>
      </c>
      <c r="AZ227" s="540"/>
      <c r="BA227" s="513">
        <f t="shared" si="75"/>
        <v>0</v>
      </c>
      <c r="BB227" s="513">
        <f t="shared" si="76"/>
        <v>0</v>
      </c>
      <c r="BC227" s="513">
        <f t="shared" si="77"/>
        <v>0</v>
      </c>
      <c r="BD227" s="513">
        <f t="shared" si="78"/>
        <v>0</v>
      </c>
      <c r="BE227" s="513">
        <f t="shared" si="79"/>
        <v>0</v>
      </c>
      <c r="BF227" s="513">
        <f t="shared" si="72"/>
        <v>0</v>
      </c>
      <c r="BG227" s="513">
        <f t="shared" si="80"/>
        <v>0</v>
      </c>
      <c r="BH227" s="513">
        <f t="shared" si="81"/>
        <v>0</v>
      </c>
      <c r="BI227" s="513">
        <f t="shared" si="82"/>
        <v>0</v>
      </c>
      <c r="BJ227" s="513">
        <f t="shared" si="83"/>
        <v>0</v>
      </c>
      <c r="BK227" s="513">
        <f t="shared" si="84"/>
        <v>0</v>
      </c>
      <c r="BL227" s="513">
        <f t="shared" si="85"/>
        <v>0</v>
      </c>
      <c r="BM227" s="513">
        <f t="shared" si="86"/>
        <v>0</v>
      </c>
      <c r="BN227" s="513"/>
      <c r="BO227" s="513">
        <f t="shared" si="87"/>
        <v>0</v>
      </c>
      <c r="BP227" s="540"/>
      <c r="BQ227" s="540"/>
      <c r="BR227" s="540"/>
      <c r="BS227" s="540"/>
      <c r="BT227" s="540"/>
      <c r="BU227" s="540"/>
      <c r="BV227" s="540"/>
      <c r="BW227" s="539"/>
      <c r="BX227" s="539"/>
      <c r="BY227" s="539"/>
      <c r="BZ227" s="539"/>
      <c r="CA227" s="539"/>
      <c r="CB227" s="539"/>
      <c r="CC227" s="539"/>
      <c r="CD227" s="539"/>
      <c r="CE227" s="539"/>
      <c r="CF227" s="539"/>
      <c r="CG227" s="539"/>
      <c r="CH227" s="539"/>
      <c r="CI227" s="539"/>
      <c r="CJ227" s="539"/>
      <c r="CK227" s="539"/>
      <c r="CL227" s="539"/>
      <c r="CM227" s="539"/>
      <c r="CN227" s="539"/>
      <c r="CO227" s="539"/>
      <c r="CP227" s="364"/>
      <c r="CQ227" s="364"/>
    </row>
    <row r="228" spans="1:95" s="37" customFormat="1" ht="37.5" customHeight="1" x14ac:dyDescent="0.15">
      <c r="A228" s="739" t="str">
        <f>IF(B228&lt;&gt;"",設定!$C$4,"")</f>
        <v/>
      </c>
      <c r="B228" s="731" t="str">
        <f t="shared" si="70"/>
        <v/>
      </c>
      <c r="C228" s="376">
        <f t="shared" si="71"/>
        <v>216</v>
      </c>
      <c r="D228" s="766"/>
      <c r="E228" s="384"/>
      <c r="F228" s="385"/>
      <c r="G228" s="386"/>
      <c r="H228" s="387"/>
      <c r="I228" s="388"/>
      <c r="J228" s="389" t="str">
        <f>IFERROR(IF(I228="","",VLOOKUP(I228,国・地域!A:C,2,FALSE)),"正しい番号を入力してください")</f>
        <v/>
      </c>
      <c r="K228" s="390" t="str">
        <f>IFERROR(IF(I228="","",VLOOKUP(I228,国・地域!A:C,3,FALSE)),"正しい番号を入力してください")</f>
        <v/>
      </c>
      <c r="L228" s="383"/>
      <c r="M228" s="391"/>
      <c r="N228" s="392"/>
      <c r="O228" s="392"/>
      <c r="P228" s="392"/>
      <c r="Q228" s="392"/>
      <c r="R228" s="392"/>
      <c r="S228" s="392"/>
      <c r="T228" s="392"/>
      <c r="U228" s="393"/>
      <c r="V228" s="394"/>
      <c r="W228" s="393"/>
      <c r="X228" s="394"/>
      <c r="Y228" s="395"/>
      <c r="Z228" s="396"/>
      <c r="AA228" s="397"/>
      <c r="AB228" s="398"/>
      <c r="AC228" s="397"/>
      <c r="AD228" s="396"/>
      <c r="AE228" s="399"/>
      <c r="AF228" s="398"/>
      <c r="AG228" s="397"/>
      <c r="AH228" s="396"/>
      <c r="AI228" s="399"/>
      <c r="AJ228" s="398"/>
      <c r="AK228" s="397"/>
      <c r="AL228" s="396"/>
      <c r="AM228" s="384"/>
      <c r="AN228" s="386"/>
      <c r="AO228" s="383"/>
      <c r="AP228" s="384"/>
      <c r="AQ228" s="386"/>
      <c r="AR228" s="400"/>
      <c r="AS228" s="401"/>
      <c r="AT228" s="384"/>
      <c r="AU228" s="386"/>
      <c r="AV228" s="400"/>
      <c r="AW228" s="402"/>
      <c r="AX228" s="105" t="str">
        <f t="shared" si="73"/>
        <v/>
      </c>
      <c r="AY228" s="105" t="str">
        <f t="shared" si="74"/>
        <v/>
      </c>
      <c r="AZ228" s="540"/>
      <c r="BA228" s="513">
        <f t="shared" si="75"/>
        <v>0</v>
      </c>
      <c r="BB228" s="513">
        <f t="shared" si="76"/>
        <v>0</v>
      </c>
      <c r="BC228" s="513">
        <f t="shared" si="77"/>
        <v>0</v>
      </c>
      <c r="BD228" s="513">
        <f t="shared" si="78"/>
        <v>0</v>
      </c>
      <c r="BE228" s="513">
        <f t="shared" si="79"/>
        <v>0</v>
      </c>
      <c r="BF228" s="513">
        <f t="shared" si="72"/>
        <v>0</v>
      </c>
      <c r="BG228" s="513">
        <f t="shared" si="80"/>
        <v>0</v>
      </c>
      <c r="BH228" s="513">
        <f t="shared" si="81"/>
        <v>0</v>
      </c>
      <c r="BI228" s="513">
        <f t="shared" si="82"/>
        <v>0</v>
      </c>
      <c r="BJ228" s="513">
        <f t="shared" si="83"/>
        <v>0</v>
      </c>
      <c r="BK228" s="513">
        <f t="shared" si="84"/>
        <v>0</v>
      </c>
      <c r="BL228" s="513">
        <f t="shared" si="85"/>
        <v>0</v>
      </c>
      <c r="BM228" s="513">
        <f t="shared" si="86"/>
        <v>0</v>
      </c>
      <c r="BN228" s="513"/>
      <c r="BO228" s="513">
        <f t="shared" si="87"/>
        <v>0</v>
      </c>
      <c r="BP228" s="540"/>
      <c r="BQ228" s="540"/>
      <c r="BR228" s="540"/>
      <c r="BS228" s="540"/>
      <c r="BT228" s="540"/>
      <c r="BU228" s="540"/>
      <c r="BV228" s="540"/>
      <c r="BW228" s="539"/>
      <c r="BX228" s="539"/>
      <c r="BY228" s="539"/>
      <c r="BZ228" s="539"/>
      <c r="CA228" s="539"/>
      <c r="CB228" s="539"/>
      <c r="CC228" s="539"/>
      <c r="CD228" s="539"/>
      <c r="CE228" s="539"/>
      <c r="CF228" s="539"/>
      <c r="CG228" s="539"/>
      <c r="CH228" s="539"/>
      <c r="CI228" s="539"/>
      <c r="CJ228" s="539"/>
      <c r="CK228" s="539"/>
      <c r="CL228" s="539"/>
      <c r="CM228" s="539"/>
      <c r="CN228" s="539"/>
      <c r="CO228" s="539"/>
      <c r="CP228" s="364"/>
      <c r="CQ228" s="364"/>
    </row>
    <row r="229" spans="1:95" s="37" customFormat="1" ht="37.5" customHeight="1" x14ac:dyDescent="0.15">
      <c r="A229" s="687" t="str">
        <f>IF(B229&lt;&gt;"",設定!$C$4,"")</f>
        <v/>
      </c>
      <c r="B229" s="253" t="str">
        <f t="shared" si="70"/>
        <v/>
      </c>
      <c r="C229" s="444">
        <f t="shared" si="71"/>
        <v>217</v>
      </c>
      <c r="D229" s="767"/>
      <c r="E229" s="403"/>
      <c r="F229" s="404"/>
      <c r="G229" s="405"/>
      <c r="H229" s="406"/>
      <c r="I229" s="407"/>
      <c r="J229" s="408" t="str">
        <f>IFERROR(IF(I229="","",VLOOKUP(I229,国・地域!A:C,2,FALSE)),"正しい番号を入力してください")</f>
        <v/>
      </c>
      <c r="K229" s="409" t="str">
        <f>IFERROR(IF(I229="","",VLOOKUP(I229,国・地域!A:C,3,FALSE)),"正しい番号を入力してください")</f>
        <v/>
      </c>
      <c r="L229" s="381"/>
      <c r="M229" s="410"/>
      <c r="N229" s="411"/>
      <c r="O229" s="411"/>
      <c r="P229" s="411"/>
      <c r="Q229" s="411"/>
      <c r="R229" s="411"/>
      <c r="S229" s="411"/>
      <c r="T229" s="411"/>
      <c r="U229" s="412"/>
      <c r="V229" s="413"/>
      <c r="W229" s="412"/>
      <c r="X229" s="413"/>
      <c r="Y229" s="414"/>
      <c r="Z229" s="415"/>
      <c r="AA229" s="416"/>
      <c r="AB229" s="417"/>
      <c r="AC229" s="416"/>
      <c r="AD229" s="415"/>
      <c r="AE229" s="418"/>
      <c r="AF229" s="417"/>
      <c r="AG229" s="416"/>
      <c r="AH229" s="415"/>
      <c r="AI229" s="418"/>
      <c r="AJ229" s="417"/>
      <c r="AK229" s="416"/>
      <c r="AL229" s="415"/>
      <c r="AM229" s="403"/>
      <c r="AN229" s="405"/>
      <c r="AO229" s="381"/>
      <c r="AP229" s="403"/>
      <c r="AQ229" s="405"/>
      <c r="AR229" s="419"/>
      <c r="AS229" s="420"/>
      <c r="AT229" s="403"/>
      <c r="AU229" s="405"/>
      <c r="AV229" s="419"/>
      <c r="AW229" s="421"/>
      <c r="AX229" s="105" t="str">
        <f t="shared" si="73"/>
        <v/>
      </c>
      <c r="AY229" s="105" t="str">
        <f t="shared" si="74"/>
        <v/>
      </c>
      <c r="AZ229" s="540"/>
      <c r="BA229" s="513">
        <f t="shared" si="75"/>
        <v>0</v>
      </c>
      <c r="BB229" s="513">
        <f t="shared" si="76"/>
        <v>0</v>
      </c>
      <c r="BC229" s="513">
        <f t="shared" si="77"/>
        <v>0</v>
      </c>
      <c r="BD229" s="513">
        <f t="shared" si="78"/>
        <v>0</v>
      </c>
      <c r="BE229" s="513">
        <f t="shared" si="79"/>
        <v>0</v>
      </c>
      <c r="BF229" s="513">
        <f t="shared" si="72"/>
        <v>0</v>
      </c>
      <c r="BG229" s="513">
        <f t="shared" si="80"/>
        <v>0</v>
      </c>
      <c r="BH229" s="513">
        <f t="shared" si="81"/>
        <v>0</v>
      </c>
      <c r="BI229" s="513">
        <f t="shared" si="82"/>
        <v>0</v>
      </c>
      <c r="BJ229" s="513">
        <f t="shared" si="83"/>
        <v>0</v>
      </c>
      <c r="BK229" s="513">
        <f t="shared" si="84"/>
        <v>0</v>
      </c>
      <c r="BL229" s="513">
        <f t="shared" si="85"/>
        <v>0</v>
      </c>
      <c r="BM229" s="513">
        <f t="shared" si="86"/>
        <v>0</v>
      </c>
      <c r="BN229" s="513"/>
      <c r="BO229" s="513">
        <f t="shared" si="87"/>
        <v>0</v>
      </c>
      <c r="BP229" s="540"/>
      <c r="BQ229" s="540"/>
      <c r="BR229" s="540"/>
      <c r="BS229" s="540"/>
      <c r="BT229" s="540"/>
      <c r="BU229" s="540"/>
      <c r="BV229" s="540"/>
      <c r="BW229" s="539"/>
      <c r="BX229" s="539"/>
      <c r="BY229" s="539"/>
      <c r="BZ229" s="539"/>
      <c r="CA229" s="539"/>
      <c r="CB229" s="539"/>
      <c r="CC229" s="539"/>
      <c r="CD229" s="539"/>
      <c r="CE229" s="539"/>
      <c r="CF229" s="539"/>
      <c r="CG229" s="539"/>
      <c r="CH229" s="539"/>
      <c r="CI229" s="539"/>
      <c r="CJ229" s="539"/>
      <c r="CK229" s="539"/>
      <c r="CL229" s="539"/>
      <c r="CM229" s="539"/>
      <c r="CN229" s="539"/>
      <c r="CO229" s="539"/>
      <c r="CP229" s="364"/>
      <c r="CQ229" s="364"/>
    </row>
    <row r="230" spans="1:95" s="37" customFormat="1" ht="37.5" customHeight="1" x14ac:dyDescent="0.15">
      <c r="A230" s="687" t="str">
        <f>IF(B230&lt;&gt;"",設定!$C$4,"")</f>
        <v/>
      </c>
      <c r="B230" s="253" t="str">
        <f t="shared" si="70"/>
        <v/>
      </c>
      <c r="C230" s="444">
        <f t="shared" si="71"/>
        <v>218</v>
      </c>
      <c r="D230" s="767"/>
      <c r="E230" s="403"/>
      <c r="F230" s="404"/>
      <c r="G230" s="405"/>
      <c r="H230" s="406"/>
      <c r="I230" s="407"/>
      <c r="J230" s="408" t="str">
        <f>IFERROR(IF(I230="","",VLOOKUP(I230,国・地域!A:C,2,FALSE)),"正しい番号を入力してください")</f>
        <v/>
      </c>
      <c r="K230" s="409" t="str">
        <f>IFERROR(IF(I230="","",VLOOKUP(I230,国・地域!A:C,3,FALSE)),"正しい番号を入力してください")</f>
        <v/>
      </c>
      <c r="L230" s="381"/>
      <c r="M230" s="410"/>
      <c r="N230" s="411"/>
      <c r="O230" s="411"/>
      <c r="P230" s="411"/>
      <c r="Q230" s="411"/>
      <c r="R230" s="411"/>
      <c r="S230" s="411"/>
      <c r="T230" s="411"/>
      <c r="U230" s="412"/>
      <c r="V230" s="413"/>
      <c r="W230" s="412"/>
      <c r="X230" s="413"/>
      <c r="Y230" s="414"/>
      <c r="Z230" s="415"/>
      <c r="AA230" s="416"/>
      <c r="AB230" s="417"/>
      <c r="AC230" s="416"/>
      <c r="AD230" s="415"/>
      <c r="AE230" s="418"/>
      <c r="AF230" s="417"/>
      <c r="AG230" s="416"/>
      <c r="AH230" s="415"/>
      <c r="AI230" s="418"/>
      <c r="AJ230" s="417"/>
      <c r="AK230" s="416"/>
      <c r="AL230" s="415"/>
      <c r="AM230" s="403"/>
      <c r="AN230" s="405"/>
      <c r="AO230" s="381"/>
      <c r="AP230" s="403"/>
      <c r="AQ230" s="405"/>
      <c r="AR230" s="419"/>
      <c r="AS230" s="420"/>
      <c r="AT230" s="403"/>
      <c r="AU230" s="405"/>
      <c r="AV230" s="419"/>
      <c r="AW230" s="421"/>
      <c r="AX230" s="105" t="str">
        <f t="shared" si="73"/>
        <v/>
      </c>
      <c r="AY230" s="105" t="str">
        <f t="shared" si="74"/>
        <v/>
      </c>
      <c r="AZ230" s="540"/>
      <c r="BA230" s="513">
        <f t="shared" si="75"/>
        <v>0</v>
      </c>
      <c r="BB230" s="513">
        <f t="shared" si="76"/>
        <v>0</v>
      </c>
      <c r="BC230" s="513">
        <f t="shared" si="77"/>
        <v>0</v>
      </c>
      <c r="BD230" s="513">
        <f t="shared" si="78"/>
        <v>0</v>
      </c>
      <c r="BE230" s="513">
        <f t="shared" si="79"/>
        <v>0</v>
      </c>
      <c r="BF230" s="513">
        <f t="shared" si="72"/>
        <v>0</v>
      </c>
      <c r="BG230" s="513">
        <f t="shared" si="80"/>
        <v>0</v>
      </c>
      <c r="BH230" s="513">
        <f t="shared" si="81"/>
        <v>0</v>
      </c>
      <c r="BI230" s="513">
        <f t="shared" si="82"/>
        <v>0</v>
      </c>
      <c r="BJ230" s="513">
        <f t="shared" si="83"/>
        <v>0</v>
      </c>
      <c r="BK230" s="513">
        <f t="shared" si="84"/>
        <v>0</v>
      </c>
      <c r="BL230" s="513">
        <f t="shared" si="85"/>
        <v>0</v>
      </c>
      <c r="BM230" s="513">
        <f t="shared" si="86"/>
        <v>0</v>
      </c>
      <c r="BN230" s="513"/>
      <c r="BO230" s="513">
        <f t="shared" si="87"/>
        <v>0</v>
      </c>
      <c r="BP230" s="540"/>
      <c r="BQ230" s="540"/>
      <c r="BR230" s="540"/>
      <c r="BS230" s="540"/>
      <c r="BT230" s="540"/>
      <c r="BU230" s="540"/>
      <c r="BV230" s="540"/>
      <c r="BW230" s="539"/>
      <c r="BX230" s="539"/>
      <c r="BY230" s="539"/>
      <c r="BZ230" s="539"/>
      <c r="CA230" s="539"/>
      <c r="CB230" s="539"/>
      <c r="CC230" s="539"/>
      <c r="CD230" s="539"/>
      <c r="CE230" s="539"/>
      <c r="CF230" s="539"/>
      <c r="CG230" s="539"/>
      <c r="CH230" s="539"/>
      <c r="CI230" s="539"/>
      <c r="CJ230" s="539"/>
      <c r="CK230" s="539"/>
      <c r="CL230" s="539"/>
      <c r="CM230" s="539"/>
      <c r="CN230" s="539"/>
      <c r="CO230" s="539"/>
      <c r="CP230" s="364"/>
      <c r="CQ230" s="364"/>
    </row>
    <row r="231" spans="1:95" s="37" customFormat="1" ht="37.5" customHeight="1" x14ac:dyDescent="0.15">
      <c r="A231" s="687" t="str">
        <f>IF(B231&lt;&gt;"",設定!$C$4,"")</f>
        <v/>
      </c>
      <c r="B231" s="253" t="str">
        <f t="shared" si="70"/>
        <v/>
      </c>
      <c r="C231" s="444">
        <f t="shared" si="71"/>
        <v>219</v>
      </c>
      <c r="D231" s="767"/>
      <c r="E231" s="403"/>
      <c r="F231" s="404"/>
      <c r="G231" s="405"/>
      <c r="H231" s="406"/>
      <c r="I231" s="407"/>
      <c r="J231" s="408" t="str">
        <f>IFERROR(IF(I231="","",VLOOKUP(I231,国・地域!A:C,2,FALSE)),"正しい番号を入力してください")</f>
        <v/>
      </c>
      <c r="K231" s="409" t="str">
        <f>IFERROR(IF(I231="","",VLOOKUP(I231,国・地域!A:C,3,FALSE)),"正しい番号を入力してください")</f>
        <v/>
      </c>
      <c r="L231" s="381"/>
      <c r="M231" s="410"/>
      <c r="N231" s="411"/>
      <c r="O231" s="411"/>
      <c r="P231" s="411"/>
      <c r="Q231" s="411"/>
      <c r="R231" s="411"/>
      <c r="S231" s="411"/>
      <c r="T231" s="411"/>
      <c r="U231" s="412"/>
      <c r="V231" s="413"/>
      <c r="W231" s="412"/>
      <c r="X231" s="413"/>
      <c r="Y231" s="414"/>
      <c r="Z231" s="415"/>
      <c r="AA231" s="416"/>
      <c r="AB231" s="417"/>
      <c r="AC231" s="416"/>
      <c r="AD231" s="415"/>
      <c r="AE231" s="418"/>
      <c r="AF231" s="417"/>
      <c r="AG231" s="416"/>
      <c r="AH231" s="415"/>
      <c r="AI231" s="418"/>
      <c r="AJ231" s="417"/>
      <c r="AK231" s="416"/>
      <c r="AL231" s="415"/>
      <c r="AM231" s="403"/>
      <c r="AN231" s="405"/>
      <c r="AO231" s="381"/>
      <c r="AP231" s="403"/>
      <c r="AQ231" s="405"/>
      <c r="AR231" s="419"/>
      <c r="AS231" s="420"/>
      <c r="AT231" s="403"/>
      <c r="AU231" s="405"/>
      <c r="AV231" s="419"/>
      <c r="AW231" s="421"/>
      <c r="AX231" s="105" t="str">
        <f t="shared" si="73"/>
        <v/>
      </c>
      <c r="AY231" s="105" t="str">
        <f t="shared" si="74"/>
        <v/>
      </c>
      <c r="AZ231" s="540"/>
      <c r="BA231" s="513">
        <f t="shared" si="75"/>
        <v>0</v>
      </c>
      <c r="BB231" s="513">
        <f t="shared" si="76"/>
        <v>0</v>
      </c>
      <c r="BC231" s="513">
        <f t="shared" si="77"/>
        <v>0</v>
      </c>
      <c r="BD231" s="513">
        <f t="shared" si="78"/>
        <v>0</v>
      </c>
      <c r="BE231" s="513">
        <f t="shared" si="79"/>
        <v>0</v>
      </c>
      <c r="BF231" s="513">
        <f t="shared" si="72"/>
        <v>0</v>
      </c>
      <c r="BG231" s="513">
        <f t="shared" si="80"/>
        <v>0</v>
      </c>
      <c r="BH231" s="513">
        <f t="shared" si="81"/>
        <v>0</v>
      </c>
      <c r="BI231" s="513">
        <f t="shared" si="82"/>
        <v>0</v>
      </c>
      <c r="BJ231" s="513">
        <f t="shared" si="83"/>
        <v>0</v>
      </c>
      <c r="BK231" s="513">
        <f t="shared" si="84"/>
        <v>0</v>
      </c>
      <c r="BL231" s="513">
        <f t="shared" si="85"/>
        <v>0</v>
      </c>
      <c r="BM231" s="513">
        <f t="shared" si="86"/>
        <v>0</v>
      </c>
      <c r="BN231" s="513"/>
      <c r="BO231" s="513">
        <f t="shared" si="87"/>
        <v>0</v>
      </c>
      <c r="BP231" s="540"/>
      <c r="BQ231" s="540"/>
      <c r="BR231" s="540"/>
      <c r="BS231" s="540"/>
      <c r="BT231" s="540"/>
      <c r="BU231" s="540"/>
      <c r="BV231" s="540"/>
      <c r="BW231" s="539"/>
      <c r="BX231" s="539"/>
      <c r="BY231" s="539"/>
      <c r="BZ231" s="539"/>
      <c r="CA231" s="539"/>
      <c r="CB231" s="539"/>
      <c r="CC231" s="539"/>
      <c r="CD231" s="539"/>
      <c r="CE231" s="539"/>
      <c r="CF231" s="539"/>
      <c r="CG231" s="539"/>
      <c r="CH231" s="539"/>
      <c r="CI231" s="539"/>
      <c r="CJ231" s="539"/>
      <c r="CK231" s="539"/>
      <c r="CL231" s="539"/>
      <c r="CM231" s="539"/>
      <c r="CN231" s="539"/>
      <c r="CO231" s="539"/>
      <c r="CP231" s="364"/>
      <c r="CQ231" s="364"/>
    </row>
    <row r="232" spans="1:95" s="37" customFormat="1" ht="37.5" customHeight="1" x14ac:dyDescent="0.15">
      <c r="A232" s="738" t="str">
        <f>IF(B232&lt;&gt;"",設定!$C$4,"")</f>
        <v/>
      </c>
      <c r="B232" s="254" t="str">
        <f t="shared" si="70"/>
        <v/>
      </c>
      <c r="C232" s="445">
        <f t="shared" si="71"/>
        <v>220</v>
      </c>
      <c r="D232" s="768"/>
      <c r="E232" s="422"/>
      <c r="F232" s="423"/>
      <c r="G232" s="424"/>
      <c r="H232" s="425"/>
      <c r="I232" s="426"/>
      <c r="J232" s="427" t="str">
        <f>IFERROR(IF(I232="","",VLOOKUP(I232,国・地域!A:C,2,FALSE)),"正しい番号を入力してください")</f>
        <v/>
      </c>
      <c r="K232" s="428" t="str">
        <f>IFERROR(IF(I232="","",VLOOKUP(I232,国・地域!A:C,3,FALSE)),"正しい番号を入力してください")</f>
        <v/>
      </c>
      <c r="L232" s="382"/>
      <c r="M232" s="429"/>
      <c r="N232" s="430"/>
      <c r="O232" s="430"/>
      <c r="P232" s="430"/>
      <c r="Q232" s="430"/>
      <c r="R232" s="430"/>
      <c r="S232" s="430"/>
      <c r="T232" s="430"/>
      <c r="U232" s="431"/>
      <c r="V232" s="432"/>
      <c r="W232" s="431"/>
      <c r="X232" s="432"/>
      <c r="Y232" s="433"/>
      <c r="Z232" s="434"/>
      <c r="AA232" s="435"/>
      <c r="AB232" s="436"/>
      <c r="AC232" s="435"/>
      <c r="AD232" s="434"/>
      <c r="AE232" s="437"/>
      <c r="AF232" s="436"/>
      <c r="AG232" s="435"/>
      <c r="AH232" s="434"/>
      <c r="AI232" s="437"/>
      <c r="AJ232" s="436"/>
      <c r="AK232" s="435"/>
      <c r="AL232" s="434"/>
      <c r="AM232" s="422"/>
      <c r="AN232" s="424"/>
      <c r="AO232" s="382"/>
      <c r="AP232" s="422"/>
      <c r="AQ232" s="424"/>
      <c r="AR232" s="438"/>
      <c r="AS232" s="439"/>
      <c r="AT232" s="422"/>
      <c r="AU232" s="424"/>
      <c r="AV232" s="438"/>
      <c r="AW232" s="440"/>
      <c r="AX232" s="105" t="str">
        <f t="shared" si="73"/>
        <v/>
      </c>
      <c r="AY232" s="105" t="str">
        <f t="shared" si="74"/>
        <v/>
      </c>
      <c r="AZ232" s="540"/>
      <c r="BA232" s="513">
        <f t="shared" si="75"/>
        <v>0</v>
      </c>
      <c r="BB232" s="513">
        <f t="shared" si="76"/>
        <v>0</v>
      </c>
      <c r="BC232" s="513">
        <f t="shared" si="77"/>
        <v>0</v>
      </c>
      <c r="BD232" s="513">
        <f t="shared" si="78"/>
        <v>0</v>
      </c>
      <c r="BE232" s="513">
        <f t="shared" si="79"/>
        <v>0</v>
      </c>
      <c r="BF232" s="513">
        <f t="shared" si="72"/>
        <v>0</v>
      </c>
      <c r="BG232" s="513">
        <f t="shared" si="80"/>
        <v>0</v>
      </c>
      <c r="BH232" s="513">
        <f t="shared" si="81"/>
        <v>0</v>
      </c>
      <c r="BI232" s="513">
        <f t="shared" si="82"/>
        <v>0</v>
      </c>
      <c r="BJ232" s="513">
        <f t="shared" si="83"/>
        <v>0</v>
      </c>
      <c r="BK232" s="513">
        <f t="shared" si="84"/>
        <v>0</v>
      </c>
      <c r="BL232" s="513">
        <f t="shared" si="85"/>
        <v>0</v>
      </c>
      <c r="BM232" s="513">
        <f t="shared" si="86"/>
        <v>0</v>
      </c>
      <c r="BN232" s="513"/>
      <c r="BO232" s="513">
        <f t="shared" si="87"/>
        <v>0</v>
      </c>
      <c r="BP232" s="540"/>
      <c r="BQ232" s="540"/>
      <c r="BR232" s="540"/>
      <c r="BS232" s="540"/>
      <c r="BT232" s="540"/>
      <c r="BU232" s="540"/>
      <c r="BV232" s="540"/>
      <c r="BW232" s="539"/>
      <c r="BX232" s="539"/>
      <c r="BY232" s="539"/>
      <c r="BZ232" s="539"/>
      <c r="CA232" s="539"/>
      <c r="CB232" s="539"/>
      <c r="CC232" s="539"/>
      <c r="CD232" s="539"/>
      <c r="CE232" s="539"/>
      <c r="CF232" s="539"/>
      <c r="CG232" s="539"/>
      <c r="CH232" s="539"/>
      <c r="CI232" s="539"/>
      <c r="CJ232" s="539"/>
      <c r="CK232" s="539"/>
      <c r="CL232" s="539"/>
      <c r="CM232" s="539"/>
      <c r="CN232" s="539"/>
      <c r="CO232" s="539"/>
      <c r="CP232" s="364"/>
      <c r="CQ232" s="364"/>
    </row>
    <row r="233" spans="1:95" s="37" customFormat="1" ht="37.5" customHeight="1" x14ac:dyDescent="0.15">
      <c r="A233" s="739" t="str">
        <f>IF(B233&lt;&gt;"",設定!$C$4,"")</f>
        <v/>
      </c>
      <c r="B233" s="731" t="str">
        <f t="shared" si="70"/>
        <v/>
      </c>
      <c r="C233" s="376">
        <f t="shared" si="71"/>
        <v>221</v>
      </c>
      <c r="D233" s="766"/>
      <c r="E233" s="384"/>
      <c r="F233" s="385"/>
      <c r="G233" s="386"/>
      <c r="H233" s="387"/>
      <c r="I233" s="388"/>
      <c r="J233" s="389" t="str">
        <f>IFERROR(IF(I233="","",VLOOKUP(I233,国・地域!A:C,2,FALSE)),"正しい番号を入力してください")</f>
        <v/>
      </c>
      <c r="K233" s="390" t="str">
        <f>IFERROR(IF(I233="","",VLOOKUP(I233,国・地域!A:C,3,FALSE)),"正しい番号を入力してください")</f>
        <v/>
      </c>
      <c r="L233" s="383"/>
      <c r="M233" s="391"/>
      <c r="N233" s="392"/>
      <c r="O233" s="392"/>
      <c r="P233" s="392"/>
      <c r="Q233" s="392"/>
      <c r="R233" s="392"/>
      <c r="S233" s="392"/>
      <c r="T233" s="392"/>
      <c r="U233" s="393"/>
      <c r="V233" s="394"/>
      <c r="W233" s="393"/>
      <c r="X233" s="394"/>
      <c r="Y233" s="395"/>
      <c r="Z233" s="396"/>
      <c r="AA233" s="397"/>
      <c r="AB233" s="398"/>
      <c r="AC233" s="397"/>
      <c r="AD233" s="396"/>
      <c r="AE233" s="399"/>
      <c r="AF233" s="398"/>
      <c r="AG233" s="397"/>
      <c r="AH233" s="396"/>
      <c r="AI233" s="399"/>
      <c r="AJ233" s="398"/>
      <c r="AK233" s="397"/>
      <c r="AL233" s="396"/>
      <c r="AM233" s="384"/>
      <c r="AN233" s="386"/>
      <c r="AO233" s="383"/>
      <c r="AP233" s="384"/>
      <c r="AQ233" s="386"/>
      <c r="AR233" s="400"/>
      <c r="AS233" s="401"/>
      <c r="AT233" s="384"/>
      <c r="AU233" s="386"/>
      <c r="AV233" s="400"/>
      <c r="AW233" s="402"/>
      <c r="AX233" s="105" t="str">
        <f t="shared" si="73"/>
        <v/>
      </c>
      <c r="AY233" s="105" t="str">
        <f t="shared" si="74"/>
        <v/>
      </c>
      <c r="AZ233" s="540"/>
      <c r="BA233" s="513">
        <f t="shared" si="75"/>
        <v>0</v>
      </c>
      <c r="BB233" s="513">
        <f t="shared" si="76"/>
        <v>0</v>
      </c>
      <c r="BC233" s="513">
        <f t="shared" si="77"/>
        <v>0</v>
      </c>
      <c r="BD233" s="513">
        <f t="shared" si="78"/>
        <v>0</v>
      </c>
      <c r="BE233" s="513">
        <f t="shared" si="79"/>
        <v>0</v>
      </c>
      <c r="BF233" s="513">
        <f t="shared" si="72"/>
        <v>0</v>
      </c>
      <c r="BG233" s="513">
        <f t="shared" si="80"/>
        <v>0</v>
      </c>
      <c r="BH233" s="513">
        <f t="shared" si="81"/>
        <v>0</v>
      </c>
      <c r="BI233" s="513">
        <f t="shared" si="82"/>
        <v>0</v>
      </c>
      <c r="BJ233" s="513">
        <f t="shared" si="83"/>
        <v>0</v>
      </c>
      <c r="BK233" s="513">
        <f t="shared" si="84"/>
        <v>0</v>
      </c>
      <c r="BL233" s="513">
        <f t="shared" si="85"/>
        <v>0</v>
      </c>
      <c r="BM233" s="513">
        <f t="shared" si="86"/>
        <v>0</v>
      </c>
      <c r="BN233" s="513"/>
      <c r="BO233" s="513">
        <f t="shared" si="87"/>
        <v>0</v>
      </c>
      <c r="BP233" s="540"/>
      <c r="BQ233" s="540"/>
      <c r="BR233" s="540"/>
      <c r="BS233" s="540"/>
      <c r="BT233" s="540"/>
      <c r="BU233" s="540"/>
      <c r="BV233" s="540"/>
      <c r="BW233" s="539"/>
      <c r="BX233" s="539"/>
      <c r="BY233" s="539"/>
      <c r="BZ233" s="539"/>
      <c r="CA233" s="539"/>
      <c r="CB233" s="539"/>
      <c r="CC233" s="539"/>
      <c r="CD233" s="539"/>
      <c r="CE233" s="539"/>
      <c r="CF233" s="539"/>
      <c r="CG233" s="539"/>
      <c r="CH233" s="539"/>
      <c r="CI233" s="539"/>
      <c r="CJ233" s="539"/>
      <c r="CK233" s="539"/>
      <c r="CL233" s="539"/>
      <c r="CM233" s="539"/>
      <c r="CN233" s="539"/>
      <c r="CO233" s="539"/>
      <c r="CP233" s="364"/>
      <c r="CQ233" s="364"/>
    </row>
    <row r="234" spans="1:95" s="37" customFormat="1" ht="37.5" customHeight="1" x14ac:dyDescent="0.15">
      <c r="A234" s="687" t="str">
        <f>IF(B234&lt;&gt;"",設定!$C$4,"")</f>
        <v/>
      </c>
      <c r="B234" s="253" t="str">
        <f t="shared" si="70"/>
        <v/>
      </c>
      <c r="C234" s="444">
        <f t="shared" si="71"/>
        <v>222</v>
      </c>
      <c r="D234" s="767"/>
      <c r="E234" s="403"/>
      <c r="F234" s="404"/>
      <c r="G234" s="405"/>
      <c r="H234" s="406"/>
      <c r="I234" s="407"/>
      <c r="J234" s="408" t="str">
        <f>IFERROR(IF(I234="","",VLOOKUP(I234,国・地域!A:C,2,FALSE)),"正しい番号を入力してください")</f>
        <v/>
      </c>
      <c r="K234" s="409" t="str">
        <f>IFERROR(IF(I234="","",VLOOKUP(I234,国・地域!A:C,3,FALSE)),"正しい番号を入力してください")</f>
        <v/>
      </c>
      <c r="L234" s="381"/>
      <c r="M234" s="410"/>
      <c r="N234" s="411"/>
      <c r="O234" s="411"/>
      <c r="P234" s="411"/>
      <c r="Q234" s="411"/>
      <c r="R234" s="411"/>
      <c r="S234" s="411"/>
      <c r="T234" s="411"/>
      <c r="U234" s="412"/>
      <c r="V234" s="413"/>
      <c r="W234" s="412"/>
      <c r="X234" s="413"/>
      <c r="Y234" s="414"/>
      <c r="Z234" s="415"/>
      <c r="AA234" s="416"/>
      <c r="AB234" s="417"/>
      <c r="AC234" s="416"/>
      <c r="AD234" s="415"/>
      <c r="AE234" s="418"/>
      <c r="AF234" s="417"/>
      <c r="AG234" s="416"/>
      <c r="AH234" s="415"/>
      <c r="AI234" s="418"/>
      <c r="AJ234" s="417"/>
      <c r="AK234" s="416"/>
      <c r="AL234" s="415"/>
      <c r="AM234" s="403"/>
      <c r="AN234" s="405"/>
      <c r="AO234" s="381"/>
      <c r="AP234" s="403"/>
      <c r="AQ234" s="405"/>
      <c r="AR234" s="419"/>
      <c r="AS234" s="420"/>
      <c r="AT234" s="403"/>
      <c r="AU234" s="405"/>
      <c r="AV234" s="419"/>
      <c r="AW234" s="421"/>
      <c r="AX234" s="105" t="str">
        <f t="shared" si="73"/>
        <v/>
      </c>
      <c r="AY234" s="105" t="str">
        <f t="shared" si="74"/>
        <v/>
      </c>
      <c r="AZ234" s="540"/>
      <c r="BA234" s="513">
        <f t="shared" si="75"/>
        <v>0</v>
      </c>
      <c r="BB234" s="513">
        <f t="shared" si="76"/>
        <v>0</v>
      </c>
      <c r="BC234" s="513">
        <f t="shared" si="77"/>
        <v>0</v>
      </c>
      <c r="BD234" s="513">
        <f t="shared" si="78"/>
        <v>0</v>
      </c>
      <c r="BE234" s="513">
        <f t="shared" si="79"/>
        <v>0</v>
      </c>
      <c r="BF234" s="513">
        <f t="shared" si="72"/>
        <v>0</v>
      </c>
      <c r="BG234" s="513">
        <f t="shared" si="80"/>
        <v>0</v>
      </c>
      <c r="BH234" s="513">
        <f t="shared" si="81"/>
        <v>0</v>
      </c>
      <c r="BI234" s="513">
        <f t="shared" si="82"/>
        <v>0</v>
      </c>
      <c r="BJ234" s="513">
        <f t="shared" si="83"/>
        <v>0</v>
      </c>
      <c r="BK234" s="513">
        <f t="shared" si="84"/>
        <v>0</v>
      </c>
      <c r="BL234" s="513">
        <f t="shared" si="85"/>
        <v>0</v>
      </c>
      <c r="BM234" s="513">
        <f t="shared" si="86"/>
        <v>0</v>
      </c>
      <c r="BN234" s="513"/>
      <c r="BO234" s="513">
        <f t="shared" si="87"/>
        <v>0</v>
      </c>
      <c r="BP234" s="540"/>
      <c r="BQ234" s="540"/>
      <c r="BR234" s="540"/>
      <c r="BS234" s="540"/>
      <c r="BT234" s="540"/>
      <c r="BU234" s="540"/>
      <c r="BV234" s="540"/>
      <c r="BW234" s="539"/>
      <c r="BX234" s="539"/>
      <c r="BY234" s="539"/>
      <c r="BZ234" s="539"/>
      <c r="CA234" s="539"/>
      <c r="CB234" s="539"/>
      <c r="CC234" s="539"/>
      <c r="CD234" s="539"/>
      <c r="CE234" s="539"/>
      <c r="CF234" s="539"/>
      <c r="CG234" s="539"/>
      <c r="CH234" s="539"/>
      <c r="CI234" s="539"/>
      <c r="CJ234" s="539"/>
      <c r="CK234" s="539"/>
      <c r="CL234" s="539"/>
      <c r="CM234" s="539"/>
      <c r="CN234" s="539"/>
      <c r="CO234" s="539"/>
      <c r="CP234" s="364"/>
      <c r="CQ234" s="364"/>
    </row>
    <row r="235" spans="1:95" s="37" customFormat="1" ht="37.5" customHeight="1" x14ac:dyDescent="0.15">
      <c r="A235" s="687" t="str">
        <f>IF(B235&lt;&gt;"",設定!$C$4,"")</f>
        <v/>
      </c>
      <c r="B235" s="253" t="str">
        <f t="shared" si="70"/>
        <v/>
      </c>
      <c r="C235" s="444">
        <f t="shared" si="71"/>
        <v>223</v>
      </c>
      <c r="D235" s="767"/>
      <c r="E235" s="403"/>
      <c r="F235" s="404"/>
      <c r="G235" s="405"/>
      <c r="H235" s="406"/>
      <c r="I235" s="407"/>
      <c r="J235" s="408" t="str">
        <f>IFERROR(IF(I235="","",VLOOKUP(I235,国・地域!A:C,2,FALSE)),"正しい番号を入力してください")</f>
        <v/>
      </c>
      <c r="K235" s="409" t="str">
        <f>IFERROR(IF(I235="","",VLOOKUP(I235,国・地域!A:C,3,FALSE)),"正しい番号を入力してください")</f>
        <v/>
      </c>
      <c r="L235" s="381"/>
      <c r="M235" s="410"/>
      <c r="N235" s="411"/>
      <c r="O235" s="411"/>
      <c r="P235" s="411"/>
      <c r="Q235" s="411"/>
      <c r="R235" s="411"/>
      <c r="S235" s="411"/>
      <c r="T235" s="411"/>
      <c r="U235" s="412"/>
      <c r="V235" s="413"/>
      <c r="W235" s="412"/>
      <c r="X235" s="413"/>
      <c r="Y235" s="414"/>
      <c r="Z235" s="415"/>
      <c r="AA235" s="416"/>
      <c r="AB235" s="417"/>
      <c r="AC235" s="416"/>
      <c r="AD235" s="415"/>
      <c r="AE235" s="418"/>
      <c r="AF235" s="417"/>
      <c r="AG235" s="416"/>
      <c r="AH235" s="415"/>
      <c r="AI235" s="418"/>
      <c r="AJ235" s="417"/>
      <c r="AK235" s="416"/>
      <c r="AL235" s="415"/>
      <c r="AM235" s="403"/>
      <c r="AN235" s="405"/>
      <c r="AO235" s="381"/>
      <c r="AP235" s="403"/>
      <c r="AQ235" s="405"/>
      <c r="AR235" s="419"/>
      <c r="AS235" s="420"/>
      <c r="AT235" s="403"/>
      <c r="AU235" s="405"/>
      <c r="AV235" s="419"/>
      <c r="AW235" s="421"/>
      <c r="AX235" s="105" t="str">
        <f t="shared" si="73"/>
        <v/>
      </c>
      <c r="AY235" s="105" t="str">
        <f t="shared" si="74"/>
        <v/>
      </c>
      <c r="AZ235" s="540"/>
      <c r="BA235" s="513">
        <f t="shared" si="75"/>
        <v>0</v>
      </c>
      <c r="BB235" s="513">
        <f t="shared" si="76"/>
        <v>0</v>
      </c>
      <c r="BC235" s="513">
        <f t="shared" si="77"/>
        <v>0</v>
      </c>
      <c r="BD235" s="513">
        <f t="shared" si="78"/>
        <v>0</v>
      </c>
      <c r="BE235" s="513">
        <f t="shared" si="79"/>
        <v>0</v>
      </c>
      <c r="BF235" s="513">
        <f t="shared" si="72"/>
        <v>0</v>
      </c>
      <c r="BG235" s="513">
        <f t="shared" si="80"/>
        <v>0</v>
      </c>
      <c r="BH235" s="513">
        <f t="shared" si="81"/>
        <v>0</v>
      </c>
      <c r="BI235" s="513">
        <f t="shared" si="82"/>
        <v>0</v>
      </c>
      <c r="BJ235" s="513">
        <f t="shared" si="83"/>
        <v>0</v>
      </c>
      <c r="BK235" s="513">
        <f t="shared" si="84"/>
        <v>0</v>
      </c>
      <c r="BL235" s="513">
        <f t="shared" si="85"/>
        <v>0</v>
      </c>
      <c r="BM235" s="513">
        <f t="shared" si="86"/>
        <v>0</v>
      </c>
      <c r="BN235" s="513"/>
      <c r="BO235" s="513">
        <f t="shared" si="87"/>
        <v>0</v>
      </c>
      <c r="BP235" s="540"/>
      <c r="BQ235" s="540"/>
      <c r="BR235" s="540"/>
      <c r="BS235" s="540"/>
      <c r="BT235" s="540"/>
      <c r="BU235" s="540"/>
      <c r="BV235" s="540"/>
      <c r="BW235" s="539"/>
      <c r="BX235" s="539"/>
      <c r="BY235" s="539"/>
      <c r="BZ235" s="539"/>
      <c r="CA235" s="539"/>
      <c r="CB235" s="539"/>
      <c r="CC235" s="539"/>
      <c r="CD235" s="539"/>
      <c r="CE235" s="539"/>
      <c r="CF235" s="539"/>
      <c r="CG235" s="539"/>
      <c r="CH235" s="539"/>
      <c r="CI235" s="539"/>
      <c r="CJ235" s="539"/>
      <c r="CK235" s="539"/>
      <c r="CL235" s="539"/>
      <c r="CM235" s="539"/>
      <c r="CN235" s="539"/>
      <c r="CO235" s="539"/>
      <c r="CP235" s="364"/>
      <c r="CQ235" s="364"/>
    </row>
    <row r="236" spans="1:95" s="37" customFormat="1" ht="37.5" customHeight="1" x14ac:dyDescent="0.15">
      <c r="A236" s="687" t="str">
        <f>IF(B236&lt;&gt;"",設定!$C$4,"")</f>
        <v/>
      </c>
      <c r="B236" s="253" t="str">
        <f t="shared" si="70"/>
        <v/>
      </c>
      <c r="C236" s="444">
        <f t="shared" si="71"/>
        <v>224</v>
      </c>
      <c r="D236" s="767"/>
      <c r="E236" s="403"/>
      <c r="F236" s="404"/>
      <c r="G236" s="405"/>
      <c r="H236" s="406"/>
      <c r="I236" s="407"/>
      <c r="J236" s="408" t="str">
        <f>IFERROR(IF(I236="","",VLOOKUP(I236,国・地域!A:C,2,FALSE)),"正しい番号を入力してください")</f>
        <v/>
      </c>
      <c r="K236" s="409" t="str">
        <f>IFERROR(IF(I236="","",VLOOKUP(I236,国・地域!A:C,3,FALSE)),"正しい番号を入力してください")</f>
        <v/>
      </c>
      <c r="L236" s="381"/>
      <c r="M236" s="410"/>
      <c r="N236" s="411"/>
      <c r="O236" s="411"/>
      <c r="P236" s="411"/>
      <c r="Q236" s="411"/>
      <c r="R236" s="411"/>
      <c r="S236" s="411"/>
      <c r="T236" s="411"/>
      <c r="U236" s="412"/>
      <c r="V236" s="413"/>
      <c r="W236" s="412"/>
      <c r="X236" s="413"/>
      <c r="Y236" s="414"/>
      <c r="Z236" s="415"/>
      <c r="AA236" s="416"/>
      <c r="AB236" s="417"/>
      <c r="AC236" s="416"/>
      <c r="AD236" s="415"/>
      <c r="AE236" s="418"/>
      <c r="AF236" s="417"/>
      <c r="AG236" s="416"/>
      <c r="AH236" s="415"/>
      <c r="AI236" s="418"/>
      <c r="AJ236" s="417"/>
      <c r="AK236" s="416"/>
      <c r="AL236" s="415"/>
      <c r="AM236" s="403"/>
      <c r="AN236" s="405"/>
      <c r="AO236" s="381"/>
      <c r="AP236" s="403"/>
      <c r="AQ236" s="405"/>
      <c r="AR236" s="419"/>
      <c r="AS236" s="420"/>
      <c r="AT236" s="403"/>
      <c r="AU236" s="405"/>
      <c r="AV236" s="419"/>
      <c r="AW236" s="421"/>
      <c r="AX236" s="105" t="str">
        <f t="shared" si="73"/>
        <v/>
      </c>
      <c r="AY236" s="105" t="str">
        <f t="shared" si="74"/>
        <v/>
      </c>
      <c r="AZ236" s="540"/>
      <c r="BA236" s="513">
        <f t="shared" si="75"/>
        <v>0</v>
      </c>
      <c r="BB236" s="513">
        <f t="shared" si="76"/>
        <v>0</v>
      </c>
      <c r="BC236" s="513">
        <f t="shared" si="77"/>
        <v>0</v>
      </c>
      <c r="BD236" s="513">
        <f t="shared" si="78"/>
        <v>0</v>
      </c>
      <c r="BE236" s="513">
        <f t="shared" si="79"/>
        <v>0</v>
      </c>
      <c r="BF236" s="513">
        <f t="shared" si="72"/>
        <v>0</v>
      </c>
      <c r="BG236" s="513">
        <f t="shared" si="80"/>
        <v>0</v>
      </c>
      <c r="BH236" s="513">
        <f t="shared" si="81"/>
        <v>0</v>
      </c>
      <c r="BI236" s="513">
        <f t="shared" si="82"/>
        <v>0</v>
      </c>
      <c r="BJ236" s="513">
        <f t="shared" si="83"/>
        <v>0</v>
      </c>
      <c r="BK236" s="513">
        <f t="shared" si="84"/>
        <v>0</v>
      </c>
      <c r="BL236" s="513">
        <f t="shared" si="85"/>
        <v>0</v>
      </c>
      <c r="BM236" s="513">
        <f t="shared" si="86"/>
        <v>0</v>
      </c>
      <c r="BN236" s="513"/>
      <c r="BO236" s="513">
        <f t="shared" si="87"/>
        <v>0</v>
      </c>
      <c r="BP236" s="540"/>
      <c r="BQ236" s="540"/>
      <c r="BR236" s="540"/>
      <c r="BS236" s="540"/>
      <c r="BT236" s="540"/>
      <c r="BU236" s="540"/>
      <c r="BV236" s="540"/>
      <c r="BW236" s="539"/>
      <c r="BX236" s="539"/>
      <c r="BY236" s="539"/>
      <c r="BZ236" s="539"/>
      <c r="CA236" s="539"/>
      <c r="CB236" s="539"/>
      <c r="CC236" s="539"/>
      <c r="CD236" s="539"/>
      <c r="CE236" s="539"/>
      <c r="CF236" s="539"/>
      <c r="CG236" s="539"/>
      <c r="CH236" s="539"/>
      <c r="CI236" s="539"/>
      <c r="CJ236" s="539"/>
      <c r="CK236" s="539"/>
      <c r="CL236" s="539"/>
      <c r="CM236" s="539"/>
      <c r="CN236" s="539"/>
      <c r="CO236" s="539"/>
      <c r="CP236" s="364"/>
      <c r="CQ236" s="364"/>
    </row>
    <row r="237" spans="1:95" s="37" customFormat="1" ht="37.5" customHeight="1" x14ac:dyDescent="0.15">
      <c r="A237" s="738" t="str">
        <f>IF(B237&lt;&gt;"",設定!$C$4,"")</f>
        <v/>
      </c>
      <c r="B237" s="254" t="str">
        <f t="shared" si="70"/>
        <v/>
      </c>
      <c r="C237" s="445">
        <f t="shared" si="71"/>
        <v>225</v>
      </c>
      <c r="D237" s="768"/>
      <c r="E237" s="422"/>
      <c r="F237" s="423"/>
      <c r="G237" s="424"/>
      <c r="H237" s="425"/>
      <c r="I237" s="426"/>
      <c r="J237" s="427" t="str">
        <f>IFERROR(IF(I237="","",VLOOKUP(I237,国・地域!A:C,2,FALSE)),"正しい番号を入力してください")</f>
        <v/>
      </c>
      <c r="K237" s="428" t="str">
        <f>IFERROR(IF(I237="","",VLOOKUP(I237,国・地域!A:C,3,FALSE)),"正しい番号を入力してください")</f>
        <v/>
      </c>
      <c r="L237" s="382"/>
      <c r="M237" s="429"/>
      <c r="N237" s="430"/>
      <c r="O237" s="430"/>
      <c r="P237" s="430"/>
      <c r="Q237" s="430"/>
      <c r="R237" s="430"/>
      <c r="S237" s="430"/>
      <c r="T237" s="430"/>
      <c r="U237" s="431"/>
      <c r="V237" s="432"/>
      <c r="W237" s="431"/>
      <c r="X237" s="432"/>
      <c r="Y237" s="433"/>
      <c r="Z237" s="434"/>
      <c r="AA237" s="435"/>
      <c r="AB237" s="436"/>
      <c r="AC237" s="435"/>
      <c r="AD237" s="434"/>
      <c r="AE237" s="437"/>
      <c r="AF237" s="436"/>
      <c r="AG237" s="435"/>
      <c r="AH237" s="434"/>
      <c r="AI237" s="437"/>
      <c r="AJ237" s="436"/>
      <c r="AK237" s="435"/>
      <c r="AL237" s="434"/>
      <c r="AM237" s="422"/>
      <c r="AN237" s="424"/>
      <c r="AO237" s="382"/>
      <c r="AP237" s="422"/>
      <c r="AQ237" s="424"/>
      <c r="AR237" s="438"/>
      <c r="AS237" s="439"/>
      <c r="AT237" s="422"/>
      <c r="AU237" s="424"/>
      <c r="AV237" s="438"/>
      <c r="AW237" s="440"/>
      <c r="AX237" s="105" t="str">
        <f t="shared" si="73"/>
        <v/>
      </c>
      <c r="AY237" s="105" t="str">
        <f t="shared" si="74"/>
        <v/>
      </c>
      <c r="AZ237" s="540"/>
      <c r="BA237" s="513">
        <f t="shared" si="75"/>
        <v>0</v>
      </c>
      <c r="BB237" s="513">
        <f t="shared" si="76"/>
        <v>0</v>
      </c>
      <c r="BC237" s="513">
        <f t="shared" si="77"/>
        <v>0</v>
      </c>
      <c r="BD237" s="513">
        <f t="shared" si="78"/>
        <v>0</v>
      </c>
      <c r="BE237" s="513">
        <f t="shared" si="79"/>
        <v>0</v>
      </c>
      <c r="BF237" s="513">
        <f t="shared" si="72"/>
        <v>0</v>
      </c>
      <c r="BG237" s="513">
        <f t="shared" si="80"/>
        <v>0</v>
      </c>
      <c r="BH237" s="513">
        <f t="shared" si="81"/>
        <v>0</v>
      </c>
      <c r="BI237" s="513">
        <f t="shared" si="82"/>
        <v>0</v>
      </c>
      <c r="BJ237" s="513">
        <f t="shared" si="83"/>
        <v>0</v>
      </c>
      <c r="BK237" s="513">
        <f t="shared" si="84"/>
        <v>0</v>
      </c>
      <c r="BL237" s="513">
        <f t="shared" si="85"/>
        <v>0</v>
      </c>
      <c r="BM237" s="513">
        <f t="shared" si="86"/>
        <v>0</v>
      </c>
      <c r="BN237" s="513"/>
      <c r="BO237" s="513">
        <f t="shared" si="87"/>
        <v>0</v>
      </c>
      <c r="BP237" s="540"/>
      <c r="BQ237" s="540"/>
      <c r="BR237" s="540"/>
      <c r="BS237" s="540"/>
      <c r="BT237" s="540"/>
      <c r="BU237" s="540"/>
      <c r="BV237" s="540"/>
      <c r="BW237" s="539"/>
      <c r="BX237" s="539"/>
      <c r="BY237" s="539"/>
      <c r="BZ237" s="539"/>
      <c r="CA237" s="539"/>
      <c r="CB237" s="539"/>
      <c r="CC237" s="539"/>
      <c r="CD237" s="539"/>
      <c r="CE237" s="539"/>
      <c r="CF237" s="539"/>
      <c r="CG237" s="539"/>
      <c r="CH237" s="539"/>
      <c r="CI237" s="539"/>
      <c r="CJ237" s="539"/>
      <c r="CK237" s="539"/>
      <c r="CL237" s="539"/>
      <c r="CM237" s="539"/>
      <c r="CN237" s="539"/>
      <c r="CO237" s="539"/>
      <c r="CP237" s="364"/>
      <c r="CQ237" s="364"/>
    </row>
    <row r="238" spans="1:95" s="37" customFormat="1" ht="37.5" customHeight="1" x14ac:dyDescent="0.15">
      <c r="A238" s="739" t="str">
        <f>IF(B238&lt;&gt;"",設定!$C$4,"")</f>
        <v/>
      </c>
      <c r="B238" s="731" t="str">
        <f t="shared" si="70"/>
        <v/>
      </c>
      <c r="C238" s="376">
        <f t="shared" si="71"/>
        <v>226</v>
      </c>
      <c r="D238" s="766"/>
      <c r="E238" s="384"/>
      <c r="F238" s="385"/>
      <c r="G238" s="386"/>
      <c r="H238" s="387"/>
      <c r="I238" s="388"/>
      <c r="J238" s="389" t="str">
        <f>IFERROR(IF(I238="","",VLOOKUP(I238,国・地域!A:C,2,FALSE)),"正しい番号を入力してください")</f>
        <v/>
      </c>
      <c r="K238" s="390" t="str">
        <f>IFERROR(IF(I238="","",VLOOKUP(I238,国・地域!A:C,3,FALSE)),"正しい番号を入力してください")</f>
        <v/>
      </c>
      <c r="L238" s="383"/>
      <c r="M238" s="391"/>
      <c r="N238" s="392"/>
      <c r="O238" s="392"/>
      <c r="P238" s="392"/>
      <c r="Q238" s="392"/>
      <c r="R238" s="392"/>
      <c r="S238" s="392"/>
      <c r="T238" s="392"/>
      <c r="U238" s="393"/>
      <c r="V238" s="394"/>
      <c r="W238" s="393"/>
      <c r="X238" s="394"/>
      <c r="Y238" s="395"/>
      <c r="Z238" s="396"/>
      <c r="AA238" s="397"/>
      <c r="AB238" s="398"/>
      <c r="AC238" s="397"/>
      <c r="AD238" s="396"/>
      <c r="AE238" s="399"/>
      <c r="AF238" s="398"/>
      <c r="AG238" s="397"/>
      <c r="AH238" s="396"/>
      <c r="AI238" s="399"/>
      <c r="AJ238" s="398"/>
      <c r="AK238" s="397"/>
      <c r="AL238" s="396"/>
      <c r="AM238" s="384"/>
      <c r="AN238" s="386"/>
      <c r="AO238" s="383"/>
      <c r="AP238" s="384"/>
      <c r="AQ238" s="386"/>
      <c r="AR238" s="400"/>
      <c r="AS238" s="401"/>
      <c r="AT238" s="384"/>
      <c r="AU238" s="386"/>
      <c r="AV238" s="400"/>
      <c r="AW238" s="402"/>
      <c r="AX238" s="105" t="str">
        <f t="shared" si="73"/>
        <v/>
      </c>
      <c r="AY238" s="105" t="str">
        <f t="shared" si="74"/>
        <v/>
      </c>
      <c r="AZ238" s="540"/>
      <c r="BA238" s="513">
        <f t="shared" si="75"/>
        <v>0</v>
      </c>
      <c r="BB238" s="513">
        <f t="shared" si="76"/>
        <v>0</v>
      </c>
      <c r="BC238" s="513">
        <f t="shared" si="77"/>
        <v>0</v>
      </c>
      <c r="BD238" s="513">
        <f t="shared" si="78"/>
        <v>0</v>
      </c>
      <c r="BE238" s="513">
        <f t="shared" si="79"/>
        <v>0</v>
      </c>
      <c r="BF238" s="513">
        <f t="shared" si="72"/>
        <v>0</v>
      </c>
      <c r="BG238" s="513">
        <f t="shared" si="80"/>
        <v>0</v>
      </c>
      <c r="BH238" s="513">
        <f t="shared" si="81"/>
        <v>0</v>
      </c>
      <c r="BI238" s="513">
        <f t="shared" si="82"/>
        <v>0</v>
      </c>
      <c r="BJ238" s="513">
        <f t="shared" si="83"/>
        <v>0</v>
      </c>
      <c r="BK238" s="513">
        <f t="shared" si="84"/>
        <v>0</v>
      </c>
      <c r="BL238" s="513">
        <f t="shared" si="85"/>
        <v>0</v>
      </c>
      <c r="BM238" s="513">
        <f t="shared" si="86"/>
        <v>0</v>
      </c>
      <c r="BN238" s="513"/>
      <c r="BO238" s="513">
        <f t="shared" si="87"/>
        <v>0</v>
      </c>
      <c r="BP238" s="540"/>
      <c r="BQ238" s="540"/>
      <c r="BR238" s="540"/>
      <c r="BS238" s="540"/>
      <c r="BT238" s="540"/>
      <c r="BU238" s="540"/>
      <c r="BV238" s="540"/>
      <c r="BW238" s="539"/>
      <c r="BX238" s="539"/>
      <c r="BY238" s="539"/>
      <c r="BZ238" s="539"/>
      <c r="CA238" s="539"/>
      <c r="CB238" s="539"/>
      <c r="CC238" s="539"/>
      <c r="CD238" s="539"/>
      <c r="CE238" s="539"/>
      <c r="CF238" s="539"/>
      <c r="CG238" s="539"/>
      <c r="CH238" s="539"/>
      <c r="CI238" s="539"/>
      <c r="CJ238" s="539"/>
      <c r="CK238" s="539"/>
      <c r="CL238" s="539"/>
      <c r="CM238" s="539"/>
      <c r="CN238" s="539"/>
      <c r="CO238" s="539"/>
      <c r="CP238" s="364"/>
      <c r="CQ238" s="364"/>
    </row>
    <row r="239" spans="1:95" s="37" customFormat="1" ht="37.5" customHeight="1" x14ac:dyDescent="0.15">
      <c r="A239" s="687" t="str">
        <f>IF(B239&lt;&gt;"",設定!$C$4,"")</f>
        <v/>
      </c>
      <c r="B239" s="253" t="str">
        <f t="shared" si="70"/>
        <v/>
      </c>
      <c r="C239" s="444">
        <f t="shared" si="71"/>
        <v>227</v>
      </c>
      <c r="D239" s="767"/>
      <c r="E239" s="403"/>
      <c r="F239" s="404"/>
      <c r="G239" s="405"/>
      <c r="H239" s="406"/>
      <c r="I239" s="407"/>
      <c r="J239" s="408" t="str">
        <f>IFERROR(IF(I239="","",VLOOKUP(I239,国・地域!A:C,2,FALSE)),"正しい番号を入力してください")</f>
        <v/>
      </c>
      <c r="K239" s="409" t="str">
        <f>IFERROR(IF(I239="","",VLOOKUP(I239,国・地域!A:C,3,FALSE)),"正しい番号を入力してください")</f>
        <v/>
      </c>
      <c r="L239" s="381"/>
      <c r="M239" s="410"/>
      <c r="N239" s="411"/>
      <c r="O239" s="411"/>
      <c r="P239" s="411"/>
      <c r="Q239" s="411"/>
      <c r="R239" s="411"/>
      <c r="S239" s="411"/>
      <c r="T239" s="411"/>
      <c r="U239" s="412"/>
      <c r="V239" s="413"/>
      <c r="W239" s="412"/>
      <c r="X239" s="413"/>
      <c r="Y239" s="414"/>
      <c r="Z239" s="415"/>
      <c r="AA239" s="416"/>
      <c r="AB239" s="417"/>
      <c r="AC239" s="416"/>
      <c r="AD239" s="415"/>
      <c r="AE239" s="418"/>
      <c r="AF239" s="417"/>
      <c r="AG239" s="416"/>
      <c r="AH239" s="415"/>
      <c r="AI239" s="418"/>
      <c r="AJ239" s="417"/>
      <c r="AK239" s="416"/>
      <c r="AL239" s="415"/>
      <c r="AM239" s="403"/>
      <c r="AN239" s="405"/>
      <c r="AO239" s="381"/>
      <c r="AP239" s="403"/>
      <c r="AQ239" s="405"/>
      <c r="AR239" s="419"/>
      <c r="AS239" s="420"/>
      <c r="AT239" s="403"/>
      <c r="AU239" s="405"/>
      <c r="AV239" s="419"/>
      <c r="AW239" s="421"/>
      <c r="AX239" s="105" t="str">
        <f t="shared" si="73"/>
        <v/>
      </c>
      <c r="AY239" s="105" t="str">
        <f t="shared" si="74"/>
        <v/>
      </c>
      <c r="AZ239" s="540"/>
      <c r="BA239" s="513">
        <f t="shared" si="75"/>
        <v>0</v>
      </c>
      <c r="BB239" s="513">
        <f t="shared" si="76"/>
        <v>0</v>
      </c>
      <c r="BC239" s="513">
        <f t="shared" si="77"/>
        <v>0</v>
      </c>
      <c r="BD239" s="513">
        <f t="shared" si="78"/>
        <v>0</v>
      </c>
      <c r="BE239" s="513">
        <f t="shared" si="79"/>
        <v>0</v>
      </c>
      <c r="BF239" s="513">
        <f t="shared" si="72"/>
        <v>0</v>
      </c>
      <c r="BG239" s="513">
        <f t="shared" si="80"/>
        <v>0</v>
      </c>
      <c r="BH239" s="513">
        <f t="shared" si="81"/>
        <v>0</v>
      </c>
      <c r="BI239" s="513">
        <f t="shared" si="82"/>
        <v>0</v>
      </c>
      <c r="BJ239" s="513">
        <f t="shared" si="83"/>
        <v>0</v>
      </c>
      <c r="BK239" s="513">
        <f t="shared" si="84"/>
        <v>0</v>
      </c>
      <c r="BL239" s="513">
        <f t="shared" si="85"/>
        <v>0</v>
      </c>
      <c r="BM239" s="513">
        <f t="shared" si="86"/>
        <v>0</v>
      </c>
      <c r="BN239" s="513"/>
      <c r="BO239" s="513">
        <f t="shared" si="87"/>
        <v>0</v>
      </c>
      <c r="BP239" s="540"/>
      <c r="BQ239" s="540"/>
      <c r="BR239" s="540"/>
      <c r="BS239" s="540"/>
      <c r="BT239" s="540"/>
      <c r="BU239" s="540"/>
      <c r="BV239" s="540"/>
      <c r="BW239" s="539"/>
      <c r="BX239" s="539"/>
      <c r="BY239" s="539"/>
      <c r="BZ239" s="539"/>
      <c r="CA239" s="539"/>
      <c r="CB239" s="539"/>
      <c r="CC239" s="539"/>
      <c r="CD239" s="539"/>
      <c r="CE239" s="539"/>
      <c r="CF239" s="539"/>
      <c r="CG239" s="539"/>
      <c r="CH239" s="539"/>
      <c r="CI239" s="539"/>
      <c r="CJ239" s="539"/>
      <c r="CK239" s="539"/>
      <c r="CL239" s="539"/>
      <c r="CM239" s="539"/>
      <c r="CN239" s="539"/>
      <c r="CO239" s="539"/>
      <c r="CP239" s="364"/>
      <c r="CQ239" s="364"/>
    </row>
    <row r="240" spans="1:95" s="37" customFormat="1" ht="37.5" customHeight="1" x14ac:dyDescent="0.15">
      <c r="A240" s="687" t="str">
        <f>IF(B240&lt;&gt;"",設定!$C$4,"")</f>
        <v/>
      </c>
      <c r="B240" s="253" t="str">
        <f t="shared" si="70"/>
        <v/>
      </c>
      <c r="C240" s="444">
        <f t="shared" si="71"/>
        <v>228</v>
      </c>
      <c r="D240" s="767"/>
      <c r="E240" s="403"/>
      <c r="F240" s="404"/>
      <c r="G240" s="405"/>
      <c r="H240" s="406"/>
      <c r="I240" s="407"/>
      <c r="J240" s="408" t="str">
        <f>IFERROR(IF(I240="","",VLOOKUP(I240,国・地域!A:C,2,FALSE)),"正しい番号を入力してください")</f>
        <v/>
      </c>
      <c r="K240" s="409" t="str">
        <f>IFERROR(IF(I240="","",VLOOKUP(I240,国・地域!A:C,3,FALSE)),"正しい番号を入力してください")</f>
        <v/>
      </c>
      <c r="L240" s="381"/>
      <c r="M240" s="410"/>
      <c r="N240" s="411"/>
      <c r="O240" s="411"/>
      <c r="P240" s="411"/>
      <c r="Q240" s="411"/>
      <c r="R240" s="411"/>
      <c r="S240" s="411"/>
      <c r="T240" s="411"/>
      <c r="U240" s="412"/>
      <c r="V240" s="413"/>
      <c r="W240" s="412"/>
      <c r="X240" s="413"/>
      <c r="Y240" s="414"/>
      <c r="Z240" s="415"/>
      <c r="AA240" s="416"/>
      <c r="AB240" s="417"/>
      <c r="AC240" s="416"/>
      <c r="AD240" s="415"/>
      <c r="AE240" s="418"/>
      <c r="AF240" s="417"/>
      <c r="AG240" s="416"/>
      <c r="AH240" s="415"/>
      <c r="AI240" s="418"/>
      <c r="AJ240" s="417"/>
      <c r="AK240" s="416"/>
      <c r="AL240" s="415"/>
      <c r="AM240" s="403"/>
      <c r="AN240" s="405"/>
      <c r="AO240" s="381"/>
      <c r="AP240" s="403"/>
      <c r="AQ240" s="405"/>
      <c r="AR240" s="419"/>
      <c r="AS240" s="420"/>
      <c r="AT240" s="403"/>
      <c r="AU240" s="405"/>
      <c r="AV240" s="419"/>
      <c r="AW240" s="421"/>
      <c r="AX240" s="105" t="str">
        <f t="shared" si="73"/>
        <v/>
      </c>
      <c r="AY240" s="105" t="str">
        <f t="shared" si="74"/>
        <v/>
      </c>
      <c r="AZ240" s="540"/>
      <c r="BA240" s="513">
        <f t="shared" si="75"/>
        <v>0</v>
      </c>
      <c r="BB240" s="513">
        <f t="shared" si="76"/>
        <v>0</v>
      </c>
      <c r="BC240" s="513">
        <f t="shared" si="77"/>
        <v>0</v>
      </c>
      <c r="BD240" s="513">
        <f t="shared" si="78"/>
        <v>0</v>
      </c>
      <c r="BE240" s="513">
        <f t="shared" si="79"/>
        <v>0</v>
      </c>
      <c r="BF240" s="513">
        <f t="shared" si="72"/>
        <v>0</v>
      </c>
      <c r="BG240" s="513">
        <f t="shared" si="80"/>
        <v>0</v>
      </c>
      <c r="BH240" s="513">
        <f t="shared" si="81"/>
        <v>0</v>
      </c>
      <c r="BI240" s="513">
        <f t="shared" si="82"/>
        <v>0</v>
      </c>
      <c r="BJ240" s="513">
        <f t="shared" si="83"/>
        <v>0</v>
      </c>
      <c r="BK240" s="513">
        <f t="shared" si="84"/>
        <v>0</v>
      </c>
      <c r="BL240" s="513">
        <f t="shared" si="85"/>
        <v>0</v>
      </c>
      <c r="BM240" s="513">
        <f t="shared" si="86"/>
        <v>0</v>
      </c>
      <c r="BN240" s="513"/>
      <c r="BO240" s="513">
        <f t="shared" si="87"/>
        <v>0</v>
      </c>
      <c r="BP240" s="540"/>
      <c r="BQ240" s="540"/>
      <c r="BR240" s="540"/>
      <c r="BS240" s="540"/>
      <c r="BT240" s="540"/>
      <c r="BU240" s="540"/>
      <c r="BV240" s="540"/>
      <c r="BW240" s="539"/>
      <c r="BX240" s="539"/>
      <c r="BY240" s="539"/>
      <c r="BZ240" s="539"/>
      <c r="CA240" s="539"/>
      <c r="CB240" s="539"/>
      <c r="CC240" s="539"/>
      <c r="CD240" s="539"/>
      <c r="CE240" s="539"/>
      <c r="CF240" s="539"/>
      <c r="CG240" s="539"/>
      <c r="CH240" s="539"/>
      <c r="CI240" s="539"/>
      <c r="CJ240" s="539"/>
      <c r="CK240" s="539"/>
      <c r="CL240" s="539"/>
      <c r="CM240" s="539"/>
      <c r="CN240" s="539"/>
      <c r="CO240" s="539"/>
      <c r="CP240" s="364"/>
      <c r="CQ240" s="364"/>
    </row>
    <row r="241" spans="1:95" s="37" customFormat="1" ht="37.5" customHeight="1" x14ac:dyDescent="0.15">
      <c r="A241" s="687" t="str">
        <f>IF(B241&lt;&gt;"",設定!$C$4,"")</f>
        <v/>
      </c>
      <c r="B241" s="253" t="str">
        <f t="shared" si="70"/>
        <v/>
      </c>
      <c r="C241" s="444">
        <f t="shared" si="71"/>
        <v>229</v>
      </c>
      <c r="D241" s="767"/>
      <c r="E241" s="403"/>
      <c r="F241" s="404"/>
      <c r="G241" s="405"/>
      <c r="H241" s="406"/>
      <c r="I241" s="407"/>
      <c r="J241" s="408" t="str">
        <f>IFERROR(IF(I241="","",VLOOKUP(I241,国・地域!A:C,2,FALSE)),"正しい番号を入力してください")</f>
        <v/>
      </c>
      <c r="K241" s="409" t="str">
        <f>IFERROR(IF(I241="","",VLOOKUP(I241,国・地域!A:C,3,FALSE)),"正しい番号を入力してください")</f>
        <v/>
      </c>
      <c r="L241" s="381"/>
      <c r="M241" s="410"/>
      <c r="N241" s="411"/>
      <c r="O241" s="411"/>
      <c r="P241" s="411"/>
      <c r="Q241" s="411"/>
      <c r="R241" s="411"/>
      <c r="S241" s="411"/>
      <c r="T241" s="411"/>
      <c r="U241" s="412"/>
      <c r="V241" s="413"/>
      <c r="W241" s="412"/>
      <c r="X241" s="413"/>
      <c r="Y241" s="414"/>
      <c r="Z241" s="415"/>
      <c r="AA241" s="416"/>
      <c r="AB241" s="417"/>
      <c r="AC241" s="416"/>
      <c r="AD241" s="415"/>
      <c r="AE241" s="418"/>
      <c r="AF241" s="417"/>
      <c r="AG241" s="416"/>
      <c r="AH241" s="415"/>
      <c r="AI241" s="418"/>
      <c r="AJ241" s="417"/>
      <c r="AK241" s="416"/>
      <c r="AL241" s="415"/>
      <c r="AM241" s="403"/>
      <c r="AN241" s="405"/>
      <c r="AO241" s="381"/>
      <c r="AP241" s="403"/>
      <c r="AQ241" s="405"/>
      <c r="AR241" s="419"/>
      <c r="AS241" s="420"/>
      <c r="AT241" s="403"/>
      <c r="AU241" s="405"/>
      <c r="AV241" s="419"/>
      <c r="AW241" s="421"/>
      <c r="AX241" s="105" t="str">
        <f t="shared" si="73"/>
        <v/>
      </c>
      <c r="AY241" s="105" t="str">
        <f t="shared" si="74"/>
        <v/>
      </c>
      <c r="AZ241" s="540"/>
      <c r="BA241" s="513">
        <f t="shared" si="75"/>
        <v>0</v>
      </c>
      <c r="BB241" s="513">
        <f t="shared" si="76"/>
        <v>0</v>
      </c>
      <c r="BC241" s="513">
        <f t="shared" si="77"/>
        <v>0</v>
      </c>
      <c r="BD241" s="513">
        <f t="shared" si="78"/>
        <v>0</v>
      </c>
      <c r="BE241" s="513">
        <f t="shared" si="79"/>
        <v>0</v>
      </c>
      <c r="BF241" s="513">
        <f t="shared" si="72"/>
        <v>0</v>
      </c>
      <c r="BG241" s="513">
        <f t="shared" si="80"/>
        <v>0</v>
      </c>
      <c r="BH241" s="513">
        <f t="shared" si="81"/>
        <v>0</v>
      </c>
      <c r="BI241" s="513">
        <f t="shared" si="82"/>
        <v>0</v>
      </c>
      <c r="BJ241" s="513">
        <f t="shared" si="83"/>
        <v>0</v>
      </c>
      <c r="BK241" s="513">
        <f t="shared" si="84"/>
        <v>0</v>
      </c>
      <c r="BL241" s="513">
        <f t="shared" si="85"/>
        <v>0</v>
      </c>
      <c r="BM241" s="513">
        <f t="shared" si="86"/>
        <v>0</v>
      </c>
      <c r="BN241" s="513"/>
      <c r="BO241" s="513">
        <f t="shared" si="87"/>
        <v>0</v>
      </c>
      <c r="BP241" s="540"/>
      <c r="BQ241" s="540"/>
      <c r="BR241" s="540"/>
      <c r="BS241" s="540"/>
      <c r="BT241" s="540"/>
      <c r="BU241" s="540"/>
      <c r="BV241" s="540"/>
      <c r="BW241" s="539"/>
      <c r="BX241" s="539"/>
      <c r="BY241" s="539"/>
      <c r="BZ241" s="539"/>
      <c r="CA241" s="539"/>
      <c r="CB241" s="539"/>
      <c r="CC241" s="539"/>
      <c r="CD241" s="539"/>
      <c r="CE241" s="539"/>
      <c r="CF241" s="539"/>
      <c r="CG241" s="539"/>
      <c r="CH241" s="539"/>
      <c r="CI241" s="539"/>
      <c r="CJ241" s="539"/>
      <c r="CK241" s="539"/>
      <c r="CL241" s="539"/>
      <c r="CM241" s="539"/>
      <c r="CN241" s="539"/>
      <c r="CO241" s="539"/>
      <c r="CP241" s="364"/>
      <c r="CQ241" s="364"/>
    </row>
    <row r="242" spans="1:95" s="37" customFormat="1" ht="37.5" customHeight="1" x14ac:dyDescent="0.15">
      <c r="A242" s="738" t="str">
        <f>IF(B242&lt;&gt;"",設定!$C$4,"")</f>
        <v/>
      </c>
      <c r="B242" s="254" t="str">
        <f t="shared" si="70"/>
        <v/>
      </c>
      <c r="C242" s="445">
        <f t="shared" si="71"/>
        <v>230</v>
      </c>
      <c r="D242" s="768"/>
      <c r="E242" s="422"/>
      <c r="F242" s="423"/>
      <c r="G242" s="424"/>
      <c r="H242" s="425"/>
      <c r="I242" s="426"/>
      <c r="J242" s="427" t="str">
        <f>IFERROR(IF(I242="","",VLOOKUP(I242,国・地域!A:C,2,FALSE)),"正しい番号を入力してください")</f>
        <v/>
      </c>
      <c r="K242" s="428" t="str">
        <f>IFERROR(IF(I242="","",VLOOKUP(I242,国・地域!A:C,3,FALSE)),"正しい番号を入力してください")</f>
        <v/>
      </c>
      <c r="L242" s="382"/>
      <c r="M242" s="429"/>
      <c r="N242" s="430"/>
      <c r="O242" s="430"/>
      <c r="P242" s="430"/>
      <c r="Q242" s="430"/>
      <c r="R242" s="430"/>
      <c r="S242" s="430"/>
      <c r="T242" s="430"/>
      <c r="U242" s="431"/>
      <c r="V242" s="432"/>
      <c r="W242" s="431"/>
      <c r="X242" s="432"/>
      <c r="Y242" s="433"/>
      <c r="Z242" s="434"/>
      <c r="AA242" s="435"/>
      <c r="AB242" s="436"/>
      <c r="AC242" s="435"/>
      <c r="AD242" s="434"/>
      <c r="AE242" s="437"/>
      <c r="AF242" s="436"/>
      <c r="AG242" s="435"/>
      <c r="AH242" s="434"/>
      <c r="AI242" s="437"/>
      <c r="AJ242" s="436"/>
      <c r="AK242" s="435"/>
      <c r="AL242" s="434"/>
      <c r="AM242" s="422"/>
      <c r="AN242" s="424"/>
      <c r="AO242" s="382"/>
      <c r="AP242" s="422"/>
      <c r="AQ242" s="424"/>
      <c r="AR242" s="438"/>
      <c r="AS242" s="439"/>
      <c r="AT242" s="422"/>
      <c r="AU242" s="424"/>
      <c r="AV242" s="438"/>
      <c r="AW242" s="440"/>
      <c r="AX242" s="105" t="str">
        <f t="shared" si="73"/>
        <v/>
      </c>
      <c r="AY242" s="105" t="str">
        <f t="shared" si="74"/>
        <v/>
      </c>
      <c r="AZ242" s="540"/>
      <c r="BA242" s="513">
        <f t="shared" si="75"/>
        <v>0</v>
      </c>
      <c r="BB242" s="513">
        <f t="shared" si="76"/>
        <v>0</v>
      </c>
      <c r="BC242" s="513">
        <f t="shared" si="77"/>
        <v>0</v>
      </c>
      <c r="BD242" s="513">
        <f t="shared" si="78"/>
        <v>0</v>
      </c>
      <c r="BE242" s="513">
        <f t="shared" si="79"/>
        <v>0</v>
      </c>
      <c r="BF242" s="513">
        <f t="shared" si="72"/>
        <v>0</v>
      </c>
      <c r="BG242" s="513">
        <f t="shared" si="80"/>
        <v>0</v>
      </c>
      <c r="BH242" s="513">
        <f t="shared" si="81"/>
        <v>0</v>
      </c>
      <c r="BI242" s="513">
        <f t="shared" si="82"/>
        <v>0</v>
      </c>
      <c r="BJ242" s="513">
        <f t="shared" si="83"/>
        <v>0</v>
      </c>
      <c r="BK242" s="513">
        <f t="shared" si="84"/>
        <v>0</v>
      </c>
      <c r="BL242" s="513">
        <f t="shared" si="85"/>
        <v>0</v>
      </c>
      <c r="BM242" s="513">
        <f t="shared" si="86"/>
        <v>0</v>
      </c>
      <c r="BN242" s="513"/>
      <c r="BO242" s="513">
        <f t="shared" si="87"/>
        <v>0</v>
      </c>
      <c r="BP242" s="540"/>
      <c r="BQ242" s="540"/>
      <c r="BR242" s="540"/>
      <c r="BS242" s="540"/>
      <c r="BT242" s="540"/>
      <c r="BU242" s="540"/>
      <c r="BV242" s="540"/>
      <c r="BW242" s="539"/>
      <c r="BX242" s="539"/>
      <c r="BY242" s="539"/>
      <c r="BZ242" s="539"/>
      <c r="CA242" s="539"/>
      <c r="CB242" s="539"/>
      <c r="CC242" s="539"/>
      <c r="CD242" s="539"/>
      <c r="CE242" s="539"/>
      <c r="CF242" s="539"/>
      <c r="CG242" s="539"/>
      <c r="CH242" s="539"/>
      <c r="CI242" s="539"/>
      <c r="CJ242" s="539"/>
      <c r="CK242" s="539"/>
      <c r="CL242" s="539"/>
      <c r="CM242" s="539"/>
      <c r="CN242" s="539"/>
      <c r="CO242" s="539"/>
      <c r="CP242" s="364"/>
      <c r="CQ242" s="364"/>
    </row>
    <row r="243" spans="1:95" s="37" customFormat="1" ht="37.5" customHeight="1" x14ac:dyDescent="0.15">
      <c r="A243" s="739" t="str">
        <f>IF(B243&lt;&gt;"",設定!$C$4,"")</f>
        <v/>
      </c>
      <c r="B243" s="731" t="str">
        <f t="shared" si="70"/>
        <v/>
      </c>
      <c r="C243" s="376">
        <f t="shared" si="71"/>
        <v>231</v>
      </c>
      <c r="D243" s="766"/>
      <c r="E243" s="384"/>
      <c r="F243" s="385"/>
      <c r="G243" s="386"/>
      <c r="H243" s="387"/>
      <c r="I243" s="388"/>
      <c r="J243" s="389" t="str">
        <f>IFERROR(IF(I243="","",VLOOKUP(I243,国・地域!A:C,2,FALSE)),"正しい番号を入力してください")</f>
        <v/>
      </c>
      <c r="K243" s="390" t="str">
        <f>IFERROR(IF(I243="","",VLOOKUP(I243,国・地域!A:C,3,FALSE)),"正しい番号を入力してください")</f>
        <v/>
      </c>
      <c r="L243" s="383"/>
      <c r="M243" s="391"/>
      <c r="N243" s="392"/>
      <c r="O243" s="392"/>
      <c r="P243" s="392"/>
      <c r="Q243" s="392"/>
      <c r="R243" s="392"/>
      <c r="S243" s="392"/>
      <c r="T243" s="392"/>
      <c r="U243" s="393"/>
      <c r="V243" s="394"/>
      <c r="W243" s="393"/>
      <c r="X243" s="394"/>
      <c r="Y243" s="395"/>
      <c r="Z243" s="396"/>
      <c r="AA243" s="397"/>
      <c r="AB243" s="398"/>
      <c r="AC243" s="397"/>
      <c r="AD243" s="396"/>
      <c r="AE243" s="399"/>
      <c r="AF243" s="398"/>
      <c r="AG243" s="397"/>
      <c r="AH243" s="396"/>
      <c r="AI243" s="399"/>
      <c r="AJ243" s="398"/>
      <c r="AK243" s="397"/>
      <c r="AL243" s="396"/>
      <c r="AM243" s="384"/>
      <c r="AN243" s="386"/>
      <c r="AO243" s="383"/>
      <c r="AP243" s="384"/>
      <c r="AQ243" s="386"/>
      <c r="AR243" s="400"/>
      <c r="AS243" s="401"/>
      <c r="AT243" s="384"/>
      <c r="AU243" s="386"/>
      <c r="AV243" s="400"/>
      <c r="AW243" s="402"/>
      <c r="AX243" s="105" t="str">
        <f t="shared" si="73"/>
        <v/>
      </c>
      <c r="AY243" s="105" t="str">
        <f t="shared" si="74"/>
        <v/>
      </c>
      <c r="AZ243" s="540"/>
      <c r="BA243" s="513">
        <f t="shared" si="75"/>
        <v>0</v>
      </c>
      <c r="BB243" s="513">
        <f t="shared" si="76"/>
        <v>0</v>
      </c>
      <c r="BC243" s="513">
        <f t="shared" si="77"/>
        <v>0</v>
      </c>
      <c r="BD243" s="513">
        <f t="shared" si="78"/>
        <v>0</v>
      </c>
      <c r="BE243" s="513">
        <f t="shared" si="79"/>
        <v>0</v>
      </c>
      <c r="BF243" s="513">
        <f t="shared" si="72"/>
        <v>0</v>
      </c>
      <c r="BG243" s="513">
        <f t="shared" si="80"/>
        <v>0</v>
      </c>
      <c r="BH243" s="513">
        <f t="shared" si="81"/>
        <v>0</v>
      </c>
      <c r="BI243" s="513">
        <f t="shared" si="82"/>
        <v>0</v>
      </c>
      <c r="BJ243" s="513">
        <f t="shared" si="83"/>
        <v>0</v>
      </c>
      <c r="BK243" s="513">
        <f t="shared" si="84"/>
        <v>0</v>
      </c>
      <c r="BL243" s="513">
        <f t="shared" si="85"/>
        <v>0</v>
      </c>
      <c r="BM243" s="513">
        <f t="shared" si="86"/>
        <v>0</v>
      </c>
      <c r="BN243" s="513"/>
      <c r="BO243" s="513">
        <f t="shared" si="87"/>
        <v>0</v>
      </c>
      <c r="BP243" s="540"/>
      <c r="BQ243" s="540"/>
      <c r="BR243" s="540"/>
      <c r="BS243" s="540"/>
      <c r="BT243" s="540"/>
      <c r="BU243" s="540"/>
      <c r="BV243" s="540"/>
      <c r="BW243" s="539"/>
      <c r="BX243" s="539"/>
      <c r="BY243" s="539"/>
      <c r="BZ243" s="539"/>
      <c r="CA243" s="539"/>
      <c r="CB243" s="539"/>
      <c r="CC243" s="539"/>
      <c r="CD243" s="539"/>
      <c r="CE243" s="539"/>
      <c r="CF243" s="539"/>
      <c r="CG243" s="539"/>
      <c r="CH243" s="539"/>
      <c r="CI243" s="539"/>
      <c r="CJ243" s="539"/>
      <c r="CK243" s="539"/>
      <c r="CL243" s="539"/>
      <c r="CM243" s="539"/>
      <c r="CN243" s="539"/>
      <c r="CO243" s="539"/>
      <c r="CP243" s="364"/>
      <c r="CQ243" s="364"/>
    </row>
    <row r="244" spans="1:95" s="37" customFormat="1" ht="37.5" customHeight="1" x14ac:dyDescent="0.15">
      <c r="A244" s="687" t="str">
        <f>IF(B244&lt;&gt;"",設定!$C$4,"")</f>
        <v/>
      </c>
      <c r="B244" s="253" t="str">
        <f t="shared" si="70"/>
        <v/>
      </c>
      <c r="C244" s="444">
        <f t="shared" si="71"/>
        <v>232</v>
      </c>
      <c r="D244" s="767"/>
      <c r="E244" s="403"/>
      <c r="F244" s="404"/>
      <c r="G244" s="405"/>
      <c r="H244" s="406"/>
      <c r="I244" s="407"/>
      <c r="J244" s="408" t="str">
        <f>IFERROR(IF(I244="","",VLOOKUP(I244,国・地域!A:C,2,FALSE)),"正しい番号を入力してください")</f>
        <v/>
      </c>
      <c r="K244" s="409" t="str">
        <f>IFERROR(IF(I244="","",VLOOKUP(I244,国・地域!A:C,3,FALSE)),"正しい番号を入力してください")</f>
        <v/>
      </c>
      <c r="L244" s="381"/>
      <c r="M244" s="410"/>
      <c r="N244" s="411"/>
      <c r="O244" s="411"/>
      <c r="P244" s="411"/>
      <c r="Q244" s="411"/>
      <c r="R244" s="411"/>
      <c r="S244" s="411"/>
      <c r="T244" s="411"/>
      <c r="U244" s="412"/>
      <c r="V244" s="413"/>
      <c r="W244" s="412"/>
      <c r="X244" s="413"/>
      <c r="Y244" s="414"/>
      <c r="Z244" s="415"/>
      <c r="AA244" s="416"/>
      <c r="AB244" s="417"/>
      <c r="AC244" s="416"/>
      <c r="AD244" s="415"/>
      <c r="AE244" s="418"/>
      <c r="AF244" s="417"/>
      <c r="AG244" s="416"/>
      <c r="AH244" s="415"/>
      <c r="AI244" s="418"/>
      <c r="AJ244" s="417"/>
      <c r="AK244" s="416"/>
      <c r="AL244" s="415"/>
      <c r="AM244" s="403"/>
      <c r="AN244" s="405"/>
      <c r="AO244" s="381"/>
      <c r="AP244" s="403"/>
      <c r="AQ244" s="405"/>
      <c r="AR244" s="419"/>
      <c r="AS244" s="420"/>
      <c r="AT244" s="403"/>
      <c r="AU244" s="405"/>
      <c r="AV244" s="419"/>
      <c r="AW244" s="421"/>
      <c r="AX244" s="105" t="str">
        <f t="shared" si="73"/>
        <v/>
      </c>
      <c r="AY244" s="105" t="str">
        <f t="shared" si="74"/>
        <v/>
      </c>
      <c r="AZ244" s="540"/>
      <c r="BA244" s="513">
        <f t="shared" si="75"/>
        <v>0</v>
      </c>
      <c r="BB244" s="513">
        <f t="shared" si="76"/>
        <v>0</v>
      </c>
      <c r="BC244" s="513">
        <f t="shared" si="77"/>
        <v>0</v>
      </c>
      <c r="BD244" s="513">
        <f t="shared" si="78"/>
        <v>0</v>
      </c>
      <c r="BE244" s="513">
        <f t="shared" si="79"/>
        <v>0</v>
      </c>
      <c r="BF244" s="513">
        <f t="shared" si="72"/>
        <v>0</v>
      </c>
      <c r="BG244" s="513">
        <f t="shared" si="80"/>
        <v>0</v>
      </c>
      <c r="BH244" s="513">
        <f t="shared" si="81"/>
        <v>0</v>
      </c>
      <c r="BI244" s="513">
        <f t="shared" si="82"/>
        <v>0</v>
      </c>
      <c r="BJ244" s="513">
        <f t="shared" si="83"/>
        <v>0</v>
      </c>
      <c r="BK244" s="513">
        <f t="shared" si="84"/>
        <v>0</v>
      </c>
      <c r="BL244" s="513">
        <f t="shared" si="85"/>
        <v>0</v>
      </c>
      <c r="BM244" s="513">
        <f t="shared" si="86"/>
        <v>0</v>
      </c>
      <c r="BN244" s="513"/>
      <c r="BO244" s="513">
        <f t="shared" si="87"/>
        <v>0</v>
      </c>
      <c r="BP244" s="540"/>
      <c r="BQ244" s="540"/>
      <c r="BR244" s="540"/>
      <c r="BS244" s="540"/>
      <c r="BT244" s="540"/>
      <c r="BU244" s="540"/>
      <c r="BV244" s="540"/>
      <c r="BW244" s="539"/>
      <c r="BX244" s="539"/>
      <c r="BY244" s="539"/>
      <c r="BZ244" s="539"/>
      <c r="CA244" s="539"/>
      <c r="CB244" s="539"/>
      <c r="CC244" s="539"/>
      <c r="CD244" s="539"/>
      <c r="CE244" s="539"/>
      <c r="CF244" s="539"/>
      <c r="CG244" s="539"/>
      <c r="CH244" s="539"/>
      <c r="CI244" s="539"/>
      <c r="CJ244" s="539"/>
      <c r="CK244" s="539"/>
      <c r="CL244" s="539"/>
      <c r="CM244" s="539"/>
      <c r="CN244" s="539"/>
      <c r="CO244" s="539"/>
      <c r="CP244" s="364"/>
      <c r="CQ244" s="364"/>
    </row>
    <row r="245" spans="1:95" s="37" customFormat="1" ht="37.5" customHeight="1" x14ac:dyDescent="0.15">
      <c r="A245" s="687" t="str">
        <f>IF(B245&lt;&gt;"",設定!$C$4,"")</f>
        <v/>
      </c>
      <c r="B245" s="253" t="str">
        <f t="shared" si="70"/>
        <v/>
      </c>
      <c r="C245" s="444">
        <f t="shared" si="71"/>
        <v>233</v>
      </c>
      <c r="D245" s="767"/>
      <c r="E245" s="403"/>
      <c r="F245" s="404"/>
      <c r="G245" s="405"/>
      <c r="H245" s="406"/>
      <c r="I245" s="407"/>
      <c r="J245" s="408" t="str">
        <f>IFERROR(IF(I245="","",VLOOKUP(I245,国・地域!A:C,2,FALSE)),"正しい番号を入力してください")</f>
        <v/>
      </c>
      <c r="K245" s="409" t="str">
        <f>IFERROR(IF(I245="","",VLOOKUP(I245,国・地域!A:C,3,FALSE)),"正しい番号を入力してください")</f>
        <v/>
      </c>
      <c r="L245" s="381"/>
      <c r="M245" s="410"/>
      <c r="N245" s="411"/>
      <c r="O245" s="411"/>
      <c r="P245" s="411"/>
      <c r="Q245" s="411"/>
      <c r="R245" s="411"/>
      <c r="S245" s="411"/>
      <c r="T245" s="411"/>
      <c r="U245" s="412"/>
      <c r="V245" s="413"/>
      <c r="W245" s="412"/>
      <c r="X245" s="413"/>
      <c r="Y245" s="414"/>
      <c r="Z245" s="415"/>
      <c r="AA245" s="416"/>
      <c r="AB245" s="417"/>
      <c r="AC245" s="416"/>
      <c r="AD245" s="415"/>
      <c r="AE245" s="418"/>
      <c r="AF245" s="417"/>
      <c r="AG245" s="416"/>
      <c r="AH245" s="415"/>
      <c r="AI245" s="418"/>
      <c r="AJ245" s="417"/>
      <c r="AK245" s="416"/>
      <c r="AL245" s="415"/>
      <c r="AM245" s="403"/>
      <c r="AN245" s="405"/>
      <c r="AO245" s="381"/>
      <c r="AP245" s="403"/>
      <c r="AQ245" s="405"/>
      <c r="AR245" s="419"/>
      <c r="AS245" s="420"/>
      <c r="AT245" s="403"/>
      <c r="AU245" s="405"/>
      <c r="AV245" s="419"/>
      <c r="AW245" s="421"/>
      <c r="AX245" s="105" t="str">
        <f t="shared" si="73"/>
        <v/>
      </c>
      <c r="AY245" s="105" t="str">
        <f t="shared" si="74"/>
        <v/>
      </c>
      <c r="AZ245" s="540"/>
      <c r="BA245" s="513">
        <f t="shared" si="75"/>
        <v>0</v>
      </c>
      <c r="BB245" s="513">
        <f t="shared" si="76"/>
        <v>0</v>
      </c>
      <c r="BC245" s="513">
        <f t="shared" si="77"/>
        <v>0</v>
      </c>
      <c r="BD245" s="513">
        <f t="shared" si="78"/>
        <v>0</v>
      </c>
      <c r="BE245" s="513">
        <f t="shared" si="79"/>
        <v>0</v>
      </c>
      <c r="BF245" s="513">
        <f t="shared" si="72"/>
        <v>0</v>
      </c>
      <c r="BG245" s="513">
        <f t="shared" si="80"/>
        <v>0</v>
      </c>
      <c r="BH245" s="513">
        <f t="shared" si="81"/>
        <v>0</v>
      </c>
      <c r="BI245" s="513">
        <f t="shared" si="82"/>
        <v>0</v>
      </c>
      <c r="BJ245" s="513">
        <f t="shared" si="83"/>
        <v>0</v>
      </c>
      <c r="BK245" s="513">
        <f t="shared" si="84"/>
        <v>0</v>
      </c>
      <c r="BL245" s="513">
        <f t="shared" si="85"/>
        <v>0</v>
      </c>
      <c r="BM245" s="513">
        <f t="shared" si="86"/>
        <v>0</v>
      </c>
      <c r="BN245" s="513"/>
      <c r="BO245" s="513">
        <f t="shared" si="87"/>
        <v>0</v>
      </c>
      <c r="BP245" s="540"/>
      <c r="BQ245" s="540"/>
      <c r="BR245" s="540"/>
      <c r="BS245" s="540"/>
      <c r="BT245" s="540"/>
      <c r="BU245" s="540"/>
      <c r="BV245" s="540"/>
      <c r="BW245" s="539"/>
      <c r="BX245" s="539"/>
      <c r="BY245" s="539"/>
      <c r="BZ245" s="539"/>
      <c r="CA245" s="539"/>
      <c r="CB245" s="539"/>
      <c r="CC245" s="539"/>
      <c r="CD245" s="539"/>
      <c r="CE245" s="539"/>
      <c r="CF245" s="539"/>
      <c r="CG245" s="539"/>
      <c r="CH245" s="539"/>
      <c r="CI245" s="539"/>
      <c r="CJ245" s="539"/>
      <c r="CK245" s="539"/>
      <c r="CL245" s="539"/>
      <c r="CM245" s="539"/>
      <c r="CN245" s="539"/>
      <c r="CO245" s="539"/>
      <c r="CP245" s="364"/>
      <c r="CQ245" s="364"/>
    </row>
    <row r="246" spans="1:95" s="37" customFormat="1" ht="37.5" customHeight="1" x14ac:dyDescent="0.15">
      <c r="A246" s="687" t="str">
        <f>IF(B246&lt;&gt;"",設定!$C$4,"")</f>
        <v/>
      </c>
      <c r="B246" s="253" t="str">
        <f t="shared" si="70"/>
        <v/>
      </c>
      <c r="C246" s="444">
        <f t="shared" si="71"/>
        <v>234</v>
      </c>
      <c r="D246" s="767"/>
      <c r="E246" s="403"/>
      <c r="F246" s="404"/>
      <c r="G246" s="405"/>
      <c r="H246" s="406"/>
      <c r="I246" s="407"/>
      <c r="J246" s="408" t="str">
        <f>IFERROR(IF(I246="","",VLOOKUP(I246,国・地域!A:C,2,FALSE)),"正しい番号を入力してください")</f>
        <v/>
      </c>
      <c r="K246" s="409" t="str">
        <f>IFERROR(IF(I246="","",VLOOKUP(I246,国・地域!A:C,3,FALSE)),"正しい番号を入力してください")</f>
        <v/>
      </c>
      <c r="L246" s="381"/>
      <c r="M246" s="410"/>
      <c r="N246" s="411"/>
      <c r="O246" s="411"/>
      <c r="P246" s="411"/>
      <c r="Q246" s="411"/>
      <c r="R246" s="411"/>
      <c r="S246" s="411"/>
      <c r="T246" s="411"/>
      <c r="U246" s="412"/>
      <c r="V246" s="413"/>
      <c r="W246" s="412"/>
      <c r="X246" s="413"/>
      <c r="Y246" s="414"/>
      <c r="Z246" s="415"/>
      <c r="AA246" s="416"/>
      <c r="AB246" s="417"/>
      <c r="AC246" s="416"/>
      <c r="AD246" s="415"/>
      <c r="AE246" s="418"/>
      <c r="AF246" s="417"/>
      <c r="AG246" s="416"/>
      <c r="AH246" s="415"/>
      <c r="AI246" s="418"/>
      <c r="AJ246" s="417"/>
      <c r="AK246" s="416"/>
      <c r="AL246" s="415"/>
      <c r="AM246" s="403"/>
      <c r="AN246" s="405"/>
      <c r="AO246" s="381"/>
      <c r="AP246" s="403"/>
      <c r="AQ246" s="405"/>
      <c r="AR246" s="419"/>
      <c r="AS246" s="420"/>
      <c r="AT246" s="403"/>
      <c r="AU246" s="405"/>
      <c r="AV246" s="419"/>
      <c r="AW246" s="421"/>
      <c r="AX246" s="105" t="str">
        <f t="shared" si="73"/>
        <v/>
      </c>
      <c r="AY246" s="105" t="str">
        <f t="shared" si="74"/>
        <v/>
      </c>
      <c r="AZ246" s="540"/>
      <c r="BA246" s="513">
        <f t="shared" si="75"/>
        <v>0</v>
      </c>
      <c r="BB246" s="513">
        <f t="shared" si="76"/>
        <v>0</v>
      </c>
      <c r="BC246" s="513">
        <f t="shared" si="77"/>
        <v>0</v>
      </c>
      <c r="BD246" s="513">
        <f t="shared" si="78"/>
        <v>0</v>
      </c>
      <c r="BE246" s="513">
        <f t="shared" si="79"/>
        <v>0</v>
      </c>
      <c r="BF246" s="513">
        <f t="shared" si="72"/>
        <v>0</v>
      </c>
      <c r="BG246" s="513">
        <f t="shared" si="80"/>
        <v>0</v>
      </c>
      <c r="BH246" s="513">
        <f t="shared" si="81"/>
        <v>0</v>
      </c>
      <c r="BI246" s="513">
        <f t="shared" si="82"/>
        <v>0</v>
      </c>
      <c r="BJ246" s="513">
        <f t="shared" si="83"/>
        <v>0</v>
      </c>
      <c r="BK246" s="513">
        <f t="shared" si="84"/>
        <v>0</v>
      </c>
      <c r="BL246" s="513">
        <f t="shared" si="85"/>
        <v>0</v>
      </c>
      <c r="BM246" s="513">
        <f t="shared" si="86"/>
        <v>0</v>
      </c>
      <c r="BN246" s="513"/>
      <c r="BO246" s="513">
        <f t="shared" si="87"/>
        <v>0</v>
      </c>
      <c r="BP246" s="540"/>
      <c r="BQ246" s="540"/>
      <c r="BR246" s="540"/>
      <c r="BS246" s="540"/>
      <c r="BT246" s="540"/>
      <c r="BU246" s="540"/>
      <c r="BV246" s="540"/>
      <c r="BW246" s="539"/>
      <c r="BX246" s="539"/>
      <c r="BY246" s="539"/>
      <c r="BZ246" s="539"/>
      <c r="CA246" s="539"/>
      <c r="CB246" s="539"/>
      <c r="CC246" s="539"/>
      <c r="CD246" s="539"/>
      <c r="CE246" s="539"/>
      <c r="CF246" s="539"/>
      <c r="CG246" s="539"/>
      <c r="CH246" s="539"/>
      <c r="CI246" s="539"/>
      <c r="CJ246" s="539"/>
      <c r="CK246" s="539"/>
      <c r="CL246" s="539"/>
      <c r="CM246" s="539"/>
      <c r="CN246" s="539"/>
      <c r="CO246" s="539"/>
      <c r="CP246" s="364"/>
      <c r="CQ246" s="364"/>
    </row>
    <row r="247" spans="1:95" s="37" customFormat="1" ht="37.5" customHeight="1" x14ac:dyDescent="0.15">
      <c r="A247" s="738" t="str">
        <f>IF(B247&lt;&gt;"",設定!$C$4,"")</f>
        <v/>
      </c>
      <c r="B247" s="254" t="str">
        <f t="shared" si="70"/>
        <v/>
      </c>
      <c r="C247" s="445">
        <f t="shared" si="71"/>
        <v>235</v>
      </c>
      <c r="D247" s="768"/>
      <c r="E247" s="422"/>
      <c r="F247" s="423"/>
      <c r="G247" s="424"/>
      <c r="H247" s="425"/>
      <c r="I247" s="426"/>
      <c r="J247" s="427" t="str">
        <f>IFERROR(IF(I247="","",VLOOKUP(I247,国・地域!A:C,2,FALSE)),"正しい番号を入力してください")</f>
        <v/>
      </c>
      <c r="K247" s="428" t="str">
        <f>IFERROR(IF(I247="","",VLOOKUP(I247,国・地域!A:C,3,FALSE)),"正しい番号を入力してください")</f>
        <v/>
      </c>
      <c r="L247" s="382"/>
      <c r="M247" s="429"/>
      <c r="N247" s="430"/>
      <c r="O247" s="430"/>
      <c r="P247" s="430"/>
      <c r="Q247" s="430"/>
      <c r="R247" s="430"/>
      <c r="S247" s="430"/>
      <c r="T247" s="430"/>
      <c r="U247" s="431"/>
      <c r="V247" s="432"/>
      <c r="W247" s="431"/>
      <c r="X247" s="432"/>
      <c r="Y247" s="433"/>
      <c r="Z247" s="434"/>
      <c r="AA247" s="435"/>
      <c r="AB247" s="436"/>
      <c r="AC247" s="435"/>
      <c r="AD247" s="434"/>
      <c r="AE247" s="437"/>
      <c r="AF247" s="436"/>
      <c r="AG247" s="435"/>
      <c r="AH247" s="434"/>
      <c r="AI247" s="437"/>
      <c r="AJ247" s="436"/>
      <c r="AK247" s="435"/>
      <c r="AL247" s="434"/>
      <c r="AM247" s="422"/>
      <c r="AN247" s="424"/>
      <c r="AO247" s="382"/>
      <c r="AP247" s="422"/>
      <c r="AQ247" s="424"/>
      <c r="AR247" s="438"/>
      <c r="AS247" s="439"/>
      <c r="AT247" s="422"/>
      <c r="AU247" s="424"/>
      <c r="AV247" s="438"/>
      <c r="AW247" s="440"/>
      <c r="AX247" s="105" t="str">
        <f t="shared" si="73"/>
        <v/>
      </c>
      <c r="AY247" s="105" t="str">
        <f t="shared" si="74"/>
        <v/>
      </c>
      <c r="AZ247" s="540"/>
      <c r="BA247" s="513">
        <f t="shared" si="75"/>
        <v>0</v>
      </c>
      <c r="BB247" s="513">
        <f t="shared" si="76"/>
        <v>0</v>
      </c>
      <c r="BC247" s="513">
        <f t="shared" si="77"/>
        <v>0</v>
      </c>
      <c r="BD247" s="513">
        <f t="shared" si="78"/>
        <v>0</v>
      </c>
      <c r="BE247" s="513">
        <f t="shared" si="79"/>
        <v>0</v>
      </c>
      <c r="BF247" s="513">
        <f t="shared" si="72"/>
        <v>0</v>
      </c>
      <c r="BG247" s="513">
        <f t="shared" si="80"/>
        <v>0</v>
      </c>
      <c r="BH247" s="513">
        <f t="shared" si="81"/>
        <v>0</v>
      </c>
      <c r="BI247" s="513">
        <f t="shared" si="82"/>
        <v>0</v>
      </c>
      <c r="BJ247" s="513">
        <f t="shared" si="83"/>
        <v>0</v>
      </c>
      <c r="BK247" s="513">
        <f t="shared" si="84"/>
        <v>0</v>
      </c>
      <c r="BL247" s="513">
        <f t="shared" si="85"/>
        <v>0</v>
      </c>
      <c r="BM247" s="513">
        <f t="shared" si="86"/>
        <v>0</v>
      </c>
      <c r="BN247" s="513"/>
      <c r="BO247" s="513">
        <f t="shared" si="87"/>
        <v>0</v>
      </c>
      <c r="BP247" s="540"/>
      <c r="BQ247" s="540"/>
      <c r="BR247" s="540"/>
      <c r="BS247" s="540"/>
      <c r="BT247" s="540"/>
      <c r="BU247" s="540"/>
      <c r="BV247" s="540"/>
      <c r="BW247" s="539"/>
      <c r="BX247" s="539"/>
      <c r="BY247" s="539"/>
      <c r="BZ247" s="539"/>
      <c r="CA247" s="539"/>
      <c r="CB247" s="539"/>
      <c r="CC247" s="539"/>
      <c r="CD247" s="539"/>
      <c r="CE247" s="539"/>
      <c r="CF247" s="539"/>
      <c r="CG247" s="539"/>
      <c r="CH247" s="539"/>
      <c r="CI247" s="539"/>
      <c r="CJ247" s="539"/>
      <c r="CK247" s="539"/>
      <c r="CL247" s="539"/>
      <c r="CM247" s="539"/>
      <c r="CN247" s="539"/>
      <c r="CO247" s="539"/>
      <c r="CP247" s="364"/>
      <c r="CQ247" s="364"/>
    </row>
    <row r="248" spans="1:95" s="37" customFormat="1" ht="37.5" customHeight="1" x14ac:dyDescent="0.15">
      <c r="A248" s="739" t="str">
        <f>IF(B248&lt;&gt;"",設定!$C$4,"")</f>
        <v/>
      </c>
      <c r="B248" s="731" t="str">
        <f t="shared" si="70"/>
        <v/>
      </c>
      <c r="C248" s="376">
        <f t="shared" si="71"/>
        <v>236</v>
      </c>
      <c r="D248" s="766"/>
      <c r="E248" s="384"/>
      <c r="F248" s="385"/>
      <c r="G248" s="386"/>
      <c r="H248" s="387"/>
      <c r="I248" s="388"/>
      <c r="J248" s="389" t="str">
        <f>IFERROR(IF(I248="","",VLOOKUP(I248,国・地域!A:C,2,FALSE)),"正しい番号を入力してください")</f>
        <v/>
      </c>
      <c r="K248" s="390" t="str">
        <f>IFERROR(IF(I248="","",VLOOKUP(I248,国・地域!A:C,3,FALSE)),"正しい番号を入力してください")</f>
        <v/>
      </c>
      <c r="L248" s="383"/>
      <c r="M248" s="391"/>
      <c r="N248" s="392"/>
      <c r="O248" s="392"/>
      <c r="P248" s="392"/>
      <c r="Q248" s="392"/>
      <c r="R248" s="392"/>
      <c r="S248" s="392"/>
      <c r="T248" s="392"/>
      <c r="U248" s="393"/>
      <c r="V248" s="394"/>
      <c r="W248" s="393"/>
      <c r="X248" s="394"/>
      <c r="Y248" s="395"/>
      <c r="Z248" s="396"/>
      <c r="AA248" s="397"/>
      <c r="AB248" s="398"/>
      <c r="AC248" s="397"/>
      <c r="AD248" s="396"/>
      <c r="AE248" s="399"/>
      <c r="AF248" s="398"/>
      <c r="AG248" s="397"/>
      <c r="AH248" s="396"/>
      <c r="AI248" s="399"/>
      <c r="AJ248" s="398"/>
      <c r="AK248" s="397"/>
      <c r="AL248" s="396"/>
      <c r="AM248" s="384"/>
      <c r="AN248" s="386"/>
      <c r="AO248" s="383"/>
      <c r="AP248" s="384"/>
      <c r="AQ248" s="386"/>
      <c r="AR248" s="400"/>
      <c r="AS248" s="401"/>
      <c r="AT248" s="384"/>
      <c r="AU248" s="386"/>
      <c r="AV248" s="400"/>
      <c r="AW248" s="402"/>
      <c r="AX248" s="105" t="str">
        <f t="shared" si="73"/>
        <v/>
      </c>
      <c r="AY248" s="105" t="str">
        <f t="shared" si="74"/>
        <v/>
      </c>
      <c r="AZ248" s="540"/>
      <c r="BA248" s="513">
        <f t="shared" si="75"/>
        <v>0</v>
      </c>
      <c r="BB248" s="513">
        <f t="shared" si="76"/>
        <v>0</v>
      </c>
      <c r="BC248" s="513">
        <f t="shared" si="77"/>
        <v>0</v>
      </c>
      <c r="BD248" s="513">
        <f t="shared" si="78"/>
        <v>0</v>
      </c>
      <c r="BE248" s="513">
        <f t="shared" si="79"/>
        <v>0</v>
      </c>
      <c r="BF248" s="513">
        <f t="shared" si="72"/>
        <v>0</v>
      </c>
      <c r="BG248" s="513">
        <f t="shared" si="80"/>
        <v>0</v>
      </c>
      <c r="BH248" s="513">
        <f t="shared" si="81"/>
        <v>0</v>
      </c>
      <c r="BI248" s="513">
        <f t="shared" si="82"/>
        <v>0</v>
      </c>
      <c r="BJ248" s="513">
        <f t="shared" si="83"/>
        <v>0</v>
      </c>
      <c r="BK248" s="513">
        <f t="shared" si="84"/>
        <v>0</v>
      </c>
      <c r="BL248" s="513">
        <f t="shared" si="85"/>
        <v>0</v>
      </c>
      <c r="BM248" s="513">
        <f t="shared" si="86"/>
        <v>0</v>
      </c>
      <c r="BN248" s="513"/>
      <c r="BO248" s="513">
        <f t="shared" si="87"/>
        <v>0</v>
      </c>
      <c r="BP248" s="540"/>
      <c r="BQ248" s="540"/>
      <c r="BR248" s="540"/>
      <c r="BS248" s="540"/>
      <c r="BT248" s="540"/>
      <c r="BU248" s="540"/>
      <c r="BV248" s="540"/>
      <c r="BW248" s="539"/>
      <c r="BX248" s="539"/>
      <c r="BY248" s="539"/>
      <c r="BZ248" s="539"/>
      <c r="CA248" s="539"/>
      <c r="CB248" s="539"/>
      <c r="CC248" s="539"/>
      <c r="CD248" s="539"/>
      <c r="CE248" s="539"/>
      <c r="CF248" s="539"/>
      <c r="CG248" s="539"/>
      <c r="CH248" s="539"/>
      <c r="CI248" s="539"/>
      <c r="CJ248" s="539"/>
      <c r="CK248" s="539"/>
      <c r="CL248" s="539"/>
      <c r="CM248" s="539"/>
      <c r="CN248" s="539"/>
      <c r="CO248" s="539"/>
      <c r="CP248" s="364"/>
      <c r="CQ248" s="364"/>
    </row>
    <row r="249" spans="1:95" s="37" customFormat="1" ht="37.5" customHeight="1" x14ac:dyDescent="0.15">
      <c r="A249" s="687" t="str">
        <f>IF(B249&lt;&gt;"",設定!$C$4,"")</f>
        <v/>
      </c>
      <c r="B249" s="253" t="str">
        <f t="shared" si="70"/>
        <v/>
      </c>
      <c r="C249" s="444">
        <f t="shared" si="71"/>
        <v>237</v>
      </c>
      <c r="D249" s="767"/>
      <c r="E249" s="403"/>
      <c r="F249" s="404"/>
      <c r="G249" s="405"/>
      <c r="H249" s="406"/>
      <c r="I249" s="407"/>
      <c r="J249" s="408" t="str">
        <f>IFERROR(IF(I249="","",VLOOKUP(I249,国・地域!A:C,2,FALSE)),"正しい番号を入力してください")</f>
        <v/>
      </c>
      <c r="K249" s="409" t="str">
        <f>IFERROR(IF(I249="","",VLOOKUP(I249,国・地域!A:C,3,FALSE)),"正しい番号を入力してください")</f>
        <v/>
      </c>
      <c r="L249" s="381"/>
      <c r="M249" s="410"/>
      <c r="N249" s="411"/>
      <c r="O249" s="411"/>
      <c r="P249" s="411"/>
      <c r="Q249" s="411"/>
      <c r="R249" s="411"/>
      <c r="S249" s="411"/>
      <c r="T249" s="411"/>
      <c r="U249" s="412"/>
      <c r="V249" s="413"/>
      <c r="W249" s="412"/>
      <c r="X249" s="413"/>
      <c r="Y249" s="414"/>
      <c r="Z249" s="415"/>
      <c r="AA249" s="416"/>
      <c r="AB249" s="417"/>
      <c r="AC249" s="416"/>
      <c r="AD249" s="415"/>
      <c r="AE249" s="418"/>
      <c r="AF249" s="417"/>
      <c r="AG249" s="416"/>
      <c r="AH249" s="415"/>
      <c r="AI249" s="418"/>
      <c r="AJ249" s="417"/>
      <c r="AK249" s="416"/>
      <c r="AL249" s="415"/>
      <c r="AM249" s="403"/>
      <c r="AN249" s="405"/>
      <c r="AO249" s="381"/>
      <c r="AP249" s="403"/>
      <c r="AQ249" s="405"/>
      <c r="AR249" s="419"/>
      <c r="AS249" s="420"/>
      <c r="AT249" s="403"/>
      <c r="AU249" s="405"/>
      <c r="AV249" s="419"/>
      <c r="AW249" s="421"/>
      <c r="AX249" s="105" t="str">
        <f t="shared" si="73"/>
        <v/>
      </c>
      <c r="AY249" s="105" t="str">
        <f t="shared" si="74"/>
        <v/>
      </c>
      <c r="AZ249" s="540"/>
      <c r="BA249" s="513">
        <f t="shared" si="75"/>
        <v>0</v>
      </c>
      <c r="BB249" s="513">
        <f t="shared" si="76"/>
        <v>0</v>
      </c>
      <c r="BC249" s="513">
        <f t="shared" si="77"/>
        <v>0</v>
      </c>
      <c r="BD249" s="513">
        <f t="shared" si="78"/>
        <v>0</v>
      </c>
      <c r="BE249" s="513">
        <f t="shared" si="79"/>
        <v>0</v>
      </c>
      <c r="BF249" s="513">
        <f t="shared" si="72"/>
        <v>0</v>
      </c>
      <c r="BG249" s="513">
        <f t="shared" si="80"/>
        <v>0</v>
      </c>
      <c r="BH249" s="513">
        <f t="shared" si="81"/>
        <v>0</v>
      </c>
      <c r="BI249" s="513">
        <f t="shared" si="82"/>
        <v>0</v>
      </c>
      <c r="BJ249" s="513">
        <f t="shared" si="83"/>
        <v>0</v>
      </c>
      <c r="BK249" s="513">
        <f t="shared" si="84"/>
        <v>0</v>
      </c>
      <c r="BL249" s="513">
        <f t="shared" si="85"/>
        <v>0</v>
      </c>
      <c r="BM249" s="513">
        <f t="shared" si="86"/>
        <v>0</v>
      </c>
      <c r="BN249" s="513"/>
      <c r="BO249" s="513">
        <f t="shared" si="87"/>
        <v>0</v>
      </c>
      <c r="BP249" s="540"/>
      <c r="BQ249" s="540"/>
      <c r="BR249" s="540"/>
      <c r="BS249" s="540"/>
      <c r="BT249" s="540"/>
      <c r="BU249" s="540"/>
      <c r="BV249" s="540"/>
      <c r="BW249" s="539"/>
      <c r="BX249" s="539"/>
      <c r="BY249" s="539"/>
      <c r="BZ249" s="539"/>
      <c r="CA249" s="539"/>
      <c r="CB249" s="539"/>
      <c r="CC249" s="539"/>
      <c r="CD249" s="539"/>
      <c r="CE249" s="539"/>
      <c r="CF249" s="539"/>
      <c r="CG249" s="539"/>
      <c r="CH249" s="539"/>
      <c r="CI249" s="539"/>
      <c r="CJ249" s="539"/>
      <c r="CK249" s="539"/>
      <c r="CL249" s="539"/>
      <c r="CM249" s="539"/>
      <c r="CN249" s="539"/>
      <c r="CO249" s="539"/>
      <c r="CP249" s="364"/>
      <c r="CQ249" s="364"/>
    </row>
    <row r="250" spans="1:95" s="37" customFormat="1" ht="37.5" customHeight="1" x14ac:dyDescent="0.15">
      <c r="A250" s="687" t="str">
        <f>IF(B250&lt;&gt;"",設定!$C$4,"")</f>
        <v/>
      </c>
      <c r="B250" s="253" t="str">
        <f t="shared" si="70"/>
        <v/>
      </c>
      <c r="C250" s="444">
        <f t="shared" si="71"/>
        <v>238</v>
      </c>
      <c r="D250" s="767"/>
      <c r="E250" s="403"/>
      <c r="F250" s="404"/>
      <c r="G250" s="405"/>
      <c r="H250" s="406"/>
      <c r="I250" s="407"/>
      <c r="J250" s="408" t="str">
        <f>IFERROR(IF(I250="","",VLOOKUP(I250,国・地域!A:C,2,FALSE)),"正しい番号を入力してください")</f>
        <v/>
      </c>
      <c r="K250" s="409" t="str">
        <f>IFERROR(IF(I250="","",VLOOKUP(I250,国・地域!A:C,3,FALSE)),"正しい番号を入力してください")</f>
        <v/>
      </c>
      <c r="L250" s="381"/>
      <c r="M250" s="410"/>
      <c r="N250" s="411"/>
      <c r="O250" s="411"/>
      <c r="P250" s="411"/>
      <c r="Q250" s="411"/>
      <c r="R250" s="411"/>
      <c r="S250" s="411"/>
      <c r="T250" s="411"/>
      <c r="U250" s="412"/>
      <c r="V250" s="413"/>
      <c r="W250" s="412"/>
      <c r="X250" s="413"/>
      <c r="Y250" s="414"/>
      <c r="Z250" s="415"/>
      <c r="AA250" s="416"/>
      <c r="AB250" s="417"/>
      <c r="AC250" s="416"/>
      <c r="AD250" s="415"/>
      <c r="AE250" s="418"/>
      <c r="AF250" s="417"/>
      <c r="AG250" s="416"/>
      <c r="AH250" s="415"/>
      <c r="AI250" s="418"/>
      <c r="AJ250" s="417"/>
      <c r="AK250" s="416"/>
      <c r="AL250" s="415"/>
      <c r="AM250" s="403"/>
      <c r="AN250" s="405"/>
      <c r="AO250" s="381"/>
      <c r="AP250" s="403"/>
      <c r="AQ250" s="405"/>
      <c r="AR250" s="419"/>
      <c r="AS250" s="420"/>
      <c r="AT250" s="403"/>
      <c r="AU250" s="405"/>
      <c r="AV250" s="419"/>
      <c r="AW250" s="421"/>
      <c r="AX250" s="105" t="str">
        <f t="shared" si="73"/>
        <v/>
      </c>
      <c r="AY250" s="105" t="str">
        <f t="shared" si="74"/>
        <v/>
      </c>
      <c r="AZ250" s="540"/>
      <c r="BA250" s="513">
        <f t="shared" si="75"/>
        <v>0</v>
      </c>
      <c r="BB250" s="513">
        <f t="shared" si="76"/>
        <v>0</v>
      </c>
      <c r="BC250" s="513">
        <f t="shared" si="77"/>
        <v>0</v>
      </c>
      <c r="BD250" s="513">
        <f t="shared" si="78"/>
        <v>0</v>
      </c>
      <c r="BE250" s="513">
        <f t="shared" si="79"/>
        <v>0</v>
      </c>
      <c r="BF250" s="513">
        <f t="shared" si="72"/>
        <v>0</v>
      </c>
      <c r="BG250" s="513">
        <f t="shared" si="80"/>
        <v>0</v>
      </c>
      <c r="BH250" s="513">
        <f t="shared" si="81"/>
        <v>0</v>
      </c>
      <c r="BI250" s="513">
        <f t="shared" si="82"/>
        <v>0</v>
      </c>
      <c r="BJ250" s="513">
        <f t="shared" si="83"/>
        <v>0</v>
      </c>
      <c r="BK250" s="513">
        <f t="shared" si="84"/>
        <v>0</v>
      </c>
      <c r="BL250" s="513">
        <f t="shared" si="85"/>
        <v>0</v>
      </c>
      <c r="BM250" s="513">
        <f t="shared" si="86"/>
        <v>0</v>
      </c>
      <c r="BN250" s="513"/>
      <c r="BO250" s="513">
        <f t="shared" si="87"/>
        <v>0</v>
      </c>
      <c r="BP250" s="540"/>
      <c r="BQ250" s="540"/>
      <c r="BR250" s="540"/>
      <c r="BS250" s="540"/>
      <c r="BT250" s="540"/>
      <c r="BU250" s="540"/>
      <c r="BV250" s="540"/>
      <c r="BW250" s="539"/>
      <c r="BX250" s="539"/>
      <c r="BY250" s="539"/>
      <c r="BZ250" s="539"/>
      <c r="CA250" s="539"/>
      <c r="CB250" s="539"/>
      <c r="CC250" s="539"/>
      <c r="CD250" s="539"/>
      <c r="CE250" s="539"/>
      <c r="CF250" s="539"/>
      <c r="CG250" s="539"/>
      <c r="CH250" s="539"/>
      <c r="CI250" s="539"/>
      <c r="CJ250" s="539"/>
      <c r="CK250" s="539"/>
      <c r="CL250" s="539"/>
      <c r="CM250" s="539"/>
      <c r="CN250" s="539"/>
      <c r="CO250" s="539"/>
      <c r="CP250" s="364"/>
      <c r="CQ250" s="364"/>
    </row>
    <row r="251" spans="1:95" s="37" customFormat="1" ht="37.5" customHeight="1" x14ac:dyDescent="0.15">
      <c r="A251" s="687" t="str">
        <f>IF(B251&lt;&gt;"",設定!$C$4,"")</f>
        <v/>
      </c>
      <c r="B251" s="253" t="str">
        <f t="shared" si="70"/>
        <v/>
      </c>
      <c r="C251" s="444">
        <f t="shared" si="71"/>
        <v>239</v>
      </c>
      <c r="D251" s="767"/>
      <c r="E251" s="403"/>
      <c r="F251" s="404"/>
      <c r="G251" s="405"/>
      <c r="H251" s="406"/>
      <c r="I251" s="407"/>
      <c r="J251" s="408" t="str">
        <f>IFERROR(IF(I251="","",VLOOKUP(I251,国・地域!A:C,2,FALSE)),"正しい番号を入力してください")</f>
        <v/>
      </c>
      <c r="K251" s="409" t="str">
        <f>IFERROR(IF(I251="","",VLOOKUP(I251,国・地域!A:C,3,FALSE)),"正しい番号を入力してください")</f>
        <v/>
      </c>
      <c r="L251" s="381"/>
      <c r="M251" s="410"/>
      <c r="N251" s="411"/>
      <c r="O251" s="411"/>
      <c r="P251" s="411"/>
      <c r="Q251" s="411"/>
      <c r="R251" s="411"/>
      <c r="S251" s="411"/>
      <c r="T251" s="411"/>
      <c r="U251" s="412"/>
      <c r="V251" s="413"/>
      <c r="W251" s="412"/>
      <c r="X251" s="413"/>
      <c r="Y251" s="414"/>
      <c r="Z251" s="415"/>
      <c r="AA251" s="416"/>
      <c r="AB251" s="417"/>
      <c r="AC251" s="416"/>
      <c r="AD251" s="415"/>
      <c r="AE251" s="418"/>
      <c r="AF251" s="417"/>
      <c r="AG251" s="416"/>
      <c r="AH251" s="415"/>
      <c r="AI251" s="418"/>
      <c r="AJ251" s="417"/>
      <c r="AK251" s="416"/>
      <c r="AL251" s="415"/>
      <c r="AM251" s="403"/>
      <c r="AN251" s="405"/>
      <c r="AO251" s="381"/>
      <c r="AP251" s="403"/>
      <c r="AQ251" s="405"/>
      <c r="AR251" s="419"/>
      <c r="AS251" s="420"/>
      <c r="AT251" s="403"/>
      <c r="AU251" s="405"/>
      <c r="AV251" s="419"/>
      <c r="AW251" s="421"/>
      <c r="AX251" s="105" t="str">
        <f t="shared" si="73"/>
        <v/>
      </c>
      <c r="AY251" s="105" t="str">
        <f t="shared" si="74"/>
        <v/>
      </c>
      <c r="AZ251" s="540"/>
      <c r="BA251" s="513">
        <f t="shared" si="75"/>
        <v>0</v>
      </c>
      <c r="BB251" s="513">
        <f t="shared" si="76"/>
        <v>0</v>
      </c>
      <c r="BC251" s="513">
        <f t="shared" si="77"/>
        <v>0</v>
      </c>
      <c r="BD251" s="513">
        <f t="shared" si="78"/>
        <v>0</v>
      </c>
      <c r="BE251" s="513">
        <f t="shared" si="79"/>
        <v>0</v>
      </c>
      <c r="BF251" s="513">
        <f t="shared" si="72"/>
        <v>0</v>
      </c>
      <c r="BG251" s="513">
        <f t="shared" si="80"/>
        <v>0</v>
      </c>
      <c r="BH251" s="513">
        <f t="shared" si="81"/>
        <v>0</v>
      </c>
      <c r="BI251" s="513">
        <f t="shared" si="82"/>
        <v>0</v>
      </c>
      <c r="BJ251" s="513">
        <f t="shared" si="83"/>
        <v>0</v>
      </c>
      <c r="BK251" s="513">
        <f t="shared" si="84"/>
        <v>0</v>
      </c>
      <c r="BL251" s="513">
        <f t="shared" si="85"/>
        <v>0</v>
      </c>
      <c r="BM251" s="513">
        <f t="shared" si="86"/>
        <v>0</v>
      </c>
      <c r="BN251" s="513"/>
      <c r="BO251" s="513">
        <f t="shared" si="87"/>
        <v>0</v>
      </c>
      <c r="BP251" s="540"/>
      <c r="BQ251" s="540"/>
      <c r="BR251" s="540"/>
      <c r="BS251" s="540"/>
      <c r="BT251" s="540"/>
      <c r="BU251" s="540"/>
      <c r="BV251" s="540"/>
      <c r="BW251" s="539"/>
      <c r="BX251" s="539"/>
      <c r="BY251" s="539"/>
      <c r="BZ251" s="539"/>
      <c r="CA251" s="539"/>
      <c r="CB251" s="539"/>
      <c r="CC251" s="539"/>
      <c r="CD251" s="539"/>
      <c r="CE251" s="539"/>
      <c r="CF251" s="539"/>
      <c r="CG251" s="539"/>
      <c r="CH251" s="539"/>
      <c r="CI251" s="539"/>
      <c r="CJ251" s="539"/>
      <c r="CK251" s="539"/>
      <c r="CL251" s="539"/>
      <c r="CM251" s="539"/>
      <c r="CN251" s="539"/>
      <c r="CO251" s="539"/>
      <c r="CP251" s="364"/>
      <c r="CQ251" s="364"/>
    </row>
    <row r="252" spans="1:95" s="37" customFormat="1" ht="37.5" customHeight="1" x14ac:dyDescent="0.15">
      <c r="A252" s="738" t="str">
        <f>IF(B252&lt;&gt;"",設定!$C$4,"")</f>
        <v/>
      </c>
      <c r="B252" s="254" t="str">
        <f t="shared" si="70"/>
        <v/>
      </c>
      <c r="C252" s="445">
        <f t="shared" si="71"/>
        <v>240</v>
      </c>
      <c r="D252" s="768"/>
      <c r="E252" s="422"/>
      <c r="F252" s="423"/>
      <c r="G252" s="424"/>
      <c r="H252" s="425"/>
      <c r="I252" s="426"/>
      <c r="J252" s="427" t="str">
        <f>IFERROR(IF(I252="","",VLOOKUP(I252,国・地域!A:C,2,FALSE)),"正しい番号を入力してください")</f>
        <v/>
      </c>
      <c r="K252" s="428" t="str">
        <f>IFERROR(IF(I252="","",VLOOKUP(I252,国・地域!A:C,3,FALSE)),"正しい番号を入力してください")</f>
        <v/>
      </c>
      <c r="L252" s="382"/>
      <c r="M252" s="429"/>
      <c r="N252" s="430"/>
      <c r="O252" s="430"/>
      <c r="P252" s="430"/>
      <c r="Q252" s="430"/>
      <c r="R252" s="430"/>
      <c r="S252" s="430"/>
      <c r="T252" s="430"/>
      <c r="U252" s="431"/>
      <c r="V252" s="432"/>
      <c r="W252" s="431"/>
      <c r="X252" s="432"/>
      <c r="Y252" s="433"/>
      <c r="Z252" s="434"/>
      <c r="AA252" s="435"/>
      <c r="AB252" s="436"/>
      <c r="AC252" s="435"/>
      <c r="AD252" s="434"/>
      <c r="AE252" s="437"/>
      <c r="AF252" s="436"/>
      <c r="AG252" s="435"/>
      <c r="AH252" s="434"/>
      <c r="AI252" s="437"/>
      <c r="AJ252" s="436"/>
      <c r="AK252" s="435"/>
      <c r="AL252" s="434"/>
      <c r="AM252" s="422"/>
      <c r="AN252" s="424"/>
      <c r="AO252" s="382"/>
      <c r="AP252" s="422"/>
      <c r="AQ252" s="424"/>
      <c r="AR252" s="438"/>
      <c r="AS252" s="439"/>
      <c r="AT252" s="422"/>
      <c r="AU252" s="424"/>
      <c r="AV252" s="438"/>
      <c r="AW252" s="440"/>
      <c r="AX252" s="105" t="str">
        <f t="shared" si="73"/>
        <v/>
      </c>
      <c r="AY252" s="105" t="str">
        <f t="shared" si="74"/>
        <v/>
      </c>
      <c r="AZ252" s="540"/>
      <c r="BA252" s="513">
        <f t="shared" si="75"/>
        <v>0</v>
      </c>
      <c r="BB252" s="513">
        <f t="shared" si="76"/>
        <v>0</v>
      </c>
      <c r="BC252" s="513">
        <f t="shared" si="77"/>
        <v>0</v>
      </c>
      <c r="BD252" s="513">
        <f t="shared" si="78"/>
        <v>0</v>
      </c>
      <c r="BE252" s="513">
        <f t="shared" si="79"/>
        <v>0</v>
      </c>
      <c r="BF252" s="513">
        <f t="shared" si="72"/>
        <v>0</v>
      </c>
      <c r="BG252" s="513">
        <f t="shared" si="80"/>
        <v>0</v>
      </c>
      <c r="BH252" s="513">
        <f t="shared" si="81"/>
        <v>0</v>
      </c>
      <c r="BI252" s="513">
        <f t="shared" si="82"/>
        <v>0</v>
      </c>
      <c r="BJ252" s="513">
        <f t="shared" si="83"/>
        <v>0</v>
      </c>
      <c r="BK252" s="513">
        <f t="shared" si="84"/>
        <v>0</v>
      </c>
      <c r="BL252" s="513">
        <f t="shared" si="85"/>
        <v>0</v>
      </c>
      <c r="BM252" s="513">
        <f t="shared" si="86"/>
        <v>0</v>
      </c>
      <c r="BN252" s="513"/>
      <c r="BO252" s="513">
        <f t="shared" si="87"/>
        <v>0</v>
      </c>
      <c r="BP252" s="540"/>
      <c r="BQ252" s="540"/>
      <c r="BR252" s="540"/>
      <c r="BS252" s="540"/>
      <c r="BT252" s="540"/>
      <c r="BU252" s="540"/>
      <c r="BV252" s="540"/>
      <c r="BW252" s="539"/>
      <c r="BX252" s="539"/>
      <c r="BY252" s="539"/>
      <c r="BZ252" s="539"/>
      <c r="CA252" s="539"/>
      <c r="CB252" s="539"/>
      <c r="CC252" s="539"/>
      <c r="CD252" s="539"/>
      <c r="CE252" s="539"/>
      <c r="CF252" s="539"/>
      <c r="CG252" s="539"/>
      <c r="CH252" s="539"/>
      <c r="CI252" s="539"/>
      <c r="CJ252" s="539"/>
      <c r="CK252" s="539"/>
      <c r="CL252" s="539"/>
      <c r="CM252" s="539"/>
      <c r="CN252" s="539"/>
      <c r="CO252" s="539"/>
      <c r="CP252" s="364"/>
      <c r="CQ252" s="364"/>
    </row>
    <row r="253" spans="1:95" s="37" customFormat="1" ht="37.5" customHeight="1" x14ac:dyDescent="0.15">
      <c r="A253" s="739" t="str">
        <f>IF(B253&lt;&gt;"",設定!$C$4,"")</f>
        <v/>
      </c>
      <c r="B253" s="731" t="str">
        <f t="shared" si="70"/>
        <v/>
      </c>
      <c r="C253" s="376">
        <f t="shared" si="71"/>
        <v>241</v>
      </c>
      <c r="D253" s="766"/>
      <c r="E253" s="384"/>
      <c r="F253" s="385"/>
      <c r="G253" s="386"/>
      <c r="H253" s="387"/>
      <c r="I253" s="388"/>
      <c r="J253" s="389" t="str">
        <f>IFERROR(IF(I253="","",VLOOKUP(I253,国・地域!A:C,2,FALSE)),"正しい番号を入力してください")</f>
        <v/>
      </c>
      <c r="K253" s="390" t="str">
        <f>IFERROR(IF(I253="","",VLOOKUP(I253,国・地域!A:C,3,FALSE)),"正しい番号を入力してください")</f>
        <v/>
      </c>
      <c r="L253" s="383"/>
      <c r="M253" s="391"/>
      <c r="N253" s="392"/>
      <c r="O253" s="392"/>
      <c r="P253" s="392"/>
      <c r="Q253" s="392"/>
      <c r="R253" s="392"/>
      <c r="S253" s="392"/>
      <c r="T253" s="392"/>
      <c r="U253" s="393"/>
      <c r="V253" s="394"/>
      <c r="W253" s="393"/>
      <c r="X253" s="394"/>
      <c r="Y253" s="395"/>
      <c r="Z253" s="396"/>
      <c r="AA253" s="397"/>
      <c r="AB253" s="398"/>
      <c r="AC253" s="397"/>
      <c r="AD253" s="396"/>
      <c r="AE253" s="399"/>
      <c r="AF253" s="398"/>
      <c r="AG253" s="397"/>
      <c r="AH253" s="396"/>
      <c r="AI253" s="399"/>
      <c r="AJ253" s="398"/>
      <c r="AK253" s="397"/>
      <c r="AL253" s="396"/>
      <c r="AM253" s="384"/>
      <c r="AN253" s="386"/>
      <c r="AO253" s="383"/>
      <c r="AP253" s="384"/>
      <c r="AQ253" s="386"/>
      <c r="AR253" s="400"/>
      <c r="AS253" s="401"/>
      <c r="AT253" s="384"/>
      <c r="AU253" s="386"/>
      <c r="AV253" s="400"/>
      <c r="AW253" s="402"/>
      <c r="AX253" s="105" t="str">
        <f t="shared" si="73"/>
        <v/>
      </c>
      <c r="AY253" s="105" t="str">
        <f t="shared" si="74"/>
        <v/>
      </c>
      <c r="AZ253" s="540"/>
      <c r="BA253" s="513">
        <f t="shared" si="75"/>
        <v>0</v>
      </c>
      <c r="BB253" s="513">
        <f t="shared" si="76"/>
        <v>0</v>
      </c>
      <c r="BC253" s="513">
        <f t="shared" si="77"/>
        <v>0</v>
      </c>
      <c r="BD253" s="513">
        <f t="shared" si="78"/>
        <v>0</v>
      </c>
      <c r="BE253" s="513">
        <f t="shared" si="79"/>
        <v>0</v>
      </c>
      <c r="BF253" s="513">
        <f t="shared" si="72"/>
        <v>0</v>
      </c>
      <c r="BG253" s="513">
        <f t="shared" si="80"/>
        <v>0</v>
      </c>
      <c r="BH253" s="513">
        <f t="shared" si="81"/>
        <v>0</v>
      </c>
      <c r="BI253" s="513">
        <f t="shared" si="82"/>
        <v>0</v>
      </c>
      <c r="BJ253" s="513">
        <f t="shared" si="83"/>
        <v>0</v>
      </c>
      <c r="BK253" s="513">
        <f t="shared" si="84"/>
        <v>0</v>
      </c>
      <c r="BL253" s="513">
        <f t="shared" si="85"/>
        <v>0</v>
      </c>
      <c r="BM253" s="513">
        <f t="shared" si="86"/>
        <v>0</v>
      </c>
      <c r="BN253" s="513"/>
      <c r="BO253" s="513">
        <f t="shared" si="87"/>
        <v>0</v>
      </c>
      <c r="BP253" s="540"/>
      <c r="BQ253" s="540"/>
      <c r="BR253" s="540"/>
      <c r="BS253" s="540"/>
      <c r="BT253" s="540"/>
      <c r="BU253" s="540"/>
      <c r="BV253" s="540"/>
      <c r="BW253" s="539"/>
      <c r="BX253" s="539"/>
      <c r="BY253" s="539"/>
      <c r="BZ253" s="539"/>
      <c r="CA253" s="539"/>
      <c r="CB253" s="539"/>
      <c r="CC253" s="539"/>
      <c r="CD253" s="539"/>
      <c r="CE253" s="539"/>
      <c r="CF253" s="539"/>
      <c r="CG253" s="539"/>
      <c r="CH253" s="539"/>
      <c r="CI253" s="539"/>
      <c r="CJ253" s="539"/>
      <c r="CK253" s="539"/>
      <c r="CL253" s="539"/>
      <c r="CM253" s="539"/>
      <c r="CN253" s="539"/>
      <c r="CO253" s="539"/>
      <c r="CP253" s="364"/>
      <c r="CQ253" s="364"/>
    </row>
    <row r="254" spans="1:95" s="37" customFormat="1" ht="37.5" customHeight="1" x14ac:dyDescent="0.15">
      <c r="A254" s="687" t="str">
        <f>IF(B254&lt;&gt;"",設定!$C$4,"")</f>
        <v/>
      </c>
      <c r="B254" s="253" t="str">
        <f t="shared" si="70"/>
        <v/>
      </c>
      <c r="C254" s="444">
        <f t="shared" si="71"/>
        <v>242</v>
      </c>
      <c r="D254" s="767"/>
      <c r="E254" s="403"/>
      <c r="F254" s="404"/>
      <c r="G254" s="405"/>
      <c r="H254" s="406"/>
      <c r="I254" s="407"/>
      <c r="J254" s="408" t="str">
        <f>IFERROR(IF(I254="","",VLOOKUP(I254,国・地域!A:C,2,FALSE)),"正しい番号を入力してください")</f>
        <v/>
      </c>
      <c r="K254" s="409" t="str">
        <f>IFERROR(IF(I254="","",VLOOKUP(I254,国・地域!A:C,3,FALSE)),"正しい番号を入力してください")</f>
        <v/>
      </c>
      <c r="L254" s="381"/>
      <c r="M254" s="410"/>
      <c r="N254" s="411"/>
      <c r="O254" s="411"/>
      <c r="P254" s="411"/>
      <c r="Q254" s="411"/>
      <c r="R254" s="411"/>
      <c r="S254" s="411"/>
      <c r="T254" s="411"/>
      <c r="U254" s="412"/>
      <c r="V254" s="413"/>
      <c r="W254" s="412"/>
      <c r="X254" s="413"/>
      <c r="Y254" s="414"/>
      <c r="Z254" s="415"/>
      <c r="AA254" s="416"/>
      <c r="AB254" s="417"/>
      <c r="AC254" s="416"/>
      <c r="AD254" s="415"/>
      <c r="AE254" s="418"/>
      <c r="AF254" s="417"/>
      <c r="AG254" s="416"/>
      <c r="AH254" s="415"/>
      <c r="AI254" s="418"/>
      <c r="AJ254" s="417"/>
      <c r="AK254" s="416"/>
      <c r="AL254" s="415"/>
      <c r="AM254" s="403"/>
      <c r="AN254" s="405"/>
      <c r="AO254" s="381"/>
      <c r="AP254" s="403"/>
      <c r="AQ254" s="405"/>
      <c r="AR254" s="419"/>
      <c r="AS254" s="420"/>
      <c r="AT254" s="403"/>
      <c r="AU254" s="405"/>
      <c r="AV254" s="419"/>
      <c r="AW254" s="421"/>
      <c r="AX254" s="105" t="str">
        <f t="shared" si="73"/>
        <v/>
      </c>
      <c r="AY254" s="105" t="str">
        <f t="shared" si="74"/>
        <v/>
      </c>
      <c r="AZ254" s="540"/>
      <c r="BA254" s="513">
        <f t="shared" si="75"/>
        <v>0</v>
      </c>
      <c r="BB254" s="513">
        <f t="shared" si="76"/>
        <v>0</v>
      </c>
      <c r="BC254" s="513">
        <f t="shared" si="77"/>
        <v>0</v>
      </c>
      <c r="BD254" s="513">
        <f t="shared" si="78"/>
        <v>0</v>
      </c>
      <c r="BE254" s="513">
        <f t="shared" si="79"/>
        <v>0</v>
      </c>
      <c r="BF254" s="513">
        <f t="shared" si="72"/>
        <v>0</v>
      </c>
      <c r="BG254" s="513">
        <f t="shared" si="80"/>
        <v>0</v>
      </c>
      <c r="BH254" s="513">
        <f t="shared" si="81"/>
        <v>0</v>
      </c>
      <c r="BI254" s="513">
        <f t="shared" si="82"/>
        <v>0</v>
      </c>
      <c r="BJ254" s="513">
        <f t="shared" si="83"/>
        <v>0</v>
      </c>
      <c r="BK254" s="513">
        <f t="shared" si="84"/>
        <v>0</v>
      </c>
      <c r="BL254" s="513">
        <f t="shared" si="85"/>
        <v>0</v>
      </c>
      <c r="BM254" s="513">
        <f t="shared" si="86"/>
        <v>0</v>
      </c>
      <c r="BN254" s="513"/>
      <c r="BO254" s="513">
        <f t="shared" si="87"/>
        <v>0</v>
      </c>
      <c r="BP254" s="540"/>
      <c r="BQ254" s="540"/>
      <c r="BR254" s="540"/>
      <c r="BS254" s="540"/>
      <c r="BT254" s="540"/>
      <c r="BU254" s="540"/>
      <c r="BV254" s="540"/>
      <c r="BW254" s="539"/>
      <c r="BX254" s="539"/>
      <c r="BY254" s="539"/>
      <c r="BZ254" s="539"/>
      <c r="CA254" s="539"/>
      <c r="CB254" s="539"/>
      <c r="CC254" s="539"/>
      <c r="CD254" s="539"/>
      <c r="CE254" s="539"/>
      <c r="CF254" s="539"/>
      <c r="CG254" s="539"/>
      <c r="CH254" s="539"/>
      <c r="CI254" s="539"/>
      <c r="CJ254" s="539"/>
      <c r="CK254" s="539"/>
      <c r="CL254" s="539"/>
      <c r="CM254" s="539"/>
      <c r="CN254" s="539"/>
      <c r="CO254" s="539"/>
      <c r="CP254" s="364"/>
      <c r="CQ254" s="364"/>
    </row>
    <row r="255" spans="1:95" s="37" customFormat="1" ht="37.5" customHeight="1" x14ac:dyDescent="0.15">
      <c r="A255" s="687" t="str">
        <f>IF(B255&lt;&gt;"",設定!$C$4,"")</f>
        <v/>
      </c>
      <c r="B255" s="253" t="str">
        <f t="shared" si="70"/>
        <v/>
      </c>
      <c r="C255" s="444">
        <f t="shared" si="71"/>
        <v>243</v>
      </c>
      <c r="D255" s="767"/>
      <c r="E255" s="403"/>
      <c r="F255" s="404"/>
      <c r="G255" s="405"/>
      <c r="H255" s="406"/>
      <c r="I255" s="407"/>
      <c r="J255" s="408" t="str">
        <f>IFERROR(IF(I255="","",VLOOKUP(I255,国・地域!A:C,2,FALSE)),"正しい番号を入力してください")</f>
        <v/>
      </c>
      <c r="K255" s="409" t="str">
        <f>IFERROR(IF(I255="","",VLOOKUP(I255,国・地域!A:C,3,FALSE)),"正しい番号を入力してください")</f>
        <v/>
      </c>
      <c r="L255" s="381"/>
      <c r="M255" s="410"/>
      <c r="N255" s="411"/>
      <c r="O255" s="411"/>
      <c r="P255" s="411"/>
      <c r="Q255" s="411"/>
      <c r="R255" s="411"/>
      <c r="S255" s="411"/>
      <c r="T255" s="411"/>
      <c r="U255" s="412"/>
      <c r="V255" s="413"/>
      <c r="W255" s="412"/>
      <c r="X255" s="413"/>
      <c r="Y255" s="414"/>
      <c r="Z255" s="415"/>
      <c r="AA255" s="416"/>
      <c r="AB255" s="417"/>
      <c r="AC255" s="416"/>
      <c r="AD255" s="415"/>
      <c r="AE255" s="418"/>
      <c r="AF255" s="417"/>
      <c r="AG255" s="416"/>
      <c r="AH255" s="415"/>
      <c r="AI255" s="418"/>
      <c r="AJ255" s="417"/>
      <c r="AK255" s="416"/>
      <c r="AL255" s="415"/>
      <c r="AM255" s="403"/>
      <c r="AN255" s="405"/>
      <c r="AO255" s="381"/>
      <c r="AP255" s="403"/>
      <c r="AQ255" s="405"/>
      <c r="AR255" s="419"/>
      <c r="AS255" s="420"/>
      <c r="AT255" s="403"/>
      <c r="AU255" s="405"/>
      <c r="AV255" s="419"/>
      <c r="AW255" s="421"/>
      <c r="AX255" s="105" t="str">
        <f t="shared" si="73"/>
        <v/>
      </c>
      <c r="AY255" s="105" t="str">
        <f t="shared" si="74"/>
        <v/>
      </c>
      <c r="AZ255" s="540"/>
      <c r="BA255" s="513">
        <f t="shared" si="75"/>
        <v>0</v>
      </c>
      <c r="BB255" s="513">
        <f t="shared" si="76"/>
        <v>0</v>
      </c>
      <c r="BC255" s="513">
        <f t="shared" si="77"/>
        <v>0</v>
      </c>
      <c r="BD255" s="513">
        <f t="shared" si="78"/>
        <v>0</v>
      </c>
      <c r="BE255" s="513">
        <f t="shared" si="79"/>
        <v>0</v>
      </c>
      <c r="BF255" s="513">
        <f t="shared" si="72"/>
        <v>0</v>
      </c>
      <c r="BG255" s="513">
        <f t="shared" si="80"/>
        <v>0</v>
      </c>
      <c r="BH255" s="513">
        <f t="shared" si="81"/>
        <v>0</v>
      </c>
      <c r="BI255" s="513">
        <f t="shared" si="82"/>
        <v>0</v>
      </c>
      <c r="BJ255" s="513">
        <f t="shared" si="83"/>
        <v>0</v>
      </c>
      <c r="BK255" s="513">
        <f t="shared" si="84"/>
        <v>0</v>
      </c>
      <c r="BL255" s="513">
        <f t="shared" si="85"/>
        <v>0</v>
      </c>
      <c r="BM255" s="513">
        <f t="shared" si="86"/>
        <v>0</v>
      </c>
      <c r="BN255" s="513"/>
      <c r="BO255" s="513">
        <f t="shared" si="87"/>
        <v>0</v>
      </c>
      <c r="BP255" s="540"/>
      <c r="BQ255" s="540"/>
      <c r="BR255" s="540"/>
      <c r="BS255" s="540"/>
      <c r="BT255" s="540"/>
      <c r="BU255" s="540"/>
      <c r="BV255" s="540"/>
      <c r="BW255" s="539"/>
      <c r="BX255" s="539"/>
      <c r="BY255" s="539"/>
      <c r="BZ255" s="539"/>
      <c r="CA255" s="539"/>
      <c r="CB255" s="539"/>
      <c r="CC255" s="539"/>
      <c r="CD255" s="539"/>
      <c r="CE255" s="539"/>
      <c r="CF255" s="539"/>
      <c r="CG255" s="539"/>
      <c r="CH255" s="539"/>
      <c r="CI255" s="539"/>
      <c r="CJ255" s="539"/>
      <c r="CK255" s="539"/>
      <c r="CL255" s="539"/>
      <c r="CM255" s="539"/>
      <c r="CN255" s="539"/>
      <c r="CO255" s="539"/>
      <c r="CP255" s="364"/>
      <c r="CQ255" s="364"/>
    </row>
    <row r="256" spans="1:95" s="37" customFormat="1" ht="37.5" customHeight="1" x14ac:dyDescent="0.15">
      <c r="A256" s="687" t="str">
        <f>IF(B256&lt;&gt;"",設定!$C$4,"")</f>
        <v/>
      </c>
      <c r="B256" s="253" t="str">
        <f t="shared" si="70"/>
        <v/>
      </c>
      <c r="C256" s="444">
        <f t="shared" si="71"/>
        <v>244</v>
      </c>
      <c r="D256" s="767"/>
      <c r="E256" s="403"/>
      <c r="F256" s="404"/>
      <c r="G256" s="405"/>
      <c r="H256" s="406"/>
      <c r="I256" s="407"/>
      <c r="J256" s="408" t="str">
        <f>IFERROR(IF(I256="","",VLOOKUP(I256,国・地域!A:C,2,FALSE)),"正しい番号を入力してください")</f>
        <v/>
      </c>
      <c r="K256" s="409" t="str">
        <f>IFERROR(IF(I256="","",VLOOKUP(I256,国・地域!A:C,3,FALSE)),"正しい番号を入力してください")</f>
        <v/>
      </c>
      <c r="L256" s="381"/>
      <c r="M256" s="410"/>
      <c r="N256" s="411"/>
      <c r="O256" s="411"/>
      <c r="P256" s="411"/>
      <c r="Q256" s="411"/>
      <c r="R256" s="411"/>
      <c r="S256" s="411"/>
      <c r="T256" s="411"/>
      <c r="U256" s="412"/>
      <c r="V256" s="413"/>
      <c r="W256" s="412"/>
      <c r="X256" s="413"/>
      <c r="Y256" s="414"/>
      <c r="Z256" s="415"/>
      <c r="AA256" s="416"/>
      <c r="AB256" s="417"/>
      <c r="AC256" s="416"/>
      <c r="AD256" s="415"/>
      <c r="AE256" s="418"/>
      <c r="AF256" s="417"/>
      <c r="AG256" s="416"/>
      <c r="AH256" s="415"/>
      <c r="AI256" s="418"/>
      <c r="AJ256" s="417"/>
      <c r="AK256" s="416"/>
      <c r="AL256" s="415"/>
      <c r="AM256" s="403"/>
      <c r="AN256" s="405"/>
      <c r="AO256" s="381"/>
      <c r="AP256" s="403"/>
      <c r="AQ256" s="405"/>
      <c r="AR256" s="419"/>
      <c r="AS256" s="420"/>
      <c r="AT256" s="403"/>
      <c r="AU256" s="405"/>
      <c r="AV256" s="419"/>
      <c r="AW256" s="421"/>
      <c r="AX256" s="105" t="str">
        <f t="shared" si="73"/>
        <v/>
      </c>
      <c r="AY256" s="105" t="str">
        <f t="shared" si="74"/>
        <v/>
      </c>
      <c r="AZ256" s="540"/>
      <c r="BA256" s="513">
        <f t="shared" si="75"/>
        <v>0</v>
      </c>
      <c r="BB256" s="513">
        <f t="shared" si="76"/>
        <v>0</v>
      </c>
      <c r="BC256" s="513">
        <f t="shared" si="77"/>
        <v>0</v>
      </c>
      <c r="BD256" s="513">
        <f t="shared" si="78"/>
        <v>0</v>
      </c>
      <c r="BE256" s="513">
        <f t="shared" si="79"/>
        <v>0</v>
      </c>
      <c r="BF256" s="513">
        <f t="shared" si="72"/>
        <v>0</v>
      </c>
      <c r="BG256" s="513">
        <f t="shared" si="80"/>
        <v>0</v>
      </c>
      <c r="BH256" s="513">
        <f t="shared" si="81"/>
        <v>0</v>
      </c>
      <c r="BI256" s="513">
        <f t="shared" si="82"/>
        <v>0</v>
      </c>
      <c r="BJ256" s="513">
        <f t="shared" si="83"/>
        <v>0</v>
      </c>
      <c r="BK256" s="513">
        <f t="shared" si="84"/>
        <v>0</v>
      </c>
      <c r="BL256" s="513">
        <f t="shared" si="85"/>
        <v>0</v>
      </c>
      <c r="BM256" s="513">
        <f t="shared" si="86"/>
        <v>0</v>
      </c>
      <c r="BN256" s="513"/>
      <c r="BO256" s="513">
        <f t="shared" si="87"/>
        <v>0</v>
      </c>
      <c r="BP256" s="540"/>
      <c r="BQ256" s="540"/>
      <c r="BR256" s="540"/>
      <c r="BS256" s="540"/>
      <c r="BT256" s="540"/>
      <c r="BU256" s="540"/>
      <c r="BV256" s="540"/>
      <c r="BW256" s="539"/>
      <c r="BX256" s="539"/>
      <c r="BY256" s="539"/>
      <c r="BZ256" s="539"/>
      <c r="CA256" s="539"/>
      <c r="CB256" s="539"/>
      <c r="CC256" s="539"/>
      <c r="CD256" s="539"/>
      <c r="CE256" s="539"/>
      <c r="CF256" s="539"/>
      <c r="CG256" s="539"/>
      <c r="CH256" s="539"/>
      <c r="CI256" s="539"/>
      <c r="CJ256" s="539"/>
      <c r="CK256" s="539"/>
      <c r="CL256" s="539"/>
      <c r="CM256" s="539"/>
      <c r="CN256" s="539"/>
      <c r="CO256" s="539"/>
      <c r="CP256" s="364"/>
      <c r="CQ256" s="364"/>
    </row>
    <row r="257" spans="1:95" s="37" customFormat="1" ht="37.5" customHeight="1" x14ac:dyDescent="0.15">
      <c r="A257" s="738" t="str">
        <f>IF(B257&lt;&gt;"",設定!$C$4,"")</f>
        <v/>
      </c>
      <c r="B257" s="254" t="str">
        <f t="shared" si="70"/>
        <v/>
      </c>
      <c r="C257" s="445">
        <f t="shared" si="71"/>
        <v>245</v>
      </c>
      <c r="D257" s="768"/>
      <c r="E257" s="422"/>
      <c r="F257" s="423"/>
      <c r="G257" s="424"/>
      <c r="H257" s="425"/>
      <c r="I257" s="426"/>
      <c r="J257" s="427" t="str">
        <f>IFERROR(IF(I257="","",VLOOKUP(I257,国・地域!A:C,2,FALSE)),"正しい番号を入力してください")</f>
        <v/>
      </c>
      <c r="K257" s="428" t="str">
        <f>IFERROR(IF(I257="","",VLOOKUP(I257,国・地域!A:C,3,FALSE)),"正しい番号を入力してください")</f>
        <v/>
      </c>
      <c r="L257" s="382"/>
      <c r="M257" s="429"/>
      <c r="N257" s="430"/>
      <c r="O257" s="430"/>
      <c r="P257" s="430"/>
      <c r="Q257" s="430"/>
      <c r="R257" s="430"/>
      <c r="S257" s="430"/>
      <c r="T257" s="430"/>
      <c r="U257" s="431"/>
      <c r="V257" s="432"/>
      <c r="W257" s="431"/>
      <c r="X257" s="432"/>
      <c r="Y257" s="433"/>
      <c r="Z257" s="434"/>
      <c r="AA257" s="435"/>
      <c r="AB257" s="436"/>
      <c r="AC257" s="435"/>
      <c r="AD257" s="434"/>
      <c r="AE257" s="437"/>
      <c r="AF257" s="436"/>
      <c r="AG257" s="435"/>
      <c r="AH257" s="434"/>
      <c r="AI257" s="437"/>
      <c r="AJ257" s="436"/>
      <c r="AK257" s="435"/>
      <c r="AL257" s="434"/>
      <c r="AM257" s="422"/>
      <c r="AN257" s="424"/>
      <c r="AO257" s="382"/>
      <c r="AP257" s="422"/>
      <c r="AQ257" s="424"/>
      <c r="AR257" s="438"/>
      <c r="AS257" s="439"/>
      <c r="AT257" s="422"/>
      <c r="AU257" s="424"/>
      <c r="AV257" s="438"/>
      <c r="AW257" s="440"/>
      <c r="AX257" s="105" t="str">
        <f t="shared" si="73"/>
        <v/>
      </c>
      <c r="AY257" s="105" t="str">
        <f t="shared" si="74"/>
        <v/>
      </c>
      <c r="AZ257" s="540"/>
      <c r="BA257" s="513">
        <f t="shared" si="75"/>
        <v>0</v>
      </c>
      <c r="BB257" s="513">
        <f t="shared" si="76"/>
        <v>0</v>
      </c>
      <c r="BC257" s="513">
        <f t="shared" si="77"/>
        <v>0</v>
      </c>
      <c r="BD257" s="513">
        <f t="shared" si="78"/>
        <v>0</v>
      </c>
      <c r="BE257" s="513">
        <f t="shared" si="79"/>
        <v>0</v>
      </c>
      <c r="BF257" s="513">
        <f t="shared" si="72"/>
        <v>0</v>
      </c>
      <c r="BG257" s="513">
        <f t="shared" si="80"/>
        <v>0</v>
      </c>
      <c r="BH257" s="513">
        <f t="shared" si="81"/>
        <v>0</v>
      </c>
      <c r="BI257" s="513">
        <f t="shared" si="82"/>
        <v>0</v>
      </c>
      <c r="BJ257" s="513">
        <f t="shared" si="83"/>
        <v>0</v>
      </c>
      <c r="BK257" s="513">
        <f t="shared" si="84"/>
        <v>0</v>
      </c>
      <c r="BL257" s="513">
        <f t="shared" si="85"/>
        <v>0</v>
      </c>
      <c r="BM257" s="513">
        <f t="shared" si="86"/>
        <v>0</v>
      </c>
      <c r="BN257" s="513"/>
      <c r="BO257" s="513">
        <f t="shared" si="87"/>
        <v>0</v>
      </c>
      <c r="BP257" s="540"/>
      <c r="BQ257" s="540"/>
      <c r="BR257" s="540"/>
      <c r="BS257" s="540"/>
      <c r="BT257" s="540"/>
      <c r="BU257" s="540"/>
      <c r="BV257" s="540"/>
      <c r="BW257" s="539"/>
      <c r="BX257" s="539"/>
      <c r="BY257" s="539"/>
      <c r="BZ257" s="539"/>
      <c r="CA257" s="539"/>
      <c r="CB257" s="539"/>
      <c r="CC257" s="539"/>
      <c r="CD257" s="539"/>
      <c r="CE257" s="539"/>
      <c r="CF257" s="539"/>
      <c r="CG257" s="539"/>
      <c r="CH257" s="539"/>
      <c r="CI257" s="539"/>
      <c r="CJ257" s="539"/>
      <c r="CK257" s="539"/>
      <c r="CL257" s="539"/>
      <c r="CM257" s="539"/>
      <c r="CN257" s="539"/>
      <c r="CO257" s="539"/>
      <c r="CP257" s="364"/>
      <c r="CQ257" s="364"/>
    </row>
    <row r="258" spans="1:95" s="37" customFormat="1" ht="37.5" customHeight="1" x14ac:dyDescent="0.15">
      <c r="A258" s="739" t="str">
        <f>IF(B258&lt;&gt;"",設定!$C$4,"")</f>
        <v/>
      </c>
      <c r="B258" s="731" t="str">
        <f t="shared" si="70"/>
        <v/>
      </c>
      <c r="C258" s="376">
        <f t="shared" si="71"/>
        <v>246</v>
      </c>
      <c r="D258" s="766"/>
      <c r="E258" s="384"/>
      <c r="F258" s="385"/>
      <c r="G258" s="386"/>
      <c r="H258" s="387"/>
      <c r="I258" s="388"/>
      <c r="J258" s="389" t="str">
        <f>IFERROR(IF(I258="","",VLOOKUP(I258,国・地域!A:C,2,FALSE)),"正しい番号を入力してください")</f>
        <v/>
      </c>
      <c r="K258" s="390" t="str">
        <f>IFERROR(IF(I258="","",VLOOKUP(I258,国・地域!A:C,3,FALSE)),"正しい番号を入力してください")</f>
        <v/>
      </c>
      <c r="L258" s="383"/>
      <c r="M258" s="391"/>
      <c r="N258" s="392"/>
      <c r="O258" s="392"/>
      <c r="P258" s="392"/>
      <c r="Q258" s="392"/>
      <c r="R258" s="392"/>
      <c r="S258" s="392"/>
      <c r="T258" s="392"/>
      <c r="U258" s="393"/>
      <c r="V258" s="394"/>
      <c r="W258" s="393"/>
      <c r="X258" s="394"/>
      <c r="Y258" s="395"/>
      <c r="Z258" s="396"/>
      <c r="AA258" s="397"/>
      <c r="AB258" s="398"/>
      <c r="AC258" s="397"/>
      <c r="AD258" s="396"/>
      <c r="AE258" s="399"/>
      <c r="AF258" s="398"/>
      <c r="AG258" s="397"/>
      <c r="AH258" s="396"/>
      <c r="AI258" s="399"/>
      <c r="AJ258" s="398"/>
      <c r="AK258" s="397"/>
      <c r="AL258" s="396"/>
      <c r="AM258" s="384"/>
      <c r="AN258" s="386"/>
      <c r="AO258" s="383"/>
      <c r="AP258" s="384"/>
      <c r="AQ258" s="386"/>
      <c r="AR258" s="400"/>
      <c r="AS258" s="401"/>
      <c r="AT258" s="384"/>
      <c r="AU258" s="386"/>
      <c r="AV258" s="400"/>
      <c r="AW258" s="402"/>
      <c r="AX258" s="105" t="str">
        <f t="shared" si="73"/>
        <v/>
      </c>
      <c r="AY258" s="105" t="str">
        <f t="shared" si="74"/>
        <v/>
      </c>
      <c r="AZ258" s="540"/>
      <c r="BA258" s="513">
        <f t="shared" si="75"/>
        <v>0</v>
      </c>
      <c r="BB258" s="513">
        <f t="shared" si="76"/>
        <v>0</v>
      </c>
      <c r="BC258" s="513">
        <f t="shared" si="77"/>
        <v>0</v>
      </c>
      <c r="BD258" s="513">
        <f t="shared" si="78"/>
        <v>0</v>
      </c>
      <c r="BE258" s="513">
        <f t="shared" si="79"/>
        <v>0</v>
      </c>
      <c r="BF258" s="513">
        <f t="shared" si="72"/>
        <v>0</v>
      </c>
      <c r="BG258" s="513">
        <f t="shared" si="80"/>
        <v>0</v>
      </c>
      <c r="BH258" s="513">
        <f t="shared" si="81"/>
        <v>0</v>
      </c>
      <c r="BI258" s="513">
        <f t="shared" si="82"/>
        <v>0</v>
      </c>
      <c r="BJ258" s="513">
        <f t="shared" si="83"/>
        <v>0</v>
      </c>
      <c r="BK258" s="513">
        <f t="shared" si="84"/>
        <v>0</v>
      </c>
      <c r="BL258" s="513">
        <f t="shared" si="85"/>
        <v>0</v>
      </c>
      <c r="BM258" s="513">
        <f t="shared" si="86"/>
        <v>0</v>
      </c>
      <c r="BN258" s="513"/>
      <c r="BO258" s="513">
        <f t="shared" si="87"/>
        <v>0</v>
      </c>
      <c r="BP258" s="540"/>
      <c r="BQ258" s="540"/>
      <c r="BR258" s="540"/>
      <c r="BS258" s="540"/>
      <c r="BT258" s="540"/>
      <c r="BU258" s="540"/>
      <c r="BV258" s="540"/>
      <c r="BW258" s="539"/>
      <c r="BX258" s="539"/>
      <c r="BY258" s="539"/>
      <c r="BZ258" s="539"/>
      <c r="CA258" s="539"/>
      <c r="CB258" s="539"/>
      <c r="CC258" s="539"/>
      <c r="CD258" s="539"/>
      <c r="CE258" s="539"/>
      <c r="CF258" s="539"/>
      <c r="CG258" s="539"/>
      <c r="CH258" s="539"/>
      <c r="CI258" s="539"/>
      <c r="CJ258" s="539"/>
      <c r="CK258" s="539"/>
      <c r="CL258" s="539"/>
      <c r="CM258" s="539"/>
      <c r="CN258" s="539"/>
      <c r="CO258" s="539"/>
      <c r="CP258" s="364"/>
      <c r="CQ258" s="364"/>
    </row>
    <row r="259" spans="1:95" s="37" customFormat="1" ht="37.5" customHeight="1" x14ac:dyDescent="0.15">
      <c r="A259" s="687" t="str">
        <f>IF(B259&lt;&gt;"",設定!$C$4,"")</f>
        <v/>
      </c>
      <c r="B259" s="253" t="str">
        <f t="shared" si="70"/>
        <v/>
      </c>
      <c r="C259" s="444">
        <f t="shared" si="71"/>
        <v>247</v>
      </c>
      <c r="D259" s="767"/>
      <c r="E259" s="403"/>
      <c r="F259" s="404"/>
      <c r="G259" s="405"/>
      <c r="H259" s="406"/>
      <c r="I259" s="407"/>
      <c r="J259" s="408" t="str">
        <f>IFERROR(IF(I259="","",VLOOKUP(I259,国・地域!A:C,2,FALSE)),"正しい番号を入力してください")</f>
        <v/>
      </c>
      <c r="K259" s="409" t="str">
        <f>IFERROR(IF(I259="","",VLOOKUP(I259,国・地域!A:C,3,FALSE)),"正しい番号を入力してください")</f>
        <v/>
      </c>
      <c r="L259" s="381"/>
      <c r="M259" s="410"/>
      <c r="N259" s="411"/>
      <c r="O259" s="411"/>
      <c r="P259" s="411"/>
      <c r="Q259" s="411"/>
      <c r="R259" s="411"/>
      <c r="S259" s="411"/>
      <c r="T259" s="411"/>
      <c r="U259" s="412"/>
      <c r="V259" s="413"/>
      <c r="W259" s="412"/>
      <c r="X259" s="413"/>
      <c r="Y259" s="414"/>
      <c r="Z259" s="415"/>
      <c r="AA259" s="416"/>
      <c r="AB259" s="417"/>
      <c r="AC259" s="416"/>
      <c r="AD259" s="415"/>
      <c r="AE259" s="418"/>
      <c r="AF259" s="417"/>
      <c r="AG259" s="416"/>
      <c r="AH259" s="415"/>
      <c r="AI259" s="418"/>
      <c r="AJ259" s="417"/>
      <c r="AK259" s="416"/>
      <c r="AL259" s="415"/>
      <c r="AM259" s="403"/>
      <c r="AN259" s="405"/>
      <c r="AO259" s="381"/>
      <c r="AP259" s="403"/>
      <c r="AQ259" s="405"/>
      <c r="AR259" s="419"/>
      <c r="AS259" s="420"/>
      <c r="AT259" s="403"/>
      <c r="AU259" s="405"/>
      <c r="AV259" s="419"/>
      <c r="AW259" s="421"/>
      <c r="AX259" s="105" t="str">
        <f t="shared" si="73"/>
        <v/>
      </c>
      <c r="AY259" s="105" t="str">
        <f t="shared" si="74"/>
        <v/>
      </c>
      <c r="AZ259" s="540"/>
      <c r="BA259" s="513">
        <f t="shared" si="75"/>
        <v>0</v>
      </c>
      <c r="BB259" s="513">
        <f t="shared" si="76"/>
        <v>0</v>
      </c>
      <c r="BC259" s="513">
        <f t="shared" si="77"/>
        <v>0</v>
      </c>
      <c r="BD259" s="513">
        <f t="shared" si="78"/>
        <v>0</v>
      </c>
      <c r="BE259" s="513">
        <f t="shared" si="79"/>
        <v>0</v>
      </c>
      <c r="BF259" s="513">
        <f t="shared" si="72"/>
        <v>0</v>
      </c>
      <c r="BG259" s="513">
        <f t="shared" si="80"/>
        <v>0</v>
      </c>
      <c r="BH259" s="513">
        <f t="shared" si="81"/>
        <v>0</v>
      </c>
      <c r="BI259" s="513">
        <f t="shared" si="82"/>
        <v>0</v>
      </c>
      <c r="BJ259" s="513">
        <f t="shared" si="83"/>
        <v>0</v>
      </c>
      <c r="BK259" s="513">
        <f t="shared" si="84"/>
        <v>0</v>
      </c>
      <c r="BL259" s="513">
        <f t="shared" si="85"/>
        <v>0</v>
      </c>
      <c r="BM259" s="513">
        <f t="shared" si="86"/>
        <v>0</v>
      </c>
      <c r="BN259" s="513"/>
      <c r="BO259" s="513">
        <f t="shared" si="87"/>
        <v>0</v>
      </c>
      <c r="BP259" s="540"/>
      <c r="BQ259" s="540"/>
      <c r="BR259" s="540"/>
      <c r="BS259" s="540"/>
      <c r="BT259" s="540"/>
      <c r="BU259" s="540"/>
      <c r="BV259" s="540"/>
      <c r="BW259" s="539"/>
      <c r="BX259" s="539"/>
      <c r="BY259" s="539"/>
      <c r="BZ259" s="539"/>
      <c r="CA259" s="539"/>
      <c r="CB259" s="539"/>
      <c r="CC259" s="539"/>
      <c r="CD259" s="539"/>
      <c r="CE259" s="539"/>
      <c r="CF259" s="539"/>
      <c r="CG259" s="539"/>
      <c r="CH259" s="539"/>
      <c r="CI259" s="539"/>
      <c r="CJ259" s="539"/>
      <c r="CK259" s="539"/>
      <c r="CL259" s="539"/>
      <c r="CM259" s="539"/>
      <c r="CN259" s="539"/>
      <c r="CO259" s="539"/>
      <c r="CP259" s="364"/>
      <c r="CQ259" s="364"/>
    </row>
    <row r="260" spans="1:95" s="37" customFormat="1" ht="37.5" customHeight="1" x14ac:dyDescent="0.15">
      <c r="A260" s="687" t="str">
        <f>IF(B260&lt;&gt;"",設定!$C$4,"")</f>
        <v/>
      </c>
      <c r="B260" s="253" t="str">
        <f t="shared" si="70"/>
        <v/>
      </c>
      <c r="C260" s="444">
        <f t="shared" si="71"/>
        <v>248</v>
      </c>
      <c r="D260" s="767"/>
      <c r="E260" s="403"/>
      <c r="F260" s="404"/>
      <c r="G260" s="405"/>
      <c r="H260" s="406"/>
      <c r="I260" s="407"/>
      <c r="J260" s="408" t="str">
        <f>IFERROR(IF(I260="","",VLOOKUP(I260,国・地域!A:C,2,FALSE)),"正しい番号を入力してください")</f>
        <v/>
      </c>
      <c r="K260" s="409" t="str">
        <f>IFERROR(IF(I260="","",VLOOKUP(I260,国・地域!A:C,3,FALSE)),"正しい番号を入力してください")</f>
        <v/>
      </c>
      <c r="L260" s="381"/>
      <c r="M260" s="410"/>
      <c r="N260" s="411"/>
      <c r="O260" s="411"/>
      <c r="P260" s="411"/>
      <c r="Q260" s="411"/>
      <c r="R260" s="411"/>
      <c r="S260" s="411"/>
      <c r="T260" s="411"/>
      <c r="U260" s="412"/>
      <c r="V260" s="413"/>
      <c r="W260" s="412"/>
      <c r="X260" s="413"/>
      <c r="Y260" s="414"/>
      <c r="Z260" s="415"/>
      <c r="AA260" s="416"/>
      <c r="AB260" s="417"/>
      <c r="AC260" s="416"/>
      <c r="AD260" s="415"/>
      <c r="AE260" s="418"/>
      <c r="AF260" s="417"/>
      <c r="AG260" s="416"/>
      <c r="AH260" s="415"/>
      <c r="AI260" s="418"/>
      <c r="AJ260" s="417"/>
      <c r="AK260" s="416"/>
      <c r="AL260" s="415"/>
      <c r="AM260" s="403"/>
      <c r="AN260" s="405"/>
      <c r="AO260" s="381"/>
      <c r="AP260" s="403"/>
      <c r="AQ260" s="405"/>
      <c r="AR260" s="419"/>
      <c r="AS260" s="420"/>
      <c r="AT260" s="403"/>
      <c r="AU260" s="405"/>
      <c r="AV260" s="419"/>
      <c r="AW260" s="421"/>
      <c r="AX260" s="105" t="str">
        <f t="shared" si="73"/>
        <v/>
      </c>
      <c r="AY260" s="105" t="str">
        <f t="shared" si="74"/>
        <v/>
      </c>
      <c r="AZ260" s="540"/>
      <c r="BA260" s="513">
        <f t="shared" si="75"/>
        <v>0</v>
      </c>
      <c r="BB260" s="513">
        <f t="shared" si="76"/>
        <v>0</v>
      </c>
      <c r="BC260" s="513">
        <f t="shared" si="77"/>
        <v>0</v>
      </c>
      <c r="BD260" s="513">
        <f t="shared" si="78"/>
        <v>0</v>
      </c>
      <c r="BE260" s="513">
        <f t="shared" si="79"/>
        <v>0</v>
      </c>
      <c r="BF260" s="513">
        <f t="shared" si="72"/>
        <v>0</v>
      </c>
      <c r="BG260" s="513">
        <f t="shared" si="80"/>
        <v>0</v>
      </c>
      <c r="BH260" s="513">
        <f t="shared" si="81"/>
        <v>0</v>
      </c>
      <c r="BI260" s="513">
        <f t="shared" si="82"/>
        <v>0</v>
      </c>
      <c r="BJ260" s="513">
        <f t="shared" si="83"/>
        <v>0</v>
      </c>
      <c r="BK260" s="513">
        <f t="shared" si="84"/>
        <v>0</v>
      </c>
      <c r="BL260" s="513">
        <f t="shared" si="85"/>
        <v>0</v>
      </c>
      <c r="BM260" s="513">
        <f t="shared" si="86"/>
        <v>0</v>
      </c>
      <c r="BN260" s="513"/>
      <c r="BO260" s="513">
        <f t="shared" si="87"/>
        <v>0</v>
      </c>
      <c r="BP260" s="540"/>
      <c r="BQ260" s="540"/>
      <c r="BR260" s="540"/>
      <c r="BS260" s="540"/>
      <c r="BT260" s="540"/>
      <c r="BU260" s="540"/>
      <c r="BV260" s="540"/>
      <c r="BW260" s="539"/>
      <c r="BX260" s="539"/>
      <c r="BY260" s="539"/>
      <c r="BZ260" s="539"/>
      <c r="CA260" s="539"/>
      <c r="CB260" s="539"/>
      <c r="CC260" s="539"/>
      <c r="CD260" s="539"/>
      <c r="CE260" s="539"/>
      <c r="CF260" s="539"/>
      <c r="CG260" s="539"/>
      <c r="CH260" s="539"/>
      <c r="CI260" s="539"/>
      <c r="CJ260" s="539"/>
      <c r="CK260" s="539"/>
      <c r="CL260" s="539"/>
      <c r="CM260" s="539"/>
      <c r="CN260" s="539"/>
      <c r="CO260" s="539"/>
      <c r="CP260" s="364"/>
      <c r="CQ260" s="364"/>
    </row>
    <row r="261" spans="1:95" s="37" customFormat="1" ht="37.5" customHeight="1" x14ac:dyDescent="0.15">
      <c r="A261" s="687" t="str">
        <f>IF(B261&lt;&gt;"",設定!$C$4,"")</f>
        <v/>
      </c>
      <c r="B261" s="253" t="str">
        <f t="shared" si="70"/>
        <v/>
      </c>
      <c r="C261" s="444">
        <f t="shared" si="71"/>
        <v>249</v>
      </c>
      <c r="D261" s="767"/>
      <c r="E261" s="403"/>
      <c r="F261" s="404"/>
      <c r="G261" s="405"/>
      <c r="H261" s="406"/>
      <c r="I261" s="407"/>
      <c r="J261" s="408" t="str">
        <f>IFERROR(IF(I261="","",VLOOKUP(I261,国・地域!A:C,2,FALSE)),"正しい番号を入力してください")</f>
        <v/>
      </c>
      <c r="K261" s="409" t="str">
        <f>IFERROR(IF(I261="","",VLOOKUP(I261,国・地域!A:C,3,FALSE)),"正しい番号を入力してください")</f>
        <v/>
      </c>
      <c r="L261" s="381"/>
      <c r="M261" s="410"/>
      <c r="N261" s="411"/>
      <c r="O261" s="411"/>
      <c r="P261" s="411"/>
      <c r="Q261" s="411"/>
      <c r="R261" s="411"/>
      <c r="S261" s="411"/>
      <c r="T261" s="411"/>
      <c r="U261" s="412"/>
      <c r="V261" s="413"/>
      <c r="W261" s="412"/>
      <c r="X261" s="413"/>
      <c r="Y261" s="414"/>
      <c r="Z261" s="415"/>
      <c r="AA261" s="416"/>
      <c r="AB261" s="417"/>
      <c r="AC261" s="416"/>
      <c r="AD261" s="415"/>
      <c r="AE261" s="418"/>
      <c r="AF261" s="417"/>
      <c r="AG261" s="416"/>
      <c r="AH261" s="415"/>
      <c r="AI261" s="418"/>
      <c r="AJ261" s="417"/>
      <c r="AK261" s="416"/>
      <c r="AL261" s="415"/>
      <c r="AM261" s="403"/>
      <c r="AN261" s="405"/>
      <c r="AO261" s="381"/>
      <c r="AP261" s="403"/>
      <c r="AQ261" s="405"/>
      <c r="AR261" s="419"/>
      <c r="AS261" s="420"/>
      <c r="AT261" s="403"/>
      <c r="AU261" s="405"/>
      <c r="AV261" s="419"/>
      <c r="AW261" s="421"/>
      <c r="AX261" s="105" t="str">
        <f t="shared" si="73"/>
        <v/>
      </c>
      <c r="AY261" s="105" t="str">
        <f t="shared" si="74"/>
        <v/>
      </c>
      <c r="AZ261" s="540"/>
      <c r="BA261" s="513">
        <f t="shared" si="75"/>
        <v>0</v>
      </c>
      <c r="BB261" s="513">
        <f t="shared" si="76"/>
        <v>0</v>
      </c>
      <c r="BC261" s="513">
        <f t="shared" si="77"/>
        <v>0</v>
      </c>
      <c r="BD261" s="513">
        <f t="shared" si="78"/>
        <v>0</v>
      </c>
      <c r="BE261" s="513">
        <f t="shared" si="79"/>
        <v>0</v>
      </c>
      <c r="BF261" s="513">
        <f t="shared" si="72"/>
        <v>0</v>
      </c>
      <c r="BG261" s="513">
        <f t="shared" si="80"/>
        <v>0</v>
      </c>
      <c r="BH261" s="513">
        <f t="shared" si="81"/>
        <v>0</v>
      </c>
      <c r="BI261" s="513">
        <f t="shared" si="82"/>
        <v>0</v>
      </c>
      <c r="BJ261" s="513">
        <f t="shared" si="83"/>
        <v>0</v>
      </c>
      <c r="BK261" s="513">
        <f t="shared" si="84"/>
        <v>0</v>
      </c>
      <c r="BL261" s="513">
        <f t="shared" si="85"/>
        <v>0</v>
      </c>
      <c r="BM261" s="513">
        <f t="shared" si="86"/>
        <v>0</v>
      </c>
      <c r="BN261" s="513"/>
      <c r="BO261" s="513">
        <f t="shared" si="87"/>
        <v>0</v>
      </c>
      <c r="BP261" s="540"/>
      <c r="BQ261" s="540"/>
      <c r="BR261" s="540"/>
      <c r="BS261" s="540"/>
      <c r="BT261" s="540"/>
      <c r="BU261" s="540"/>
      <c r="BV261" s="540"/>
      <c r="BW261" s="539"/>
      <c r="BX261" s="539"/>
      <c r="BY261" s="539"/>
      <c r="BZ261" s="539"/>
      <c r="CA261" s="539"/>
      <c r="CB261" s="539"/>
      <c r="CC261" s="539"/>
      <c r="CD261" s="539"/>
      <c r="CE261" s="539"/>
      <c r="CF261" s="539"/>
      <c r="CG261" s="539"/>
      <c r="CH261" s="539"/>
      <c r="CI261" s="539"/>
      <c r="CJ261" s="539"/>
      <c r="CK261" s="539"/>
      <c r="CL261" s="539"/>
      <c r="CM261" s="539"/>
      <c r="CN261" s="539"/>
      <c r="CO261" s="539"/>
      <c r="CP261" s="364"/>
      <c r="CQ261" s="364"/>
    </row>
    <row r="262" spans="1:95" s="37" customFormat="1" ht="37.5" customHeight="1" x14ac:dyDescent="0.15">
      <c r="A262" s="738" t="str">
        <f>IF(B262&lt;&gt;"",設定!$C$4,"")</f>
        <v/>
      </c>
      <c r="B262" s="254" t="str">
        <f t="shared" si="70"/>
        <v/>
      </c>
      <c r="C262" s="445">
        <f t="shared" si="71"/>
        <v>250</v>
      </c>
      <c r="D262" s="768"/>
      <c r="E262" s="422"/>
      <c r="F262" s="423"/>
      <c r="G262" s="424"/>
      <c r="H262" s="425"/>
      <c r="I262" s="426"/>
      <c r="J262" s="427" t="str">
        <f>IFERROR(IF(I262="","",VLOOKUP(I262,国・地域!A:C,2,FALSE)),"正しい番号を入力してください")</f>
        <v/>
      </c>
      <c r="K262" s="428" t="str">
        <f>IFERROR(IF(I262="","",VLOOKUP(I262,国・地域!A:C,3,FALSE)),"正しい番号を入力してください")</f>
        <v/>
      </c>
      <c r="L262" s="382"/>
      <c r="M262" s="429"/>
      <c r="N262" s="430"/>
      <c r="O262" s="430"/>
      <c r="P262" s="430"/>
      <c r="Q262" s="430"/>
      <c r="R262" s="430"/>
      <c r="S262" s="430"/>
      <c r="T262" s="430"/>
      <c r="U262" s="431"/>
      <c r="V262" s="432"/>
      <c r="W262" s="431"/>
      <c r="X262" s="432"/>
      <c r="Y262" s="433"/>
      <c r="Z262" s="434"/>
      <c r="AA262" s="435"/>
      <c r="AB262" s="436"/>
      <c r="AC262" s="435"/>
      <c r="AD262" s="434"/>
      <c r="AE262" s="437"/>
      <c r="AF262" s="436"/>
      <c r="AG262" s="435"/>
      <c r="AH262" s="434"/>
      <c r="AI262" s="437"/>
      <c r="AJ262" s="436"/>
      <c r="AK262" s="435"/>
      <c r="AL262" s="434"/>
      <c r="AM262" s="422"/>
      <c r="AN262" s="424"/>
      <c r="AO262" s="382"/>
      <c r="AP262" s="422"/>
      <c r="AQ262" s="424"/>
      <c r="AR262" s="438"/>
      <c r="AS262" s="439"/>
      <c r="AT262" s="422"/>
      <c r="AU262" s="424"/>
      <c r="AV262" s="438"/>
      <c r="AW262" s="440"/>
      <c r="AX262" s="105" t="str">
        <f t="shared" si="73"/>
        <v/>
      </c>
      <c r="AY262" s="105" t="str">
        <f t="shared" si="74"/>
        <v/>
      </c>
      <c r="AZ262" s="540"/>
      <c r="BA262" s="513">
        <f t="shared" si="75"/>
        <v>0</v>
      </c>
      <c r="BB262" s="513">
        <f t="shared" si="76"/>
        <v>0</v>
      </c>
      <c r="BC262" s="513">
        <f t="shared" si="77"/>
        <v>0</v>
      </c>
      <c r="BD262" s="513">
        <f t="shared" si="78"/>
        <v>0</v>
      </c>
      <c r="BE262" s="513">
        <f t="shared" si="79"/>
        <v>0</v>
      </c>
      <c r="BF262" s="513">
        <f t="shared" si="72"/>
        <v>0</v>
      </c>
      <c r="BG262" s="513">
        <f t="shared" si="80"/>
        <v>0</v>
      </c>
      <c r="BH262" s="513">
        <f t="shared" si="81"/>
        <v>0</v>
      </c>
      <c r="BI262" s="513">
        <f t="shared" si="82"/>
        <v>0</v>
      </c>
      <c r="BJ262" s="513">
        <f t="shared" si="83"/>
        <v>0</v>
      </c>
      <c r="BK262" s="513">
        <f t="shared" si="84"/>
        <v>0</v>
      </c>
      <c r="BL262" s="513">
        <f t="shared" si="85"/>
        <v>0</v>
      </c>
      <c r="BM262" s="513">
        <f t="shared" si="86"/>
        <v>0</v>
      </c>
      <c r="BN262" s="513"/>
      <c r="BO262" s="513">
        <f t="shared" si="87"/>
        <v>0</v>
      </c>
      <c r="BP262" s="540"/>
      <c r="BQ262" s="540"/>
      <c r="BR262" s="540"/>
      <c r="BS262" s="540"/>
      <c r="BT262" s="540"/>
      <c r="BU262" s="540"/>
      <c r="BV262" s="540"/>
      <c r="BW262" s="539"/>
      <c r="BX262" s="539"/>
      <c r="BY262" s="539"/>
      <c r="BZ262" s="539"/>
      <c r="CA262" s="539"/>
      <c r="CB262" s="539"/>
      <c r="CC262" s="539"/>
      <c r="CD262" s="539"/>
      <c r="CE262" s="539"/>
      <c r="CF262" s="539"/>
      <c r="CG262" s="539"/>
      <c r="CH262" s="539"/>
      <c r="CI262" s="539"/>
      <c r="CJ262" s="539"/>
      <c r="CK262" s="539"/>
      <c r="CL262" s="539"/>
      <c r="CM262" s="539"/>
      <c r="CN262" s="539"/>
      <c r="CO262" s="539"/>
      <c r="CP262" s="364"/>
      <c r="CQ262" s="364"/>
    </row>
    <row r="263" spans="1:95" s="37" customFormat="1" ht="37.5" customHeight="1" x14ac:dyDescent="0.15">
      <c r="A263" s="739" t="str">
        <f>IF(B263&lt;&gt;"",設定!$C$4,"")</f>
        <v/>
      </c>
      <c r="B263" s="731" t="str">
        <f t="shared" si="70"/>
        <v/>
      </c>
      <c r="C263" s="376">
        <f t="shared" si="71"/>
        <v>251</v>
      </c>
      <c r="D263" s="766"/>
      <c r="E263" s="384"/>
      <c r="F263" s="385"/>
      <c r="G263" s="386"/>
      <c r="H263" s="387"/>
      <c r="I263" s="388"/>
      <c r="J263" s="389" t="str">
        <f>IFERROR(IF(I263="","",VLOOKUP(I263,国・地域!A:C,2,FALSE)),"正しい番号を入力してください")</f>
        <v/>
      </c>
      <c r="K263" s="390" t="str">
        <f>IFERROR(IF(I263="","",VLOOKUP(I263,国・地域!A:C,3,FALSE)),"正しい番号を入力してください")</f>
        <v/>
      </c>
      <c r="L263" s="383"/>
      <c r="M263" s="391"/>
      <c r="N263" s="392"/>
      <c r="O263" s="392"/>
      <c r="P263" s="392"/>
      <c r="Q263" s="392"/>
      <c r="R263" s="392"/>
      <c r="S263" s="392"/>
      <c r="T263" s="392"/>
      <c r="U263" s="393"/>
      <c r="V263" s="394"/>
      <c r="W263" s="393"/>
      <c r="X263" s="394"/>
      <c r="Y263" s="395"/>
      <c r="Z263" s="396"/>
      <c r="AA263" s="397"/>
      <c r="AB263" s="398"/>
      <c r="AC263" s="397"/>
      <c r="AD263" s="396"/>
      <c r="AE263" s="399"/>
      <c r="AF263" s="398"/>
      <c r="AG263" s="397"/>
      <c r="AH263" s="396"/>
      <c r="AI263" s="399"/>
      <c r="AJ263" s="398"/>
      <c r="AK263" s="397"/>
      <c r="AL263" s="396"/>
      <c r="AM263" s="384"/>
      <c r="AN263" s="386"/>
      <c r="AO263" s="383"/>
      <c r="AP263" s="384"/>
      <c r="AQ263" s="386"/>
      <c r="AR263" s="400"/>
      <c r="AS263" s="401"/>
      <c r="AT263" s="384"/>
      <c r="AU263" s="386"/>
      <c r="AV263" s="400"/>
      <c r="AW263" s="402"/>
      <c r="AX263" s="105" t="str">
        <f t="shared" si="73"/>
        <v/>
      </c>
      <c r="AY263" s="105" t="str">
        <f t="shared" si="74"/>
        <v/>
      </c>
      <c r="AZ263" s="540"/>
      <c r="BA263" s="513">
        <f t="shared" si="75"/>
        <v>0</v>
      </c>
      <c r="BB263" s="513">
        <f t="shared" si="76"/>
        <v>0</v>
      </c>
      <c r="BC263" s="513">
        <f t="shared" si="77"/>
        <v>0</v>
      </c>
      <c r="BD263" s="513">
        <f t="shared" si="78"/>
        <v>0</v>
      </c>
      <c r="BE263" s="513">
        <f t="shared" si="79"/>
        <v>0</v>
      </c>
      <c r="BF263" s="513">
        <f t="shared" si="72"/>
        <v>0</v>
      </c>
      <c r="BG263" s="513">
        <f t="shared" si="80"/>
        <v>0</v>
      </c>
      <c r="BH263" s="513">
        <f t="shared" si="81"/>
        <v>0</v>
      </c>
      <c r="BI263" s="513">
        <f t="shared" si="82"/>
        <v>0</v>
      </c>
      <c r="BJ263" s="513">
        <f t="shared" si="83"/>
        <v>0</v>
      </c>
      <c r="BK263" s="513">
        <f t="shared" si="84"/>
        <v>0</v>
      </c>
      <c r="BL263" s="513">
        <f t="shared" si="85"/>
        <v>0</v>
      </c>
      <c r="BM263" s="513">
        <f t="shared" si="86"/>
        <v>0</v>
      </c>
      <c r="BN263" s="513"/>
      <c r="BO263" s="513">
        <f t="shared" si="87"/>
        <v>0</v>
      </c>
      <c r="BP263" s="540"/>
      <c r="BQ263" s="540"/>
      <c r="BR263" s="540"/>
      <c r="BS263" s="540"/>
      <c r="BT263" s="540"/>
      <c r="BU263" s="540"/>
      <c r="BV263" s="540"/>
      <c r="BW263" s="539"/>
      <c r="BX263" s="539"/>
      <c r="BY263" s="539"/>
      <c r="BZ263" s="539"/>
      <c r="CA263" s="539"/>
      <c r="CB263" s="539"/>
      <c r="CC263" s="539"/>
      <c r="CD263" s="539"/>
      <c r="CE263" s="539"/>
      <c r="CF263" s="539"/>
      <c r="CG263" s="539"/>
      <c r="CH263" s="539"/>
      <c r="CI263" s="539"/>
      <c r="CJ263" s="539"/>
      <c r="CK263" s="539"/>
      <c r="CL263" s="539"/>
      <c r="CM263" s="539"/>
      <c r="CN263" s="539"/>
      <c r="CO263" s="539"/>
      <c r="CP263" s="364"/>
      <c r="CQ263" s="364"/>
    </row>
    <row r="264" spans="1:95" s="37" customFormat="1" ht="37.5" customHeight="1" x14ac:dyDescent="0.15">
      <c r="A264" s="687" t="str">
        <f>IF(B264&lt;&gt;"",設定!$C$4,"")</f>
        <v/>
      </c>
      <c r="B264" s="253" t="str">
        <f t="shared" si="70"/>
        <v/>
      </c>
      <c r="C264" s="444">
        <f t="shared" si="71"/>
        <v>252</v>
      </c>
      <c r="D264" s="767"/>
      <c r="E264" s="403"/>
      <c r="F264" s="404"/>
      <c r="G264" s="405"/>
      <c r="H264" s="406"/>
      <c r="I264" s="407"/>
      <c r="J264" s="408" t="str">
        <f>IFERROR(IF(I264="","",VLOOKUP(I264,国・地域!A:C,2,FALSE)),"正しい番号を入力してください")</f>
        <v/>
      </c>
      <c r="K264" s="409" t="str">
        <f>IFERROR(IF(I264="","",VLOOKUP(I264,国・地域!A:C,3,FALSE)),"正しい番号を入力してください")</f>
        <v/>
      </c>
      <c r="L264" s="381"/>
      <c r="M264" s="410"/>
      <c r="N264" s="411"/>
      <c r="O264" s="411"/>
      <c r="P264" s="411"/>
      <c r="Q264" s="411"/>
      <c r="R264" s="411"/>
      <c r="S264" s="411"/>
      <c r="T264" s="411"/>
      <c r="U264" s="412"/>
      <c r="V264" s="413"/>
      <c r="W264" s="412"/>
      <c r="X264" s="413"/>
      <c r="Y264" s="414"/>
      <c r="Z264" s="415"/>
      <c r="AA264" s="416"/>
      <c r="AB264" s="417"/>
      <c r="AC264" s="416"/>
      <c r="AD264" s="415"/>
      <c r="AE264" s="418"/>
      <c r="AF264" s="417"/>
      <c r="AG264" s="416"/>
      <c r="AH264" s="415"/>
      <c r="AI264" s="418"/>
      <c r="AJ264" s="417"/>
      <c r="AK264" s="416"/>
      <c r="AL264" s="415"/>
      <c r="AM264" s="403"/>
      <c r="AN264" s="405"/>
      <c r="AO264" s="381"/>
      <c r="AP264" s="403"/>
      <c r="AQ264" s="405"/>
      <c r="AR264" s="419"/>
      <c r="AS264" s="420"/>
      <c r="AT264" s="403"/>
      <c r="AU264" s="405"/>
      <c r="AV264" s="419"/>
      <c r="AW264" s="421"/>
      <c r="AX264" s="105" t="str">
        <f t="shared" si="73"/>
        <v/>
      </c>
      <c r="AY264" s="105" t="str">
        <f t="shared" si="74"/>
        <v/>
      </c>
      <c r="AZ264" s="540"/>
      <c r="BA264" s="513">
        <f t="shared" si="75"/>
        <v>0</v>
      </c>
      <c r="BB264" s="513">
        <f t="shared" si="76"/>
        <v>0</v>
      </c>
      <c r="BC264" s="513">
        <f t="shared" si="77"/>
        <v>0</v>
      </c>
      <c r="BD264" s="513">
        <f t="shared" si="78"/>
        <v>0</v>
      </c>
      <c r="BE264" s="513">
        <f t="shared" si="79"/>
        <v>0</v>
      </c>
      <c r="BF264" s="513">
        <f t="shared" si="72"/>
        <v>0</v>
      </c>
      <c r="BG264" s="513">
        <f t="shared" si="80"/>
        <v>0</v>
      </c>
      <c r="BH264" s="513">
        <f t="shared" si="81"/>
        <v>0</v>
      </c>
      <c r="BI264" s="513">
        <f t="shared" si="82"/>
        <v>0</v>
      </c>
      <c r="BJ264" s="513">
        <f t="shared" si="83"/>
        <v>0</v>
      </c>
      <c r="BK264" s="513">
        <f t="shared" si="84"/>
        <v>0</v>
      </c>
      <c r="BL264" s="513">
        <f t="shared" si="85"/>
        <v>0</v>
      </c>
      <c r="BM264" s="513">
        <f t="shared" si="86"/>
        <v>0</v>
      </c>
      <c r="BN264" s="513"/>
      <c r="BO264" s="513">
        <f t="shared" si="87"/>
        <v>0</v>
      </c>
      <c r="BP264" s="540"/>
      <c r="BQ264" s="540"/>
      <c r="BR264" s="540"/>
      <c r="BS264" s="540"/>
      <c r="BT264" s="540"/>
      <c r="BU264" s="540"/>
      <c r="BV264" s="540"/>
      <c r="BW264" s="539"/>
      <c r="BX264" s="539"/>
      <c r="BY264" s="539"/>
      <c r="BZ264" s="539"/>
      <c r="CA264" s="539"/>
      <c r="CB264" s="539"/>
      <c r="CC264" s="539"/>
      <c r="CD264" s="539"/>
      <c r="CE264" s="539"/>
      <c r="CF264" s="539"/>
      <c r="CG264" s="539"/>
      <c r="CH264" s="539"/>
      <c r="CI264" s="539"/>
      <c r="CJ264" s="539"/>
      <c r="CK264" s="539"/>
      <c r="CL264" s="539"/>
      <c r="CM264" s="539"/>
      <c r="CN264" s="539"/>
      <c r="CO264" s="539"/>
      <c r="CP264" s="364"/>
      <c r="CQ264" s="364"/>
    </row>
    <row r="265" spans="1:95" s="37" customFormat="1" ht="37.5" customHeight="1" x14ac:dyDescent="0.15">
      <c r="A265" s="687" t="str">
        <f>IF(B265&lt;&gt;"",設定!$C$4,"")</f>
        <v/>
      </c>
      <c r="B265" s="253" t="str">
        <f t="shared" si="70"/>
        <v/>
      </c>
      <c r="C265" s="444">
        <f t="shared" si="71"/>
        <v>253</v>
      </c>
      <c r="D265" s="767"/>
      <c r="E265" s="403"/>
      <c r="F265" s="404"/>
      <c r="G265" s="405"/>
      <c r="H265" s="406"/>
      <c r="I265" s="407"/>
      <c r="J265" s="408" t="str">
        <f>IFERROR(IF(I265="","",VLOOKUP(I265,国・地域!A:C,2,FALSE)),"正しい番号を入力してください")</f>
        <v/>
      </c>
      <c r="K265" s="409" t="str">
        <f>IFERROR(IF(I265="","",VLOOKUP(I265,国・地域!A:C,3,FALSE)),"正しい番号を入力してください")</f>
        <v/>
      </c>
      <c r="L265" s="381"/>
      <c r="M265" s="410"/>
      <c r="N265" s="411"/>
      <c r="O265" s="411"/>
      <c r="P265" s="411"/>
      <c r="Q265" s="411"/>
      <c r="R265" s="411"/>
      <c r="S265" s="411"/>
      <c r="T265" s="411"/>
      <c r="U265" s="412"/>
      <c r="V265" s="413"/>
      <c r="W265" s="412"/>
      <c r="X265" s="413"/>
      <c r="Y265" s="414"/>
      <c r="Z265" s="415"/>
      <c r="AA265" s="416"/>
      <c r="AB265" s="417"/>
      <c r="AC265" s="416"/>
      <c r="AD265" s="415"/>
      <c r="AE265" s="418"/>
      <c r="AF265" s="417"/>
      <c r="AG265" s="416"/>
      <c r="AH265" s="415"/>
      <c r="AI265" s="418"/>
      <c r="AJ265" s="417"/>
      <c r="AK265" s="416"/>
      <c r="AL265" s="415"/>
      <c r="AM265" s="403"/>
      <c r="AN265" s="405"/>
      <c r="AO265" s="381"/>
      <c r="AP265" s="403"/>
      <c r="AQ265" s="405"/>
      <c r="AR265" s="419"/>
      <c r="AS265" s="420"/>
      <c r="AT265" s="403"/>
      <c r="AU265" s="405"/>
      <c r="AV265" s="419"/>
      <c r="AW265" s="421"/>
      <c r="AX265" s="105" t="str">
        <f t="shared" si="73"/>
        <v/>
      </c>
      <c r="AY265" s="105" t="str">
        <f t="shared" si="74"/>
        <v/>
      </c>
      <c r="AZ265" s="540"/>
      <c r="BA265" s="513">
        <f t="shared" si="75"/>
        <v>0</v>
      </c>
      <c r="BB265" s="513">
        <f t="shared" si="76"/>
        <v>0</v>
      </c>
      <c r="BC265" s="513">
        <f t="shared" si="77"/>
        <v>0</v>
      </c>
      <c r="BD265" s="513">
        <f t="shared" si="78"/>
        <v>0</v>
      </c>
      <c r="BE265" s="513">
        <f t="shared" si="79"/>
        <v>0</v>
      </c>
      <c r="BF265" s="513">
        <f t="shared" si="72"/>
        <v>0</v>
      </c>
      <c r="BG265" s="513">
        <f t="shared" si="80"/>
        <v>0</v>
      </c>
      <c r="BH265" s="513">
        <f t="shared" si="81"/>
        <v>0</v>
      </c>
      <c r="BI265" s="513">
        <f t="shared" si="82"/>
        <v>0</v>
      </c>
      <c r="BJ265" s="513">
        <f t="shared" si="83"/>
        <v>0</v>
      </c>
      <c r="BK265" s="513">
        <f t="shared" si="84"/>
        <v>0</v>
      </c>
      <c r="BL265" s="513">
        <f t="shared" si="85"/>
        <v>0</v>
      </c>
      <c r="BM265" s="513">
        <f t="shared" si="86"/>
        <v>0</v>
      </c>
      <c r="BN265" s="513"/>
      <c r="BO265" s="513">
        <f t="shared" si="87"/>
        <v>0</v>
      </c>
      <c r="BP265" s="540"/>
      <c r="BQ265" s="540"/>
      <c r="BR265" s="540"/>
      <c r="BS265" s="540"/>
      <c r="BT265" s="540"/>
      <c r="BU265" s="540"/>
      <c r="BV265" s="540"/>
      <c r="BW265" s="539"/>
      <c r="BX265" s="539"/>
      <c r="BY265" s="539"/>
      <c r="BZ265" s="539"/>
      <c r="CA265" s="539"/>
      <c r="CB265" s="539"/>
      <c r="CC265" s="539"/>
      <c r="CD265" s="539"/>
      <c r="CE265" s="539"/>
      <c r="CF265" s="539"/>
      <c r="CG265" s="539"/>
      <c r="CH265" s="539"/>
      <c r="CI265" s="539"/>
      <c r="CJ265" s="539"/>
      <c r="CK265" s="539"/>
      <c r="CL265" s="539"/>
      <c r="CM265" s="539"/>
      <c r="CN265" s="539"/>
      <c r="CO265" s="539"/>
      <c r="CP265" s="364"/>
      <c r="CQ265" s="364"/>
    </row>
    <row r="266" spans="1:95" s="37" customFormat="1" ht="37.5" customHeight="1" x14ac:dyDescent="0.15">
      <c r="A266" s="687" t="str">
        <f>IF(B266&lt;&gt;"",設定!$C$4,"")</f>
        <v/>
      </c>
      <c r="B266" s="253" t="str">
        <f t="shared" si="70"/>
        <v/>
      </c>
      <c r="C266" s="444">
        <f t="shared" si="71"/>
        <v>254</v>
      </c>
      <c r="D266" s="767"/>
      <c r="E266" s="403"/>
      <c r="F266" s="404"/>
      <c r="G266" s="405"/>
      <c r="H266" s="406"/>
      <c r="I266" s="407"/>
      <c r="J266" s="408" t="str">
        <f>IFERROR(IF(I266="","",VLOOKUP(I266,国・地域!A:C,2,FALSE)),"正しい番号を入力してください")</f>
        <v/>
      </c>
      <c r="K266" s="409" t="str">
        <f>IFERROR(IF(I266="","",VLOOKUP(I266,国・地域!A:C,3,FALSE)),"正しい番号を入力してください")</f>
        <v/>
      </c>
      <c r="L266" s="381"/>
      <c r="M266" s="410"/>
      <c r="N266" s="411"/>
      <c r="O266" s="411"/>
      <c r="P266" s="411"/>
      <c r="Q266" s="411"/>
      <c r="R266" s="411"/>
      <c r="S266" s="411"/>
      <c r="T266" s="411"/>
      <c r="U266" s="412"/>
      <c r="V266" s="413"/>
      <c r="W266" s="412"/>
      <c r="X266" s="413"/>
      <c r="Y266" s="414"/>
      <c r="Z266" s="415"/>
      <c r="AA266" s="416"/>
      <c r="AB266" s="417"/>
      <c r="AC266" s="416"/>
      <c r="AD266" s="415"/>
      <c r="AE266" s="418"/>
      <c r="AF266" s="417"/>
      <c r="AG266" s="416"/>
      <c r="AH266" s="415"/>
      <c r="AI266" s="418"/>
      <c r="AJ266" s="417"/>
      <c r="AK266" s="416"/>
      <c r="AL266" s="415"/>
      <c r="AM266" s="403"/>
      <c r="AN266" s="405"/>
      <c r="AO266" s="381"/>
      <c r="AP266" s="403"/>
      <c r="AQ266" s="405"/>
      <c r="AR266" s="419"/>
      <c r="AS266" s="420"/>
      <c r="AT266" s="403"/>
      <c r="AU266" s="405"/>
      <c r="AV266" s="419"/>
      <c r="AW266" s="421"/>
      <c r="AX266" s="105" t="str">
        <f t="shared" si="73"/>
        <v/>
      </c>
      <c r="AY266" s="105" t="str">
        <f t="shared" si="74"/>
        <v/>
      </c>
      <c r="AZ266" s="540"/>
      <c r="BA266" s="513">
        <f t="shared" si="75"/>
        <v>0</v>
      </c>
      <c r="BB266" s="513">
        <f t="shared" si="76"/>
        <v>0</v>
      </c>
      <c r="BC266" s="513">
        <f t="shared" si="77"/>
        <v>0</v>
      </c>
      <c r="BD266" s="513">
        <f t="shared" si="78"/>
        <v>0</v>
      </c>
      <c r="BE266" s="513">
        <f t="shared" si="79"/>
        <v>0</v>
      </c>
      <c r="BF266" s="513">
        <f t="shared" si="72"/>
        <v>0</v>
      </c>
      <c r="BG266" s="513">
        <f t="shared" si="80"/>
        <v>0</v>
      </c>
      <c r="BH266" s="513">
        <f t="shared" si="81"/>
        <v>0</v>
      </c>
      <c r="BI266" s="513">
        <f t="shared" si="82"/>
        <v>0</v>
      </c>
      <c r="BJ266" s="513">
        <f t="shared" si="83"/>
        <v>0</v>
      </c>
      <c r="BK266" s="513">
        <f t="shared" si="84"/>
        <v>0</v>
      </c>
      <c r="BL266" s="513">
        <f t="shared" si="85"/>
        <v>0</v>
      </c>
      <c r="BM266" s="513">
        <f t="shared" si="86"/>
        <v>0</v>
      </c>
      <c r="BN266" s="513"/>
      <c r="BO266" s="513">
        <f t="shared" si="87"/>
        <v>0</v>
      </c>
      <c r="BP266" s="540"/>
      <c r="BQ266" s="540"/>
      <c r="BR266" s="540"/>
      <c r="BS266" s="540"/>
      <c r="BT266" s="540"/>
      <c r="BU266" s="540"/>
      <c r="BV266" s="540"/>
      <c r="BW266" s="539"/>
      <c r="BX266" s="539"/>
      <c r="BY266" s="539"/>
      <c r="BZ266" s="539"/>
      <c r="CA266" s="539"/>
      <c r="CB266" s="539"/>
      <c r="CC266" s="539"/>
      <c r="CD266" s="539"/>
      <c r="CE266" s="539"/>
      <c r="CF266" s="539"/>
      <c r="CG266" s="539"/>
      <c r="CH266" s="539"/>
      <c r="CI266" s="539"/>
      <c r="CJ266" s="539"/>
      <c r="CK266" s="539"/>
      <c r="CL266" s="539"/>
      <c r="CM266" s="539"/>
      <c r="CN266" s="539"/>
      <c r="CO266" s="539"/>
      <c r="CP266" s="364"/>
      <c r="CQ266" s="364"/>
    </row>
    <row r="267" spans="1:95" s="37" customFormat="1" ht="37.5" customHeight="1" x14ac:dyDescent="0.15">
      <c r="A267" s="738" t="str">
        <f>IF(B267&lt;&gt;"",設定!$C$4,"")</f>
        <v/>
      </c>
      <c r="B267" s="254" t="str">
        <f t="shared" si="70"/>
        <v/>
      </c>
      <c r="C267" s="445">
        <f t="shared" si="71"/>
        <v>255</v>
      </c>
      <c r="D267" s="768"/>
      <c r="E267" s="422"/>
      <c r="F267" s="423"/>
      <c r="G267" s="424"/>
      <c r="H267" s="425"/>
      <c r="I267" s="426"/>
      <c r="J267" s="427" t="str">
        <f>IFERROR(IF(I267="","",VLOOKUP(I267,国・地域!A:C,2,FALSE)),"正しい番号を入力してください")</f>
        <v/>
      </c>
      <c r="K267" s="428" t="str">
        <f>IFERROR(IF(I267="","",VLOOKUP(I267,国・地域!A:C,3,FALSE)),"正しい番号を入力してください")</f>
        <v/>
      </c>
      <c r="L267" s="382"/>
      <c r="M267" s="429"/>
      <c r="N267" s="430"/>
      <c r="O267" s="430"/>
      <c r="P267" s="430"/>
      <c r="Q267" s="430"/>
      <c r="R267" s="430"/>
      <c r="S267" s="430"/>
      <c r="T267" s="430"/>
      <c r="U267" s="431"/>
      <c r="V267" s="432"/>
      <c r="W267" s="431"/>
      <c r="X267" s="432"/>
      <c r="Y267" s="433"/>
      <c r="Z267" s="434"/>
      <c r="AA267" s="435"/>
      <c r="AB267" s="436"/>
      <c r="AC267" s="435"/>
      <c r="AD267" s="434"/>
      <c r="AE267" s="437"/>
      <c r="AF267" s="436"/>
      <c r="AG267" s="435"/>
      <c r="AH267" s="434"/>
      <c r="AI267" s="437"/>
      <c r="AJ267" s="436"/>
      <c r="AK267" s="435"/>
      <c r="AL267" s="434"/>
      <c r="AM267" s="422"/>
      <c r="AN267" s="424"/>
      <c r="AO267" s="382"/>
      <c r="AP267" s="422"/>
      <c r="AQ267" s="424"/>
      <c r="AR267" s="438"/>
      <c r="AS267" s="439"/>
      <c r="AT267" s="422"/>
      <c r="AU267" s="424"/>
      <c r="AV267" s="438"/>
      <c r="AW267" s="440"/>
      <c r="AX267" s="105" t="str">
        <f t="shared" si="73"/>
        <v/>
      </c>
      <c r="AY267" s="105" t="str">
        <f t="shared" si="74"/>
        <v/>
      </c>
      <c r="AZ267" s="540"/>
      <c r="BA267" s="513">
        <f t="shared" si="75"/>
        <v>0</v>
      </c>
      <c r="BB267" s="513">
        <f t="shared" si="76"/>
        <v>0</v>
      </c>
      <c r="BC267" s="513">
        <f t="shared" si="77"/>
        <v>0</v>
      </c>
      <c r="BD267" s="513">
        <f t="shared" si="78"/>
        <v>0</v>
      </c>
      <c r="BE267" s="513">
        <f t="shared" si="79"/>
        <v>0</v>
      </c>
      <c r="BF267" s="513">
        <f t="shared" si="72"/>
        <v>0</v>
      </c>
      <c r="BG267" s="513">
        <f t="shared" si="80"/>
        <v>0</v>
      </c>
      <c r="BH267" s="513">
        <f t="shared" si="81"/>
        <v>0</v>
      </c>
      <c r="BI267" s="513">
        <f t="shared" si="82"/>
        <v>0</v>
      </c>
      <c r="BJ267" s="513">
        <f t="shared" si="83"/>
        <v>0</v>
      </c>
      <c r="BK267" s="513">
        <f t="shared" si="84"/>
        <v>0</v>
      </c>
      <c r="BL267" s="513">
        <f t="shared" si="85"/>
        <v>0</v>
      </c>
      <c r="BM267" s="513">
        <f t="shared" si="86"/>
        <v>0</v>
      </c>
      <c r="BN267" s="513"/>
      <c r="BO267" s="513">
        <f t="shared" si="87"/>
        <v>0</v>
      </c>
      <c r="BP267" s="540"/>
      <c r="BQ267" s="540"/>
      <c r="BR267" s="540"/>
      <c r="BS267" s="540"/>
      <c r="BT267" s="540"/>
      <c r="BU267" s="540"/>
      <c r="BV267" s="540"/>
      <c r="BW267" s="539"/>
      <c r="BX267" s="539"/>
      <c r="BY267" s="539"/>
      <c r="BZ267" s="539"/>
      <c r="CA267" s="539"/>
      <c r="CB267" s="539"/>
      <c r="CC267" s="539"/>
      <c r="CD267" s="539"/>
      <c r="CE267" s="539"/>
      <c r="CF267" s="539"/>
      <c r="CG267" s="539"/>
      <c r="CH267" s="539"/>
      <c r="CI267" s="539"/>
      <c r="CJ267" s="539"/>
      <c r="CK267" s="539"/>
      <c r="CL267" s="539"/>
      <c r="CM267" s="539"/>
      <c r="CN267" s="539"/>
      <c r="CO267" s="539"/>
      <c r="CP267" s="364"/>
      <c r="CQ267" s="364"/>
    </row>
    <row r="268" spans="1:95" s="37" customFormat="1" ht="37.5" customHeight="1" x14ac:dyDescent="0.15">
      <c r="A268" s="739" t="str">
        <f>IF(B268&lt;&gt;"",設定!$C$4,"")</f>
        <v/>
      </c>
      <c r="B268" s="731" t="str">
        <f t="shared" si="70"/>
        <v/>
      </c>
      <c r="C268" s="376">
        <f t="shared" si="71"/>
        <v>256</v>
      </c>
      <c r="D268" s="766"/>
      <c r="E268" s="384"/>
      <c r="F268" s="385"/>
      <c r="G268" s="386"/>
      <c r="H268" s="387"/>
      <c r="I268" s="388"/>
      <c r="J268" s="389" t="str">
        <f>IFERROR(IF(I268="","",VLOOKUP(I268,国・地域!A:C,2,FALSE)),"正しい番号を入力してください")</f>
        <v/>
      </c>
      <c r="K268" s="390" t="str">
        <f>IFERROR(IF(I268="","",VLOOKUP(I268,国・地域!A:C,3,FALSE)),"正しい番号を入力してください")</f>
        <v/>
      </c>
      <c r="L268" s="383"/>
      <c r="M268" s="391"/>
      <c r="N268" s="392"/>
      <c r="O268" s="392"/>
      <c r="P268" s="392"/>
      <c r="Q268" s="392"/>
      <c r="R268" s="392"/>
      <c r="S268" s="392"/>
      <c r="T268" s="392"/>
      <c r="U268" s="393"/>
      <c r="V268" s="394"/>
      <c r="W268" s="393"/>
      <c r="X268" s="394"/>
      <c r="Y268" s="395"/>
      <c r="Z268" s="396"/>
      <c r="AA268" s="397"/>
      <c r="AB268" s="398"/>
      <c r="AC268" s="397"/>
      <c r="AD268" s="396"/>
      <c r="AE268" s="399"/>
      <c r="AF268" s="398"/>
      <c r="AG268" s="397"/>
      <c r="AH268" s="396"/>
      <c r="AI268" s="399"/>
      <c r="AJ268" s="398"/>
      <c r="AK268" s="397"/>
      <c r="AL268" s="396"/>
      <c r="AM268" s="384"/>
      <c r="AN268" s="386"/>
      <c r="AO268" s="383"/>
      <c r="AP268" s="384"/>
      <c r="AQ268" s="386"/>
      <c r="AR268" s="400"/>
      <c r="AS268" s="401"/>
      <c r="AT268" s="384"/>
      <c r="AU268" s="386"/>
      <c r="AV268" s="400"/>
      <c r="AW268" s="402"/>
      <c r="AX268" s="105" t="str">
        <f t="shared" si="73"/>
        <v/>
      </c>
      <c r="AY268" s="105" t="str">
        <f t="shared" si="74"/>
        <v/>
      </c>
      <c r="AZ268" s="540"/>
      <c r="BA268" s="513">
        <f t="shared" si="75"/>
        <v>0</v>
      </c>
      <c r="BB268" s="513">
        <f t="shared" si="76"/>
        <v>0</v>
      </c>
      <c r="BC268" s="513">
        <f t="shared" si="77"/>
        <v>0</v>
      </c>
      <c r="BD268" s="513">
        <f t="shared" si="78"/>
        <v>0</v>
      </c>
      <c r="BE268" s="513">
        <f t="shared" si="79"/>
        <v>0</v>
      </c>
      <c r="BF268" s="513">
        <f t="shared" si="72"/>
        <v>0</v>
      </c>
      <c r="BG268" s="513">
        <f t="shared" si="80"/>
        <v>0</v>
      </c>
      <c r="BH268" s="513">
        <f t="shared" si="81"/>
        <v>0</v>
      </c>
      <c r="BI268" s="513">
        <f t="shared" si="82"/>
        <v>0</v>
      </c>
      <c r="BJ268" s="513">
        <f t="shared" si="83"/>
        <v>0</v>
      </c>
      <c r="BK268" s="513">
        <f t="shared" si="84"/>
        <v>0</v>
      </c>
      <c r="BL268" s="513">
        <f t="shared" si="85"/>
        <v>0</v>
      </c>
      <c r="BM268" s="513">
        <f t="shared" si="86"/>
        <v>0</v>
      </c>
      <c r="BN268" s="513"/>
      <c r="BO268" s="513">
        <f t="shared" si="87"/>
        <v>0</v>
      </c>
      <c r="BP268" s="540"/>
      <c r="BQ268" s="540"/>
      <c r="BR268" s="540"/>
      <c r="BS268" s="540"/>
      <c r="BT268" s="540"/>
      <c r="BU268" s="540"/>
      <c r="BV268" s="540"/>
      <c r="BW268" s="539"/>
      <c r="BX268" s="539"/>
      <c r="BY268" s="539"/>
      <c r="BZ268" s="539"/>
      <c r="CA268" s="539"/>
      <c r="CB268" s="539"/>
      <c r="CC268" s="539"/>
      <c r="CD268" s="539"/>
      <c r="CE268" s="539"/>
      <c r="CF268" s="539"/>
      <c r="CG268" s="539"/>
      <c r="CH268" s="539"/>
      <c r="CI268" s="539"/>
      <c r="CJ268" s="539"/>
      <c r="CK268" s="539"/>
      <c r="CL268" s="539"/>
      <c r="CM268" s="539"/>
      <c r="CN268" s="539"/>
      <c r="CO268" s="539"/>
      <c r="CP268" s="364"/>
      <c r="CQ268" s="364"/>
    </row>
    <row r="269" spans="1:95" s="37" customFormat="1" ht="37.5" customHeight="1" x14ac:dyDescent="0.15">
      <c r="A269" s="687" t="str">
        <f>IF(B269&lt;&gt;"",設定!$C$4,"")</f>
        <v/>
      </c>
      <c r="B269" s="253" t="str">
        <f t="shared" si="70"/>
        <v/>
      </c>
      <c r="C269" s="444">
        <f t="shared" si="71"/>
        <v>257</v>
      </c>
      <c r="D269" s="767"/>
      <c r="E269" s="403"/>
      <c r="F269" s="404"/>
      <c r="G269" s="405"/>
      <c r="H269" s="406"/>
      <c r="I269" s="407"/>
      <c r="J269" s="408" t="str">
        <f>IFERROR(IF(I269="","",VLOOKUP(I269,国・地域!A:C,2,FALSE)),"正しい番号を入力してください")</f>
        <v/>
      </c>
      <c r="K269" s="409" t="str">
        <f>IFERROR(IF(I269="","",VLOOKUP(I269,国・地域!A:C,3,FALSE)),"正しい番号を入力してください")</f>
        <v/>
      </c>
      <c r="L269" s="381"/>
      <c r="M269" s="410"/>
      <c r="N269" s="411"/>
      <c r="O269" s="411"/>
      <c r="P269" s="411"/>
      <c r="Q269" s="411"/>
      <c r="R269" s="411"/>
      <c r="S269" s="411"/>
      <c r="T269" s="411"/>
      <c r="U269" s="412"/>
      <c r="V269" s="413"/>
      <c r="W269" s="412"/>
      <c r="X269" s="413"/>
      <c r="Y269" s="414"/>
      <c r="Z269" s="415"/>
      <c r="AA269" s="416"/>
      <c r="AB269" s="417"/>
      <c r="AC269" s="416"/>
      <c r="AD269" s="415"/>
      <c r="AE269" s="418"/>
      <c r="AF269" s="417"/>
      <c r="AG269" s="416"/>
      <c r="AH269" s="415"/>
      <c r="AI269" s="418"/>
      <c r="AJ269" s="417"/>
      <c r="AK269" s="416"/>
      <c r="AL269" s="415"/>
      <c r="AM269" s="403"/>
      <c r="AN269" s="405"/>
      <c r="AO269" s="381"/>
      <c r="AP269" s="403"/>
      <c r="AQ269" s="405"/>
      <c r="AR269" s="419"/>
      <c r="AS269" s="420"/>
      <c r="AT269" s="403"/>
      <c r="AU269" s="405"/>
      <c r="AV269" s="419"/>
      <c r="AW269" s="421"/>
      <c r="AX269" s="105" t="str">
        <f t="shared" si="73"/>
        <v/>
      </c>
      <c r="AY269" s="105" t="str">
        <f t="shared" si="74"/>
        <v/>
      </c>
      <c r="AZ269" s="540"/>
      <c r="BA269" s="513">
        <f t="shared" si="75"/>
        <v>0</v>
      </c>
      <c r="BB269" s="513">
        <f t="shared" si="76"/>
        <v>0</v>
      </c>
      <c r="BC269" s="513">
        <f t="shared" si="77"/>
        <v>0</v>
      </c>
      <c r="BD269" s="513">
        <f t="shared" si="78"/>
        <v>0</v>
      </c>
      <c r="BE269" s="513">
        <f t="shared" si="79"/>
        <v>0</v>
      </c>
      <c r="BF269" s="513">
        <f t="shared" si="72"/>
        <v>0</v>
      </c>
      <c r="BG269" s="513">
        <f t="shared" si="80"/>
        <v>0</v>
      </c>
      <c r="BH269" s="513">
        <f t="shared" si="81"/>
        <v>0</v>
      </c>
      <c r="BI269" s="513">
        <f t="shared" si="82"/>
        <v>0</v>
      </c>
      <c r="BJ269" s="513">
        <f t="shared" si="83"/>
        <v>0</v>
      </c>
      <c r="BK269" s="513">
        <f t="shared" si="84"/>
        <v>0</v>
      </c>
      <c r="BL269" s="513">
        <f t="shared" si="85"/>
        <v>0</v>
      </c>
      <c r="BM269" s="513">
        <f t="shared" si="86"/>
        <v>0</v>
      </c>
      <c r="BN269" s="513"/>
      <c r="BO269" s="513">
        <f t="shared" si="87"/>
        <v>0</v>
      </c>
      <c r="BP269" s="540"/>
      <c r="BQ269" s="540"/>
      <c r="BR269" s="540"/>
      <c r="BS269" s="540"/>
      <c r="BT269" s="540"/>
      <c r="BU269" s="540"/>
      <c r="BV269" s="540"/>
      <c r="BW269" s="539"/>
      <c r="BX269" s="539"/>
      <c r="BY269" s="539"/>
      <c r="BZ269" s="539"/>
      <c r="CA269" s="539"/>
      <c r="CB269" s="539"/>
      <c r="CC269" s="539"/>
      <c r="CD269" s="539"/>
      <c r="CE269" s="539"/>
      <c r="CF269" s="539"/>
      <c r="CG269" s="539"/>
      <c r="CH269" s="539"/>
      <c r="CI269" s="539"/>
      <c r="CJ269" s="539"/>
      <c r="CK269" s="539"/>
      <c r="CL269" s="539"/>
      <c r="CM269" s="539"/>
      <c r="CN269" s="539"/>
      <c r="CO269" s="539"/>
      <c r="CP269" s="364"/>
      <c r="CQ269" s="364"/>
    </row>
    <row r="270" spans="1:95" s="37" customFormat="1" ht="37.5" customHeight="1" x14ac:dyDescent="0.15">
      <c r="A270" s="687" t="str">
        <f>IF(B270&lt;&gt;"",設定!$C$4,"")</f>
        <v/>
      </c>
      <c r="B270" s="253" t="str">
        <f t="shared" ref="B270:B333" si="88">IF(COUNTA(D270:I270,L270)&gt;0,$B$7,"")</f>
        <v/>
      </c>
      <c r="C270" s="444">
        <f t="shared" ref="C270:C333" si="89">ROW()-12</f>
        <v>258</v>
      </c>
      <c r="D270" s="767"/>
      <c r="E270" s="403"/>
      <c r="F270" s="404"/>
      <c r="G270" s="405"/>
      <c r="H270" s="406"/>
      <c r="I270" s="407"/>
      <c r="J270" s="408" t="str">
        <f>IFERROR(IF(I270="","",VLOOKUP(I270,国・地域!A:C,2,FALSE)),"正しい番号を入力してください")</f>
        <v/>
      </c>
      <c r="K270" s="409" t="str">
        <f>IFERROR(IF(I270="","",VLOOKUP(I270,国・地域!A:C,3,FALSE)),"正しい番号を入力してください")</f>
        <v/>
      </c>
      <c r="L270" s="381"/>
      <c r="M270" s="410"/>
      <c r="N270" s="411"/>
      <c r="O270" s="411"/>
      <c r="P270" s="411"/>
      <c r="Q270" s="411"/>
      <c r="R270" s="411"/>
      <c r="S270" s="411"/>
      <c r="T270" s="411"/>
      <c r="U270" s="412"/>
      <c r="V270" s="413"/>
      <c r="W270" s="412"/>
      <c r="X270" s="413"/>
      <c r="Y270" s="414"/>
      <c r="Z270" s="415"/>
      <c r="AA270" s="416"/>
      <c r="AB270" s="417"/>
      <c r="AC270" s="416"/>
      <c r="AD270" s="415"/>
      <c r="AE270" s="418"/>
      <c r="AF270" s="417"/>
      <c r="AG270" s="416"/>
      <c r="AH270" s="415"/>
      <c r="AI270" s="418"/>
      <c r="AJ270" s="417"/>
      <c r="AK270" s="416"/>
      <c r="AL270" s="415"/>
      <c r="AM270" s="403"/>
      <c r="AN270" s="405"/>
      <c r="AO270" s="381"/>
      <c r="AP270" s="403"/>
      <c r="AQ270" s="405"/>
      <c r="AR270" s="419"/>
      <c r="AS270" s="420"/>
      <c r="AT270" s="403"/>
      <c r="AU270" s="405"/>
      <c r="AV270" s="419"/>
      <c r="AW270" s="421"/>
      <c r="AX270" s="105" t="str">
        <f t="shared" si="73"/>
        <v/>
      </c>
      <c r="AY270" s="105" t="str">
        <f t="shared" si="74"/>
        <v/>
      </c>
      <c r="AZ270" s="540"/>
      <c r="BA270" s="513">
        <f t="shared" si="75"/>
        <v>0</v>
      </c>
      <c r="BB270" s="513">
        <f t="shared" si="76"/>
        <v>0</v>
      </c>
      <c r="BC270" s="513">
        <f t="shared" si="77"/>
        <v>0</v>
      </c>
      <c r="BD270" s="513">
        <f t="shared" si="78"/>
        <v>0</v>
      </c>
      <c r="BE270" s="513">
        <f t="shared" si="79"/>
        <v>0</v>
      </c>
      <c r="BF270" s="513">
        <f t="shared" ref="BF270:BF333" si="90">IF(AND($D270&lt;&gt;"",$M270="○",OR(W270="",X270="")),1,0)</f>
        <v>0</v>
      </c>
      <c r="BG270" s="513">
        <f t="shared" si="80"/>
        <v>0</v>
      </c>
      <c r="BH270" s="513">
        <f t="shared" si="81"/>
        <v>0</v>
      </c>
      <c r="BI270" s="513">
        <f t="shared" si="82"/>
        <v>0</v>
      </c>
      <c r="BJ270" s="513">
        <f t="shared" si="83"/>
        <v>0</v>
      </c>
      <c r="BK270" s="513">
        <f t="shared" si="84"/>
        <v>0</v>
      </c>
      <c r="BL270" s="513">
        <f t="shared" si="85"/>
        <v>0</v>
      </c>
      <c r="BM270" s="513">
        <f t="shared" si="86"/>
        <v>0</v>
      </c>
      <c r="BN270" s="513"/>
      <c r="BO270" s="513">
        <f t="shared" si="87"/>
        <v>0</v>
      </c>
      <c r="BP270" s="540"/>
      <c r="BQ270" s="540"/>
      <c r="BR270" s="540"/>
      <c r="BS270" s="540"/>
      <c r="BT270" s="540"/>
      <c r="BU270" s="540"/>
      <c r="BV270" s="540"/>
      <c r="BW270" s="539"/>
      <c r="BX270" s="539"/>
      <c r="BY270" s="539"/>
      <c r="BZ270" s="539"/>
      <c r="CA270" s="539"/>
      <c r="CB270" s="539"/>
      <c r="CC270" s="539"/>
      <c r="CD270" s="539"/>
      <c r="CE270" s="539"/>
      <c r="CF270" s="539"/>
      <c r="CG270" s="539"/>
      <c r="CH270" s="539"/>
      <c r="CI270" s="539"/>
      <c r="CJ270" s="539"/>
      <c r="CK270" s="539"/>
      <c r="CL270" s="539"/>
      <c r="CM270" s="539"/>
      <c r="CN270" s="539"/>
      <c r="CO270" s="539"/>
      <c r="CP270" s="364"/>
      <c r="CQ270" s="364"/>
    </row>
    <row r="271" spans="1:95" s="37" customFormat="1" ht="37.5" customHeight="1" x14ac:dyDescent="0.15">
      <c r="A271" s="687" t="str">
        <f>IF(B271&lt;&gt;"",設定!$C$4,"")</f>
        <v/>
      </c>
      <c r="B271" s="253" t="str">
        <f t="shared" si="88"/>
        <v/>
      </c>
      <c r="C271" s="444">
        <f t="shared" si="89"/>
        <v>259</v>
      </c>
      <c r="D271" s="767"/>
      <c r="E271" s="403"/>
      <c r="F271" s="404"/>
      <c r="G271" s="405"/>
      <c r="H271" s="406"/>
      <c r="I271" s="407"/>
      <c r="J271" s="408" t="str">
        <f>IFERROR(IF(I271="","",VLOOKUP(I271,国・地域!A:C,2,FALSE)),"正しい番号を入力してください")</f>
        <v/>
      </c>
      <c r="K271" s="409" t="str">
        <f>IFERROR(IF(I271="","",VLOOKUP(I271,国・地域!A:C,3,FALSE)),"正しい番号を入力してください")</f>
        <v/>
      </c>
      <c r="L271" s="381"/>
      <c r="M271" s="410"/>
      <c r="N271" s="411"/>
      <c r="O271" s="411"/>
      <c r="P271" s="411"/>
      <c r="Q271" s="411"/>
      <c r="R271" s="411"/>
      <c r="S271" s="411"/>
      <c r="T271" s="411"/>
      <c r="U271" s="412"/>
      <c r="V271" s="413"/>
      <c r="W271" s="412"/>
      <c r="X271" s="413"/>
      <c r="Y271" s="414"/>
      <c r="Z271" s="415"/>
      <c r="AA271" s="416"/>
      <c r="AB271" s="417"/>
      <c r="AC271" s="416"/>
      <c r="AD271" s="415"/>
      <c r="AE271" s="418"/>
      <c r="AF271" s="417"/>
      <c r="AG271" s="416"/>
      <c r="AH271" s="415"/>
      <c r="AI271" s="418"/>
      <c r="AJ271" s="417"/>
      <c r="AK271" s="416"/>
      <c r="AL271" s="415"/>
      <c r="AM271" s="403"/>
      <c r="AN271" s="405"/>
      <c r="AO271" s="381"/>
      <c r="AP271" s="403"/>
      <c r="AQ271" s="405"/>
      <c r="AR271" s="419"/>
      <c r="AS271" s="420"/>
      <c r="AT271" s="403"/>
      <c r="AU271" s="405"/>
      <c r="AV271" s="419"/>
      <c r="AW271" s="421"/>
      <c r="AX271" s="105" t="str">
        <f t="shared" si="73"/>
        <v/>
      </c>
      <c r="AY271" s="105" t="str">
        <f t="shared" si="74"/>
        <v/>
      </c>
      <c r="AZ271" s="540"/>
      <c r="BA271" s="513">
        <f t="shared" si="75"/>
        <v>0</v>
      </c>
      <c r="BB271" s="513">
        <f t="shared" si="76"/>
        <v>0</v>
      </c>
      <c r="BC271" s="513">
        <f t="shared" si="77"/>
        <v>0</v>
      </c>
      <c r="BD271" s="513">
        <f t="shared" si="78"/>
        <v>0</v>
      </c>
      <c r="BE271" s="513">
        <f t="shared" si="79"/>
        <v>0</v>
      </c>
      <c r="BF271" s="513">
        <f t="shared" si="90"/>
        <v>0</v>
      </c>
      <c r="BG271" s="513">
        <f t="shared" si="80"/>
        <v>0</v>
      </c>
      <c r="BH271" s="513">
        <f t="shared" si="81"/>
        <v>0</v>
      </c>
      <c r="BI271" s="513">
        <f t="shared" si="82"/>
        <v>0</v>
      </c>
      <c r="BJ271" s="513">
        <f t="shared" si="83"/>
        <v>0</v>
      </c>
      <c r="BK271" s="513">
        <f t="shared" si="84"/>
        <v>0</v>
      </c>
      <c r="BL271" s="513">
        <f t="shared" si="85"/>
        <v>0</v>
      </c>
      <c r="BM271" s="513">
        <f t="shared" si="86"/>
        <v>0</v>
      </c>
      <c r="BN271" s="513"/>
      <c r="BO271" s="513">
        <f t="shared" si="87"/>
        <v>0</v>
      </c>
      <c r="BP271" s="540"/>
      <c r="BQ271" s="540"/>
      <c r="BR271" s="540"/>
      <c r="BS271" s="540"/>
      <c r="BT271" s="540"/>
      <c r="BU271" s="540"/>
      <c r="BV271" s="540"/>
      <c r="BW271" s="539"/>
      <c r="BX271" s="539"/>
      <c r="BY271" s="539"/>
      <c r="BZ271" s="539"/>
      <c r="CA271" s="539"/>
      <c r="CB271" s="539"/>
      <c r="CC271" s="539"/>
      <c r="CD271" s="539"/>
      <c r="CE271" s="539"/>
      <c r="CF271" s="539"/>
      <c r="CG271" s="539"/>
      <c r="CH271" s="539"/>
      <c r="CI271" s="539"/>
      <c r="CJ271" s="539"/>
      <c r="CK271" s="539"/>
      <c r="CL271" s="539"/>
      <c r="CM271" s="539"/>
      <c r="CN271" s="539"/>
      <c r="CO271" s="539"/>
      <c r="CP271" s="364"/>
      <c r="CQ271" s="364"/>
    </row>
    <row r="272" spans="1:95" s="37" customFormat="1" ht="37.5" customHeight="1" x14ac:dyDescent="0.15">
      <c r="A272" s="738" t="str">
        <f>IF(B272&lt;&gt;"",設定!$C$4,"")</f>
        <v/>
      </c>
      <c r="B272" s="254" t="str">
        <f t="shared" si="88"/>
        <v/>
      </c>
      <c r="C272" s="445">
        <f t="shared" si="89"/>
        <v>260</v>
      </c>
      <c r="D272" s="768"/>
      <c r="E272" s="422"/>
      <c r="F272" s="423"/>
      <c r="G272" s="424"/>
      <c r="H272" s="425"/>
      <c r="I272" s="426"/>
      <c r="J272" s="427" t="str">
        <f>IFERROR(IF(I272="","",VLOOKUP(I272,国・地域!A:C,2,FALSE)),"正しい番号を入力してください")</f>
        <v/>
      </c>
      <c r="K272" s="428" t="str">
        <f>IFERROR(IF(I272="","",VLOOKUP(I272,国・地域!A:C,3,FALSE)),"正しい番号を入力してください")</f>
        <v/>
      </c>
      <c r="L272" s="382"/>
      <c r="M272" s="429"/>
      <c r="N272" s="430"/>
      <c r="O272" s="430"/>
      <c r="P272" s="430"/>
      <c r="Q272" s="430"/>
      <c r="R272" s="430"/>
      <c r="S272" s="430"/>
      <c r="T272" s="430"/>
      <c r="U272" s="431"/>
      <c r="V272" s="432"/>
      <c r="W272" s="431"/>
      <c r="X272" s="432"/>
      <c r="Y272" s="433"/>
      <c r="Z272" s="434"/>
      <c r="AA272" s="435"/>
      <c r="AB272" s="436"/>
      <c r="AC272" s="435"/>
      <c r="AD272" s="434"/>
      <c r="AE272" s="437"/>
      <c r="AF272" s="436"/>
      <c r="AG272" s="435"/>
      <c r="AH272" s="434"/>
      <c r="AI272" s="437"/>
      <c r="AJ272" s="436"/>
      <c r="AK272" s="435"/>
      <c r="AL272" s="434"/>
      <c r="AM272" s="422"/>
      <c r="AN272" s="424"/>
      <c r="AO272" s="382"/>
      <c r="AP272" s="422"/>
      <c r="AQ272" s="424"/>
      <c r="AR272" s="438"/>
      <c r="AS272" s="439"/>
      <c r="AT272" s="422"/>
      <c r="AU272" s="424"/>
      <c r="AV272" s="438"/>
      <c r="AW272" s="440"/>
      <c r="AX272" s="105" t="str">
        <f t="shared" si="73"/>
        <v/>
      </c>
      <c r="AY272" s="105" t="str">
        <f t="shared" si="74"/>
        <v/>
      </c>
      <c r="AZ272" s="540"/>
      <c r="BA272" s="513">
        <f t="shared" si="75"/>
        <v>0</v>
      </c>
      <c r="BB272" s="513">
        <f t="shared" si="76"/>
        <v>0</v>
      </c>
      <c r="BC272" s="513">
        <f t="shared" si="77"/>
        <v>0</v>
      </c>
      <c r="BD272" s="513">
        <f t="shared" si="78"/>
        <v>0</v>
      </c>
      <c r="BE272" s="513">
        <f t="shared" si="79"/>
        <v>0</v>
      </c>
      <c r="BF272" s="513">
        <f t="shared" si="90"/>
        <v>0</v>
      </c>
      <c r="BG272" s="513">
        <f t="shared" si="80"/>
        <v>0</v>
      </c>
      <c r="BH272" s="513">
        <f t="shared" si="81"/>
        <v>0</v>
      </c>
      <c r="BI272" s="513">
        <f t="shared" si="82"/>
        <v>0</v>
      </c>
      <c r="BJ272" s="513">
        <f t="shared" si="83"/>
        <v>0</v>
      </c>
      <c r="BK272" s="513">
        <f t="shared" si="84"/>
        <v>0</v>
      </c>
      <c r="BL272" s="513">
        <f t="shared" si="85"/>
        <v>0</v>
      </c>
      <c r="BM272" s="513">
        <f t="shared" si="86"/>
        <v>0</v>
      </c>
      <c r="BN272" s="513"/>
      <c r="BO272" s="513">
        <f t="shared" si="87"/>
        <v>0</v>
      </c>
      <c r="BP272" s="540"/>
      <c r="BQ272" s="540"/>
      <c r="BR272" s="540"/>
      <c r="BS272" s="540"/>
      <c r="BT272" s="540"/>
      <c r="BU272" s="540"/>
      <c r="BV272" s="540"/>
      <c r="BW272" s="539"/>
      <c r="BX272" s="539"/>
      <c r="BY272" s="539"/>
      <c r="BZ272" s="539"/>
      <c r="CA272" s="539"/>
      <c r="CB272" s="539"/>
      <c r="CC272" s="539"/>
      <c r="CD272" s="539"/>
      <c r="CE272" s="539"/>
      <c r="CF272" s="539"/>
      <c r="CG272" s="539"/>
      <c r="CH272" s="539"/>
      <c r="CI272" s="539"/>
      <c r="CJ272" s="539"/>
      <c r="CK272" s="539"/>
      <c r="CL272" s="539"/>
      <c r="CM272" s="539"/>
      <c r="CN272" s="539"/>
      <c r="CO272" s="539"/>
      <c r="CP272" s="364"/>
      <c r="CQ272" s="364"/>
    </row>
    <row r="273" spans="1:95" s="37" customFormat="1" ht="37.5" customHeight="1" x14ac:dyDescent="0.15">
      <c r="A273" s="739" t="str">
        <f>IF(B273&lt;&gt;"",設定!$C$4,"")</f>
        <v/>
      </c>
      <c r="B273" s="731" t="str">
        <f t="shared" si="88"/>
        <v/>
      </c>
      <c r="C273" s="376">
        <f t="shared" si="89"/>
        <v>261</v>
      </c>
      <c r="D273" s="766"/>
      <c r="E273" s="384"/>
      <c r="F273" s="385"/>
      <c r="G273" s="386"/>
      <c r="H273" s="387"/>
      <c r="I273" s="388"/>
      <c r="J273" s="389" t="str">
        <f>IFERROR(IF(I273="","",VLOOKUP(I273,国・地域!A:C,2,FALSE)),"正しい番号を入力してください")</f>
        <v/>
      </c>
      <c r="K273" s="390" t="str">
        <f>IFERROR(IF(I273="","",VLOOKUP(I273,国・地域!A:C,3,FALSE)),"正しい番号を入力してください")</f>
        <v/>
      </c>
      <c r="L273" s="383"/>
      <c r="M273" s="391"/>
      <c r="N273" s="392"/>
      <c r="O273" s="392"/>
      <c r="P273" s="392"/>
      <c r="Q273" s="392"/>
      <c r="R273" s="392"/>
      <c r="S273" s="392"/>
      <c r="T273" s="392"/>
      <c r="U273" s="393"/>
      <c r="V273" s="394"/>
      <c r="W273" s="393"/>
      <c r="X273" s="394"/>
      <c r="Y273" s="395"/>
      <c r="Z273" s="396"/>
      <c r="AA273" s="397"/>
      <c r="AB273" s="398"/>
      <c r="AC273" s="397"/>
      <c r="AD273" s="396"/>
      <c r="AE273" s="399"/>
      <c r="AF273" s="398"/>
      <c r="AG273" s="397"/>
      <c r="AH273" s="396"/>
      <c r="AI273" s="399"/>
      <c r="AJ273" s="398"/>
      <c r="AK273" s="397"/>
      <c r="AL273" s="396"/>
      <c r="AM273" s="384"/>
      <c r="AN273" s="386"/>
      <c r="AO273" s="383"/>
      <c r="AP273" s="384"/>
      <c r="AQ273" s="386"/>
      <c r="AR273" s="400"/>
      <c r="AS273" s="401"/>
      <c r="AT273" s="384"/>
      <c r="AU273" s="386"/>
      <c r="AV273" s="400"/>
      <c r="AW273" s="402"/>
      <c r="AX273" s="105" t="str">
        <f t="shared" si="73"/>
        <v/>
      </c>
      <c r="AY273" s="105" t="str">
        <f t="shared" si="74"/>
        <v/>
      </c>
      <c r="AZ273" s="540"/>
      <c r="BA273" s="513">
        <f t="shared" si="75"/>
        <v>0</v>
      </c>
      <c r="BB273" s="513">
        <f t="shared" si="76"/>
        <v>0</v>
      </c>
      <c r="BC273" s="513">
        <f t="shared" si="77"/>
        <v>0</v>
      </c>
      <c r="BD273" s="513">
        <f t="shared" si="78"/>
        <v>0</v>
      </c>
      <c r="BE273" s="513">
        <f t="shared" si="79"/>
        <v>0</v>
      </c>
      <c r="BF273" s="513">
        <f t="shared" si="90"/>
        <v>0</v>
      </c>
      <c r="BG273" s="513">
        <f t="shared" si="80"/>
        <v>0</v>
      </c>
      <c r="BH273" s="513">
        <f t="shared" si="81"/>
        <v>0</v>
      </c>
      <c r="BI273" s="513">
        <f t="shared" si="82"/>
        <v>0</v>
      </c>
      <c r="BJ273" s="513">
        <f t="shared" si="83"/>
        <v>0</v>
      </c>
      <c r="BK273" s="513">
        <f t="shared" si="84"/>
        <v>0</v>
      </c>
      <c r="BL273" s="513">
        <f t="shared" si="85"/>
        <v>0</v>
      </c>
      <c r="BM273" s="513">
        <f t="shared" si="86"/>
        <v>0</v>
      </c>
      <c r="BN273" s="513"/>
      <c r="BO273" s="513">
        <f t="shared" si="87"/>
        <v>0</v>
      </c>
      <c r="BP273" s="540"/>
      <c r="BQ273" s="540"/>
      <c r="BR273" s="540"/>
      <c r="BS273" s="540"/>
      <c r="BT273" s="540"/>
      <c r="BU273" s="540"/>
      <c r="BV273" s="540"/>
      <c r="BW273" s="539"/>
      <c r="BX273" s="539"/>
      <c r="BY273" s="539"/>
      <c r="BZ273" s="539"/>
      <c r="CA273" s="539"/>
      <c r="CB273" s="539"/>
      <c r="CC273" s="539"/>
      <c r="CD273" s="539"/>
      <c r="CE273" s="539"/>
      <c r="CF273" s="539"/>
      <c r="CG273" s="539"/>
      <c r="CH273" s="539"/>
      <c r="CI273" s="539"/>
      <c r="CJ273" s="539"/>
      <c r="CK273" s="539"/>
      <c r="CL273" s="539"/>
      <c r="CM273" s="539"/>
      <c r="CN273" s="539"/>
      <c r="CO273" s="539"/>
      <c r="CP273" s="364"/>
      <c r="CQ273" s="364"/>
    </row>
    <row r="274" spans="1:95" s="37" customFormat="1" ht="37.5" customHeight="1" x14ac:dyDescent="0.15">
      <c r="A274" s="687" t="str">
        <f>IF(B274&lt;&gt;"",設定!$C$4,"")</f>
        <v/>
      </c>
      <c r="B274" s="253" t="str">
        <f t="shared" si="88"/>
        <v/>
      </c>
      <c r="C274" s="444">
        <f t="shared" si="89"/>
        <v>262</v>
      </c>
      <c r="D274" s="767"/>
      <c r="E274" s="403"/>
      <c r="F274" s="404"/>
      <c r="G274" s="405"/>
      <c r="H274" s="406"/>
      <c r="I274" s="407"/>
      <c r="J274" s="408" t="str">
        <f>IFERROR(IF(I274="","",VLOOKUP(I274,国・地域!A:C,2,FALSE)),"正しい番号を入力してください")</f>
        <v/>
      </c>
      <c r="K274" s="409" t="str">
        <f>IFERROR(IF(I274="","",VLOOKUP(I274,国・地域!A:C,3,FALSE)),"正しい番号を入力してください")</f>
        <v/>
      </c>
      <c r="L274" s="381"/>
      <c r="M274" s="410"/>
      <c r="N274" s="411"/>
      <c r="O274" s="411"/>
      <c r="P274" s="411"/>
      <c r="Q274" s="411"/>
      <c r="R274" s="411"/>
      <c r="S274" s="411"/>
      <c r="T274" s="411"/>
      <c r="U274" s="412"/>
      <c r="V274" s="413"/>
      <c r="W274" s="412"/>
      <c r="X274" s="413"/>
      <c r="Y274" s="414"/>
      <c r="Z274" s="415"/>
      <c r="AA274" s="416"/>
      <c r="AB274" s="417"/>
      <c r="AC274" s="416"/>
      <c r="AD274" s="415"/>
      <c r="AE274" s="418"/>
      <c r="AF274" s="417"/>
      <c r="AG274" s="416"/>
      <c r="AH274" s="415"/>
      <c r="AI274" s="418"/>
      <c r="AJ274" s="417"/>
      <c r="AK274" s="416"/>
      <c r="AL274" s="415"/>
      <c r="AM274" s="403"/>
      <c r="AN274" s="405"/>
      <c r="AO274" s="381"/>
      <c r="AP274" s="403"/>
      <c r="AQ274" s="405"/>
      <c r="AR274" s="419"/>
      <c r="AS274" s="420"/>
      <c r="AT274" s="403"/>
      <c r="AU274" s="405"/>
      <c r="AV274" s="419"/>
      <c r="AW274" s="421"/>
      <c r="AX274" s="105" t="str">
        <f t="shared" si="73"/>
        <v/>
      </c>
      <c r="AY274" s="105" t="str">
        <f t="shared" si="74"/>
        <v/>
      </c>
      <c r="AZ274" s="540"/>
      <c r="BA274" s="513">
        <f t="shared" si="75"/>
        <v>0</v>
      </c>
      <c r="BB274" s="513">
        <f t="shared" si="76"/>
        <v>0</v>
      </c>
      <c r="BC274" s="513">
        <f t="shared" si="77"/>
        <v>0</v>
      </c>
      <c r="BD274" s="513">
        <f t="shared" si="78"/>
        <v>0</v>
      </c>
      <c r="BE274" s="513">
        <f t="shared" si="79"/>
        <v>0</v>
      </c>
      <c r="BF274" s="513">
        <f t="shared" si="90"/>
        <v>0</v>
      </c>
      <c r="BG274" s="513">
        <f t="shared" si="80"/>
        <v>0</v>
      </c>
      <c r="BH274" s="513">
        <f t="shared" si="81"/>
        <v>0</v>
      </c>
      <c r="BI274" s="513">
        <f t="shared" si="82"/>
        <v>0</v>
      </c>
      <c r="BJ274" s="513">
        <f t="shared" si="83"/>
        <v>0</v>
      </c>
      <c r="BK274" s="513">
        <f t="shared" si="84"/>
        <v>0</v>
      </c>
      <c r="BL274" s="513">
        <f t="shared" si="85"/>
        <v>0</v>
      </c>
      <c r="BM274" s="513">
        <f t="shared" si="86"/>
        <v>0</v>
      </c>
      <c r="BN274" s="513"/>
      <c r="BO274" s="513">
        <f t="shared" si="87"/>
        <v>0</v>
      </c>
      <c r="BP274" s="540"/>
      <c r="BQ274" s="540"/>
      <c r="BR274" s="540"/>
      <c r="BS274" s="540"/>
      <c r="BT274" s="540"/>
      <c r="BU274" s="540"/>
      <c r="BV274" s="540"/>
      <c r="BW274" s="539"/>
      <c r="BX274" s="539"/>
      <c r="BY274" s="539"/>
      <c r="BZ274" s="539"/>
      <c r="CA274" s="539"/>
      <c r="CB274" s="539"/>
      <c r="CC274" s="539"/>
      <c r="CD274" s="539"/>
      <c r="CE274" s="539"/>
      <c r="CF274" s="539"/>
      <c r="CG274" s="539"/>
      <c r="CH274" s="539"/>
      <c r="CI274" s="539"/>
      <c r="CJ274" s="539"/>
      <c r="CK274" s="539"/>
      <c r="CL274" s="539"/>
      <c r="CM274" s="539"/>
      <c r="CN274" s="539"/>
      <c r="CO274" s="539"/>
      <c r="CP274" s="364"/>
      <c r="CQ274" s="364"/>
    </row>
    <row r="275" spans="1:95" s="37" customFormat="1" ht="37.5" customHeight="1" x14ac:dyDescent="0.15">
      <c r="A275" s="687" t="str">
        <f>IF(B275&lt;&gt;"",設定!$C$4,"")</f>
        <v/>
      </c>
      <c r="B275" s="253" t="str">
        <f t="shared" si="88"/>
        <v/>
      </c>
      <c r="C275" s="444">
        <f t="shared" si="89"/>
        <v>263</v>
      </c>
      <c r="D275" s="767"/>
      <c r="E275" s="403"/>
      <c r="F275" s="404"/>
      <c r="G275" s="405"/>
      <c r="H275" s="406"/>
      <c r="I275" s="407"/>
      <c r="J275" s="408" t="str">
        <f>IFERROR(IF(I275="","",VLOOKUP(I275,国・地域!A:C,2,FALSE)),"正しい番号を入力してください")</f>
        <v/>
      </c>
      <c r="K275" s="409" t="str">
        <f>IFERROR(IF(I275="","",VLOOKUP(I275,国・地域!A:C,3,FALSE)),"正しい番号を入力してください")</f>
        <v/>
      </c>
      <c r="L275" s="381"/>
      <c r="M275" s="410"/>
      <c r="N275" s="411"/>
      <c r="O275" s="411"/>
      <c r="P275" s="411"/>
      <c r="Q275" s="411"/>
      <c r="R275" s="411"/>
      <c r="S275" s="411"/>
      <c r="T275" s="411"/>
      <c r="U275" s="412"/>
      <c r="V275" s="413"/>
      <c r="W275" s="412"/>
      <c r="X275" s="413"/>
      <c r="Y275" s="414"/>
      <c r="Z275" s="415"/>
      <c r="AA275" s="416"/>
      <c r="AB275" s="417"/>
      <c r="AC275" s="416"/>
      <c r="AD275" s="415"/>
      <c r="AE275" s="418"/>
      <c r="AF275" s="417"/>
      <c r="AG275" s="416"/>
      <c r="AH275" s="415"/>
      <c r="AI275" s="418"/>
      <c r="AJ275" s="417"/>
      <c r="AK275" s="416"/>
      <c r="AL275" s="415"/>
      <c r="AM275" s="403"/>
      <c r="AN275" s="405"/>
      <c r="AO275" s="381"/>
      <c r="AP275" s="403"/>
      <c r="AQ275" s="405"/>
      <c r="AR275" s="419"/>
      <c r="AS275" s="420"/>
      <c r="AT275" s="403"/>
      <c r="AU275" s="405"/>
      <c r="AV275" s="419"/>
      <c r="AW275" s="421"/>
      <c r="AX275" s="105" t="str">
        <f t="shared" si="73"/>
        <v/>
      </c>
      <c r="AY275" s="105" t="str">
        <f t="shared" si="74"/>
        <v/>
      </c>
      <c r="AZ275" s="540"/>
      <c r="BA275" s="513">
        <f t="shared" si="75"/>
        <v>0</v>
      </c>
      <c r="BB275" s="513">
        <f t="shared" si="76"/>
        <v>0</v>
      </c>
      <c r="BC275" s="513">
        <f t="shared" si="77"/>
        <v>0</v>
      </c>
      <c r="BD275" s="513">
        <f t="shared" si="78"/>
        <v>0</v>
      </c>
      <c r="BE275" s="513">
        <f t="shared" si="79"/>
        <v>0</v>
      </c>
      <c r="BF275" s="513">
        <f t="shared" si="90"/>
        <v>0</v>
      </c>
      <c r="BG275" s="513">
        <f t="shared" si="80"/>
        <v>0</v>
      </c>
      <c r="BH275" s="513">
        <f t="shared" si="81"/>
        <v>0</v>
      </c>
      <c r="BI275" s="513">
        <f t="shared" si="82"/>
        <v>0</v>
      </c>
      <c r="BJ275" s="513">
        <f t="shared" si="83"/>
        <v>0</v>
      </c>
      <c r="BK275" s="513">
        <f t="shared" si="84"/>
        <v>0</v>
      </c>
      <c r="BL275" s="513">
        <f t="shared" si="85"/>
        <v>0</v>
      </c>
      <c r="BM275" s="513">
        <f t="shared" si="86"/>
        <v>0</v>
      </c>
      <c r="BN275" s="513"/>
      <c r="BO275" s="513">
        <f t="shared" si="87"/>
        <v>0</v>
      </c>
      <c r="BP275" s="540"/>
      <c r="BQ275" s="540"/>
      <c r="BR275" s="540"/>
      <c r="BS275" s="540"/>
      <c r="BT275" s="540"/>
      <c r="BU275" s="540"/>
      <c r="BV275" s="540"/>
      <c r="BW275" s="539"/>
      <c r="BX275" s="539"/>
      <c r="BY275" s="539"/>
      <c r="BZ275" s="539"/>
      <c r="CA275" s="539"/>
      <c r="CB275" s="539"/>
      <c r="CC275" s="539"/>
      <c r="CD275" s="539"/>
      <c r="CE275" s="539"/>
      <c r="CF275" s="539"/>
      <c r="CG275" s="539"/>
      <c r="CH275" s="539"/>
      <c r="CI275" s="539"/>
      <c r="CJ275" s="539"/>
      <c r="CK275" s="539"/>
      <c r="CL275" s="539"/>
      <c r="CM275" s="539"/>
      <c r="CN275" s="539"/>
      <c r="CO275" s="539"/>
      <c r="CP275" s="364"/>
      <c r="CQ275" s="364"/>
    </row>
    <row r="276" spans="1:95" s="37" customFormat="1" ht="37.5" customHeight="1" x14ac:dyDescent="0.15">
      <c r="A276" s="687" t="str">
        <f>IF(B276&lt;&gt;"",設定!$C$4,"")</f>
        <v/>
      </c>
      <c r="B276" s="253" t="str">
        <f t="shared" si="88"/>
        <v/>
      </c>
      <c r="C276" s="444">
        <f t="shared" si="89"/>
        <v>264</v>
      </c>
      <c r="D276" s="767"/>
      <c r="E276" s="403"/>
      <c r="F276" s="404"/>
      <c r="G276" s="405"/>
      <c r="H276" s="406"/>
      <c r="I276" s="407"/>
      <c r="J276" s="408" t="str">
        <f>IFERROR(IF(I276="","",VLOOKUP(I276,国・地域!A:C,2,FALSE)),"正しい番号を入力してください")</f>
        <v/>
      </c>
      <c r="K276" s="409" t="str">
        <f>IFERROR(IF(I276="","",VLOOKUP(I276,国・地域!A:C,3,FALSE)),"正しい番号を入力してください")</f>
        <v/>
      </c>
      <c r="L276" s="381"/>
      <c r="M276" s="410"/>
      <c r="N276" s="411"/>
      <c r="O276" s="411"/>
      <c r="P276" s="411"/>
      <c r="Q276" s="411"/>
      <c r="R276" s="411"/>
      <c r="S276" s="411"/>
      <c r="T276" s="411"/>
      <c r="U276" s="412"/>
      <c r="V276" s="413"/>
      <c r="W276" s="412"/>
      <c r="X276" s="413"/>
      <c r="Y276" s="414"/>
      <c r="Z276" s="415"/>
      <c r="AA276" s="416"/>
      <c r="AB276" s="417"/>
      <c r="AC276" s="416"/>
      <c r="AD276" s="415"/>
      <c r="AE276" s="418"/>
      <c r="AF276" s="417"/>
      <c r="AG276" s="416"/>
      <c r="AH276" s="415"/>
      <c r="AI276" s="418"/>
      <c r="AJ276" s="417"/>
      <c r="AK276" s="416"/>
      <c r="AL276" s="415"/>
      <c r="AM276" s="403"/>
      <c r="AN276" s="405"/>
      <c r="AO276" s="381"/>
      <c r="AP276" s="403"/>
      <c r="AQ276" s="405"/>
      <c r="AR276" s="419"/>
      <c r="AS276" s="420"/>
      <c r="AT276" s="403"/>
      <c r="AU276" s="405"/>
      <c r="AV276" s="419"/>
      <c r="AW276" s="421"/>
      <c r="AX276" s="105" t="str">
        <f t="shared" si="73"/>
        <v/>
      </c>
      <c r="AY276" s="105" t="str">
        <f t="shared" si="74"/>
        <v/>
      </c>
      <c r="AZ276" s="540"/>
      <c r="BA276" s="513">
        <f t="shared" si="75"/>
        <v>0</v>
      </c>
      <c r="BB276" s="513">
        <f t="shared" si="76"/>
        <v>0</v>
      </c>
      <c r="BC276" s="513">
        <f t="shared" si="77"/>
        <v>0</v>
      </c>
      <c r="BD276" s="513">
        <f t="shared" si="78"/>
        <v>0</v>
      </c>
      <c r="BE276" s="513">
        <f t="shared" si="79"/>
        <v>0</v>
      </c>
      <c r="BF276" s="513">
        <f t="shared" si="90"/>
        <v>0</v>
      </c>
      <c r="BG276" s="513">
        <f t="shared" si="80"/>
        <v>0</v>
      </c>
      <c r="BH276" s="513">
        <f t="shared" si="81"/>
        <v>0</v>
      </c>
      <c r="BI276" s="513">
        <f t="shared" si="82"/>
        <v>0</v>
      </c>
      <c r="BJ276" s="513">
        <f t="shared" si="83"/>
        <v>0</v>
      </c>
      <c r="BK276" s="513">
        <f t="shared" si="84"/>
        <v>0</v>
      </c>
      <c r="BL276" s="513">
        <f t="shared" si="85"/>
        <v>0</v>
      </c>
      <c r="BM276" s="513">
        <f t="shared" si="86"/>
        <v>0</v>
      </c>
      <c r="BN276" s="513"/>
      <c r="BO276" s="513">
        <f t="shared" si="87"/>
        <v>0</v>
      </c>
      <c r="BP276" s="540"/>
      <c r="BQ276" s="540"/>
      <c r="BR276" s="540"/>
      <c r="BS276" s="540"/>
      <c r="BT276" s="540"/>
      <c r="BU276" s="540"/>
      <c r="BV276" s="540"/>
      <c r="BW276" s="539"/>
      <c r="BX276" s="539"/>
      <c r="BY276" s="539"/>
      <c r="BZ276" s="539"/>
      <c r="CA276" s="539"/>
      <c r="CB276" s="539"/>
      <c r="CC276" s="539"/>
      <c r="CD276" s="539"/>
      <c r="CE276" s="539"/>
      <c r="CF276" s="539"/>
      <c r="CG276" s="539"/>
      <c r="CH276" s="539"/>
      <c r="CI276" s="539"/>
      <c r="CJ276" s="539"/>
      <c r="CK276" s="539"/>
      <c r="CL276" s="539"/>
      <c r="CM276" s="539"/>
      <c r="CN276" s="539"/>
      <c r="CO276" s="539"/>
      <c r="CP276" s="364"/>
      <c r="CQ276" s="364"/>
    </row>
    <row r="277" spans="1:95" s="37" customFormat="1" ht="37.5" customHeight="1" x14ac:dyDescent="0.15">
      <c r="A277" s="738" t="str">
        <f>IF(B277&lt;&gt;"",設定!$C$4,"")</f>
        <v/>
      </c>
      <c r="B277" s="254" t="str">
        <f t="shared" si="88"/>
        <v/>
      </c>
      <c r="C277" s="445">
        <f t="shared" si="89"/>
        <v>265</v>
      </c>
      <c r="D277" s="768"/>
      <c r="E277" s="422"/>
      <c r="F277" s="423"/>
      <c r="G277" s="424"/>
      <c r="H277" s="425"/>
      <c r="I277" s="426"/>
      <c r="J277" s="427" t="str">
        <f>IFERROR(IF(I277="","",VLOOKUP(I277,国・地域!A:C,2,FALSE)),"正しい番号を入力してください")</f>
        <v/>
      </c>
      <c r="K277" s="428" t="str">
        <f>IFERROR(IF(I277="","",VLOOKUP(I277,国・地域!A:C,3,FALSE)),"正しい番号を入力してください")</f>
        <v/>
      </c>
      <c r="L277" s="382"/>
      <c r="M277" s="429"/>
      <c r="N277" s="430"/>
      <c r="O277" s="430"/>
      <c r="P277" s="430"/>
      <c r="Q277" s="430"/>
      <c r="R277" s="430"/>
      <c r="S277" s="430"/>
      <c r="T277" s="430"/>
      <c r="U277" s="431"/>
      <c r="V277" s="432"/>
      <c r="W277" s="431"/>
      <c r="X277" s="432"/>
      <c r="Y277" s="433"/>
      <c r="Z277" s="434"/>
      <c r="AA277" s="435"/>
      <c r="AB277" s="436"/>
      <c r="AC277" s="435"/>
      <c r="AD277" s="434"/>
      <c r="AE277" s="437"/>
      <c r="AF277" s="436"/>
      <c r="AG277" s="435"/>
      <c r="AH277" s="434"/>
      <c r="AI277" s="437"/>
      <c r="AJ277" s="436"/>
      <c r="AK277" s="435"/>
      <c r="AL277" s="434"/>
      <c r="AM277" s="422"/>
      <c r="AN277" s="424"/>
      <c r="AO277" s="382"/>
      <c r="AP277" s="422"/>
      <c r="AQ277" s="424"/>
      <c r="AR277" s="438"/>
      <c r="AS277" s="439"/>
      <c r="AT277" s="422"/>
      <c r="AU277" s="424"/>
      <c r="AV277" s="438"/>
      <c r="AW277" s="440"/>
      <c r="AX277" s="105" t="str">
        <f t="shared" si="73"/>
        <v/>
      </c>
      <c r="AY277" s="105" t="str">
        <f t="shared" si="74"/>
        <v/>
      </c>
      <c r="AZ277" s="540"/>
      <c r="BA277" s="513">
        <f t="shared" si="75"/>
        <v>0</v>
      </c>
      <c r="BB277" s="513">
        <f t="shared" si="76"/>
        <v>0</v>
      </c>
      <c r="BC277" s="513">
        <f t="shared" si="77"/>
        <v>0</v>
      </c>
      <c r="BD277" s="513">
        <f t="shared" si="78"/>
        <v>0</v>
      </c>
      <c r="BE277" s="513">
        <f t="shared" si="79"/>
        <v>0</v>
      </c>
      <c r="BF277" s="513">
        <f t="shared" si="90"/>
        <v>0</v>
      </c>
      <c r="BG277" s="513">
        <f t="shared" si="80"/>
        <v>0</v>
      </c>
      <c r="BH277" s="513">
        <f t="shared" si="81"/>
        <v>0</v>
      </c>
      <c r="BI277" s="513">
        <f t="shared" si="82"/>
        <v>0</v>
      </c>
      <c r="BJ277" s="513">
        <f t="shared" si="83"/>
        <v>0</v>
      </c>
      <c r="BK277" s="513">
        <f t="shared" si="84"/>
        <v>0</v>
      </c>
      <c r="BL277" s="513">
        <f t="shared" si="85"/>
        <v>0</v>
      </c>
      <c r="BM277" s="513">
        <f t="shared" si="86"/>
        <v>0</v>
      </c>
      <c r="BN277" s="513"/>
      <c r="BO277" s="513">
        <f t="shared" si="87"/>
        <v>0</v>
      </c>
      <c r="BP277" s="540"/>
      <c r="BQ277" s="540"/>
      <c r="BR277" s="540"/>
      <c r="BS277" s="540"/>
      <c r="BT277" s="540"/>
      <c r="BU277" s="540"/>
      <c r="BV277" s="540"/>
      <c r="BW277" s="539"/>
      <c r="BX277" s="539"/>
      <c r="BY277" s="539"/>
      <c r="BZ277" s="539"/>
      <c r="CA277" s="539"/>
      <c r="CB277" s="539"/>
      <c r="CC277" s="539"/>
      <c r="CD277" s="539"/>
      <c r="CE277" s="539"/>
      <c r="CF277" s="539"/>
      <c r="CG277" s="539"/>
      <c r="CH277" s="539"/>
      <c r="CI277" s="539"/>
      <c r="CJ277" s="539"/>
      <c r="CK277" s="539"/>
      <c r="CL277" s="539"/>
      <c r="CM277" s="539"/>
      <c r="CN277" s="539"/>
      <c r="CO277" s="539"/>
      <c r="CP277" s="364"/>
      <c r="CQ277" s="364"/>
    </row>
    <row r="278" spans="1:95" s="37" customFormat="1" ht="37.5" customHeight="1" x14ac:dyDescent="0.15">
      <c r="A278" s="739" t="str">
        <f>IF(B278&lt;&gt;"",設定!$C$4,"")</f>
        <v/>
      </c>
      <c r="B278" s="731" t="str">
        <f t="shared" si="88"/>
        <v/>
      </c>
      <c r="C278" s="376">
        <f t="shared" si="89"/>
        <v>266</v>
      </c>
      <c r="D278" s="766"/>
      <c r="E278" s="384"/>
      <c r="F278" s="385"/>
      <c r="G278" s="386"/>
      <c r="H278" s="387"/>
      <c r="I278" s="388"/>
      <c r="J278" s="389" t="str">
        <f>IFERROR(IF(I278="","",VLOOKUP(I278,国・地域!A:C,2,FALSE)),"正しい番号を入力してください")</f>
        <v/>
      </c>
      <c r="K278" s="390" t="str">
        <f>IFERROR(IF(I278="","",VLOOKUP(I278,国・地域!A:C,3,FALSE)),"正しい番号を入力してください")</f>
        <v/>
      </c>
      <c r="L278" s="383"/>
      <c r="M278" s="391"/>
      <c r="N278" s="392"/>
      <c r="O278" s="392"/>
      <c r="P278" s="392"/>
      <c r="Q278" s="392"/>
      <c r="R278" s="392"/>
      <c r="S278" s="392"/>
      <c r="T278" s="392"/>
      <c r="U278" s="393"/>
      <c r="V278" s="394"/>
      <c r="W278" s="393"/>
      <c r="X278" s="394"/>
      <c r="Y278" s="395"/>
      <c r="Z278" s="396"/>
      <c r="AA278" s="397"/>
      <c r="AB278" s="398"/>
      <c r="AC278" s="397"/>
      <c r="AD278" s="396"/>
      <c r="AE278" s="399"/>
      <c r="AF278" s="398"/>
      <c r="AG278" s="397"/>
      <c r="AH278" s="396"/>
      <c r="AI278" s="399"/>
      <c r="AJ278" s="398"/>
      <c r="AK278" s="397"/>
      <c r="AL278" s="396"/>
      <c r="AM278" s="384"/>
      <c r="AN278" s="386"/>
      <c r="AO278" s="383"/>
      <c r="AP278" s="384"/>
      <c r="AQ278" s="386"/>
      <c r="AR278" s="400"/>
      <c r="AS278" s="401"/>
      <c r="AT278" s="384"/>
      <c r="AU278" s="386"/>
      <c r="AV278" s="400"/>
      <c r="AW278" s="402"/>
      <c r="AX278" s="105" t="str">
        <f t="shared" ref="AX278:AX312" si="91">IF(SUM(BA278:BM278)&gt;0,"←未入力あり","")</f>
        <v/>
      </c>
      <c r="AY278" s="105" t="str">
        <f t="shared" ref="AY278:AY312" si="92">IF(BO278&lt;&gt;0,"←入力エラー","")</f>
        <v/>
      </c>
      <c r="AZ278" s="540"/>
      <c r="BA278" s="513">
        <f t="shared" ref="BA278:BA312" si="93">IF(AND($D278&lt;&gt;"",E278="",F278=""),1,0)</f>
        <v>0</v>
      </c>
      <c r="BB278" s="513">
        <f t="shared" ref="BB278:BB312" si="94">IF(AND($D278&lt;&gt;"",G278="",H278=""),1,0)</f>
        <v>0</v>
      </c>
      <c r="BC278" s="513">
        <f t="shared" ref="BC278:BC312" si="95">IF(AND($D278&lt;&gt;"",I278=""),1,0)</f>
        <v>0</v>
      </c>
      <c r="BD278" s="513">
        <f t="shared" ref="BD278:BD312" si="96">IF(AND(I278=801,L278=""),1,0)</f>
        <v>0</v>
      </c>
      <c r="BE278" s="513">
        <f t="shared" ref="BE278:BE312" si="97">IF(AND($D278&lt;&gt;"",COUNTA(M278:V278)=0),1,0)</f>
        <v>0</v>
      </c>
      <c r="BF278" s="513">
        <f t="shared" si="90"/>
        <v>0</v>
      </c>
      <c r="BG278" s="513">
        <f t="shared" ref="BG278:BG312" si="98">IF(AND($D278&lt;&gt;"",OR(Y278="",Z278="")),1,0)</f>
        <v>0</v>
      </c>
      <c r="BH278" s="513">
        <f t="shared" ref="BH278:BH312" si="99">IF(AND($D278&lt;&gt;"",$P278="○",OR(AA278="",AB278="",AC278="",AD278="")),1,0)</f>
        <v>0</v>
      </c>
      <c r="BI278" s="513">
        <f t="shared" ref="BI278:BI312" si="100">IF(AND($D278&lt;&gt;"",$Q278="○",OR(AE278="",AF278="",AG278="",AH278="")),1,0)</f>
        <v>0</v>
      </c>
      <c r="BJ278" s="513">
        <f t="shared" ref="BJ278:BJ312" si="101">IF(AND($D278&lt;&gt;"",$R278="○",OR(AI278="",AJ278="",AK278="",AL278="")),1,0)</f>
        <v>0</v>
      </c>
      <c r="BK278" s="513">
        <f t="shared" ref="BK278:BK312" si="102">IF(AND($D278&lt;&gt;"",$P278="○",OR(AM278="",AN278="",AO278="")),1,0)</f>
        <v>0</v>
      </c>
      <c r="BL278" s="513">
        <f t="shared" ref="BL278:BL312" si="103">IF(AND($D278&lt;&gt;"",$Q278="○",OR(AP278="",AQ278="",AR278="",AS278="")),1,0)</f>
        <v>0</v>
      </c>
      <c r="BM278" s="513">
        <f t="shared" ref="BM278:BM312" si="104">IF(AND($D278&lt;&gt;"",$R278="○",OR(AT278="",AU278="",AV278="",AW278="")),1,0)</f>
        <v>0</v>
      </c>
      <c r="BN278" s="513"/>
      <c r="BO278" s="513">
        <f t="shared" ref="BO278:BO312" si="105">IF(AND(COUNTA(M278:U278)&lt;&gt;0,V278&lt;&gt;""),1,0)</f>
        <v>0</v>
      </c>
      <c r="BP278" s="540"/>
      <c r="BQ278" s="540"/>
      <c r="BR278" s="540"/>
      <c r="BS278" s="540"/>
      <c r="BT278" s="540"/>
      <c r="BU278" s="540"/>
      <c r="BV278" s="540"/>
      <c r="BW278" s="539"/>
      <c r="BX278" s="539"/>
      <c r="BY278" s="539"/>
      <c r="BZ278" s="539"/>
      <c r="CA278" s="539"/>
      <c r="CB278" s="539"/>
      <c r="CC278" s="539"/>
      <c r="CD278" s="539"/>
      <c r="CE278" s="539"/>
      <c r="CF278" s="539"/>
      <c r="CG278" s="539"/>
      <c r="CH278" s="539"/>
      <c r="CI278" s="539"/>
      <c r="CJ278" s="539"/>
      <c r="CK278" s="539"/>
      <c r="CL278" s="539"/>
      <c r="CM278" s="539"/>
      <c r="CN278" s="539"/>
      <c r="CO278" s="539"/>
      <c r="CP278" s="364"/>
      <c r="CQ278" s="364"/>
    </row>
    <row r="279" spans="1:95" s="37" customFormat="1" ht="37.5" customHeight="1" x14ac:dyDescent="0.15">
      <c r="A279" s="687" t="str">
        <f>IF(B279&lt;&gt;"",設定!$C$4,"")</f>
        <v/>
      </c>
      <c r="B279" s="253" t="str">
        <f t="shared" si="88"/>
        <v/>
      </c>
      <c r="C279" s="444">
        <f t="shared" si="89"/>
        <v>267</v>
      </c>
      <c r="D279" s="767"/>
      <c r="E279" s="403"/>
      <c r="F279" s="404"/>
      <c r="G279" s="405"/>
      <c r="H279" s="406"/>
      <c r="I279" s="407"/>
      <c r="J279" s="408" t="str">
        <f>IFERROR(IF(I279="","",VLOOKUP(I279,国・地域!A:C,2,FALSE)),"正しい番号を入力してください")</f>
        <v/>
      </c>
      <c r="K279" s="409" t="str">
        <f>IFERROR(IF(I279="","",VLOOKUP(I279,国・地域!A:C,3,FALSE)),"正しい番号を入力してください")</f>
        <v/>
      </c>
      <c r="L279" s="381"/>
      <c r="M279" s="410"/>
      <c r="N279" s="411"/>
      <c r="O279" s="411"/>
      <c r="P279" s="411"/>
      <c r="Q279" s="411"/>
      <c r="R279" s="411"/>
      <c r="S279" s="411"/>
      <c r="T279" s="411"/>
      <c r="U279" s="412"/>
      <c r="V279" s="413"/>
      <c r="W279" s="412"/>
      <c r="X279" s="413"/>
      <c r="Y279" s="414"/>
      <c r="Z279" s="415"/>
      <c r="AA279" s="416"/>
      <c r="AB279" s="417"/>
      <c r="AC279" s="416"/>
      <c r="AD279" s="415"/>
      <c r="AE279" s="418"/>
      <c r="AF279" s="417"/>
      <c r="AG279" s="416"/>
      <c r="AH279" s="415"/>
      <c r="AI279" s="418"/>
      <c r="AJ279" s="417"/>
      <c r="AK279" s="416"/>
      <c r="AL279" s="415"/>
      <c r="AM279" s="403"/>
      <c r="AN279" s="405"/>
      <c r="AO279" s="381"/>
      <c r="AP279" s="403"/>
      <c r="AQ279" s="405"/>
      <c r="AR279" s="419"/>
      <c r="AS279" s="420"/>
      <c r="AT279" s="403"/>
      <c r="AU279" s="405"/>
      <c r="AV279" s="419"/>
      <c r="AW279" s="421"/>
      <c r="AX279" s="105" t="str">
        <f t="shared" si="91"/>
        <v/>
      </c>
      <c r="AY279" s="105" t="str">
        <f t="shared" si="92"/>
        <v/>
      </c>
      <c r="AZ279" s="540"/>
      <c r="BA279" s="513">
        <f t="shared" si="93"/>
        <v>0</v>
      </c>
      <c r="BB279" s="513">
        <f t="shared" si="94"/>
        <v>0</v>
      </c>
      <c r="BC279" s="513">
        <f t="shared" si="95"/>
        <v>0</v>
      </c>
      <c r="BD279" s="513">
        <f t="shared" si="96"/>
        <v>0</v>
      </c>
      <c r="BE279" s="513">
        <f t="shared" si="97"/>
        <v>0</v>
      </c>
      <c r="BF279" s="513">
        <f t="shared" si="90"/>
        <v>0</v>
      </c>
      <c r="BG279" s="513">
        <f t="shared" si="98"/>
        <v>0</v>
      </c>
      <c r="BH279" s="513">
        <f t="shared" si="99"/>
        <v>0</v>
      </c>
      <c r="BI279" s="513">
        <f t="shared" si="100"/>
        <v>0</v>
      </c>
      <c r="BJ279" s="513">
        <f t="shared" si="101"/>
        <v>0</v>
      </c>
      <c r="BK279" s="513">
        <f t="shared" si="102"/>
        <v>0</v>
      </c>
      <c r="BL279" s="513">
        <f t="shared" si="103"/>
        <v>0</v>
      </c>
      <c r="BM279" s="513">
        <f t="shared" si="104"/>
        <v>0</v>
      </c>
      <c r="BN279" s="513"/>
      <c r="BO279" s="513">
        <f t="shared" si="105"/>
        <v>0</v>
      </c>
      <c r="BP279" s="540"/>
      <c r="BQ279" s="540"/>
      <c r="BR279" s="540"/>
      <c r="BS279" s="540"/>
      <c r="BT279" s="540"/>
      <c r="BU279" s="540"/>
      <c r="BV279" s="540"/>
      <c r="BW279" s="539"/>
      <c r="BX279" s="539"/>
      <c r="BY279" s="539"/>
      <c r="BZ279" s="539"/>
      <c r="CA279" s="539"/>
      <c r="CB279" s="539"/>
      <c r="CC279" s="539"/>
      <c r="CD279" s="539"/>
      <c r="CE279" s="539"/>
      <c r="CF279" s="539"/>
      <c r="CG279" s="539"/>
      <c r="CH279" s="539"/>
      <c r="CI279" s="539"/>
      <c r="CJ279" s="539"/>
      <c r="CK279" s="539"/>
      <c r="CL279" s="539"/>
      <c r="CM279" s="539"/>
      <c r="CN279" s="539"/>
      <c r="CO279" s="539"/>
      <c r="CP279" s="364"/>
      <c r="CQ279" s="364"/>
    </row>
    <row r="280" spans="1:95" s="37" customFormat="1" ht="37.5" customHeight="1" x14ac:dyDescent="0.15">
      <c r="A280" s="687" t="str">
        <f>IF(B280&lt;&gt;"",設定!$C$4,"")</f>
        <v/>
      </c>
      <c r="B280" s="253" t="str">
        <f t="shared" si="88"/>
        <v/>
      </c>
      <c r="C280" s="444">
        <f t="shared" si="89"/>
        <v>268</v>
      </c>
      <c r="D280" s="767"/>
      <c r="E280" s="403"/>
      <c r="F280" s="404"/>
      <c r="G280" s="405"/>
      <c r="H280" s="406"/>
      <c r="I280" s="407"/>
      <c r="J280" s="408" t="str">
        <f>IFERROR(IF(I280="","",VLOOKUP(I280,国・地域!A:C,2,FALSE)),"正しい番号を入力してください")</f>
        <v/>
      </c>
      <c r="K280" s="409" t="str">
        <f>IFERROR(IF(I280="","",VLOOKUP(I280,国・地域!A:C,3,FALSE)),"正しい番号を入力してください")</f>
        <v/>
      </c>
      <c r="L280" s="381"/>
      <c r="M280" s="410"/>
      <c r="N280" s="411"/>
      <c r="O280" s="411"/>
      <c r="P280" s="411"/>
      <c r="Q280" s="411"/>
      <c r="R280" s="411"/>
      <c r="S280" s="411"/>
      <c r="T280" s="411"/>
      <c r="U280" s="412"/>
      <c r="V280" s="413"/>
      <c r="W280" s="412"/>
      <c r="X280" s="413"/>
      <c r="Y280" s="414"/>
      <c r="Z280" s="415"/>
      <c r="AA280" s="416"/>
      <c r="AB280" s="417"/>
      <c r="AC280" s="416"/>
      <c r="AD280" s="415"/>
      <c r="AE280" s="418"/>
      <c r="AF280" s="417"/>
      <c r="AG280" s="416"/>
      <c r="AH280" s="415"/>
      <c r="AI280" s="418"/>
      <c r="AJ280" s="417"/>
      <c r="AK280" s="416"/>
      <c r="AL280" s="415"/>
      <c r="AM280" s="403"/>
      <c r="AN280" s="405"/>
      <c r="AO280" s="381"/>
      <c r="AP280" s="403"/>
      <c r="AQ280" s="405"/>
      <c r="AR280" s="419"/>
      <c r="AS280" s="420"/>
      <c r="AT280" s="403"/>
      <c r="AU280" s="405"/>
      <c r="AV280" s="419"/>
      <c r="AW280" s="421"/>
      <c r="AX280" s="105" t="str">
        <f t="shared" si="91"/>
        <v/>
      </c>
      <c r="AY280" s="105" t="str">
        <f t="shared" si="92"/>
        <v/>
      </c>
      <c r="AZ280" s="540"/>
      <c r="BA280" s="513">
        <f t="shared" si="93"/>
        <v>0</v>
      </c>
      <c r="BB280" s="513">
        <f t="shared" si="94"/>
        <v>0</v>
      </c>
      <c r="BC280" s="513">
        <f t="shared" si="95"/>
        <v>0</v>
      </c>
      <c r="BD280" s="513">
        <f t="shared" si="96"/>
        <v>0</v>
      </c>
      <c r="BE280" s="513">
        <f t="shared" si="97"/>
        <v>0</v>
      </c>
      <c r="BF280" s="513">
        <f t="shared" si="90"/>
        <v>0</v>
      </c>
      <c r="BG280" s="513">
        <f t="shared" si="98"/>
        <v>0</v>
      </c>
      <c r="BH280" s="513">
        <f t="shared" si="99"/>
        <v>0</v>
      </c>
      <c r="BI280" s="513">
        <f t="shared" si="100"/>
        <v>0</v>
      </c>
      <c r="BJ280" s="513">
        <f t="shared" si="101"/>
        <v>0</v>
      </c>
      <c r="BK280" s="513">
        <f t="shared" si="102"/>
        <v>0</v>
      </c>
      <c r="BL280" s="513">
        <f t="shared" si="103"/>
        <v>0</v>
      </c>
      <c r="BM280" s="513">
        <f t="shared" si="104"/>
        <v>0</v>
      </c>
      <c r="BN280" s="513"/>
      <c r="BO280" s="513">
        <f t="shared" si="105"/>
        <v>0</v>
      </c>
      <c r="BP280" s="540"/>
      <c r="BQ280" s="540"/>
      <c r="BR280" s="540"/>
      <c r="BS280" s="540"/>
      <c r="BT280" s="540"/>
      <c r="BU280" s="540"/>
      <c r="BV280" s="540"/>
      <c r="BW280" s="539"/>
      <c r="BX280" s="539"/>
      <c r="BY280" s="539"/>
      <c r="BZ280" s="539"/>
      <c r="CA280" s="539"/>
      <c r="CB280" s="539"/>
      <c r="CC280" s="539"/>
      <c r="CD280" s="539"/>
      <c r="CE280" s="539"/>
      <c r="CF280" s="539"/>
      <c r="CG280" s="539"/>
      <c r="CH280" s="539"/>
      <c r="CI280" s="539"/>
      <c r="CJ280" s="539"/>
      <c r="CK280" s="539"/>
      <c r="CL280" s="539"/>
      <c r="CM280" s="539"/>
      <c r="CN280" s="539"/>
      <c r="CO280" s="539"/>
      <c r="CP280" s="364"/>
      <c r="CQ280" s="364"/>
    </row>
    <row r="281" spans="1:95" s="37" customFormat="1" ht="37.5" customHeight="1" x14ac:dyDescent="0.15">
      <c r="A281" s="687" t="str">
        <f>IF(B281&lt;&gt;"",設定!$C$4,"")</f>
        <v/>
      </c>
      <c r="B281" s="253" t="str">
        <f t="shared" si="88"/>
        <v/>
      </c>
      <c r="C281" s="444">
        <f t="shared" si="89"/>
        <v>269</v>
      </c>
      <c r="D281" s="767"/>
      <c r="E281" s="403"/>
      <c r="F281" s="404"/>
      <c r="G281" s="405"/>
      <c r="H281" s="406"/>
      <c r="I281" s="407"/>
      <c r="J281" s="408" t="str">
        <f>IFERROR(IF(I281="","",VLOOKUP(I281,国・地域!A:C,2,FALSE)),"正しい番号を入力してください")</f>
        <v/>
      </c>
      <c r="K281" s="409" t="str">
        <f>IFERROR(IF(I281="","",VLOOKUP(I281,国・地域!A:C,3,FALSE)),"正しい番号を入力してください")</f>
        <v/>
      </c>
      <c r="L281" s="381"/>
      <c r="M281" s="410"/>
      <c r="N281" s="411"/>
      <c r="O281" s="411"/>
      <c r="P281" s="411"/>
      <c r="Q281" s="411"/>
      <c r="R281" s="411"/>
      <c r="S281" s="411"/>
      <c r="T281" s="411"/>
      <c r="U281" s="412"/>
      <c r="V281" s="413"/>
      <c r="W281" s="412"/>
      <c r="X281" s="413"/>
      <c r="Y281" s="414"/>
      <c r="Z281" s="415"/>
      <c r="AA281" s="416"/>
      <c r="AB281" s="417"/>
      <c r="AC281" s="416"/>
      <c r="AD281" s="415"/>
      <c r="AE281" s="418"/>
      <c r="AF281" s="417"/>
      <c r="AG281" s="416"/>
      <c r="AH281" s="415"/>
      <c r="AI281" s="418"/>
      <c r="AJ281" s="417"/>
      <c r="AK281" s="416"/>
      <c r="AL281" s="415"/>
      <c r="AM281" s="403"/>
      <c r="AN281" s="405"/>
      <c r="AO281" s="381"/>
      <c r="AP281" s="403"/>
      <c r="AQ281" s="405"/>
      <c r="AR281" s="419"/>
      <c r="AS281" s="420"/>
      <c r="AT281" s="403"/>
      <c r="AU281" s="405"/>
      <c r="AV281" s="419"/>
      <c r="AW281" s="421"/>
      <c r="AX281" s="105" t="str">
        <f t="shared" si="91"/>
        <v/>
      </c>
      <c r="AY281" s="105" t="str">
        <f t="shared" si="92"/>
        <v/>
      </c>
      <c r="AZ281" s="540"/>
      <c r="BA281" s="513">
        <f t="shared" si="93"/>
        <v>0</v>
      </c>
      <c r="BB281" s="513">
        <f t="shared" si="94"/>
        <v>0</v>
      </c>
      <c r="BC281" s="513">
        <f t="shared" si="95"/>
        <v>0</v>
      </c>
      <c r="BD281" s="513">
        <f t="shared" si="96"/>
        <v>0</v>
      </c>
      <c r="BE281" s="513">
        <f t="shared" si="97"/>
        <v>0</v>
      </c>
      <c r="BF281" s="513">
        <f t="shared" si="90"/>
        <v>0</v>
      </c>
      <c r="BG281" s="513">
        <f t="shared" si="98"/>
        <v>0</v>
      </c>
      <c r="BH281" s="513">
        <f t="shared" si="99"/>
        <v>0</v>
      </c>
      <c r="BI281" s="513">
        <f t="shared" si="100"/>
        <v>0</v>
      </c>
      <c r="BJ281" s="513">
        <f t="shared" si="101"/>
        <v>0</v>
      </c>
      <c r="BK281" s="513">
        <f t="shared" si="102"/>
        <v>0</v>
      </c>
      <c r="BL281" s="513">
        <f t="shared" si="103"/>
        <v>0</v>
      </c>
      <c r="BM281" s="513">
        <f t="shared" si="104"/>
        <v>0</v>
      </c>
      <c r="BN281" s="513"/>
      <c r="BO281" s="513">
        <f t="shared" si="105"/>
        <v>0</v>
      </c>
      <c r="BP281" s="540"/>
      <c r="BQ281" s="540"/>
      <c r="BR281" s="540"/>
      <c r="BS281" s="540"/>
      <c r="BT281" s="540"/>
      <c r="BU281" s="540"/>
      <c r="BV281" s="540"/>
      <c r="BW281" s="539"/>
      <c r="BX281" s="539"/>
      <c r="BY281" s="539"/>
      <c r="BZ281" s="539"/>
      <c r="CA281" s="539"/>
      <c r="CB281" s="539"/>
      <c r="CC281" s="539"/>
      <c r="CD281" s="539"/>
      <c r="CE281" s="539"/>
      <c r="CF281" s="539"/>
      <c r="CG281" s="539"/>
      <c r="CH281" s="539"/>
      <c r="CI281" s="539"/>
      <c r="CJ281" s="539"/>
      <c r="CK281" s="539"/>
      <c r="CL281" s="539"/>
      <c r="CM281" s="539"/>
      <c r="CN281" s="539"/>
      <c r="CO281" s="539"/>
      <c r="CP281" s="364"/>
      <c r="CQ281" s="364"/>
    </row>
    <row r="282" spans="1:95" s="37" customFormat="1" ht="37.5" customHeight="1" x14ac:dyDescent="0.15">
      <c r="A282" s="738" t="str">
        <f>IF(B282&lt;&gt;"",設定!$C$4,"")</f>
        <v/>
      </c>
      <c r="B282" s="254" t="str">
        <f t="shared" si="88"/>
        <v/>
      </c>
      <c r="C282" s="445">
        <f t="shared" si="89"/>
        <v>270</v>
      </c>
      <c r="D282" s="768"/>
      <c r="E282" s="422"/>
      <c r="F282" s="423"/>
      <c r="G282" s="424"/>
      <c r="H282" s="425"/>
      <c r="I282" s="426"/>
      <c r="J282" s="427" t="str">
        <f>IFERROR(IF(I282="","",VLOOKUP(I282,国・地域!A:C,2,FALSE)),"正しい番号を入力してください")</f>
        <v/>
      </c>
      <c r="K282" s="428" t="str">
        <f>IFERROR(IF(I282="","",VLOOKUP(I282,国・地域!A:C,3,FALSE)),"正しい番号を入力してください")</f>
        <v/>
      </c>
      <c r="L282" s="382"/>
      <c r="M282" s="429"/>
      <c r="N282" s="430"/>
      <c r="O282" s="430"/>
      <c r="P282" s="430"/>
      <c r="Q282" s="430"/>
      <c r="R282" s="430"/>
      <c r="S282" s="430"/>
      <c r="T282" s="430"/>
      <c r="U282" s="431"/>
      <c r="V282" s="432"/>
      <c r="W282" s="431"/>
      <c r="X282" s="432"/>
      <c r="Y282" s="433"/>
      <c r="Z282" s="434"/>
      <c r="AA282" s="435"/>
      <c r="AB282" s="436"/>
      <c r="AC282" s="435"/>
      <c r="AD282" s="434"/>
      <c r="AE282" s="437"/>
      <c r="AF282" s="436"/>
      <c r="AG282" s="435"/>
      <c r="AH282" s="434"/>
      <c r="AI282" s="437"/>
      <c r="AJ282" s="436"/>
      <c r="AK282" s="435"/>
      <c r="AL282" s="434"/>
      <c r="AM282" s="422"/>
      <c r="AN282" s="424"/>
      <c r="AO282" s="382"/>
      <c r="AP282" s="422"/>
      <c r="AQ282" s="424"/>
      <c r="AR282" s="438"/>
      <c r="AS282" s="439"/>
      <c r="AT282" s="422"/>
      <c r="AU282" s="424"/>
      <c r="AV282" s="438"/>
      <c r="AW282" s="440"/>
      <c r="AX282" s="105" t="str">
        <f t="shared" si="91"/>
        <v/>
      </c>
      <c r="AY282" s="105" t="str">
        <f t="shared" si="92"/>
        <v/>
      </c>
      <c r="AZ282" s="540"/>
      <c r="BA282" s="513">
        <f t="shared" si="93"/>
        <v>0</v>
      </c>
      <c r="BB282" s="513">
        <f t="shared" si="94"/>
        <v>0</v>
      </c>
      <c r="BC282" s="513">
        <f t="shared" si="95"/>
        <v>0</v>
      </c>
      <c r="BD282" s="513">
        <f t="shared" si="96"/>
        <v>0</v>
      </c>
      <c r="BE282" s="513">
        <f t="shared" si="97"/>
        <v>0</v>
      </c>
      <c r="BF282" s="513">
        <f t="shared" si="90"/>
        <v>0</v>
      </c>
      <c r="BG282" s="513">
        <f t="shared" si="98"/>
        <v>0</v>
      </c>
      <c r="BH282" s="513">
        <f t="shared" si="99"/>
        <v>0</v>
      </c>
      <c r="BI282" s="513">
        <f t="shared" si="100"/>
        <v>0</v>
      </c>
      <c r="BJ282" s="513">
        <f t="shared" si="101"/>
        <v>0</v>
      </c>
      <c r="BK282" s="513">
        <f t="shared" si="102"/>
        <v>0</v>
      </c>
      <c r="BL282" s="513">
        <f t="shared" si="103"/>
        <v>0</v>
      </c>
      <c r="BM282" s="513">
        <f t="shared" si="104"/>
        <v>0</v>
      </c>
      <c r="BN282" s="513"/>
      <c r="BO282" s="513">
        <f t="shared" si="105"/>
        <v>0</v>
      </c>
      <c r="BP282" s="540"/>
      <c r="BQ282" s="540"/>
      <c r="BR282" s="540"/>
      <c r="BS282" s="540"/>
      <c r="BT282" s="540"/>
      <c r="BU282" s="540"/>
      <c r="BV282" s="540"/>
      <c r="BW282" s="539"/>
      <c r="BX282" s="539"/>
      <c r="BY282" s="539"/>
      <c r="BZ282" s="539"/>
      <c r="CA282" s="539"/>
      <c r="CB282" s="539"/>
      <c r="CC282" s="539"/>
      <c r="CD282" s="539"/>
      <c r="CE282" s="539"/>
      <c r="CF282" s="539"/>
      <c r="CG282" s="539"/>
      <c r="CH282" s="539"/>
      <c r="CI282" s="539"/>
      <c r="CJ282" s="539"/>
      <c r="CK282" s="539"/>
      <c r="CL282" s="539"/>
      <c r="CM282" s="539"/>
      <c r="CN282" s="539"/>
      <c r="CO282" s="539"/>
      <c r="CP282" s="364"/>
      <c r="CQ282" s="364"/>
    </row>
    <row r="283" spans="1:95" s="37" customFormat="1" ht="37.5" customHeight="1" x14ac:dyDescent="0.15">
      <c r="A283" s="739" t="str">
        <f>IF(B283&lt;&gt;"",設定!$C$4,"")</f>
        <v/>
      </c>
      <c r="B283" s="731" t="str">
        <f t="shared" si="88"/>
        <v/>
      </c>
      <c r="C283" s="376">
        <f t="shared" si="89"/>
        <v>271</v>
      </c>
      <c r="D283" s="766"/>
      <c r="E283" s="384"/>
      <c r="F283" s="385"/>
      <c r="G283" s="386"/>
      <c r="H283" s="387"/>
      <c r="I283" s="388"/>
      <c r="J283" s="389" t="str">
        <f>IFERROR(IF(I283="","",VLOOKUP(I283,国・地域!A:C,2,FALSE)),"正しい番号を入力してください")</f>
        <v/>
      </c>
      <c r="K283" s="390" t="str">
        <f>IFERROR(IF(I283="","",VLOOKUP(I283,国・地域!A:C,3,FALSE)),"正しい番号を入力してください")</f>
        <v/>
      </c>
      <c r="L283" s="383"/>
      <c r="M283" s="391"/>
      <c r="N283" s="392"/>
      <c r="O283" s="392"/>
      <c r="P283" s="392"/>
      <c r="Q283" s="392"/>
      <c r="R283" s="392"/>
      <c r="S283" s="392"/>
      <c r="T283" s="392"/>
      <c r="U283" s="393"/>
      <c r="V283" s="394"/>
      <c r="W283" s="393"/>
      <c r="X283" s="394"/>
      <c r="Y283" s="395"/>
      <c r="Z283" s="396"/>
      <c r="AA283" s="397"/>
      <c r="AB283" s="398"/>
      <c r="AC283" s="397"/>
      <c r="AD283" s="396"/>
      <c r="AE283" s="399"/>
      <c r="AF283" s="398"/>
      <c r="AG283" s="397"/>
      <c r="AH283" s="396"/>
      <c r="AI283" s="399"/>
      <c r="AJ283" s="398"/>
      <c r="AK283" s="397"/>
      <c r="AL283" s="396"/>
      <c r="AM283" s="384"/>
      <c r="AN283" s="386"/>
      <c r="AO283" s="383"/>
      <c r="AP283" s="384"/>
      <c r="AQ283" s="386"/>
      <c r="AR283" s="400"/>
      <c r="AS283" s="401"/>
      <c r="AT283" s="384"/>
      <c r="AU283" s="386"/>
      <c r="AV283" s="400"/>
      <c r="AW283" s="402"/>
      <c r="AX283" s="105" t="str">
        <f t="shared" si="91"/>
        <v/>
      </c>
      <c r="AY283" s="105" t="str">
        <f t="shared" si="92"/>
        <v/>
      </c>
      <c r="AZ283" s="540"/>
      <c r="BA283" s="513">
        <f t="shared" si="93"/>
        <v>0</v>
      </c>
      <c r="BB283" s="513">
        <f t="shared" si="94"/>
        <v>0</v>
      </c>
      <c r="BC283" s="513">
        <f t="shared" si="95"/>
        <v>0</v>
      </c>
      <c r="BD283" s="513">
        <f t="shared" si="96"/>
        <v>0</v>
      </c>
      <c r="BE283" s="513">
        <f t="shared" si="97"/>
        <v>0</v>
      </c>
      <c r="BF283" s="513">
        <f t="shared" si="90"/>
        <v>0</v>
      </c>
      <c r="BG283" s="513">
        <f t="shared" si="98"/>
        <v>0</v>
      </c>
      <c r="BH283" s="513">
        <f t="shared" si="99"/>
        <v>0</v>
      </c>
      <c r="BI283" s="513">
        <f t="shared" si="100"/>
        <v>0</v>
      </c>
      <c r="BJ283" s="513">
        <f t="shared" si="101"/>
        <v>0</v>
      </c>
      <c r="BK283" s="513">
        <f t="shared" si="102"/>
        <v>0</v>
      </c>
      <c r="BL283" s="513">
        <f t="shared" si="103"/>
        <v>0</v>
      </c>
      <c r="BM283" s="513">
        <f t="shared" si="104"/>
        <v>0</v>
      </c>
      <c r="BN283" s="513"/>
      <c r="BO283" s="513">
        <f t="shared" si="105"/>
        <v>0</v>
      </c>
      <c r="BP283" s="540"/>
      <c r="BQ283" s="540"/>
      <c r="BR283" s="540"/>
      <c r="BS283" s="540"/>
      <c r="BT283" s="540"/>
      <c r="BU283" s="540"/>
      <c r="BV283" s="540"/>
      <c r="BW283" s="539"/>
      <c r="BX283" s="539"/>
      <c r="BY283" s="539"/>
      <c r="BZ283" s="539"/>
      <c r="CA283" s="539"/>
      <c r="CB283" s="539"/>
      <c r="CC283" s="539"/>
      <c r="CD283" s="539"/>
      <c r="CE283" s="539"/>
      <c r="CF283" s="539"/>
      <c r="CG283" s="539"/>
      <c r="CH283" s="539"/>
      <c r="CI283" s="539"/>
      <c r="CJ283" s="539"/>
      <c r="CK283" s="539"/>
      <c r="CL283" s="539"/>
      <c r="CM283" s="539"/>
      <c r="CN283" s="539"/>
      <c r="CO283" s="539"/>
      <c r="CP283" s="364"/>
      <c r="CQ283" s="364"/>
    </row>
    <row r="284" spans="1:95" s="37" customFormat="1" ht="37.5" customHeight="1" x14ac:dyDescent="0.15">
      <c r="A284" s="687" t="str">
        <f>IF(B284&lt;&gt;"",設定!$C$4,"")</f>
        <v/>
      </c>
      <c r="B284" s="253" t="str">
        <f t="shared" si="88"/>
        <v/>
      </c>
      <c r="C284" s="444">
        <f t="shared" si="89"/>
        <v>272</v>
      </c>
      <c r="D284" s="767"/>
      <c r="E284" s="403"/>
      <c r="F284" s="404"/>
      <c r="G284" s="405"/>
      <c r="H284" s="406"/>
      <c r="I284" s="407"/>
      <c r="J284" s="408" t="str">
        <f>IFERROR(IF(I284="","",VLOOKUP(I284,国・地域!A:C,2,FALSE)),"正しい番号を入力してください")</f>
        <v/>
      </c>
      <c r="K284" s="409" t="str">
        <f>IFERROR(IF(I284="","",VLOOKUP(I284,国・地域!A:C,3,FALSE)),"正しい番号を入力してください")</f>
        <v/>
      </c>
      <c r="L284" s="381"/>
      <c r="M284" s="410"/>
      <c r="N284" s="411"/>
      <c r="O284" s="411"/>
      <c r="P284" s="411"/>
      <c r="Q284" s="411"/>
      <c r="R284" s="411"/>
      <c r="S284" s="411"/>
      <c r="T284" s="411"/>
      <c r="U284" s="412"/>
      <c r="V284" s="413"/>
      <c r="W284" s="412"/>
      <c r="X284" s="413"/>
      <c r="Y284" s="414"/>
      <c r="Z284" s="415"/>
      <c r="AA284" s="416"/>
      <c r="AB284" s="417"/>
      <c r="AC284" s="416"/>
      <c r="AD284" s="415"/>
      <c r="AE284" s="418"/>
      <c r="AF284" s="417"/>
      <c r="AG284" s="416"/>
      <c r="AH284" s="415"/>
      <c r="AI284" s="418"/>
      <c r="AJ284" s="417"/>
      <c r="AK284" s="416"/>
      <c r="AL284" s="415"/>
      <c r="AM284" s="403"/>
      <c r="AN284" s="405"/>
      <c r="AO284" s="381"/>
      <c r="AP284" s="403"/>
      <c r="AQ284" s="405"/>
      <c r="AR284" s="419"/>
      <c r="AS284" s="420"/>
      <c r="AT284" s="403"/>
      <c r="AU284" s="405"/>
      <c r="AV284" s="419"/>
      <c r="AW284" s="421"/>
      <c r="AX284" s="105" t="str">
        <f t="shared" si="91"/>
        <v/>
      </c>
      <c r="AY284" s="105" t="str">
        <f t="shared" si="92"/>
        <v/>
      </c>
      <c r="AZ284" s="540"/>
      <c r="BA284" s="513">
        <f t="shared" si="93"/>
        <v>0</v>
      </c>
      <c r="BB284" s="513">
        <f t="shared" si="94"/>
        <v>0</v>
      </c>
      <c r="BC284" s="513">
        <f t="shared" si="95"/>
        <v>0</v>
      </c>
      <c r="BD284" s="513">
        <f t="shared" si="96"/>
        <v>0</v>
      </c>
      <c r="BE284" s="513">
        <f t="shared" si="97"/>
        <v>0</v>
      </c>
      <c r="BF284" s="513">
        <f t="shared" si="90"/>
        <v>0</v>
      </c>
      <c r="BG284" s="513">
        <f t="shared" si="98"/>
        <v>0</v>
      </c>
      <c r="BH284" s="513">
        <f t="shared" si="99"/>
        <v>0</v>
      </c>
      <c r="BI284" s="513">
        <f t="shared" si="100"/>
        <v>0</v>
      </c>
      <c r="BJ284" s="513">
        <f t="shared" si="101"/>
        <v>0</v>
      </c>
      <c r="BK284" s="513">
        <f t="shared" si="102"/>
        <v>0</v>
      </c>
      <c r="BL284" s="513">
        <f t="shared" si="103"/>
        <v>0</v>
      </c>
      <c r="BM284" s="513">
        <f t="shared" si="104"/>
        <v>0</v>
      </c>
      <c r="BN284" s="513"/>
      <c r="BO284" s="513">
        <f t="shared" si="105"/>
        <v>0</v>
      </c>
      <c r="BP284" s="540"/>
      <c r="BQ284" s="540"/>
      <c r="BR284" s="540"/>
      <c r="BS284" s="540"/>
      <c r="BT284" s="540"/>
      <c r="BU284" s="540"/>
      <c r="BV284" s="540"/>
      <c r="BW284" s="539"/>
      <c r="BX284" s="539"/>
      <c r="BY284" s="539"/>
      <c r="BZ284" s="539"/>
      <c r="CA284" s="539"/>
      <c r="CB284" s="539"/>
      <c r="CC284" s="539"/>
      <c r="CD284" s="539"/>
      <c r="CE284" s="539"/>
      <c r="CF284" s="539"/>
      <c r="CG284" s="539"/>
      <c r="CH284" s="539"/>
      <c r="CI284" s="539"/>
      <c r="CJ284" s="539"/>
      <c r="CK284" s="539"/>
      <c r="CL284" s="539"/>
      <c r="CM284" s="539"/>
      <c r="CN284" s="539"/>
      <c r="CO284" s="539"/>
      <c r="CP284" s="364"/>
      <c r="CQ284" s="364"/>
    </row>
    <row r="285" spans="1:95" s="37" customFormat="1" ht="37.5" customHeight="1" x14ac:dyDescent="0.15">
      <c r="A285" s="687" t="str">
        <f>IF(B285&lt;&gt;"",設定!$C$4,"")</f>
        <v/>
      </c>
      <c r="B285" s="253" t="str">
        <f t="shared" si="88"/>
        <v/>
      </c>
      <c r="C285" s="444">
        <f t="shared" si="89"/>
        <v>273</v>
      </c>
      <c r="D285" s="767"/>
      <c r="E285" s="403"/>
      <c r="F285" s="404"/>
      <c r="G285" s="405"/>
      <c r="H285" s="406"/>
      <c r="I285" s="407"/>
      <c r="J285" s="408" t="str">
        <f>IFERROR(IF(I285="","",VLOOKUP(I285,国・地域!A:C,2,FALSE)),"正しい番号を入力してください")</f>
        <v/>
      </c>
      <c r="K285" s="409" t="str">
        <f>IFERROR(IF(I285="","",VLOOKUP(I285,国・地域!A:C,3,FALSE)),"正しい番号を入力してください")</f>
        <v/>
      </c>
      <c r="L285" s="381"/>
      <c r="M285" s="410"/>
      <c r="N285" s="411"/>
      <c r="O285" s="411"/>
      <c r="P285" s="411"/>
      <c r="Q285" s="411"/>
      <c r="R285" s="411"/>
      <c r="S285" s="411"/>
      <c r="T285" s="411"/>
      <c r="U285" s="412"/>
      <c r="V285" s="413"/>
      <c r="W285" s="412"/>
      <c r="X285" s="413"/>
      <c r="Y285" s="414"/>
      <c r="Z285" s="415"/>
      <c r="AA285" s="416"/>
      <c r="AB285" s="417"/>
      <c r="AC285" s="416"/>
      <c r="AD285" s="415"/>
      <c r="AE285" s="418"/>
      <c r="AF285" s="417"/>
      <c r="AG285" s="416"/>
      <c r="AH285" s="415"/>
      <c r="AI285" s="418"/>
      <c r="AJ285" s="417"/>
      <c r="AK285" s="416"/>
      <c r="AL285" s="415"/>
      <c r="AM285" s="403"/>
      <c r="AN285" s="405"/>
      <c r="AO285" s="381"/>
      <c r="AP285" s="403"/>
      <c r="AQ285" s="405"/>
      <c r="AR285" s="419"/>
      <c r="AS285" s="420"/>
      <c r="AT285" s="403"/>
      <c r="AU285" s="405"/>
      <c r="AV285" s="419"/>
      <c r="AW285" s="421"/>
      <c r="AX285" s="105" t="str">
        <f t="shared" si="91"/>
        <v/>
      </c>
      <c r="AY285" s="105" t="str">
        <f t="shared" si="92"/>
        <v/>
      </c>
      <c r="AZ285" s="540"/>
      <c r="BA285" s="513">
        <f t="shared" si="93"/>
        <v>0</v>
      </c>
      <c r="BB285" s="513">
        <f t="shared" si="94"/>
        <v>0</v>
      </c>
      <c r="BC285" s="513">
        <f t="shared" si="95"/>
        <v>0</v>
      </c>
      <c r="BD285" s="513">
        <f t="shared" si="96"/>
        <v>0</v>
      </c>
      <c r="BE285" s="513">
        <f t="shared" si="97"/>
        <v>0</v>
      </c>
      <c r="BF285" s="513">
        <f t="shared" si="90"/>
        <v>0</v>
      </c>
      <c r="BG285" s="513">
        <f t="shared" si="98"/>
        <v>0</v>
      </c>
      <c r="BH285" s="513">
        <f t="shared" si="99"/>
        <v>0</v>
      </c>
      <c r="BI285" s="513">
        <f t="shared" si="100"/>
        <v>0</v>
      </c>
      <c r="BJ285" s="513">
        <f t="shared" si="101"/>
        <v>0</v>
      </c>
      <c r="BK285" s="513">
        <f t="shared" si="102"/>
        <v>0</v>
      </c>
      <c r="BL285" s="513">
        <f t="shared" si="103"/>
        <v>0</v>
      </c>
      <c r="BM285" s="513">
        <f t="shared" si="104"/>
        <v>0</v>
      </c>
      <c r="BN285" s="513"/>
      <c r="BO285" s="513">
        <f t="shared" si="105"/>
        <v>0</v>
      </c>
      <c r="BP285" s="540"/>
      <c r="BQ285" s="540"/>
      <c r="BR285" s="540"/>
      <c r="BS285" s="540"/>
      <c r="BT285" s="540"/>
      <c r="BU285" s="540"/>
      <c r="BV285" s="540"/>
      <c r="BW285" s="539"/>
      <c r="BX285" s="539"/>
      <c r="BY285" s="539"/>
      <c r="BZ285" s="539"/>
      <c r="CA285" s="539"/>
      <c r="CB285" s="539"/>
      <c r="CC285" s="539"/>
      <c r="CD285" s="539"/>
      <c r="CE285" s="539"/>
      <c r="CF285" s="539"/>
      <c r="CG285" s="539"/>
      <c r="CH285" s="539"/>
      <c r="CI285" s="539"/>
      <c r="CJ285" s="539"/>
      <c r="CK285" s="539"/>
      <c r="CL285" s="539"/>
      <c r="CM285" s="539"/>
      <c r="CN285" s="539"/>
      <c r="CO285" s="539"/>
      <c r="CP285" s="364"/>
      <c r="CQ285" s="364"/>
    </row>
    <row r="286" spans="1:95" s="37" customFormat="1" ht="37.5" customHeight="1" x14ac:dyDescent="0.15">
      <c r="A286" s="687" t="str">
        <f>IF(B286&lt;&gt;"",設定!$C$4,"")</f>
        <v/>
      </c>
      <c r="B286" s="253" t="str">
        <f t="shared" si="88"/>
        <v/>
      </c>
      <c r="C286" s="444">
        <f t="shared" si="89"/>
        <v>274</v>
      </c>
      <c r="D286" s="767"/>
      <c r="E286" s="403"/>
      <c r="F286" s="404"/>
      <c r="G286" s="405"/>
      <c r="H286" s="406"/>
      <c r="I286" s="407"/>
      <c r="J286" s="408" t="str">
        <f>IFERROR(IF(I286="","",VLOOKUP(I286,国・地域!A:C,2,FALSE)),"正しい番号を入力してください")</f>
        <v/>
      </c>
      <c r="K286" s="409" t="str">
        <f>IFERROR(IF(I286="","",VLOOKUP(I286,国・地域!A:C,3,FALSE)),"正しい番号を入力してください")</f>
        <v/>
      </c>
      <c r="L286" s="381"/>
      <c r="M286" s="410"/>
      <c r="N286" s="411"/>
      <c r="O286" s="411"/>
      <c r="P286" s="411"/>
      <c r="Q286" s="411"/>
      <c r="R286" s="411"/>
      <c r="S286" s="411"/>
      <c r="T286" s="411"/>
      <c r="U286" s="412"/>
      <c r="V286" s="413"/>
      <c r="W286" s="412"/>
      <c r="X286" s="413"/>
      <c r="Y286" s="414"/>
      <c r="Z286" s="415"/>
      <c r="AA286" s="416"/>
      <c r="AB286" s="417"/>
      <c r="AC286" s="416"/>
      <c r="AD286" s="415"/>
      <c r="AE286" s="418"/>
      <c r="AF286" s="417"/>
      <c r="AG286" s="416"/>
      <c r="AH286" s="415"/>
      <c r="AI286" s="418"/>
      <c r="AJ286" s="417"/>
      <c r="AK286" s="416"/>
      <c r="AL286" s="415"/>
      <c r="AM286" s="403"/>
      <c r="AN286" s="405"/>
      <c r="AO286" s="381"/>
      <c r="AP286" s="403"/>
      <c r="AQ286" s="405"/>
      <c r="AR286" s="419"/>
      <c r="AS286" s="420"/>
      <c r="AT286" s="403"/>
      <c r="AU286" s="405"/>
      <c r="AV286" s="419"/>
      <c r="AW286" s="421"/>
      <c r="AX286" s="105" t="str">
        <f t="shared" si="91"/>
        <v/>
      </c>
      <c r="AY286" s="105" t="str">
        <f t="shared" si="92"/>
        <v/>
      </c>
      <c r="AZ286" s="540"/>
      <c r="BA286" s="513">
        <f t="shared" si="93"/>
        <v>0</v>
      </c>
      <c r="BB286" s="513">
        <f t="shared" si="94"/>
        <v>0</v>
      </c>
      <c r="BC286" s="513">
        <f t="shared" si="95"/>
        <v>0</v>
      </c>
      <c r="BD286" s="513">
        <f t="shared" si="96"/>
        <v>0</v>
      </c>
      <c r="BE286" s="513">
        <f t="shared" si="97"/>
        <v>0</v>
      </c>
      <c r="BF286" s="513">
        <f t="shared" si="90"/>
        <v>0</v>
      </c>
      <c r="BG286" s="513">
        <f t="shared" si="98"/>
        <v>0</v>
      </c>
      <c r="BH286" s="513">
        <f t="shared" si="99"/>
        <v>0</v>
      </c>
      <c r="BI286" s="513">
        <f t="shared" si="100"/>
        <v>0</v>
      </c>
      <c r="BJ286" s="513">
        <f t="shared" si="101"/>
        <v>0</v>
      </c>
      <c r="BK286" s="513">
        <f t="shared" si="102"/>
        <v>0</v>
      </c>
      <c r="BL286" s="513">
        <f t="shared" si="103"/>
        <v>0</v>
      </c>
      <c r="BM286" s="513">
        <f t="shared" si="104"/>
        <v>0</v>
      </c>
      <c r="BN286" s="513"/>
      <c r="BO286" s="513">
        <f t="shared" si="105"/>
        <v>0</v>
      </c>
      <c r="BP286" s="540"/>
      <c r="BQ286" s="540"/>
      <c r="BR286" s="540"/>
      <c r="BS286" s="540"/>
      <c r="BT286" s="540"/>
      <c r="BU286" s="540"/>
      <c r="BV286" s="540"/>
      <c r="BW286" s="539"/>
      <c r="BX286" s="539"/>
      <c r="BY286" s="539"/>
      <c r="BZ286" s="539"/>
      <c r="CA286" s="539"/>
      <c r="CB286" s="539"/>
      <c r="CC286" s="539"/>
      <c r="CD286" s="539"/>
      <c r="CE286" s="539"/>
      <c r="CF286" s="539"/>
      <c r="CG286" s="539"/>
      <c r="CH286" s="539"/>
      <c r="CI286" s="539"/>
      <c r="CJ286" s="539"/>
      <c r="CK286" s="539"/>
      <c r="CL286" s="539"/>
      <c r="CM286" s="539"/>
      <c r="CN286" s="539"/>
      <c r="CO286" s="539"/>
      <c r="CP286" s="364"/>
      <c r="CQ286" s="364"/>
    </row>
    <row r="287" spans="1:95" s="37" customFormat="1" ht="37.5" customHeight="1" x14ac:dyDescent="0.15">
      <c r="A287" s="738" t="str">
        <f>IF(B287&lt;&gt;"",設定!$C$4,"")</f>
        <v/>
      </c>
      <c r="B287" s="254" t="str">
        <f t="shared" si="88"/>
        <v/>
      </c>
      <c r="C287" s="445">
        <f t="shared" si="89"/>
        <v>275</v>
      </c>
      <c r="D287" s="768"/>
      <c r="E287" s="422"/>
      <c r="F287" s="423"/>
      <c r="G287" s="424"/>
      <c r="H287" s="425"/>
      <c r="I287" s="426"/>
      <c r="J287" s="427" t="str">
        <f>IFERROR(IF(I287="","",VLOOKUP(I287,国・地域!A:C,2,FALSE)),"正しい番号を入力してください")</f>
        <v/>
      </c>
      <c r="K287" s="428" t="str">
        <f>IFERROR(IF(I287="","",VLOOKUP(I287,国・地域!A:C,3,FALSE)),"正しい番号を入力してください")</f>
        <v/>
      </c>
      <c r="L287" s="382"/>
      <c r="M287" s="429"/>
      <c r="N287" s="430"/>
      <c r="O287" s="430"/>
      <c r="P287" s="430"/>
      <c r="Q287" s="430"/>
      <c r="R287" s="430"/>
      <c r="S287" s="430"/>
      <c r="T287" s="430"/>
      <c r="U287" s="431"/>
      <c r="V287" s="432"/>
      <c r="W287" s="431"/>
      <c r="X287" s="432"/>
      <c r="Y287" s="433"/>
      <c r="Z287" s="434"/>
      <c r="AA287" s="435"/>
      <c r="AB287" s="436"/>
      <c r="AC287" s="435"/>
      <c r="AD287" s="434"/>
      <c r="AE287" s="437"/>
      <c r="AF287" s="436"/>
      <c r="AG287" s="435"/>
      <c r="AH287" s="434"/>
      <c r="AI287" s="437"/>
      <c r="AJ287" s="436"/>
      <c r="AK287" s="435"/>
      <c r="AL287" s="434"/>
      <c r="AM287" s="422"/>
      <c r="AN287" s="424"/>
      <c r="AO287" s="382"/>
      <c r="AP287" s="422"/>
      <c r="AQ287" s="424"/>
      <c r="AR287" s="438"/>
      <c r="AS287" s="439"/>
      <c r="AT287" s="422"/>
      <c r="AU287" s="424"/>
      <c r="AV287" s="438"/>
      <c r="AW287" s="440"/>
      <c r="AX287" s="105" t="str">
        <f t="shared" si="91"/>
        <v/>
      </c>
      <c r="AY287" s="105" t="str">
        <f t="shared" si="92"/>
        <v/>
      </c>
      <c r="AZ287" s="540"/>
      <c r="BA287" s="513">
        <f t="shared" si="93"/>
        <v>0</v>
      </c>
      <c r="BB287" s="513">
        <f t="shared" si="94"/>
        <v>0</v>
      </c>
      <c r="BC287" s="513">
        <f t="shared" si="95"/>
        <v>0</v>
      </c>
      <c r="BD287" s="513">
        <f t="shared" si="96"/>
        <v>0</v>
      </c>
      <c r="BE287" s="513">
        <f t="shared" si="97"/>
        <v>0</v>
      </c>
      <c r="BF287" s="513">
        <f t="shared" si="90"/>
        <v>0</v>
      </c>
      <c r="BG287" s="513">
        <f t="shared" si="98"/>
        <v>0</v>
      </c>
      <c r="BH287" s="513">
        <f t="shared" si="99"/>
        <v>0</v>
      </c>
      <c r="BI287" s="513">
        <f t="shared" si="100"/>
        <v>0</v>
      </c>
      <c r="BJ287" s="513">
        <f t="shared" si="101"/>
        <v>0</v>
      </c>
      <c r="BK287" s="513">
        <f t="shared" si="102"/>
        <v>0</v>
      </c>
      <c r="BL287" s="513">
        <f t="shared" si="103"/>
        <v>0</v>
      </c>
      <c r="BM287" s="513">
        <f t="shared" si="104"/>
        <v>0</v>
      </c>
      <c r="BN287" s="513"/>
      <c r="BO287" s="513">
        <f t="shared" si="105"/>
        <v>0</v>
      </c>
      <c r="BP287" s="540"/>
      <c r="BQ287" s="540"/>
      <c r="BR287" s="540"/>
      <c r="BS287" s="540"/>
      <c r="BT287" s="540"/>
      <c r="BU287" s="540"/>
      <c r="BV287" s="540"/>
      <c r="BW287" s="539"/>
      <c r="BX287" s="539"/>
      <c r="BY287" s="539"/>
      <c r="BZ287" s="539"/>
      <c r="CA287" s="539"/>
      <c r="CB287" s="539"/>
      <c r="CC287" s="539"/>
      <c r="CD287" s="539"/>
      <c r="CE287" s="539"/>
      <c r="CF287" s="539"/>
      <c r="CG287" s="539"/>
      <c r="CH287" s="539"/>
      <c r="CI287" s="539"/>
      <c r="CJ287" s="539"/>
      <c r="CK287" s="539"/>
      <c r="CL287" s="539"/>
      <c r="CM287" s="539"/>
      <c r="CN287" s="539"/>
      <c r="CO287" s="539"/>
      <c r="CP287" s="364"/>
      <c r="CQ287" s="364"/>
    </row>
    <row r="288" spans="1:95" s="37" customFormat="1" ht="37.5" customHeight="1" x14ac:dyDescent="0.15">
      <c r="A288" s="739" t="str">
        <f>IF(B288&lt;&gt;"",設定!$C$4,"")</f>
        <v/>
      </c>
      <c r="B288" s="731" t="str">
        <f t="shared" si="88"/>
        <v/>
      </c>
      <c r="C288" s="376">
        <f t="shared" si="89"/>
        <v>276</v>
      </c>
      <c r="D288" s="766"/>
      <c r="E288" s="384"/>
      <c r="F288" s="385"/>
      <c r="G288" s="386"/>
      <c r="H288" s="387"/>
      <c r="I288" s="388"/>
      <c r="J288" s="389" t="str">
        <f>IFERROR(IF(I288="","",VLOOKUP(I288,国・地域!A:C,2,FALSE)),"正しい番号を入力してください")</f>
        <v/>
      </c>
      <c r="K288" s="390" t="str">
        <f>IFERROR(IF(I288="","",VLOOKUP(I288,国・地域!A:C,3,FALSE)),"正しい番号を入力してください")</f>
        <v/>
      </c>
      <c r="L288" s="383"/>
      <c r="M288" s="391"/>
      <c r="N288" s="392"/>
      <c r="O288" s="392"/>
      <c r="P288" s="392"/>
      <c r="Q288" s="392"/>
      <c r="R288" s="392"/>
      <c r="S288" s="392"/>
      <c r="T288" s="392"/>
      <c r="U288" s="393"/>
      <c r="V288" s="394"/>
      <c r="W288" s="393"/>
      <c r="X288" s="394"/>
      <c r="Y288" s="395"/>
      <c r="Z288" s="396"/>
      <c r="AA288" s="397"/>
      <c r="AB288" s="398"/>
      <c r="AC288" s="397"/>
      <c r="AD288" s="396"/>
      <c r="AE288" s="399"/>
      <c r="AF288" s="398"/>
      <c r="AG288" s="397"/>
      <c r="AH288" s="396"/>
      <c r="AI288" s="399"/>
      <c r="AJ288" s="398"/>
      <c r="AK288" s="397"/>
      <c r="AL288" s="396"/>
      <c r="AM288" s="384"/>
      <c r="AN288" s="386"/>
      <c r="AO288" s="383"/>
      <c r="AP288" s="384"/>
      <c r="AQ288" s="386"/>
      <c r="AR288" s="400"/>
      <c r="AS288" s="401"/>
      <c r="AT288" s="384"/>
      <c r="AU288" s="386"/>
      <c r="AV288" s="400"/>
      <c r="AW288" s="402"/>
      <c r="AX288" s="105" t="str">
        <f t="shared" si="91"/>
        <v/>
      </c>
      <c r="AY288" s="105" t="str">
        <f t="shared" si="92"/>
        <v/>
      </c>
      <c r="AZ288" s="540"/>
      <c r="BA288" s="513">
        <f t="shared" si="93"/>
        <v>0</v>
      </c>
      <c r="BB288" s="513">
        <f t="shared" si="94"/>
        <v>0</v>
      </c>
      <c r="BC288" s="513">
        <f t="shared" si="95"/>
        <v>0</v>
      </c>
      <c r="BD288" s="513">
        <f t="shared" si="96"/>
        <v>0</v>
      </c>
      <c r="BE288" s="513">
        <f t="shared" si="97"/>
        <v>0</v>
      </c>
      <c r="BF288" s="513">
        <f t="shared" si="90"/>
        <v>0</v>
      </c>
      <c r="BG288" s="513">
        <f t="shared" si="98"/>
        <v>0</v>
      </c>
      <c r="BH288" s="513">
        <f t="shared" si="99"/>
        <v>0</v>
      </c>
      <c r="BI288" s="513">
        <f t="shared" si="100"/>
        <v>0</v>
      </c>
      <c r="BJ288" s="513">
        <f t="shared" si="101"/>
        <v>0</v>
      </c>
      <c r="BK288" s="513">
        <f t="shared" si="102"/>
        <v>0</v>
      </c>
      <c r="BL288" s="513">
        <f t="shared" si="103"/>
        <v>0</v>
      </c>
      <c r="BM288" s="513">
        <f t="shared" si="104"/>
        <v>0</v>
      </c>
      <c r="BN288" s="513"/>
      <c r="BO288" s="513">
        <f t="shared" si="105"/>
        <v>0</v>
      </c>
      <c r="BP288" s="540"/>
      <c r="BQ288" s="540"/>
      <c r="BR288" s="540"/>
      <c r="BS288" s="540"/>
      <c r="BT288" s="540"/>
      <c r="BU288" s="540"/>
      <c r="BV288" s="540"/>
      <c r="BW288" s="539"/>
      <c r="BX288" s="539"/>
      <c r="BY288" s="539"/>
      <c r="BZ288" s="539"/>
      <c r="CA288" s="539"/>
      <c r="CB288" s="539"/>
      <c r="CC288" s="539"/>
      <c r="CD288" s="539"/>
      <c r="CE288" s="539"/>
      <c r="CF288" s="539"/>
      <c r="CG288" s="539"/>
      <c r="CH288" s="539"/>
      <c r="CI288" s="539"/>
      <c r="CJ288" s="539"/>
      <c r="CK288" s="539"/>
      <c r="CL288" s="539"/>
      <c r="CM288" s="539"/>
      <c r="CN288" s="539"/>
      <c r="CO288" s="539"/>
      <c r="CP288" s="364"/>
      <c r="CQ288" s="364"/>
    </row>
    <row r="289" spans="1:95" s="37" customFormat="1" ht="37.5" customHeight="1" x14ac:dyDescent="0.15">
      <c r="A289" s="687" t="str">
        <f>IF(B289&lt;&gt;"",設定!$C$4,"")</f>
        <v/>
      </c>
      <c r="B289" s="253" t="str">
        <f t="shared" si="88"/>
        <v/>
      </c>
      <c r="C289" s="444">
        <f t="shared" si="89"/>
        <v>277</v>
      </c>
      <c r="D289" s="767"/>
      <c r="E289" s="403"/>
      <c r="F289" s="404"/>
      <c r="G289" s="405"/>
      <c r="H289" s="406"/>
      <c r="I289" s="407"/>
      <c r="J289" s="408" t="str">
        <f>IFERROR(IF(I289="","",VLOOKUP(I289,国・地域!A:C,2,FALSE)),"正しい番号を入力してください")</f>
        <v/>
      </c>
      <c r="K289" s="409" t="str">
        <f>IFERROR(IF(I289="","",VLOOKUP(I289,国・地域!A:C,3,FALSE)),"正しい番号を入力してください")</f>
        <v/>
      </c>
      <c r="L289" s="381"/>
      <c r="M289" s="410"/>
      <c r="N289" s="411"/>
      <c r="O289" s="411"/>
      <c r="P289" s="411"/>
      <c r="Q289" s="411"/>
      <c r="R289" s="411"/>
      <c r="S289" s="411"/>
      <c r="T289" s="411"/>
      <c r="U289" s="412"/>
      <c r="V289" s="413"/>
      <c r="W289" s="412"/>
      <c r="X289" s="413"/>
      <c r="Y289" s="414"/>
      <c r="Z289" s="415"/>
      <c r="AA289" s="416"/>
      <c r="AB289" s="417"/>
      <c r="AC289" s="416"/>
      <c r="AD289" s="415"/>
      <c r="AE289" s="418"/>
      <c r="AF289" s="417"/>
      <c r="AG289" s="416"/>
      <c r="AH289" s="415"/>
      <c r="AI289" s="418"/>
      <c r="AJ289" s="417"/>
      <c r="AK289" s="416"/>
      <c r="AL289" s="415"/>
      <c r="AM289" s="403"/>
      <c r="AN289" s="405"/>
      <c r="AO289" s="381"/>
      <c r="AP289" s="403"/>
      <c r="AQ289" s="405"/>
      <c r="AR289" s="419"/>
      <c r="AS289" s="420"/>
      <c r="AT289" s="403"/>
      <c r="AU289" s="405"/>
      <c r="AV289" s="419"/>
      <c r="AW289" s="421"/>
      <c r="AX289" s="105" t="str">
        <f t="shared" si="91"/>
        <v/>
      </c>
      <c r="AY289" s="105" t="str">
        <f t="shared" si="92"/>
        <v/>
      </c>
      <c r="AZ289" s="540"/>
      <c r="BA289" s="513">
        <f t="shared" si="93"/>
        <v>0</v>
      </c>
      <c r="BB289" s="513">
        <f t="shared" si="94"/>
        <v>0</v>
      </c>
      <c r="BC289" s="513">
        <f t="shared" si="95"/>
        <v>0</v>
      </c>
      <c r="BD289" s="513">
        <f t="shared" si="96"/>
        <v>0</v>
      </c>
      <c r="BE289" s="513">
        <f t="shared" si="97"/>
        <v>0</v>
      </c>
      <c r="BF289" s="513">
        <f t="shared" si="90"/>
        <v>0</v>
      </c>
      <c r="BG289" s="513">
        <f t="shared" si="98"/>
        <v>0</v>
      </c>
      <c r="BH289" s="513">
        <f t="shared" si="99"/>
        <v>0</v>
      </c>
      <c r="BI289" s="513">
        <f t="shared" si="100"/>
        <v>0</v>
      </c>
      <c r="BJ289" s="513">
        <f t="shared" si="101"/>
        <v>0</v>
      </c>
      <c r="BK289" s="513">
        <f t="shared" si="102"/>
        <v>0</v>
      </c>
      <c r="BL289" s="513">
        <f t="shared" si="103"/>
        <v>0</v>
      </c>
      <c r="BM289" s="513">
        <f t="shared" si="104"/>
        <v>0</v>
      </c>
      <c r="BN289" s="513"/>
      <c r="BO289" s="513">
        <f t="shared" si="105"/>
        <v>0</v>
      </c>
      <c r="BP289" s="540"/>
      <c r="BQ289" s="540"/>
      <c r="BR289" s="540"/>
      <c r="BS289" s="540"/>
      <c r="BT289" s="540"/>
      <c r="BU289" s="540"/>
      <c r="BV289" s="540"/>
      <c r="BW289" s="539"/>
      <c r="BX289" s="539"/>
      <c r="BY289" s="539"/>
      <c r="BZ289" s="539"/>
      <c r="CA289" s="539"/>
      <c r="CB289" s="539"/>
      <c r="CC289" s="539"/>
      <c r="CD289" s="539"/>
      <c r="CE289" s="539"/>
      <c r="CF289" s="539"/>
      <c r="CG289" s="539"/>
      <c r="CH289" s="539"/>
      <c r="CI289" s="539"/>
      <c r="CJ289" s="539"/>
      <c r="CK289" s="539"/>
      <c r="CL289" s="539"/>
      <c r="CM289" s="539"/>
      <c r="CN289" s="539"/>
      <c r="CO289" s="539"/>
      <c r="CP289" s="364"/>
      <c r="CQ289" s="364"/>
    </row>
    <row r="290" spans="1:95" s="37" customFormat="1" ht="37.5" customHeight="1" x14ac:dyDescent="0.15">
      <c r="A290" s="687" t="str">
        <f>IF(B290&lt;&gt;"",設定!$C$4,"")</f>
        <v/>
      </c>
      <c r="B290" s="253" t="str">
        <f t="shared" si="88"/>
        <v/>
      </c>
      <c r="C290" s="444">
        <f t="shared" si="89"/>
        <v>278</v>
      </c>
      <c r="D290" s="767"/>
      <c r="E290" s="403"/>
      <c r="F290" s="404"/>
      <c r="G290" s="405"/>
      <c r="H290" s="406"/>
      <c r="I290" s="407"/>
      <c r="J290" s="408" t="str">
        <f>IFERROR(IF(I290="","",VLOOKUP(I290,国・地域!A:C,2,FALSE)),"正しい番号を入力してください")</f>
        <v/>
      </c>
      <c r="K290" s="409" t="str">
        <f>IFERROR(IF(I290="","",VLOOKUP(I290,国・地域!A:C,3,FALSE)),"正しい番号を入力してください")</f>
        <v/>
      </c>
      <c r="L290" s="381"/>
      <c r="M290" s="410"/>
      <c r="N290" s="411"/>
      <c r="O290" s="411"/>
      <c r="P290" s="411"/>
      <c r="Q290" s="411"/>
      <c r="R290" s="411"/>
      <c r="S290" s="411"/>
      <c r="T290" s="411"/>
      <c r="U290" s="412"/>
      <c r="V290" s="413"/>
      <c r="W290" s="412"/>
      <c r="X290" s="413"/>
      <c r="Y290" s="414"/>
      <c r="Z290" s="415"/>
      <c r="AA290" s="416"/>
      <c r="AB290" s="417"/>
      <c r="AC290" s="416"/>
      <c r="AD290" s="415"/>
      <c r="AE290" s="418"/>
      <c r="AF290" s="417"/>
      <c r="AG290" s="416"/>
      <c r="AH290" s="415"/>
      <c r="AI290" s="418"/>
      <c r="AJ290" s="417"/>
      <c r="AK290" s="416"/>
      <c r="AL290" s="415"/>
      <c r="AM290" s="403"/>
      <c r="AN290" s="405"/>
      <c r="AO290" s="381"/>
      <c r="AP290" s="403"/>
      <c r="AQ290" s="405"/>
      <c r="AR290" s="419"/>
      <c r="AS290" s="420"/>
      <c r="AT290" s="403"/>
      <c r="AU290" s="405"/>
      <c r="AV290" s="419"/>
      <c r="AW290" s="421"/>
      <c r="AX290" s="105" t="str">
        <f t="shared" si="91"/>
        <v/>
      </c>
      <c r="AY290" s="105" t="str">
        <f t="shared" si="92"/>
        <v/>
      </c>
      <c r="AZ290" s="540"/>
      <c r="BA290" s="513">
        <f t="shared" si="93"/>
        <v>0</v>
      </c>
      <c r="BB290" s="513">
        <f t="shared" si="94"/>
        <v>0</v>
      </c>
      <c r="BC290" s="513">
        <f t="shared" si="95"/>
        <v>0</v>
      </c>
      <c r="BD290" s="513">
        <f t="shared" si="96"/>
        <v>0</v>
      </c>
      <c r="BE290" s="513">
        <f t="shared" si="97"/>
        <v>0</v>
      </c>
      <c r="BF290" s="513">
        <f t="shared" si="90"/>
        <v>0</v>
      </c>
      <c r="BG290" s="513">
        <f t="shared" si="98"/>
        <v>0</v>
      </c>
      <c r="BH290" s="513">
        <f t="shared" si="99"/>
        <v>0</v>
      </c>
      <c r="BI290" s="513">
        <f t="shared" si="100"/>
        <v>0</v>
      </c>
      <c r="BJ290" s="513">
        <f t="shared" si="101"/>
        <v>0</v>
      </c>
      <c r="BK290" s="513">
        <f t="shared" si="102"/>
        <v>0</v>
      </c>
      <c r="BL290" s="513">
        <f t="shared" si="103"/>
        <v>0</v>
      </c>
      <c r="BM290" s="513">
        <f t="shared" si="104"/>
        <v>0</v>
      </c>
      <c r="BN290" s="513"/>
      <c r="BO290" s="513">
        <f t="shared" si="105"/>
        <v>0</v>
      </c>
      <c r="BP290" s="540"/>
      <c r="BQ290" s="540"/>
      <c r="BR290" s="540"/>
      <c r="BS290" s="540"/>
      <c r="BT290" s="540"/>
      <c r="BU290" s="540"/>
      <c r="BV290" s="540"/>
      <c r="BW290" s="539"/>
      <c r="BX290" s="539"/>
      <c r="BY290" s="539"/>
      <c r="BZ290" s="539"/>
      <c r="CA290" s="539"/>
      <c r="CB290" s="539"/>
      <c r="CC290" s="539"/>
      <c r="CD290" s="539"/>
      <c r="CE290" s="539"/>
      <c r="CF290" s="539"/>
      <c r="CG290" s="539"/>
      <c r="CH290" s="539"/>
      <c r="CI290" s="539"/>
      <c r="CJ290" s="539"/>
      <c r="CK290" s="539"/>
      <c r="CL290" s="539"/>
      <c r="CM290" s="539"/>
      <c r="CN290" s="539"/>
      <c r="CO290" s="539"/>
      <c r="CP290" s="364"/>
      <c r="CQ290" s="364"/>
    </row>
    <row r="291" spans="1:95" s="37" customFormat="1" ht="37.5" customHeight="1" x14ac:dyDescent="0.15">
      <c r="A291" s="687" t="str">
        <f>IF(B291&lt;&gt;"",設定!$C$4,"")</f>
        <v/>
      </c>
      <c r="B291" s="253" t="str">
        <f t="shared" si="88"/>
        <v/>
      </c>
      <c r="C291" s="444">
        <f t="shared" si="89"/>
        <v>279</v>
      </c>
      <c r="D291" s="767"/>
      <c r="E291" s="403"/>
      <c r="F291" s="404"/>
      <c r="G291" s="405"/>
      <c r="H291" s="406"/>
      <c r="I291" s="407"/>
      <c r="J291" s="408" t="str">
        <f>IFERROR(IF(I291="","",VLOOKUP(I291,国・地域!A:C,2,FALSE)),"正しい番号を入力してください")</f>
        <v/>
      </c>
      <c r="K291" s="409" t="str">
        <f>IFERROR(IF(I291="","",VLOOKUP(I291,国・地域!A:C,3,FALSE)),"正しい番号を入力してください")</f>
        <v/>
      </c>
      <c r="L291" s="381"/>
      <c r="M291" s="410"/>
      <c r="N291" s="411"/>
      <c r="O291" s="411"/>
      <c r="P291" s="411"/>
      <c r="Q291" s="411"/>
      <c r="R291" s="411"/>
      <c r="S291" s="411"/>
      <c r="T291" s="411"/>
      <c r="U291" s="412"/>
      <c r="V291" s="413"/>
      <c r="W291" s="412"/>
      <c r="X291" s="413"/>
      <c r="Y291" s="414"/>
      <c r="Z291" s="415"/>
      <c r="AA291" s="416"/>
      <c r="AB291" s="417"/>
      <c r="AC291" s="416"/>
      <c r="AD291" s="415"/>
      <c r="AE291" s="418"/>
      <c r="AF291" s="417"/>
      <c r="AG291" s="416"/>
      <c r="AH291" s="415"/>
      <c r="AI291" s="418"/>
      <c r="AJ291" s="417"/>
      <c r="AK291" s="416"/>
      <c r="AL291" s="415"/>
      <c r="AM291" s="403"/>
      <c r="AN291" s="405"/>
      <c r="AO291" s="381"/>
      <c r="AP291" s="403"/>
      <c r="AQ291" s="405"/>
      <c r="AR291" s="419"/>
      <c r="AS291" s="420"/>
      <c r="AT291" s="403"/>
      <c r="AU291" s="405"/>
      <c r="AV291" s="419"/>
      <c r="AW291" s="421"/>
      <c r="AX291" s="105" t="str">
        <f t="shared" si="91"/>
        <v/>
      </c>
      <c r="AY291" s="105" t="str">
        <f t="shared" si="92"/>
        <v/>
      </c>
      <c r="AZ291" s="540"/>
      <c r="BA291" s="513">
        <f t="shared" si="93"/>
        <v>0</v>
      </c>
      <c r="BB291" s="513">
        <f t="shared" si="94"/>
        <v>0</v>
      </c>
      <c r="BC291" s="513">
        <f t="shared" si="95"/>
        <v>0</v>
      </c>
      <c r="BD291" s="513">
        <f t="shared" si="96"/>
        <v>0</v>
      </c>
      <c r="BE291" s="513">
        <f t="shared" si="97"/>
        <v>0</v>
      </c>
      <c r="BF291" s="513">
        <f t="shared" si="90"/>
        <v>0</v>
      </c>
      <c r="BG291" s="513">
        <f t="shared" si="98"/>
        <v>0</v>
      </c>
      <c r="BH291" s="513">
        <f t="shared" si="99"/>
        <v>0</v>
      </c>
      <c r="BI291" s="513">
        <f t="shared" si="100"/>
        <v>0</v>
      </c>
      <c r="BJ291" s="513">
        <f t="shared" si="101"/>
        <v>0</v>
      </c>
      <c r="BK291" s="513">
        <f t="shared" si="102"/>
        <v>0</v>
      </c>
      <c r="BL291" s="513">
        <f t="shared" si="103"/>
        <v>0</v>
      </c>
      <c r="BM291" s="513">
        <f t="shared" si="104"/>
        <v>0</v>
      </c>
      <c r="BN291" s="513"/>
      <c r="BO291" s="513">
        <f t="shared" si="105"/>
        <v>0</v>
      </c>
      <c r="BP291" s="540"/>
      <c r="BQ291" s="540"/>
      <c r="BR291" s="540"/>
      <c r="BS291" s="540"/>
      <c r="BT291" s="540"/>
      <c r="BU291" s="540"/>
      <c r="BV291" s="540"/>
      <c r="BW291" s="539"/>
      <c r="BX291" s="539"/>
      <c r="BY291" s="539"/>
      <c r="BZ291" s="539"/>
      <c r="CA291" s="539"/>
      <c r="CB291" s="539"/>
      <c r="CC291" s="539"/>
      <c r="CD291" s="539"/>
      <c r="CE291" s="539"/>
      <c r="CF291" s="539"/>
      <c r="CG291" s="539"/>
      <c r="CH291" s="539"/>
      <c r="CI291" s="539"/>
      <c r="CJ291" s="539"/>
      <c r="CK291" s="539"/>
      <c r="CL291" s="539"/>
      <c r="CM291" s="539"/>
      <c r="CN291" s="539"/>
      <c r="CO291" s="539"/>
      <c r="CP291" s="364"/>
      <c r="CQ291" s="364"/>
    </row>
    <row r="292" spans="1:95" s="37" customFormat="1" ht="37.5" customHeight="1" x14ac:dyDescent="0.15">
      <c r="A292" s="738" t="str">
        <f>IF(B292&lt;&gt;"",設定!$C$4,"")</f>
        <v/>
      </c>
      <c r="B292" s="254" t="str">
        <f t="shared" si="88"/>
        <v/>
      </c>
      <c r="C292" s="445">
        <f t="shared" si="89"/>
        <v>280</v>
      </c>
      <c r="D292" s="768"/>
      <c r="E292" s="422"/>
      <c r="F292" s="423"/>
      <c r="G292" s="424"/>
      <c r="H292" s="425"/>
      <c r="I292" s="426"/>
      <c r="J292" s="427" t="str">
        <f>IFERROR(IF(I292="","",VLOOKUP(I292,国・地域!A:C,2,FALSE)),"正しい番号を入力してください")</f>
        <v/>
      </c>
      <c r="K292" s="428" t="str">
        <f>IFERROR(IF(I292="","",VLOOKUP(I292,国・地域!A:C,3,FALSE)),"正しい番号を入力してください")</f>
        <v/>
      </c>
      <c r="L292" s="382"/>
      <c r="M292" s="429"/>
      <c r="N292" s="430"/>
      <c r="O292" s="430"/>
      <c r="P292" s="430"/>
      <c r="Q292" s="430"/>
      <c r="R292" s="430"/>
      <c r="S292" s="430"/>
      <c r="T292" s="430"/>
      <c r="U292" s="431"/>
      <c r="V292" s="432"/>
      <c r="W292" s="431"/>
      <c r="X292" s="432"/>
      <c r="Y292" s="433"/>
      <c r="Z292" s="434"/>
      <c r="AA292" s="435"/>
      <c r="AB292" s="436"/>
      <c r="AC292" s="435"/>
      <c r="AD292" s="434"/>
      <c r="AE292" s="437"/>
      <c r="AF292" s="436"/>
      <c r="AG292" s="435"/>
      <c r="AH292" s="434"/>
      <c r="AI292" s="437"/>
      <c r="AJ292" s="436"/>
      <c r="AK292" s="435"/>
      <c r="AL292" s="434"/>
      <c r="AM292" s="422"/>
      <c r="AN292" s="424"/>
      <c r="AO292" s="382"/>
      <c r="AP292" s="422"/>
      <c r="AQ292" s="424"/>
      <c r="AR292" s="438"/>
      <c r="AS292" s="439"/>
      <c r="AT292" s="422"/>
      <c r="AU292" s="424"/>
      <c r="AV292" s="438"/>
      <c r="AW292" s="440"/>
      <c r="AX292" s="105" t="str">
        <f t="shared" si="91"/>
        <v/>
      </c>
      <c r="AY292" s="105" t="str">
        <f t="shared" si="92"/>
        <v/>
      </c>
      <c r="AZ292" s="540"/>
      <c r="BA292" s="513">
        <f t="shared" si="93"/>
        <v>0</v>
      </c>
      <c r="BB292" s="513">
        <f t="shared" si="94"/>
        <v>0</v>
      </c>
      <c r="BC292" s="513">
        <f t="shared" si="95"/>
        <v>0</v>
      </c>
      <c r="BD292" s="513">
        <f t="shared" si="96"/>
        <v>0</v>
      </c>
      <c r="BE292" s="513">
        <f t="shared" si="97"/>
        <v>0</v>
      </c>
      <c r="BF292" s="513">
        <f t="shared" si="90"/>
        <v>0</v>
      </c>
      <c r="BG292" s="513">
        <f t="shared" si="98"/>
        <v>0</v>
      </c>
      <c r="BH292" s="513">
        <f t="shared" si="99"/>
        <v>0</v>
      </c>
      <c r="BI292" s="513">
        <f t="shared" si="100"/>
        <v>0</v>
      </c>
      <c r="BJ292" s="513">
        <f t="shared" si="101"/>
        <v>0</v>
      </c>
      <c r="BK292" s="513">
        <f t="shared" si="102"/>
        <v>0</v>
      </c>
      <c r="BL292" s="513">
        <f t="shared" si="103"/>
        <v>0</v>
      </c>
      <c r="BM292" s="513">
        <f t="shared" si="104"/>
        <v>0</v>
      </c>
      <c r="BN292" s="513"/>
      <c r="BO292" s="513">
        <f t="shared" si="105"/>
        <v>0</v>
      </c>
      <c r="BP292" s="540"/>
      <c r="BQ292" s="540"/>
      <c r="BR292" s="540"/>
      <c r="BS292" s="540"/>
      <c r="BT292" s="540"/>
      <c r="BU292" s="540"/>
      <c r="BV292" s="540"/>
      <c r="BW292" s="539"/>
      <c r="BX292" s="539"/>
      <c r="BY292" s="539"/>
      <c r="BZ292" s="539"/>
      <c r="CA292" s="539"/>
      <c r="CB292" s="539"/>
      <c r="CC292" s="539"/>
      <c r="CD292" s="539"/>
      <c r="CE292" s="539"/>
      <c r="CF292" s="539"/>
      <c r="CG292" s="539"/>
      <c r="CH292" s="539"/>
      <c r="CI292" s="539"/>
      <c r="CJ292" s="539"/>
      <c r="CK292" s="539"/>
      <c r="CL292" s="539"/>
      <c r="CM292" s="539"/>
      <c r="CN292" s="539"/>
      <c r="CO292" s="539"/>
      <c r="CP292" s="364"/>
      <c r="CQ292" s="364"/>
    </row>
    <row r="293" spans="1:95" s="37" customFormat="1" ht="37.5" customHeight="1" x14ac:dyDescent="0.15">
      <c r="A293" s="739" t="str">
        <f>IF(B293&lt;&gt;"",設定!$C$4,"")</f>
        <v/>
      </c>
      <c r="B293" s="731" t="str">
        <f t="shared" si="88"/>
        <v/>
      </c>
      <c r="C293" s="376">
        <f t="shared" si="89"/>
        <v>281</v>
      </c>
      <c r="D293" s="766"/>
      <c r="E293" s="384"/>
      <c r="F293" s="385"/>
      <c r="G293" s="386"/>
      <c r="H293" s="387"/>
      <c r="I293" s="388"/>
      <c r="J293" s="389" t="str">
        <f>IFERROR(IF(I293="","",VLOOKUP(I293,国・地域!A:C,2,FALSE)),"正しい番号を入力してください")</f>
        <v/>
      </c>
      <c r="K293" s="390" t="str">
        <f>IFERROR(IF(I293="","",VLOOKUP(I293,国・地域!A:C,3,FALSE)),"正しい番号を入力してください")</f>
        <v/>
      </c>
      <c r="L293" s="383"/>
      <c r="M293" s="391"/>
      <c r="N293" s="392"/>
      <c r="O293" s="392"/>
      <c r="P293" s="392"/>
      <c r="Q293" s="392"/>
      <c r="R293" s="392"/>
      <c r="S293" s="392"/>
      <c r="T293" s="392"/>
      <c r="U293" s="393"/>
      <c r="V293" s="394"/>
      <c r="W293" s="393"/>
      <c r="X293" s="394"/>
      <c r="Y293" s="395"/>
      <c r="Z293" s="396"/>
      <c r="AA293" s="397"/>
      <c r="AB293" s="398"/>
      <c r="AC293" s="397"/>
      <c r="AD293" s="396"/>
      <c r="AE293" s="399"/>
      <c r="AF293" s="398"/>
      <c r="AG293" s="397"/>
      <c r="AH293" s="396"/>
      <c r="AI293" s="399"/>
      <c r="AJ293" s="398"/>
      <c r="AK293" s="397"/>
      <c r="AL293" s="396"/>
      <c r="AM293" s="384"/>
      <c r="AN293" s="386"/>
      <c r="AO293" s="383"/>
      <c r="AP293" s="384"/>
      <c r="AQ293" s="386"/>
      <c r="AR293" s="400"/>
      <c r="AS293" s="401"/>
      <c r="AT293" s="384"/>
      <c r="AU293" s="386"/>
      <c r="AV293" s="400"/>
      <c r="AW293" s="402"/>
      <c r="AX293" s="105" t="str">
        <f t="shared" si="91"/>
        <v/>
      </c>
      <c r="AY293" s="105" t="str">
        <f t="shared" si="92"/>
        <v/>
      </c>
      <c r="AZ293" s="540"/>
      <c r="BA293" s="513">
        <f t="shared" si="93"/>
        <v>0</v>
      </c>
      <c r="BB293" s="513">
        <f t="shared" si="94"/>
        <v>0</v>
      </c>
      <c r="BC293" s="513">
        <f t="shared" si="95"/>
        <v>0</v>
      </c>
      <c r="BD293" s="513">
        <f t="shared" si="96"/>
        <v>0</v>
      </c>
      <c r="BE293" s="513">
        <f t="shared" si="97"/>
        <v>0</v>
      </c>
      <c r="BF293" s="513">
        <f t="shared" si="90"/>
        <v>0</v>
      </c>
      <c r="BG293" s="513">
        <f t="shared" si="98"/>
        <v>0</v>
      </c>
      <c r="BH293" s="513">
        <f t="shared" si="99"/>
        <v>0</v>
      </c>
      <c r="BI293" s="513">
        <f t="shared" si="100"/>
        <v>0</v>
      </c>
      <c r="BJ293" s="513">
        <f t="shared" si="101"/>
        <v>0</v>
      </c>
      <c r="BK293" s="513">
        <f t="shared" si="102"/>
        <v>0</v>
      </c>
      <c r="BL293" s="513">
        <f t="shared" si="103"/>
        <v>0</v>
      </c>
      <c r="BM293" s="513">
        <f t="shared" si="104"/>
        <v>0</v>
      </c>
      <c r="BN293" s="513"/>
      <c r="BO293" s="513">
        <f t="shared" si="105"/>
        <v>0</v>
      </c>
      <c r="BP293" s="540"/>
      <c r="BQ293" s="540"/>
      <c r="BR293" s="540"/>
      <c r="BS293" s="540"/>
      <c r="BT293" s="540"/>
      <c r="BU293" s="540"/>
      <c r="BV293" s="540"/>
      <c r="BW293" s="539"/>
      <c r="BX293" s="539"/>
      <c r="BY293" s="539"/>
      <c r="BZ293" s="539"/>
      <c r="CA293" s="539"/>
      <c r="CB293" s="539"/>
      <c r="CC293" s="539"/>
      <c r="CD293" s="539"/>
      <c r="CE293" s="539"/>
      <c r="CF293" s="539"/>
      <c r="CG293" s="539"/>
      <c r="CH293" s="539"/>
      <c r="CI293" s="539"/>
      <c r="CJ293" s="539"/>
      <c r="CK293" s="539"/>
      <c r="CL293" s="539"/>
      <c r="CM293" s="539"/>
      <c r="CN293" s="539"/>
      <c r="CO293" s="539"/>
      <c r="CP293" s="364"/>
      <c r="CQ293" s="364"/>
    </row>
    <row r="294" spans="1:95" s="37" customFormat="1" ht="37.5" customHeight="1" x14ac:dyDescent="0.15">
      <c r="A294" s="687" t="str">
        <f>IF(B294&lt;&gt;"",設定!$C$4,"")</f>
        <v/>
      </c>
      <c r="B294" s="253" t="str">
        <f t="shared" si="88"/>
        <v/>
      </c>
      <c r="C294" s="444">
        <f t="shared" si="89"/>
        <v>282</v>
      </c>
      <c r="D294" s="767"/>
      <c r="E294" s="403"/>
      <c r="F294" s="404"/>
      <c r="G294" s="405"/>
      <c r="H294" s="406"/>
      <c r="I294" s="407"/>
      <c r="J294" s="408" t="str">
        <f>IFERROR(IF(I294="","",VLOOKUP(I294,国・地域!A:C,2,FALSE)),"正しい番号を入力してください")</f>
        <v/>
      </c>
      <c r="K294" s="409" t="str">
        <f>IFERROR(IF(I294="","",VLOOKUP(I294,国・地域!A:C,3,FALSE)),"正しい番号を入力してください")</f>
        <v/>
      </c>
      <c r="L294" s="381"/>
      <c r="M294" s="410"/>
      <c r="N294" s="411"/>
      <c r="O294" s="411"/>
      <c r="P294" s="411"/>
      <c r="Q294" s="411"/>
      <c r="R294" s="411"/>
      <c r="S294" s="411"/>
      <c r="T294" s="411"/>
      <c r="U294" s="412"/>
      <c r="V294" s="413"/>
      <c r="W294" s="412"/>
      <c r="X294" s="413"/>
      <c r="Y294" s="414"/>
      <c r="Z294" s="415"/>
      <c r="AA294" s="416"/>
      <c r="AB294" s="417"/>
      <c r="AC294" s="416"/>
      <c r="AD294" s="415"/>
      <c r="AE294" s="418"/>
      <c r="AF294" s="417"/>
      <c r="AG294" s="416"/>
      <c r="AH294" s="415"/>
      <c r="AI294" s="418"/>
      <c r="AJ294" s="417"/>
      <c r="AK294" s="416"/>
      <c r="AL294" s="415"/>
      <c r="AM294" s="403"/>
      <c r="AN294" s="405"/>
      <c r="AO294" s="381"/>
      <c r="AP294" s="403"/>
      <c r="AQ294" s="405"/>
      <c r="AR294" s="419"/>
      <c r="AS294" s="420"/>
      <c r="AT294" s="403"/>
      <c r="AU294" s="405"/>
      <c r="AV294" s="419"/>
      <c r="AW294" s="421"/>
      <c r="AX294" s="105" t="str">
        <f t="shared" si="91"/>
        <v/>
      </c>
      <c r="AY294" s="105" t="str">
        <f t="shared" si="92"/>
        <v/>
      </c>
      <c r="AZ294" s="540"/>
      <c r="BA294" s="513">
        <f t="shared" si="93"/>
        <v>0</v>
      </c>
      <c r="BB294" s="513">
        <f t="shared" si="94"/>
        <v>0</v>
      </c>
      <c r="BC294" s="513">
        <f t="shared" si="95"/>
        <v>0</v>
      </c>
      <c r="BD294" s="513">
        <f t="shared" si="96"/>
        <v>0</v>
      </c>
      <c r="BE294" s="513">
        <f t="shared" si="97"/>
        <v>0</v>
      </c>
      <c r="BF294" s="513">
        <f t="shared" si="90"/>
        <v>0</v>
      </c>
      <c r="BG294" s="513">
        <f t="shared" si="98"/>
        <v>0</v>
      </c>
      <c r="BH294" s="513">
        <f t="shared" si="99"/>
        <v>0</v>
      </c>
      <c r="BI294" s="513">
        <f t="shared" si="100"/>
        <v>0</v>
      </c>
      <c r="BJ294" s="513">
        <f t="shared" si="101"/>
        <v>0</v>
      </c>
      <c r="BK294" s="513">
        <f t="shared" si="102"/>
        <v>0</v>
      </c>
      <c r="BL294" s="513">
        <f t="shared" si="103"/>
        <v>0</v>
      </c>
      <c r="BM294" s="513">
        <f t="shared" si="104"/>
        <v>0</v>
      </c>
      <c r="BN294" s="513"/>
      <c r="BO294" s="513">
        <f t="shared" si="105"/>
        <v>0</v>
      </c>
      <c r="BP294" s="540"/>
      <c r="BQ294" s="540"/>
      <c r="BR294" s="540"/>
      <c r="BS294" s="540"/>
      <c r="BT294" s="540"/>
      <c r="BU294" s="540"/>
      <c r="BV294" s="540"/>
      <c r="BW294" s="539"/>
      <c r="BX294" s="539"/>
      <c r="BY294" s="539"/>
      <c r="BZ294" s="539"/>
      <c r="CA294" s="539"/>
      <c r="CB294" s="539"/>
      <c r="CC294" s="539"/>
      <c r="CD294" s="539"/>
      <c r="CE294" s="539"/>
      <c r="CF294" s="539"/>
      <c r="CG294" s="539"/>
      <c r="CH294" s="539"/>
      <c r="CI294" s="539"/>
      <c r="CJ294" s="539"/>
      <c r="CK294" s="539"/>
      <c r="CL294" s="539"/>
      <c r="CM294" s="539"/>
      <c r="CN294" s="539"/>
      <c r="CO294" s="539"/>
      <c r="CP294" s="364"/>
      <c r="CQ294" s="364"/>
    </row>
    <row r="295" spans="1:95" s="37" customFormat="1" ht="37.5" customHeight="1" x14ac:dyDescent="0.15">
      <c r="A295" s="687" t="str">
        <f>IF(B295&lt;&gt;"",設定!$C$4,"")</f>
        <v/>
      </c>
      <c r="B295" s="253" t="str">
        <f t="shared" si="88"/>
        <v/>
      </c>
      <c r="C295" s="444">
        <f t="shared" si="89"/>
        <v>283</v>
      </c>
      <c r="D295" s="767"/>
      <c r="E295" s="403"/>
      <c r="F295" s="404"/>
      <c r="G295" s="405"/>
      <c r="H295" s="406"/>
      <c r="I295" s="407"/>
      <c r="J295" s="408" t="str">
        <f>IFERROR(IF(I295="","",VLOOKUP(I295,国・地域!A:C,2,FALSE)),"正しい番号を入力してください")</f>
        <v/>
      </c>
      <c r="K295" s="409" t="str">
        <f>IFERROR(IF(I295="","",VLOOKUP(I295,国・地域!A:C,3,FALSE)),"正しい番号を入力してください")</f>
        <v/>
      </c>
      <c r="L295" s="381"/>
      <c r="M295" s="410"/>
      <c r="N295" s="411"/>
      <c r="O295" s="411"/>
      <c r="P295" s="411"/>
      <c r="Q295" s="411"/>
      <c r="R295" s="411"/>
      <c r="S295" s="411"/>
      <c r="T295" s="411"/>
      <c r="U295" s="412"/>
      <c r="V295" s="413"/>
      <c r="W295" s="412"/>
      <c r="X295" s="413"/>
      <c r="Y295" s="414"/>
      <c r="Z295" s="415"/>
      <c r="AA295" s="416"/>
      <c r="AB295" s="417"/>
      <c r="AC295" s="416"/>
      <c r="AD295" s="415"/>
      <c r="AE295" s="418"/>
      <c r="AF295" s="417"/>
      <c r="AG295" s="416"/>
      <c r="AH295" s="415"/>
      <c r="AI295" s="418"/>
      <c r="AJ295" s="417"/>
      <c r="AK295" s="416"/>
      <c r="AL295" s="415"/>
      <c r="AM295" s="403"/>
      <c r="AN295" s="405"/>
      <c r="AO295" s="381"/>
      <c r="AP295" s="403"/>
      <c r="AQ295" s="405"/>
      <c r="AR295" s="419"/>
      <c r="AS295" s="420"/>
      <c r="AT295" s="403"/>
      <c r="AU295" s="405"/>
      <c r="AV295" s="419"/>
      <c r="AW295" s="421"/>
      <c r="AX295" s="105" t="str">
        <f t="shared" si="91"/>
        <v/>
      </c>
      <c r="AY295" s="105" t="str">
        <f t="shared" si="92"/>
        <v/>
      </c>
      <c r="AZ295" s="540"/>
      <c r="BA295" s="513">
        <f t="shared" si="93"/>
        <v>0</v>
      </c>
      <c r="BB295" s="513">
        <f t="shared" si="94"/>
        <v>0</v>
      </c>
      <c r="BC295" s="513">
        <f t="shared" si="95"/>
        <v>0</v>
      </c>
      <c r="BD295" s="513">
        <f t="shared" si="96"/>
        <v>0</v>
      </c>
      <c r="BE295" s="513">
        <f t="shared" si="97"/>
        <v>0</v>
      </c>
      <c r="BF295" s="513">
        <f t="shared" si="90"/>
        <v>0</v>
      </c>
      <c r="BG295" s="513">
        <f t="shared" si="98"/>
        <v>0</v>
      </c>
      <c r="BH295" s="513">
        <f t="shared" si="99"/>
        <v>0</v>
      </c>
      <c r="BI295" s="513">
        <f t="shared" si="100"/>
        <v>0</v>
      </c>
      <c r="BJ295" s="513">
        <f t="shared" si="101"/>
        <v>0</v>
      </c>
      <c r="BK295" s="513">
        <f t="shared" si="102"/>
        <v>0</v>
      </c>
      <c r="BL295" s="513">
        <f t="shared" si="103"/>
        <v>0</v>
      </c>
      <c r="BM295" s="513">
        <f t="shared" si="104"/>
        <v>0</v>
      </c>
      <c r="BN295" s="513"/>
      <c r="BO295" s="513">
        <f t="shared" si="105"/>
        <v>0</v>
      </c>
      <c r="BP295" s="540"/>
      <c r="BQ295" s="540"/>
      <c r="BR295" s="540"/>
      <c r="BS295" s="540"/>
      <c r="BT295" s="540"/>
      <c r="BU295" s="540"/>
      <c r="BV295" s="540"/>
      <c r="BW295" s="539"/>
      <c r="BX295" s="539"/>
      <c r="BY295" s="539"/>
      <c r="BZ295" s="539"/>
      <c r="CA295" s="539"/>
      <c r="CB295" s="539"/>
      <c r="CC295" s="539"/>
      <c r="CD295" s="539"/>
      <c r="CE295" s="539"/>
      <c r="CF295" s="539"/>
      <c r="CG295" s="539"/>
      <c r="CH295" s="539"/>
      <c r="CI295" s="539"/>
      <c r="CJ295" s="539"/>
      <c r="CK295" s="539"/>
      <c r="CL295" s="539"/>
      <c r="CM295" s="539"/>
      <c r="CN295" s="539"/>
      <c r="CO295" s="539"/>
      <c r="CP295" s="364"/>
      <c r="CQ295" s="364"/>
    </row>
    <row r="296" spans="1:95" s="37" customFormat="1" ht="37.5" customHeight="1" x14ac:dyDescent="0.15">
      <c r="A296" s="687" t="str">
        <f>IF(B296&lt;&gt;"",設定!$C$4,"")</f>
        <v/>
      </c>
      <c r="B296" s="253" t="str">
        <f t="shared" si="88"/>
        <v/>
      </c>
      <c r="C296" s="444">
        <f t="shared" si="89"/>
        <v>284</v>
      </c>
      <c r="D296" s="767"/>
      <c r="E296" s="403"/>
      <c r="F296" s="404"/>
      <c r="G296" s="405"/>
      <c r="H296" s="406"/>
      <c r="I296" s="407"/>
      <c r="J296" s="408" t="str">
        <f>IFERROR(IF(I296="","",VLOOKUP(I296,国・地域!A:C,2,FALSE)),"正しい番号を入力してください")</f>
        <v/>
      </c>
      <c r="K296" s="409" t="str">
        <f>IFERROR(IF(I296="","",VLOOKUP(I296,国・地域!A:C,3,FALSE)),"正しい番号を入力してください")</f>
        <v/>
      </c>
      <c r="L296" s="381"/>
      <c r="M296" s="410"/>
      <c r="N296" s="411"/>
      <c r="O296" s="411"/>
      <c r="P296" s="411"/>
      <c r="Q296" s="411"/>
      <c r="R296" s="411"/>
      <c r="S296" s="411"/>
      <c r="T296" s="411"/>
      <c r="U296" s="412"/>
      <c r="V296" s="413"/>
      <c r="W296" s="412"/>
      <c r="X296" s="413"/>
      <c r="Y296" s="414"/>
      <c r="Z296" s="415"/>
      <c r="AA296" s="416"/>
      <c r="AB296" s="417"/>
      <c r="AC296" s="416"/>
      <c r="AD296" s="415"/>
      <c r="AE296" s="418"/>
      <c r="AF296" s="417"/>
      <c r="AG296" s="416"/>
      <c r="AH296" s="415"/>
      <c r="AI296" s="418"/>
      <c r="AJ296" s="417"/>
      <c r="AK296" s="416"/>
      <c r="AL296" s="415"/>
      <c r="AM296" s="403"/>
      <c r="AN296" s="405"/>
      <c r="AO296" s="381"/>
      <c r="AP296" s="403"/>
      <c r="AQ296" s="405"/>
      <c r="AR296" s="419"/>
      <c r="AS296" s="420"/>
      <c r="AT296" s="403"/>
      <c r="AU296" s="405"/>
      <c r="AV296" s="419"/>
      <c r="AW296" s="421"/>
      <c r="AX296" s="105" t="str">
        <f t="shared" si="91"/>
        <v/>
      </c>
      <c r="AY296" s="105" t="str">
        <f t="shared" si="92"/>
        <v/>
      </c>
      <c r="AZ296" s="540"/>
      <c r="BA296" s="513">
        <f t="shared" si="93"/>
        <v>0</v>
      </c>
      <c r="BB296" s="513">
        <f t="shared" si="94"/>
        <v>0</v>
      </c>
      <c r="BC296" s="513">
        <f t="shared" si="95"/>
        <v>0</v>
      </c>
      <c r="BD296" s="513">
        <f t="shared" si="96"/>
        <v>0</v>
      </c>
      <c r="BE296" s="513">
        <f t="shared" si="97"/>
        <v>0</v>
      </c>
      <c r="BF296" s="513">
        <f t="shared" si="90"/>
        <v>0</v>
      </c>
      <c r="BG296" s="513">
        <f t="shared" si="98"/>
        <v>0</v>
      </c>
      <c r="BH296" s="513">
        <f t="shared" si="99"/>
        <v>0</v>
      </c>
      <c r="BI296" s="513">
        <f t="shared" si="100"/>
        <v>0</v>
      </c>
      <c r="BJ296" s="513">
        <f t="shared" si="101"/>
        <v>0</v>
      </c>
      <c r="BK296" s="513">
        <f t="shared" si="102"/>
        <v>0</v>
      </c>
      <c r="BL296" s="513">
        <f t="shared" si="103"/>
        <v>0</v>
      </c>
      <c r="BM296" s="513">
        <f t="shared" si="104"/>
        <v>0</v>
      </c>
      <c r="BN296" s="513"/>
      <c r="BO296" s="513">
        <f t="shared" si="105"/>
        <v>0</v>
      </c>
      <c r="BP296" s="540"/>
      <c r="BQ296" s="540"/>
      <c r="BR296" s="540"/>
      <c r="BS296" s="540"/>
      <c r="BT296" s="540"/>
      <c r="BU296" s="540"/>
      <c r="BV296" s="540"/>
      <c r="BW296" s="539"/>
      <c r="BX296" s="539"/>
      <c r="BY296" s="539"/>
      <c r="BZ296" s="539"/>
      <c r="CA296" s="539"/>
      <c r="CB296" s="539"/>
      <c r="CC296" s="539"/>
      <c r="CD296" s="539"/>
      <c r="CE296" s="539"/>
      <c r="CF296" s="539"/>
      <c r="CG296" s="539"/>
      <c r="CH296" s="539"/>
      <c r="CI296" s="539"/>
      <c r="CJ296" s="539"/>
      <c r="CK296" s="539"/>
      <c r="CL296" s="539"/>
      <c r="CM296" s="539"/>
      <c r="CN296" s="539"/>
      <c r="CO296" s="539"/>
      <c r="CP296" s="364"/>
      <c r="CQ296" s="364"/>
    </row>
    <row r="297" spans="1:95" s="37" customFormat="1" ht="37.5" customHeight="1" x14ac:dyDescent="0.15">
      <c r="A297" s="738" t="str">
        <f>IF(B297&lt;&gt;"",設定!$C$4,"")</f>
        <v/>
      </c>
      <c r="B297" s="254" t="str">
        <f t="shared" si="88"/>
        <v/>
      </c>
      <c r="C297" s="445">
        <f t="shared" si="89"/>
        <v>285</v>
      </c>
      <c r="D297" s="768"/>
      <c r="E297" s="422"/>
      <c r="F297" s="423"/>
      <c r="G297" s="424"/>
      <c r="H297" s="425"/>
      <c r="I297" s="426"/>
      <c r="J297" s="427" t="str">
        <f>IFERROR(IF(I297="","",VLOOKUP(I297,国・地域!A:C,2,FALSE)),"正しい番号を入力してください")</f>
        <v/>
      </c>
      <c r="K297" s="428" t="str">
        <f>IFERROR(IF(I297="","",VLOOKUP(I297,国・地域!A:C,3,FALSE)),"正しい番号を入力してください")</f>
        <v/>
      </c>
      <c r="L297" s="382"/>
      <c r="M297" s="429"/>
      <c r="N297" s="430"/>
      <c r="O297" s="430"/>
      <c r="P297" s="430"/>
      <c r="Q297" s="430"/>
      <c r="R297" s="430"/>
      <c r="S297" s="430"/>
      <c r="T297" s="430"/>
      <c r="U297" s="431"/>
      <c r="V297" s="432"/>
      <c r="W297" s="431"/>
      <c r="X297" s="432"/>
      <c r="Y297" s="433"/>
      <c r="Z297" s="434"/>
      <c r="AA297" s="435"/>
      <c r="AB297" s="436"/>
      <c r="AC297" s="435"/>
      <c r="AD297" s="434"/>
      <c r="AE297" s="437"/>
      <c r="AF297" s="436"/>
      <c r="AG297" s="435"/>
      <c r="AH297" s="434"/>
      <c r="AI297" s="437"/>
      <c r="AJ297" s="436"/>
      <c r="AK297" s="435"/>
      <c r="AL297" s="434"/>
      <c r="AM297" s="422"/>
      <c r="AN297" s="424"/>
      <c r="AO297" s="382"/>
      <c r="AP297" s="422"/>
      <c r="AQ297" s="424"/>
      <c r="AR297" s="438"/>
      <c r="AS297" s="439"/>
      <c r="AT297" s="422"/>
      <c r="AU297" s="424"/>
      <c r="AV297" s="438"/>
      <c r="AW297" s="440"/>
      <c r="AX297" s="105" t="str">
        <f t="shared" si="91"/>
        <v/>
      </c>
      <c r="AY297" s="105" t="str">
        <f t="shared" si="92"/>
        <v/>
      </c>
      <c r="AZ297" s="540"/>
      <c r="BA297" s="513">
        <f t="shared" si="93"/>
        <v>0</v>
      </c>
      <c r="BB297" s="513">
        <f t="shared" si="94"/>
        <v>0</v>
      </c>
      <c r="BC297" s="513">
        <f t="shared" si="95"/>
        <v>0</v>
      </c>
      <c r="BD297" s="513">
        <f t="shared" si="96"/>
        <v>0</v>
      </c>
      <c r="BE297" s="513">
        <f t="shared" si="97"/>
        <v>0</v>
      </c>
      <c r="BF297" s="513">
        <f t="shared" si="90"/>
        <v>0</v>
      </c>
      <c r="BG297" s="513">
        <f t="shared" si="98"/>
        <v>0</v>
      </c>
      <c r="BH297" s="513">
        <f t="shared" si="99"/>
        <v>0</v>
      </c>
      <c r="BI297" s="513">
        <f t="shared" si="100"/>
        <v>0</v>
      </c>
      <c r="BJ297" s="513">
        <f t="shared" si="101"/>
        <v>0</v>
      </c>
      <c r="BK297" s="513">
        <f t="shared" si="102"/>
        <v>0</v>
      </c>
      <c r="BL297" s="513">
        <f t="shared" si="103"/>
        <v>0</v>
      </c>
      <c r="BM297" s="513">
        <f t="shared" si="104"/>
        <v>0</v>
      </c>
      <c r="BN297" s="513"/>
      <c r="BO297" s="513">
        <f t="shared" si="105"/>
        <v>0</v>
      </c>
      <c r="BP297" s="540"/>
      <c r="BQ297" s="540"/>
      <c r="BR297" s="540"/>
      <c r="BS297" s="540"/>
      <c r="BT297" s="540"/>
      <c r="BU297" s="540"/>
      <c r="BV297" s="540"/>
      <c r="BW297" s="539"/>
      <c r="BX297" s="539"/>
      <c r="BY297" s="539"/>
      <c r="BZ297" s="539"/>
      <c r="CA297" s="539"/>
      <c r="CB297" s="539"/>
      <c r="CC297" s="539"/>
      <c r="CD297" s="539"/>
      <c r="CE297" s="539"/>
      <c r="CF297" s="539"/>
      <c r="CG297" s="539"/>
      <c r="CH297" s="539"/>
      <c r="CI297" s="539"/>
      <c r="CJ297" s="539"/>
      <c r="CK297" s="539"/>
      <c r="CL297" s="539"/>
      <c r="CM297" s="539"/>
      <c r="CN297" s="539"/>
      <c r="CO297" s="539"/>
      <c r="CP297" s="364"/>
      <c r="CQ297" s="364"/>
    </row>
    <row r="298" spans="1:95" s="37" customFormat="1" ht="37.5" customHeight="1" x14ac:dyDescent="0.15">
      <c r="A298" s="739" t="str">
        <f>IF(B298&lt;&gt;"",設定!$C$4,"")</f>
        <v/>
      </c>
      <c r="B298" s="731" t="str">
        <f t="shared" si="88"/>
        <v/>
      </c>
      <c r="C298" s="376">
        <f t="shared" si="89"/>
        <v>286</v>
      </c>
      <c r="D298" s="766"/>
      <c r="E298" s="384"/>
      <c r="F298" s="385"/>
      <c r="G298" s="386"/>
      <c r="H298" s="387"/>
      <c r="I298" s="388"/>
      <c r="J298" s="389" t="str">
        <f>IFERROR(IF(I298="","",VLOOKUP(I298,国・地域!A:C,2,FALSE)),"正しい番号を入力してください")</f>
        <v/>
      </c>
      <c r="K298" s="390" t="str">
        <f>IFERROR(IF(I298="","",VLOOKUP(I298,国・地域!A:C,3,FALSE)),"正しい番号を入力してください")</f>
        <v/>
      </c>
      <c r="L298" s="383"/>
      <c r="M298" s="391"/>
      <c r="N298" s="392"/>
      <c r="O298" s="392"/>
      <c r="P298" s="392"/>
      <c r="Q298" s="392"/>
      <c r="R298" s="392"/>
      <c r="S298" s="392"/>
      <c r="T298" s="392"/>
      <c r="U298" s="393"/>
      <c r="V298" s="394"/>
      <c r="W298" s="393"/>
      <c r="X298" s="394"/>
      <c r="Y298" s="395"/>
      <c r="Z298" s="396"/>
      <c r="AA298" s="397"/>
      <c r="AB298" s="398"/>
      <c r="AC298" s="397"/>
      <c r="AD298" s="396"/>
      <c r="AE298" s="399"/>
      <c r="AF298" s="398"/>
      <c r="AG298" s="397"/>
      <c r="AH298" s="396"/>
      <c r="AI298" s="399"/>
      <c r="AJ298" s="398"/>
      <c r="AK298" s="397"/>
      <c r="AL298" s="396"/>
      <c r="AM298" s="384"/>
      <c r="AN298" s="386"/>
      <c r="AO298" s="383"/>
      <c r="AP298" s="384"/>
      <c r="AQ298" s="386"/>
      <c r="AR298" s="400"/>
      <c r="AS298" s="401"/>
      <c r="AT298" s="384"/>
      <c r="AU298" s="386"/>
      <c r="AV298" s="400"/>
      <c r="AW298" s="402"/>
      <c r="AX298" s="105" t="str">
        <f t="shared" si="91"/>
        <v/>
      </c>
      <c r="AY298" s="105" t="str">
        <f t="shared" si="92"/>
        <v/>
      </c>
      <c r="AZ298" s="540"/>
      <c r="BA298" s="513">
        <f t="shared" si="93"/>
        <v>0</v>
      </c>
      <c r="BB298" s="513">
        <f t="shared" si="94"/>
        <v>0</v>
      </c>
      <c r="BC298" s="513">
        <f t="shared" si="95"/>
        <v>0</v>
      </c>
      <c r="BD298" s="513">
        <f t="shared" si="96"/>
        <v>0</v>
      </c>
      <c r="BE298" s="513">
        <f t="shared" si="97"/>
        <v>0</v>
      </c>
      <c r="BF298" s="513">
        <f t="shared" si="90"/>
        <v>0</v>
      </c>
      <c r="BG298" s="513">
        <f t="shared" si="98"/>
        <v>0</v>
      </c>
      <c r="BH298" s="513">
        <f t="shared" si="99"/>
        <v>0</v>
      </c>
      <c r="BI298" s="513">
        <f t="shared" si="100"/>
        <v>0</v>
      </c>
      <c r="BJ298" s="513">
        <f t="shared" si="101"/>
        <v>0</v>
      </c>
      <c r="BK298" s="513">
        <f t="shared" si="102"/>
        <v>0</v>
      </c>
      <c r="BL298" s="513">
        <f t="shared" si="103"/>
        <v>0</v>
      </c>
      <c r="BM298" s="513">
        <f t="shared" si="104"/>
        <v>0</v>
      </c>
      <c r="BN298" s="513"/>
      <c r="BO298" s="513">
        <f t="shared" si="105"/>
        <v>0</v>
      </c>
      <c r="BP298" s="540"/>
      <c r="BQ298" s="540"/>
      <c r="BR298" s="540"/>
      <c r="BS298" s="540"/>
      <c r="BT298" s="540"/>
      <c r="BU298" s="540"/>
      <c r="BV298" s="540"/>
      <c r="BW298" s="539"/>
      <c r="BX298" s="539"/>
      <c r="BY298" s="539"/>
      <c r="BZ298" s="539"/>
      <c r="CA298" s="539"/>
      <c r="CB298" s="539"/>
      <c r="CC298" s="539"/>
      <c r="CD298" s="539"/>
      <c r="CE298" s="539"/>
      <c r="CF298" s="539"/>
      <c r="CG298" s="539"/>
      <c r="CH298" s="539"/>
      <c r="CI298" s="539"/>
      <c r="CJ298" s="539"/>
      <c r="CK298" s="539"/>
      <c r="CL298" s="539"/>
      <c r="CM298" s="539"/>
      <c r="CN298" s="539"/>
      <c r="CO298" s="539"/>
      <c r="CP298" s="364"/>
      <c r="CQ298" s="364"/>
    </row>
    <row r="299" spans="1:95" s="37" customFormat="1" ht="37.5" customHeight="1" x14ac:dyDescent="0.15">
      <c r="A299" s="687" t="str">
        <f>IF(B299&lt;&gt;"",設定!$C$4,"")</f>
        <v/>
      </c>
      <c r="B299" s="253" t="str">
        <f t="shared" si="88"/>
        <v/>
      </c>
      <c r="C299" s="444">
        <f t="shared" si="89"/>
        <v>287</v>
      </c>
      <c r="D299" s="767"/>
      <c r="E299" s="403"/>
      <c r="F299" s="404"/>
      <c r="G299" s="405"/>
      <c r="H299" s="406"/>
      <c r="I299" s="407"/>
      <c r="J299" s="408" t="str">
        <f>IFERROR(IF(I299="","",VLOOKUP(I299,国・地域!A:C,2,FALSE)),"正しい番号を入力してください")</f>
        <v/>
      </c>
      <c r="K299" s="409" t="str">
        <f>IFERROR(IF(I299="","",VLOOKUP(I299,国・地域!A:C,3,FALSE)),"正しい番号を入力してください")</f>
        <v/>
      </c>
      <c r="L299" s="381"/>
      <c r="M299" s="410"/>
      <c r="N299" s="411"/>
      <c r="O299" s="411"/>
      <c r="P299" s="411"/>
      <c r="Q299" s="411"/>
      <c r="R299" s="411"/>
      <c r="S299" s="411"/>
      <c r="T299" s="411"/>
      <c r="U299" s="412"/>
      <c r="V299" s="413"/>
      <c r="W299" s="412"/>
      <c r="X299" s="413"/>
      <c r="Y299" s="414"/>
      <c r="Z299" s="415"/>
      <c r="AA299" s="416"/>
      <c r="AB299" s="417"/>
      <c r="AC299" s="416"/>
      <c r="AD299" s="415"/>
      <c r="AE299" s="418"/>
      <c r="AF299" s="417"/>
      <c r="AG299" s="416"/>
      <c r="AH299" s="415"/>
      <c r="AI299" s="418"/>
      <c r="AJ299" s="417"/>
      <c r="AK299" s="416"/>
      <c r="AL299" s="415"/>
      <c r="AM299" s="403"/>
      <c r="AN299" s="405"/>
      <c r="AO299" s="381"/>
      <c r="AP299" s="403"/>
      <c r="AQ299" s="405"/>
      <c r="AR299" s="419"/>
      <c r="AS299" s="420"/>
      <c r="AT299" s="403"/>
      <c r="AU299" s="405"/>
      <c r="AV299" s="419"/>
      <c r="AW299" s="421"/>
      <c r="AX299" s="105" t="str">
        <f t="shared" si="91"/>
        <v/>
      </c>
      <c r="AY299" s="105" t="str">
        <f t="shared" si="92"/>
        <v/>
      </c>
      <c r="AZ299" s="540"/>
      <c r="BA299" s="513">
        <f t="shared" si="93"/>
        <v>0</v>
      </c>
      <c r="BB299" s="513">
        <f t="shared" si="94"/>
        <v>0</v>
      </c>
      <c r="BC299" s="513">
        <f t="shared" si="95"/>
        <v>0</v>
      </c>
      <c r="BD299" s="513">
        <f t="shared" si="96"/>
        <v>0</v>
      </c>
      <c r="BE299" s="513">
        <f t="shared" si="97"/>
        <v>0</v>
      </c>
      <c r="BF299" s="513">
        <f t="shared" si="90"/>
        <v>0</v>
      </c>
      <c r="BG299" s="513">
        <f t="shared" si="98"/>
        <v>0</v>
      </c>
      <c r="BH299" s="513">
        <f t="shared" si="99"/>
        <v>0</v>
      </c>
      <c r="BI299" s="513">
        <f t="shared" si="100"/>
        <v>0</v>
      </c>
      <c r="BJ299" s="513">
        <f t="shared" si="101"/>
        <v>0</v>
      </c>
      <c r="BK299" s="513">
        <f t="shared" si="102"/>
        <v>0</v>
      </c>
      <c r="BL299" s="513">
        <f t="shared" si="103"/>
        <v>0</v>
      </c>
      <c r="BM299" s="513">
        <f t="shared" si="104"/>
        <v>0</v>
      </c>
      <c r="BN299" s="513"/>
      <c r="BO299" s="513">
        <f t="shared" si="105"/>
        <v>0</v>
      </c>
      <c r="BP299" s="540"/>
      <c r="BQ299" s="540"/>
      <c r="BR299" s="540"/>
      <c r="BS299" s="540"/>
      <c r="BT299" s="540"/>
      <c r="BU299" s="540"/>
      <c r="BV299" s="540"/>
      <c r="BW299" s="539"/>
      <c r="BX299" s="539"/>
      <c r="BY299" s="539"/>
      <c r="BZ299" s="539"/>
      <c r="CA299" s="539"/>
      <c r="CB299" s="539"/>
      <c r="CC299" s="539"/>
      <c r="CD299" s="539"/>
      <c r="CE299" s="539"/>
      <c r="CF299" s="539"/>
      <c r="CG299" s="539"/>
      <c r="CH299" s="539"/>
      <c r="CI299" s="539"/>
      <c r="CJ299" s="539"/>
      <c r="CK299" s="539"/>
      <c r="CL299" s="539"/>
      <c r="CM299" s="539"/>
      <c r="CN299" s="539"/>
      <c r="CO299" s="539"/>
      <c r="CP299" s="364"/>
      <c r="CQ299" s="364"/>
    </row>
    <row r="300" spans="1:95" s="37" customFormat="1" ht="37.5" customHeight="1" x14ac:dyDescent="0.15">
      <c r="A300" s="687" t="str">
        <f>IF(B300&lt;&gt;"",設定!$C$4,"")</f>
        <v/>
      </c>
      <c r="B300" s="253" t="str">
        <f t="shared" si="88"/>
        <v/>
      </c>
      <c r="C300" s="444">
        <f t="shared" si="89"/>
        <v>288</v>
      </c>
      <c r="D300" s="767"/>
      <c r="E300" s="403"/>
      <c r="F300" s="404"/>
      <c r="G300" s="405"/>
      <c r="H300" s="406"/>
      <c r="I300" s="407"/>
      <c r="J300" s="408" t="str">
        <f>IFERROR(IF(I300="","",VLOOKUP(I300,国・地域!A:C,2,FALSE)),"正しい番号を入力してください")</f>
        <v/>
      </c>
      <c r="K300" s="409" t="str">
        <f>IFERROR(IF(I300="","",VLOOKUP(I300,国・地域!A:C,3,FALSE)),"正しい番号を入力してください")</f>
        <v/>
      </c>
      <c r="L300" s="381"/>
      <c r="M300" s="410"/>
      <c r="N300" s="411"/>
      <c r="O300" s="411"/>
      <c r="P300" s="411"/>
      <c r="Q300" s="411"/>
      <c r="R300" s="411"/>
      <c r="S300" s="411"/>
      <c r="T300" s="411"/>
      <c r="U300" s="412"/>
      <c r="V300" s="413"/>
      <c r="W300" s="412"/>
      <c r="X300" s="413"/>
      <c r="Y300" s="414"/>
      <c r="Z300" s="415"/>
      <c r="AA300" s="416"/>
      <c r="AB300" s="417"/>
      <c r="AC300" s="416"/>
      <c r="AD300" s="415"/>
      <c r="AE300" s="418"/>
      <c r="AF300" s="417"/>
      <c r="AG300" s="416"/>
      <c r="AH300" s="415"/>
      <c r="AI300" s="418"/>
      <c r="AJ300" s="417"/>
      <c r="AK300" s="416"/>
      <c r="AL300" s="415"/>
      <c r="AM300" s="403"/>
      <c r="AN300" s="405"/>
      <c r="AO300" s="381"/>
      <c r="AP300" s="403"/>
      <c r="AQ300" s="405"/>
      <c r="AR300" s="419"/>
      <c r="AS300" s="420"/>
      <c r="AT300" s="403"/>
      <c r="AU300" s="405"/>
      <c r="AV300" s="419"/>
      <c r="AW300" s="421"/>
      <c r="AX300" s="105" t="str">
        <f t="shared" si="91"/>
        <v/>
      </c>
      <c r="AY300" s="105" t="str">
        <f t="shared" si="92"/>
        <v/>
      </c>
      <c r="AZ300" s="540"/>
      <c r="BA300" s="513">
        <f t="shared" si="93"/>
        <v>0</v>
      </c>
      <c r="BB300" s="513">
        <f t="shared" si="94"/>
        <v>0</v>
      </c>
      <c r="BC300" s="513">
        <f t="shared" si="95"/>
        <v>0</v>
      </c>
      <c r="BD300" s="513">
        <f t="shared" si="96"/>
        <v>0</v>
      </c>
      <c r="BE300" s="513">
        <f t="shared" si="97"/>
        <v>0</v>
      </c>
      <c r="BF300" s="513">
        <f t="shared" si="90"/>
        <v>0</v>
      </c>
      <c r="BG300" s="513">
        <f t="shared" si="98"/>
        <v>0</v>
      </c>
      <c r="BH300" s="513">
        <f t="shared" si="99"/>
        <v>0</v>
      </c>
      <c r="BI300" s="513">
        <f t="shared" si="100"/>
        <v>0</v>
      </c>
      <c r="BJ300" s="513">
        <f t="shared" si="101"/>
        <v>0</v>
      </c>
      <c r="BK300" s="513">
        <f t="shared" si="102"/>
        <v>0</v>
      </c>
      <c r="BL300" s="513">
        <f t="shared" si="103"/>
        <v>0</v>
      </c>
      <c r="BM300" s="513">
        <f t="shared" si="104"/>
        <v>0</v>
      </c>
      <c r="BN300" s="513"/>
      <c r="BO300" s="513">
        <f t="shared" si="105"/>
        <v>0</v>
      </c>
      <c r="BP300" s="540"/>
      <c r="BQ300" s="540"/>
      <c r="BR300" s="540"/>
      <c r="BS300" s="540"/>
      <c r="BT300" s="540"/>
      <c r="BU300" s="540"/>
      <c r="BV300" s="540"/>
      <c r="BW300" s="539"/>
      <c r="BX300" s="539"/>
      <c r="BY300" s="539"/>
      <c r="BZ300" s="539"/>
      <c r="CA300" s="539"/>
      <c r="CB300" s="539"/>
      <c r="CC300" s="539"/>
      <c r="CD300" s="539"/>
      <c r="CE300" s="539"/>
      <c r="CF300" s="539"/>
      <c r="CG300" s="539"/>
      <c r="CH300" s="539"/>
      <c r="CI300" s="539"/>
      <c r="CJ300" s="539"/>
      <c r="CK300" s="539"/>
      <c r="CL300" s="539"/>
      <c r="CM300" s="539"/>
      <c r="CN300" s="539"/>
      <c r="CO300" s="539"/>
      <c r="CP300" s="364"/>
      <c r="CQ300" s="364"/>
    </row>
    <row r="301" spans="1:95" s="37" customFormat="1" ht="37.5" customHeight="1" x14ac:dyDescent="0.15">
      <c r="A301" s="687" t="str">
        <f>IF(B301&lt;&gt;"",設定!$C$4,"")</f>
        <v/>
      </c>
      <c r="B301" s="253" t="str">
        <f t="shared" si="88"/>
        <v/>
      </c>
      <c r="C301" s="444">
        <f t="shared" si="89"/>
        <v>289</v>
      </c>
      <c r="D301" s="767"/>
      <c r="E301" s="403"/>
      <c r="F301" s="404"/>
      <c r="G301" s="405"/>
      <c r="H301" s="406"/>
      <c r="I301" s="407"/>
      <c r="J301" s="408" t="str">
        <f>IFERROR(IF(I301="","",VLOOKUP(I301,国・地域!A:C,2,FALSE)),"正しい番号を入力してください")</f>
        <v/>
      </c>
      <c r="K301" s="409" t="str">
        <f>IFERROR(IF(I301="","",VLOOKUP(I301,国・地域!A:C,3,FALSE)),"正しい番号を入力してください")</f>
        <v/>
      </c>
      <c r="L301" s="381"/>
      <c r="M301" s="410"/>
      <c r="N301" s="411"/>
      <c r="O301" s="411"/>
      <c r="P301" s="411"/>
      <c r="Q301" s="411"/>
      <c r="R301" s="411"/>
      <c r="S301" s="411"/>
      <c r="T301" s="411"/>
      <c r="U301" s="412"/>
      <c r="V301" s="413"/>
      <c r="W301" s="412"/>
      <c r="X301" s="413"/>
      <c r="Y301" s="414"/>
      <c r="Z301" s="415"/>
      <c r="AA301" s="416"/>
      <c r="AB301" s="417"/>
      <c r="AC301" s="416"/>
      <c r="AD301" s="415"/>
      <c r="AE301" s="418"/>
      <c r="AF301" s="417"/>
      <c r="AG301" s="416"/>
      <c r="AH301" s="415"/>
      <c r="AI301" s="418"/>
      <c r="AJ301" s="417"/>
      <c r="AK301" s="416"/>
      <c r="AL301" s="415"/>
      <c r="AM301" s="403"/>
      <c r="AN301" s="405"/>
      <c r="AO301" s="381"/>
      <c r="AP301" s="403"/>
      <c r="AQ301" s="405"/>
      <c r="AR301" s="419"/>
      <c r="AS301" s="420"/>
      <c r="AT301" s="403"/>
      <c r="AU301" s="405"/>
      <c r="AV301" s="419"/>
      <c r="AW301" s="421"/>
      <c r="AX301" s="105" t="str">
        <f t="shared" si="91"/>
        <v/>
      </c>
      <c r="AY301" s="105" t="str">
        <f t="shared" si="92"/>
        <v/>
      </c>
      <c r="AZ301" s="540"/>
      <c r="BA301" s="513">
        <f t="shared" si="93"/>
        <v>0</v>
      </c>
      <c r="BB301" s="513">
        <f t="shared" si="94"/>
        <v>0</v>
      </c>
      <c r="BC301" s="513">
        <f t="shared" si="95"/>
        <v>0</v>
      </c>
      <c r="BD301" s="513">
        <f t="shared" si="96"/>
        <v>0</v>
      </c>
      <c r="BE301" s="513">
        <f t="shared" si="97"/>
        <v>0</v>
      </c>
      <c r="BF301" s="513">
        <f t="shared" si="90"/>
        <v>0</v>
      </c>
      <c r="BG301" s="513">
        <f t="shared" si="98"/>
        <v>0</v>
      </c>
      <c r="BH301" s="513">
        <f t="shared" si="99"/>
        <v>0</v>
      </c>
      <c r="BI301" s="513">
        <f t="shared" si="100"/>
        <v>0</v>
      </c>
      <c r="BJ301" s="513">
        <f t="shared" si="101"/>
        <v>0</v>
      </c>
      <c r="BK301" s="513">
        <f t="shared" si="102"/>
        <v>0</v>
      </c>
      <c r="BL301" s="513">
        <f t="shared" si="103"/>
        <v>0</v>
      </c>
      <c r="BM301" s="513">
        <f t="shared" si="104"/>
        <v>0</v>
      </c>
      <c r="BN301" s="513"/>
      <c r="BO301" s="513">
        <f t="shared" si="105"/>
        <v>0</v>
      </c>
      <c r="BP301" s="540"/>
      <c r="BQ301" s="540"/>
      <c r="BR301" s="540"/>
      <c r="BS301" s="540"/>
      <c r="BT301" s="540"/>
      <c r="BU301" s="540"/>
      <c r="BV301" s="540"/>
      <c r="BW301" s="539"/>
      <c r="BX301" s="539"/>
      <c r="BY301" s="539"/>
      <c r="BZ301" s="539"/>
      <c r="CA301" s="539"/>
      <c r="CB301" s="539"/>
      <c r="CC301" s="539"/>
      <c r="CD301" s="539"/>
      <c r="CE301" s="539"/>
      <c r="CF301" s="539"/>
      <c r="CG301" s="539"/>
      <c r="CH301" s="539"/>
      <c r="CI301" s="539"/>
      <c r="CJ301" s="539"/>
      <c r="CK301" s="539"/>
      <c r="CL301" s="539"/>
      <c r="CM301" s="539"/>
      <c r="CN301" s="539"/>
      <c r="CO301" s="539"/>
      <c r="CP301" s="364"/>
      <c r="CQ301" s="364"/>
    </row>
    <row r="302" spans="1:95" s="37" customFormat="1" ht="37.5" customHeight="1" x14ac:dyDescent="0.15">
      <c r="A302" s="738" t="str">
        <f>IF(B302&lt;&gt;"",設定!$C$4,"")</f>
        <v/>
      </c>
      <c r="B302" s="254" t="str">
        <f t="shared" si="88"/>
        <v/>
      </c>
      <c r="C302" s="445">
        <f t="shared" si="89"/>
        <v>290</v>
      </c>
      <c r="D302" s="768"/>
      <c r="E302" s="422"/>
      <c r="F302" s="423"/>
      <c r="G302" s="424"/>
      <c r="H302" s="425"/>
      <c r="I302" s="426"/>
      <c r="J302" s="427" t="str">
        <f>IFERROR(IF(I302="","",VLOOKUP(I302,国・地域!A:C,2,FALSE)),"正しい番号を入力してください")</f>
        <v/>
      </c>
      <c r="K302" s="428" t="str">
        <f>IFERROR(IF(I302="","",VLOOKUP(I302,国・地域!A:C,3,FALSE)),"正しい番号を入力してください")</f>
        <v/>
      </c>
      <c r="L302" s="382"/>
      <c r="M302" s="429"/>
      <c r="N302" s="430"/>
      <c r="O302" s="430"/>
      <c r="P302" s="430"/>
      <c r="Q302" s="430"/>
      <c r="R302" s="430"/>
      <c r="S302" s="430"/>
      <c r="T302" s="430"/>
      <c r="U302" s="431"/>
      <c r="V302" s="432"/>
      <c r="W302" s="431"/>
      <c r="X302" s="432"/>
      <c r="Y302" s="433"/>
      <c r="Z302" s="434"/>
      <c r="AA302" s="435"/>
      <c r="AB302" s="436"/>
      <c r="AC302" s="435"/>
      <c r="AD302" s="434"/>
      <c r="AE302" s="437"/>
      <c r="AF302" s="436"/>
      <c r="AG302" s="435"/>
      <c r="AH302" s="434"/>
      <c r="AI302" s="437"/>
      <c r="AJ302" s="436"/>
      <c r="AK302" s="435"/>
      <c r="AL302" s="434"/>
      <c r="AM302" s="422"/>
      <c r="AN302" s="424"/>
      <c r="AO302" s="382"/>
      <c r="AP302" s="422"/>
      <c r="AQ302" s="424"/>
      <c r="AR302" s="438"/>
      <c r="AS302" s="439"/>
      <c r="AT302" s="422"/>
      <c r="AU302" s="424"/>
      <c r="AV302" s="438"/>
      <c r="AW302" s="440"/>
      <c r="AX302" s="105" t="str">
        <f t="shared" si="91"/>
        <v/>
      </c>
      <c r="AY302" s="105" t="str">
        <f t="shared" si="92"/>
        <v/>
      </c>
      <c r="AZ302" s="540"/>
      <c r="BA302" s="513">
        <f t="shared" si="93"/>
        <v>0</v>
      </c>
      <c r="BB302" s="513">
        <f t="shared" si="94"/>
        <v>0</v>
      </c>
      <c r="BC302" s="513">
        <f t="shared" si="95"/>
        <v>0</v>
      </c>
      <c r="BD302" s="513">
        <f t="shared" si="96"/>
        <v>0</v>
      </c>
      <c r="BE302" s="513">
        <f t="shared" si="97"/>
        <v>0</v>
      </c>
      <c r="BF302" s="513">
        <f t="shared" si="90"/>
        <v>0</v>
      </c>
      <c r="BG302" s="513">
        <f t="shared" si="98"/>
        <v>0</v>
      </c>
      <c r="BH302" s="513">
        <f t="shared" si="99"/>
        <v>0</v>
      </c>
      <c r="BI302" s="513">
        <f t="shared" si="100"/>
        <v>0</v>
      </c>
      <c r="BJ302" s="513">
        <f t="shared" si="101"/>
        <v>0</v>
      </c>
      <c r="BK302" s="513">
        <f t="shared" si="102"/>
        <v>0</v>
      </c>
      <c r="BL302" s="513">
        <f t="shared" si="103"/>
        <v>0</v>
      </c>
      <c r="BM302" s="513">
        <f t="shared" si="104"/>
        <v>0</v>
      </c>
      <c r="BN302" s="513"/>
      <c r="BO302" s="513">
        <f t="shared" si="105"/>
        <v>0</v>
      </c>
      <c r="BP302" s="540"/>
      <c r="BQ302" s="540"/>
      <c r="BR302" s="540"/>
      <c r="BS302" s="540"/>
      <c r="BT302" s="540"/>
      <c r="BU302" s="540"/>
      <c r="BV302" s="540"/>
      <c r="BW302" s="539"/>
      <c r="BX302" s="539"/>
      <c r="BY302" s="539"/>
      <c r="BZ302" s="539"/>
      <c r="CA302" s="539"/>
      <c r="CB302" s="539"/>
      <c r="CC302" s="539"/>
      <c r="CD302" s="539"/>
      <c r="CE302" s="539"/>
      <c r="CF302" s="539"/>
      <c r="CG302" s="539"/>
      <c r="CH302" s="539"/>
      <c r="CI302" s="539"/>
      <c r="CJ302" s="539"/>
      <c r="CK302" s="539"/>
      <c r="CL302" s="539"/>
      <c r="CM302" s="539"/>
      <c r="CN302" s="539"/>
      <c r="CO302" s="539"/>
      <c r="CP302" s="364"/>
      <c r="CQ302" s="364"/>
    </row>
    <row r="303" spans="1:95" s="37" customFormat="1" ht="37.5" customHeight="1" x14ac:dyDescent="0.15">
      <c r="A303" s="739" t="str">
        <f>IF(B303&lt;&gt;"",設定!$C$4,"")</f>
        <v/>
      </c>
      <c r="B303" s="731" t="str">
        <f t="shared" si="88"/>
        <v/>
      </c>
      <c r="C303" s="376">
        <f t="shared" si="89"/>
        <v>291</v>
      </c>
      <c r="D303" s="766"/>
      <c r="E303" s="384"/>
      <c r="F303" s="385"/>
      <c r="G303" s="386"/>
      <c r="H303" s="387"/>
      <c r="I303" s="388"/>
      <c r="J303" s="389" t="str">
        <f>IFERROR(IF(I303="","",VLOOKUP(I303,国・地域!A:C,2,FALSE)),"正しい番号を入力してください")</f>
        <v/>
      </c>
      <c r="K303" s="390" t="str">
        <f>IFERROR(IF(I303="","",VLOOKUP(I303,国・地域!A:C,3,FALSE)),"正しい番号を入力してください")</f>
        <v/>
      </c>
      <c r="L303" s="383"/>
      <c r="M303" s="391"/>
      <c r="N303" s="392"/>
      <c r="O303" s="392"/>
      <c r="P303" s="392"/>
      <c r="Q303" s="392"/>
      <c r="R303" s="392"/>
      <c r="S303" s="392"/>
      <c r="T303" s="392"/>
      <c r="U303" s="393"/>
      <c r="V303" s="394"/>
      <c r="W303" s="393"/>
      <c r="X303" s="394"/>
      <c r="Y303" s="395"/>
      <c r="Z303" s="396"/>
      <c r="AA303" s="397"/>
      <c r="AB303" s="398"/>
      <c r="AC303" s="397"/>
      <c r="AD303" s="396"/>
      <c r="AE303" s="399"/>
      <c r="AF303" s="398"/>
      <c r="AG303" s="397"/>
      <c r="AH303" s="396"/>
      <c r="AI303" s="399"/>
      <c r="AJ303" s="398"/>
      <c r="AK303" s="397"/>
      <c r="AL303" s="396"/>
      <c r="AM303" s="384"/>
      <c r="AN303" s="386"/>
      <c r="AO303" s="383"/>
      <c r="AP303" s="384"/>
      <c r="AQ303" s="386"/>
      <c r="AR303" s="400"/>
      <c r="AS303" s="401"/>
      <c r="AT303" s="384"/>
      <c r="AU303" s="386"/>
      <c r="AV303" s="400"/>
      <c r="AW303" s="402"/>
      <c r="AX303" s="105" t="str">
        <f t="shared" si="91"/>
        <v/>
      </c>
      <c r="AY303" s="105" t="str">
        <f t="shared" si="92"/>
        <v/>
      </c>
      <c r="AZ303" s="540"/>
      <c r="BA303" s="513">
        <f t="shared" si="93"/>
        <v>0</v>
      </c>
      <c r="BB303" s="513">
        <f t="shared" si="94"/>
        <v>0</v>
      </c>
      <c r="BC303" s="513">
        <f t="shared" si="95"/>
        <v>0</v>
      </c>
      <c r="BD303" s="513">
        <f t="shared" si="96"/>
        <v>0</v>
      </c>
      <c r="BE303" s="513">
        <f t="shared" si="97"/>
        <v>0</v>
      </c>
      <c r="BF303" s="513">
        <f t="shared" si="90"/>
        <v>0</v>
      </c>
      <c r="BG303" s="513">
        <f t="shared" si="98"/>
        <v>0</v>
      </c>
      <c r="BH303" s="513">
        <f t="shared" si="99"/>
        <v>0</v>
      </c>
      <c r="BI303" s="513">
        <f t="shared" si="100"/>
        <v>0</v>
      </c>
      <c r="BJ303" s="513">
        <f t="shared" si="101"/>
        <v>0</v>
      </c>
      <c r="BK303" s="513">
        <f t="shared" si="102"/>
        <v>0</v>
      </c>
      <c r="BL303" s="513">
        <f t="shared" si="103"/>
        <v>0</v>
      </c>
      <c r="BM303" s="513">
        <f t="shared" si="104"/>
        <v>0</v>
      </c>
      <c r="BN303" s="513"/>
      <c r="BO303" s="513">
        <f t="shared" si="105"/>
        <v>0</v>
      </c>
      <c r="BP303" s="540"/>
      <c r="BQ303" s="540"/>
      <c r="BR303" s="540"/>
      <c r="BS303" s="540"/>
      <c r="BT303" s="540"/>
      <c r="BU303" s="540"/>
      <c r="BV303" s="540"/>
      <c r="BW303" s="539"/>
      <c r="BX303" s="539"/>
      <c r="BY303" s="539"/>
      <c r="BZ303" s="539"/>
      <c r="CA303" s="539"/>
      <c r="CB303" s="539"/>
      <c r="CC303" s="539"/>
      <c r="CD303" s="539"/>
      <c r="CE303" s="539"/>
      <c r="CF303" s="539"/>
      <c r="CG303" s="539"/>
      <c r="CH303" s="539"/>
      <c r="CI303" s="539"/>
      <c r="CJ303" s="539"/>
      <c r="CK303" s="539"/>
      <c r="CL303" s="539"/>
      <c r="CM303" s="539"/>
      <c r="CN303" s="539"/>
      <c r="CO303" s="539"/>
      <c r="CP303" s="364"/>
      <c r="CQ303" s="364"/>
    </row>
    <row r="304" spans="1:95" s="37" customFormat="1" ht="37.5" customHeight="1" x14ac:dyDescent="0.15">
      <c r="A304" s="687" t="str">
        <f>IF(B304&lt;&gt;"",設定!$C$4,"")</f>
        <v/>
      </c>
      <c r="B304" s="253" t="str">
        <f t="shared" si="88"/>
        <v/>
      </c>
      <c r="C304" s="444">
        <f t="shared" si="89"/>
        <v>292</v>
      </c>
      <c r="D304" s="767"/>
      <c r="E304" s="403"/>
      <c r="F304" s="404"/>
      <c r="G304" s="405"/>
      <c r="H304" s="406"/>
      <c r="I304" s="407"/>
      <c r="J304" s="408" t="str">
        <f>IFERROR(IF(I304="","",VLOOKUP(I304,国・地域!A:C,2,FALSE)),"正しい番号を入力してください")</f>
        <v/>
      </c>
      <c r="K304" s="409" t="str">
        <f>IFERROR(IF(I304="","",VLOOKUP(I304,国・地域!A:C,3,FALSE)),"正しい番号を入力してください")</f>
        <v/>
      </c>
      <c r="L304" s="381"/>
      <c r="M304" s="410"/>
      <c r="N304" s="411"/>
      <c r="O304" s="411"/>
      <c r="P304" s="411"/>
      <c r="Q304" s="411"/>
      <c r="R304" s="411"/>
      <c r="S304" s="411"/>
      <c r="T304" s="411"/>
      <c r="U304" s="412"/>
      <c r="V304" s="413"/>
      <c r="W304" s="412"/>
      <c r="X304" s="413"/>
      <c r="Y304" s="414"/>
      <c r="Z304" s="415"/>
      <c r="AA304" s="416"/>
      <c r="AB304" s="417"/>
      <c r="AC304" s="416"/>
      <c r="AD304" s="415"/>
      <c r="AE304" s="418"/>
      <c r="AF304" s="417"/>
      <c r="AG304" s="416"/>
      <c r="AH304" s="415"/>
      <c r="AI304" s="418"/>
      <c r="AJ304" s="417"/>
      <c r="AK304" s="416"/>
      <c r="AL304" s="415"/>
      <c r="AM304" s="403"/>
      <c r="AN304" s="405"/>
      <c r="AO304" s="381"/>
      <c r="AP304" s="403"/>
      <c r="AQ304" s="405"/>
      <c r="AR304" s="419"/>
      <c r="AS304" s="420"/>
      <c r="AT304" s="403"/>
      <c r="AU304" s="405"/>
      <c r="AV304" s="419"/>
      <c r="AW304" s="421"/>
      <c r="AX304" s="105" t="str">
        <f t="shared" si="91"/>
        <v/>
      </c>
      <c r="AY304" s="105" t="str">
        <f t="shared" si="92"/>
        <v/>
      </c>
      <c r="AZ304" s="540"/>
      <c r="BA304" s="513">
        <f t="shared" si="93"/>
        <v>0</v>
      </c>
      <c r="BB304" s="513">
        <f t="shared" si="94"/>
        <v>0</v>
      </c>
      <c r="BC304" s="513">
        <f t="shared" si="95"/>
        <v>0</v>
      </c>
      <c r="BD304" s="513">
        <f t="shared" si="96"/>
        <v>0</v>
      </c>
      <c r="BE304" s="513">
        <f t="shared" si="97"/>
        <v>0</v>
      </c>
      <c r="BF304" s="513">
        <f t="shared" si="90"/>
        <v>0</v>
      </c>
      <c r="BG304" s="513">
        <f t="shared" si="98"/>
        <v>0</v>
      </c>
      <c r="BH304" s="513">
        <f t="shared" si="99"/>
        <v>0</v>
      </c>
      <c r="BI304" s="513">
        <f t="shared" si="100"/>
        <v>0</v>
      </c>
      <c r="BJ304" s="513">
        <f t="shared" si="101"/>
        <v>0</v>
      </c>
      <c r="BK304" s="513">
        <f t="shared" si="102"/>
        <v>0</v>
      </c>
      <c r="BL304" s="513">
        <f t="shared" si="103"/>
        <v>0</v>
      </c>
      <c r="BM304" s="513">
        <f t="shared" si="104"/>
        <v>0</v>
      </c>
      <c r="BN304" s="513"/>
      <c r="BO304" s="513">
        <f t="shared" si="105"/>
        <v>0</v>
      </c>
      <c r="BP304" s="540"/>
      <c r="BQ304" s="540"/>
      <c r="BR304" s="540"/>
      <c r="BS304" s="540"/>
      <c r="BT304" s="540"/>
      <c r="BU304" s="540"/>
      <c r="BV304" s="540"/>
      <c r="BW304" s="539"/>
      <c r="BX304" s="539"/>
      <c r="BY304" s="539"/>
      <c r="BZ304" s="539"/>
      <c r="CA304" s="539"/>
      <c r="CB304" s="539"/>
      <c r="CC304" s="539"/>
      <c r="CD304" s="539"/>
      <c r="CE304" s="539"/>
      <c r="CF304" s="539"/>
      <c r="CG304" s="539"/>
      <c r="CH304" s="539"/>
      <c r="CI304" s="539"/>
      <c r="CJ304" s="539"/>
      <c r="CK304" s="539"/>
      <c r="CL304" s="539"/>
      <c r="CM304" s="539"/>
      <c r="CN304" s="539"/>
      <c r="CO304" s="539"/>
      <c r="CP304" s="364"/>
      <c r="CQ304" s="364"/>
    </row>
    <row r="305" spans="1:95" s="37" customFormat="1" ht="37.5" customHeight="1" x14ac:dyDescent="0.15">
      <c r="A305" s="687" t="str">
        <f>IF(B305&lt;&gt;"",設定!$C$4,"")</f>
        <v/>
      </c>
      <c r="B305" s="253" t="str">
        <f t="shared" si="88"/>
        <v/>
      </c>
      <c r="C305" s="444">
        <f t="shared" si="89"/>
        <v>293</v>
      </c>
      <c r="D305" s="767"/>
      <c r="E305" s="403"/>
      <c r="F305" s="404"/>
      <c r="G305" s="405"/>
      <c r="H305" s="406"/>
      <c r="I305" s="407"/>
      <c r="J305" s="408" t="str">
        <f>IFERROR(IF(I305="","",VLOOKUP(I305,国・地域!A:C,2,FALSE)),"正しい番号を入力してください")</f>
        <v/>
      </c>
      <c r="K305" s="409" t="str">
        <f>IFERROR(IF(I305="","",VLOOKUP(I305,国・地域!A:C,3,FALSE)),"正しい番号を入力してください")</f>
        <v/>
      </c>
      <c r="L305" s="381"/>
      <c r="M305" s="410"/>
      <c r="N305" s="411"/>
      <c r="O305" s="411"/>
      <c r="P305" s="411"/>
      <c r="Q305" s="411"/>
      <c r="R305" s="411"/>
      <c r="S305" s="411"/>
      <c r="T305" s="411"/>
      <c r="U305" s="412"/>
      <c r="V305" s="413"/>
      <c r="W305" s="412"/>
      <c r="X305" s="413"/>
      <c r="Y305" s="414"/>
      <c r="Z305" s="415"/>
      <c r="AA305" s="416"/>
      <c r="AB305" s="417"/>
      <c r="AC305" s="416"/>
      <c r="AD305" s="415"/>
      <c r="AE305" s="418"/>
      <c r="AF305" s="417"/>
      <c r="AG305" s="416"/>
      <c r="AH305" s="415"/>
      <c r="AI305" s="418"/>
      <c r="AJ305" s="417"/>
      <c r="AK305" s="416"/>
      <c r="AL305" s="415"/>
      <c r="AM305" s="403"/>
      <c r="AN305" s="405"/>
      <c r="AO305" s="381"/>
      <c r="AP305" s="403"/>
      <c r="AQ305" s="405"/>
      <c r="AR305" s="419"/>
      <c r="AS305" s="420"/>
      <c r="AT305" s="403"/>
      <c r="AU305" s="405"/>
      <c r="AV305" s="419"/>
      <c r="AW305" s="421"/>
      <c r="AX305" s="105" t="str">
        <f t="shared" si="91"/>
        <v/>
      </c>
      <c r="AY305" s="105" t="str">
        <f t="shared" si="92"/>
        <v/>
      </c>
      <c r="AZ305" s="540"/>
      <c r="BA305" s="513">
        <f t="shared" si="93"/>
        <v>0</v>
      </c>
      <c r="BB305" s="513">
        <f t="shared" si="94"/>
        <v>0</v>
      </c>
      <c r="BC305" s="513">
        <f t="shared" si="95"/>
        <v>0</v>
      </c>
      <c r="BD305" s="513">
        <f t="shared" si="96"/>
        <v>0</v>
      </c>
      <c r="BE305" s="513">
        <f t="shared" si="97"/>
        <v>0</v>
      </c>
      <c r="BF305" s="513">
        <f t="shared" si="90"/>
        <v>0</v>
      </c>
      <c r="BG305" s="513">
        <f t="shared" si="98"/>
        <v>0</v>
      </c>
      <c r="BH305" s="513">
        <f t="shared" si="99"/>
        <v>0</v>
      </c>
      <c r="BI305" s="513">
        <f t="shared" si="100"/>
        <v>0</v>
      </c>
      <c r="BJ305" s="513">
        <f t="shared" si="101"/>
        <v>0</v>
      </c>
      <c r="BK305" s="513">
        <f t="shared" si="102"/>
        <v>0</v>
      </c>
      <c r="BL305" s="513">
        <f t="shared" si="103"/>
        <v>0</v>
      </c>
      <c r="BM305" s="513">
        <f t="shared" si="104"/>
        <v>0</v>
      </c>
      <c r="BN305" s="513"/>
      <c r="BO305" s="513">
        <f t="shared" si="105"/>
        <v>0</v>
      </c>
      <c r="BP305" s="540"/>
      <c r="BQ305" s="540"/>
      <c r="BR305" s="540"/>
      <c r="BS305" s="540"/>
      <c r="BT305" s="540"/>
      <c r="BU305" s="540"/>
      <c r="BV305" s="540"/>
      <c r="BW305" s="539"/>
      <c r="BX305" s="539"/>
      <c r="BY305" s="539"/>
      <c r="BZ305" s="539"/>
      <c r="CA305" s="539"/>
      <c r="CB305" s="539"/>
      <c r="CC305" s="539"/>
      <c r="CD305" s="539"/>
      <c r="CE305" s="539"/>
      <c r="CF305" s="539"/>
      <c r="CG305" s="539"/>
      <c r="CH305" s="539"/>
      <c r="CI305" s="539"/>
      <c r="CJ305" s="539"/>
      <c r="CK305" s="539"/>
      <c r="CL305" s="539"/>
      <c r="CM305" s="539"/>
      <c r="CN305" s="539"/>
      <c r="CO305" s="539"/>
      <c r="CP305" s="364"/>
      <c r="CQ305" s="364"/>
    </row>
    <row r="306" spans="1:95" s="37" customFormat="1" ht="37.5" customHeight="1" x14ac:dyDescent="0.15">
      <c r="A306" s="687" t="str">
        <f>IF(B306&lt;&gt;"",設定!$C$4,"")</f>
        <v/>
      </c>
      <c r="B306" s="253" t="str">
        <f t="shared" si="88"/>
        <v/>
      </c>
      <c r="C306" s="444">
        <f t="shared" si="89"/>
        <v>294</v>
      </c>
      <c r="D306" s="767"/>
      <c r="E306" s="403"/>
      <c r="F306" s="404"/>
      <c r="G306" s="405"/>
      <c r="H306" s="406"/>
      <c r="I306" s="407"/>
      <c r="J306" s="408" t="str">
        <f>IFERROR(IF(I306="","",VLOOKUP(I306,国・地域!A:C,2,FALSE)),"正しい番号を入力してください")</f>
        <v/>
      </c>
      <c r="K306" s="409" t="str">
        <f>IFERROR(IF(I306="","",VLOOKUP(I306,国・地域!A:C,3,FALSE)),"正しい番号を入力してください")</f>
        <v/>
      </c>
      <c r="L306" s="381"/>
      <c r="M306" s="410"/>
      <c r="N306" s="411"/>
      <c r="O306" s="411"/>
      <c r="P306" s="411"/>
      <c r="Q306" s="411"/>
      <c r="R306" s="411"/>
      <c r="S306" s="411"/>
      <c r="T306" s="411"/>
      <c r="U306" s="412"/>
      <c r="V306" s="413"/>
      <c r="W306" s="412"/>
      <c r="X306" s="413"/>
      <c r="Y306" s="414"/>
      <c r="Z306" s="415"/>
      <c r="AA306" s="416"/>
      <c r="AB306" s="417"/>
      <c r="AC306" s="416"/>
      <c r="AD306" s="415"/>
      <c r="AE306" s="418"/>
      <c r="AF306" s="417"/>
      <c r="AG306" s="416"/>
      <c r="AH306" s="415"/>
      <c r="AI306" s="418"/>
      <c r="AJ306" s="417"/>
      <c r="AK306" s="416"/>
      <c r="AL306" s="415"/>
      <c r="AM306" s="403"/>
      <c r="AN306" s="405"/>
      <c r="AO306" s="381"/>
      <c r="AP306" s="403"/>
      <c r="AQ306" s="405"/>
      <c r="AR306" s="419"/>
      <c r="AS306" s="420"/>
      <c r="AT306" s="403"/>
      <c r="AU306" s="405"/>
      <c r="AV306" s="419"/>
      <c r="AW306" s="421"/>
      <c r="AX306" s="105" t="str">
        <f t="shared" si="91"/>
        <v/>
      </c>
      <c r="AY306" s="105" t="str">
        <f t="shared" si="92"/>
        <v/>
      </c>
      <c r="AZ306" s="540"/>
      <c r="BA306" s="513">
        <f t="shared" si="93"/>
        <v>0</v>
      </c>
      <c r="BB306" s="513">
        <f t="shared" si="94"/>
        <v>0</v>
      </c>
      <c r="BC306" s="513">
        <f t="shared" si="95"/>
        <v>0</v>
      </c>
      <c r="BD306" s="513">
        <f t="shared" si="96"/>
        <v>0</v>
      </c>
      <c r="BE306" s="513">
        <f t="shared" si="97"/>
        <v>0</v>
      </c>
      <c r="BF306" s="513">
        <f t="shared" si="90"/>
        <v>0</v>
      </c>
      <c r="BG306" s="513">
        <f t="shared" si="98"/>
        <v>0</v>
      </c>
      <c r="BH306" s="513">
        <f t="shared" si="99"/>
        <v>0</v>
      </c>
      <c r="BI306" s="513">
        <f t="shared" si="100"/>
        <v>0</v>
      </c>
      <c r="BJ306" s="513">
        <f t="shared" si="101"/>
        <v>0</v>
      </c>
      <c r="BK306" s="513">
        <f t="shared" si="102"/>
        <v>0</v>
      </c>
      <c r="BL306" s="513">
        <f t="shared" si="103"/>
        <v>0</v>
      </c>
      <c r="BM306" s="513">
        <f t="shared" si="104"/>
        <v>0</v>
      </c>
      <c r="BN306" s="513"/>
      <c r="BO306" s="513">
        <f t="shared" si="105"/>
        <v>0</v>
      </c>
      <c r="BP306" s="540"/>
      <c r="BQ306" s="540"/>
      <c r="BR306" s="540"/>
      <c r="BS306" s="540"/>
      <c r="BT306" s="540"/>
      <c r="BU306" s="540"/>
      <c r="BV306" s="540"/>
      <c r="BW306" s="539"/>
      <c r="BX306" s="539"/>
      <c r="BY306" s="539"/>
      <c r="BZ306" s="539"/>
      <c r="CA306" s="539"/>
      <c r="CB306" s="539"/>
      <c r="CC306" s="539"/>
      <c r="CD306" s="539"/>
      <c r="CE306" s="539"/>
      <c r="CF306" s="539"/>
      <c r="CG306" s="539"/>
      <c r="CH306" s="539"/>
      <c r="CI306" s="539"/>
      <c r="CJ306" s="539"/>
      <c r="CK306" s="539"/>
      <c r="CL306" s="539"/>
      <c r="CM306" s="539"/>
      <c r="CN306" s="539"/>
      <c r="CO306" s="539"/>
      <c r="CP306" s="364"/>
      <c r="CQ306" s="364"/>
    </row>
    <row r="307" spans="1:95" s="37" customFormat="1" ht="37.5" customHeight="1" x14ac:dyDescent="0.15">
      <c r="A307" s="738" t="str">
        <f>IF(B307&lt;&gt;"",設定!$C$4,"")</f>
        <v/>
      </c>
      <c r="B307" s="254" t="str">
        <f t="shared" si="88"/>
        <v/>
      </c>
      <c r="C307" s="445">
        <f t="shared" si="89"/>
        <v>295</v>
      </c>
      <c r="D307" s="768"/>
      <c r="E307" s="422"/>
      <c r="F307" s="423"/>
      <c r="G307" s="424"/>
      <c r="H307" s="425"/>
      <c r="I307" s="426"/>
      <c r="J307" s="427" t="str">
        <f>IFERROR(IF(I307="","",VLOOKUP(I307,国・地域!A:C,2,FALSE)),"正しい番号を入力してください")</f>
        <v/>
      </c>
      <c r="K307" s="428" t="str">
        <f>IFERROR(IF(I307="","",VLOOKUP(I307,国・地域!A:C,3,FALSE)),"正しい番号を入力してください")</f>
        <v/>
      </c>
      <c r="L307" s="382"/>
      <c r="M307" s="429"/>
      <c r="N307" s="430"/>
      <c r="O307" s="430"/>
      <c r="P307" s="430"/>
      <c r="Q307" s="430"/>
      <c r="R307" s="430"/>
      <c r="S307" s="430"/>
      <c r="T307" s="430"/>
      <c r="U307" s="431"/>
      <c r="V307" s="432"/>
      <c r="W307" s="431"/>
      <c r="X307" s="432"/>
      <c r="Y307" s="433"/>
      <c r="Z307" s="434"/>
      <c r="AA307" s="435"/>
      <c r="AB307" s="436"/>
      <c r="AC307" s="435"/>
      <c r="AD307" s="434"/>
      <c r="AE307" s="437"/>
      <c r="AF307" s="436"/>
      <c r="AG307" s="435"/>
      <c r="AH307" s="434"/>
      <c r="AI307" s="437"/>
      <c r="AJ307" s="436"/>
      <c r="AK307" s="435"/>
      <c r="AL307" s="434"/>
      <c r="AM307" s="422"/>
      <c r="AN307" s="424"/>
      <c r="AO307" s="382"/>
      <c r="AP307" s="422"/>
      <c r="AQ307" s="424"/>
      <c r="AR307" s="438"/>
      <c r="AS307" s="439"/>
      <c r="AT307" s="422"/>
      <c r="AU307" s="424"/>
      <c r="AV307" s="438"/>
      <c r="AW307" s="440"/>
      <c r="AX307" s="105" t="str">
        <f t="shared" si="91"/>
        <v/>
      </c>
      <c r="AY307" s="105" t="str">
        <f t="shared" si="92"/>
        <v/>
      </c>
      <c r="AZ307" s="540"/>
      <c r="BA307" s="513">
        <f t="shared" si="93"/>
        <v>0</v>
      </c>
      <c r="BB307" s="513">
        <f t="shared" si="94"/>
        <v>0</v>
      </c>
      <c r="BC307" s="513">
        <f t="shared" si="95"/>
        <v>0</v>
      </c>
      <c r="BD307" s="513">
        <f t="shared" si="96"/>
        <v>0</v>
      </c>
      <c r="BE307" s="513">
        <f t="shared" si="97"/>
        <v>0</v>
      </c>
      <c r="BF307" s="513">
        <f t="shared" si="90"/>
        <v>0</v>
      </c>
      <c r="BG307" s="513">
        <f t="shared" si="98"/>
        <v>0</v>
      </c>
      <c r="BH307" s="513">
        <f t="shared" si="99"/>
        <v>0</v>
      </c>
      <c r="BI307" s="513">
        <f t="shared" si="100"/>
        <v>0</v>
      </c>
      <c r="BJ307" s="513">
        <f t="shared" si="101"/>
        <v>0</v>
      </c>
      <c r="BK307" s="513">
        <f t="shared" si="102"/>
        <v>0</v>
      </c>
      <c r="BL307" s="513">
        <f t="shared" si="103"/>
        <v>0</v>
      </c>
      <c r="BM307" s="513">
        <f t="shared" si="104"/>
        <v>0</v>
      </c>
      <c r="BN307" s="513"/>
      <c r="BO307" s="513">
        <f t="shared" si="105"/>
        <v>0</v>
      </c>
      <c r="BP307" s="540"/>
      <c r="BQ307" s="540"/>
      <c r="BR307" s="540"/>
      <c r="BS307" s="540"/>
      <c r="BT307" s="540"/>
      <c r="BU307" s="540"/>
      <c r="BV307" s="540"/>
      <c r="BW307" s="539"/>
      <c r="BX307" s="539"/>
      <c r="BY307" s="539"/>
      <c r="BZ307" s="539"/>
      <c r="CA307" s="539"/>
      <c r="CB307" s="539"/>
      <c r="CC307" s="539"/>
      <c r="CD307" s="539"/>
      <c r="CE307" s="539"/>
      <c r="CF307" s="539"/>
      <c r="CG307" s="539"/>
      <c r="CH307" s="539"/>
      <c r="CI307" s="539"/>
      <c r="CJ307" s="539"/>
      <c r="CK307" s="539"/>
      <c r="CL307" s="539"/>
      <c r="CM307" s="539"/>
      <c r="CN307" s="539"/>
      <c r="CO307" s="539"/>
      <c r="CP307" s="364"/>
      <c r="CQ307" s="364"/>
    </row>
    <row r="308" spans="1:95" s="37" customFormat="1" ht="37.5" customHeight="1" x14ac:dyDescent="0.15">
      <c r="A308" s="739" t="str">
        <f>IF(B308&lt;&gt;"",設定!$C$4,"")</f>
        <v/>
      </c>
      <c r="B308" s="731" t="str">
        <f t="shared" si="88"/>
        <v/>
      </c>
      <c r="C308" s="376">
        <f t="shared" si="89"/>
        <v>296</v>
      </c>
      <c r="D308" s="766"/>
      <c r="E308" s="384"/>
      <c r="F308" s="385"/>
      <c r="G308" s="386"/>
      <c r="H308" s="387"/>
      <c r="I308" s="388"/>
      <c r="J308" s="389" t="str">
        <f>IFERROR(IF(I308="","",VLOOKUP(I308,国・地域!A:C,2,FALSE)),"正しい番号を入力してください")</f>
        <v/>
      </c>
      <c r="K308" s="390" t="str">
        <f>IFERROR(IF(I308="","",VLOOKUP(I308,国・地域!A:C,3,FALSE)),"正しい番号を入力してください")</f>
        <v/>
      </c>
      <c r="L308" s="383"/>
      <c r="M308" s="391"/>
      <c r="N308" s="392"/>
      <c r="O308" s="392"/>
      <c r="P308" s="392"/>
      <c r="Q308" s="392"/>
      <c r="R308" s="392"/>
      <c r="S308" s="392"/>
      <c r="T308" s="392"/>
      <c r="U308" s="393"/>
      <c r="V308" s="394"/>
      <c r="W308" s="393"/>
      <c r="X308" s="394"/>
      <c r="Y308" s="395"/>
      <c r="Z308" s="396"/>
      <c r="AA308" s="397"/>
      <c r="AB308" s="398"/>
      <c r="AC308" s="397"/>
      <c r="AD308" s="396"/>
      <c r="AE308" s="399"/>
      <c r="AF308" s="398"/>
      <c r="AG308" s="397"/>
      <c r="AH308" s="396"/>
      <c r="AI308" s="399"/>
      <c r="AJ308" s="398"/>
      <c r="AK308" s="397"/>
      <c r="AL308" s="396"/>
      <c r="AM308" s="384"/>
      <c r="AN308" s="386"/>
      <c r="AO308" s="383"/>
      <c r="AP308" s="384"/>
      <c r="AQ308" s="386"/>
      <c r="AR308" s="400"/>
      <c r="AS308" s="401"/>
      <c r="AT308" s="384"/>
      <c r="AU308" s="386"/>
      <c r="AV308" s="400"/>
      <c r="AW308" s="402"/>
      <c r="AX308" s="105" t="str">
        <f t="shared" si="91"/>
        <v/>
      </c>
      <c r="AY308" s="105" t="str">
        <f t="shared" si="92"/>
        <v/>
      </c>
      <c r="AZ308" s="540"/>
      <c r="BA308" s="513">
        <f t="shared" si="93"/>
        <v>0</v>
      </c>
      <c r="BB308" s="513">
        <f t="shared" si="94"/>
        <v>0</v>
      </c>
      <c r="BC308" s="513">
        <f t="shared" si="95"/>
        <v>0</v>
      </c>
      <c r="BD308" s="513">
        <f t="shared" si="96"/>
        <v>0</v>
      </c>
      <c r="BE308" s="513">
        <f t="shared" si="97"/>
        <v>0</v>
      </c>
      <c r="BF308" s="513">
        <f t="shared" si="90"/>
        <v>0</v>
      </c>
      <c r="BG308" s="513">
        <f t="shared" si="98"/>
        <v>0</v>
      </c>
      <c r="BH308" s="513">
        <f t="shared" si="99"/>
        <v>0</v>
      </c>
      <c r="BI308" s="513">
        <f t="shared" si="100"/>
        <v>0</v>
      </c>
      <c r="BJ308" s="513">
        <f t="shared" si="101"/>
        <v>0</v>
      </c>
      <c r="BK308" s="513">
        <f t="shared" si="102"/>
        <v>0</v>
      </c>
      <c r="BL308" s="513">
        <f t="shared" si="103"/>
        <v>0</v>
      </c>
      <c r="BM308" s="513">
        <f t="shared" si="104"/>
        <v>0</v>
      </c>
      <c r="BN308" s="513"/>
      <c r="BO308" s="513">
        <f t="shared" si="105"/>
        <v>0</v>
      </c>
      <c r="BP308" s="540"/>
      <c r="BQ308" s="540"/>
      <c r="BR308" s="540"/>
      <c r="BS308" s="540"/>
      <c r="BT308" s="540"/>
      <c r="BU308" s="540"/>
      <c r="BV308" s="540"/>
      <c r="BW308" s="539"/>
      <c r="BX308" s="539"/>
      <c r="BY308" s="539"/>
      <c r="BZ308" s="539"/>
      <c r="CA308" s="539"/>
      <c r="CB308" s="539"/>
      <c r="CC308" s="539"/>
      <c r="CD308" s="539"/>
      <c r="CE308" s="539"/>
      <c r="CF308" s="539"/>
      <c r="CG308" s="539"/>
      <c r="CH308" s="539"/>
      <c r="CI308" s="539"/>
      <c r="CJ308" s="539"/>
      <c r="CK308" s="539"/>
      <c r="CL308" s="539"/>
      <c r="CM308" s="539"/>
      <c r="CN308" s="539"/>
      <c r="CO308" s="539"/>
      <c r="CP308" s="364"/>
      <c r="CQ308" s="364"/>
    </row>
    <row r="309" spans="1:95" s="37" customFormat="1" ht="37.5" customHeight="1" x14ac:dyDescent="0.15">
      <c r="A309" s="687" t="str">
        <f>IF(B309&lt;&gt;"",設定!$C$4,"")</f>
        <v/>
      </c>
      <c r="B309" s="253" t="str">
        <f t="shared" si="88"/>
        <v/>
      </c>
      <c r="C309" s="444">
        <f t="shared" si="89"/>
        <v>297</v>
      </c>
      <c r="D309" s="767"/>
      <c r="E309" s="403"/>
      <c r="F309" s="404"/>
      <c r="G309" s="405"/>
      <c r="H309" s="406"/>
      <c r="I309" s="407"/>
      <c r="J309" s="408" t="str">
        <f>IFERROR(IF(I309="","",VLOOKUP(I309,国・地域!A:C,2,FALSE)),"正しい番号を入力してください")</f>
        <v/>
      </c>
      <c r="K309" s="409" t="str">
        <f>IFERROR(IF(I309="","",VLOOKUP(I309,国・地域!A:C,3,FALSE)),"正しい番号を入力してください")</f>
        <v/>
      </c>
      <c r="L309" s="381"/>
      <c r="M309" s="410"/>
      <c r="N309" s="411"/>
      <c r="O309" s="411"/>
      <c r="P309" s="411"/>
      <c r="Q309" s="411"/>
      <c r="R309" s="411"/>
      <c r="S309" s="411"/>
      <c r="T309" s="411"/>
      <c r="U309" s="412"/>
      <c r="V309" s="413"/>
      <c r="W309" s="412"/>
      <c r="X309" s="413"/>
      <c r="Y309" s="414"/>
      <c r="Z309" s="415"/>
      <c r="AA309" s="416"/>
      <c r="AB309" s="417"/>
      <c r="AC309" s="416"/>
      <c r="AD309" s="415"/>
      <c r="AE309" s="418"/>
      <c r="AF309" s="417"/>
      <c r="AG309" s="416"/>
      <c r="AH309" s="415"/>
      <c r="AI309" s="418"/>
      <c r="AJ309" s="417"/>
      <c r="AK309" s="416"/>
      <c r="AL309" s="415"/>
      <c r="AM309" s="403"/>
      <c r="AN309" s="405"/>
      <c r="AO309" s="381"/>
      <c r="AP309" s="403"/>
      <c r="AQ309" s="405"/>
      <c r="AR309" s="419"/>
      <c r="AS309" s="420"/>
      <c r="AT309" s="403"/>
      <c r="AU309" s="405"/>
      <c r="AV309" s="419"/>
      <c r="AW309" s="421"/>
      <c r="AX309" s="105" t="str">
        <f t="shared" si="91"/>
        <v/>
      </c>
      <c r="AY309" s="105" t="str">
        <f t="shared" si="92"/>
        <v/>
      </c>
      <c r="AZ309" s="540"/>
      <c r="BA309" s="513">
        <f t="shared" si="93"/>
        <v>0</v>
      </c>
      <c r="BB309" s="513">
        <f t="shared" si="94"/>
        <v>0</v>
      </c>
      <c r="BC309" s="513">
        <f t="shared" si="95"/>
        <v>0</v>
      </c>
      <c r="BD309" s="513">
        <f t="shared" si="96"/>
        <v>0</v>
      </c>
      <c r="BE309" s="513">
        <f t="shared" si="97"/>
        <v>0</v>
      </c>
      <c r="BF309" s="513">
        <f t="shared" si="90"/>
        <v>0</v>
      </c>
      <c r="BG309" s="513">
        <f t="shared" si="98"/>
        <v>0</v>
      </c>
      <c r="BH309" s="513">
        <f t="shared" si="99"/>
        <v>0</v>
      </c>
      <c r="BI309" s="513">
        <f t="shared" si="100"/>
        <v>0</v>
      </c>
      <c r="BJ309" s="513">
        <f t="shared" si="101"/>
        <v>0</v>
      </c>
      <c r="BK309" s="513">
        <f t="shared" si="102"/>
        <v>0</v>
      </c>
      <c r="BL309" s="513">
        <f t="shared" si="103"/>
        <v>0</v>
      </c>
      <c r="BM309" s="513">
        <f t="shared" si="104"/>
        <v>0</v>
      </c>
      <c r="BN309" s="513"/>
      <c r="BO309" s="513">
        <f t="shared" si="105"/>
        <v>0</v>
      </c>
      <c r="BP309" s="540"/>
      <c r="BQ309" s="540"/>
      <c r="BR309" s="540"/>
      <c r="BS309" s="540"/>
      <c r="BT309" s="540"/>
      <c r="BU309" s="540"/>
      <c r="BV309" s="540"/>
      <c r="BW309" s="539"/>
      <c r="BX309" s="539"/>
      <c r="BY309" s="539"/>
      <c r="BZ309" s="539"/>
      <c r="CA309" s="539"/>
      <c r="CB309" s="539"/>
      <c r="CC309" s="539"/>
      <c r="CD309" s="539"/>
      <c r="CE309" s="539"/>
      <c r="CF309" s="539"/>
      <c r="CG309" s="539"/>
      <c r="CH309" s="539"/>
      <c r="CI309" s="539"/>
      <c r="CJ309" s="539"/>
      <c r="CK309" s="539"/>
      <c r="CL309" s="539"/>
      <c r="CM309" s="539"/>
      <c r="CN309" s="539"/>
      <c r="CO309" s="539"/>
      <c r="CP309" s="364"/>
      <c r="CQ309" s="364"/>
    </row>
    <row r="310" spans="1:95" s="37" customFormat="1" ht="37.5" customHeight="1" x14ac:dyDescent="0.15">
      <c r="A310" s="687" t="str">
        <f>IF(B310&lt;&gt;"",設定!$C$4,"")</f>
        <v/>
      </c>
      <c r="B310" s="253" t="str">
        <f t="shared" si="88"/>
        <v/>
      </c>
      <c r="C310" s="444">
        <f t="shared" si="89"/>
        <v>298</v>
      </c>
      <c r="D310" s="767"/>
      <c r="E310" s="403"/>
      <c r="F310" s="404"/>
      <c r="G310" s="405"/>
      <c r="H310" s="406"/>
      <c r="I310" s="407"/>
      <c r="J310" s="408" t="str">
        <f>IFERROR(IF(I310="","",VLOOKUP(I310,国・地域!A:C,2,FALSE)),"正しい番号を入力してください")</f>
        <v/>
      </c>
      <c r="K310" s="409" t="str">
        <f>IFERROR(IF(I310="","",VLOOKUP(I310,国・地域!A:C,3,FALSE)),"正しい番号を入力してください")</f>
        <v/>
      </c>
      <c r="L310" s="381"/>
      <c r="M310" s="410"/>
      <c r="N310" s="411"/>
      <c r="O310" s="411"/>
      <c r="P310" s="411"/>
      <c r="Q310" s="411"/>
      <c r="R310" s="411"/>
      <c r="S310" s="411"/>
      <c r="T310" s="411"/>
      <c r="U310" s="412"/>
      <c r="V310" s="413"/>
      <c r="W310" s="412"/>
      <c r="X310" s="413"/>
      <c r="Y310" s="414"/>
      <c r="Z310" s="415"/>
      <c r="AA310" s="416"/>
      <c r="AB310" s="417"/>
      <c r="AC310" s="416"/>
      <c r="AD310" s="415"/>
      <c r="AE310" s="418"/>
      <c r="AF310" s="417"/>
      <c r="AG310" s="416"/>
      <c r="AH310" s="415"/>
      <c r="AI310" s="418"/>
      <c r="AJ310" s="417"/>
      <c r="AK310" s="416"/>
      <c r="AL310" s="415"/>
      <c r="AM310" s="403"/>
      <c r="AN310" s="405"/>
      <c r="AO310" s="381"/>
      <c r="AP310" s="403"/>
      <c r="AQ310" s="405"/>
      <c r="AR310" s="419"/>
      <c r="AS310" s="420"/>
      <c r="AT310" s="403"/>
      <c r="AU310" s="405"/>
      <c r="AV310" s="419"/>
      <c r="AW310" s="421"/>
      <c r="AX310" s="105" t="str">
        <f t="shared" si="91"/>
        <v/>
      </c>
      <c r="AY310" s="105" t="str">
        <f t="shared" si="92"/>
        <v/>
      </c>
      <c r="AZ310" s="540"/>
      <c r="BA310" s="513">
        <f t="shared" si="93"/>
        <v>0</v>
      </c>
      <c r="BB310" s="513">
        <f t="shared" si="94"/>
        <v>0</v>
      </c>
      <c r="BC310" s="513">
        <f t="shared" si="95"/>
        <v>0</v>
      </c>
      <c r="BD310" s="513">
        <f t="shared" si="96"/>
        <v>0</v>
      </c>
      <c r="BE310" s="513">
        <f t="shared" si="97"/>
        <v>0</v>
      </c>
      <c r="BF310" s="513">
        <f t="shared" si="90"/>
        <v>0</v>
      </c>
      <c r="BG310" s="513">
        <f t="shared" si="98"/>
        <v>0</v>
      </c>
      <c r="BH310" s="513">
        <f t="shared" si="99"/>
        <v>0</v>
      </c>
      <c r="BI310" s="513">
        <f t="shared" si="100"/>
        <v>0</v>
      </c>
      <c r="BJ310" s="513">
        <f t="shared" si="101"/>
        <v>0</v>
      </c>
      <c r="BK310" s="513">
        <f t="shared" si="102"/>
        <v>0</v>
      </c>
      <c r="BL310" s="513">
        <f t="shared" si="103"/>
        <v>0</v>
      </c>
      <c r="BM310" s="513">
        <f t="shared" si="104"/>
        <v>0</v>
      </c>
      <c r="BN310" s="513"/>
      <c r="BO310" s="513">
        <f t="shared" si="105"/>
        <v>0</v>
      </c>
      <c r="BP310" s="540"/>
      <c r="BQ310" s="540"/>
      <c r="BR310" s="540"/>
      <c r="BS310" s="540"/>
      <c r="BT310" s="540"/>
      <c r="BU310" s="540"/>
      <c r="BV310" s="540"/>
      <c r="BW310" s="539"/>
      <c r="BX310" s="539"/>
      <c r="BY310" s="539"/>
      <c r="BZ310" s="539"/>
      <c r="CA310" s="539"/>
      <c r="CB310" s="539"/>
      <c r="CC310" s="539"/>
      <c r="CD310" s="539"/>
      <c r="CE310" s="539"/>
      <c r="CF310" s="539"/>
      <c r="CG310" s="539"/>
      <c r="CH310" s="539"/>
      <c r="CI310" s="539"/>
      <c r="CJ310" s="539"/>
      <c r="CK310" s="539"/>
      <c r="CL310" s="539"/>
      <c r="CM310" s="539"/>
      <c r="CN310" s="539"/>
      <c r="CO310" s="539"/>
      <c r="CP310" s="364"/>
      <c r="CQ310" s="364"/>
    </row>
    <row r="311" spans="1:95" s="37" customFormat="1" ht="37.5" customHeight="1" x14ac:dyDescent="0.15">
      <c r="A311" s="687" t="str">
        <f>IF(B311&lt;&gt;"",設定!$C$4,"")</f>
        <v/>
      </c>
      <c r="B311" s="253" t="str">
        <f t="shared" si="88"/>
        <v/>
      </c>
      <c r="C311" s="444">
        <f t="shared" si="89"/>
        <v>299</v>
      </c>
      <c r="D311" s="767"/>
      <c r="E311" s="403"/>
      <c r="F311" s="404"/>
      <c r="G311" s="405"/>
      <c r="H311" s="406"/>
      <c r="I311" s="407"/>
      <c r="J311" s="408" t="str">
        <f>IFERROR(IF(I311="","",VLOOKUP(I311,国・地域!A:C,2,FALSE)),"正しい番号を入力してください")</f>
        <v/>
      </c>
      <c r="K311" s="409" t="str">
        <f>IFERROR(IF(I311="","",VLOOKUP(I311,国・地域!A:C,3,FALSE)),"正しい番号を入力してください")</f>
        <v/>
      </c>
      <c r="L311" s="381"/>
      <c r="M311" s="410"/>
      <c r="N311" s="411"/>
      <c r="O311" s="411"/>
      <c r="P311" s="411"/>
      <c r="Q311" s="411"/>
      <c r="R311" s="411"/>
      <c r="S311" s="411"/>
      <c r="T311" s="411"/>
      <c r="U311" s="412"/>
      <c r="V311" s="413"/>
      <c r="W311" s="412"/>
      <c r="X311" s="413"/>
      <c r="Y311" s="414"/>
      <c r="Z311" s="415"/>
      <c r="AA311" s="416"/>
      <c r="AB311" s="417"/>
      <c r="AC311" s="416"/>
      <c r="AD311" s="415"/>
      <c r="AE311" s="418"/>
      <c r="AF311" s="417"/>
      <c r="AG311" s="416"/>
      <c r="AH311" s="415"/>
      <c r="AI311" s="418"/>
      <c r="AJ311" s="417"/>
      <c r="AK311" s="416"/>
      <c r="AL311" s="415"/>
      <c r="AM311" s="403"/>
      <c r="AN311" s="405"/>
      <c r="AO311" s="381"/>
      <c r="AP311" s="403"/>
      <c r="AQ311" s="405"/>
      <c r="AR311" s="419"/>
      <c r="AS311" s="420"/>
      <c r="AT311" s="403"/>
      <c r="AU311" s="405"/>
      <c r="AV311" s="419"/>
      <c r="AW311" s="421"/>
      <c r="AX311" s="105" t="str">
        <f t="shared" si="91"/>
        <v/>
      </c>
      <c r="AY311" s="105" t="str">
        <f t="shared" si="92"/>
        <v/>
      </c>
      <c r="AZ311" s="540"/>
      <c r="BA311" s="513">
        <f t="shared" si="93"/>
        <v>0</v>
      </c>
      <c r="BB311" s="513">
        <f t="shared" si="94"/>
        <v>0</v>
      </c>
      <c r="BC311" s="513">
        <f t="shared" si="95"/>
        <v>0</v>
      </c>
      <c r="BD311" s="513">
        <f t="shared" si="96"/>
        <v>0</v>
      </c>
      <c r="BE311" s="513">
        <f t="shared" si="97"/>
        <v>0</v>
      </c>
      <c r="BF311" s="513">
        <f t="shared" si="90"/>
        <v>0</v>
      </c>
      <c r="BG311" s="513">
        <f t="shared" si="98"/>
        <v>0</v>
      </c>
      <c r="BH311" s="513">
        <f t="shared" si="99"/>
        <v>0</v>
      </c>
      <c r="BI311" s="513">
        <f t="shared" si="100"/>
        <v>0</v>
      </c>
      <c r="BJ311" s="513">
        <f t="shared" si="101"/>
        <v>0</v>
      </c>
      <c r="BK311" s="513">
        <f t="shared" si="102"/>
        <v>0</v>
      </c>
      <c r="BL311" s="513">
        <f t="shared" si="103"/>
        <v>0</v>
      </c>
      <c r="BM311" s="513">
        <f t="shared" si="104"/>
        <v>0</v>
      </c>
      <c r="BN311" s="513"/>
      <c r="BO311" s="513">
        <f t="shared" si="105"/>
        <v>0</v>
      </c>
      <c r="BP311" s="540"/>
      <c r="BQ311" s="540"/>
      <c r="BR311" s="540"/>
      <c r="BS311" s="540"/>
      <c r="BT311" s="540"/>
      <c r="BU311" s="540"/>
      <c r="BV311" s="540"/>
      <c r="BW311" s="539"/>
      <c r="BX311" s="539"/>
      <c r="BY311" s="539"/>
      <c r="BZ311" s="539"/>
      <c r="CA311" s="539"/>
      <c r="CB311" s="539"/>
      <c r="CC311" s="539"/>
      <c r="CD311" s="539"/>
      <c r="CE311" s="539"/>
      <c r="CF311" s="539"/>
      <c r="CG311" s="539"/>
      <c r="CH311" s="539"/>
      <c r="CI311" s="539"/>
      <c r="CJ311" s="539"/>
      <c r="CK311" s="539"/>
      <c r="CL311" s="539"/>
      <c r="CM311" s="539"/>
      <c r="CN311" s="539"/>
      <c r="CO311" s="539"/>
      <c r="CP311" s="364"/>
      <c r="CQ311" s="364"/>
    </row>
    <row r="312" spans="1:95" s="37" customFormat="1" ht="37.5" customHeight="1" x14ac:dyDescent="0.15">
      <c r="A312" s="738" t="str">
        <f>IF(B312&lt;&gt;"",設定!$C$4,"")</f>
        <v/>
      </c>
      <c r="B312" s="254" t="str">
        <f t="shared" si="88"/>
        <v/>
      </c>
      <c r="C312" s="445">
        <f t="shared" si="89"/>
        <v>300</v>
      </c>
      <c r="D312" s="768"/>
      <c r="E312" s="422"/>
      <c r="F312" s="423"/>
      <c r="G312" s="424"/>
      <c r="H312" s="425"/>
      <c r="I312" s="426"/>
      <c r="J312" s="504" t="str">
        <f>IFERROR(IF(I312="","",VLOOKUP(I312,国・地域!A:C,2,FALSE)),"正しい番号を入力してください")</f>
        <v/>
      </c>
      <c r="K312" s="428" t="str">
        <f>IFERROR(IF(I312="","",VLOOKUP(I312,国・地域!A:C,3,FALSE)),"正しい番号を入力してください")</f>
        <v/>
      </c>
      <c r="L312" s="382"/>
      <c r="M312" s="429"/>
      <c r="N312" s="430"/>
      <c r="O312" s="430"/>
      <c r="P312" s="430"/>
      <c r="Q312" s="430"/>
      <c r="R312" s="430"/>
      <c r="S312" s="430"/>
      <c r="T312" s="430"/>
      <c r="U312" s="431"/>
      <c r="V312" s="432"/>
      <c r="W312" s="431"/>
      <c r="X312" s="432"/>
      <c r="Y312" s="433"/>
      <c r="Z312" s="434"/>
      <c r="AA312" s="435"/>
      <c r="AB312" s="436"/>
      <c r="AC312" s="435"/>
      <c r="AD312" s="434"/>
      <c r="AE312" s="437"/>
      <c r="AF312" s="436"/>
      <c r="AG312" s="435"/>
      <c r="AH312" s="434"/>
      <c r="AI312" s="437"/>
      <c r="AJ312" s="436"/>
      <c r="AK312" s="435"/>
      <c r="AL312" s="434"/>
      <c r="AM312" s="422"/>
      <c r="AN312" s="424"/>
      <c r="AO312" s="382"/>
      <c r="AP312" s="422"/>
      <c r="AQ312" s="424"/>
      <c r="AR312" s="438"/>
      <c r="AS312" s="439"/>
      <c r="AT312" s="422"/>
      <c r="AU312" s="424"/>
      <c r="AV312" s="438"/>
      <c r="AW312" s="440"/>
      <c r="AX312" s="105" t="str">
        <f t="shared" si="91"/>
        <v/>
      </c>
      <c r="AY312" s="105" t="str">
        <f t="shared" si="92"/>
        <v/>
      </c>
      <c r="AZ312" s="540"/>
      <c r="BA312" s="513">
        <f t="shared" si="93"/>
        <v>0</v>
      </c>
      <c r="BB312" s="513">
        <f t="shared" si="94"/>
        <v>0</v>
      </c>
      <c r="BC312" s="513">
        <f t="shared" si="95"/>
        <v>0</v>
      </c>
      <c r="BD312" s="513">
        <f t="shared" si="96"/>
        <v>0</v>
      </c>
      <c r="BE312" s="513">
        <f t="shared" si="97"/>
        <v>0</v>
      </c>
      <c r="BF312" s="513">
        <f t="shared" si="90"/>
        <v>0</v>
      </c>
      <c r="BG312" s="513">
        <f t="shared" si="98"/>
        <v>0</v>
      </c>
      <c r="BH312" s="513">
        <f t="shared" si="99"/>
        <v>0</v>
      </c>
      <c r="BI312" s="513">
        <f t="shared" si="100"/>
        <v>0</v>
      </c>
      <c r="BJ312" s="513">
        <f t="shared" si="101"/>
        <v>0</v>
      </c>
      <c r="BK312" s="513">
        <f t="shared" si="102"/>
        <v>0</v>
      </c>
      <c r="BL312" s="513">
        <f t="shared" si="103"/>
        <v>0</v>
      </c>
      <c r="BM312" s="513">
        <f t="shared" si="104"/>
        <v>0</v>
      </c>
      <c r="BN312" s="513"/>
      <c r="BO312" s="513">
        <f t="shared" si="105"/>
        <v>0</v>
      </c>
      <c r="BP312" s="540"/>
      <c r="BQ312" s="540"/>
      <c r="BR312" s="540"/>
      <c r="BS312" s="540"/>
      <c r="BT312" s="540"/>
      <c r="BU312" s="540"/>
      <c r="BV312" s="540"/>
      <c r="BW312" s="539"/>
      <c r="BX312" s="539"/>
      <c r="BY312" s="539"/>
      <c r="BZ312" s="539"/>
      <c r="CA312" s="539"/>
      <c r="CB312" s="539"/>
      <c r="CC312" s="539"/>
      <c r="CD312" s="539"/>
      <c r="CE312" s="539"/>
      <c r="CF312" s="539"/>
      <c r="CG312" s="539"/>
      <c r="CH312" s="539"/>
      <c r="CI312" s="539"/>
      <c r="CJ312" s="539"/>
      <c r="CK312" s="539"/>
      <c r="CL312" s="539"/>
      <c r="CM312" s="539"/>
      <c r="CN312" s="539"/>
      <c r="CO312" s="539"/>
      <c r="CP312" s="364"/>
      <c r="CQ312" s="364"/>
    </row>
    <row r="313" spans="1:95" s="37" customFormat="1" ht="37.5" customHeight="1" x14ac:dyDescent="0.15">
      <c r="A313" s="739" t="str">
        <f>IF(B313&lt;&gt;"",設定!$C$4,"")</f>
        <v/>
      </c>
      <c r="B313" s="731" t="str">
        <f t="shared" si="88"/>
        <v/>
      </c>
      <c r="C313" s="376">
        <f t="shared" si="89"/>
        <v>301</v>
      </c>
      <c r="D313" s="766"/>
      <c r="E313" s="384"/>
      <c r="F313" s="385"/>
      <c r="G313" s="386"/>
      <c r="H313" s="387"/>
      <c r="I313" s="388"/>
      <c r="J313" s="503" t="str">
        <f>IFERROR(IF(I313="","",VLOOKUP(I313,国・地域!A:C,2,FALSE)),"正しい番号を入力してください")</f>
        <v/>
      </c>
      <c r="K313" s="390" t="str">
        <f>IFERROR(IF(I313="","",VLOOKUP(I313,国・地域!A:C,3,FALSE)),"正しい番号を入力してください")</f>
        <v/>
      </c>
      <c r="L313" s="383"/>
      <c r="M313" s="391"/>
      <c r="N313" s="392"/>
      <c r="O313" s="392"/>
      <c r="P313" s="392"/>
      <c r="Q313" s="392"/>
      <c r="R313" s="392"/>
      <c r="S313" s="392"/>
      <c r="T313" s="392"/>
      <c r="U313" s="393"/>
      <c r="V313" s="394"/>
      <c r="W313" s="393"/>
      <c r="X313" s="394"/>
      <c r="Y313" s="395"/>
      <c r="Z313" s="396"/>
      <c r="AA313" s="397"/>
      <c r="AB313" s="398"/>
      <c r="AC313" s="397"/>
      <c r="AD313" s="396"/>
      <c r="AE313" s="399"/>
      <c r="AF313" s="398"/>
      <c r="AG313" s="397"/>
      <c r="AH313" s="396"/>
      <c r="AI313" s="399"/>
      <c r="AJ313" s="398"/>
      <c r="AK313" s="397"/>
      <c r="AL313" s="396"/>
      <c r="AM313" s="384"/>
      <c r="AN313" s="386"/>
      <c r="AO313" s="383"/>
      <c r="AP313" s="384"/>
      <c r="AQ313" s="386"/>
      <c r="AR313" s="400"/>
      <c r="AS313" s="401"/>
      <c r="AT313" s="384"/>
      <c r="AU313" s="386"/>
      <c r="AV313" s="400"/>
      <c r="AW313" s="402"/>
      <c r="AX313" s="105" t="str">
        <f>IF(SUM(BA313:BM313)&gt;0,"←未入力あり","")</f>
        <v/>
      </c>
      <c r="AY313" s="105" t="str">
        <f>IF(BO313&lt;&gt;0,"←入力エラー","")</f>
        <v/>
      </c>
      <c r="AZ313" s="105"/>
      <c r="BA313" s="513">
        <f>IF(AND($D313&lt;&gt;"",OR(E313="",F313="")),1,0)</f>
        <v>0</v>
      </c>
      <c r="BB313" s="513">
        <f>IF(AND($D313&lt;&gt;"",OR(G313="",H313="")),1,0)</f>
        <v>0</v>
      </c>
      <c r="BC313" s="513">
        <f>IF(AND($D313&lt;&gt;"",I313=""),1,0)</f>
        <v>0</v>
      </c>
      <c r="BD313" s="513">
        <f>IF(AND(I313=801,L313=""),1,0)</f>
        <v>0</v>
      </c>
      <c r="BE313" s="513">
        <f>IF(AND($D313&lt;&gt;"",COUNTA(M313:V313)=0),1,0)</f>
        <v>0</v>
      </c>
      <c r="BF313" s="513">
        <f t="shared" si="90"/>
        <v>0</v>
      </c>
      <c r="BG313" s="513">
        <f>IF(AND($D313&lt;&gt;"",OR(Y313="",Z313="")),1,0)</f>
        <v>0</v>
      </c>
      <c r="BH313" s="513">
        <f>IF(AND($D313&lt;&gt;"",$P313="○",OR(AA313="",AB313="",AC313="",AD313="")),1,0)</f>
        <v>0</v>
      </c>
      <c r="BI313" s="513">
        <f>IF(AND($D313&lt;&gt;"",$Q313="○",OR(AE313="",AF313="",AG313="",AH313="")),1,0)</f>
        <v>0</v>
      </c>
      <c r="BJ313" s="513">
        <f>IF(AND($D313&lt;&gt;"",$R313="○",OR(AI313="",AJ313="",AK313="",AL313="")),1,0)</f>
        <v>0</v>
      </c>
      <c r="BK313" s="513">
        <f>IF(AND($D313&lt;&gt;"",$P313="○",OR(AM313="",AN313="",AO313="")),1,0)</f>
        <v>0</v>
      </c>
      <c r="BL313" s="513">
        <f>IF(AND($D313&lt;&gt;"",$Q313="○",OR(AP313="",AQ313="",AR313="",AS313="")),1,0)</f>
        <v>0</v>
      </c>
      <c r="BM313" s="513">
        <f>IF(AND($D313&lt;&gt;"",$R313="○",OR(AT313="",AU313="",AV313="",AW313="")),1,0)</f>
        <v>0</v>
      </c>
      <c r="BN313" s="513"/>
      <c r="BO313" s="513">
        <f>IF(AND(COUNTA(M313:U313)&lt;&gt;0,V313&lt;&gt;""),1,0)</f>
        <v>0</v>
      </c>
      <c r="BP313" s="540"/>
      <c r="BQ313" s="540"/>
      <c r="BR313" s="540"/>
      <c r="BS313" s="540"/>
      <c r="BT313" s="540"/>
      <c r="BU313" s="540"/>
      <c r="BV313" s="540"/>
      <c r="BW313" s="539"/>
      <c r="BX313" s="539"/>
      <c r="BY313" s="539"/>
      <c r="BZ313" s="539"/>
      <c r="CA313" s="539"/>
      <c r="CB313" s="539"/>
      <c r="CC313" s="539"/>
      <c r="CD313" s="539"/>
      <c r="CE313" s="539"/>
      <c r="CF313" s="539"/>
      <c r="CG313" s="539"/>
      <c r="CH313" s="539"/>
      <c r="CI313" s="539"/>
      <c r="CJ313" s="539"/>
      <c r="CK313" s="539"/>
      <c r="CL313" s="539"/>
      <c r="CM313" s="539"/>
      <c r="CN313" s="539"/>
      <c r="CO313" s="539"/>
      <c r="CP313" s="364"/>
      <c r="CQ313" s="364"/>
    </row>
    <row r="314" spans="1:95" s="37" customFormat="1" ht="37.5" customHeight="1" x14ac:dyDescent="0.15">
      <c r="A314" s="687" t="str">
        <f>IF(B314&lt;&gt;"",設定!$C$4,"")</f>
        <v/>
      </c>
      <c r="B314" s="253" t="str">
        <f t="shared" si="88"/>
        <v/>
      </c>
      <c r="C314" s="444">
        <f t="shared" si="89"/>
        <v>302</v>
      </c>
      <c r="D314" s="767"/>
      <c r="E314" s="403"/>
      <c r="F314" s="404"/>
      <c r="G314" s="405"/>
      <c r="H314" s="406"/>
      <c r="I314" s="407"/>
      <c r="J314" s="389" t="str">
        <f>IFERROR(IF(I314="","",VLOOKUP(I314,国・地域!A:C,2,FALSE)),"正しい番号を入力してください")</f>
        <v/>
      </c>
      <c r="K314" s="409" t="str">
        <f>IFERROR(IF(I314="","",VLOOKUP(I314,国・地域!A:C,3,FALSE)),"正しい番号を入力してください")</f>
        <v/>
      </c>
      <c r="L314" s="381"/>
      <c r="M314" s="410"/>
      <c r="N314" s="411"/>
      <c r="O314" s="411"/>
      <c r="P314" s="411"/>
      <c r="Q314" s="411"/>
      <c r="R314" s="411"/>
      <c r="S314" s="411"/>
      <c r="T314" s="411"/>
      <c r="U314" s="412"/>
      <c r="V314" s="413"/>
      <c r="W314" s="412"/>
      <c r="X314" s="413"/>
      <c r="Y314" s="414"/>
      <c r="Z314" s="415"/>
      <c r="AA314" s="416"/>
      <c r="AB314" s="417"/>
      <c r="AC314" s="416"/>
      <c r="AD314" s="415"/>
      <c r="AE314" s="418"/>
      <c r="AF314" s="417"/>
      <c r="AG314" s="416"/>
      <c r="AH314" s="415"/>
      <c r="AI314" s="418"/>
      <c r="AJ314" s="417"/>
      <c r="AK314" s="416"/>
      <c r="AL314" s="415"/>
      <c r="AM314" s="403"/>
      <c r="AN314" s="405"/>
      <c r="AO314" s="381"/>
      <c r="AP314" s="403"/>
      <c r="AQ314" s="405"/>
      <c r="AR314" s="419"/>
      <c r="AS314" s="420"/>
      <c r="AT314" s="403"/>
      <c r="AU314" s="405"/>
      <c r="AV314" s="419"/>
      <c r="AW314" s="421"/>
      <c r="AX314" s="105" t="str">
        <f t="shared" ref="AX314:AX377" si="106">IF(SUM(BA314:BM314)&gt;0,"←未入力あり","")</f>
        <v/>
      </c>
      <c r="AY314" s="105" t="str">
        <f t="shared" ref="AY314:AY377" si="107">IF(BO314&lt;&gt;0,"←入力エラー","")</f>
        <v/>
      </c>
      <c r="AZ314" s="540"/>
      <c r="BA314" s="513">
        <f t="shared" ref="BA314:BA377" si="108">IF(AND($D314&lt;&gt;"",E314="",F314=""),1,0)</f>
        <v>0</v>
      </c>
      <c r="BB314" s="513">
        <f t="shared" ref="BB314:BB377" si="109">IF(AND($D314&lt;&gt;"",G314="",H314=""),1,0)</f>
        <v>0</v>
      </c>
      <c r="BC314" s="513">
        <f t="shared" ref="BC314:BC377" si="110">IF(AND($D314&lt;&gt;"",I314=""),1,0)</f>
        <v>0</v>
      </c>
      <c r="BD314" s="513">
        <f t="shared" ref="BD314:BD377" si="111">IF(AND(I314=801,L314=""),1,0)</f>
        <v>0</v>
      </c>
      <c r="BE314" s="513">
        <f t="shared" ref="BE314:BE377" si="112">IF(AND($D314&lt;&gt;"",COUNTA(M314:V314)=0),1,0)</f>
        <v>0</v>
      </c>
      <c r="BF314" s="513">
        <f t="shared" si="90"/>
        <v>0</v>
      </c>
      <c r="BG314" s="513">
        <f t="shared" ref="BG314:BG377" si="113">IF(AND($D314&lt;&gt;"",OR(Y314="",Z314="")),1,0)</f>
        <v>0</v>
      </c>
      <c r="BH314" s="513">
        <f t="shared" ref="BH314:BH377" si="114">IF(AND($D314&lt;&gt;"",$P314="○",OR(AA314="",AB314="",AC314="",AD314="")),1,0)</f>
        <v>0</v>
      </c>
      <c r="BI314" s="513">
        <f t="shared" ref="BI314:BI377" si="115">IF(AND($D314&lt;&gt;"",$Q314="○",OR(AE314="",AF314="",AG314="",AH314="")),1,0)</f>
        <v>0</v>
      </c>
      <c r="BJ314" s="513">
        <f t="shared" ref="BJ314:BJ377" si="116">IF(AND($D314&lt;&gt;"",$R314="○",OR(AI314="",AJ314="",AK314="",AL314="")),1,0)</f>
        <v>0</v>
      </c>
      <c r="BK314" s="513">
        <f t="shared" ref="BK314:BK377" si="117">IF(AND($D314&lt;&gt;"",$P314="○",OR(AM314="",AN314="",AO314="")),1,0)</f>
        <v>0</v>
      </c>
      <c r="BL314" s="513">
        <f t="shared" ref="BL314:BL377" si="118">IF(AND($D314&lt;&gt;"",$Q314="○",OR(AP314="",AQ314="",AR314="",AS314="")),1,0)</f>
        <v>0</v>
      </c>
      <c r="BM314" s="513">
        <f t="shared" ref="BM314:BM377" si="119">IF(AND($D314&lt;&gt;"",$R314="○",OR(AT314="",AU314="",AV314="",AW314="")),1,0)</f>
        <v>0</v>
      </c>
      <c r="BN314" s="513"/>
      <c r="BO314" s="513">
        <f t="shared" ref="BO314:BO377" si="120">IF(AND(COUNTA(M314:U314)&lt;&gt;0,V314&lt;&gt;""),1,0)</f>
        <v>0</v>
      </c>
      <c r="BP314" s="540"/>
      <c r="BQ314" s="540"/>
      <c r="BR314" s="540"/>
      <c r="BS314" s="540"/>
      <c r="BT314" s="540"/>
      <c r="BU314" s="540"/>
      <c r="BV314" s="540"/>
      <c r="BW314" s="539"/>
      <c r="BX314" s="539"/>
      <c r="BY314" s="539"/>
      <c r="BZ314" s="539"/>
      <c r="CA314" s="539"/>
      <c r="CB314" s="539"/>
      <c r="CC314" s="539"/>
      <c r="CD314" s="539"/>
      <c r="CE314" s="539"/>
      <c r="CF314" s="539"/>
      <c r="CG314" s="539"/>
      <c r="CH314" s="539"/>
      <c r="CI314" s="539"/>
      <c r="CJ314" s="539"/>
      <c r="CK314" s="539"/>
      <c r="CL314" s="539"/>
      <c r="CM314" s="539"/>
      <c r="CN314" s="539"/>
      <c r="CO314" s="539"/>
      <c r="CP314" s="364"/>
      <c r="CQ314" s="364"/>
    </row>
    <row r="315" spans="1:95" s="37" customFormat="1" ht="37.5" customHeight="1" x14ac:dyDescent="0.15">
      <c r="A315" s="687" t="str">
        <f>IF(B315&lt;&gt;"",設定!$C$4,"")</f>
        <v/>
      </c>
      <c r="B315" s="253" t="str">
        <f t="shared" si="88"/>
        <v/>
      </c>
      <c r="C315" s="444">
        <f t="shared" si="89"/>
        <v>303</v>
      </c>
      <c r="D315" s="767"/>
      <c r="E315" s="403"/>
      <c r="F315" s="404"/>
      <c r="G315" s="405"/>
      <c r="H315" s="406"/>
      <c r="I315" s="407"/>
      <c r="J315" s="408" t="str">
        <f>IFERROR(IF(I315="","",VLOOKUP(I315,国・地域!A:C,2,FALSE)),"正しい番号を入力してください")</f>
        <v/>
      </c>
      <c r="K315" s="409" t="str">
        <f>IFERROR(IF(I315="","",VLOOKUP(I315,国・地域!A:C,3,FALSE)),"正しい番号を入力してください")</f>
        <v/>
      </c>
      <c r="L315" s="381"/>
      <c r="M315" s="410"/>
      <c r="N315" s="411"/>
      <c r="O315" s="411"/>
      <c r="P315" s="411"/>
      <c r="Q315" s="411"/>
      <c r="R315" s="411"/>
      <c r="S315" s="411"/>
      <c r="T315" s="411"/>
      <c r="U315" s="412"/>
      <c r="V315" s="413"/>
      <c r="W315" s="412"/>
      <c r="X315" s="413"/>
      <c r="Y315" s="414"/>
      <c r="Z315" s="415"/>
      <c r="AA315" s="416"/>
      <c r="AB315" s="417"/>
      <c r="AC315" s="416"/>
      <c r="AD315" s="415"/>
      <c r="AE315" s="418"/>
      <c r="AF315" s="417"/>
      <c r="AG315" s="416"/>
      <c r="AH315" s="415"/>
      <c r="AI315" s="418"/>
      <c r="AJ315" s="417"/>
      <c r="AK315" s="416"/>
      <c r="AL315" s="415"/>
      <c r="AM315" s="403"/>
      <c r="AN315" s="405"/>
      <c r="AO315" s="381"/>
      <c r="AP315" s="403"/>
      <c r="AQ315" s="405"/>
      <c r="AR315" s="419"/>
      <c r="AS315" s="420"/>
      <c r="AT315" s="403"/>
      <c r="AU315" s="405"/>
      <c r="AV315" s="419"/>
      <c r="AW315" s="421"/>
      <c r="AX315" s="105" t="str">
        <f t="shared" si="106"/>
        <v/>
      </c>
      <c r="AY315" s="105" t="str">
        <f t="shared" si="107"/>
        <v/>
      </c>
      <c r="AZ315" s="540"/>
      <c r="BA315" s="513">
        <f t="shared" si="108"/>
        <v>0</v>
      </c>
      <c r="BB315" s="513">
        <f t="shared" si="109"/>
        <v>0</v>
      </c>
      <c r="BC315" s="513">
        <f t="shared" si="110"/>
        <v>0</v>
      </c>
      <c r="BD315" s="513">
        <f t="shared" si="111"/>
        <v>0</v>
      </c>
      <c r="BE315" s="513">
        <f t="shared" si="112"/>
        <v>0</v>
      </c>
      <c r="BF315" s="513">
        <f t="shared" si="90"/>
        <v>0</v>
      </c>
      <c r="BG315" s="513">
        <f t="shared" si="113"/>
        <v>0</v>
      </c>
      <c r="BH315" s="513">
        <f t="shared" si="114"/>
        <v>0</v>
      </c>
      <c r="BI315" s="513">
        <f t="shared" si="115"/>
        <v>0</v>
      </c>
      <c r="BJ315" s="513">
        <f t="shared" si="116"/>
        <v>0</v>
      </c>
      <c r="BK315" s="513">
        <f t="shared" si="117"/>
        <v>0</v>
      </c>
      <c r="BL315" s="513">
        <f t="shared" si="118"/>
        <v>0</v>
      </c>
      <c r="BM315" s="513">
        <f t="shared" si="119"/>
        <v>0</v>
      </c>
      <c r="BN315" s="513"/>
      <c r="BO315" s="513">
        <f t="shared" si="120"/>
        <v>0</v>
      </c>
      <c r="BP315" s="540"/>
      <c r="BQ315" s="540"/>
      <c r="BR315" s="540"/>
      <c r="BS315" s="540"/>
      <c r="BT315" s="540"/>
      <c r="BU315" s="540"/>
      <c r="BV315" s="540"/>
      <c r="BW315" s="539"/>
      <c r="BX315" s="539"/>
      <c r="BY315" s="539"/>
      <c r="BZ315" s="539"/>
      <c r="CA315" s="539"/>
      <c r="CB315" s="539"/>
      <c r="CC315" s="539"/>
      <c r="CD315" s="539"/>
      <c r="CE315" s="539"/>
      <c r="CF315" s="539"/>
      <c r="CG315" s="539"/>
      <c r="CH315" s="539"/>
      <c r="CI315" s="539"/>
      <c r="CJ315" s="539"/>
      <c r="CK315" s="539"/>
      <c r="CL315" s="539"/>
      <c r="CM315" s="539"/>
      <c r="CN315" s="539"/>
      <c r="CO315" s="539"/>
      <c r="CP315" s="364"/>
      <c r="CQ315" s="364"/>
    </row>
    <row r="316" spans="1:95" s="37" customFormat="1" ht="37.5" customHeight="1" x14ac:dyDescent="0.15">
      <c r="A316" s="687" t="str">
        <f>IF(B316&lt;&gt;"",設定!$C$4,"")</f>
        <v/>
      </c>
      <c r="B316" s="253" t="str">
        <f t="shared" si="88"/>
        <v/>
      </c>
      <c r="C316" s="444">
        <f t="shared" si="89"/>
        <v>304</v>
      </c>
      <c r="D316" s="767"/>
      <c r="E316" s="403"/>
      <c r="F316" s="404"/>
      <c r="G316" s="405"/>
      <c r="H316" s="406"/>
      <c r="I316" s="407"/>
      <c r="J316" s="408" t="str">
        <f>IFERROR(IF(I316="","",VLOOKUP(I316,国・地域!A:C,2,FALSE)),"正しい番号を入力してください")</f>
        <v/>
      </c>
      <c r="K316" s="409" t="str">
        <f>IFERROR(IF(I316="","",VLOOKUP(I316,国・地域!A:C,3,FALSE)),"正しい番号を入力してください")</f>
        <v/>
      </c>
      <c r="L316" s="381"/>
      <c r="M316" s="410"/>
      <c r="N316" s="411"/>
      <c r="O316" s="411"/>
      <c r="P316" s="411"/>
      <c r="Q316" s="411"/>
      <c r="R316" s="411"/>
      <c r="S316" s="411"/>
      <c r="T316" s="411"/>
      <c r="U316" s="412"/>
      <c r="V316" s="413"/>
      <c r="W316" s="412"/>
      <c r="X316" s="413"/>
      <c r="Y316" s="414"/>
      <c r="Z316" s="415"/>
      <c r="AA316" s="416"/>
      <c r="AB316" s="417"/>
      <c r="AC316" s="416"/>
      <c r="AD316" s="415"/>
      <c r="AE316" s="418"/>
      <c r="AF316" s="417"/>
      <c r="AG316" s="416"/>
      <c r="AH316" s="415"/>
      <c r="AI316" s="418"/>
      <c r="AJ316" s="417"/>
      <c r="AK316" s="416"/>
      <c r="AL316" s="415"/>
      <c r="AM316" s="403"/>
      <c r="AN316" s="405"/>
      <c r="AO316" s="381"/>
      <c r="AP316" s="403"/>
      <c r="AQ316" s="405"/>
      <c r="AR316" s="419"/>
      <c r="AS316" s="420"/>
      <c r="AT316" s="403"/>
      <c r="AU316" s="405"/>
      <c r="AV316" s="419"/>
      <c r="AW316" s="421"/>
      <c r="AX316" s="105" t="str">
        <f t="shared" si="106"/>
        <v/>
      </c>
      <c r="AY316" s="105" t="str">
        <f t="shared" si="107"/>
        <v/>
      </c>
      <c r="AZ316" s="540"/>
      <c r="BA316" s="513">
        <f t="shared" si="108"/>
        <v>0</v>
      </c>
      <c r="BB316" s="513">
        <f t="shared" si="109"/>
        <v>0</v>
      </c>
      <c r="BC316" s="513">
        <f t="shared" si="110"/>
        <v>0</v>
      </c>
      <c r="BD316" s="513">
        <f t="shared" si="111"/>
        <v>0</v>
      </c>
      <c r="BE316" s="513">
        <f t="shared" si="112"/>
        <v>0</v>
      </c>
      <c r="BF316" s="513">
        <f t="shared" si="90"/>
        <v>0</v>
      </c>
      <c r="BG316" s="513">
        <f t="shared" si="113"/>
        <v>0</v>
      </c>
      <c r="BH316" s="513">
        <f t="shared" si="114"/>
        <v>0</v>
      </c>
      <c r="BI316" s="513">
        <f t="shared" si="115"/>
        <v>0</v>
      </c>
      <c r="BJ316" s="513">
        <f t="shared" si="116"/>
        <v>0</v>
      </c>
      <c r="BK316" s="513">
        <f t="shared" si="117"/>
        <v>0</v>
      </c>
      <c r="BL316" s="513">
        <f t="shared" si="118"/>
        <v>0</v>
      </c>
      <c r="BM316" s="513">
        <f t="shared" si="119"/>
        <v>0</v>
      </c>
      <c r="BN316" s="513"/>
      <c r="BO316" s="513">
        <f t="shared" si="120"/>
        <v>0</v>
      </c>
      <c r="BP316" s="540"/>
      <c r="BQ316" s="540"/>
      <c r="BR316" s="540"/>
      <c r="BS316" s="540"/>
      <c r="BT316" s="540"/>
      <c r="BU316" s="540"/>
      <c r="BV316" s="540"/>
      <c r="BW316" s="539"/>
      <c r="BX316" s="539"/>
      <c r="BY316" s="539"/>
      <c r="BZ316" s="539"/>
      <c r="CA316" s="539"/>
      <c r="CB316" s="539"/>
      <c r="CC316" s="539"/>
      <c r="CD316" s="539"/>
      <c r="CE316" s="539"/>
      <c r="CF316" s="539"/>
      <c r="CG316" s="539"/>
      <c r="CH316" s="539"/>
      <c r="CI316" s="539"/>
      <c r="CJ316" s="539"/>
      <c r="CK316" s="539"/>
      <c r="CL316" s="539"/>
      <c r="CM316" s="539"/>
      <c r="CN316" s="539"/>
      <c r="CO316" s="539"/>
      <c r="CP316" s="364"/>
      <c r="CQ316" s="364"/>
    </row>
    <row r="317" spans="1:95" s="37" customFormat="1" ht="37.5" customHeight="1" x14ac:dyDescent="0.15">
      <c r="A317" s="738" t="str">
        <f>IF(B317&lt;&gt;"",設定!$C$4,"")</f>
        <v/>
      </c>
      <c r="B317" s="254" t="str">
        <f t="shared" si="88"/>
        <v/>
      </c>
      <c r="C317" s="445">
        <f t="shared" si="89"/>
        <v>305</v>
      </c>
      <c r="D317" s="768"/>
      <c r="E317" s="422"/>
      <c r="F317" s="423"/>
      <c r="G317" s="424"/>
      <c r="H317" s="425"/>
      <c r="I317" s="426"/>
      <c r="J317" s="427" t="str">
        <f>IFERROR(IF(I317="","",VLOOKUP(I317,国・地域!A:C,2,FALSE)),"正しい番号を入力してください")</f>
        <v/>
      </c>
      <c r="K317" s="428" t="str">
        <f>IFERROR(IF(I317="","",VLOOKUP(I317,国・地域!A:C,3,FALSE)),"正しい番号を入力してください")</f>
        <v/>
      </c>
      <c r="L317" s="382"/>
      <c r="M317" s="429"/>
      <c r="N317" s="430"/>
      <c r="O317" s="430"/>
      <c r="P317" s="430"/>
      <c r="Q317" s="430"/>
      <c r="R317" s="430"/>
      <c r="S317" s="430"/>
      <c r="T317" s="430"/>
      <c r="U317" s="431"/>
      <c r="V317" s="432"/>
      <c r="W317" s="431"/>
      <c r="X317" s="432"/>
      <c r="Y317" s="433"/>
      <c r="Z317" s="434"/>
      <c r="AA317" s="435"/>
      <c r="AB317" s="436"/>
      <c r="AC317" s="435"/>
      <c r="AD317" s="434"/>
      <c r="AE317" s="437"/>
      <c r="AF317" s="436"/>
      <c r="AG317" s="435"/>
      <c r="AH317" s="434"/>
      <c r="AI317" s="437"/>
      <c r="AJ317" s="436"/>
      <c r="AK317" s="435"/>
      <c r="AL317" s="434"/>
      <c r="AM317" s="422"/>
      <c r="AN317" s="424"/>
      <c r="AO317" s="382"/>
      <c r="AP317" s="422"/>
      <c r="AQ317" s="424"/>
      <c r="AR317" s="438"/>
      <c r="AS317" s="439"/>
      <c r="AT317" s="422"/>
      <c r="AU317" s="424"/>
      <c r="AV317" s="438"/>
      <c r="AW317" s="440"/>
      <c r="AX317" s="105" t="str">
        <f t="shared" si="106"/>
        <v/>
      </c>
      <c r="AY317" s="105" t="str">
        <f t="shared" si="107"/>
        <v/>
      </c>
      <c r="AZ317" s="540"/>
      <c r="BA317" s="513">
        <f t="shared" si="108"/>
        <v>0</v>
      </c>
      <c r="BB317" s="513">
        <f t="shared" si="109"/>
        <v>0</v>
      </c>
      <c r="BC317" s="513">
        <f t="shared" si="110"/>
        <v>0</v>
      </c>
      <c r="BD317" s="513">
        <f t="shared" si="111"/>
        <v>0</v>
      </c>
      <c r="BE317" s="513">
        <f t="shared" si="112"/>
        <v>0</v>
      </c>
      <c r="BF317" s="513">
        <f t="shared" si="90"/>
        <v>0</v>
      </c>
      <c r="BG317" s="513">
        <f t="shared" si="113"/>
        <v>0</v>
      </c>
      <c r="BH317" s="513">
        <f t="shared" si="114"/>
        <v>0</v>
      </c>
      <c r="BI317" s="513">
        <f t="shared" si="115"/>
        <v>0</v>
      </c>
      <c r="BJ317" s="513">
        <f t="shared" si="116"/>
        <v>0</v>
      </c>
      <c r="BK317" s="513">
        <f t="shared" si="117"/>
        <v>0</v>
      </c>
      <c r="BL317" s="513">
        <f t="shared" si="118"/>
        <v>0</v>
      </c>
      <c r="BM317" s="513">
        <f t="shared" si="119"/>
        <v>0</v>
      </c>
      <c r="BN317" s="513"/>
      <c r="BO317" s="513">
        <f t="shared" si="120"/>
        <v>0</v>
      </c>
      <c r="BP317" s="540"/>
      <c r="BQ317" s="540"/>
      <c r="BR317" s="540"/>
      <c r="BS317" s="540"/>
      <c r="BT317" s="540"/>
      <c r="BU317" s="540"/>
      <c r="BV317" s="540"/>
      <c r="BW317" s="539"/>
      <c r="BX317" s="539"/>
      <c r="BY317" s="539"/>
      <c r="BZ317" s="539"/>
      <c r="CA317" s="539"/>
      <c r="CB317" s="539"/>
      <c r="CC317" s="539"/>
      <c r="CD317" s="539"/>
      <c r="CE317" s="539"/>
      <c r="CF317" s="539"/>
      <c r="CG317" s="539"/>
      <c r="CH317" s="539"/>
      <c r="CI317" s="539"/>
      <c r="CJ317" s="539"/>
      <c r="CK317" s="539"/>
      <c r="CL317" s="539"/>
      <c r="CM317" s="539"/>
      <c r="CN317" s="539"/>
      <c r="CO317" s="539"/>
      <c r="CP317" s="364"/>
      <c r="CQ317" s="364"/>
    </row>
    <row r="318" spans="1:95" s="37" customFormat="1" ht="37.5" customHeight="1" x14ac:dyDescent="0.15">
      <c r="A318" s="739" t="str">
        <f>IF(B318&lt;&gt;"",設定!$C$4,"")</f>
        <v/>
      </c>
      <c r="B318" s="731" t="str">
        <f t="shared" si="88"/>
        <v/>
      </c>
      <c r="C318" s="376">
        <f t="shared" si="89"/>
        <v>306</v>
      </c>
      <c r="D318" s="766"/>
      <c r="E318" s="384"/>
      <c r="F318" s="385"/>
      <c r="G318" s="386"/>
      <c r="H318" s="387"/>
      <c r="I318" s="388"/>
      <c r="J318" s="389" t="str">
        <f>IFERROR(IF(I318="","",VLOOKUP(I318,国・地域!A:C,2,FALSE)),"正しい番号を入力してください")</f>
        <v/>
      </c>
      <c r="K318" s="390" t="str">
        <f>IFERROR(IF(I318="","",VLOOKUP(I318,国・地域!A:C,3,FALSE)),"正しい番号を入力してください")</f>
        <v/>
      </c>
      <c r="L318" s="383"/>
      <c r="M318" s="391"/>
      <c r="N318" s="392"/>
      <c r="O318" s="392"/>
      <c r="P318" s="392"/>
      <c r="Q318" s="392"/>
      <c r="R318" s="392"/>
      <c r="S318" s="392"/>
      <c r="T318" s="392"/>
      <c r="U318" s="393"/>
      <c r="V318" s="394"/>
      <c r="W318" s="393"/>
      <c r="X318" s="394"/>
      <c r="Y318" s="395"/>
      <c r="Z318" s="396"/>
      <c r="AA318" s="397"/>
      <c r="AB318" s="398"/>
      <c r="AC318" s="397"/>
      <c r="AD318" s="396"/>
      <c r="AE318" s="399"/>
      <c r="AF318" s="398"/>
      <c r="AG318" s="397"/>
      <c r="AH318" s="396"/>
      <c r="AI318" s="399"/>
      <c r="AJ318" s="398"/>
      <c r="AK318" s="397"/>
      <c r="AL318" s="396"/>
      <c r="AM318" s="384"/>
      <c r="AN318" s="386"/>
      <c r="AO318" s="383"/>
      <c r="AP318" s="384"/>
      <c r="AQ318" s="386"/>
      <c r="AR318" s="400"/>
      <c r="AS318" s="401"/>
      <c r="AT318" s="384"/>
      <c r="AU318" s="386"/>
      <c r="AV318" s="400"/>
      <c r="AW318" s="402"/>
      <c r="AX318" s="105" t="str">
        <f t="shared" si="106"/>
        <v/>
      </c>
      <c r="AY318" s="105" t="str">
        <f t="shared" si="107"/>
        <v/>
      </c>
      <c r="AZ318" s="540"/>
      <c r="BA318" s="513">
        <f t="shared" si="108"/>
        <v>0</v>
      </c>
      <c r="BB318" s="513">
        <f t="shared" si="109"/>
        <v>0</v>
      </c>
      <c r="BC318" s="513">
        <f t="shared" si="110"/>
        <v>0</v>
      </c>
      <c r="BD318" s="513">
        <f t="shared" si="111"/>
        <v>0</v>
      </c>
      <c r="BE318" s="513">
        <f t="shared" si="112"/>
        <v>0</v>
      </c>
      <c r="BF318" s="513">
        <f t="shared" si="90"/>
        <v>0</v>
      </c>
      <c r="BG318" s="513">
        <f t="shared" si="113"/>
        <v>0</v>
      </c>
      <c r="BH318" s="513">
        <f t="shared" si="114"/>
        <v>0</v>
      </c>
      <c r="BI318" s="513">
        <f t="shared" si="115"/>
        <v>0</v>
      </c>
      <c r="BJ318" s="513">
        <f t="shared" si="116"/>
        <v>0</v>
      </c>
      <c r="BK318" s="513">
        <f t="shared" si="117"/>
        <v>0</v>
      </c>
      <c r="BL318" s="513">
        <f t="shared" si="118"/>
        <v>0</v>
      </c>
      <c r="BM318" s="513">
        <f t="shared" si="119"/>
        <v>0</v>
      </c>
      <c r="BN318" s="513"/>
      <c r="BO318" s="513">
        <f t="shared" si="120"/>
        <v>0</v>
      </c>
      <c r="BP318" s="540"/>
      <c r="BQ318" s="540"/>
      <c r="BR318" s="540"/>
      <c r="BS318" s="540"/>
      <c r="BT318" s="540"/>
      <c r="BU318" s="540"/>
      <c r="BV318" s="540"/>
      <c r="BW318" s="539"/>
      <c r="BX318" s="539"/>
      <c r="BY318" s="539"/>
      <c r="BZ318" s="539"/>
      <c r="CA318" s="539"/>
      <c r="CB318" s="539"/>
      <c r="CC318" s="539"/>
      <c r="CD318" s="539"/>
      <c r="CE318" s="539"/>
      <c r="CF318" s="539"/>
      <c r="CG318" s="539"/>
      <c r="CH318" s="539"/>
      <c r="CI318" s="539"/>
      <c r="CJ318" s="539"/>
      <c r="CK318" s="539"/>
      <c r="CL318" s="539"/>
      <c r="CM318" s="539"/>
      <c r="CN318" s="539"/>
      <c r="CO318" s="539"/>
      <c r="CP318" s="364"/>
      <c r="CQ318" s="364"/>
    </row>
    <row r="319" spans="1:95" s="37" customFormat="1" ht="37.5" customHeight="1" x14ac:dyDescent="0.15">
      <c r="A319" s="687" t="str">
        <f>IF(B319&lt;&gt;"",設定!$C$4,"")</f>
        <v/>
      </c>
      <c r="B319" s="253" t="str">
        <f t="shared" si="88"/>
        <v/>
      </c>
      <c r="C319" s="444">
        <f t="shared" si="89"/>
        <v>307</v>
      </c>
      <c r="D319" s="767"/>
      <c r="E319" s="403"/>
      <c r="F319" s="404"/>
      <c r="G319" s="405"/>
      <c r="H319" s="406"/>
      <c r="I319" s="407"/>
      <c r="J319" s="408" t="str">
        <f>IFERROR(IF(I319="","",VLOOKUP(I319,国・地域!A:C,2,FALSE)),"正しい番号を入力してください")</f>
        <v/>
      </c>
      <c r="K319" s="409" t="str">
        <f>IFERROR(IF(I319="","",VLOOKUP(I319,国・地域!A:C,3,FALSE)),"正しい番号を入力してください")</f>
        <v/>
      </c>
      <c r="L319" s="381"/>
      <c r="M319" s="410"/>
      <c r="N319" s="411"/>
      <c r="O319" s="411"/>
      <c r="P319" s="411"/>
      <c r="Q319" s="411"/>
      <c r="R319" s="411"/>
      <c r="S319" s="411"/>
      <c r="T319" s="411"/>
      <c r="U319" s="412"/>
      <c r="V319" s="413"/>
      <c r="W319" s="412"/>
      <c r="X319" s="413"/>
      <c r="Y319" s="414"/>
      <c r="Z319" s="415"/>
      <c r="AA319" s="416"/>
      <c r="AB319" s="417"/>
      <c r="AC319" s="416"/>
      <c r="AD319" s="415"/>
      <c r="AE319" s="418"/>
      <c r="AF319" s="417"/>
      <c r="AG319" s="416"/>
      <c r="AH319" s="415"/>
      <c r="AI319" s="418"/>
      <c r="AJ319" s="417"/>
      <c r="AK319" s="416"/>
      <c r="AL319" s="415"/>
      <c r="AM319" s="403"/>
      <c r="AN319" s="405"/>
      <c r="AO319" s="381"/>
      <c r="AP319" s="403"/>
      <c r="AQ319" s="405"/>
      <c r="AR319" s="419"/>
      <c r="AS319" s="420"/>
      <c r="AT319" s="403"/>
      <c r="AU319" s="405"/>
      <c r="AV319" s="419"/>
      <c r="AW319" s="421"/>
      <c r="AX319" s="105" t="str">
        <f t="shared" si="106"/>
        <v/>
      </c>
      <c r="AY319" s="105" t="str">
        <f t="shared" si="107"/>
        <v/>
      </c>
      <c r="AZ319" s="540"/>
      <c r="BA319" s="513">
        <f t="shared" si="108"/>
        <v>0</v>
      </c>
      <c r="BB319" s="513">
        <f t="shared" si="109"/>
        <v>0</v>
      </c>
      <c r="BC319" s="513">
        <f t="shared" si="110"/>
        <v>0</v>
      </c>
      <c r="BD319" s="513">
        <f t="shared" si="111"/>
        <v>0</v>
      </c>
      <c r="BE319" s="513">
        <f t="shared" si="112"/>
        <v>0</v>
      </c>
      <c r="BF319" s="513">
        <f t="shared" si="90"/>
        <v>0</v>
      </c>
      <c r="BG319" s="513">
        <f t="shared" si="113"/>
        <v>0</v>
      </c>
      <c r="BH319" s="513">
        <f t="shared" si="114"/>
        <v>0</v>
      </c>
      <c r="BI319" s="513">
        <f t="shared" si="115"/>
        <v>0</v>
      </c>
      <c r="BJ319" s="513">
        <f t="shared" si="116"/>
        <v>0</v>
      </c>
      <c r="BK319" s="513">
        <f t="shared" si="117"/>
        <v>0</v>
      </c>
      <c r="BL319" s="513">
        <f t="shared" si="118"/>
        <v>0</v>
      </c>
      <c r="BM319" s="513">
        <f t="shared" si="119"/>
        <v>0</v>
      </c>
      <c r="BN319" s="513"/>
      <c r="BO319" s="513">
        <f t="shared" si="120"/>
        <v>0</v>
      </c>
      <c r="BP319" s="540"/>
      <c r="BQ319" s="540"/>
      <c r="BR319" s="540"/>
      <c r="BS319" s="540"/>
      <c r="BT319" s="540"/>
      <c r="BU319" s="540"/>
      <c r="BV319" s="540"/>
      <c r="BW319" s="539"/>
      <c r="BX319" s="539"/>
      <c r="BY319" s="539"/>
      <c r="BZ319" s="539"/>
      <c r="CA319" s="539"/>
      <c r="CB319" s="539"/>
      <c r="CC319" s="539"/>
      <c r="CD319" s="539"/>
      <c r="CE319" s="539"/>
      <c r="CF319" s="539"/>
      <c r="CG319" s="539"/>
      <c r="CH319" s="539"/>
      <c r="CI319" s="539"/>
      <c r="CJ319" s="539"/>
      <c r="CK319" s="539"/>
      <c r="CL319" s="539"/>
      <c r="CM319" s="539"/>
      <c r="CN319" s="539"/>
      <c r="CO319" s="539"/>
      <c r="CP319" s="364"/>
      <c r="CQ319" s="364"/>
    </row>
    <row r="320" spans="1:95" s="37" customFormat="1" ht="37.5" customHeight="1" x14ac:dyDescent="0.15">
      <c r="A320" s="687" t="str">
        <f>IF(B320&lt;&gt;"",設定!$C$4,"")</f>
        <v/>
      </c>
      <c r="B320" s="253" t="str">
        <f t="shared" si="88"/>
        <v/>
      </c>
      <c r="C320" s="444">
        <f t="shared" si="89"/>
        <v>308</v>
      </c>
      <c r="D320" s="767"/>
      <c r="E320" s="403"/>
      <c r="F320" s="404"/>
      <c r="G320" s="405"/>
      <c r="H320" s="406"/>
      <c r="I320" s="407"/>
      <c r="J320" s="408" t="str">
        <f>IFERROR(IF(I320="","",VLOOKUP(I320,国・地域!A:C,2,FALSE)),"正しい番号を入力してください")</f>
        <v/>
      </c>
      <c r="K320" s="409" t="str">
        <f>IFERROR(IF(I320="","",VLOOKUP(I320,国・地域!A:C,3,FALSE)),"正しい番号を入力してください")</f>
        <v/>
      </c>
      <c r="L320" s="381"/>
      <c r="M320" s="410"/>
      <c r="N320" s="411"/>
      <c r="O320" s="411"/>
      <c r="P320" s="411"/>
      <c r="Q320" s="411"/>
      <c r="R320" s="411"/>
      <c r="S320" s="411"/>
      <c r="T320" s="411"/>
      <c r="U320" s="412"/>
      <c r="V320" s="413"/>
      <c r="W320" s="412"/>
      <c r="X320" s="413"/>
      <c r="Y320" s="414"/>
      <c r="Z320" s="415"/>
      <c r="AA320" s="416"/>
      <c r="AB320" s="417"/>
      <c r="AC320" s="416"/>
      <c r="AD320" s="415"/>
      <c r="AE320" s="418"/>
      <c r="AF320" s="417"/>
      <c r="AG320" s="416"/>
      <c r="AH320" s="415"/>
      <c r="AI320" s="418"/>
      <c r="AJ320" s="417"/>
      <c r="AK320" s="416"/>
      <c r="AL320" s="415"/>
      <c r="AM320" s="403"/>
      <c r="AN320" s="405"/>
      <c r="AO320" s="381"/>
      <c r="AP320" s="403"/>
      <c r="AQ320" s="405"/>
      <c r="AR320" s="419"/>
      <c r="AS320" s="420"/>
      <c r="AT320" s="403"/>
      <c r="AU320" s="405"/>
      <c r="AV320" s="419"/>
      <c r="AW320" s="421"/>
      <c r="AX320" s="105" t="str">
        <f t="shared" si="106"/>
        <v/>
      </c>
      <c r="AY320" s="105" t="str">
        <f t="shared" si="107"/>
        <v/>
      </c>
      <c r="AZ320" s="540"/>
      <c r="BA320" s="513">
        <f t="shared" si="108"/>
        <v>0</v>
      </c>
      <c r="BB320" s="513">
        <f t="shared" si="109"/>
        <v>0</v>
      </c>
      <c r="BC320" s="513">
        <f t="shared" si="110"/>
        <v>0</v>
      </c>
      <c r="BD320" s="513">
        <f t="shared" si="111"/>
        <v>0</v>
      </c>
      <c r="BE320" s="513">
        <f t="shared" si="112"/>
        <v>0</v>
      </c>
      <c r="BF320" s="513">
        <f t="shared" si="90"/>
        <v>0</v>
      </c>
      <c r="BG320" s="513">
        <f t="shared" si="113"/>
        <v>0</v>
      </c>
      <c r="BH320" s="513">
        <f t="shared" si="114"/>
        <v>0</v>
      </c>
      <c r="BI320" s="513">
        <f t="shared" si="115"/>
        <v>0</v>
      </c>
      <c r="BJ320" s="513">
        <f t="shared" si="116"/>
        <v>0</v>
      </c>
      <c r="BK320" s="513">
        <f t="shared" si="117"/>
        <v>0</v>
      </c>
      <c r="BL320" s="513">
        <f t="shared" si="118"/>
        <v>0</v>
      </c>
      <c r="BM320" s="513">
        <f t="shared" si="119"/>
        <v>0</v>
      </c>
      <c r="BN320" s="513"/>
      <c r="BO320" s="513">
        <f t="shared" si="120"/>
        <v>0</v>
      </c>
      <c r="BP320" s="540"/>
      <c r="BQ320" s="540"/>
      <c r="BR320" s="540"/>
      <c r="BS320" s="540"/>
      <c r="BT320" s="540"/>
      <c r="BU320" s="540"/>
      <c r="BV320" s="540"/>
      <c r="BW320" s="539"/>
      <c r="BX320" s="539"/>
      <c r="BY320" s="539"/>
      <c r="BZ320" s="539"/>
      <c r="CA320" s="539"/>
      <c r="CB320" s="539"/>
      <c r="CC320" s="539"/>
      <c r="CD320" s="539"/>
      <c r="CE320" s="539"/>
      <c r="CF320" s="539"/>
      <c r="CG320" s="539"/>
      <c r="CH320" s="539"/>
      <c r="CI320" s="539"/>
      <c r="CJ320" s="539"/>
      <c r="CK320" s="539"/>
      <c r="CL320" s="539"/>
      <c r="CM320" s="539"/>
      <c r="CN320" s="539"/>
      <c r="CO320" s="539"/>
      <c r="CP320" s="364"/>
      <c r="CQ320" s="364"/>
    </row>
    <row r="321" spans="1:95" s="37" customFormat="1" ht="37.5" customHeight="1" x14ac:dyDescent="0.15">
      <c r="A321" s="687" t="str">
        <f>IF(B321&lt;&gt;"",設定!$C$4,"")</f>
        <v/>
      </c>
      <c r="B321" s="253" t="str">
        <f t="shared" si="88"/>
        <v/>
      </c>
      <c r="C321" s="444">
        <f t="shared" si="89"/>
        <v>309</v>
      </c>
      <c r="D321" s="767"/>
      <c r="E321" s="403"/>
      <c r="F321" s="404"/>
      <c r="G321" s="405"/>
      <c r="H321" s="406"/>
      <c r="I321" s="407"/>
      <c r="J321" s="408" t="str">
        <f>IFERROR(IF(I321="","",VLOOKUP(I321,国・地域!A:C,2,FALSE)),"正しい番号を入力してください")</f>
        <v/>
      </c>
      <c r="K321" s="409" t="str">
        <f>IFERROR(IF(I321="","",VLOOKUP(I321,国・地域!A:C,3,FALSE)),"正しい番号を入力してください")</f>
        <v/>
      </c>
      <c r="L321" s="381"/>
      <c r="M321" s="410"/>
      <c r="N321" s="411"/>
      <c r="O321" s="411"/>
      <c r="P321" s="411"/>
      <c r="Q321" s="411"/>
      <c r="R321" s="411"/>
      <c r="S321" s="411"/>
      <c r="T321" s="411"/>
      <c r="U321" s="412"/>
      <c r="V321" s="413"/>
      <c r="W321" s="412"/>
      <c r="X321" s="413"/>
      <c r="Y321" s="414"/>
      <c r="Z321" s="415"/>
      <c r="AA321" s="416"/>
      <c r="AB321" s="417"/>
      <c r="AC321" s="416"/>
      <c r="AD321" s="415"/>
      <c r="AE321" s="418"/>
      <c r="AF321" s="417"/>
      <c r="AG321" s="416"/>
      <c r="AH321" s="415"/>
      <c r="AI321" s="418"/>
      <c r="AJ321" s="417"/>
      <c r="AK321" s="416"/>
      <c r="AL321" s="415"/>
      <c r="AM321" s="403"/>
      <c r="AN321" s="405"/>
      <c r="AO321" s="381"/>
      <c r="AP321" s="403"/>
      <c r="AQ321" s="405"/>
      <c r="AR321" s="419"/>
      <c r="AS321" s="420"/>
      <c r="AT321" s="403"/>
      <c r="AU321" s="405"/>
      <c r="AV321" s="419"/>
      <c r="AW321" s="421"/>
      <c r="AX321" s="105" t="str">
        <f t="shared" si="106"/>
        <v/>
      </c>
      <c r="AY321" s="105" t="str">
        <f t="shared" si="107"/>
        <v/>
      </c>
      <c r="AZ321" s="540"/>
      <c r="BA321" s="513">
        <f t="shared" si="108"/>
        <v>0</v>
      </c>
      <c r="BB321" s="513">
        <f t="shared" si="109"/>
        <v>0</v>
      </c>
      <c r="BC321" s="513">
        <f t="shared" si="110"/>
        <v>0</v>
      </c>
      <c r="BD321" s="513">
        <f t="shared" si="111"/>
        <v>0</v>
      </c>
      <c r="BE321" s="513">
        <f t="shared" si="112"/>
        <v>0</v>
      </c>
      <c r="BF321" s="513">
        <f t="shared" si="90"/>
        <v>0</v>
      </c>
      <c r="BG321" s="513">
        <f t="shared" si="113"/>
        <v>0</v>
      </c>
      <c r="BH321" s="513">
        <f t="shared" si="114"/>
        <v>0</v>
      </c>
      <c r="BI321" s="513">
        <f t="shared" si="115"/>
        <v>0</v>
      </c>
      <c r="BJ321" s="513">
        <f t="shared" si="116"/>
        <v>0</v>
      </c>
      <c r="BK321" s="513">
        <f t="shared" si="117"/>
        <v>0</v>
      </c>
      <c r="BL321" s="513">
        <f t="shared" si="118"/>
        <v>0</v>
      </c>
      <c r="BM321" s="513">
        <f t="shared" si="119"/>
        <v>0</v>
      </c>
      <c r="BN321" s="513"/>
      <c r="BO321" s="513">
        <f t="shared" si="120"/>
        <v>0</v>
      </c>
      <c r="BP321" s="540"/>
      <c r="BQ321" s="540"/>
      <c r="BR321" s="540"/>
      <c r="BS321" s="540"/>
      <c r="BT321" s="540"/>
      <c r="BU321" s="540"/>
      <c r="BV321" s="540"/>
      <c r="BW321" s="539"/>
      <c r="BX321" s="539"/>
      <c r="BY321" s="539"/>
      <c r="BZ321" s="539"/>
      <c r="CA321" s="539"/>
      <c r="CB321" s="539"/>
      <c r="CC321" s="539"/>
      <c r="CD321" s="539"/>
      <c r="CE321" s="539"/>
      <c r="CF321" s="539"/>
      <c r="CG321" s="539"/>
      <c r="CH321" s="539"/>
      <c r="CI321" s="539"/>
      <c r="CJ321" s="539"/>
      <c r="CK321" s="539"/>
      <c r="CL321" s="539"/>
      <c r="CM321" s="539"/>
      <c r="CN321" s="539"/>
      <c r="CO321" s="539"/>
      <c r="CP321" s="364"/>
      <c r="CQ321" s="364"/>
    </row>
    <row r="322" spans="1:95" s="37" customFormat="1" ht="37.5" customHeight="1" x14ac:dyDescent="0.15">
      <c r="A322" s="738" t="str">
        <f>IF(B322&lt;&gt;"",設定!$C$4,"")</f>
        <v/>
      </c>
      <c r="B322" s="254" t="str">
        <f t="shared" si="88"/>
        <v/>
      </c>
      <c r="C322" s="445">
        <f t="shared" si="89"/>
        <v>310</v>
      </c>
      <c r="D322" s="768"/>
      <c r="E322" s="422"/>
      <c r="F322" s="423"/>
      <c r="G322" s="424"/>
      <c r="H322" s="425"/>
      <c r="I322" s="426"/>
      <c r="J322" s="427" t="str">
        <f>IFERROR(IF(I322="","",VLOOKUP(I322,国・地域!A:C,2,FALSE)),"正しい番号を入力してください")</f>
        <v/>
      </c>
      <c r="K322" s="428" t="str">
        <f>IFERROR(IF(I322="","",VLOOKUP(I322,国・地域!A:C,3,FALSE)),"正しい番号を入力してください")</f>
        <v/>
      </c>
      <c r="L322" s="382"/>
      <c r="M322" s="429"/>
      <c r="N322" s="430"/>
      <c r="O322" s="430"/>
      <c r="P322" s="430"/>
      <c r="Q322" s="430"/>
      <c r="R322" s="430"/>
      <c r="S322" s="430"/>
      <c r="T322" s="430"/>
      <c r="U322" s="431"/>
      <c r="V322" s="432"/>
      <c r="W322" s="431"/>
      <c r="X322" s="432"/>
      <c r="Y322" s="433"/>
      <c r="Z322" s="434"/>
      <c r="AA322" s="435"/>
      <c r="AB322" s="436"/>
      <c r="AC322" s="435"/>
      <c r="AD322" s="434"/>
      <c r="AE322" s="437"/>
      <c r="AF322" s="436"/>
      <c r="AG322" s="435"/>
      <c r="AH322" s="434"/>
      <c r="AI322" s="437"/>
      <c r="AJ322" s="436"/>
      <c r="AK322" s="435"/>
      <c r="AL322" s="434"/>
      <c r="AM322" s="422"/>
      <c r="AN322" s="424"/>
      <c r="AO322" s="382"/>
      <c r="AP322" s="422"/>
      <c r="AQ322" s="424"/>
      <c r="AR322" s="438"/>
      <c r="AS322" s="439"/>
      <c r="AT322" s="422"/>
      <c r="AU322" s="424"/>
      <c r="AV322" s="438"/>
      <c r="AW322" s="440"/>
      <c r="AX322" s="105" t="str">
        <f t="shared" si="106"/>
        <v/>
      </c>
      <c r="AY322" s="105" t="str">
        <f t="shared" si="107"/>
        <v/>
      </c>
      <c r="AZ322" s="540"/>
      <c r="BA322" s="513">
        <f t="shared" si="108"/>
        <v>0</v>
      </c>
      <c r="BB322" s="513">
        <f t="shared" si="109"/>
        <v>0</v>
      </c>
      <c r="BC322" s="513">
        <f t="shared" si="110"/>
        <v>0</v>
      </c>
      <c r="BD322" s="513">
        <f t="shared" si="111"/>
        <v>0</v>
      </c>
      <c r="BE322" s="513">
        <f t="shared" si="112"/>
        <v>0</v>
      </c>
      <c r="BF322" s="513">
        <f t="shared" si="90"/>
        <v>0</v>
      </c>
      <c r="BG322" s="513">
        <f t="shared" si="113"/>
        <v>0</v>
      </c>
      <c r="BH322" s="513">
        <f t="shared" si="114"/>
        <v>0</v>
      </c>
      <c r="BI322" s="513">
        <f t="shared" si="115"/>
        <v>0</v>
      </c>
      <c r="BJ322" s="513">
        <f t="shared" si="116"/>
        <v>0</v>
      </c>
      <c r="BK322" s="513">
        <f t="shared" si="117"/>
        <v>0</v>
      </c>
      <c r="BL322" s="513">
        <f t="shared" si="118"/>
        <v>0</v>
      </c>
      <c r="BM322" s="513">
        <f t="shared" si="119"/>
        <v>0</v>
      </c>
      <c r="BN322" s="513"/>
      <c r="BO322" s="513">
        <f t="shared" si="120"/>
        <v>0</v>
      </c>
      <c r="BP322" s="540"/>
      <c r="BQ322" s="540"/>
      <c r="BR322" s="540"/>
      <c r="BS322" s="540"/>
      <c r="BT322" s="540"/>
      <c r="BU322" s="540"/>
      <c r="BV322" s="540"/>
      <c r="BW322" s="539"/>
      <c r="BX322" s="539"/>
      <c r="BY322" s="539"/>
      <c r="BZ322" s="539"/>
      <c r="CA322" s="539"/>
      <c r="CB322" s="539"/>
      <c r="CC322" s="539"/>
      <c r="CD322" s="539"/>
      <c r="CE322" s="539"/>
      <c r="CF322" s="539"/>
      <c r="CG322" s="539"/>
      <c r="CH322" s="539"/>
      <c r="CI322" s="539"/>
      <c r="CJ322" s="539"/>
      <c r="CK322" s="539"/>
      <c r="CL322" s="539"/>
      <c r="CM322" s="539"/>
      <c r="CN322" s="539"/>
      <c r="CO322" s="539"/>
      <c r="CP322" s="364"/>
      <c r="CQ322" s="364"/>
    </row>
    <row r="323" spans="1:95" s="37" customFormat="1" ht="37.5" customHeight="1" x14ac:dyDescent="0.15">
      <c r="A323" s="739" t="str">
        <f>IF(B323&lt;&gt;"",設定!$C$4,"")</f>
        <v/>
      </c>
      <c r="B323" s="731" t="str">
        <f t="shared" si="88"/>
        <v/>
      </c>
      <c r="C323" s="376">
        <f t="shared" si="89"/>
        <v>311</v>
      </c>
      <c r="D323" s="766"/>
      <c r="E323" s="384"/>
      <c r="F323" s="385"/>
      <c r="G323" s="386"/>
      <c r="H323" s="387"/>
      <c r="I323" s="388"/>
      <c r="J323" s="389" t="str">
        <f>IFERROR(IF(I323="","",VLOOKUP(I323,国・地域!A:C,2,FALSE)),"正しい番号を入力してください")</f>
        <v/>
      </c>
      <c r="K323" s="390" t="str">
        <f>IFERROR(IF(I323="","",VLOOKUP(I323,国・地域!A:C,3,FALSE)),"正しい番号を入力してください")</f>
        <v/>
      </c>
      <c r="L323" s="383"/>
      <c r="M323" s="391"/>
      <c r="N323" s="392"/>
      <c r="O323" s="392"/>
      <c r="P323" s="392"/>
      <c r="Q323" s="392"/>
      <c r="R323" s="392"/>
      <c r="S323" s="392"/>
      <c r="T323" s="392"/>
      <c r="U323" s="393"/>
      <c r="V323" s="394"/>
      <c r="W323" s="393"/>
      <c r="X323" s="394"/>
      <c r="Y323" s="395"/>
      <c r="Z323" s="396"/>
      <c r="AA323" s="397"/>
      <c r="AB323" s="398"/>
      <c r="AC323" s="397"/>
      <c r="AD323" s="396"/>
      <c r="AE323" s="399"/>
      <c r="AF323" s="398"/>
      <c r="AG323" s="397"/>
      <c r="AH323" s="396"/>
      <c r="AI323" s="399"/>
      <c r="AJ323" s="398"/>
      <c r="AK323" s="397"/>
      <c r="AL323" s="396"/>
      <c r="AM323" s="384"/>
      <c r="AN323" s="386"/>
      <c r="AO323" s="383"/>
      <c r="AP323" s="384"/>
      <c r="AQ323" s="386"/>
      <c r="AR323" s="400"/>
      <c r="AS323" s="401"/>
      <c r="AT323" s="384"/>
      <c r="AU323" s="386"/>
      <c r="AV323" s="400"/>
      <c r="AW323" s="402"/>
      <c r="AX323" s="105" t="str">
        <f t="shared" si="106"/>
        <v/>
      </c>
      <c r="AY323" s="105" t="str">
        <f t="shared" si="107"/>
        <v/>
      </c>
      <c r="AZ323" s="540"/>
      <c r="BA323" s="513">
        <f t="shared" si="108"/>
        <v>0</v>
      </c>
      <c r="BB323" s="513">
        <f t="shared" si="109"/>
        <v>0</v>
      </c>
      <c r="BC323" s="513">
        <f t="shared" si="110"/>
        <v>0</v>
      </c>
      <c r="BD323" s="513">
        <f t="shared" si="111"/>
        <v>0</v>
      </c>
      <c r="BE323" s="513">
        <f t="shared" si="112"/>
        <v>0</v>
      </c>
      <c r="BF323" s="513">
        <f t="shared" si="90"/>
        <v>0</v>
      </c>
      <c r="BG323" s="513">
        <f t="shared" si="113"/>
        <v>0</v>
      </c>
      <c r="BH323" s="513">
        <f t="shared" si="114"/>
        <v>0</v>
      </c>
      <c r="BI323" s="513">
        <f t="shared" si="115"/>
        <v>0</v>
      </c>
      <c r="BJ323" s="513">
        <f t="shared" si="116"/>
        <v>0</v>
      </c>
      <c r="BK323" s="513">
        <f t="shared" si="117"/>
        <v>0</v>
      </c>
      <c r="BL323" s="513">
        <f t="shared" si="118"/>
        <v>0</v>
      </c>
      <c r="BM323" s="513">
        <f t="shared" si="119"/>
        <v>0</v>
      </c>
      <c r="BN323" s="513"/>
      <c r="BO323" s="513">
        <f t="shared" si="120"/>
        <v>0</v>
      </c>
      <c r="BP323" s="540"/>
      <c r="BQ323" s="540"/>
      <c r="BR323" s="540"/>
      <c r="BS323" s="540"/>
      <c r="BT323" s="540"/>
      <c r="BU323" s="540"/>
      <c r="BV323" s="540"/>
      <c r="BW323" s="539"/>
      <c r="BX323" s="539"/>
      <c r="BY323" s="539"/>
      <c r="BZ323" s="539"/>
      <c r="CA323" s="539"/>
      <c r="CB323" s="539"/>
      <c r="CC323" s="539"/>
      <c r="CD323" s="539"/>
      <c r="CE323" s="539"/>
      <c r="CF323" s="539"/>
      <c r="CG323" s="539"/>
      <c r="CH323" s="539"/>
      <c r="CI323" s="539"/>
      <c r="CJ323" s="539"/>
      <c r="CK323" s="539"/>
      <c r="CL323" s="539"/>
      <c r="CM323" s="539"/>
      <c r="CN323" s="539"/>
      <c r="CO323" s="539"/>
      <c r="CP323" s="364"/>
      <c r="CQ323" s="364"/>
    </row>
    <row r="324" spans="1:95" s="37" customFormat="1" ht="37.5" customHeight="1" x14ac:dyDescent="0.15">
      <c r="A324" s="687" t="str">
        <f>IF(B324&lt;&gt;"",設定!$C$4,"")</f>
        <v/>
      </c>
      <c r="B324" s="253" t="str">
        <f t="shared" si="88"/>
        <v/>
      </c>
      <c r="C324" s="444">
        <f t="shared" si="89"/>
        <v>312</v>
      </c>
      <c r="D324" s="767"/>
      <c r="E324" s="403"/>
      <c r="F324" s="404"/>
      <c r="G324" s="405"/>
      <c r="H324" s="406"/>
      <c r="I324" s="407"/>
      <c r="J324" s="408" t="str">
        <f>IFERROR(IF(I324="","",VLOOKUP(I324,国・地域!A:C,2,FALSE)),"正しい番号を入力してください")</f>
        <v/>
      </c>
      <c r="K324" s="409" t="str">
        <f>IFERROR(IF(I324="","",VLOOKUP(I324,国・地域!A:C,3,FALSE)),"正しい番号を入力してください")</f>
        <v/>
      </c>
      <c r="L324" s="381"/>
      <c r="M324" s="410"/>
      <c r="N324" s="411"/>
      <c r="O324" s="411"/>
      <c r="P324" s="411"/>
      <c r="Q324" s="411"/>
      <c r="R324" s="411"/>
      <c r="S324" s="411"/>
      <c r="T324" s="411"/>
      <c r="U324" s="412"/>
      <c r="V324" s="413"/>
      <c r="W324" s="412"/>
      <c r="X324" s="413"/>
      <c r="Y324" s="414"/>
      <c r="Z324" s="415"/>
      <c r="AA324" s="416"/>
      <c r="AB324" s="417"/>
      <c r="AC324" s="416"/>
      <c r="AD324" s="415"/>
      <c r="AE324" s="418"/>
      <c r="AF324" s="417"/>
      <c r="AG324" s="416"/>
      <c r="AH324" s="415"/>
      <c r="AI324" s="418"/>
      <c r="AJ324" s="417"/>
      <c r="AK324" s="416"/>
      <c r="AL324" s="415"/>
      <c r="AM324" s="403"/>
      <c r="AN324" s="405"/>
      <c r="AO324" s="381"/>
      <c r="AP324" s="403"/>
      <c r="AQ324" s="405"/>
      <c r="AR324" s="419"/>
      <c r="AS324" s="420"/>
      <c r="AT324" s="403"/>
      <c r="AU324" s="405"/>
      <c r="AV324" s="419"/>
      <c r="AW324" s="421"/>
      <c r="AX324" s="105" t="str">
        <f t="shared" si="106"/>
        <v/>
      </c>
      <c r="AY324" s="105" t="str">
        <f t="shared" si="107"/>
        <v/>
      </c>
      <c r="AZ324" s="540"/>
      <c r="BA324" s="513">
        <f t="shared" si="108"/>
        <v>0</v>
      </c>
      <c r="BB324" s="513">
        <f t="shared" si="109"/>
        <v>0</v>
      </c>
      <c r="BC324" s="513">
        <f t="shared" si="110"/>
        <v>0</v>
      </c>
      <c r="BD324" s="513">
        <f t="shared" si="111"/>
        <v>0</v>
      </c>
      <c r="BE324" s="513">
        <f t="shared" si="112"/>
        <v>0</v>
      </c>
      <c r="BF324" s="513">
        <f t="shared" si="90"/>
        <v>0</v>
      </c>
      <c r="BG324" s="513">
        <f t="shared" si="113"/>
        <v>0</v>
      </c>
      <c r="BH324" s="513">
        <f t="shared" si="114"/>
        <v>0</v>
      </c>
      <c r="BI324" s="513">
        <f t="shared" si="115"/>
        <v>0</v>
      </c>
      <c r="BJ324" s="513">
        <f t="shared" si="116"/>
        <v>0</v>
      </c>
      <c r="BK324" s="513">
        <f t="shared" si="117"/>
        <v>0</v>
      </c>
      <c r="BL324" s="513">
        <f t="shared" si="118"/>
        <v>0</v>
      </c>
      <c r="BM324" s="513">
        <f t="shared" si="119"/>
        <v>0</v>
      </c>
      <c r="BN324" s="513"/>
      <c r="BO324" s="513">
        <f t="shared" si="120"/>
        <v>0</v>
      </c>
      <c r="BP324" s="540"/>
      <c r="BQ324" s="540"/>
      <c r="BR324" s="540"/>
      <c r="BS324" s="540"/>
      <c r="BT324" s="540"/>
      <c r="BU324" s="540"/>
      <c r="BV324" s="540"/>
      <c r="BW324" s="539"/>
      <c r="BX324" s="539"/>
      <c r="BY324" s="539"/>
      <c r="BZ324" s="539"/>
      <c r="CA324" s="539"/>
      <c r="CB324" s="539"/>
      <c r="CC324" s="539"/>
      <c r="CD324" s="539"/>
      <c r="CE324" s="539"/>
      <c r="CF324" s="539"/>
      <c r="CG324" s="539"/>
      <c r="CH324" s="539"/>
      <c r="CI324" s="539"/>
      <c r="CJ324" s="539"/>
      <c r="CK324" s="539"/>
      <c r="CL324" s="539"/>
      <c r="CM324" s="539"/>
      <c r="CN324" s="539"/>
      <c r="CO324" s="539"/>
      <c r="CP324" s="364"/>
      <c r="CQ324" s="364"/>
    </row>
    <row r="325" spans="1:95" s="37" customFormat="1" ht="37.5" customHeight="1" x14ac:dyDescent="0.15">
      <c r="A325" s="687" t="str">
        <f>IF(B325&lt;&gt;"",設定!$C$4,"")</f>
        <v/>
      </c>
      <c r="B325" s="253" t="str">
        <f t="shared" si="88"/>
        <v/>
      </c>
      <c r="C325" s="444">
        <f t="shared" si="89"/>
        <v>313</v>
      </c>
      <c r="D325" s="767"/>
      <c r="E325" s="403"/>
      <c r="F325" s="404"/>
      <c r="G325" s="405"/>
      <c r="H325" s="406"/>
      <c r="I325" s="407"/>
      <c r="J325" s="408" t="str">
        <f>IFERROR(IF(I325="","",VLOOKUP(I325,国・地域!A:C,2,FALSE)),"正しい番号を入力してください")</f>
        <v/>
      </c>
      <c r="K325" s="409" t="str">
        <f>IFERROR(IF(I325="","",VLOOKUP(I325,国・地域!A:C,3,FALSE)),"正しい番号を入力してください")</f>
        <v/>
      </c>
      <c r="L325" s="381"/>
      <c r="M325" s="410"/>
      <c r="N325" s="411"/>
      <c r="O325" s="411"/>
      <c r="P325" s="411"/>
      <c r="Q325" s="411"/>
      <c r="R325" s="411"/>
      <c r="S325" s="411"/>
      <c r="T325" s="411"/>
      <c r="U325" s="412"/>
      <c r="V325" s="413"/>
      <c r="W325" s="412"/>
      <c r="X325" s="413"/>
      <c r="Y325" s="414"/>
      <c r="Z325" s="415"/>
      <c r="AA325" s="416"/>
      <c r="AB325" s="417"/>
      <c r="AC325" s="416"/>
      <c r="AD325" s="415"/>
      <c r="AE325" s="418"/>
      <c r="AF325" s="417"/>
      <c r="AG325" s="416"/>
      <c r="AH325" s="415"/>
      <c r="AI325" s="418"/>
      <c r="AJ325" s="417"/>
      <c r="AK325" s="416"/>
      <c r="AL325" s="415"/>
      <c r="AM325" s="403"/>
      <c r="AN325" s="405"/>
      <c r="AO325" s="381"/>
      <c r="AP325" s="403"/>
      <c r="AQ325" s="405"/>
      <c r="AR325" s="419"/>
      <c r="AS325" s="420"/>
      <c r="AT325" s="403"/>
      <c r="AU325" s="405"/>
      <c r="AV325" s="419"/>
      <c r="AW325" s="421"/>
      <c r="AX325" s="105" t="str">
        <f t="shared" si="106"/>
        <v/>
      </c>
      <c r="AY325" s="105" t="str">
        <f t="shared" si="107"/>
        <v/>
      </c>
      <c r="AZ325" s="540"/>
      <c r="BA325" s="513">
        <f t="shared" si="108"/>
        <v>0</v>
      </c>
      <c r="BB325" s="513">
        <f t="shared" si="109"/>
        <v>0</v>
      </c>
      <c r="BC325" s="513">
        <f t="shared" si="110"/>
        <v>0</v>
      </c>
      <c r="BD325" s="513">
        <f t="shared" si="111"/>
        <v>0</v>
      </c>
      <c r="BE325" s="513">
        <f t="shared" si="112"/>
        <v>0</v>
      </c>
      <c r="BF325" s="513">
        <f t="shared" si="90"/>
        <v>0</v>
      </c>
      <c r="BG325" s="513">
        <f t="shared" si="113"/>
        <v>0</v>
      </c>
      <c r="BH325" s="513">
        <f t="shared" si="114"/>
        <v>0</v>
      </c>
      <c r="BI325" s="513">
        <f t="shared" si="115"/>
        <v>0</v>
      </c>
      <c r="BJ325" s="513">
        <f t="shared" si="116"/>
        <v>0</v>
      </c>
      <c r="BK325" s="513">
        <f t="shared" si="117"/>
        <v>0</v>
      </c>
      <c r="BL325" s="513">
        <f t="shared" si="118"/>
        <v>0</v>
      </c>
      <c r="BM325" s="513">
        <f t="shared" si="119"/>
        <v>0</v>
      </c>
      <c r="BN325" s="513"/>
      <c r="BO325" s="513">
        <f t="shared" si="120"/>
        <v>0</v>
      </c>
      <c r="BP325" s="540"/>
      <c r="BQ325" s="540"/>
      <c r="BR325" s="540"/>
      <c r="BS325" s="540"/>
      <c r="BT325" s="540"/>
      <c r="BU325" s="540"/>
      <c r="BV325" s="540"/>
      <c r="BW325" s="539"/>
      <c r="BX325" s="539"/>
      <c r="BY325" s="539"/>
      <c r="BZ325" s="539"/>
      <c r="CA325" s="539"/>
      <c r="CB325" s="539"/>
      <c r="CC325" s="539"/>
      <c r="CD325" s="539"/>
      <c r="CE325" s="539"/>
      <c r="CF325" s="539"/>
      <c r="CG325" s="539"/>
      <c r="CH325" s="539"/>
      <c r="CI325" s="539"/>
      <c r="CJ325" s="539"/>
      <c r="CK325" s="539"/>
      <c r="CL325" s="539"/>
      <c r="CM325" s="539"/>
      <c r="CN325" s="539"/>
      <c r="CO325" s="539"/>
      <c r="CP325" s="364"/>
      <c r="CQ325" s="364"/>
    </row>
    <row r="326" spans="1:95" s="37" customFormat="1" ht="37.5" customHeight="1" x14ac:dyDescent="0.15">
      <c r="A326" s="687" t="str">
        <f>IF(B326&lt;&gt;"",設定!$C$4,"")</f>
        <v/>
      </c>
      <c r="B326" s="253" t="str">
        <f t="shared" si="88"/>
        <v/>
      </c>
      <c r="C326" s="444">
        <f t="shared" si="89"/>
        <v>314</v>
      </c>
      <c r="D326" s="767"/>
      <c r="E326" s="403"/>
      <c r="F326" s="404"/>
      <c r="G326" s="405"/>
      <c r="H326" s="406"/>
      <c r="I326" s="407"/>
      <c r="J326" s="408" t="str">
        <f>IFERROR(IF(I326="","",VLOOKUP(I326,国・地域!A:C,2,FALSE)),"正しい番号を入力してください")</f>
        <v/>
      </c>
      <c r="K326" s="409" t="str">
        <f>IFERROR(IF(I326="","",VLOOKUP(I326,国・地域!A:C,3,FALSE)),"正しい番号を入力してください")</f>
        <v/>
      </c>
      <c r="L326" s="381"/>
      <c r="M326" s="410"/>
      <c r="N326" s="411"/>
      <c r="O326" s="411"/>
      <c r="P326" s="411"/>
      <c r="Q326" s="411"/>
      <c r="R326" s="411"/>
      <c r="S326" s="411"/>
      <c r="T326" s="411"/>
      <c r="U326" s="412"/>
      <c r="V326" s="413"/>
      <c r="W326" s="412"/>
      <c r="X326" s="413"/>
      <c r="Y326" s="414"/>
      <c r="Z326" s="415"/>
      <c r="AA326" s="416"/>
      <c r="AB326" s="417"/>
      <c r="AC326" s="416"/>
      <c r="AD326" s="415"/>
      <c r="AE326" s="418"/>
      <c r="AF326" s="417"/>
      <c r="AG326" s="416"/>
      <c r="AH326" s="415"/>
      <c r="AI326" s="418"/>
      <c r="AJ326" s="417"/>
      <c r="AK326" s="416"/>
      <c r="AL326" s="415"/>
      <c r="AM326" s="403"/>
      <c r="AN326" s="405"/>
      <c r="AO326" s="381"/>
      <c r="AP326" s="403"/>
      <c r="AQ326" s="405"/>
      <c r="AR326" s="419"/>
      <c r="AS326" s="420"/>
      <c r="AT326" s="403"/>
      <c r="AU326" s="405"/>
      <c r="AV326" s="419"/>
      <c r="AW326" s="421"/>
      <c r="AX326" s="105" t="str">
        <f t="shared" si="106"/>
        <v/>
      </c>
      <c r="AY326" s="105" t="str">
        <f t="shared" si="107"/>
        <v/>
      </c>
      <c r="AZ326" s="540"/>
      <c r="BA326" s="513">
        <f t="shared" si="108"/>
        <v>0</v>
      </c>
      <c r="BB326" s="513">
        <f t="shared" si="109"/>
        <v>0</v>
      </c>
      <c r="BC326" s="513">
        <f t="shared" si="110"/>
        <v>0</v>
      </c>
      <c r="BD326" s="513">
        <f t="shared" si="111"/>
        <v>0</v>
      </c>
      <c r="BE326" s="513">
        <f t="shared" si="112"/>
        <v>0</v>
      </c>
      <c r="BF326" s="513">
        <f t="shared" si="90"/>
        <v>0</v>
      </c>
      <c r="BG326" s="513">
        <f t="shared" si="113"/>
        <v>0</v>
      </c>
      <c r="BH326" s="513">
        <f t="shared" si="114"/>
        <v>0</v>
      </c>
      <c r="BI326" s="513">
        <f t="shared" si="115"/>
        <v>0</v>
      </c>
      <c r="BJ326" s="513">
        <f t="shared" si="116"/>
        <v>0</v>
      </c>
      <c r="BK326" s="513">
        <f t="shared" si="117"/>
        <v>0</v>
      </c>
      <c r="BL326" s="513">
        <f t="shared" si="118"/>
        <v>0</v>
      </c>
      <c r="BM326" s="513">
        <f t="shared" si="119"/>
        <v>0</v>
      </c>
      <c r="BN326" s="513"/>
      <c r="BO326" s="513">
        <f t="shared" si="120"/>
        <v>0</v>
      </c>
      <c r="BP326" s="540"/>
      <c r="BQ326" s="540"/>
      <c r="BR326" s="540"/>
      <c r="BS326" s="540"/>
      <c r="BT326" s="540"/>
      <c r="BU326" s="540"/>
      <c r="BV326" s="540"/>
      <c r="BW326" s="539"/>
      <c r="BX326" s="539"/>
      <c r="BY326" s="539"/>
      <c r="BZ326" s="539"/>
      <c r="CA326" s="539"/>
      <c r="CB326" s="539"/>
      <c r="CC326" s="539"/>
      <c r="CD326" s="539"/>
      <c r="CE326" s="539"/>
      <c r="CF326" s="539"/>
      <c r="CG326" s="539"/>
      <c r="CH326" s="539"/>
      <c r="CI326" s="539"/>
      <c r="CJ326" s="539"/>
      <c r="CK326" s="539"/>
      <c r="CL326" s="539"/>
      <c r="CM326" s="539"/>
      <c r="CN326" s="539"/>
      <c r="CO326" s="539"/>
      <c r="CP326" s="364"/>
      <c r="CQ326" s="364"/>
    </row>
    <row r="327" spans="1:95" s="37" customFormat="1" ht="37.5" customHeight="1" x14ac:dyDescent="0.15">
      <c r="A327" s="738" t="str">
        <f>IF(B327&lt;&gt;"",設定!$C$4,"")</f>
        <v/>
      </c>
      <c r="B327" s="254" t="str">
        <f t="shared" si="88"/>
        <v/>
      </c>
      <c r="C327" s="445">
        <f t="shared" si="89"/>
        <v>315</v>
      </c>
      <c r="D327" s="768"/>
      <c r="E327" s="422"/>
      <c r="F327" s="423"/>
      <c r="G327" s="424"/>
      <c r="H327" s="425"/>
      <c r="I327" s="426"/>
      <c r="J327" s="427" t="str">
        <f>IFERROR(IF(I327="","",VLOOKUP(I327,国・地域!A:C,2,FALSE)),"正しい番号を入力してください")</f>
        <v/>
      </c>
      <c r="K327" s="428" t="str">
        <f>IFERROR(IF(I327="","",VLOOKUP(I327,国・地域!A:C,3,FALSE)),"正しい番号を入力してください")</f>
        <v/>
      </c>
      <c r="L327" s="382"/>
      <c r="M327" s="429"/>
      <c r="N327" s="430"/>
      <c r="O327" s="430"/>
      <c r="P327" s="430"/>
      <c r="Q327" s="430"/>
      <c r="R327" s="430"/>
      <c r="S327" s="430"/>
      <c r="T327" s="430"/>
      <c r="U327" s="431"/>
      <c r="V327" s="432"/>
      <c r="W327" s="431"/>
      <c r="X327" s="432"/>
      <c r="Y327" s="433"/>
      <c r="Z327" s="434"/>
      <c r="AA327" s="435"/>
      <c r="AB327" s="436"/>
      <c r="AC327" s="435"/>
      <c r="AD327" s="434"/>
      <c r="AE327" s="437"/>
      <c r="AF327" s="436"/>
      <c r="AG327" s="435"/>
      <c r="AH327" s="434"/>
      <c r="AI327" s="437"/>
      <c r="AJ327" s="436"/>
      <c r="AK327" s="435"/>
      <c r="AL327" s="434"/>
      <c r="AM327" s="422"/>
      <c r="AN327" s="424"/>
      <c r="AO327" s="382"/>
      <c r="AP327" s="422"/>
      <c r="AQ327" s="424"/>
      <c r="AR327" s="438"/>
      <c r="AS327" s="439"/>
      <c r="AT327" s="422"/>
      <c r="AU327" s="424"/>
      <c r="AV327" s="438"/>
      <c r="AW327" s="440"/>
      <c r="AX327" s="105" t="str">
        <f t="shared" si="106"/>
        <v/>
      </c>
      <c r="AY327" s="105" t="str">
        <f t="shared" si="107"/>
        <v/>
      </c>
      <c r="AZ327" s="540"/>
      <c r="BA327" s="513">
        <f t="shared" si="108"/>
        <v>0</v>
      </c>
      <c r="BB327" s="513">
        <f t="shared" si="109"/>
        <v>0</v>
      </c>
      <c r="BC327" s="513">
        <f t="shared" si="110"/>
        <v>0</v>
      </c>
      <c r="BD327" s="513">
        <f t="shared" si="111"/>
        <v>0</v>
      </c>
      <c r="BE327" s="513">
        <f t="shared" si="112"/>
        <v>0</v>
      </c>
      <c r="BF327" s="513">
        <f t="shared" si="90"/>
        <v>0</v>
      </c>
      <c r="BG327" s="513">
        <f t="shared" si="113"/>
        <v>0</v>
      </c>
      <c r="BH327" s="513">
        <f t="shared" si="114"/>
        <v>0</v>
      </c>
      <c r="BI327" s="513">
        <f t="shared" si="115"/>
        <v>0</v>
      </c>
      <c r="BJ327" s="513">
        <f t="shared" si="116"/>
        <v>0</v>
      </c>
      <c r="BK327" s="513">
        <f t="shared" si="117"/>
        <v>0</v>
      </c>
      <c r="BL327" s="513">
        <f t="shared" si="118"/>
        <v>0</v>
      </c>
      <c r="BM327" s="513">
        <f t="shared" si="119"/>
        <v>0</v>
      </c>
      <c r="BN327" s="513"/>
      <c r="BO327" s="513">
        <f t="shared" si="120"/>
        <v>0</v>
      </c>
      <c r="BP327" s="540"/>
      <c r="BQ327" s="540"/>
      <c r="BR327" s="540"/>
      <c r="BS327" s="540"/>
      <c r="BT327" s="540"/>
      <c r="BU327" s="540"/>
      <c r="BV327" s="540"/>
      <c r="BW327" s="539"/>
      <c r="BX327" s="539"/>
      <c r="BY327" s="539"/>
      <c r="BZ327" s="539"/>
      <c r="CA327" s="539"/>
      <c r="CB327" s="539"/>
      <c r="CC327" s="539"/>
      <c r="CD327" s="539"/>
      <c r="CE327" s="539"/>
      <c r="CF327" s="539"/>
      <c r="CG327" s="539"/>
      <c r="CH327" s="539"/>
      <c r="CI327" s="539"/>
      <c r="CJ327" s="539"/>
      <c r="CK327" s="539"/>
      <c r="CL327" s="539"/>
      <c r="CM327" s="539"/>
      <c r="CN327" s="539"/>
      <c r="CO327" s="539"/>
      <c r="CP327" s="364"/>
      <c r="CQ327" s="364"/>
    </row>
    <row r="328" spans="1:95" s="37" customFormat="1" ht="37.5" customHeight="1" x14ac:dyDescent="0.15">
      <c r="A328" s="739" t="str">
        <f>IF(B328&lt;&gt;"",設定!$C$4,"")</f>
        <v/>
      </c>
      <c r="B328" s="731" t="str">
        <f t="shared" si="88"/>
        <v/>
      </c>
      <c r="C328" s="376">
        <f t="shared" si="89"/>
        <v>316</v>
      </c>
      <c r="D328" s="766"/>
      <c r="E328" s="384"/>
      <c r="F328" s="385"/>
      <c r="G328" s="386"/>
      <c r="H328" s="387"/>
      <c r="I328" s="388"/>
      <c r="J328" s="389" t="str">
        <f>IFERROR(IF(I328="","",VLOOKUP(I328,国・地域!A:C,2,FALSE)),"正しい番号を入力してください")</f>
        <v/>
      </c>
      <c r="K328" s="390" t="str">
        <f>IFERROR(IF(I328="","",VLOOKUP(I328,国・地域!A:C,3,FALSE)),"正しい番号を入力してください")</f>
        <v/>
      </c>
      <c r="L328" s="383"/>
      <c r="M328" s="391"/>
      <c r="N328" s="392"/>
      <c r="O328" s="392"/>
      <c r="P328" s="392"/>
      <c r="Q328" s="392"/>
      <c r="R328" s="392"/>
      <c r="S328" s="392"/>
      <c r="T328" s="392"/>
      <c r="U328" s="393"/>
      <c r="V328" s="394"/>
      <c r="W328" s="393"/>
      <c r="X328" s="394"/>
      <c r="Y328" s="395"/>
      <c r="Z328" s="396"/>
      <c r="AA328" s="397"/>
      <c r="AB328" s="398"/>
      <c r="AC328" s="397"/>
      <c r="AD328" s="396"/>
      <c r="AE328" s="399"/>
      <c r="AF328" s="398"/>
      <c r="AG328" s="397"/>
      <c r="AH328" s="396"/>
      <c r="AI328" s="399"/>
      <c r="AJ328" s="398"/>
      <c r="AK328" s="397"/>
      <c r="AL328" s="396"/>
      <c r="AM328" s="384"/>
      <c r="AN328" s="386"/>
      <c r="AO328" s="383"/>
      <c r="AP328" s="384"/>
      <c r="AQ328" s="386"/>
      <c r="AR328" s="400"/>
      <c r="AS328" s="401"/>
      <c r="AT328" s="384"/>
      <c r="AU328" s="386"/>
      <c r="AV328" s="400"/>
      <c r="AW328" s="402"/>
      <c r="AX328" s="105" t="str">
        <f t="shared" si="106"/>
        <v/>
      </c>
      <c r="AY328" s="105" t="str">
        <f t="shared" si="107"/>
        <v/>
      </c>
      <c r="AZ328" s="540"/>
      <c r="BA328" s="513">
        <f t="shared" si="108"/>
        <v>0</v>
      </c>
      <c r="BB328" s="513">
        <f t="shared" si="109"/>
        <v>0</v>
      </c>
      <c r="BC328" s="513">
        <f t="shared" si="110"/>
        <v>0</v>
      </c>
      <c r="BD328" s="513">
        <f t="shared" si="111"/>
        <v>0</v>
      </c>
      <c r="BE328" s="513">
        <f t="shared" si="112"/>
        <v>0</v>
      </c>
      <c r="BF328" s="513">
        <f t="shared" si="90"/>
        <v>0</v>
      </c>
      <c r="BG328" s="513">
        <f t="shared" si="113"/>
        <v>0</v>
      </c>
      <c r="BH328" s="513">
        <f t="shared" si="114"/>
        <v>0</v>
      </c>
      <c r="BI328" s="513">
        <f t="shared" si="115"/>
        <v>0</v>
      </c>
      <c r="BJ328" s="513">
        <f t="shared" si="116"/>
        <v>0</v>
      </c>
      <c r="BK328" s="513">
        <f t="shared" si="117"/>
        <v>0</v>
      </c>
      <c r="BL328" s="513">
        <f t="shared" si="118"/>
        <v>0</v>
      </c>
      <c r="BM328" s="513">
        <f t="shared" si="119"/>
        <v>0</v>
      </c>
      <c r="BN328" s="513"/>
      <c r="BO328" s="513">
        <f t="shared" si="120"/>
        <v>0</v>
      </c>
      <c r="BP328" s="540"/>
      <c r="BQ328" s="540"/>
      <c r="BR328" s="540"/>
      <c r="BS328" s="540"/>
      <c r="BT328" s="540"/>
      <c r="BU328" s="540"/>
      <c r="BV328" s="540"/>
      <c r="BW328" s="539"/>
      <c r="BX328" s="539"/>
      <c r="BY328" s="539"/>
      <c r="BZ328" s="539"/>
      <c r="CA328" s="539"/>
      <c r="CB328" s="539"/>
      <c r="CC328" s="539"/>
      <c r="CD328" s="539"/>
      <c r="CE328" s="539"/>
      <c r="CF328" s="539"/>
      <c r="CG328" s="539"/>
      <c r="CH328" s="539"/>
      <c r="CI328" s="539"/>
      <c r="CJ328" s="539"/>
      <c r="CK328" s="539"/>
      <c r="CL328" s="539"/>
      <c r="CM328" s="539"/>
      <c r="CN328" s="539"/>
      <c r="CO328" s="539"/>
      <c r="CP328" s="364"/>
      <c r="CQ328" s="364"/>
    </row>
    <row r="329" spans="1:95" s="37" customFormat="1" ht="37.5" customHeight="1" x14ac:dyDescent="0.15">
      <c r="A329" s="687" t="str">
        <f>IF(B329&lt;&gt;"",設定!$C$4,"")</f>
        <v/>
      </c>
      <c r="B329" s="253" t="str">
        <f t="shared" si="88"/>
        <v/>
      </c>
      <c r="C329" s="444">
        <f t="shared" si="89"/>
        <v>317</v>
      </c>
      <c r="D329" s="767"/>
      <c r="E329" s="403"/>
      <c r="F329" s="404"/>
      <c r="G329" s="405"/>
      <c r="H329" s="406"/>
      <c r="I329" s="407"/>
      <c r="J329" s="408" t="str">
        <f>IFERROR(IF(I329="","",VLOOKUP(I329,国・地域!A:C,2,FALSE)),"正しい番号を入力してください")</f>
        <v/>
      </c>
      <c r="K329" s="409" t="str">
        <f>IFERROR(IF(I329="","",VLOOKUP(I329,国・地域!A:C,3,FALSE)),"正しい番号を入力してください")</f>
        <v/>
      </c>
      <c r="L329" s="381"/>
      <c r="M329" s="410"/>
      <c r="N329" s="411"/>
      <c r="O329" s="411"/>
      <c r="P329" s="411"/>
      <c r="Q329" s="411"/>
      <c r="R329" s="411"/>
      <c r="S329" s="411"/>
      <c r="T329" s="411"/>
      <c r="U329" s="412"/>
      <c r="V329" s="413"/>
      <c r="W329" s="412"/>
      <c r="X329" s="413"/>
      <c r="Y329" s="414"/>
      <c r="Z329" s="415"/>
      <c r="AA329" s="416"/>
      <c r="AB329" s="417"/>
      <c r="AC329" s="416"/>
      <c r="AD329" s="415"/>
      <c r="AE329" s="418"/>
      <c r="AF329" s="417"/>
      <c r="AG329" s="416"/>
      <c r="AH329" s="415"/>
      <c r="AI329" s="418"/>
      <c r="AJ329" s="417"/>
      <c r="AK329" s="416"/>
      <c r="AL329" s="415"/>
      <c r="AM329" s="403"/>
      <c r="AN329" s="405"/>
      <c r="AO329" s="381"/>
      <c r="AP329" s="403"/>
      <c r="AQ329" s="405"/>
      <c r="AR329" s="419"/>
      <c r="AS329" s="420"/>
      <c r="AT329" s="403"/>
      <c r="AU329" s="405"/>
      <c r="AV329" s="419"/>
      <c r="AW329" s="421"/>
      <c r="AX329" s="105" t="str">
        <f t="shared" si="106"/>
        <v/>
      </c>
      <c r="AY329" s="105" t="str">
        <f t="shared" si="107"/>
        <v/>
      </c>
      <c r="AZ329" s="540"/>
      <c r="BA329" s="513">
        <f t="shared" si="108"/>
        <v>0</v>
      </c>
      <c r="BB329" s="513">
        <f t="shared" si="109"/>
        <v>0</v>
      </c>
      <c r="BC329" s="513">
        <f t="shared" si="110"/>
        <v>0</v>
      </c>
      <c r="BD329" s="513">
        <f t="shared" si="111"/>
        <v>0</v>
      </c>
      <c r="BE329" s="513">
        <f t="shared" si="112"/>
        <v>0</v>
      </c>
      <c r="BF329" s="513">
        <f t="shared" si="90"/>
        <v>0</v>
      </c>
      <c r="BG329" s="513">
        <f t="shared" si="113"/>
        <v>0</v>
      </c>
      <c r="BH329" s="513">
        <f t="shared" si="114"/>
        <v>0</v>
      </c>
      <c r="BI329" s="513">
        <f t="shared" si="115"/>
        <v>0</v>
      </c>
      <c r="BJ329" s="513">
        <f t="shared" si="116"/>
        <v>0</v>
      </c>
      <c r="BK329" s="513">
        <f t="shared" si="117"/>
        <v>0</v>
      </c>
      <c r="BL329" s="513">
        <f t="shared" si="118"/>
        <v>0</v>
      </c>
      <c r="BM329" s="513">
        <f t="shared" si="119"/>
        <v>0</v>
      </c>
      <c r="BN329" s="513"/>
      <c r="BO329" s="513">
        <f t="shared" si="120"/>
        <v>0</v>
      </c>
      <c r="BP329" s="540"/>
      <c r="BQ329" s="540"/>
      <c r="BR329" s="540"/>
      <c r="BS329" s="540"/>
      <c r="BT329" s="540"/>
      <c r="BU329" s="540"/>
      <c r="BV329" s="540"/>
      <c r="BW329" s="539"/>
      <c r="BX329" s="539"/>
      <c r="BY329" s="539"/>
      <c r="BZ329" s="539"/>
      <c r="CA329" s="539"/>
      <c r="CB329" s="539"/>
      <c r="CC329" s="539"/>
      <c r="CD329" s="539"/>
      <c r="CE329" s="539"/>
      <c r="CF329" s="539"/>
      <c r="CG329" s="539"/>
      <c r="CH329" s="539"/>
      <c r="CI329" s="539"/>
      <c r="CJ329" s="539"/>
      <c r="CK329" s="539"/>
      <c r="CL329" s="539"/>
      <c r="CM329" s="539"/>
      <c r="CN329" s="539"/>
      <c r="CO329" s="539"/>
      <c r="CP329" s="364"/>
      <c r="CQ329" s="364"/>
    </row>
    <row r="330" spans="1:95" s="37" customFormat="1" ht="37.5" customHeight="1" x14ac:dyDescent="0.15">
      <c r="A330" s="687" t="str">
        <f>IF(B330&lt;&gt;"",設定!$C$4,"")</f>
        <v/>
      </c>
      <c r="B330" s="253" t="str">
        <f t="shared" si="88"/>
        <v/>
      </c>
      <c r="C330" s="444">
        <f t="shared" si="89"/>
        <v>318</v>
      </c>
      <c r="D330" s="767"/>
      <c r="E330" s="403"/>
      <c r="F330" s="404"/>
      <c r="G330" s="405"/>
      <c r="H330" s="406"/>
      <c r="I330" s="407"/>
      <c r="J330" s="408" t="str">
        <f>IFERROR(IF(I330="","",VLOOKUP(I330,国・地域!A:C,2,FALSE)),"正しい番号を入力してください")</f>
        <v/>
      </c>
      <c r="K330" s="409" t="str">
        <f>IFERROR(IF(I330="","",VLOOKUP(I330,国・地域!A:C,3,FALSE)),"正しい番号を入力してください")</f>
        <v/>
      </c>
      <c r="L330" s="381"/>
      <c r="M330" s="410"/>
      <c r="N330" s="411"/>
      <c r="O330" s="411"/>
      <c r="P330" s="411"/>
      <c r="Q330" s="411"/>
      <c r="R330" s="411"/>
      <c r="S330" s="411"/>
      <c r="T330" s="411"/>
      <c r="U330" s="412"/>
      <c r="V330" s="413"/>
      <c r="W330" s="412"/>
      <c r="X330" s="413"/>
      <c r="Y330" s="414"/>
      <c r="Z330" s="415"/>
      <c r="AA330" s="416"/>
      <c r="AB330" s="417"/>
      <c r="AC330" s="416"/>
      <c r="AD330" s="415"/>
      <c r="AE330" s="418"/>
      <c r="AF330" s="417"/>
      <c r="AG330" s="416"/>
      <c r="AH330" s="415"/>
      <c r="AI330" s="418"/>
      <c r="AJ330" s="417"/>
      <c r="AK330" s="416"/>
      <c r="AL330" s="415"/>
      <c r="AM330" s="403"/>
      <c r="AN330" s="405"/>
      <c r="AO330" s="381"/>
      <c r="AP330" s="403"/>
      <c r="AQ330" s="405"/>
      <c r="AR330" s="419"/>
      <c r="AS330" s="420"/>
      <c r="AT330" s="403"/>
      <c r="AU330" s="405"/>
      <c r="AV330" s="419"/>
      <c r="AW330" s="421"/>
      <c r="AX330" s="105" t="str">
        <f t="shared" si="106"/>
        <v/>
      </c>
      <c r="AY330" s="105" t="str">
        <f t="shared" si="107"/>
        <v/>
      </c>
      <c r="AZ330" s="540"/>
      <c r="BA330" s="513">
        <f t="shared" si="108"/>
        <v>0</v>
      </c>
      <c r="BB330" s="513">
        <f t="shared" si="109"/>
        <v>0</v>
      </c>
      <c r="BC330" s="513">
        <f t="shared" si="110"/>
        <v>0</v>
      </c>
      <c r="BD330" s="513">
        <f t="shared" si="111"/>
        <v>0</v>
      </c>
      <c r="BE330" s="513">
        <f t="shared" si="112"/>
        <v>0</v>
      </c>
      <c r="BF330" s="513">
        <f t="shared" si="90"/>
        <v>0</v>
      </c>
      <c r="BG330" s="513">
        <f t="shared" si="113"/>
        <v>0</v>
      </c>
      <c r="BH330" s="513">
        <f t="shared" si="114"/>
        <v>0</v>
      </c>
      <c r="BI330" s="513">
        <f t="shared" si="115"/>
        <v>0</v>
      </c>
      <c r="BJ330" s="513">
        <f t="shared" si="116"/>
        <v>0</v>
      </c>
      <c r="BK330" s="513">
        <f t="shared" si="117"/>
        <v>0</v>
      </c>
      <c r="BL330" s="513">
        <f t="shared" si="118"/>
        <v>0</v>
      </c>
      <c r="BM330" s="513">
        <f t="shared" si="119"/>
        <v>0</v>
      </c>
      <c r="BN330" s="513"/>
      <c r="BO330" s="513">
        <f t="shared" si="120"/>
        <v>0</v>
      </c>
      <c r="BP330" s="540"/>
      <c r="BQ330" s="540"/>
      <c r="BR330" s="540"/>
      <c r="BS330" s="540"/>
      <c r="BT330" s="540"/>
      <c r="BU330" s="540"/>
      <c r="BV330" s="540"/>
      <c r="BW330" s="539"/>
      <c r="BX330" s="539"/>
      <c r="BY330" s="539"/>
      <c r="BZ330" s="539"/>
      <c r="CA330" s="539"/>
      <c r="CB330" s="539"/>
      <c r="CC330" s="539"/>
      <c r="CD330" s="539"/>
      <c r="CE330" s="539"/>
      <c r="CF330" s="539"/>
      <c r="CG330" s="539"/>
      <c r="CH330" s="539"/>
      <c r="CI330" s="539"/>
      <c r="CJ330" s="539"/>
      <c r="CK330" s="539"/>
      <c r="CL330" s="539"/>
      <c r="CM330" s="539"/>
      <c r="CN330" s="539"/>
      <c r="CO330" s="539"/>
      <c r="CP330" s="364"/>
      <c r="CQ330" s="364"/>
    </row>
    <row r="331" spans="1:95" s="37" customFormat="1" ht="37.5" customHeight="1" x14ac:dyDescent="0.15">
      <c r="A331" s="687" t="str">
        <f>IF(B331&lt;&gt;"",設定!$C$4,"")</f>
        <v/>
      </c>
      <c r="B331" s="253" t="str">
        <f t="shared" si="88"/>
        <v/>
      </c>
      <c r="C331" s="444">
        <f t="shared" si="89"/>
        <v>319</v>
      </c>
      <c r="D331" s="767"/>
      <c r="E331" s="403"/>
      <c r="F331" s="404"/>
      <c r="G331" s="405"/>
      <c r="H331" s="406"/>
      <c r="I331" s="407"/>
      <c r="J331" s="408" t="str">
        <f>IFERROR(IF(I331="","",VLOOKUP(I331,国・地域!A:C,2,FALSE)),"正しい番号を入力してください")</f>
        <v/>
      </c>
      <c r="K331" s="409" t="str">
        <f>IFERROR(IF(I331="","",VLOOKUP(I331,国・地域!A:C,3,FALSE)),"正しい番号を入力してください")</f>
        <v/>
      </c>
      <c r="L331" s="381"/>
      <c r="M331" s="410"/>
      <c r="N331" s="411"/>
      <c r="O331" s="411"/>
      <c r="P331" s="411"/>
      <c r="Q331" s="411"/>
      <c r="R331" s="411"/>
      <c r="S331" s="411"/>
      <c r="T331" s="411"/>
      <c r="U331" s="412"/>
      <c r="V331" s="413"/>
      <c r="W331" s="412"/>
      <c r="X331" s="413"/>
      <c r="Y331" s="414"/>
      <c r="Z331" s="415"/>
      <c r="AA331" s="416"/>
      <c r="AB331" s="417"/>
      <c r="AC331" s="416"/>
      <c r="AD331" s="415"/>
      <c r="AE331" s="418"/>
      <c r="AF331" s="417"/>
      <c r="AG331" s="416"/>
      <c r="AH331" s="415"/>
      <c r="AI331" s="418"/>
      <c r="AJ331" s="417"/>
      <c r="AK331" s="416"/>
      <c r="AL331" s="415"/>
      <c r="AM331" s="403"/>
      <c r="AN331" s="405"/>
      <c r="AO331" s="381"/>
      <c r="AP331" s="403"/>
      <c r="AQ331" s="405"/>
      <c r="AR331" s="419"/>
      <c r="AS331" s="420"/>
      <c r="AT331" s="403"/>
      <c r="AU331" s="405"/>
      <c r="AV331" s="419"/>
      <c r="AW331" s="421"/>
      <c r="AX331" s="105" t="str">
        <f t="shared" si="106"/>
        <v/>
      </c>
      <c r="AY331" s="105" t="str">
        <f t="shared" si="107"/>
        <v/>
      </c>
      <c r="AZ331" s="540"/>
      <c r="BA331" s="513">
        <f t="shared" si="108"/>
        <v>0</v>
      </c>
      <c r="BB331" s="513">
        <f t="shared" si="109"/>
        <v>0</v>
      </c>
      <c r="BC331" s="513">
        <f t="shared" si="110"/>
        <v>0</v>
      </c>
      <c r="BD331" s="513">
        <f t="shared" si="111"/>
        <v>0</v>
      </c>
      <c r="BE331" s="513">
        <f t="shared" si="112"/>
        <v>0</v>
      </c>
      <c r="BF331" s="513">
        <f t="shared" si="90"/>
        <v>0</v>
      </c>
      <c r="BG331" s="513">
        <f t="shared" si="113"/>
        <v>0</v>
      </c>
      <c r="BH331" s="513">
        <f t="shared" si="114"/>
        <v>0</v>
      </c>
      <c r="BI331" s="513">
        <f t="shared" si="115"/>
        <v>0</v>
      </c>
      <c r="BJ331" s="513">
        <f t="shared" si="116"/>
        <v>0</v>
      </c>
      <c r="BK331" s="513">
        <f t="shared" si="117"/>
        <v>0</v>
      </c>
      <c r="BL331" s="513">
        <f t="shared" si="118"/>
        <v>0</v>
      </c>
      <c r="BM331" s="513">
        <f t="shared" si="119"/>
        <v>0</v>
      </c>
      <c r="BN331" s="513"/>
      <c r="BO331" s="513">
        <f t="shared" si="120"/>
        <v>0</v>
      </c>
      <c r="BP331" s="540"/>
      <c r="BQ331" s="540"/>
      <c r="BR331" s="540"/>
      <c r="BS331" s="540"/>
      <c r="BT331" s="540"/>
      <c r="BU331" s="540"/>
      <c r="BV331" s="540"/>
      <c r="BW331" s="539"/>
      <c r="BX331" s="539"/>
      <c r="BY331" s="539"/>
      <c r="BZ331" s="539"/>
      <c r="CA331" s="539"/>
      <c r="CB331" s="539"/>
      <c r="CC331" s="539"/>
      <c r="CD331" s="539"/>
      <c r="CE331" s="539"/>
      <c r="CF331" s="539"/>
      <c r="CG331" s="539"/>
      <c r="CH331" s="539"/>
      <c r="CI331" s="539"/>
      <c r="CJ331" s="539"/>
      <c r="CK331" s="539"/>
      <c r="CL331" s="539"/>
      <c r="CM331" s="539"/>
      <c r="CN331" s="539"/>
      <c r="CO331" s="539"/>
      <c r="CP331" s="364"/>
      <c r="CQ331" s="364"/>
    </row>
    <row r="332" spans="1:95" s="37" customFormat="1" ht="37.5" customHeight="1" x14ac:dyDescent="0.15">
      <c r="A332" s="738" t="str">
        <f>IF(B332&lt;&gt;"",設定!$C$4,"")</f>
        <v/>
      </c>
      <c r="B332" s="254" t="str">
        <f t="shared" si="88"/>
        <v/>
      </c>
      <c r="C332" s="445">
        <f t="shared" si="89"/>
        <v>320</v>
      </c>
      <c r="D332" s="768"/>
      <c r="E332" s="422"/>
      <c r="F332" s="423"/>
      <c r="G332" s="424"/>
      <c r="H332" s="425"/>
      <c r="I332" s="426"/>
      <c r="J332" s="427" t="str">
        <f>IFERROR(IF(I332="","",VLOOKUP(I332,国・地域!A:C,2,FALSE)),"正しい番号を入力してください")</f>
        <v/>
      </c>
      <c r="K332" s="428" t="str">
        <f>IFERROR(IF(I332="","",VLOOKUP(I332,国・地域!A:C,3,FALSE)),"正しい番号を入力してください")</f>
        <v/>
      </c>
      <c r="L332" s="382"/>
      <c r="M332" s="429"/>
      <c r="N332" s="430"/>
      <c r="O332" s="430"/>
      <c r="P332" s="430"/>
      <c r="Q332" s="430"/>
      <c r="R332" s="430"/>
      <c r="S332" s="430"/>
      <c r="T332" s="430"/>
      <c r="U332" s="431"/>
      <c r="V332" s="432"/>
      <c r="W332" s="431"/>
      <c r="X332" s="432"/>
      <c r="Y332" s="433"/>
      <c r="Z332" s="434"/>
      <c r="AA332" s="435"/>
      <c r="AB332" s="436"/>
      <c r="AC332" s="435"/>
      <c r="AD332" s="434"/>
      <c r="AE332" s="437"/>
      <c r="AF332" s="436"/>
      <c r="AG332" s="435"/>
      <c r="AH332" s="434"/>
      <c r="AI332" s="437"/>
      <c r="AJ332" s="436"/>
      <c r="AK332" s="435"/>
      <c r="AL332" s="434"/>
      <c r="AM332" s="422"/>
      <c r="AN332" s="424"/>
      <c r="AO332" s="382"/>
      <c r="AP332" s="422"/>
      <c r="AQ332" s="424"/>
      <c r="AR332" s="438"/>
      <c r="AS332" s="439"/>
      <c r="AT332" s="422"/>
      <c r="AU332" s="424"/>
      <c r="AV332" s="438"/>
      <c r="AW332" s="440"/>
      <c r="AX332" s="105" t="str">
        <f t="shared" si="106"/>
        <v/>
      </c>
      <c r="AY332" s="105" t="str">
        <f t="shared" si="107"/>
        <v/>
      </c>
      <c r="AZ332" s="540"/>
      <c r="BA332" s="513">
        <f t="shared" si="108"/>
        <v>0</v>
      </c>
      <c r="BB332" s="513">
        <f t="shared" si="109"/>
        <v>0</v>
      </c>
      <c r="BC332" s="513">
        <f t="shared" si="110"/>
        <v>0</v>
      </c>
      <c r="BD332" s="513">
        <f t="shared" si="111"/>
        <v>0</v>
      </c>
      <c r="BE332" s="513">
        <f t="shared" si="112"/>
        <v>0</v>
      </c>
      <c r="BF332" s="513">
        <f t="shared" si="90"/>
        <v>0</v>
      </c>
      <c r="BG332" s="513">
        <f t="shared" si="113"/>
        <v>0</v>
      </c>
      <c r="BH332" s="513">
        <f t="shared" si="114"/>
        <v>0</v>
      </c>
      <c r="BI332" s="513">
        <f t="shared" si="115"/>
        <v>0</v>
      </c>
      <c r="BJ332" s="513">
        <f t="shared" si="116"/>
        <v>0</v>
      </c>
      <c r="BK332" s="513">
        <f t="shared" si="117"/>
        <v>0</v>
      </c>
      <c r="BL332" s="513">
        <f t="shared" si="118"/>
        <v>0</v>
      </c>
      <c r="BM332" s="513">
        <f t="shared" si="119"/>
        <v>0</v>
      </c>
      <c r="BN332" s="513"/>
      <c r="BO332" s="513">
        <f t="shared" si="120"/>
        <v>0</v>
      </c>
      <c r="BP332" s="540"/>
      <c r="BQ332" s="540"/>
      <c r="BR332" s="540"/>
      <c r="BS332" s="540"/>
      <c r="BT332" s="540"/>
      <c r="BU332" s="540"/>
      <c r="BV332" s="540"/>
      <c r="BW332" s="539"/>
      <c r="BX332" s="539"/>
      <c r="BY332" s="539"/>
      <c r="BZ332" s="539"/>
      <c r="CA332" s="539"/>
      <c r="CB332" s="539"/>
      <c r="CC332" s="539"/>
      <c r="CD332" s="539"/>
      <c r="CE332" s="539"/>
      <c r="CF332" s="539"/>
      <c r="CG332" s="539"/>
      <c r="CH332" s="539"/>
      <c r="CI332" s="539"/>
      <c r="CJ332" s="539"/>
      <c r="CK332" s="539"/>
      <c r="CL332" s="539"/>
      <c r="CM332" s="539"/>
      <c r="CN332" s="539"/>
      <c r="CO332" s="539"/>
      <c r="CP332" s="364"/>
      <c r="CQ332" s="364"/>
    </row>
    <row r="333" spans="1:95" s="37" customFormat="1" ht="37.5" customHeight="1" x14ac:dyDescent="0.15">
      <c r="A333" s="739" t="str">
        <f>IF(B333&lt;&gt;"",設定!$C$4,"")</f>
        <v/>
      </c>
      <c r="B333" s="731" t="str">
        <f t="shared" si="88"/>
        <v/>
      </c>
      <c r="C333" s="376">
        <f t="shared" si="89"/>
        <v>321</v>
      </c>
      <c r="D333" s="766"/>
      <c r="E333" s="384"/>
      <c r="F333" s="385"/>
      <c r="G333" s="386"/>
      <c r="H333" s="387"/>
      <c r="I333" s="388"/>
      <c r="J333" s="389" t="str">
        <f>IFERROR(IF(I333="","",VLOOKUP(I333,国・地域!A:C,2,FALSE)),"正しい番号を入力してください")</f>
        <v/>
      </c>
      <c r="K333" s="390" t="str">
        <f>IFERROR(IF(I333="","",VLOOKUP(I333,国・地域!A:C,3,FALSE)),"正しい番号を入力してください")</f>
        <v/>
      </c>
      <c r="L333" s="383"/>
      <c r="M333" s="391"/>
      <c r="N333" s="392"/>
      <c r="O333" s="392"/>
      <c r="P333" s="392"/>
      <c r="Q333" s="392"/>
      <c r="R333" s="392"/>
      <c r="S333" s="392"/>
      <c r="T333" s="392"/>
      <c r="U333" s="393"/>
      <c r="V333" s="394"/>
      <c r="W333" s="393"/>
      <c r="X333" s="394"/>
      <c r="Y333" s="395"/>
      <c r="Z333" s="396"/>
      <c r="AA333" s="397"/>
      <c r="AB333" s="398"/>
      <c r="AC333" s="397"/>
      <c r="AD333" s="396"/>
      <c r="AE333" s="399"/>
      <c r="AF333" s="398"/>
      <c r="AG333" s="397"/>
      <c r="AH333" s="396"/>
      <c r="AI333" s="399"/>
      <c r="AJ333" s="398"/>
      <c r="AK333" s="397"/>
      <c r="AL333" s="396"/>
      <c r="AM333" s="384"/>
      <c r="AN333" s="386"/>
      <c r="AO333" s="383"/>
      <c r="AP333" s="384"/>
      <c r="AQ333" s="386"/>
      <c r="AR333" s="400"/>
      <c r="AS333" s="401"/>
      <c r="AT333" s="384"/>
      <c r="AU333" s="386"/>
      <c r="AV333" s="400"/>
      <c r="AW333" s="402"/>
      <c r="AX333" s="105" t="str">
        <f t="shared" si="106"/>
        <v/>
      </c>
      <c r="AY333" s="105" t="str">
        <f t="shared" si="107"/>
        <v/>
      </c>
      <c r="AZ333" s="540"/>
      <c r="BA333" s="513">
        <f t="shared" si="108"/>
        <v>0</v>
      </c>
      <c r="BB333" s="513">
        <f t="shared" si="109"/>
        <v>0</v>
      </c>
      <c r="BC333" s="513">
        <f t="shared" si="110"/>
        <v>0</v>
      </c>
      <c r="BD333" s="513">
        <f t="shared" si="111"/>
        <v>0</v>
      </c>
      <c r="BE333" s="513">
        <f t="shared" si="112"/>
        <v>0</v>
      </c>
      <c r="BF333" s="513">
        <f t="shared" si="90"/>
        <v>0</v>
      </c>
      <c r="BG333" s="513">
        <f t="shared" si="113"/>
        <v>0</v>
      </c>
      <c r="BH333" s="513">
        <f t="shared" si="114"/>
        <v>0</v>
      </c>
      <c r="BI333" s="513">
        <f t="shared" si="115"/>
        <v>0</v>
      </c>
      <c r="BJ333" s="513">
        <f t="shared" si="116"/>
        <v>0</v>
      </c>
      <c r="BK333" s="513">
        <f t="shared" si="117"/>
        <v>0</v>
      </c>
      <c r="BL333" s="513">
        <f t="shared" si="118"/>
        <v>0</v>
      </c>
      <c r="BM333" s="513">
        <f t="shared" si="119"/>
        <v>0</v>
      </c>
      <c r="BN333" s="513"/>
      <c r="BO333" s="513">
        <f t="shared" si="120"/>
        <v>0</v>
      </c>
      <c r="BP333" s="540"/>
      <c r="BQ333" s="540"/>
      <c r="BR333" s="540"/>
      <c r="BS333" s="540"/>
      <c r="BT333" s="540"/>
      <c r="BU333" s="540"/>
      <c r="BV333" s="540"/>
      <c r="BW333" s="539"/>
      <c r="BX333" s="539"/>
      <c r="BY333" s="539"/>
      <c r="BZ333" s="539"/>
      <c r="CA333" s="539"/>
      <c r="CB333" s="539"/>
      <c r="CC333" s="539"/>
      <c r="CD333" s="539"/>
      <c r="CE333" s="539"/>
      <c r="CF333" s="539"/>
      <c r="CG333" s="539"/>
      <c r="CH333" s="539"/>
      <c r="CI333" s="539"/>
      <c r="CJ333" s="539"/>
      <c r="CK333" s="539"/>
      <c r="CL333" s="539"/>
      <c r="CM333" s="539"/>
      <c r="CN333" s="539"/>
      <c r="CO333" s="539"/>
      <c r="CP333" s="364"/>
      <c r="CQ333" s="364"/>
    </row>
    <row r="334" spans="1:95" s="37" customFormat="1" ht="37.5" customHeight="1" x14ac:dyDescent="0.15">
      <c r="A334" s="687" t="str">
        <f>IF(B334&lt;&gt;"",設定!$C$4,"")</f>
        <v/>
      </c>
      <c r="B334" s="253" t="str">
        <f t="shared" ref="B334:B397" si="121">IF(COUNTA(D334:I334,L334)&gt;0,$B$7,"")</f>
        <v/>
      </c>
      <c r="C334" s="444">
        <f t="shared" ref="C334:C397" si="122">ROW()-12</f>
        <v>322</v>
      </c>
      <c r="D334" s="767"/>
      <c r="E334" s="403"/>
      <c r="F334" s="404"/>
      <c r="G334" s="405"/>
      <c r="H334" s="406"/>
      <c r="I334" s="407"/>
      <c r="J334" s="408" t="str">
        <f>IFERROR(IF(I334="","",VLOOKUP(I334,国・地域!A:C,2,FALSE)),"正しい番号を入力してください")</f>
        <v/>
      </c>
      <c r="K334" s="409" t="str">
        <f>IFERROR(IF(I334="","",VLOOKUP(I334,国・地域!A:C,3,FALSE)),"正しい番号を入力してください")</f>
        <v/>
      </c>
      <c r="L334" s="381"/>
      <c r="M334" s="410"/>
      <c r="N334" s="411"/>
      <c r="O334" s="411"/>
      <c r="P334" s="411"/>
      <c r="Q334" s="411"/>
      <c r="R334" s="411"/>
      <c r="S334" s="411"/>
      <c r="T334" s="411"/>
      <c r="U334" s="412"/>
      <c r="V334" s="413"/>
      <c r="W334" s="412"/>
      <c r="X334" s="413"/>
      <c r="Y334" s="414"/>
      <c r="Z334" s="415"/>
      <c r="AA334" s="416"/>
      <c r="AB334" s="417"/>
      <c r="AC334" s="416"/>
      <c r="AD334" s="415"/>
      <c r="AE334" s="418"/>
      <c r="AF334" s="417"/>
      <c r="AG334" s="416"/>
      <c r="AH334" s="415"/>
      <c r="AI334" s="418"/>
      <c r="AJ334" s="417"/>
      <c r="AK334" s="416"/>
      <c r="AL334" s="415"/>
      <c r="AM334" s="403"/>
      <c r="AN334" s="405"/>
      <c r="AO334" s="381"/>
      <c r="AP334" s="403"/>
      <c r="AQ334" s="405"/>
      <c r="AR334" s="419"/>
      <c r="AS334" s="420"/>
      <c r="AT334" s="403"/>
      <c r="AU334" s="405"/>
      <c r="AV334" s="419"/>
      <c r="AW334" s="421"/>
      <c r="AX334" s="105" t="str">
        <f t="shared" si="106"/>
        <v/>
      </c>
      <c r="AY334" s="105" t="str">
        <f t="shared" si="107"/>
        <v/>
      </c>
      <c r="AZ334" s="540"/>
      <c r="BA334" s="513">
        <f t="shared" si="108"/>
        <v>0</v>
      </c>
      <c r="BB334" s="513">
        <f t="shared" si="109"/>
        <v>0</v>
      </c>
      <c r="BC334" s="513">
        <f t="shared" si="110"/>
        <v>0</v>
      </c>
      <c r="BD334" s="513">
        <f t="shared" si="111"/>
        <v>0</v>
      </c>
      <c r="BE334" s="513">
        <f t="shared" si="112"/>
        <v>0</v>
      </c>
      <c r="BF334" s="513">
        <f t="shared" ref="BF334:BF397" si="123">IF(AND($D334&lt;&gt;"",$M334="○",OR(W334="",X334="")),1,0)</f>
        <v>0</v>
      </c>
      <c r="BG334" s="513">
        <f t="shared" si="113"/>
        <v>0</v>
      </c>
      <c r="BH334" s="513">
        <f t="shared" si="114"/>
        <v>0</v>
      </c>
      <c r="BI334" s="513">
        <f t="shared" si="115"/>
        <v>0</v>
      </c>
      <c r="BJ334" s="513">
        <f t="shared" si="116"/>
        <v>0</v>
      </c>
      <c r="BK334" s="513">
        <f t="shared" si="117"/>
        <v>0</v>
      </c>
      <c r="BL334" s="513">
        <f t="shared" si="118"/>
        <v>0</v>
      </c>
      <c r="BM334" s="513">
        <f t="shared" si="119"/>
        <v>0</v>
      </c>
      <c r="BN334" s="513"/>
      <c r="BO334" s="513">
        <f t="shared" si="120"/>
        <v>0</v>
      </c>
      <c r="BP334" s="540"/>
      <c r="BQ334" s="540"/>
      <c r="BR334" s="540"/>
      <c r="BS334" s="540"/>
      <c r="BT334" s="540"/>
      <c r="BU334" s="540"/>
      <c r="BV334" s="540"/>
      <c r="BW334" s="539"/>
      <c r="BX334" s="539"/>
      <c r="BY334" s="539"/>
      <c r="BZ334" s="539"/>
      <c r="CA334" s="539"/>
      <c r="CB334" s="539"/>
      <c r="CC334" s="539"/>
      <c r="CD334" s="539"/>
      <c r="CE334" s="539"/>
      <c r="CF334" s="539"/>
      <c r="CG334" s="539"/>
      <c r="CH334" s="539"/>
      <c r="CI334" s="539"/>
      <c r="CJ334" s="539"/>
      <c r="CK334" s="539"/>
      <c r="CL334" s="539"/>
      <c r="CM334" s="539"/>
      <c r="CN334" s="539"/>
      <c r="CO334" s="539"/>
      <c r="CP334" s="364"/>
      <c r="CQ334" s="364"/>
    </row>
    <row r="335" spans="1:95" s="37" customFormat="1" ht="37.5" customHeight="1" x14ac:dyDescent="0.15">
      <c r="A335" s="687" t="str">
        <f>IF(B335&lt;&gt;"",設定!$C$4,"")</f>
        <v/>
      </c>
      <c r="B335" s="253" t="str">
        <f t="shared" si="121"/>
        <v/>
      </c>
      <c r="C335" s="444">
        <f t="shared" si="122"/>
        <v>323</v>
      </c>
      <c r="D335" s="767"/>
      <c r="E335" s="403"/>
      <c r="F335" s="404"/>
      <c r="G335" s="405"/>
      <c r="H335" s="406"/>
      <c r="I335" s="407"/>
      <c r="J335" s="408" t="str">
        <f>IFERROR(IF(I335="","",VLOOKUP(I335,国・地域!A:C,2,FALSE)),"正しい番号を入力してください")</f>
        <v/>
      </c>
      <c r="K335" s="409" t="str">
        <f>IFERROR(IF(I335="","",VLOOKUP(I335,国・地域!A:C,3,FALSE)),"正しい番号を入力してください")</f>
        <v/>
      </c>
      <c r="L335" s="381"/>
      <c r="M335" s="410"/>
      <c r="N335" s="411"/>
      <c r="O335" s="411"/>
      <c r="P335" s="411"/>
      <c r="Q335" s="411"/>
      <c r="R335" s="411"/>
      <c r="S335" s="411"/>
      <c r="T335" s="411"/>
      <c r="U335" s="412"/>
      <c r="V335" s="413"/>
      <c r="W335" s="412"/>
      <c r="X335" s="413"/>
      <c r="Y335" s="414"/>
      <c r="Z335" s="415"/>
      <c r="AA335" s="416"/>
      <c r="AB335" s="417"/>
      <c r="AC335" s="416"/>
      <c r="AD335" s="415"/>
      <c r="AE335" s="418"/>
      <c r="AF335" s="417"/>
      <c r="AG335" s="416"/>
      <c r="AH335" s="415"/>
      <c r="AI335" s="418"/>
      <c r="AJ335" s="417"/>
      <c r="AK335" s="416"/>
      <c r="AL335" s="415"/>
      <c r="AM335" s="403"/>
      <c r="AN335" s="405"/>
      <c r="AO335" s="381"/>
      <c r="AP335" s="403"/>
      <c r="AQ335" s="405"/>
      <c r="AR335" s="419"/>
      <c r="AS335" s="420"/>
      <c r="AT335" s="403"/>
      <c r="AU335" s="405"/>
      <c r="AV335" s="419"/>
      <c r="AW335" s="421"/>
      <c r="AX335" s="105" t="str">
        <f t="shared" si="106"/>
        <v/>
      </c>
      <c r="AY335" s="105" t="str">
        <f t="shared" si="107"/>
        <v/>
      </c>
      <c r="AZ335" s="540"/>
      <c r="BA335" s="513">
        <f t="shared" si="108"/>
        <v>0</v>
      </c>
      <c r="BB335" s="513">
        <f t="shared" si="109"/>
        <v>0</v>
      </c>
      <c r="BC335" s="513">
        <f t="shared" si="110"/>
        <v>0</v>
      </c>
      <c r="BD335" s="513">
        <f t="shared" si="111"/>
        <v>0</v>
      </c>
      <c r="BE335" s="513">
        <f t="shared" si="112"/>
        <v>0</v>
      </c>
      <c r="BF335" s="513">
        <f t="shared" si="123"/>
        <v>0</v>
      </c>
      <c r="BG335" s="513">
        <f t="shared" si="113"/>
        <v>0</v>
      </c>
      <c r="BH335" s="513">
        <f t="shared" si="114"/>
        <v>0</v>
      </c>
      <c r="BI335" s="513">
        <f t="shared" si="115"/>
        <v>0</v>
      </c>
      <c r="BJ335" s="513">
        <f t="shared" si="116"/>
        <v>0</v>
      </c>
      <c r="BK335" s="513">
        <f t="shared" si="117"/>
        <v>0</v>
      </c>
      <c r="BL335" s="513">
        <f t="shared" si="118"/>
        <v>0</v>
      </c>
      <c r="BM335" s="513">
        <f t="shared" si="119"/>
        <v>0</v>
      </c>
      <c r="BN335" s="513"/>
      <c r="BO335" s="513">
        <f t="shared" si="120"/>
        <v>0</v>
      </c>
      <c r="BP335" s="540"/>
      <c r="BQ335" s="540"/>
      <c r="BR335" s="540"/>
      <c r="BS335" s="540"/>
      <c r="BT335" s="540"/>
      <c r="BU335" s="540"/>
      <c r="BV335" s="540"/>
      <c r="BW335" s="539"/>
      <c r="BX335" s="539"/>
      <c r="BY335" s="539"/>
      <c r="BZ335" s="539"/>
      <c r="CA335" s="539"/>
      <c r="CB335" s="539"/>
      <c r="CC335" s="539"/>
      <c r="CD335" s="539"/>
      <c r="CE335" s="539"/>
      <c r="CF335" s="539"/>
      <c r="CG335" s="539"/>
      <c r="CH335" s="539"/>
      <c r="CI335" s="539"/>
      <c r="CJ335" s="539"/>
      <c r="CK335" s="539"/>
      <c r="CL335" s="539"/>
      <c r="CM335" s="539"/>
      <c r="CN335" s="539"/>
      <c r="CO335" s="539"/>
      <c r="CP335" s="364"/>
      <c r="CQ335" s="364"/>
    </row>
    <row r="336" spans="1:95" s="37" customFormat="1" ht="37.5" customHeight="1" x14ac:dyDescent="0.15">
      <c r="A336" s="687" t="str">
        <f>IF(B336&lt;&gt;"",設定!$C$4,"")</f>
        <v/>
      </c>
      <c r="B336" s="253" t="str">
        <f t="shared" si="121"/>
        <v/>
      </c>
      <c r="C336" s="444">
        <f t="shared" si="122"/>
        <v>324</v>
      </c>
      <c r="D336" s="767"/>
      <c r="E336" s="403"/>
      <c r="F336" s="404"/>
      <c r="G336" s="405"/>
      <c r="H336" s="406"/>
      <c r="I336" s="407"/>
      <c r="J336" s="408" t="str">
        <f>IFERROR(IF(I336="","",VLOOKUP(I336,国・地域!A:C,2,FALSE)),"正しい番号を入力してください")</f>
        <v/>
      </c>
      <c r="K336" s="409" t="str">
        <f>IFERROR(IF(I336="","",VLOOKUP(I336,国・地域!A:C,3,FALSE)),"正しい番号を入力してください")</f>
        <v/>
      </c>
      <c r="L336" s="381"/>
      <c r="M336" s="410"/>
      <c r="N336" s="411"/>
      <c r="O336" s="411"/>
      <c r="P336" s="411"/>
      <c r="Q336" s="411"/>
      <c r="R336" s="411"/>
      <c r="S336" s="411"/>
      <c r="T336" s="411"/>
      <c r="U336" s="412"/>
      <c r="V336" s="413"/>
      <c r="W336" s="412"/>
      <c r="X336" s="413"/>
      <c r="Y336" s="414"/>
      <c r="Z336" s="415"/>
      <c r="AA336" s="416"/>
      <c r="AB336" s="417"/>
      <c r="AC336" s="416"/>
      <c r="AD336" s="415"/>
      <c r="AE336" s="418"/>
      <c r="AF336" s="417"/>
      <c r="AG336" s="416"/>
      <c r="AH336" s="415"/>
      <c r="AI336" s="418"/>
      <c r="AJ336" s="417"/>
      <c r="AK336" s="416"/>
      <c r="AL336" s="415"/>
      <c r="AM336" s="403"/>
      <c r="AN336" s="405"/>
      <c r="AO336" s="381"/>
      <c r="AP336" s="403"/>
      <c r="AQ336" s="405"/>
      <c r="AR336" s="419"/>
      <c r="AS336" s="420"/>
      <c r="AT336" s="403"/>
      <c r="AU336" s="405"/>
      <c r="AV336" s="419"/>
      <c r="AW336" s="421"/>
      <c r="AX336" s="105" t="str">
        <f t="shared" si="106"/>
        <v/>
      </c>
      <c r="AY336" s="105" t="str">
        <f t="shared" si="107"/>
        <v/>
      </c>
      <c r="AZ336" s="540"/>
      <c r="BA336" s="513">
        <f t="shared" si="108"/>
        <v>0</v>
      </c>
      <c r="BB336" s="513">
        <f t="shared" si="109"/>
        <v>0</v>
      </c>
      <c r="BC336" s="513">
        <f t="shared" si="110"/>
        <v>0</v>
      </c>
      <c r="BD336" s="513">
        <f t="shared" si="111"/>
        <v>0</v>
      </c>
      <c r="BE336" s="513">
        <f t="shared" si="112"/>
        <v>0</v>
      </c>
      <c r="BF336" s="513">
        <f t="shared" si="123"/>
        <v>0</v>
      </c>
      <c r="BG336" s="513">
        <f t="shared" si="113"/>
        <v>0</v>
      </c>
      <c r="BH336" s="513">
        <f t="shared" si="114"/>
        <v>0</v>
      </c>
      <c r="BI336" s="513">
        <f t="shared" si="115"/>
        <v>0</v>
      </c>
      <c r="BJ336" s="513">
        <f t="shared" si="116"/>
        <v>0</v>
      </c>
      <c r="BK336" s="513">
        <f t="shared" si="117"/>
        <v>0</v>
      </c>
      <c r="BL336" s="513">
        <f t="shared" si="118"/>
        <v>0</v>
      </c>
      <c r="BM336" s="513">
        <f t="shared" si="119"/>
        <v>0</v>
      </c>
      <c r="BN336" s="513"/>
      <c r="BO336" s="513">
        <f t="shared" si="120"/>
        <v>0</v>
      </c>
      <c r="BP336" s="540"/>
      <c r="BQ336" s="540"/>
      <c r="BR336" s="540"/>
      <c r="BS336" s="540"/>
      <c r="BT336" s="540"/>
      <c r="BU336" s="540"/>
      <c r="BV336" s="540"/>
      <c r="BW336" s="539"/>
      <c r="BX336" s="539"/>
      <c r="BY336" s="539"/>
      <c r="BZ336" s="539"/>
      <c r="CA336" s="539"/>
      <c r="CB336" s="539"/>
      <c r="CC336" s="539"/>
      <c r="CD336" s="539"/>
      <c r="CE336" s="539"/>
      <c r="CF336" s="539"/>
      <c r="CG336" s="539"/>
      <c r="CH336" s="539"/>
      <c r="CI336" s="539"/>
      <c r="CJ336" s="539"/>
      <c r="CK336" s="539"/>
      <c r="CL336" s="539"/>
      <c r="CM336" s="539"/>
      <c r="CN336" s="539"/>
      <c r="CO336" s="539"/>
      <c r="CP336" s="364"/>
      <c r="CQ336" s="364"/>
    </row>
    <row r="337" spans="1:95" s="37" customFormat="1" ht="37.5" customHeight="1" x14ac:dyDescent="0.15">
      <c r="A337" s="738" t="str">
        <f>IF(B337&lt;&gt;"",設定!$C$4,"")</f>
        <v/>
      </c>
      <c r="B337" s="254" t="str">
        <f t="shared" si="121"/>
        <v/>
      </c>
      <c r="C337" s="445">
        <f t="shared" si="122"/>
        <v>325</v>
      </c>
      <c r="D337" s="768"/>
      <c r="E337" s="422"/>
      <c r="F337" s="423"/>
      <c r="G337" s="424"/>
      <c r="H337" s="425"/>
      <c r="I337" s="426"/>
      <c r="J337" s="427" t="str">
        <f>IFERROR(IF(I337="","",VLOOKUP(I337,国・地域!A:C,2,FALSE)),"正しい番号を入力してください")</f>
        <v/>
      </c>
      <c r="K337" s="428" t="str">
        <f>IFERROR(IF(I337="","",VLOOKUP(I337,国・地域!A:C,3,FALSE)),"正しい番号を入力してください")</f>
        <v/>
      </c>
      <c r="L337" s="382"/>
      <c r="M337" s="429"/>
      <c r="N337" s="430"/>
      <c r="O337" s="430"/>
      <c r="P337" s="430"/>
      <c r="Q337" s="430"/>
      <c r="R337" s="430"/>
      <c r="S337" s="430"/>
      <c r="T337" s="430"/>
      <c r="U337" s="431"/>
      <c r="V337" s="432"/>
      <c r="W337" s="431"/>
      <c r="X337" s="432"/>
      <c r="Y337" s="433"/>
      <c r="Z337" s="434"/>
      <c r="AA337" s="435"/>
      <c r="AB337" s="436"/>
      <c r="AC337" s="435"/>
      <c r="AD337" s="434"/>
      <c r="AE337" s="437"/>
      <c r="AF337" s="436"/>
      <c r="AG337" s="435"/>
      <c r="AH337" s="434"/>
      <c r="AI337" s="437"/>
      <c r="AJ337" s="436"/>
      <c r="AK337" s="435"/>
      <c r="AL337" s="434"/>
      <c r="AM337" s="422"/>
      <c r="AN337" s="424"/>
      <c r="AO337" s="382"/>
      <c r="AP337" s="422"/>
      <c r="AQ337" s="424"/>
      <c r="AR337" s="438"/>
      <c r="AS337" s="439"/>
      <c r="AT337" s="422"/>
      <c r="AU337" s="424"/>
      <c r="AV337" s="438"/>
      <c r="AW337" s="440"/>
      <c r="AX337" s="105" t="str">
        <f t="shared" si="106"/>
        <v/>
      </c>
      <c r="AY337" s="105" t="str">
        <f t="shared" si="107"/>
        <v/>
      </c>
      <c r="AZ337" s="540"/>
      <c r="BA337" s="513">
        <f t="shared" si="108"/>
        <v>0</v>
      </c>
      <c r="BB337" s="513">
        <f t="shared" si="109"/>
        <v>0</v>
      </c>
      <c r="BC337" s="513">
        <f t="shared" si="110"/>
        <v>0</v>
      </c>
      <c r="BD337" s="513">
        <f t="shared" si="111"/>
        <v>0</v>
      </c>
      <c r="BE337" s="513">
        <f t="shared" si="112"/>
        <v>0</v>
      </c>
      <c r="BF337" s="513">
        <f t="shared" si="123"/>
        <v>0</v>
      </c>
      <c r="BG337" s="513">
        <f t="shared" si="113"/>
        <v>0</v>
      </c>
      <c r="BH337" s="513">
        <f t="shared" si="114"/>
        <v>0</v>
      </c>
      <c r="BI337" s="513">
        <f t="shared" si="115"/>
        <v>0</v>
      </c>
      <c r="BJ337" s="513">
        <f t="shared" si="116"/>
        <v>0</v>
      </c>
      <c r="BK337" s="513">
        <f t="shared" si="117"/>
        <v>0</v>
      </c>
      <c r="BL337" s="513">
        <f t="shared" si="118"/>
        <v>0</v>
      </c>
      <c r="BM337" s="513">
        <f t="shared" si="119"/>
        <v>0</v>
      </c>
      <c r="BN337" s="513"/>
      <c r="BO337" s="513">
        <f t="shared" si="120"/>
        <v>0</v>
      </c>
      <c r="BP337" s="540"/>
      <c r="BQ337" s="540"/>
      <c r="BR337" s="540"/>
      <c r="BS337" s="540"/>
      <c r="BT337" s="540"/>
      <c r="BU337" s="540"/>
      <c r="BV337" s="540"/>
      <c r="BW337" s="539"/>
      <c r="BX337" s="539"/>
      <c r="BY337" s="539"/>
      <c r="BZ337" s="539"/>
      <c r="CA337" s="539"/>
      <c r="CB337" s="539"/>
      <c r="CC337" s="539"/>
      <c r="CD337" s="539"/>
      <c r="CE337" s="539"/>
      <c r="CF337" s="539"/>
      <c r="CG337" s="539"/>
      <c r="CH337" s="539"/>
      <c r="CI337" s="539"/>
      <c r="CJ337" s="539"/>
      <c r="CK337" s="539"/>
      <c r="CL337" s="539"/>
      <c r="CM337" s="539"/>
      <c r="CN337" s="539"/>
      <c r="CO337" s="539"/>
      <c r="CP337" s="364"/>
      <c r="CQ337" s="364"/>
    </row>
    <row r="338" spans="1:95" s="37" customFormat="1" ht="37.5" customHeight="1" x14ac:dyDescent="0.15">
      <c r="A338" s="739" t="str">
        <f>IF(B338&lt;&gt;"",設定!$C$4,"")</f>
        <v/>
      </c>
      <c r="B338" s="731" t="str">
        <f t="shared" si="121"/>
        <v/>
      </c>
      <c r="C338" s="376">
        <f t="shared" si="122"/>
        <v>326</v>
      </c>
      <c r="D338" s="766"/>
      <c r="E338" s="384"/>
      <c r="F338" s="385"/>
      <c r="G338" s="386"/>
      <c r="H338" s="387"/>
      <c r="I338" s="388"/>
      <c r="J338" s="389" t="str">
        <f>IFERROR(IF(I338="","",VLOOKUP(I338,国・地域!A:C,2,FALSE)),"正しい番号を入力してください")</f>
        <v/>
      </c>
      <c r="K338" s="390" t="str">
        <f>IFERROR(IF(I338="","",VLOOKUP(I338,国・地域!A:C,3,FALSE)),"正しい番号を入力してください")</f>
        <v/>
      </c>
      <c r="L338" s="383"/>
      <c r="M338" s="391"/>
      <c r="N338" s="392"/>
      <c r="O338" s="392"/>
      <c r="P338" s="392"/>
      <c r="Q338" s="392"/>
      <c r="R338" s="392"/>
      <c r="S338" s="392"/>
      <c r="T338" s="392"/>
      <c r="U338" s="393"/>
      <c r="V338" s="394"/>
      <c r="W338" s="393"/>
      <c r="X338" s="394"/>
      <c r="Y338" s="395"/>
      <c r="Z338" s="396"/>
      <c r="AA338" s="397"/>
      <c r="AB338" s="398"/>
      <c r="AC338" s="397"/>
      <c r="AD338" s="396"/>
      <c r="AE338" s="399"/>
      <c r="AF338" s="398"/>
      <c r="AG338" s="397"/>
      <c r="AH338" s="396"/>
      <c r="AI338" s="399"/>
      <c r="AJ338" s="398"/>
      <c r="AK338" s="397"/>
      <c r="AL338" s="396"/>
      <c r="AM338" s="384"/>
      <c r="AN338" s="386"/>
      <c r="AO338" s="383"/>
      <c r="AP338" s="384"/>
      <c r="AQ338" s="386"/>
      <c r="AR338" s="400"/>
      <c r="AS338" s="401"/>
      <c r="AT338" s="384"/>
      <c r="AU338" s="386"/>
      <c r="AV338" s="400"/>
      <c r="AW338" s="402"/>
      <c r="AX338" s="105" t="str">
        <f t="shared" si="106"/>
        <v/>
      </c>
      <c r="AY338" s="105" t="str">
        <f t="shared" si="107"/>
        <v/>
      </c>
      <c r="AZ338" s="540"/>
      <c r="BA338" s="513">
        <f t="shared" si="108"/>
        <v>0</v>
      </c>
      <c r="BB338" s="513">
        <f t="shared" si="109"/>
        <v>0</v>
      </c>
      <c r="BC338" s="513">
        <f t="shared" si="110"/>
        <v>0</v>
      </c>
      <c r="BD338" s="513">
        <f t="shared" si="111"/>
        <v>0</v>
      </c>
      <c r="BE338" s="513">
        <f t="shared" si="112"/>
        <v>0</v>
      </c>
      <c r="BF338" s="513">
        <f t="shared" si="123"/>
        <v>0</v>
      </c>
      <c r="BG338" s="513">
        <f t="shared" si="113"/>
        <v>0</v>
      </c>
      <c r="BH338" s="513">
        <f t="shared" si="114"/>
        <v>0</v>
      </c>
      <c r="BI338" s="513">
        <f t="shared" si="115"/>
        <v>0</v>
      </c>
      <c r="BJ338" s="513">
        <f t="shared" si="116"/>
        <v>0</v>
      </c>
      <c r="BK338" s="513">
        <f t="shared" si="117"/>
        <v>0</v>
      </c>
      <c r="BL338" s="513">
        <f t="shared" si="118"/>
        <v>0</v>
      </c>
      <c r="BM338" s="513">
        <f t="shared" si="119"/>
        <v>0</v>
      </c>
      <c r="BN338" s="513"/>
      <c r="BO338" s="513">
        <f t="shared" si="120"/>
        <v>0</v>
      </c>
      <c r="BP338" s="540"/>
      <c r="BQ338" s="540"/>
      <c r="BR338" s="540"/>
      <c r="BS338" s="540"/>
      <c r="BT338" s="540"/>
      <c r="BU338" s="540"/>
      <c r="BV338" s="540"/>
      <c r="BW338" s="539"/>
      <c r="BX338" s="539"/>
      <c r="BY338" s="539"/>
      <c r="BZ338" s="539"/>
      <c r="CA338" s="539"/>
      <c r="CB338" s="539"/>
      <c r="CC338" s="539"/>
      <c r="CD338" s="539"/>
      <c r="CE338" s="539"/>
      <c r="CF338" s="539"/>
      <c r="CG338" s="539"/>
      <c r="CH338" s="539"/>
      <c r="CI338" s="539"/>
      <c r="CJ338" s="539"/>
      <c r="CK338" s="539"/>
      <c r="CL338" s="539"/>
      <c r="CM338" s="539"/>
      <c r="CN338" s="539"/>
      <c r="CO338" s="539"/>
      <c r="CP338" s="364"/>
      <c r="CQ338" s="364"/>
    </row>
    <row r="339" spans="1:95" s="37" customFormat="1" ht="37.5" customHeight="1" x14ac:dyDescent="0.15">
      <c r="A339" s="687" t="str">
        <f>IF(B339&lt;&gt;"",設定!$C$4,"")</f>
        <v/>
      </c>
      <c r="B339" s="253" t="str">
        <f t="shared" si="121"/>
        <v/>
      </c>
      <c r="C339" s="444">
        <f t="shared" si="122"/>
        <v>327</v>
      </c>
      <c r="D339" s="767"/>
      <c r="E339" s="403"/>
      <c r="F339" s="404"/>
      <c r="G339" s="405"/>
      <c r="H339" s="406"/>
      <c r="I339" s="407"/>
      <c r="J339" s="408" t="str">
        <f>IFERROR(IF(I339="","",VLOOKUP(I339,国・地域!A:C,2,FALSE)),"正しい番号を入力してください")</f>
        <v/>
      </c>
      <c r="K339" s="409" t="str">
        <f>IFERROR(IF(I339="","",VLOOKUP(I339,国・地域!A:C,3,FALSE)),"正しい番号を入力してください")</f>
        <v/>
      </c>
      <c r="L339" s="381"/>
      <c r="M339" s="410"/>
      <c r="N339" s="411"/>
      <c r="O339" s="411"/>
      <c r="P339" s="411"/>
      <c r="Q339" s="411"/>
      <c r="R339" s="411"/>
      <c r="S339" s="411"/>
      <c r="T339" s="411"/>
      <c r="U339" s="412"/>
      <c r="V339" s="413"/>
      <c r="W339" s="412"/>
      <c r="X339" s="413"/>
      <c r="Y339" s="414"/>
      <c r="Z339" s="415"/>
      <c r="AA339" s="416"/>
      <c r="AB339" s="417"/>
      <c r="AC339" s="416"/>
      <c r="AD339" s="415"/>
      <c r="AE339" s="418"/>
      <c r="AF339" s="417"/>
      <c r="AG339" s="416"/>
      <c r="AH339" s="415"/>
      <c r="AI339" s="418"/>
      <c r="AJ339" s="417"/>
      <c r="AK339" s="416"/>
      <c r="AL339" s="415"/>
      <c r="AM339" s="403"/>
      <c r="AN339" s="405"/>
      <c r="AO339" s="381"/>
      <c r="AP339" s="403"/>
      <c r="AQ339" s="405"/>
      <c r="AR339" s="419"/>
      <c r="AS339" s="420"/>
      <c r="AT339" s="403"/>
      <c r="AU339" s="405"/>
      <c r="AV339" s="419"/>
      <c r="AW339" s="421"/>
      <c r="AX339" s="105" t="str">
        <f t="shared" si="106"/>
        <v/>
      </c>
      <c r="AY339" s="105" t="str">
        <f t="shared" si="107"/>
        <v/>
      </c>
      <c r="AZ339" s="540"/>
      <c r="BA339" s="513">
        <f t="shared" si="108"/>
        <v>0</v>
      </c>
      <c r="BB339" s="513">
        <f t="shared" si="109"/>
        <v>0</v>
      </c>
      <c r="BC339" s="513">
        <f t="shared" si="110"/>
        <v>0</v>
      </c>
      <c r="BD339" s="513">
        <f t="shared" si="111"/>
        <v>0</v>
      </c>
      <c r="BE339" s="513">
        <f t="shared" si="112"/>
        <v>0</v>
      </c>
      <c r="BF339" s="513">
        <f t="shared" si="123"/>
        <v>0</v>
      </c>
      <c r="BG339" s="513">
        <f t="shared" si="113"/>
        <v>0</v>
      </c>
      <c r="BH339" s="513">
        <f t="shared" si="114"/>
        <v>0</v>
      </c>
      <c r="BI339" s="513">
        <f t="shared" si="115"/>
        <v>0</v>
      </c>
      <c r="BJ339" s="513">
        <f t="shared" si="116"/>
        <v>0</v>
      </c>
      <c r="BK339" s="513">
        <f t="shared" si="117"/>
        <v>0</v>
      </c>
      <c r="BL339" s="513">
        <f t="shared" si="118"/>
        <v>0</v>
      </c>
      <c r="BM339" s="513">
        <f t="shared" si="119"/>
        <v>0</v>
      </c>
      <c r="BN339" s="513"/>
      <c r="BO339" s="513">
        <f t="shared" si="120"/>
        <v>0</v>
      </c>
      <c r="BP339" s="540"/>
      <c r="BQ339" s="540"/>
      <c r="BR339" s="540"/>
      <c r="BS339" s="540"/>
      <c r="BT339" s="540"/>
      <c r="BU339" s="540"/>
      <c r="BV339" s="540"/>
      <c r="BW339" s="539"/>
      <c r="BX339" s="539"/>
      <c r="BY339" s="539"/>
      <c r="BZ339" s="539"/>
      <c r="CA339" s="539"/>
      <c r="CB339" s="539"/>
      <c r="CC339" s="539"/>
      <c r="CD339" s="539"/>
      <c r="CE339" s="539"/>
      <c r="CF339" s="539"/>
      <c r="CG339" s="539"/>
      <c r="CH339" s="539"/>
      <c r="CI339" s="539"/>
      <c r="CJ339" s="539"/>
      <c r="CK339" s="539"/>
      <c r="CL339" s="539"/>
      <c r="CM339" s="539"/>
      <c r="CN339" s="539"/>
      <c r="CO339" s="539"/>
      <c r="CP339" s="364"/>
      <c r="CQ339" s="364"/>
    </row>
    <row r="340" spans="1:95" s="37" customFormat="1" ht="37.5" customHeight="1" x14ac:dyDescent="0.15">
      <c r="A340" s="687" t="str">
        <f>IF(B340&lt;&gt;"",設定!$C$4,"")</f>
        <v/>
      </c>
      <c r="B340" s="253" t="str">
        <f t="shared" si="121"/>
        <v/>
      </c>
      <c r="C340" s="444">
        <f t="shared" si="122"/>
        <v>328</v>
      </c>
      <c r="D340" s="767"/>
      <c r="E340" s="403"/>
      <c r="F340" s="404"/>
      <c r="G340" s="405"/>
      <c r="H340" s="406"/>
      <c r="I340" s="407"/>
      <c r="J340" s="408" t="str">
        <f>IFERROR(IF(I340="","",VLOOKUP(I340,国・地域!A:C,2,FALSE)),"正しい番号を入力してください")</f>
        <v/>
      </c>
      <c r="K340" s="409" t="str">
        <f>IFERROR(IF(I340="","",VLOOKUP(I340,国・地域!A:C,3,FALSE)),"正しい番号を入力してください")</f>
        <v/>
      </c>
      <c r="L340" s="381"/>
      <c r="M340" s="410"/>
      <c r="N340" s="411"/>
      <c r="O340" s="411"/>
      <c r="P340" s="411"/>
      <c r="Q340" s="411"/>
      <c r="R340" s="411"/>
      <c r="S340" s="411"/>
      <c r="T340" s="411"/>
      <c r="U340" s="412"/>
      <c r="V340" s="413"/>
      <c r="W340" s="412"/>
      <c r="X340" s="413"/>
      <c r="Y340" s="414"/>
      <c r="Z340" s="415"/>
      <c r="AA340" s="416"/>
      <c r="AB340" s="417"/>
      <c r="AC340" s="416"/>
      <c r="AD340" s="415"/>
      <c r="AE340" s="418"/>
      <c r="AF340" s="417"/>
      <c r="AG340" s="416"/>
      <c r="AH340" s="415"/>
      <c r="AI340" s="418"/>
      <c r="AJ340" s="417"/>
      <c r="AK340" s="416"/>
      <c r="AL340" s="415"/>
      <c r="AM340" s="403"/>
      <c r="AN340" s="405"/>
      <c r="AO340" s="381"/>
      <c r="AP340" s="403"/>
      <c r="AQ340" s="405"/>
      <c r="AR340" s="419"/>
      <c r="AS340" s="420"/>
      <c r="AT340" s="403"/>
      <c r="AU340" s="405"/>
      <c r="AV340" s="419"/>
      <c r="AW340" s="421"/>
      <c r="AX340" s="105" t="str">
        <f t="shared" si="106"/>
        <v/>
      </c>
      <c r="AY340" s="105" t="str">
        <f t="shared" si="107"/>
        <v/>
      </c>
      <c r="AZ340" s="540"/>
      <c r="BA340" s="513">
        <f t="shared" si="108"/>
        <v>0</v>
      </c>
      <c r="BB340" s="513">
        <f t="shared" si="109"/>
        <v>0</v>
      </c>
      <c r="BC340" s="513">
        <f t="shared" si="110"/>
        <v>0</v>
      </c>
      <c r="BD340" s="513">
        <f t="shared" si="111"/>
        <v>0</v>
      </c>
      <c r="BE340" s="513">
        <f t="shared" si="112"/>
        <v>0</v>
      </c>
      <c r="BF340" s="513">
        <f t="shared" si="123"/>
        <v>0</v>
      </c>
      <c r="BG340" s="513">
        <f t="shared" si="113"/>
        <v>0</v>
      </c>
      <c r="BH340" s="513">
        <f t="shared" si="114"/>
        <v>0</v>
      </c>
      <c r="BI340" s="513">
        <f t="shared" si="115"/>
        <v>0</v>
      </c>
      <c r="BJ340" s="513">
        <f t="shared" si="116"/>
        <v>0</v>
      </c>
      <c r="BK340" s="513">
        <f t="shared" si="117"/>
        <v>0</v>
      </c>
      <c r="BL340" s="513">
        <f t="shared" si="118"/>
        <v>0</v>
      </c>
      <c r="BM340" s="513">
        <f t="shared" si="119"/>
        <v>0</v>
      </c>
      <c r="BN340" s="513"/>
      <c r="BO340" s="513">
        <f t="shared" si="120"/>
        <v>0</v>
      </c>
      <c r="BP340" s="540"/>
      <c r="BQ340" s="540"/>
      <c r="BR340" s="540"/>
      <c r="BS340" s="540"/>
      <c r="BT340" s="540"/>
      <c r="BU340" s="540"/>
      <c r="BV340" s="540"/>
      <c r="BW340" s="539"/>
      <c r="BX340" s="539"/>
      <c r="BY340" s="539"/>
      <c r="BZ340" s="539"/>
      <c r="CA340" s="539"/>
      <c r="CB340" s="539"/>
      <c r="CC340" s="539"/>
      <c r="CD340" s="539"/>
      <c r="CE340" s="539"/>
      <c r="CF340" s="539"/>
      <c r="CG340" s="539"/>
      <c r="CH340" s="539"/>
      <c r="CI340" s="539"/>
      <c r="CJ340" s="539"/>
      <c r="CK340" s="539"/>
      <c r="CL340" s="539"/>
      <c r="CM340" s="539"/>
      <c r="CN340" s="539"/>
      <c r="CO340" s="539"/>
      <c r="CP340" s="364"/>
      <c r="CQ340" s="364"/>
    </row>
    <row r="341" spans="1:95" s="37" customFormat="1" ht="37.5" customHeight="1" x14ac:dyDescent="0.15">
      <c r="A341" s="687" t="str">
        <f>IF(B341&lt;&gt;"",設定!$C$4,"")</f>
        <v/>
      </c>
      <c r="B341" s="253" t="str">
        <f t="shared" si="121"/>
        <v/>
      </c>
      <c r="C341" s="444">
        <f t="shared" si="122"/>
        <v>329</v>
      </c>
      <c r="D341" s="767"/>
      <c r="E341" s="403"/>
      <c r="F341" s="404"/>
      <c r="G341" s="405"/>
      <c r="H341" s="406"/>
      <c r="I341" s="407"/>
      <c r="J341" s="408" t="str">
        <f>IFERROR(IF(I341="","",VLOOKUP(I341,国・地域!A:C,2,FALSE)),"正しい番号を入力してください")</f>
        <v/>
      </c>
      <c r="K341" s="409" t="str">
        <f>IFERROR(IF(I341="","",VLOOKUP(I341,国・地域!A:C,3,FALSE)),"正しい番号を入力してください")</f>
        <v/>
      </c>
      <c r="L341" s="381"/>
      <c r="M341" s="410"/>
      <c r="N341" s="411"/>
      <c r="O341" s="411"/>
      <c r="P341" s="411"/>
      <c r="Q341" s="411"/>
      <c r="R341" s="411"/>
      <c r="S341" s="411"/>
      <c r="T341" s="411"/>
      <c r="U341" s="412"/>
      <c r="V341" s="413"/>
      <c r="W341" s="412"/>
      <c r="X341" s="413"/>
      <c r="Y341" s="414"/>
      <c r="Z341" s="415"/>
      <c r="AA341" s="416"/>
      <c r="AB341" s="417"/>
      <c r="AC341" s="416"/>
      <c r="AD341" s="415"/>
      <c r="AE341" s="418"/>
      <c r="AF341" s="417"/>
      <c r="AG341" s="416"/>
      <c r="AH341" s="415"/>
      <c r="AI341" s="418"/>
      <c r="AJ341" s="417"/>
      <c r="AK341" s="416"/>
      <c r="AL341" s="415"/>
      <c r="AM341" s="403"/>
      <c r="AN341" s="405"/>
      <c r="AO341" s="381"/>
      <c r="AP341" s="403"/>
      <c r="AQ341" s="405"/>
      <c r="AR341" s="419"/>
      <c r="AS341" s="420"/>
      <c r="AT341" s="403"/>
      <c r="AU341" s="405"/>
      <c r="AV341" s="419"/>
      <c r="AW341" s="421"/>
      <c r="AX341" s="105" t="str">
        <f t="shared" si="106"/>
        <v/>
      </c>
      <c r="AY341" s="105" t="str">
        <f t="shared" si="107"/>
        <v/>
      </c>
      <c r="AZ341" s="540"/>
      <c r="BA341" s="513">
        <f t="shared" si="108"/>
        <v>0</v>
      </c>
      <c r="BB341" s="513">
        <f t="shared" si="109"/>
        <v>0</v>
      </c>
      <c r="BC341" s="513">
        <f t="shared" si="110"/>
        <v>0</v>
      </c>
      <c r="BD341" s="513">
        <f t="shared" si="111"/>
        <v>0</v>
      </c>
      <c r="BE341" s="513">
        <f t="shared" si="112"/>
        <v>0</v>
      </c>
      <c r="BF341" s="513">
        <f t="shared" si="123"/>
        <v>0</v>
      </c>
      <c r="BG341" s="513">
        <f t="shared" si="113"/>
        <v>0</v>
      </c>
      <c r="BH341" s="513">
        <f t="shared" si="114"/>
        <v>0</v>
      </c>
      <c r="BI341" s="513">
        <f t="shared" si="115"/>
        <v>0</v>
      </c>
      <c r="BJ341" s="513">
        <f t="shared" si="116"/>
        <v>0</v>
      </c>
      <c r="BK341" s="513">
        <f t="shared" si="117"/>
        <v>0</v>
      </c>
      <c r="BL341" s="513">
        <f t="shared" si="118"/>
        <v>0</v>
      </c>
      <c r="BM341" s="513">
        <f t="shared" si="119"/>
        <v>0</v>
      </c>
      <c r="BN341" s="513"/>
      <c r="BO341" s="513">
        <f t="shared" si="120"/>
        <v>0</v>
      </c>
      <c r="BP341" s="540"/>
      <c r="BQ341" s="540"/>
      <c r="BR341" s="540"/>
      <c r="BS341" s="540"/>
      <c r="BT341" s="540"/>
      <c r="BU341" s="540"/>
      <c r="BV341" s="540"/>
      <c r="BW341" s="539"/>
      <c r="BX341" s="539"/>
      <c r="BY341" s="539"/>
      <c r="BZ341" s="539"/>
      <c r="CA341" s="539"/>
      <c r="CB341" s="539"/>
      <c r="CC341" s="539"/>
      <c r="CD341" s="539"/>
      <c r="CE341" s="539"/>
      <c r="CF341" s="539"/>
      <c r="CG341" s="539"/>
      <c r="CH341" s="539"/>
      <c r="CI341" s="539"/>
      <c r="CJ341" s="539"/>
      <c r="CK341" s="539"/>
      <c r="CL341" s="539"/>
      <c r="CM341" s="539"/>
      <c r="CN341" s="539"/>
      <c r="CO341" s="539"/>
      <c r="CP341" s="364"/>
      <c r="CQ341" s="364"/>
    </row>
    <row r="342" spans="1:95" s="37" customFormat="1" ht="37.5" customHeight="1" x14ac:dyDescent="0.15">
      <c r="A342" s="738" t="str">
        <f>IF(B342&lt;&gt;"",設定!$C$4,"")</f>
        <v/>
      </c>
      <c r="B342" s="254" t="str">
        <f t="shared" si="121"/>
        <v/>
      </c>
      <c r="C342" s="445">
        <f t="shared" si="122"/>
        <v>330</v>
      </c>
      <c r="D342" s="768"/>
      <c r="E342" s="422"/>
      <c r="F342" s="423"/>
      <c r="G342" s="424"/>
      <c r="H342" s="425"/>
      <c r="I342" s="426"/>
      <c r="J342" s="427" t="str">
        <f>IFERROR(IF(I342="","",VLOOKUP(I342,国・地域!A:C,2,FALSE)),"正しい番号を入力してください")</f>
        <v/>
      </c>
      <c r="K342" s="428" t="str">
        <f>IFERROR(IF(I342="","",VLOOKUP(I342,国・地域!A:C,3,FALSE)),"正しい番号を入力してください")</f>
        <v/>
      </c>
      <c r="L342" s="382"/>
      <c r="M342" s="429"/>
      <c r="N342" s="430"/>
      <c r="O342" s="430"/>
      <c r="P342" s="430"/>
      <c r="Q342" s="430"/>
      <c r="R342" s="430"/>
      <c r="S342" s="430"/>
      <c r="T342" s="430"/>
      <c r="U342" s="431"/>
      <c r="V342" s="432"/>
      <c r="W342" s="431"/>
      <c r="X342" s="432"/>
      <c r="Y342" s="433"/>
      <c r="Z342" s="434"/>
      <c r="AA342" s="435"/>
      <c r="AB342" s="436"/>
      <c r="AC342" s="435"/>
      <c r="AD342" s="434"/>
      <c r="AE342" s="437"/>
      <c r="AF342" s="436"/>
      <c r="AG342" s="435"/>
      <c r="AH342" s="434"/>
      <c r="AI342" s="437"/>
      <c r="AJ342" s="436"/>
      <c r="AK342" s="435"/>
      <c r="AL342" s="434"/>
      <c r="AM342" s="422"/>
      <c r="AN342" s="424"/>
      <c r="AO342" s="382"/>
      <c r="AP342" s="422"/>
      <c r="AQ342" s="424"/>
      <c r="AR342" s="438"/>
      <c r="AS342" s="439"/>
      <c r="AT342" s="422"/>
      <c r="AU342" s="424"/>
      <c r="AV342" s="438"/>
      <c r="AW342" s="440"/>
      <c r="AX342" s="105" t="str">
        <f t="shared" si="106"/>
        <v/>
      </c>
      <c r="AY342" s="105" t="str">
        <f t="shared" si="107"/>
        <v/>
      </c>
      <c r="AZ342" s="540"/>
      <c r="BA342" s="513">
        <f t="shared" si="108"/>
        <v>0</v>
      </c>
      <c r="BB342" s="513">
        <f t="shared" si="109"/>
        <v>0</v>
      </c>
      <c r="BC342" s="513">
        <f t="shared" si="110"/>
        <v>0</v>
      </c>
      <c r="BD342" s="513">
        <f t="shared" si="111"/>
        <v>0</v>
      </c>
      <c r="BE342" s="513">
        <f t="shared" si="112"/>
        <v>0</v>
      </c>
      <c r="BF342" s="513">
        <f t="shared" si="123"/>
        <v>0</v>
      </c>
      <c r="BG342" s="513">
        <f t="shared" si="113"/>
        <v>0</v>
      </c>
      <c r="BH342" s="513">
        <f t="shared" si="114"/>
        <v>0</v>
      </c>
      <c r="BI342" s="513">
        <f t="shared" si="115"/>
        <v>0</v>
      </c>
      <c r="BJ342" s="513">
        <f t="shared" si="116"/>
        <v>0</v>
      </c>
      <c r="BK342" s="513">
        <f t="shared" si="117"/>
        <v>0</v>
      </c>
      <c r="BL342" s="513">
        <f t="shared" si="118"/>
        <v>0</v>
      </c>
      <c r="BM342" s="513">
        <f t="shared" si="119"/>
        <v>0</v>
      </c>
      <c r="BN342" s="513"/>
      <c r="BO342" s="513">
        <f t="shared" si="120"/>
        <v>0</v>
      </c>
      <c r="BP342" s="540"/>
      <c r="BQ342" s="540"/>
      <c r="BR342" s="540"/>
      <c r="BS342" s="540"/>
      <c r="BT342" s="540"/>
      <c r="BU342" s="540"/>
      <c r="BV342" s="540"/>
      <c r="BW342" s="539"/>
      <c r="BX342" s="539"/>
      <c r="BY342" s="539"/>
      <c r="BZ342" s="539"/>
      <c r="CA342" s="539"/>
      <c r="CB342" s="539"/>
      <c r="CC342" s="539"/>
      <c r="CD342" s="539"/>
      <c r="CE342" s="539"/>
      <c r="CF342" s="539"/>
      <c r="CG342" s="539"/>
      <c r="CH342" s="539"/>
      <c r="CI342" s="539"/>
      <c r="CJ342" s="539"/>
      <c r="CK342" s="539"/>
      <c r="CL342" s="539"/>
      <c r="CM342" s="539"/>
      <c r="CN342" s="539"/>
      <c r="CO342" s="539"/>
      <c r="CP342" s="364"/>
      <c r="CQ342" s="364"/>
    </row>
    <row r="343" spans="1:95" s="37" customFormat="1" ht="37.5" customHeight="1" x14ac:dyDescent="0.15">
      <c r="A343" s="739" t="str">
        <f>IF(B343&lt;&gt;"",設定!$C$4,"")</f>
        <v/>
      </c>
      <c r="B343" s="731" t="str">
        <f t="shared" si="121"/>
        <v/>
      </c>
      <c r="C343" s="376">
        <f t="shared" si="122"/>
        <v>331</v>
      </c>
      <c r="D343" s="766"/>
      <c r="E343" s="384"/>
      <c r="F343" s="385"/>
      <c r="G343" s="386"/>
      <c r="H343" s="387"/>
      <c r="I343" s="388"/>
      <c r="J343" s="389" t="str">
        <f>IFERROR(IF(I343="","",VLOOKUP(I343,国・地域!A:C,2,FALSE)),"正しい番号を入力してください")</f>
        <v/>
      </c>
      <c r="K343" s="390" t="str">
        <f>IFERROR(IF(I343="","",VLOOKUP(I343,国・地域!A:C,3,FALSE)),"正しい番号を入力してください")</f>
        <v/>
      </c>
      <c r="L343" s="383"/>
      <c r="M343" s="391"/>
      <c r="N343" s="392"/>
      <c r="O343" s="392"/>
      <c r="P343" s="392"/>
      <c r="Q343" s="392"/>
      <c r="R343" s="392"/>
      <c r="S343" s="392"/>
      <c r="T343" s="392"/>
      <c r="U343" s="393"/>
      <c r="V343" s="394"/>
      <c r="W343" s="393"/>
      <c r="X343" s="394"/>
      <c r="Y343" s="395"/>
      <c r="Z343" s="396"/>
      <c r="AA343" s="397"/>
      <c r="AB343" s="398"/>
      <c r="AC343" s="397"/>
      <c r="AD343" s="396"/>
      <c r="AE343" s="399"/>
      <c r="AF343" s="398"/>
      <c r="AG343" s="397"/>
      <c r="AH343" s="396"/>
      <c r="AI343" s="399"/>
      <c r="AJ343" s="398"/>
      <c r="AK343" s="397"/>
      <c r="AL343" s="396"/>
      <c r="AM343" s="384"/>
      <c r="AN343" s="386"/>
      <c r="AO343" s="383"/>
      <c r="AP343" s="384"/>
      <c r="AQ343" s="386"/>
      <c r="AR343" s="400"/>
      <c r="AS343" s="401"/>
      <c r="AT343" s="384"/>
      <c r="AU343" s="386"/>
      <c r="AV343" s="400"/>
      <c r="AW343" s="402"/>
      <c r="AX343" s="105" t="str">
        <f t="shared" si="106"/>
        <v/>
      </c>
      <c r="AY343" s="105" t="str">
        <f t="shared" si="107"/>
        <v/>
      </c>
      <c r="AZ343" s="540"/>
      <c r="BA343" s="513">
        <f t="shared" si="108"/>
        <v>0</v>
      </c>
      <c r="BB343" s="513">
        <f t="shared" si="109"/>
        <v>0</v>
      </c>
      <c r="BC343" s="513">
        <f t="shared" si="110"/>
        <v>0</v>
      </c>
      <c r="BD343" s="513">
        <f t="shared" si="111"/>
        <v>0</v>
      </c>
      <c r="BE343" s="513">
        <f t="shared" si="112"/>
        <v>0</v>
      </c>
      <c r="BF343" s="513">
        <f t="shared" si="123"/>
        <v>0</v>
      </c>
      <c r="BG343" s="513">
        <f t="shared" si="113"/>
        <v>0</v>
      </c>
      <c r="BH343" s="513">
        <f t="shared" si="114"/>
        <v>0</v>
      </c>
      <c r="BI343" s="513">
        <f t="shared" si="115"/>
        <v>0</v>
      </c>
      <c r="BJ343" s="513">
        <f t="shared" si="116"/>
        <v>0</v>
      </c>
      <c r="BK343" s="513">
        <f t="shared" si="117"/>
        <v>0</v>
      </c>
      <c r="BL343" s="513">
        <f t="shared" si="118"/>
        <v>0</v>
      </c>
      <c r="BM343" s="513">
        <f t="shared" si="119"/>
        <v>0</v>
      </c>
      <c r="BN343" s="513"/>
      <c r="BO343" s="513">
        <f t="shared" si="120"/>
        <v>0</v>
      </c>
      <c r="BP343" s="540"/>
      <c r="BQ343" s="540"/>
      <c r="BR343" s="540"/>
      <c r="BS343" s="540"/>
      <c r="BT343" s="540"/>
      <c r="BU343" s="540"/>
      <c r="BV343" s="540"/>
      <c r="BW343" s="539"/>
      <c r="BX343" s="539"/>
      <c r="BY343" s="539"/>
      <c r="BZ343" s="539"/>
      <c r="CA343" s="539"/>
      <c r="CB343" s="539"/>
      <c r="CC343" s="539"/>
      <c r="CD343" s="539"/>
      <c r="CE343" s="539"/>
      <c r="CF343" s="539"/>
      <c r="CG343" s="539"/>
      <c r="CH343" s="539"/>
      <c r="CI343" s="539"/>
      <c r="CJ343" s="539"/>
      <c r="CK343" s="539"/>
      <c r="CL343" s="539"/>
      <c r="CM343" s="539"/>
      <c r="CN343" s="539"/>
      <c r="CO343" s="539"/>
      <c r="CP343" s="364"/>
      <c r="CQ343" s="364"/>
    </row>
    <row r="344" spans="1:95" s="37" customFormat="1" ht="37.5" customHeight="1" x14ac:dyDescent="0.15">
      <c r="A344" s="687" t="str">
        <f>IF(B344&lt;&gt;"",設定!$C$4,"")</f>
        <v/>
      </c>
      <c r="B344" s="253" t="str">
        <f t="shared" si="121"/>
        <v/>
      </c>
      <c r="C344" s="444">
        <f t="shared" si="122"/>
        <v>332</v>
      </c>
      <c r="D344" s="767"/>
      <c r="E344" s="403"/>
      <c r="F344" s="404"/>
      <c r="G344" s="405"/>
      <c r="H344" s="406"/>
      <c r="I344" s="407"/>
      <c r="J344" s="408" t="str">
        <f>IFERROR(IF(I344="","",VLOOKUP(I344,国・地域!A:C,2,FALSE)),"正しい番号を入力してください")</f>
        <v/>
      </c>
      <c r="K344" s="409" t="str">
        <f>IFERROR(IF(I344="","",VLOOKUP(I344,国・地域!A:C,3,FALSE)),"正しい番号を入力してください")</f>
        <v/>
      </c>
      <c r="L344" s="381"/>
      <c r="M344" s="410"/>
      <c r="N344" s="411"/>
      <c r="O344" s="411"/>
      <c r="P344" s="411"/>
      <c r="Q344" s="411"/>
      <c r="R344" s="411"/>
      <c r="S344" s="411"/>
      <c r="T344" s="411"/>
      <c r="U344" s="412"/>
      <c r="V344" s="413"/>
      <c r="W344" s="412"/>
      <c r="X344" s="413"/>
      <c r="Y344" s="414"/>
      <c r="Z344" s="415"/>
      <c r="AA344" s="416"/>
      <c r="AB344" s="417"/>
      <c r="AC344" s="416"/>
      <c r="AD344" s="415"/>
      <c r="AE344" s="418"/>
      <c r="AF344" s="417"/>
      <c r="AG344" s="416"/>
      <c r="AH344" s="415"/>
      <c r="AI344" s="418"/>
      <c r="AJ344" s="417"/>
      <c r="AK344" s="416"/>
      <c r="AL344" s="415"/>
      <c r="AM344" s="403"/>
      <c r="AN344" s="405"/>
      <c r="AO344" s="381"/>
      <c r="AP344" s="403"/>
      <c r="AQ344" s="405"/>
      <c r="AR344" s="419"/>
      <c r="AS344" s="420"/>
      <c r="AT344" s="403"/>
      <c r="AU344" s="405"/>
      <c r="AV344" s="419"/>
      <c r="AW344" s="421"/>
      <c r="AX344" s="105" t="str">
        <f t="shared" si="106"/>
        <v/>
      </c>
      <c r="AY344" s="105" t="str">
        <f t="shared" si="107"/>
        <v/>
      </c>
      <c r="AZ344" s="540"/>
      <c r="BA344" s="513">
        <f t="shared" si="108"/>
        <v>0</v>
      </c>
      <c r="BB344" s="513">
        <f t="shared" si="109"/>
        <v>0</v>
      </c>
      <c r="BC344" s="513">
        <f t="shared" si="110"/>
        <v>0</v>
      </c>
      <c r="BD344" s="513">
        <f t="shared" si="111"/>
        <v>0</v>
      </c>
      <c r="BE344" s="513">
        <f t="shared" si="112"/>
        <v>0</v>
      </c>
      <c r="BF344" s="513">
        <f t="shared" si="123"/>
        <v>0</v>
      </c>
      <c r="BG344" s="513">
        <f t="shared" si="113"/>
        <v>0</v>
      </c>
      <c r="BH344" s="513">
        <f t="shared" si="114"/>
        <v>0</v>
      </c>
      <c r="BI344" s="513">
        <f t="shared" si="115"/>
        <v>0</v>
      </c>
      <c r="BJ344" s="513">
        <f t="shared" si="116"/>
        <v>0</v>
      </c>
      <c r="BK344" s="513">
        <f t="shared" si="117"/>
        <v>0</v>
      </c>
      <c r="BL344" s="513">
        <f t="shared" si="118"/>
        <v>0</v>
      </c>
      <c r="BM344" s="513">
        <f t="shared" si="119"/>
        <v>0</v>
      </c>
      <c r="BN344" s="513"/>
      <c r="BO344" s="513">
        <f t="shared" si="120"/>
        <v>0</v>
      </c>
      <c r="BP344" s="540"/>
      <c r="BQ344" s="540"/>
      <c r="BR344" s="540"/>
      <c r="BS344" s="540"/>
      <c r="BT344" s="540"/>
      <c r="BU344" s="540"/>
      <c r="BV344" s="540"/>
      <c r="BW344" s="539"/>
      <c r="BX344" s="539"/>
      <c r="BY344" s="539"/>
      <c r="BZ344" s="539"/>
      <c r="CA344" s="539"/>
      <c r="CB344" s="539"/>
      <c r="CC344" s="539"/>
      <c r="CD344" s="539"/>
      <c r="CE344" s="539"/>
      <c r="CF344" s="539"/>
      <c r="CG344" s="539"/>
      <c r="CH344" s="539"/>
      <c r="CI344" s="539"/>
      <c r="CJ344" s="539"/>
      <c r="CK344" s="539"/>
      <c r="CL344" s="539"/>
      <c r="CM344" s="539"/>
      <c r="CN344" s="539"/>
      <c r="CO344" s="539"/>
      <c r="CP344" s="364"/>
      <c r="CQ344" s="364"/>
    </row>
    <row r="345" spans="1:95" s="37" customFormat="1" ht="37.5" customHeight="1" x14ac:dyDescent="0.15">
      <c r="A345" s="687" t="str">
        <f>IF(B345&lt;&gt;"",設定!$C$4,"")</f>
        <v/>
      </c>
      <c r="B345" s="253" t="str">
        <f t="shared" si="121"/>
        <v/>
      </c>
      <c r="C345" s="444">
        <f t="shared" si="122"/>
        <v>333</v>
      </c>
      <c r="D345" s="767"/>
      <c r="E345" s="403"/>
      <c r="F345" s="404"/>
      <c r="G345" s="405"/>
      <c r="H345" s="406"/>
      <c r="I345" s="407"/>
      <c r="J345" s="408" t="str">
        <f>IFERROR(IF(I345="","",VLOOKUP(I345,国・地域!A:C,2,FALSE)),"正しい番号を入力してください")</f>
        <v/>
      </c>
      <c r="K345" s="409" t="str">
        <f>IFERROR(IF(I345="","",VLOOKUP(I345,国・地域!A:C,3,FALSE)),"正しい番号を入力してください")</f>
        <v/>
      </c>
      <c r="L345" s="381"/>
      <c r="M345" s="410"/>
      <c r="N345" s="411"/>
      <c r="O345" s="411"/>
      <c r="P345" s="411"/>
      <c r="Q345" s="411"/>
      <c r="R345" s="411"/>
      <c r="S345" s="411"/>
      <c r="T345" s="411"/>
      <c r="U345" s="412"/>
      <c r="V345" s="413"/>
      <c r="W345" s="412"/>
      <c r="X345" s="413"/>
      <c r="Y345" s="414"/>
      <c r="Z345" s="415"/>
      <c r="AA345" s="416"/>
      <c r="AB345" s="417"/>
      <c r="AC345" s="416"/>
      <c r="AD345" s="415"/>
      <c r="AE345" s="418"/>
      <c r="AF345" s="417"/>
      <c r="AG345" s="416"/>
      <c r="AH345" s="415"/>
      <c r="AI345" s="418"/>
      <c r="AJ345" s="417"/>
      <c r="AK345" s="416"/>
      <c r="AL345" s="415"/>
      <c r="AM345" s="403"/>
      <c r="AN345" s="405"/>
      <c r="AO345" s="381"/>
      <c r="AP345" s="403"/>
      <c r="AQ345" s="405"/>
      <c r="AR345" s="419"/>
      <c r="AS345" s="420"/>
      <c r="AT345" s="403"/>
      <c r="AU345" s="405"/>
      <c r="AV345" s="419"/>
      <c r="AW345" s="421"/>
      <c r="AX345" s="105" t="str">
        <f t="shared" si="106"/>
        <v/>
      </c>
      <c r="AY345" s="105" t="str">
        <f t="shared" si="107"/>
        <v/>
      </c>
      <c r="AZ345" s="540"/>
      <c r="BA345" s="513">
        <f t="shared" si="108"/>
        <v>0</v>
      </c>
      <c r="BB345" s="513">
        <f t="shared" si="109"/>
        <v>0</v>
      </c>
      <c r="BC345" s="513">
        <f t="shared" si="110"/>
        <v>0</v>
      </c>
      <c r="BD345" s="513">
        <f t="shared" si="111"/>
        <v>0</v>
      </c>
      <c r="BE345" s="513">
        <f t="shared" si="112"/>
        <v>0</v>
      </c>
      <c r="BF345" s="513">
        <f t="shared" si="123"/>
        <v>0</v>
      </c>
      <c r="BG345" s="513">
        <f t="shared" si="113"/>
        <v>0</v>
      </c>
      <c r="BH345" s="513">
        <f t="shared" si="114"/>
        <v>0</v>
      </c>
      <c r="BI345" s="513">
        <f t="shared" si="115"/>
        <v>0</v>
      </c>
      <c r="BJ345" s="513">
        <f t="shared" si="116"/>
        <v>0</v>
      </c>
      <c r="BK345" s="513">
        <f t="shared" si="117"/>
        <v>0</v>
      </c>
      <c r="BL345" s="513">
        <f t="shared" si="118"/>
        <v>0</v>
      </c>
      <c r="BM345" s="513">
        <f t="shared" si="119"/>
        <v>0</v>
      </c>
      <c r="BN345" s="513"/>
      <c r="BO345" s="513">
        <f t="shared" si="120"/>
        <v>0</v>
      </c>
      <c r="BP345" s="540"/>
      <c r="BQ345" s="540"/>
      <c r="BR345" s="540"/>
      <c r="BS345" s="540"/>
      <c r="BT345" s="540"/>
      <c r="BU345" s="540"/>
      <c r="BV345" s="540"/>
      <c r="BW345" s="539"/>
      <c r="BX345" s="539"/>
      <c r="BY345" s="539"/>
      <c r="BZ345" s="539"/>
      <c r="CA345" s="539"/>
      <c r="CB345" s="539"/>
      <c r="CC345" s="539"/>
      <c r="CD345" s="539"/>
      <c r="CE345" s="539"/>
      <c r="CF345" s="539"/>
      <c r="CG345" s="539"/>
      <c r="CH345" s="539"/>
      <c r="CI345" s="539"/>
      <c r="CJ345" s="539"/>
      <c r="CK345" s="539"/>
      <c r="CL345" s="539"/>
      <c r="CM345" s="539"/>
      <c r="CN345" s="539"/>
      <c r="CO345" s="539"/>
      <c r="CP345" s="364"/>
      <c r="CQ345" s="364"/>
    </row>
    <row r="346" spans="1:95" s="37" customFormat="1" ht="37.5" customHeight="1" x14ac:dyDescent="0.15">
      <c r="A346" s="687" t="str">
        <f>IF(B346&lt;&gt;"",設定!$C$4,"")</f>
        <v/>
      </c>
      <c r="B346" s="253" t="str">
        <f t="shared" si="121"/>
        <v/>
      </c>
      <c r="C346" s="444">
        <f t="shared" si="122"/>
        <v>334</v>
      </c>
      <c r="D346" s="767"/>
      <c r="E346" s="403"/>
      <c r="F346" s="404"/>
      <c r="G346" s="405"/>
      <c r="H346" s="406"/>
      <c r="I346" s="407"/>
      <c r="J346" s="408" t="str">
        <f>IFERROR(IF(I346="","",VLOOKUP(I346,国・地域!A:C,2,FALSE)),"正しい番号を入力してください")</f>
        <v/>
      </c>
      <c r="K346" s="409" t="str">
        <f>IFERROR(IF(I346="","",VLOOKUP(I346,国・地域!A:C,3,FALSE)),"正しい番号を入力してください")</f>
        <v/>
      </c>
      <c r="L346" s="381"/>
      <c r="M346" s="410"/>
      <c r="N346" s="411"/>
      <c r="O346" s="411"/>
      <c r="P346" s="411"/>
      <c r="Q346" s="411"/>
      <c r="R346" s="411"/>
      <c r="S346" s="411"/>
      <c r="T346" s="411"/>
      <c r="U346" s="412"/>
      <c r="V346" s="413"/>
      <c r="W346" s="412"/>
      <c r="X346" s="413"/>
      <c r="Y346" s="414"/>
      <c r="Z346" s="415"/>
      <c r="AA346" s="416"/>
      <c r="AB346" s="417"/>
      <c r="AC346" s="416"/>
      <c r="AD346" s="415"/>
      <c r="AE346" s="418"/>
      <c r="AF346" s="417"/>
      <c r="AG346" s="416"/>
      <c r="AH346" s="415"/>
      <c r="AI346" s="418"/>
      <c r="AJ346" s="417"/>
      <c r="AK346" s="416"/>
      <c r="AL346" s="415"/>
      <c r="AM346" s="403"/>
      <c r="AN346" s="405"/>
      <c r="AO346" s="381"/>
      <c r="AP346" s="403"/>
      <c r="AQ346" s="405"/>
      <c r="AR346" s="419"/>
      <c r="AS346" s="420"/>
      <c r="AT346" s="403"/>
      <c r="AU346" s="405"/>
      <c r="AV346" s="419"/>
      <c r="AW346" s="421"/>
      <c r="AX346" s="105" t="str">
        <f t="shared" si="106"/>
        <v/>
      </c>
      <c r="AY346" s="105" t="str">
        <f t="shared" si="107"/>
        <v/>
      </c>
      <c r="AZ346" s="540"/>
      <c r="BA346" s="513">
        <f t="shared" si="108"/>
        <v>0</v>
      </c>
      <c r="BB346" s="513">
        <f t="shared" si="109"/>
        <v>0</v>
      </c>
      <c r="BC346" s="513">
        <f t="shared" si="110"/>
        <v>0</v>
      </c>
      <c r="BD346" s="513">
        <f t="shared" si="111"/>
        <v>0</v>
      </c>
      <c r="BE346" s="513">
        <f t="shared" si="112"/>
        <v>0</v>
      </c>
      <c r="BF346" s="513">
        <f t="shared" si="123"/>
        <v>0</v>
      </c>
      <c r="BG346" s="513">
        <f t="shared" si="113"/>
        <v>0</v>
      </c>
      <c r="BH346" s="513">
        <f t="shared" si="114"/>
        <v>0</v>
      </c>
      <c r="BI346" s="513">
        <f t="shared" si="115"/>
        <v>0</v>
      </c>
      <c r="BJ346" s="513">
        <f t="shared" si="116"/>
        <v>0</v>
      </c>
      <c r="BK346" s="513">
        <f t="shared" si="117"/>
        <v>0</v>
      </c>
      <c r="BL346" s="513">
        <f t="shared" si="118"/>
        <v>0</v>
      </c>
      <c r="BM346" s="513">
        <f t="shared" si="119"/>
        <v>0</v>
      </c>
      <c r="BN346" s="513"/>
      <c r="BO346" s="513">
        <f t="shared" si="120"/>
        <v>0</v>
      </c>
      <c r="BP346" s="540"/>
      <c r="BQ346" s="540"/>
      <c r="BR346" s="540"/>
      <c r="BS346" s="540"/>
      <c r="BT346" s="540"/>
      <c r="BU346" s="540"/>
      <c r="BV346" s="540"/>
      <c r="BW346" s="539"/>
      <c r="BX346" s="539"/>
      <c r="BY346" s="539"/>
      <c r="BZ346" s="539"/>
      <c r="CA346" s="539"/>
      <c r="CB346" s="539"/>
      <c r="CC346" s="539"/>
      <c r="CD346" s="539"/>
      <c r="CE346" s="539"/>
      <c r="CF346" s="539"/>
      <c r="CG346" s="539"/>
      <c r="CH346" s="539"/>
      <c r="CI346" s="539"/>
      <c r="CJ346" s="539"/>
      <c r="CK346" s="539"/>
      <c r="CL346" s="539"/>
      <c r="CM346" s="539"/>
      <c r="CN346" s="539"/>
      <c r="CO346" s="539"/>
      <c r="CP346" s="364"/>
      <c r="CQ346" s="364"/>
    </row>
    <row r="347" spans="1:95" s="37" customFormat="1" ht="37.5" customHeight="1" x14ac:dyDescent="0.15">
      <c r="A347" s="738" t="str">
        <f>IF(B347&lt;&gt;"",設定!$C$4,"")</f>
        <v/>
      </c>
      <c r="B347" s="254" t="str">
        <f t="shared" si="121"/>
        <v/>
      </c>
      <c r="C347" s="445">
        <f t="shared" si="122"/>
        <v>335</v>
      </c>
      <c r="D347" s="768"/>
      <c r="E347" s="422"/>
      <c r="F347" s="423"/>
      <c r="G347" s="424"/>
      <c r="H347" s="425"/>
      <c r="I347" s="426"/>
      <c r="J347" s="427" t="str">
        <f>IFERROR(IF(I347="","",VLOOKUP(I347,国・地域!A:C,2,FALSE)),"正しい番号を入力してください")</f>
        <v/>
      </c>
      <c r="K347" s="428" t="str">
        <f>IFERROR(IF(I347="","",VLOOKUP(I347,国・地域!A:C,3,FALSE)),"正しい番号を入力してください")</f>
        <v/>
      </c>
      <c r="L347" s="382"/>
      <c r="M347" s="429"/>
      <c r="N347" s="430"/>
      <c r="O347" s="430"/>
      <c r="P347" s="430"/>
      <c r="Q347" s="430"/>
      <c r="R347" s="430"/>
      <c r="S347" s="430"/>
      <c r="T347" s="430"/>
      <c r="U347" s="431"/>
      <c r="V347" s="432"/>
      <c r="W347" s="431"/>
      <c r="X347" s="432"/>
      <c r="Y347" s="433"/>
      <c r="Z347" s="434"/>
      <c r="AA347" s="435"/>
      <c r="AB347" s="436"/>
      <c r="AC347" s="435"/>
      <c r="AD347" s="434"/>
      <c r="AE347" s="437"/>
      <c r="AF347" s="436"/>
      <c r="AG347" s="435"/>
      <c r="AH347" s="434"/>
      <c r="AI347" s="437"/>
      <c r="AJ347" s="436"/>
      <c r="AK347" s="435"/>
      <c r="AL347" s="434"/>
      <c r="AM347" s="422"/>
      <c r="AN347" s="424"/>
      <c r="AO347" s="382"/>
      <c r="AP347" s="422"/>
      <c r="AQ347" s="424"/>
      <c r="AR347" s="438"/>
      <c r="AS347" s="439"/>
      <c r="AT347" s="422"/>
      <c r="AU347" s="424"/>
      <c r="AV347" s="438"/>
      <c r="AW347" s="440"/>
      <c r="AX347" s="105" t="str">
        <f t="shared" si="106"/>
        <v/>
      </c>
      <c r="AY347" s="105" t="str">
        <f t="shared" si="107"/>
        <v/>
      </c>
      <c r="AZ347" s="540"/>
      <c r="BA347" s="513">
        <f t="shared" si="108"/>
        <v>0</v>
      </c>
      <c r="BB347" s="513">
        <f t="shared" si="109"/>
        <v>0</v>
      </c>
      <c r="BC347" s="513">
        <f t="shared" si="110"/>
        <v>0</v>
      </c>
      <c r="BD347" s="513">
        <f t="shared" si="111"/>
        <v>0</v>
      </c>
      <c r="BE347" s="513">
        <f t="shared" si="112"/>
        <v>0</v>
      </c>
      <c r="BF347" s="513">
        <f t="shared" si="123"/>
        <v>0</v>
      </c>
      <c r="BG347" s="513">
        <f t="shared" si="113"/>
        <v>0</v>
      </c>
      <c r="BH347" s="513">
        <f t="shared" si="114"/>
        <v>0</v>
      </c>
      <c r="BI347" s="513">
        <f t="shared" si="115"/>
        <v>0</v>
      </c>
      <c r="BJ347" s="513">
        <f t="shared" si="116"/>
        <v>0</v>
      </c>
      <c r="BK347" s="513">
        <f t="shared" si="117"/>
        <v>0</v>
      </c>
      <c r="BL347" s="513">
        <f t="shared" si="118"/>
        <v>0</v>
      </c>
      <c r="BM347" s="513">
        <f t="shared" si="119"/>
        <v>0</v>
      </c>
      <c r="BN347" s="513"/>
      <c r="BO347" s="513">
        <f t="shared" si="120"/>
        <v>0</v>
      </c>
      <c r="BP347" s="540"/>
      <c r="BQ347" s="540"/>
      <c r="BR347" s="540"/>
      <c r="BS347" s="540"/>
      <c r="BT347" s="540"/>
      <c r="BU347" s="540"/>
      <c r="BV347" s="540"/>
      <c r="BW347" s="539"/>
      <c r="BX347" s="539"/>
      <c r="BY347" s="539"/>
      <c r="BZ347" s="539"/>
      <c r="CA347" s="539"/>
      <c r="CB347" s="539"/>
      <c r="CC347" s="539"/>
      <c r="CD347" s="539"/>
      <c r="CE347" s="539"/>
      <c r="CF347" s="539"/>
      <c r="CG347" s="539"/>
      <c r="CH347" s="539"/>
      <c r="CI347" s="539"/>
      <c r="CJ347" s="539"/>
      <c r="CK347" s="539"/>
      <c r="CL347" s="539"/>
      <c r="CM347" s="539"/>
      <c r="CN347" s="539"/>
      <c r="CO347" s="539"/>
      <c r="CP347" s="364"/>
      <c r="CQ347" s="364"/>
    </row>
    <row r="348" spans="1:95" s="37" customFormat="1" ht="37.5" customHeight="1" x14ac:dyDescent="0.15">
      <c r="A348" s="739" t="str">
        <f>IF(B348&lt;&gt;"",設定!$C$4,"")</f>
        <v/>
      </c>
      <c r="B348" s="731" t="str">
        <f t="shared" si="121"/>
        <v/>
      </c>
      <c r="C348" s="376">
        <f t="shared" si="122"/>
        <v>336</v>
      </c>
      <c r="D348" s="766"/>
      <c r="E348" s="384"/>
      <c r="F348" s="385"/>
      <c r="G348" s="386"/>
      <c r="H348" s="387"/>
      <c r="I348" s="388"/>
      <c r="J348" s="389" t="str">
        <f>IFERROR(IF(I348="","",VLOOKUP(I348,国・地域!A:C,2,FALSE)),"正しい番号を入力してください")</f>
        <v/>
      </c>
      <c r="K348" s="390" t="str">
        <f>IFERROR(IF(I348="","",VLOOKUP(I348,国・地域!A:C,3,FALSE)),"正しい番号を入力してください")</f>
        <v/>
      </c>
      <c r="L348" s="383"/>
      <c r="M348" s="391"/>
      <c r="N348" s="392"/>
      <c r="O348" s="392"/>
      <c r="P348" s="392"/>
      <c r="Q348" s="392"/>
      <c r="R348" s="392"/>
      <c r="S348" s="392"/>
      <c r="T348" s="392"/>
      <c r="U348" s="393"/>
      <c r="V348" s="394"/>
      <c r="W348" s="393"/>
      <c r="X348" s="394"/>
      <c r="Y348" s="395"/>
      <c r="Z348" s="396"/>
      <c r="AA348" s="397"/>
      <c r="AB348" s="398"/>
      <c r="AC348" s="397"/>
      <c r="AD348" s="396"/>
      <c r="AE348" s="399"/>
      <c r="AF348" s="398"/>
      <c r="AG348" s="397"/>
      <c r="AH348" s="396"/>
      <c r="AI348" s="399"/>
      <c r="AJ348" s="398"/>
      <c r="AK348" s="397"/>
      <c r="AL348" s="396"/>
      <c r="AM348" s="384"/>
      <c r="AN348" s="386"/>
      <c r="AO348" s="383"/>
      <c r="AP348" s="384"/>
      <c r="AQ348" s="386"/>
      <c r="AR348" s="400"/>
      <c r="AS348" s="401"/>
      <c r="AT348" s="384"/>
      <c r="AU348" s="386"/>
      <c r="AV348" s="400"/>
      <c r="AW348" s="402"/>
      <c r="AX348" s="105" t="str">
        <f t="shared" si="106"/>
        <v/>
      </c>
      <c r="AY348" s="105" t="str">
        <f t="shared" si="107"/>
        <v/>
      </c>
      <c r="AZ348" s="540"/>
      <c r="BA348" s="513">
        <f t="shared" si="108"/>
        <v>0</v>
      </c>
      <c r="BB348" s="513">
        <f t="shared" si="109"/>
        <v>0</v>
      </c>
      <c r="BC348" s="513">
        <f t="shared" si="110"/>
        <v>0</v>
      </c>
      <c r="BD348" s="513">
        <f t="shared" si="111"/>
        <v>0</v>
      </c>
      <c r="BE348" s="513">
        <f t="shared" si="112"/>
        <v>0</v>
      </c>
      <c r="BF348" s="513">
        <f t="shared" si="123"/>
        <v>0</v>
      </c>
      <c r="BG348" s="513">
        <f t="shared" si="113"/>
        <v>0</v>
      </c>
      <c r="BH348" s="513">
        <f t="shared" si="114"/>
        <v>0</v>
      </c>
      <c r="BI348" s="513">
        <f t="shared" si="115"/>
        <v>0</v>
      </c>
      <c r="BJ348" s="513">
        <f t="shared" si="116"/>
        <v>0</v>
      </c>
      <c r="BK348" s="513">
        <f t="shared" si="117"/>
        <v>0</v>
      </c>
      <c r="BL348" s="513">
        <f t="shared" si="118"/>
        <v>0</v>
      </c>
      <c r="BM348" s="513">
        <f t="shared" si="119"/>
        <v>0</v>
      </c>
      <c r="BN348" s="513"/>
      <c r="BO348" s="513">
        <f t="shared" si="120"/>
        <v>0</v>
      </c>
      <c r="BP348" s="540"/>
      <c r="BQ348" s="540"/>
      <c r="BR348" s="540"/>
      <c r="BS348" s="540"/>
      <c r="BT348" s="540"/>
      <c r="BU348" s="540"/>
      <c r="BV348" s="540"/>
      <c r="BW348" s="539"/>
      <c r="BX348" s="539"/>
      <c r="BY348" s="539"/>
      <c r="BZ348" s="539"/>
      <c r="CA348" s="539"/>
      <c r="CB348" s="539"/>
      <c r="CC348" s="539"/>
      <c r="CD348" s="539"/>
      <c r="CE348" s="539"/>
      <c r="CF348" s="539"/>
      <c r="CG348" s="539"/>
      <c r="CH348" s="539"/>
      <c r="CI348" s="539"/>
      <c r="CJ348" s="539"/>
      <c r="CK348" s="539"/>
      <c r="CL348" s="539"/>
      <c r="CM348" s="539"/>
      <c r="CN348" s="539"/>
      <c r="CO348" s="539"/>
      <c r="CP348" s="364"/>
      <c r="CQ348" s="364"/>
    </row>
    <row r="349" spans="1:95" s="37" customFormat="1" ht="37.5" customHeight="1" x14ac:dyDescent="0.15">
      <c r="A349" s="687" t="str">
        <f>IF(B349&lt;&gt;"",設定!$C$4,"")</f>
        <v/>
      </c>
      <c r="B349" s="253" t="str">
        <f t="shared" si="121"/>
        <v/>
      </c>
      <c r="C349" s="444">
        <f t="shared" si="122"/>
        <v>337</v>
      </c>
      <c r="D349" s="767"/>
      <c r="E349" s="403"/>
      <c r="F349" s="404"/>
      <c r="G349" s="405"/>
      <c r="H349" s="406"/>
      <c r="I349" s="407"/>
      <c r="J349" s="408" t="str">
        <f>IFERROR(IF(I349="","",VLOOKUP(I349,国・地域!A:C,2,FALSE)),"正しい番号を入力してください")</f>
        <v/>
      </c>
      <c r="K349" s="409" t="str">
        <f>IFERROR(IF(I349="","",VLOOKUP(I349,国・地域!A:C,3,FALSE)),"正しい番号を入力してください")</f>
        <v/>
      </c>
      <c r="L349" s="381"/>
      <c r="M349" s="410"/>
      <c r="N349" s="411"/>
      <c r="O349" s="411"/>
      <c r="P349" s="411"/>
      <c r="Q349" s="411"/>
      <c r="R349" s="411"/>
      <c r="S349" s="411"/>
      <c r="T349" s="411"/>
      <c r="U349" s="412"/>
      <c r="V349" s="413"/>
      <c r="W349" s="412"/>
      <c r="X349" s="413"/>
      <c r="Y349" s="414"/>
      <c r="Z349" s="415"/>
      <c r="AA349" s="416"/>
      <c r="AB349" s="417"/>
      <c r="AC349" s="416"/>
      <c r="AD349" s="415"/>
      <c r="AE349" s="418"/>
      <c r="AF349" s="417"/>
      <c r="AG349" s="416"/>
      <c r="AH349" s="415"/>
      <c r="AI349" s="418"/>
      <c r="AJ349" s="417"/>
      <c r="AK349" s="416"/>
      <c r="AL349" s="415"/>
      <c r="AM349" s="403"/>
      <c r="AN349" s="405"/>
      <c r="AO349" s="381"/>
      <c r="AP349" s="403"/>
      <c r="AQ349" s="405"/>
      <c r="AR349" s="419"/>
      <c r="AS349" s="420"/>
      <c r="AT349" s="403"/>
      <c r="AU349" s="405"/>
      <c r="AV349" s="419"/>
      <c r="AW349" s="421"/>
      <c r="AX349" s="105" t="str">
        <f t="shared" si="106"/>
        <v/>
      </c>
      <c r="AY349" s="105" t="str">
        <f t="shared" si="107"/>
        <v/>
      </c>
      <c r="AZ349" s="540"/>
      <c r="BA349" s="513">
        <f t="shared" si="108"/>
        <v>0</v>
      </c>
      <c r="BB349" s="513">
        <f t="shared" si="109"/>
        <v>0</v>
      </c>
      <c r="BC349" s="513">
        <f t="shared" si="110"/>
        <v>0</v>
      </c>
      <c r="BD349" s="513">
        <f t="shared" si="111"/>
        <v>0</v>
      </c>
      <c r="BE349" s="513">
        <f t="shared" si="112"/>
        <v>0</v>
      </c>
      <c r="BF349" s="513">
        <f t="shared" si="123"/>
        <v>0</v>
      </c>
      <c r="BG349" s="513">
        <f t="shared" si="113"/>
        <v>0</v>
      </c>
      <c r="BH349" s="513">
        <f t="shared" si="114"/>
        <v>0</v>
      </c>
      <c r="BI349" s="513">
        <f t="shared" si="115"/>
        <v>0</v>
      </c>
      <c r="BJ349" s="513">
        <f t="shared" si="116"/>
        <v>0</v>
      </c>
      <c r="BK349" s="513">
        <f t="shared" si="117"/>
        <v>0</v>
      </c>
      <c r="BL349" s="513">
        <f t="shared" si="118"/>
        <v>0</v>
      </c>
      <c r="BM349" s="513">
        <f t="shared" si="119"/>
        <v>0</v>
      </c>
      <c r="BN349" s="513"/>
      <c r="BO349" s="513">
        <f t="shared" si="120"/>
        <v>0</v>
      </c>
      <c r="BP349" s="540"/>
      <c r="BQ349" s="540"/>
      <c r="BR349" s="540"/>
      <c r="BS349" s="540"/>
      <c r="BT349" s="540"/>
      <c r="BU349" s="540"/>
      <c r="BV349" s="540"/>
      <c r="BW349" s="539"/>
      <c r="BX349" s="539"/>
      <c r="BY349" s="539"/>
      <c r="BZ349" s="539"/>
      <c r="CA349" s="539"/>
      <c r="CB349" s="539"/>
      <c r="CC349" s="539"/>
      <c r="CD349" s="539"/>
      <c r="CE349" s="539"/>
      <c r="CF349" s="539"/>
      <c r="CG349" s="539"/>
      <c r="CH349" s="539"/>
      <c r="CI349" s="539"/>
      <c r="CJ349" s="539"/>
      <c r="CK349" s="539"/>
      <c r="CL349" s="539"/>
      <c r="CM349" s="539"/>
      <c r="CN349" s="539"/>
      <c r="CO349" s="539"/>
      <c r="CP349" s="364"/>
      <c r="CQ349" s="364"/>
    </row>
    <row r="350" spans="1:95" s="37" customFormat="1" ht="37.5" customHeight="1" x14ac:dyDescent="0.15">
      <c r="A350" s="687" t="str">
        <f>IF(B350&lt;&gt;"",設定!$C$4,"")</f>
        <v/>
      </c>
      <c r="B350" s="253" t="str">
        <f t="shared" si="121"/>
        <v/>
      </c>
      <c r="C350" s="444">
        <f t="shared" si="122"/>
        <v>338</v>
      </c>
      <c r="D350" s="767"/>
      <c r="E350" s="403"/>
      <c r="F350" s="404"/>
      <c r="G350" s="405"/>
      <c r="H350" s="406"/>
      <c r="I350" s="407"/>
      <c r="J350" s="408" t="str">
        <f>IFERROR(IF(I350="","",VLOOKUP(I350,国・地域!A:C,2,FALSE)),"正しい番号を入力してください")</f>
        <v/>
      </c>
      <c r="K350" s="409" t="str">
        <f>IFERROR(IF(I350="","",VLOOKUP(I350,国・地域!A:C,3,FALSE)),"正しい番号を入力してください")</f>
        <v/>
      </c>
      <c r="L350" s="381"/>
      <c r="M350" s="410"/>
      <c r="N350" s="411"/>
      <c r="O350" s="411"/>
      <c r="P350" s="411"/>
      <c r="Q350" s="411"/>
      <c r="R350" s="411"/>
      <c r="S350" s="411"/>
      <c r="T350" s="411"/>
      <c r="U350" s="412"/>
      <c r="V350" s="413"/>
      <c r="W350" s="412"/>
      <c r="X350" s="413"/>
      <c r="Y350" s="414"/>
      <c r="Z350" s="415"/>
      <c r="AA350" s="416"/>
      <c r="AB350" s="417"/>
      <c r="AC350" s="416"/>
      <c r="AD350" s="415"/>
      <c r="AE350" s="418"/>
      <c r="AF350" s="417"/>
      <c r="AG350" s="416"/>
      <c r="AH350" s="415"/>
      <c r="AI350" s="418"/>
      <c r="AJ350" s="417"/>
      <c r="AK350" s="416"/>
      <c r="AL350" s="415"/>
      <c r="AM350" s="403"/>
      <c r="AN350" s="405"/>
      <c r="AO350" s="381"/>
      <c r="AP350" s="403"/>
      <c r="AQ350" s="405"/>
      <c r="AR350" s="419"/>
      <c r="AS350" s="420"/>
      <c r="AT350" s="403"/>
      <c r="AU350" s="405"/>
      <c r="AV350" s="419"/>
      <c r="AW350" s="421"/>
      <c r="AX350" s="105" t="str">
        <f t="shared" si="106"/>
        <v/>
      </c>
      <c r="AY350" s="105" t="str">
        <f t="shared" si="107"/>
        <v/>
      </c>
      <c r="AZ350" s="540"/>
      <c r="BA350" s="513">
        <f t="shared" si="108"/>
        <v>0</v>
      </c>
      <c r="BB350" s="513">
        <f t="shared" si="109"/>
        <v>0</v>
      </c>
      <c r="BC350" s="513">
        <f t="shared" si="110"/>
        <v>0</v>
      </c>
      <c r="BD350" s="513">
        <f t="shared" si="111"/>
        <v>0</v>
      </c>
      <c r="BE350" s="513">
        <f t="shared" si="112"/>
        <v>0</v>
      </c>
      <c r="BF350" s="513">
        <f t="shared" si="123"/>
        <v>0</v>
      </c>
      <c r="BG350" s="513">
        <f t="shared" si="113"/>
        <v>0</v>
      </c>
      <c r="BH350" s="513">
        <f t="shared" si="114"/>
        <v>0</v>
      </c>
      <c r="BI350" s="513">
        <f t="shared" si="115"/>
        <v>0</v>
      </c>
      <c r="BJ350" s="513">
        <f t="shared" si="116"/>
        <v>0</v>
      </c>
      <c r="BK350" s="513">
        <f t="shared" si="117"/>
        <v>0</v>
      </c>
      <c r="BL350" s="513">
        <f t="shared" si="118"/>
        <v>0</v>
      </c>
      <c r="BM350" s="513">
        <f t="shared" si="119"/>
        <v>0</v>
      </c>
      <c r="BN350" s="513"/>
      <c r="BO350" s="513">
        <f t="shared" si="120"/>
        <v>0</v>
      </c>
      <c r="BP350" s="540"/>
      <c r="BQ350" s="540"/>
      <c r="BR350" s="540"/>
      <c r="BS350" s="540"/>
      <c r="BT350" s="540"/>
      <c r="BU350" s="540"/>
      <c r="BV350" s="540"/>
      <c r="BW350" s="539"/>
      <c r="BX350" s="539"/>
      <c r="BY350" s="539"/>
      <c r="BZ350" s="539"/>
      <c r="CA350" s="539"/>
      <c r="CB350" s="539"/>
      <c r="CC350" s="539"/>
      <c r="CD350" s="539"/>
      <c r="CE350" s="539"/>
      <c r="CF350" s="539"/>
      <c r="CG350" s="539"/>
      <c r="CH350" s="539"/>
      <c r="CI350" s="539"/>
      <c r="CJ350" s="539"/>
      <c r="CK350" s="539"/>
      <c r="CL350" s="539"/>
      <c r="CM350" s="539"/>
      <c r="CN350" s="539"/>
      <c r="CO350" s="539"/>
      <c r="CP350" s="364"/>
      <c r="CQ350" s="364"/>
    </row>
    <row r="351" spans="1:95" s="37" customFormat="1" ht="37.5" customHeight="1" x14ac:dyDescent="0.15">
      <c r="A351" s="687" t="str">
        <f>IF(B351&lt;&gt;"",設定!$C$4,"")</f>
        <v/>
      </c>
      <c r="B351" s="253" t="str">
        <f t="shared" si="121"/>
        <v/>
      </c>
      <c r="C351" s="444">
        <f t="shared" si="122"/>
        <v>339</v>
      </c>
      <c r="D351" s="767"/>
      <c r="E351" s="403"/>
      <c r="F351" s="404"/>
      <c r="G351" s="405"/>
      <c r="H351" s="406"/>
      <c r="I351" s="407"/>
      <c r="J351" s="408" t="str">
        <f>IFERROR(IF(I351="","",VLOOKUP(I351,国・地域!A:C,2,FALSE)),"正しい番号を入力してください")</f>
        <v/>
      </c>
      <c r="K351" s="409" t="str">
        <f>IFERROR(IF(I351="","",VLOOKUP(I351,国・地域!A:C,3,FALSE)),"正しい番号を入力してください")</f>
        <v/>
      </c>
      <c r="L351" s="381"/>
      <c r="M351" s="410"/>
      <c r="N351" s="411"/>
      <c r="O351" s="411"/>
      <c r="P351" s="411"/>
      <c r="Q351" s="411"/>
      <c r="R351" s="411"/>
      <c r="S351" s="411"/>
      <c r="T351" s="411"/>
      <c r="U351" s="412"/>
      <c r="V351" s="413"/>
      <c r="W351" s="412"/>
      <c r="X351" s="413"/>
      <c r="Y351" s="414"/>
      <c r="Z351" s="415"/>
      <c r="AA351" s="416"/>
      <c r="AB351" s="417"/>
      <c r="AC351" s="416"/>
      <c r="AD351" s="415"/>
      <c r="AE351" s="418"/>
      <c r="AF351" s="417"/>
      <c r="AG351" s="416"/>
      <c r="AH351" s="415"/>
      <c r="AI351" s="418"/>
      <c r="AJ351" s="417"/>
      <c r="AK351" s="416"/>
      <c r="AL351" s="415"/>
      <c r="AM351" s="403"/>
      <c r="AN351" s="405"/>
      <c r="AO351" s="381"/>
      <c r="AP351" s="403"/>
      <c r="AQ351" s="405"/>
      <c r="AR351" s="419"/>
      <c r="AS351" s="420"/>
      <c r="AT351" s="403"/>
      <c r="AU351" s="405"/>
      <c r="AV351" s="419"/>
      <c r="AW351" s="421"/>
      <c r="AX351" s="105" t="str">
        <f t="shared" si="106"/>
        <v/>
      </c>
      <c r="AY351" s="105" t="str">
        <f t="shared" si="107"/>
        <v/>
      </c>
      <c r="AZ351" s="540"/>
      <c r="BA351" s="513">
        <f t="shared" si="108"/>
        <v>0</v>
      </c>
      <c r="BB351" s="513">
        <f t="shared" si="109"/>
        <v>0</v>
      </c>
      <c r="BC351" s="513">
        <f t="shared" si="110"/>
        <v>0</v>
      </c>
      <c r="BD351" s="513">
        <f t="shared" si="111"/>
        <v>0</v>
      </c>
      <c r="BE351" s="513">
        <f t="shared" si="112"/>
        <v>0</v>
      </c>
      <c r="BF351" s="513">
        <f t="shared" si="123"/>
        <v>0</v>
      </c>
      <c r="BG351" s="513">
        <f t="shared" si="113"/>
        <v>0</v>
      </c>
      <c r="BH351" s="513">
        <f t="shared" si="114"/>
        <v>0</v>
      </c>
      <c r="BI351" s="513">
        <f t="shared" si="115"/>
        <v>0</v>
      </c>
      <c r="BJ351" s="513">
        <f t="shared" si="116"/>
        <v>0</v>
      </c>
      <c r="BK351" s="513">
        <f t="shared" si="117"/>
        <v>0</v>
      </c>
      <c r="BL351" s="513">
        <f t="shared" si="118"/>
        <v>0</v>
      </c>
      <c r="BM351" s="513">
        <f t="shared" si="119"/>
        <v>0</v>
      </c>
      <c r="BN351" s="513"/>
      <c r="BO351" s="513">
        <f t="shared" si="120"/>
        <v>0</v>
      </c>
      <c r="BP351" s="540"/>
      <c r="BQ351" s="540"/>
      <c r="BR351" s="540"/>
      <c r="BS351" s="540"/>
      <c r="BT351" s="540"/>
      <c r="BU351" s="540"/>
      <c r="BV351" s="540"/>
      <c r="BW351" s="539"/>
      <c r="BX351" s="539"/>
      <c r="BY351" s="539"/>
      <c r="BZ351" s="539"/>
      <c r="CA351" s="539"/>
      <c r="CB351" s="539"/>
      <c r="CC351" s="539"/>
      <c r="CD351" s="539"/>
      <c r="CE351" s="539"/>
      <c r="CF351" s="539"/>
      <c r="CG351" s="539"/>
      <c r="CH351" s="539"/>
      <c r="CI351" s="539"/>
      <c r="CJ351" s="539"/>
      <c r="CK351" s="539"/>
      <c r="CL351" s="539"/>
      <c r="CM351" s="539"/>
      <c r="CN351" s="539"/>
      <c r="CO351" s="539"/>
      <c r="CP351" s="364"/>
      <c r="CQ351" s="364"/>
    </row>
    <row r="352" spans="1:95" s="37" customFormat="1" ht="37.5" customHeight="1" x14ac:dyDescent="0.15">
      <c r="A352" s="738" t="str">
        <f>IF(B352&lt;&gt;"",設定!$C$4,"")</f>
        <v/>
      </c>
      <c r="B352" s="254" t="str">
        <f t="shared" si="121"/>
        <v/>
      </c>
      <c r="C352" s="445">
        <f t="shared" si="122"/>
        <v>340</v>
      </c>
      <c r="D352" s="768"/>
      <c r="E352" s="422"/>
      <c r="F352" s="423"/>
      <c r="G352" s="424"/>
      <c r="H352" s="425"/>
      <c r="I352" s="426"/>
      <c r="J352" s="427" t="str">
        <f>IFERROR(IF(I352="","",VLOOKUP(I352,国・地域!A:C,2,FALSE)),"正しい番号を入力してください")</f>
        <v/>
      </c>
      <c r="K352" s="428" t="str">
        <f>IFERROR(IF(I352="","",VLOOKUP(I352,国・地域!A:C,3,FALSE)),"正しい番号を入力してください")</f>
        <v/>
      </c>
      <c r="L352" s="382"/>
      <c r="M352" s="429"/>
      <c r="N352" s="430"/>
      <c r="O352" s="430"/>
      <c r="P352" s="430"/>
      <c r="Q352" s="430"/>
      <c r="R352" s="430"/>
      <c r="S352" s="430"/>
      <c r="T352" s="430"/>
      <c r="U352" s="431"/>
      <c r="V352" s="432"/>
      <c r="W352" s="431"/>
      <c r="X352" s="432"/>
      <c r="Y352" s="433"/>
      <c r="Z352" s="434"/>
      <c r="AA352" s="435"/>
      <c r="AB352" s="436"/>
      <c r="AC352" s="435"/>
      <c r="AD352" s="434"/>
      <c r="AE352" s="437"/>
      <c r="AF352" s="436"/>
      <c r="AG352" s="435"/>
      <c r="AH352" s="434"/>
      <c r="AI352" s="437"/>
      <c r="AJ352" s="436"/>
      <c r="AK352" s="435"/>
      <c r="AL352" s="434"/>
      <c r="AM352" s="422"/>
      <c r="AN352" s="424"/>
      <c r="AO352" s="382"/>
      <c r="AP352" s="422"/>
      <c r="AQ352" s="424"/>
      <c r="AR352" s="438"/>
      <c r="AS352" s="439"/>
      <c r="AT352" s="422"/>
      <c r="AU352" s="424"/>
      <c r="AV352" s="438"/>
      <c r="AW352" s="440"/>
      <c r="AX352" s="105" t="str">
        <f t="shared" si="106"/>
        <v/>
      </c>
      <c r="AY352" s="105" t="str">
        <f t="shared" si="107"/>
        <v/>
      </c>
      <c r="AZ352" s="540"/>
      <c r="BA352" s="513">
        <f t="shared" si="108"/>
        <v>0</v>
      </c>
      <c r="BB352" s="513">
        <f t="shared" si="109"/>
        <v>0</v>
      </c>
      <c r="BC352" s="513">
        <f t="shared" si="110"/>
        <v>0</v>
      </c>
      <c r="BD352" s="513">
        <f t="shared" si="111"/>
        <v>0</v>
      </c>
      <c r="BE352" s="513">
        <f t="shared" si="112"/>
        <v>0</v>
      </c>
      <c r="BF352" s="513">
        <f t="shared" si="123"/>
        <v>0</v>
      </c>
      <c r="BG352" s="513">
        <f t="shared" si="113"/>
        <v>0</v>
      </c>
      <c r="BH352" s="513">
        <f t="shared" si="114"/>
        <v>0</v>
      </c>
      <c r="BI352" s="513">
        <f t="shared" si="115"/>
        <v>0</v>
      </c>
      <c r="BJ352" s="513">
        <f t="shared" si="116"/>
        <v>0</v>
      </c>
      <c r="BK352" s="513">
        <f t="shared" si="117"/>
        <v>0</v>
      </c>
      <c r="BL352" s="513">
        <f t="shared" si="118"/>
        <v>0</v>
      </c>
      <c r="BM352" s="513">
        <f t="shared" si="119"/>
        <v>0</v>
      </c>
      <c r="BN352" s="513"/>
      <c r="BO352" s="513">
        <f t="shared" si="120"/>
        <v>0</v>
      </c>
      <c r="BP352" s="540"/>
      <c r="BQ352" s="540"/>
      <c r="BR352" s="540"/>
      <c r="BS352" s="540"/>
      <c r="BT352" s="540"/>
      <c r="BU352" s="540"/>
      <c r="BV352" s="540"/>
      <c r="BW352" s="539"/>
      <c r="BX352" s="539"/>
      <c r="BY352" s="539"/>
      <c r="BZ352" s="539"/>
      <c r="CA352" s="539"/>
      <c r="CB352" s="539"/>
      <c r="CC352" s="539"/>
      <c r="CD352" s="539"/>
      <c r="CE352" s="539"/>
      <c r="CF352" s="539"/>
      <c r="CG352" s="539"/>
      <c r="CH352" s="539"/>
      <c r="CI352" s="539"/>
      <c r="CJ352" s="539"/>
      <c r="CK352" s="539"/>
      <c r="CL352" s="539"/>
      <c r="CM352" s="539"/>
      <c r="CN352" s="539"/>
      <c r="CO352" s="539"/>
      <c r="CP352" s="364"/>
      <c r="CQ352" s="364"/>
    </row>
    <row r="353" spans="1:95" s="37" customFormat="1" ht="37.5" customHeight="1" x14ac:dyDescent="0.15">
      <c r="A353" s="739" t="str">
        <f>IF(B353&lt;&gt;"",設定!$C$4,"")</f>
        <v/>
      </c>
      <c r="B353" s="731" t="str">
        <f t="shared" si="121"/>
        <v/>
      </c>
      <c r="C353" s="376">
        <f t="shared" si="122"/>
        <v>341</v>
      </c>
      <c r="D353" s="766"/>
      <c r="E353" s="384"/>
      <c r="F353" s="385"/>
      <c r="G353" s="386"/>
      <c r="H353" s="387"/>
      <c r="I353" s="388"/>
      <c r="J353" s="389" t="str">
        <f>IFERROR(IF(I353="","",VLOOKUP(I353,国・地域!A:C,2,FALSE)),"正しい番号を入力してください")</f>
        <v/>
      </c>
      <c r="K353" s="390" t="str">
        <f>IFERROR(IF(I353="","",VLOOKUP(I353,国・地域!A:C,3,FALSE)),"正しい番号を入力してください")</f>
        <v/>
      </c>
      <c r="L353" s="383"/>
      <c r="M353" s="391"/>
      <c r="N353" s="392"/>
      <c r="O353" s="392"/>
      <c r="P353" s="392"/>
      <c r="Q353" s="392"/>
      <c r="R353" s="392"/>
      <c r="S353" s="392"/>
      <c r="T353" s="392"/>
      <c r="U353" s="393"/>
      <c r="V353" s="394"/>
      <c r="W353" s="393"/>
      <c r="X353" s="394"/>
      <c r="Y353" s="395"/>
      <c r="Z353" s="396"/>
      <c r="AA353" s="397"/>
      <c r="AB353" s="398"/>
      <c r="AC353" s="397"/>
      <c r="AD353" s="396"/>
      <c r="AE353" s="399"/>
      <c r="AF353" s="398"/>
      <c r="AG353" s="397"/>
      <c r="AH353" s="396"/>
      <c r="AI353" s="399"/>
      <c r="AJ353" s="398"/>
      <c r="AK353" s="397"/>
      <c r="AL353" s="396"/>
      <c r="AM353" s="384"/>
      <c r="AN353" s="386"/>
      <c r="AO353" s="383"/>
      <c r="AP353" s="384"/>
      <c r="AQ353" s="386"/>
      <c r="AR353" s="400"/>
      <c r="AS353" s="401"/>
      <c r="AT353" s="384"/>
      <c r="AU353" s="386"/>
      <c r="AV353" s="400"/>
      <c r="AW353" s="402"/>
      <c r="AX353" s="105" t="str">
        <f t="shared" si="106"/>
        <v/>
      </c>
      <c r="AY353" s="105" t="str">
        <f t="shared" si="107"/>
        <v/>
      </c>
      <c r="AZ353" s="540"/>
      <c r="BA353" s="513">
        <f t="shared" si="108"/>
        <v>0</v>
      </c>
      <c r="BB353" s="513">
        <f t="shared" si="109"/>
        <v>0</v>
      </c>
      <c r="BC353" s="513">
        <f t="shared" si="110"/>
        <v>0</v>
      </c>
      <c r="BD353" s="513">
        <f t="shared" si="111"/>
        <v>0</v>
      </c>
      <c r="BE353" s="513">
        <f t="shared" si="112"/>
        <v>0</v>
      </c>
      <c r="BF353" s="513">
        <f t="shared" si="123"/>
        <v>0</v>
      </c>
      <c r="BG353" s="513">
        <f t="shared" si="113"/>
        <v>0</v>
      </c>
      <c r="BH353" s="513">
        <f t="shared" si="114"/>
        <v>0</v>
      </c>
      <c r="BI353" s="513">
        <f t="shared" si="115"/>
        <v>0</v>
      </c>
      <c r="BJ353" s="513">
        <f t="shared" si="116"/>
        <v>0</v>
      </c>
      <c r="BK353" s="513">
        <f t="shared" si="117"/>
        <v>0</v>
      </c>
      <c r="BL353" s="513">
        <f t="shared" si="118"/>
        <v>0</v>
      </c>
      <c r="BM353" s="513">
        <f t="shared" si="119"/>
        <v>0</v>
      </c>
      <c r="BN353" s="513"/>
      <c r="BO353" s="513">
        <f t="shared" si="120"/>
        <v>0</v>
      </c>
      <c r="BP353" s="540"/>
      <c r="BQ353" s="540"/>
      <c r="BR353" s="540"/>
      <c r="BS353" s="540"/>
      <c r="BT353" s="540"/>
      <c r="BU353" s="540"/>
      <c r="BV353" s="540"/>
      <c r="BW353" s="539"/>
      <c r="BX353" s="539"/>
      <c r="BY353" s="539"/>
      <c r="BZ353" s="539"/>
      <c r="CA353" s="539"/>
      <c r="CB353" s="539"/>
      <c r="CC353" s="539"/>
      <c r="CD353" s="539"/>
      <c r="CE353" s="539"/>
      <c r="CF353" s="539"/>
      <c r="CG353" s="539"/>
      <c r="CH353" s="539"/>
      <c r="CI353" s="539"/>
      <c r="CJ353" s="539"/>
      <c r="CK353" s="539"/>
      <c r="CL353" s="539"/>
      <c r="CM353" s="539"/>
      <c r="CN353" s="539"/>
      <c r="CO353" s="539"/>
      <c r="CP353" s="364"/>
      <c r="CQ353" s="364"/>
    </row>
    <row r="354" spans="1:95" s="37" customFormat="1" ht="37.5" customHeight="1" x14ac:dyDescent="0.15">
      <c r="A354" s="687" t="str">
        <f>IF(B354&lt;&gt;"",設定!$C$4,"")</f>
        <v/>
      </c>
      <c r="B354" s="253" t="str">
        <f t="shared" si="121"/>
        <v/>
      </c>
      <c r="C354" s="444">
        <f t="shared" si="122"/>
        <v>342</v>
      </c>
      <c r="D354" s="767"/>
      <c r="E354" s="403"/>
      <c r="F354" s="404"/>
      <c r="G354" s="405"/>
      <c r="H354" s="406"/>
      <c r="I354" s="407"/>
      <c r="J354" s="408" t="str">
        <f>IFERROR(IF(I354="","",VLOOKUP(I354,国・地域!A:C,2,FALSE)),"正しい番号を入力してください")</f>
        <v/>
      </c>
      <c r="K354" s="409" t="str">
        <f>IFERROR(IF(I354="","",VLOOKUP(I354,国・地域!A:C,3,FALSE)),"正しい番号を入力してください")</f>
        <v/>
      </c>
      <c r="L354" s="381"/>
      <c r="M354" s="410"/>
      <c r="N354" s="411"/>
      <c r="O354" s="411"/>
      <c r="P354" s="411"/>
      <c r="Q354" s="411"/>
      <c r="R354" s="411"/>
      <c r="S354" s="411"/>
      <c r="T354" s="411"/>
      <c r="U354" s="412"/>
      <c r="V354" s="413"/>
      <c r="W354" s="412"/>
      <c r="X354" s="413"/>
      <c r="Y354" s="414"/>
      <c r="Z354" s="415"/>
      <c r="AA354" s="416"/>
      <c r="AB354" s="417"/>
      <c r="AC354" s="416"/>
      <c r="AD354" s="415"/>
      <c r="AE354" s="418"/>
      <c r="AF354" s="417"/>
      <c r="AG354" s="416"/>
      <c r="AH354" s="415"/>
      <c r="AI354" s="418"/>
      <c r="AJ354" s="417"/>
      <c r="AK354" s="416"/>
      <c r="AL354" s="415"/>
      <c r="AM354" s="403"/>
      <c r="AN354" s="405"/>
      <c r="AO354" s="381"/>
      <c r="AP354" s="403"/>
      <c r="AQ354" s="405"/>
      <c r="AR354" s="419"/>
      <c r="AS354" s="420"/>
      <c r="AT354" s="403"/>
      <c r="AU354" s="405"/>
      <c r="AV354" s="419"/>
      <c r="AW354" s="421"/>
      <c r="AX354" s="105" t="str">
        <f t="shared" si="106"/>
        <v/>
      </c>
      <c r="AY354" s="105" t="str">
        <f t="shared" si="107"/>
        <v/>
      </c>
      <c r="AZ354" s="540"/>
      <c r="BA354" s="513">
        <f t="shared" si="108"/>
        <v>0</v>
      </c>
      <c r="BB354" s="513">
        <f t="shared" si="109"/>
        <v>0</v>
      </c>
      <c r="BC354" s="513">
        <f t="shared" si="110"/>
        <v>0</v>
      </c>
      <c r="BD354" s="513">
        <f t="shared" si="111"/>
        <v>0</v>
      </c>
      <c r="BE354" s="513">
        <f t="shared" si="112"/>
        <v>0</v>
      </c>
      <c r="BF354" s="513">
        <f t="shared" si="123"/>
        <v>0</v>
      </c>
      <c r="BG354" s="513">
        <f t="shared" si="113"/>
        <v>0</v>
      </c>
      <c r="BH354" s="513">
        <f t="shared" si="114"/>
        <v>0</v>
      </c>
      <c r="BI354" s="513">
        <f t="shared" si="115"/>
        <v>0</v>
      </c>
      <c r="BJ354" s="513">
        <f t="shared" si="116"/>
        <v>0</v>
      </c>
      <c r="BK354" s="513">
        <f t="shared" si="117"/>
        <v>0</v>
      </c>
      <c r="BL354" s="513">
        <f t="shared" si="118"/>
        <v>0</v>
      </c>
      <c r="BM354" s="513">
        <f t="shared" si="119"/>
        <v>0</v>
      </c>
      <c r="BN354" s="513"/>
      <c r="BO354" s="513">
        <f t="shared" si="120"/>
        <v>0</v>
      </c>
      <c r="BP354" s="540"/>
      <c r="BQ354" s="540"/>
      <c r="BR354" s="540"/>
      <c r="BS354" s="540"/>
      <c r="BT354" s="540"/>
      <c r="BU354" s="540"/>
      <c r="BV354" s="540"/>
      <c r="BW354" s="539"/>
      <c r="BX354" s="539"/>
      <c r="BY354" s="539"/>
      <c r="BZ354" s="539"/>
      <c r="CA354" s="539"/>
      <c r="CB354" s="539"/>
      <c r="CC354" s="539"/>
      <c r="CD354" s="539"/>
      <c r="CE354" s="539"/>
      <c r="CF354" s="539"/>
      <c r="CG354" s="539"/>
      <c r="CH354" s="539"/>
      <c r="CI354" s="539"/>
      <c r="CJ354" s="539"/>
      <c r="CK354" s="539"/>
      <c r="CL354" s="539"/>
      <c r="CM354" s="539"/>
      <c r="CN354" s="539"/>
      <c r="CO354" s="539"/>
      <c r="CP354" s="364"/>
      <c r="CQ354" s="364"/>
    </row>
    <row r="355" spans="1:95" s="37" customFormat="1" ht="37.5" customHeight="1" x14ac:dyDescent="0.15">
      <c r="A355" s="687" t="str">
        <f>IF(B355&lt;&gt;"",設定!$C$4,"")</f>
        <v/>
      </c>
      <c r="B355" s="253" t="str">
        <f t="shared" si="121"/>
        <v/>
      </c>
      <c r="C355" s="444">
        <f t="shared" si="122"/>
        <v>343</v>
      </c>
      <c r="D355" s="767"/>
      <c r="E355" s="403"/>
      <c r="F355" s="404"/>
      <c r="G355" s="405"/>
      <c r="H355" s="406"/>
      <c r="I355" s="407"/>
      <c r="J355" s="408" t="str">
        <f>IFERROR(IF(I355="","",VLOOKUP(I355,国・地域!A:C,2,FALSE)),"正しい番号を入力してください")</f>
        <v/>
      </c>
      <c r="K355" s="409" t="str">
        <f>IFERROR(IF(I355="","",VLOOKUP(I355,国・地域!A:C,3,FALSE)),"正しい番号を入力してください")</f>
        <v/>
      </c>
      <c r="L355" s="381"/>
      <c r="M355" s="410"/>
      <c r="N355" s="411"/>
      <c r="O355" s="411"/>
      <c r="P355" s="411"/>
      <c r="Q355" s="411"/>
      <c r="R355" s="411"/>
      <c r="S355" s="411"/>
      <c r="T355" s="411"/>
      <c r="U355" s="412"/>
      <c r="V355" s="413"/>
      <c r="W355" s="412"/>
      <c r="X355" s="413"/>
      <c r="Y355" s="414"/>
      <c r="Z355" s="415"/>
      <c r="AA355" s="416"/>
      <c r="AB355" s="417"/>
      <c r="AC355" s="416"/>
      <c r="AD355" s="415"/>
      <c r="AE355" s="418"/>
      <c r="AF355" s="417"/>
      <c r="AG355" s="416"/>
      <c r="AH355" s="415"/>
      <c r="AI355" s="418"/>
      <c r="AJ355" s="417"/>
      <c r="AK355" s="416"/>
      <c r="AL355" s="415"/>
      <c r="AM355" s="403"/>
      <c r="AN355" s="405"/>
      <c r="AO355" s="381"/>
      <c r="AP355" s="403"/>
      <c r="AQ355" s="405"/>
      <c r="AR355" s="419"/>
      <c r="AS355" s="420"/>
      <c r="AT355" s="403"/>
      <c r="AU355" s="405"/>
      <c r="AV355" s="419"/>
      <c r="AW355" s="421"/>
      <c r="AX355" s="105" t="str">
        <f t="shared" si="106"/>
        <v/>
      </c>
      <c r="AY355" s="105" t="str">
        <f t="shared" si="107"/>
        <v/>
      </c>
      <c r="AZ355" s="540"/>
      <c r="BA355" s="513">
        <f t="shared" si="108"/>
        <v>0</v>
      </c>
      <c r="BB355" s="513">
        <f t="shared" si="109"/>
        <v>0</v>
      </c>
      <c r="BC355" s="513">
        <f t="shared" si="110"/>
        <v>0</v>
      </c>
      <c r="BD355" s="513">
        <f t="shared" si="111"/>
        <v>0</v>
      </c>
      <c r="BE355" s="513">
        <f t="shared" si="112"/>
        <v>0</v>
      </c>
      <c r="BF355" s="513">
        <f t="shared" si="123"/>
        <v>0</v>
      </c>
      <c r="BG355" s="513">
        <f t="shared" si="113"/>
        <v>0</v>
      </c>
      <c r="BH355" s="513">
        <f t="shared" si="114"/>
        <v>0</v>
      </c>
      <c r="BI355" s="513">
        <f t="shared" si="115"/>
        <v>0</v>
      </c>
      <c r="BJ355" s="513">
        <f t="shared" si="116"/>
        <v>0</v>
      </c>
      <c r="BK355" s="513">
        <f t="shared" si="117"/>
        <v>0</v>
      </c>
      <c r="BL355" s="513">
        <f t="shared" si="118"/>
        <v>0</v>
      </c>
      <c r="BM355" s="513">
        <f t="shared" si="119"/>
        <v>0</v>
      </c>
      <c r="BN355" s="513"/>
      <c r="BO355" s="513">
        <f t="shared" si="120"/>
        <v>0</v>
      </c>
      <c r="BP355" s="540"/>
      <c r="BQ355" s="540"/>
      <c r="BR355" s="540"/>
      <c r="BS355" s="540"/>
      <c r="BT355" s="540"/>
      <c r="BU355" s="540"/>
      <c r="BV355" s="540"/>
      <c r="BW355" s="539"/>
      <c r="BX355" s="539"/>
      <c r="BY355" s="539"/>
      <c r="BZ355" s="539"/>
      <c r="CA355" s="539"/>
      <c r="CB355" s="539"/>
      <c r="CC355" s="539"/>
      <c r="CD355" s="539"/>
      <c r="CE355" s="539"/>
      <c r="CF355" s="539"/>
      <c r="CG355" s="539"/>
      <c r="CH355" s="539"/>
      <c r="CI355" s="539"/>
      <c r="CJ355" s="539"/>
      <c r="CK355" s="539"/>
      <c r="CL355" s="539"/>
      <c r="CM355" s="539"/>
      <c r="CN355" s="539"/>
      <c r="CO355" s="539"/>
      <c r="CP355" s="364"/>
      <c r="CQ355" s="364"/>
    </row>
    <row r="356" spans="1:95" s="37" customFormat="1" ht="37.5" customHeight="1" x14ac:dyDescent="0.15">
      <c r="A356" s="687" t="str">
        <f>IF(B356&lt;&gt;"",設定!$C$4,"")</f>
        <v/>
      </c>
      <c r="B356" s="253" t="str">
        <f t="shared" si="121"/>
        <v/>
      </c>
      <c r="C356" s="444">
        <f t="shared" si="122"/>
        <v>344</v>
      </c>
      <c r="D356" s="767"/>
      <c r="E356" s="403"/>
      <c r="F356" s="404"/>
      <c r="G356" s="405"/>
      <c r="H356" s="406"/>
      <c r="I356" s="407"/>
      <c r="J356" s="408" t="str">
        <f>IFERROR(IF(I356="","",VLOOKUP(I356,国・地域!A:C,2,FALSE)),"正しい番号を入力してください")</f>
        <v/>
      </c>
      <c r="K356" s="409" t="str">
        <f>IFERROR(IF(I356="","",VLOOKUP(I356,国・地域!A:C,3,FALSE)),"正しい番号を入力してください")</f>
        <v/>
      </c>
      <c r="L356" s="381"/>
      <c r="M356" s="410"/>
      <c r="N356" s="411"/>
      <c r="O356" s="411"/>
      <c r="P356" s="411"/>
      <c r="Q356" s="411"/>
      <c r="R356" s="411"/>
      <c r="S356" s="411"/>
      <c r="T356" s="411"/>
      <c r="U356" s="412"/>
      <c r="V356" s="413"/>
      <c r="W356" s="412"/>
      <c r="X356" s="413"/>
      <c r="Y356" s="414"/>
      <c r="Z356" s="415"/>
      <c r="AA356" s="416"/>
      <c r="AB356" s="417"/>
      <c r="AC356" s="416"/>
      <c r="AD356" s="415"/>
      <c r="AE356" s="418"/>
      <c r="AF356" s="417"/>
      <c r="AG356" s="416"/>
      <c r="AH356" s="415"/>
      <c r="AI356" s="418"/>
      <c r="AJ356" s="417"/>
      <c r="AK356" s="416"/>
      <c r="AL356" s="415"/>
      <c r="AM356" s="403"/>
      <c r="AN356" s="405"/>
      <c r="AO356" s="381"/>
      <c r="AP356" s="403"/>
      <c r="AQ356" s="405"/>
      <c r="AR356" s="419"/>
      <c r="AS356" s="420"/>
      <c r="AT356" s="403"/>
      <c r="AU356" s="405"/>
      <c r="AV356" s="419"/>
      <c r="AW356" s="421"/>
      <c r="AX356" s="105" t="str">
        <f t="shared" si="106"/>
        <v/>
      </c>
      <c r="AY356" s="105" t="str">
        <f t="shared" si="107"/>
        <v/>
      </c>
      <c r="AZ356" s="540"/>
      <c r="BA356" s="513">
        <f t="shared" si="108"/>
        <v>0</v>
      </c>
      <c r="BB356" s="513">
        <f t="shared" si="109"/>
        <v>0</v>
      </c>
      <c r="BC356" s="513">
        <f t="shared" si="110"/>
        <v>0</v>
      </c>
      <c r="BD356" s="513">
        <f t="shared" si="111"/>
        <v>0</v>
      </c>
      <c r="BE356" s="513">
        <f t="shared" si="112"/>
        <v>0</v>
      </c>
      <c r="BF356" s="513">
        <f t="shared" si="123"/>
        <v>0</v>
      </c>
      <c r="BG356" s="513">
        <f t="shared" si="113"/>
        <v>0</v>
      </c>
      <c r="BH356" s="513">
        <f t="shared" si="114"/>
        <v>0</v>
      </c>
      <c r="BI356" s="513">
        <f t="shared" si="115"/>
        <v>0</v>
      </c>
      <c r="BJ356" s="513">
        <f t="shared" si="116"/>
        <v>0</v>
      </c>
      <c r="BK356" s="513">
        <f t="shared" si="117"/>
        <v>0</v>
      </c>
      <c r="BL356" s="513">
        <f t="shared" si="118"/>
        <v>0</v>
      </c>
      <c r="BM356" s="513">
        <f t="shared" si="119"/>
        <v>0</v>
      </c>
      <c r="BN356" s="513"/>
      <c r="BO356" s="513">
        <f t="shared" si="120"/>
        <v>0</v>
      </c>
      <c r="BP356" s="540"/>
      <c r="BQ356" s="540"/>
      <c r="BR356" s="540"/>
      <c r="BS356" s="540"/>
      <c r="BT356" s="540"/>
      <c r="BU356" s="540"/>
      <c r="BV356" s="540"/>
      <c r="BW356" s="539"/>
      <c r="BX356" s="539"/>
      <c r="BY356" s="539"/>
      <c r="BZ356" s="539"/>
      <c r="CA356" s="539"/>
      <c r="CB356" s="539"/>
      <c r="CC356" s="539"/>
      <c r="CD356" s="539"/>
      <c r="CE356" s="539"/>
      <c r="CF356" s="539"/>
      <c r="CG356" s="539"/>
      <c r="CH356" s="539"/>
      <c r="CI356" s="539"/>
      <c r="CJ356" s="539"/>
      <c r="CK356" s="539"/>
      <c r="CL356" s="539"/>
      <c r="CM356" s="539"/>
      <c r="CN356" s="539"/>
      <c r="CO356" s="539"/>
      <c r="CP356" s="364"/>
      <c r="CQ356" s="364"/>
    </row>
    <row r="357" spans="1:95" s="37" customFormat="1" ht="37.5" customHeight="1" x14ac:dyDescent="0.15">
      <c r="A357" s="738" t="str">
        <f>IF(B357&lt;&gt;"",設定!$C$4,"")</f>
        <v/>
      </c>
      <c r="B357" s="254" t="str">
        <f t="shared" si="121"/>
        <v/>
      </c>
      <c r="C357" s="445">
        <f t="shared" si="122"/>
        <v>345</v>
      </c>
      <c r="D357" s="768"/>
      <c r="E357" s="422"/>
      <c r="F357" s="423"/>
      <c r="G357" s="424"/>
      <c r="H357" s="425"/>
      <c r="I357" s="426"/>
      <c r="J357" s="427" t="str">
        <f>IFERROR(IF(I357="","",VLOOKUP(I357,国・地域!A:C,2,FALSE)),"正しい番号を入力してください")</f>
        <v/>
      </c>
      <c r="K357" s="428" t="str">
        <f>IFERROR(IF(I357="","",VLOOKUP(I357,国・地域!A:C,3,FALSE)),"正しい番号を入力してください")</f>
        <v/>
      </c>
      <c r="L357" s="382"/>
      <c r="M357" s="429"/>
      <c r="N357" s="430"/>
      <c r="O357" s="430"/>
      <c r="P357" s="430"/>
      <c r="Q357" s="430"/>
      <c r="R357" s="430"/>
      <c r="S357" s="430"/>
      <c r="T357" s="430"/>
      <c r="U357" s="431"/>
      <c r="V357" s="432"/>
      <c r="W357" s="431"/>
      <c r="X357" s="432"/>
      <c r="Y357" s="433"/>
      <c r="Z357" s="434"/>
      <c r="AA357" s="435"/>
      <c r="AB357" s="436"/>
      <c r="AC357" s="435"/>
      <c r="AD357" s="434"/>
      <c r="AE357" s="437"/>
      <c r="AF357" s="436"/>
      <c r="AG357" s="435"/>
      <c r="AH357" s="434"/>
      <c r="AI357" s="437"/>
      <c r="AJ357" s="436"/>
      <c r="AK357" s="435"/>
      <c r="AL357" s="434"/>
      <c r="AM357" s="422"/>
      <c r="AN357" s="424"/>
      <c r="AO357" s="382"/>
      <c r="AP357" s="422"/>
      <c r="AQ357" s="424"/>
      <c r="AR357" s="438"/>
      <c r="AS357" s="439"/>
      <c r="AT357" s="422"/>
      <c r="AU357" s="424"/>
      <c r="AV357" s="438"/>
      <c r="AW357" s="440"/>
      <c r="AX357" s="105" t="str">
        <f t="shared" si="106"/>
        <v/>
      </c>
      <c r="AY357" s="105" t="str">
        <f t="shared" si="107"/>
        <v/>
      </c>
      <c r="AZ357" s="540"/>
      <c r="BA357" s="513">
        <f t="shared" si="108"/>
        <v>0</v>
      </c>
      <c r="BB357" s="513">
        <f t="shared" si="109"/>
        <v>0</v>
      </c>
      <c r="BC357" s="513">
        <f t="shared" si="110"/>
        <v>0</v>
      </c>
      <c r="BD357" s="513">
        <f t="shared" si="111"/>
        <v>0</v>
      </c>
      <c r="BE357" s="513">
        <f t="shared" si="112"/>
        <v>0</v>
      </c>
      <c r="BF357" s="513">
        <f t="shared" si="123"/>
        <v>0</v>
      </c>
      <c r="BG357" s="513">
        <f t="shared" si="113"/>
        <v>0</v>
      </c>
      <c r="BH357" s="513">
        <f t="shared" si="114"/>
        <v>0</v>
      </c>
      <c r="BI357" s="513">
        <f t="shared" si="115"/>
        <v>0</v>
      </c>
      <c r="BJ357" s="513">
        <f t="shared" si="116"/>
        <v>0</v>
      </c>
      <c r="BK357" s="513">
        <f t="shared" si="117"/>
        <v>0</v>
      </c>
      <c r="BL357" s="513">
        <f t="shared" si="118"/>
        <v>0</v>
      </c>
      <c r="BM357" s="513">
        <f t="shared" si="119"/>
        <v>0</v>
      </c>
      <c r="BN357" s="513"/>
      <c r="BO357" s="513">
        <f t="shared" si="120"/>
        <v>0</v>
      </c>
      <c r="BP357" s="540"/>
      <c r="BQ357" s="540"/>
      <c r="BR357" s="540"/>
      <c r="BS357" s="540"/>
      <c r="BT357" s="540"/>
      <c r="BU357" s="540"/>
      <c r="BV357" s="540"/>
      <c r="BW357" s="539"/>
      <c r="BX357" s="539"/>
      <c r="BY357" s="539"/>
      <c r="BZ357" s="539"/>
      <c r="CA357" s="539"/>
      <c r="CB357" s="539"/>
      <c r="CC357" s="539"/>
      <c r="CD357" s="539"/>
      <c r="CE357" s="539"/>
      <c r="CF357" s="539"/>
      <c r="CG357" s="539"/>
      <c r="CH357" s="539"/>
      <c r="CI357" s="539"/>
      <c r="CJ357" s="539"/>
      <c r="CK357" s="539"/>
      <c r="CL357" s="539"/>
      <c r="CM357" s="539"/>
      <c r="CN357" s="539"/>
      <c r="CO357" s="539"/>
      <c r="CP357" s="364"/>
      <c r="CQ357" s="364"/>
    </row>
    <row r="358" spans="1:95" s="37" customFormat="1" ht="37.5" customHeight="1" x14ac:dyDescent="0.15">
      <c r="A358" s="739" t="str">
        <f>IF(B358&lt;&gt;"",設定!$C$4,"")</f>
        <v/>
      </c>
      <c r="B358" s="731" t="str">
        <f t="shared" si="121"/>
        <v/>
      </c>
      <c r="C358" s="376">
        <f t="shared" si="122"/>
        <v>346</v>
      </c>
      <c r="D358" s="766"/>
      <c r="E358" s="384"/>
      <c r="F358" s="385"/>
      <c r="G358" s="386"/>
      <c r="H358" s="387"/>
      <c r="I358" s="388"/>
      <c r="J358" s="389" t="str">
        <f>IFERROR(IF(I358="","",VLOOKUP(I358,国・地域!A:C,2,FALSE)),"正しい番号を入力してください")</f>
        <v/>
      </c>
      <c r="K358" s="390" t="str">
        <f>IFERROR(IF(I358="","",VLOOKUP(I358,国・地域!A:C,3,FALSE)),"正しい番号を入力してください")</f>
        <v/>
      </c>
      <c r="L358" s="383"/>
      <c r="M358" s="391"/>
      <c r="N358" s="392"/>
      <c r="O358" s="392"/>
      <c r="P358" s="392"/>
      <c r="Q358" s="392"/>
      <c r="R358" s="392"/>
      <c r="S358" s="392"/>
      <c r="T358" s="392"/>
      <c r="U358" s="393"/>
      <c r="V358" s="394"/>
      <c r="W358" s="393"/>
      <c r="X358" s="394"/>
      <c r="Y358" s="395"/>
      <c r="Z358" s="396"/>
      <c r="AA358" s="397"/>
      <c r="AB358" s="398"/>
      <c r="AC358" s="397"/>
      <c r="AD358" s="396"/>
      <c r="AE358" s="399"/>
      <c r="AF358" s="398"/>
      <c r="AG358" s="397"/>
      <c r="AH358" s="396"/>
      <c r="AI358" s="399"/>
      <c r="AJ358" s="398"/>
      <c r="AK358" s="397"/>
      <c r="AL358" s="396"/>
      <c r="AM358" s="384"/>
      <c r="AN358" s="386"/>
      <c r="AO358" s="383"/>
      <c r="AP358" s="384"/>
      <c r="AQ358" s="386"/>
      <c r="AR358" s="400"/>
      <c r="AS358" s="401"/>
      <c r="AT358" s="384"/>
      <c r="AU358" s="386"/>
      <c r="AV358" s="400"/>
      <c r="AW358" s="402"/>
      <c r="AX358" s="105" t="str">
        <f t="shared" si="106"/>
        <v/>
      </c>
      <c r="AY358" s="105" t="str">
        <f t="shared" si="107"/>
        <v/>
      </c>
      <c r="AZ358" s="540"/>
      <c r="BA358" s="513">
        <f t="shared" si="108"/>
        <v>0</v>
      </c>
      <c r="BB358" s="513">
        <f t="shared" si="109"/>
        <v>0</v>
      </c>
      <c r="BC358" s="513">
        <f t="shared" si="110"/>
        <v>0</v>
      </c>
      <c r="BD358" s="513">
        <f t="shared" si="111"/>
        <v>0</v>
      </c>
      <c r="BE358" s="513">
        <f t="shared" si="112"/>
        <v>0</v>
      </c>
      <c r="BF358" s="513">
        <f t="shared" si="123"/>
        <v>0</v>
      </c>
      <c r="BG358" s="513">
        <f t="shared" si="113"/>
        <v>0</v>
      </c>
      <c r="BH358" s="513">
        <f t="shared" si="114"/>
        <v>0</v>
      </c>
      <c r="BI358" s="513">
        <f t="shared" si="115"/>
        <v>0</v>
      </c>
      <c r="BJ358" s="513">
        <f t="shared" si="116"/>
        <v>0</v>
      </c>
      <c r="BK358" s="513">
        <f t="shared" si="117"/>
        <v>0</v>
      </c>
      <c r="BL358" s="513">
        <f t="shared" si="118"/>
        <v>0</v>
      </c>
      <c r="BM358" s="513">
        <f t="shared" si="119"/>
        <v>0</v>
      </c>
      <c r="BN358" s="513"/>
      <c r="BO358" s="513">
        <f t="shared" si="120"/>
        <v>0</v>
      </c>
      <c r="BP358" s="540"/>
      <c r="BQ358" s="540"/>
      <c r="BR358" s="540"/>
      <c r="BS358" s="540"/>
      <c r="BT358" s="540"/>
      <c r="BU358" s="540"/>
      <c r="BV358" s="540"/>
      <c r="BW358" s="539"/>
      <c r="BX358" s="539"/>
      <c r="BY358" s="539"/>
      <c r="BZ358" s="539"/>
      <c r="CA358" s="539"/>
      <c r="CB358" s="539"/>
      <c r="CC358" s="539"/>
      <c r="CD358" s="539"/>
      <c r="CE358" s="539"/>
      <c r="CF358" s="539"/>
      <c r="CG358" s="539"/>
      <c r="CH358" s="539"/>
      <c r="CI358" s="539"/>
      <c r="CJ358" s="539"/>
      <c r="CK358" s="539"/>
      <c r="CL358" s="539"/>
      <c r="CM358" s="539"/>
      <c r="CN358" s="539"/>
      <c r="CO358" s="539"/>
      <c r="CP358" s="364"/>
      <c r="CQ358" s="364"/>
    </row>
    <row r="359" spans="1:95" s="37" customFormat="1" ht="37.5" customHeight="1" x14ac:dyDescent="0.15">
      <c r="A359" s="687" t="str">
        <f>IF(B359&lt;&gt;"",設定!$C$4,"")</f>
        <v/>
      </c>
      <c r="B359" s="253" t="str">
        <f t="shared" si="121"/>
        <v/>
      </c>
      <c r="C359" s="444">
        <f t="shared" si="122"/>
        <v>347</v>
      </c>
      <c r="D359" s="767"/>
      <c r="E359" s="403"/>
      <c r="F359" s="404"/>
      <c r="G359" s="405"/>
      <c r="H359" s="406"/>
      <c r="I359" s="407"/>
      <c r="J359" s="408" t="str">
        <f>IFERROR(IF(I359="","",VLOOKUP(I359,国・地域!A:C,2,FALSE)),"正しい番号を入力してください")</f>
        <v/>
      </c>
      <c r="K359" s="409" t="str">
        <f>IFERROR(IF(I359="","",VLOOKUP(I359,国・地域!A:C,3,FALSE)),"正しい番号を入力してください")</f>
        <v/>
      </c>
      <c r="L359" s="381"/>
      <c r="M359" s="410"/>
      <c r="N359" s="411"/>
      <c r="O359" s="411"/>
      <c r="P359" s="411"/>
      <c r="Q359" s="411"/>
      <c r="R359" s="411"/>
      <c r="S359" s="411"/>
      <c r="T359" s="411"/>
      <c r="U359" s="412"/>
      <c r="V359" s="413"/>
      <c r="W359" s="412"/>
      <c r="X359" s="413"/>
      <c r="Y359" s="414"/>
      <c r="Z359" s="415"/>
      <c r="AA359" s="416"/>
      <c r="AB359" s="417"/>
      <c r="AC359" s="416"/>
      <c r="AD359" s="415"/>
      <c r="AE359" s="418"/>
      <c r="AF359" s="417"/>
      <c r="AG359" s="416"/>
      <c r="AH359" s="415"/>
      <c r="AI359" s="418"/>
      <c r="AJ359" s="417"/>
      <c r="AK359" s="416"/>
      <c r="AL359" s="415"/>
      <c r="AM359" s="403"/>
      <c r="AN359" s="405"/>
      <c r="AO359" s="381"/>
      <c r="AP359" s="403"/>
      <c r="AQ359" s="405"/>
      <c r="AR359" s="419"/>
      <c r="AS359" s="420"/>
      <c r="AT359" s="403"/>
      <c r="AU359" s="405"/>
      <c r="AV359" s="419"/>
      <c r="AW359" s="421"/>
      <c r="AX359" s="105" t="str">
        <f t="shared" si="106"/>
        <v/>
      </c>
      <c r="AY359" s="105" t="str">
        <f t="shared" si="107"/>
        <v/>
      </c>
      <c r="AZ359" s="540"/>
      <c r="BA359" s="513">
        <f t="shared" si="108"/>
        <v>0</v>
      </c>
      <c r="BB359" s="513">
        <f t="shared" si="109"/>
        <v>0</v>
      </c>
      <c r="BC359" s="513">
        <f t="shared" si="110"/>
        <v>0</v>
      </c>
      <c r="BD359" s="513">
        <f t="shared" si="111"/>
        <v>0</v>
      </c>
      <c r="BE359" s="513">
        <f t="shared" si="112"/>
        <v>0</v>
      </c>
      <c r="BF359" s="513">
        <f t="shared" si="123"/>
        <v>0</v>
      </c>
      <c r="BG359" s="513">
        <f t="shared" si="113"/>
        <v>0</v>
      </c>
      <c r="BH359" s="513">
        <f t="shared" si="114"/>
        <v>0</v>
      </c>
      <c r="BI359" s="513">
        <f t="shared" si="115"/>
        <v>0</v>
      </c>
      <c r="BJ359" s="513">
        <f t="shared" si="116"/>
        <v>0</v>
      </c>
      <c r="BK359" s="513">
        <f t="shared" si="117"/>
        <v>0</v>
      </c>
      <c r="BL359" s="513">
        <f t="shared" si="118"/>
        <v>0</v>
      </c>
      <c r="BM359" s="513">
        <f t="shared" si="119"/>
        <v>0</v>
      </c>
      <c r="BN359" s="513"/>
      <c r="BO359" s="513">
        <f t="shared" si="120"/>
        <v>0</v>
      </c>
      <c r="BP359" s="540"/>
      <c r="BQ359" s="540"/>
      <c r="BR359" s="540"/>
      <c r="BS359" s="540"/>
      <c r="BT359" s="540"/>
      <c r="BU359" s="540"/>
      <c r="BV359" s="540"/>
      <c r="BW359" s="539"/>
      <c r="BX359" s="539"/>
      <c r="BY359" s="539"/>
      <c r="BZ359" s="539"/>
      <c r="CA359" s="539"/>
      <c r="CB359" s="539"/>
      <c r="CC359" s="539"/>
      <c r="CD359" s="539"/>
      <c r="CE359" s="539"/>
      <c r="CF359" s="539"/>
      <c r="CG359" s="539"/>
      <c r="CH359" s="539"/>
      <c r="CI359" s="539"/>
      <c r="CJ359" s="539"/>
      <c r="CK359" s="539"/>
      <c r="CL359" s="539"/>
      <c r="CM359" s="539"/>
      <c r="CN359" s="539"/>
      <c r="CO359" s="539"/>
      <c r="CP359" s="364"/>
      <c r="CQ359" s="364"/>
    </row>
    <row r="360" spans="1:95" s="37" customFormat="1" ht="37.5" customHeight="1" x14ac:dyDescent="0.15">
      <c r="A360" s="687" t="str">
        <f>IF(B360&lt;&gt;"",設定!$C$4,"")</f>
        <v/>
      </c>
      <c r="B360" s="253" t="str">
        <f t="shared" si="121"/>
        <v/>
      </c>
      <c r="C360" s="444">
        <f t="shared" si="122"/>
        <v>348</v>
      </c>
      <c r="D360" s="767"/>
      <c r="E360" s="403"/>
      <c r="F360" s="404"/>
      <c r="G360" s="405"/>
      <c r="H360" s="406"/>
      <c r="I360" s="407"/>
      <c r="J360" s="408" t="str">
        <f>IFERROR(IF(I360="","",VLOOKUP(I360,国・地域!A:C,2,FALSE)),"正しい番号を入力してください")</f>
        <v/>
      </c>
      <c r="K360" s="409" t="str">
        <f>IFERROR(IF(I360="","",VLOOKUP(I360,国・地域!A:C,3,FALSE)),"正しい番号を入力してください")</f>
        <v/>
      </c>
      <c r="L360" s="381"/>
      <c r="M360" s="410"/>
      <c r="N360" s="411"/>
      <c r="O360" s="411"/>
      <c r="P360" s="411"/>
      <c r="Q360" s="411"/>
      <c r="R360" s="411"/>
      <c r="S360" s="411"/>
      <c r="T360" s="411"/>
      <c r="U360" s="412"/>
      <c r="V360" s="413"/>
      <c r="W360" s="412"/>
      <c r="X360" s="413"/>
      <c r="Y360" s="414"/>
      <c r="Z360" s="415"/>
      <c r="AA360" s="416"/>
      <c r="AB360" s="417"/>
      <c r="AC360" s="416"/>
      <c r="AD360" s="415"/>
      <c r="AE360" s="418"/>
      <c r="AF360" s="417"/>
      <c r="AG360" s="416"/>
      <c r="AH360" s="415"/>
      <c r="AI360" s="418"/>
      <c r="AJ360" s="417"/>
      <c r="AK360" s="416"/>
      <c r="AL360" s="415"/>
      <c r="AM360" s="403"/>
      <c r="AN360" s="405"/>
      <c r="AO360" s="381"/>
      <c r="AP360" s="403"/>
      <c r="AQ360" s="405"/>
      <c r="AR360" s="419"/>
      <c r="AS360" s="420"/>
      <c r="AT360" s="403"/>
      <c r="AU360" s="405"/>
      <c r="AV360" s="419"/>
      <c r="AW360" s="421"/>
      <c r="AX360" s="105" t="str">
        <f t="shared" si="106"/>
        <v/>
      </c>
      <c r="AY360" s="105" t="str">
        <f t="shared" si="107"/>
        <v/>
      </c>
      <c r="AZ360" s="540"/>
      <c r="BA360" s="513">
        <f t="shared" si="108"/>
        <v>0</v>
      </c>
      <c r="BB360" s="513">
        <f t="shared" si="109"/>
        <v>0</v>
      </c>
      <c r="BC360" s="513">
        <f t="shared" si="110"/>
        <v>0</v>
      </c>
      <c r="BD360" s="513">
        <f t="shared" si="111"/>
        <v>0</v>
      </c>
      <c r="BE360" s="513">
        <f t="shared" si="112"/>
        <v>0</v>
      </c>
      <c r="BF360" s="513">
        <f t="shared" si="123"/>
        <v>0</v>
      </c>
      <c r="BG360" s="513">
        <f t="shared" si="113"/>
        <v>0</v>
      </c>
      <c r="BH360" s="513">
        <f t="shared" si="114"/>
        <v>0</v>
      </c>
      <c r="BI360" s="513">
        <f t="shared" si="115"/>
        <v>0</v>
      </c>
      <c r="BJ360" s="513">
        <f t="shared" si="116"/>
        <v>0</v>
      </c>
      <c r="BK360" s="513">
        <f t="shared" si="117"/>
        <v>0</v>
      </c>
      <c r="BL360" s="513">
        <f t="shared" si="118"/>
        <v>0</v>
      </c>
      <c r="BM360" s="513">
        <f t="shared" si="119"/>
        <v>0</v>
      </c>
      <c r="BN360" s="513"/>
      <c r="BO360" s="513">
        <f t="shared" si="120"/>
        <v>0</v>
      </c>
      <c r="BP360" s="540"/>
      <c r="BQ360" s="540"/>
      <c r="BR360" s="540"/>
      <c r="BS360" s="540"/>
      <c r="BT360" s="540"/>
      <c r="BU360" s="540"/>
      <c r="BV360" s="540"/>
      <c r="BW360" s="539"/>
      <c r="BX360" s="539"/>
      <c r="BY360" s="539"/>
      <c r="BZ360" s="539"/>
      <c r="CA360" s="539"/>
      <c r="CB360" s="539"/>
      <c r="CC360" s="539"/>
      <c r="CD360" s="539"/>
      <c r="CE360" s="539"/>
      <c r="CF360" s="539"/>
      <c r="CG360" s="539"/>
      <c r="CH360" s="539"/>
      <c r="CI360" s="539"/>
      <c r="CJ360" s="539"/>
      <c r="CK360" s="539"/>
      <c r="CL360" s="539"/>
      <c r="CM360" s="539"/>
      <c r="CN360" s="539"/>
      <c r="CO360" s="539"/>
      <c r="CP360" s="364"/>
      <c r="CQ360" s="364"/>
    </row>
    <row r="361" spans="1:95" s="37" customFormat="1" ht="37.5" customHeight="1" x14ac:dyDescent="0.15">
      <c r="A361" s="687" t="str">
        <f>IF(B361&lt;&gt;"",設定!$C$4,"")</f>
        <v/>
      </c>
      <c r="B361" s="253" t="str">
        <f t="shared" si="121"/>
        <v/>
      </c>
      <c r="C361" s="444">
        <f t="shared" si="122"/>
        <v>349</v>
      </c>
      <c r="D361" s="767"/>
      <c r="E361" s="403"/>
      <c r="F361" s="404"/>
      <c r="G361" s="405"/>
      <c r="H361" s="406"/>
      <c r="I361" s="407"/>
      <c r="J361" s="408" t="str">
        <f>IFERROR(IF(I361="","",VLOOKUP(I361,国・地域!A:C,2,FALSE)),"正しい番号を入力してください")</f>
        <v/>
      </c>
      <c r="K361" s="409" t="str">
        <f>IFERROR(IF(I361="","",VLOOKUP(I361,国・地域!A:C,3,FALSE)),"正しい番号を入力してください")</f>
        <v/>
      </c>
      <c r="L361" s="381"/>
      <c r="M361" s="410"/>
      <c r="N361" s="411"/>
      <c r="O361" s="411"/>
      <c r="P361" s="411"/>
      <c r="Q361" s="411"/>
      <c r="R361" s="411"/>
      <c r="S361" s="411"/>
      <c r="T361" s="411"/>
      <c r="U361" s="412"/>
      <c r="V361" s="413"/>
      <c r="W361" s="412"/>
      <c r="X361" s="413"/>
      <c r="Y361" s="414"/>
      <c r="Z361" s="415"/>
      <c r="AA361" s="416"/>
      <c r="AB361" s="417"/>
      <c r="AC361" s="416"/>
      <c r="AD361" s="415"/>
      <c r="AE361" s="418"/>
      <c r="AF361" s="417"/>
      <c r="AG361" s="416"/>
      <c r="AH361" s="415"/>
      <c r="AI361" s="418"/>
      <c r="AJ361" s="417"/>
      <c r="AK361" s="416"/>
      <c r="AL361" s="415"/>
      <c r="AM361" s="403"/>
      <c r="AN361" s="405"/>
      <c r="AO361" s="381"/>
      <c r="AP361" s="403"/>
      <c r="AQ361" s="405"/>
      <c r="AR361" s="419"/>
      <c r="AS361" s="420"/>
      <c r="AT361" s="403"/>
      <c r="AU361" s="405"/>
      <c r="AV361" s="419"/>
      <c r="AW361" s="421"/>
      <c r="AX361" s="105" t="str">
        <f t="shared" si="106"/>
        <v/>
      </c>
      <c r="AY361" s="105" t="str">
        <f t="shared" si="107"/>
        <v/>
      </c>
      <c r="AZ361" s="540"/>
      <c r="BA361" s="513">
        <f t="shared" si="108"/>
        <v>0</v>
      </c>
      <c r="BB361" s="513">
        <f t="shared" si="109"/>
        <v>0</v>
      </c>
      <c r="BC361" s="513">
        <f t="shared" si="110"/>
        <v>0</v>
      </c>
      <c r="BD361" s="513">
        <f t="shared" si="111"/>
        <v>0</v>
      </c>
      <c r="BE361" s="513">
        <f t="shared" si="112"/>
        <v>0</v>
      </c>
      <c r="BF361" s="513">
        <f t="shared" si="123"/>
        <v>0</v>
      </c>
      <c r="BG361" s="513">
        <f t="shared" si="113"/>
        <v>0</v>
      </c>
      <c r="BH361" s="513">
        <f t="shared" si="114"/>
        <v>0</v>
      </c>
      <c r="BI361" s="513">
        <f t="shared" si="115"/>
        <v>0</v>
      </c>
      <c r="BJ361" s="513">
        <f t="shared" si="116"/>
        <v>0</v>
      </c>
      <c r="BK361" s="513">
        <f t="shared" si="117"/>
        <v>0</v>
      </c>
      <c r="BL361" s="513">
        <f t="shared" si="118"/>
        <v>0</v>
      </c>
      <c r="BM361" s="513">
        <f t="shared" si="119"/>
        <v>0</v>
      </c>
      <c r="BN361" s="513"/>
      <c r="BO361" s="513">
        <f t="shared" si="120"/>
        <v>0</v>
      </c>
      <c r="BP361" s="540"/>
      <c r="BQ361" s="540"/>
      <c r="BR361" s="540"/>
      <c r="BS361" s="540"/>
      <c r="BT361" s="540"/>
      <c r="BU361" s="540"/>
      <c r="BV361" s="540"/>
      <c r="BW361" s="539"/>
      <c r="BX361" s="539"/>
      <c r="BY361" s="539"/>
      <c r="BZ361" s="539"/>
      <c r="CA361" s="539"/>
      <c r="CB361" s="539"/>
      <c r="CC361" s="539"/>
      <c r="CD361" s="539"/>
      <c r="CE361" s="539"/>
      <c r="CF361" s="539"/>
      <c r="CG361" s="539"/>
      <c r="CH361" s="539"/>
      <c r="CI361" s="539"/>
      <c r="CJ361" s="539"/>
      <c r="CK361" s="539"/>
      <c r="CL361" s="539"/>
      <c r="CM361" s="539"/>
      <c r="CN361" s="539"/>
      <c r="CO361" s="539"/>
      <c r="CP361" s="364"/>
      <c r="CQ361" s="364"/>
    </row>
    <row r="362" spans="1:95" s="37" customFormat="1" ht="37.5" customHeight="1" x14ac:dyDescent="0.15">
      <c r="A362" s="738" t="str">
        <f>IF(B362&lt;&gt;"",設定!$C$4,"")</f>
        <v/>
      </c>
      <c r="B362" s="254" t="str">
        <f t="shared" si="121"/>
        <v/>
      </c>
      <c r="C362" s="445">
        <f t="shared" si="122"/>
        <v>350</v>
      </c>
      <c r="D362" s="768"/>
      <c r="E362" s="422"/>
      <c r="F362" s="423"/>
      <c r="G362" s="424"/>
      <c r="H362" s="425"/>
      <c r="I362" s="426"/>
      <c r="J362" s="427" t="str">
        <f>IFERROR(IF(I362="","",VLOOKUP(I362,国・地域!A:C,2,FALSE)),"正しい番号を入力してください")</f>
        <v/>
      </c>
      <c r="K362" s="428" t="str">
        <f>IFERROR(IF(I362="","",VLOOKUP(I362,国・地域!A:C,3,FALSE)),"正しい番号を入力してください")</f>
        <v/>
      </c>
      <c r="L362" s="382"/>
      <c r="M362" s="429"/>
      <c r="N362" s="430"/>
      <c r="O362" s="430"/>
      <c r="P362" s="430"/>
      <c r="Q362" s="430"/>
      <c r="R362" s="430"/>
      <c r="S362" s="430"/>
      <c r="T362" s="430"/>
      <c r="U362" s="431"/>
      <c r="V362" s="432"/>
      <c r="W362" s="431"/>
      <c r="X362" s="432"/>
      <c r="Y362" s="433"/>
      <c r="Z362" s="434"/>
      <c r="AA362" s="435"/>
      <c r="AB362" s="436"/>
      <c r="AC362" s="435"/>
      <c r="AD362" s="434"/>
      <c r="AE362" s="437"/>
      <c r="AF362" s="436"/>
      <c r="AG362" s="435"/>
      <c r="AH362" s="434"/>
      <c r="AI362" s="437"/>
      <c r="AJ362" s="436"/>
      <c r="AK362" s="435"/>
      <c r="AL362" s="434"/>
      <c r="AM362" s="422"/>
      <c r="AN362" s="424"/>
      <c r="AO362" s="382"/>
      <c r="AP362" s="422"/>
      <c r="AQ362" s="424"/>
      <c r="AR362" s="438"/>
      <c r="AS362" s="439"/>
      <c r="AT362" s="422"/>
      <c r="AU362" s="424"/>
      <c r="AV362" s="438"/>
      <c r="AW362" s="440"/>
      <c r="AX362" s="105" t="str">
        <f t="shared" si="106"/>
        <v/>
      </c>
      <c r="AY362" s="105" t="str">
        <f t="shared" si="107"/>
        <v/>
      </c>
      <c r="AZ362" s="540"/>
      <c r="BA362" s="513">
        <f t="shared" si="108"/>
        <v>0</v>
      </c>
      <c r="BB362" s="513">
        <f t="shared" si="109"/>
        <v>0</v>
      </c>
      <c r="BC362" s="513">
        <f t="shared" si="110"/>
        <v>0</v>
      </c>
      <c r="BD362" s="513">
        <f t="shared" si="111"/>
        <v>0</v>
      </c>
      <c r="BE362" s="513">
        <f t="shared" si="112"/>
        <v>0</v>
      </c>
      <c r="BF362" s="513">
        <f t="shared" si="123"/>
        <v>0</v>
      </c>
      <c r="BG362" s="513">
        <f t="shared" si="113"/>
        <v>0</v>
      </c>
      <c r="BH362" s="513">
        <f t="shared" si="114"/>
        <v>0</v>
      </c>
      <c r="BI362" s="513">
        <f t="shared" si="115"/>
        <v>0</v>
      </c>
      <c r="BJ362" s="513">
        <f t="shared" si="116"/>
        <v>0</v>
      </c>
      <c r="BK362" s="513">
        <f t="shared" si="117"/>
        <v>0</v>
      </c>
      <c r="BL362" s="513">
        <f t="shared" si="118"/>
        <v>0</v>
      </c>
      <c r="BM362" s="513">
        <f t="shared" si="119"/>
        <v>0</v>
      </c>
      <c r="BN362" s="513"/>
      <c r="BO362" s="513">
        <f t="shared" si="120"/>
        <v>0</v>
      </c>
      <c r="BP362" s="540"/>
      <c r="BQ362" s="540"/>
      <c r="BR362" s="540"/>
      <c r="BS362" s="540"/>
      <c r="BT362" s="540"/>
      <c r="BU362" s="540"/>
      <c r="BV362" s="540"/>
      <c r="BW362" s="539"/>
      <c r="BX362" s="539"/>
      <c r="BY362" s="539"/>
      <c r="BZ362" s="539"/>
      <c r="CA362" s="539"/>
      <c r="CB362" s="539"/>
      <c r="CC362" s="539"/>
      <c r="CD362" s="539"/>
      <c r="CE362" s="539"/>
      <c r="CF362" s="539"/>
      <c r="CG362" s="539"/>
      <c r="CH362" s="539"/>
      <c r="CI362" s="539"/>
      <c r="CJ362" s="539"/>
      <c r="CK362" s="539"/>
      <c r="CL362" s="539"/>
      <c r="CM362" s="539"/>
      <c r="CN362" s="539"/>
      <c r="CO362" s="539"/>
      <c r="CP362" s="364"/>
      <c r="CQ362" s="364"/>
    </row>
    <row r="363" spans="1:95" s="37" customFormat="1" ht="37.5" customHeight="1" x14ac:dyDescent="0.15">
      <c r="A363" s="739" t="str">
        <f>IF(B363&lt;&gt;"",設定!$C$4,"")</f>
        <v/>
      </c>
      <c r="B363" s="731" t="str">
        <f t="shared" si="121"/>
        <v/>
      </c>
      <c r="C363" s="376">
        <f t="shared" si="122"/>
        <v>351</v>
      </c>
      <c r="D363" s="766"/>
      <c r="E363" s="384"/>
      <c r="F363" s="385"/>
      <c r="G363" s="386"/>
      <c r="H363" s="387"/>
      <c r="I363" s="388"/>
      <c r="J363" s="389" t="str">
        <f>IFERROR(IF(I363="","",VLOOKUP(I363,国・地域!A:C,2,FALSE)),"正しい番号を入力してください")</f>
        <v/>
      </c>
      <c r="K363" s="390" t="str">
        <f>IFERROR(IF(I363="","",VLOOKUP(I363,国・地域!A:C,3,FALSE)),"正しい番号を入力してください")</f>
        <v/>
      </c>
      <c r="L363" s="383"/>
      <c r="M363" s="391"/>
      <c r="N363" s="392"/>
      <c r="O363" s="392"/>
      <c r="P363" s="392"/>
      <c r="Q363" s="392"/>
      <c r="R363" s="392"/>
      <c r="S363" s="392"/>
      <c r="T363" s="392"/>
      <c r="U363" s="393"/>
      <c r="V363" s="394"/>
      <c r="W363" s="393"/>
      <c r="X363" s="394"/>
      <c r="Y363" s="395"/>
      <c r="Z363" s="396"/>
      <c r="AA363" s="397"/>
      <c r="AB363" s="398"/>
      <c r="AC363" s="397"/>
      <c r="AD363" s="396"/>
      <c r="AE363" s="399"/>
      <c r="AF363" s="398"/>
      <c r="AG363" s="397"/>
      <c r="AH363" s="396"/>
      <c r="AI363" s="399"/>
      <c r="AJ363" s="398"/>
      <c r="AK363" s="397"/>
      <c r="AL363" s="396"/>
      <c r="AM363" s="384"/>
      <c r="AN363" s="386"/>
      <c r="AO363" s="383"/>
      <c r="AP363" s="384"/>
      <c r="AQ363" s="386"/>
      <c r="AR363" s="400"/>
      <c r="AS363" s="401"/>
      <c r="AT363" s="384"/>
      <c r="AU363" s="386"/>
      <c r="AV363" s="400"/>
      <c r="AW363" s="402"/>
      <c r="AX363" s="105" t="str">
        <f t="shared" si="106"/>
        <v/>
      </c>
      <c r="AY363" s="105" t="str">
        <f t="shared" si="107"/>
        <v/>
      </c>
      <c r="AZ363" s="540"/>
      <c r="BA363" s="513">
        <f t="shared" si="108"/>
        <v>0</v>
      </c>
      <c r="BB363" s="513">
        <f t="shared" si="109"/>
        <v>0</v>
      </c>
      <c r="BC363" s="513">
        <f t="shared" si="110"/>
        <v>0</v>
      </c>
      <c r="BD363" s="513">
        <f t="shared" si="111"/>
        <v>0</v>
      </c>
      <c r="BE363" s="513">
        <f t="shared" si="112"/>
        <v>0</v>
      </c>
      <c r="BF363" s="513">
        <f t="shared" si="123"/>
        <v>0</v>
      </c>
      <c r="BG363" s="513">
        <f t="shared" si="113"/>
        <v>0</v>
      </c>
      <c r="BH363" s="513">
        <f t="shared" si="114"/>
        <v>0</v>
      </c>
      <c r="BI363" s="513">
        <f t="shared" si="115"/>
        <v>0</v>
      </c>
      <c r="BJ363" s="513">
        <f t="shared" si="116"/>
        <v>0</v>
      </c>
      <c r="BK363" s="513">
        <f t="shared" si="117"/>
        <v>0</v>
      </c>
      <c r="BL363" s="513">
        <f t="shared" si="118"/>
        <v>0</v>
      </c>
      <c r="BM363" s="513">
        <f t="shared" si="119"/>
        <v>0</v>
      </c>
      <c r="BN363" s="513"/>
      <c r="BO363" s="513">
        <f t="shared" si="120"/>
        <v>0</v>
      </c>
      <c r="BP363" s="540"/>
      <c r="BQ363" s="540"/>
      <c r="BR363" s="540"/>
      <c r="BS363" s="540"/>
      <c r="BT363" s="540"/>
      <c r="BU363" s="540"/>
      <c r="BV363" s="540"/>
      <c r="BW363" s="539"/>
      <c r="BX363" s="539"/>
      <c r="BY363" s="539"/>
      <c r="BZ363" s="539"/>
      <c r="CA363" s="539"/>
      <c r="CB363" s="539"/>
      <c r="CC363" s="539"/>
      <c r="CD363" s="539"/>
      <c r="CE363" s="539"/>
      <c r="CF363" s="539"/>
      <c r="CG363" s="539"/>
      <c r="CH363" s="539"/>
      <c r="CI363" s="539"/>
      <c r="CJ363" s="539"/>
      <c r="CK363" s="539"/>
      <c r="CL363" s="539"/>
      <c r="CM363" s="539"/>
      <c r="CN363" s="539"/>
      <c r="CO363" s="539"/>
      <c r="CP363" s="364"/>
      <c r="CQ363" s="364"/>
    </row>
    <row r="364" spans="1:95" s="37" customFormat="1" ht="37.5" customHeight="1" x14ac:dyDescent="0.15">
      <c r="A364" s="687" t="str">
        <f>IF(B364&lt;&gt;"",設定!$C$4,"")</f>
        <v/>
      </c>
      <c r="B364" s="253" t="str">
        <f t="shared" si="121"/>
        <v/>
      </c>
      <c r="C364" s="444">
        <f t="shared" si="122"/>
        <v>352</v>
      </c>
      <c r="D364" s="767"/>
      <c r="E364" s="403"/>
      <c r="F364" s="404"/>
      <c r="G364" s="405"/>
      <c r="H364" s="406"/>
      <c r="I364" s="407"/>
      <c r="J364" s="408" t="str">
        <f>IFERROR(IF(I364="","",VLOOKUP(I364,国・地域!A:C,2,FALSE)),"正しい番号を入力してください")</f>
        <v/>
      </c>
      <c r="K364" s="409" t="str">
        <f>IFERROR(IF(I364="","",VLOOKUP(I364,国・地域!A:C,3,FALSE)),"正しい番号を入力してください")</f>
        <v/>
      </c>
      <c r="L364" s="381"/>
      <c r="M364" s="410"/>
      <c r="N364" s="411"/>
      <c r="O364" s="411"/>
      <c r="P364" s="411"/>
      <c r="Q364" s="411"/>
      <c r="R364" s="411"/>
      <c r="S364" s="411"/>
      <c r="T364" s="411"/>
      <c r="U364" s="412"/>
      <c r="V364" s="413"/>
      <c r="W364" s="412"/>
      <c r="X364" s="413"/>
      <c r="Y364" s="414"/>
      <c r="Z364" s="415"/>
      <c r="AA364" s="416"/>
      <c r="AB364" s="417"/>
      <c r="AC364" s="416"/>
      <c r="AD364" s="415"/>
      <c r="AE364" s="418"/>
      <c r="AF364" s="417"/>
      <c r="AG364" s="416"/>
      <c r="AH364" s="415"/>
      <c r="AI364" s="418"/>
      <c r="AJ364" s="417"/>
      <c r="AK364" s="416"/>
      <c r="AL364" s="415"/>
      <c r="AM364" s="403"/>
      <c r="AN364" s="405"/>
      <c r="AO364" s="381"/>
      <c r="AP364" s="403"/>
      <c r="AQ364" s="405"/>
      <c r="AR364" s="419"/>
      <c r="AS364" s="420"/>
      <c r="AT364" s="403"/>
      <c r="AU364" s="405"/>
      <c r="AV364" s="419"/>
      <c r="AW364" s="421"/>
      <c r="AX364" s="105" t="str">
        <f t="shared" si="106"/>
        <v/>
      </c>
      <c r="AY364" s="105" t="str">
        <f t="shared" si="107"/>
        <v/>
      </c>
      <c r="AZ364" s="540"/>
      <c r="BA364" s="513">
        <f t="shared" si="108"/>
        <v>0</v>
      </c>
      <c r="BB364" s="513">
        <f t="shared" si="109"/>
        <v>0</v>
      </c>
      <c r="BC364" s="513">
        <f t="shared" si="110"/>
        <v>0</v>
      </c>
      <c r="BD364" s="513">
        <f t="shared" si="111"/>
        <v>0</v>
      </c>
      <c r="BE364" s="513">
        <f t="shared" si="112"/>
        <v>0</v>
      </c>
      <c r="BF364" s="513">
        <f t="shared" si="123"/>
        <v>0</v>
      </c>
      <c r="BG364" s="513">
        <f t="shared" si="113"/>
        <v>0</v>
      </c>
      <c r="BH364" s="513">
        <f t="shared" si="114"/>
        <v>0</v>
      </c>
      <c r="BI364" s="513">
        <f t="shared" si="115"/>
        <v>0</v>
      </c>
      <c r="BJ364" s="513">
        <f t="shared" si="116"/>
        <v>0</v>
      </c>
      <c r="BK364" s="513">
        <f t="shared" si="117"/>
        <v>0</v>
      </c>
      <c r="BL364" s="513">
        <f t="shared" si="118"/>
        <v>0</v>
      </c>
      <c r="BM364" s="513">
        <f t="shared" si="119"/>
        <v>0</v>
      </c>
      <c r="BN364" s="513"/>
      <c r="BO364" s="513">
        <f t="shared" si="120"/>
        <v>0</v>
      </c>
      <c r="BP364" s="540"/>
      <c r="BQ364" s="540"/>
      <c r="BR364" s="540"/>
      <c r="BS364" s="540"/>
      <c r="BT364" s="540"/>
      <c r="BU364" s="540"/>
      <c r="BV364" s="540"/>
      <c r="BW364" s="539"/>
      <c r="BX364" s="539"/>
      <c r="BY364" s="539"/>
      <c r="BZ364" s="539"/>
      <c r="CA364" s="539"/>
      <c r="CB364" s="539"/>
      <c r="CC364" s="539"/>
      <c r="CD364" s="539"/>
      <c r="CE364" s="539"/>
      <c r="CF364" s="539"/>
      <c r="CG364" s="539"/>
      <c r="CH364" s="539"/>
      <c r="CI364" s="539"/>
      <c r="CJ364" s="539"/>
      <c r="CK364" s="539"/>
      <c r="CL364" s="539"/>
      <c r="CM364" s="539"/>
      <c r="CN364" s="539"/>
      <c r="CO364" s="539"/>
      <c r="CP364" s="364"/>
      <c r="CQ364" s="364"/>
    </row>
    <row r="365" spans="1:95" s="37" customFormat="1" ht="37.5" customHeight="1" x14ac:dyDescent="0.15">
      <c r="A365" s="687" t="str">
        <f>IF(B365&lt;&gt;"",設定!$C$4,"")</f>
        <v/>
      </c>
      <c r="B365" s="253" t="str">
        <f t="shared" si="121"/>
        <v/>
      </c>
      <c r="C365" s="444">
        <f t="shared" si="122"/>
        <v>353</v>
      </c>
      <c r="D365" s="767"/>
      <c r="E365" s="403"/>
      <c r="F365" s="404"/>
      <c r="G365" s="405"/>
      <c r="H365" s="406"/>
      <c r="I365" s="407"/>
      <c r="J365" s="408" t="str">
        <f>IFERROR(IF(I365="","",VLOOKUP(I365,国・地域!A:C,2,FALSE)),"正しい番号を入力してください")</f>
        <v/>
      </c>
      <c r="K365" s="409" t="str">
        <f>IFERROR(IF(I365="","",VLOOKUP(I365,国・地域!A:C,3,FALSE)),"正しい番号を入力してください")</f>
        <v/>
      </c>
      <c r="L365" s="381"/>
      <c r="M365" s="410"/>
      <c r="N365" s="411"/>
      <c r="O365" s="411"/>
      <c r="P365" s="411"/>
      <c r="Q365" s="411"/>
      <c r="R365" s="411"/>
      <c r="S365" s="411"/>
      <c r="T365" s="411"/>
      <c r="U365" s="412"/>
      <c r="V365" s="413"/>
      <c r="W365" s="412"/>
      <c r="X365" s="413"/>
      <c r="Y365" s="414"/>
      <c r="Z365" s="415"/>
      <c r="AA365" s="416"/>
      <c r="AB365" s="417"/>
      <c r="AC365" s="416"/>
      <c r="AD365" s="415"/>
      <c r="AE365" s="418"/>
      <c r="AF365" s="417"/>
      <c r="AG365" s="416"/>
      <c r="AH365" s="415"/>
      <c r="AI365" s="418"/>
      <c r="AJ365" s="417"/>
      <c r="AK365" s="416"/>
      <c r="AL365" s="415"/>
      <c r="AM365" s="403"/>
      <c r="AN365" s="405"/>
      <c r="AO365" s="381"/>
      <c r="AP365" s="403"/>
      <c r="AQ365" s="405"/>
      <c r="AR365" s="419"/>
      <c r="AS365" s="420"/>
      <c r="AT365" s="403"/>
      <c r="AU365" s="405"/>
      <c r="AV365" s="419"/>
      <c r="AW365" s="421"/>
      <c r="AX365" s="105" t="str">
        <f t="shared" si="106"/>
        <v/>
      </c>
      <c r="AY365" s="105" t="str">
        <f t="shared" si="107"/>
        <v/>
      </c>
      <c r="AZ365" s="540"/>
      <c r="BA365" s="513">
        <f t="shared" si="108"/>
        <v>0</v>
      </c>
      <c r="BB365" s="513">
        <f t="shared" si="109"/>
        <v>0</v>
      </c>
      <c r="BC365" s="513">
        <f t="shared" si="110"/>
        <v>0</v>
      </c>
      <c r="BD365" s="513">
        <f t="shared" si="111"/>
        <v>0</v>
      </c>
      <c r="BE365" s="513">
        <f t="shared" si="112"/>
        <v>0</v>
      </c>
      <c r="BF365" s="513">
        <f t="shared" si="123"/>
        <v>0</v>
      </c>
      <c r="BG365" s="513">
        <f t="shared" si="113"/>
        <v>0</v>
      </c>
      <c r="BH365" s="513">
        <f t="shared" si="114"/>
        <v>0</v>
      </c>
      <c r="BI365" s="513">
        <f t="shared" si="115"/>
        <v>0</v>
      </c>
      <c r="BJ365" s="513">
        <f t="shared" si="116"/>
        <v>0</v>
      </c>
      <c r="BK365" s="513">
        <f t="shared" si="117"/>
        <v>0</v>
      </c>
      <c r="BL365" s="513">
        <f t="shared" si="118"/>
        <v>0</v>
      </c>
      <c r="BM365" s="513">
        <f t="shared" si="119"/>
        <v>0</v>
      </c>
      <c r="BN365" s="513"/>
      <c r="BO365" s="513">
        <f t="shared" si="120"/>
        <v>0</v>
      </c>
      <c r="BP365" s="540"/>
      <c r="BQ365" s="540"/>
      <c r="BR365" s="540"/>
      <c r="BS365" s="540"/>
      <c r="BT365" s="540"/>
      <c r="BU365" s="540"/>
      <c r="BV365" s="540"/>
      <c r="BW365" s="539"/>
      <c r="BX365" s="539"/>
      <c r="BY365" s="539"/>
      <c r="BZ365" s="539"/>
      <c r="CA365" s="539"/>
      <c r="CB365" s="539"/>
      <c r="CC365" s="539"/>
      <c r="CD365" s="539"/>
      <c r="CE365" s="539"/>
      <c r="CF365" s="539"/>
      <c r="CG365" s="539"/>
      <c r="CH365" s="539"/>
      <c r="CI365" s="539"/>
      <c r="CJ365" s="539"/>
      <c r="CK365" s="539"/>
      <c r="CL365" s="539"/>
      <c r="CM365" s="539"/>
      <c r="CN365" s="539"/>
      <c r="CO365" s="539"/>
      <c r="CP365" s="364"/>
      <c r="CQ365" s="364"/>
    </row>
    <row r="366" spans="1:95" s="37" customFormat="1" ht="37.5" customHeight="1" x14ac:dyDescent="0.15">
      <c r="A366" s="687" t="str">
        <f>IF(B366&lt;&gt;"",設定!$C$4,"")</f>
        <v/>
      </c>
      <c r="B366" s="253" t="str">
        <f t="shared" si="121"/>
        <v/>
      </c>
      <c r="C366" s="444">
        <f t="shared" si="122"/>
        <v>354</v>
      </c>
      <c r="D366" s="767"/>
      <c r="E366" s="403"/>
      <c r="F366" s="404"/>
      <c r="G366" s="405"/>
      <c r="H366" s="406"/>
      <c r="I366" s="407"/>
      <c r="J366" s="408" t="str">
        <f>IFERROR(IF(I366="","",VLOOKUP(I366,国・地域!A:C,2,FALSE)),"正しい番号を入力してください")</f>
        <v/>
      </c>
      <c r="K366" s="409" t="str">
        <f>IFERROR(IF(I366="","",VLOOKUP(I366,国・地域!A:C,3,FALSE)),"正しい番号を入力してください")</f>
        <v/>
      </c>
      <c r="L366" s="381"/>
      <c r="M366" s="410"/>
      <c r="N366" s="411"/>
      <c r="O366" s="411"/>
      <c r="P366" s="411"/>
      <c r="Q366" s="411"/>
      <c r="R366" s="411"/>
      <c r="S366" s="411"/>
      <c r="T366" s="411"/>
      <c r="U366" s="412"/>
      <c r="V366" s="413"/>
      <c r="W366" s="412"/>
      <c r="X366" s="413"/>
      <c r="Y366" s="414"/>
      <c r="Z366" s="415"/>
      <c r="AA366" s="416"/>
      <c r="AB366" s="417"/>
      <c r="AC366" s="416"/>
      <c r="AD366" s="415"/>
      <c r="AE366" s="418"/>
      <c r="AF366" s="417"/>
      <c r="AG366" s="416"/>
      <c r="AH366" s="415"/>
      <c r="AI366" s="418"/>
      <c r="AJ366" s="417"/>
      <c r="AK366" s="416"/>
      <c r="AL366" s="415"/>
      <c r="AM366" s="403"/>
      <c r="AN366" s="405"/>
      <c r="AO366" s="381"/>
      <c r="AP366" s="403"/>
      <c r="AQ366" s="405"/>
      <c r="AR366" s="419"/>
      <c r="AS366" s="420"/>
      <c r="AT366" s="403"/>
      <c r="AU366" s="405"/>
      <c r="AV366" s="419"/>
      <c r="AW366" s="421"/>
      <c r="AX366" s="105" t="str">
        <f t="shared" si="106"/>
        <v/>
      </c>
      <c r="AY366" s="105" t="str">
        <f t="shared" si="107"/>
        <v/>
      </c>
      <c r="AZ366" s="540"/>
      <c r="BA366" s="513">
        <f t="shared" si="108"/>
        <v>0</v>
      </c>
      <c r="BB366" s="513">
        <f t="shared" si="109"/>
        <v>0</v>
      </c>
      <c r="BC366" s="513">
        <f t="shared" si="110"/>
        <v>0</v>
      </c>
      <c r="BD366" s="513">
        <f t="shared" si="111"/>
        <v>0</v>
      </c>
      <c r="BE366" s="513">
        <f t="shared" si="112"/>
        <v>0</v>
      </c>
      <c r="BF366" s="513">
        <f t="shared" si="123"/>
        <v>0</v>
      </c>
      <c r="BG366" s="513">
        <f t="shared" si="113"/>
        <v>0</v>
      </c>
      <c r="BH366" s="513">
        <f t="shared" si="114"/>
        <v>0</v>
      </c>
      <c r="BI366" s="513">
        <f t="shared" si="115"/>
        <v>0</v>
      </c>
      <c r="BJ366" s="513">
        <f t="shared" si="116"/>
        <v>0</v>
      </c>
      <c r="BK366" s="513">
        <f t="shared" si="117"/>
        <v>0</v>
      </c>
      <c r="BL366" s="513">
        <f t="shared" si="118"/>
        <v>0</v>
      </c>
      <c r="BM366" s="513">
        <f t="shared" si="119"/>
        <v>0</v>
      </c>
      <c r="BN366" s="513"/>
      <c r="BO366" s="513">
        <f t="shared" si="120"/>
        <v>0</v>
      </c>
      <c r="BP366" s="540"/>
      <c r="BQ366" s="540"/>
      <c r="BR366" s="540"/>
      <c r="BS366" s="540"/>
      <c r="BT366" s="540"/>
      <c r="BU366" s="540"/>
      <c r="BV366" s="540"/>
      <c r="BW366" s="539"/>
      <c r="BX366" s="539"/>
      <c r="BY366" s="539"/>
      <c r="BZ366" s="539"/>
      <c r="CA366" s="539"/>
      <c r="CB366" s="539"/>
      <c r="CC366" s="539"/>
      <c r="CD366" s="539"/>
      <c r="CE366" s="539"/>
      <c r="CF366" s="539"/>
      <c r="CG366" s="539"/>
      <c r="CH366" s="539"/>
      <c r="CI366" s="539"/>
      <c r="CJ366" s="539"/>
      <c r="CK366" s="539"/>
      <c r="CL366" s="539"/>
      <c r="CM366" s="539"/>
      <c r="CN366" s="539"/>
      <c r="CO366" s="539"/>
      <c r="CP366" s="364"/>
      <c r="CQ366" s="364"/>
    </row>
    <row r="367" spans="1:95" s="37" customFormat="1" ht="37.5" customHeight="1" x14ac:dyDescent="0.15">
      <c r="A367" s="738" t="str">
        <f>IF(B367&lt;&gt;"",設定!$C$4,"")</f>
        <v/>
      </c>
      <c r="B367" s="254" t="str">
        <f t="shared" si="121"/>
        <v/>
      </c>
      <c r="C367" s="445">
        <f t="shared" si="122"/>
        <v>355</v>
      </c>
      <c r="D367" s="768"/>
      <c r="E367" s="422"/>
      <c r="F367" s="423"/>
      <c r="G367" s="424"/>
      <c r="H367" s="425"/>
      <c r="I367" s="426"/>
      <c r="J367" s="427" t="str">
        <f>IFERROR(IF(I367="","",VLOOKUP(I367,国・地域!A:C,2,FALSE)),"正しい番号を入力してください")</f>
        <v/>
      </c>
      <c r="K367" s="428" t="str">
        <f>IFERROR(IF(I367="","",VLOOKUP(I367,国・地域!A:C,3,FALSE)),"正しい番号を入力してください")</f>
        <v/>
      </c>
      <c r="L367" s="382"/>
      <c r="M367" s="429"/>
      <c r="N367" s="430"/>
      <c r="O367" s="430"/>
      <c r="P367" s="430"/>
      <c r="Q367" s="430"/>
      <c r="R367" s="430"/>
      <c r="S367" s="430"/>
      <c r="T367" s="430"/>
      <c r="U367" s="431"/>
      <c r="V367" s="432"/>
      <c r="W367" s="431"/>
      <c r="X367" s="432"/>
      <c r="Y367" s="433"/>
      <c r="Z367" s="434"/>
      <c r="AA367" s="435"/>
      <c r="AB367" s="436"/>
      <c r="AC367" s="435"/>
      <c r="AD367" s="434"/>
      <c r="AE367" s="437"/>
      <c r="AF367" s="436"/>
      <c r="AG367" s="435"/>
      <c r="AH367" s="434"/>
      <c r="AI367" s="437"/>
      <c r="AJ367" s="436"/>
      <c r="AK367" s="435"/>
      <c r="AL367" s="434"/>
      <c r="AM367" s="422"/>
      <c r="AN367" s="424"/>
      <c r="AO367" s="382"/>
      <c r="AP367" s="422"/>
      <c r="AQ367" s="424"/>
      <c r="AR367" s="438"/>
      <c r="AS367" s="439"/>
      <c r="AT367" s="422"/>
      <c r="AU367" s="424"/>
      <c r="AV367" s="438"/>
      <c r="AW367" s="440"/>
      <c r="AX367" s="105" t="str">
        <f t="shared" si="106"/>
        <v/>
      </c>
      <c r="AY367" s="105" t="str">
        <f t="shared" si="107"/>
        <v/>
      </c>
      <c r="AZ367" s="540"/>
      <c r="BA367" s="513">
        <f t="shared" si="108"/>
        <v>0</v>
      </c>
      <c r="BB367" s="513">
        <f t="shared" si="109"/>
        <v>0</v>
      </c>
      <c r="BC367" s="513">
        <f t="shared" si="110"/>
        <v>0</v>
      </c>
      <c r="BD367" s="513">
        <f t="shared" si="111"/>
        <v>0</v>
      </c>
      <c r="BE367" s="513">
        <f t="shared" si="112"/>
        <v>0</v>
      </c>
      <c r="BF367" s="513">
        <f t="shared" si="123"/>
        <v>0</v>
      </c>
      <c r="BG367" s="513">
        <f t="shared" si="113"/>
        <v>0</v>
      </c>
      <c r="BH367" s="513">
        <f t="shared" si="114"/>
        <v>0</v>
      </c>
      <c r="BI367" s="513">
        <f t="shared" si="115"/>
        <v>0</v>
      </c>
      <c r="BJ367" s="513">
        <f t="shared" si="116"/>
        <v>0</v>
      </c>
      <c r="BK367" s="513">
        <f t="shared" si="117"/>
        <v>0</v>
      </c>
      <c r="BL367" s="513">
        <f t="shared" si="118"/>
        <v>0</v>
      </c>
      <c r="BM367" s="513">
        <f t="shared" si="119"/>
        <v>0</v>
      </c>
      <c r="BN367" s="513"/>
      <c r="BO367" s="513">
        <f t="shared" si="120"/>
        <v>0</v>
      </c>
      <c r="BP367" s="540"/>
      <c r="BQ367" s="540"/>
      <c r="BR367" s="540"/>
      <c r="BS367" s="540"/>
      <c r="BT367" s="540"/>
      <c r="BU367" s="540"/>
      <c r="BV367" s="540"/>
      <c r="BW367" s="539"/>
      <c r="BX367" s="539"/>
      <c r="BY367" s="539"/>
      <c r="BZ367" s="539"/>
      <c r="CA367" s="539"/>
      <c r="CB367" s="539"/>
      <c r="CC367" s="539"/>
      <c r="CD367" s="539"/>
      <c r="CE367" s="539"/>
      <c r="CF367" s="539"/>
      <c r="CG367" s="539"/>
      <c r="CH367" s="539"/>
      <c r="CI367" s="539"/>
      <c r="CJ367" s="539"/>
      <c r="CK367" s="539"/>
      <c r="CL367" s="539"/>
      <c r="CM367" s="539"/>
      <c r="CN367" s="539"/>
      <c r="CO367" s="539"/>
      <c r="CP367" s="364"/>
      <c r="CQ367" s="364"/>
    </row>
    <row r="368" spans="1:95" s="37" customFormat="1" ht="37.5" customHeight="1" x14ac:dyDescent="0.15">
      <c r="A368" s="739" t="str">
        <f>IF(B368&lt;&gt;"",設定!$C$4,"")</f>
        <v/>
      </c>
      <c r="B368" s="731" t="str">
        <f t="shared" si="121"/>
        <v/>
      </c>
      <c r="C368" s="376">
        <f t="shared" si="122"/>
        <v>356</v>
      </c>
      <c r="D368" s="766"/>
      <c r="E368" s="384"/>
      <c r="F368" s="385"/>
      <c r="G368" s="386"/>
      <c r="H368" s="387"/>
      <c r="I368" s="388"/>
      <c r="J368" s="389" t="str">
        <f>IFERROR(IF(I368="","",VLOOKUP(I368,国・地域!A:C,2,FALSE)),"正しい番号を入力してください")</f>
        <v/>
      </c>
      <c r="K368" s="390" t="str">
        <f>IFERROR(IF(I368="","",VLOOKUP(I368,国・地域!A:C,3,FALSE)),"正しい番号を入力してください")</f>
        <v/>
      </c>
      <c r="L368" s="383"/>
      <c r="M368" s="391"/>
      <c r="N368" s="392"/>
      <c r="O368" s="392"/>
      <c r="P368" s="392"/>
      <c r="Q368" s="392"/>
      <c r="R368" s="392"/>
      <c r="S368" s="392"/>
      <c r="T368" s="392"/>
      <c r="U368" s="393"/>
      <c r="V368" s="394"/>
      <c r="W368" s="393"/>
      <c r="X368" s="394"/>
      <c r="Y368" s="395"/>
      <c r="Z368" s="396"/>
      <c r="AA368" s="397"/>
      <c r="AB368" s="398"/>
      <c r="AC368" s="397"/>
      <c r="AD368" s="396"/>
      <c r="AE368" s="399"/>
      <c r="AF368" s="398"/>
      <c r="AG368" s="397"/>
      <c r="AH368" s="396"/>
      <c r="AI368" s="399"/>
      <c r="AJ368" s="398"/>
      <c r="AK368" s="397"/>
      <c r="AL368" s="396"/>
      <c r="AM368" s="384"/>
      <c r="AN368" s="386"/>
      <c r="AO368" s="383"/>
      <c r="AP368" s="384"/>
      <c r="AQ368" s="386"/>
      <c r="AR368" s="400"/>
      <c r="AS368" s="401"/>
      <c r="AT368" s="384"/>
      <c r="AU368" s="386"/>
      <c r="AV368" s="400"/>
      <c r="AW368" s="402"/>
      <c r="AX368" s="105" t="str">
        <f t="shared" si="106"/>
        <v/>
      </c>
      <c r="AY368" s="105" t="str">
        <f t="shared" si="107"/>
        <v/>
      </c>
      <c r="AZ368" s="540"/>
      <c r="BA368" s="513">
        <f t="shared" si="108"/>
        <v>0</v>
      </c>
      <c r="BB368" s="513">
        <f t="shared" si="109"/>
        <v>0</v>
      </c>
      <c r="BC368" s="513">
        <f t="shared" si="110"/>
        <v>0</v>
      </c>
      <c r="BD368" s="513">
        <f t="shared" si="111"/>
        <v>0</v>
      </c>
      <c r="BE368" s="513">
        <f t="shared" si="112"/>
        <v>0</v>
      </c>
      <c r="BF368" s="513">
        <f t="shared" si="123"/>
        <v>0</v>
      </c>
      <c r="BG368" s="513">
        <f t="shared" si="113"/>
        <v>0</v>
      </c>
      <c r="BH368" s="513">
        <f t="shared" si="114"/>
        <v>0</v>
      </c>
      <c r="BI368" s="513">
        <f t="shared" si="115"/>
        <v>0</v>
      </c>
      <c r="BJ368" s="513">
        <f t="shared" si="116"/>
        <v>0</v>
      </c>
      <c r="BK368" s="513">
        <f t="shared" si="117"/>
        <v>0</v>
      </c>
      <c r="BL368" s="513">
        <f t="shared" si="118"/>
        <v>0</v>
      </c>
      <c r="BM368" s="513">
        <f t="shared" si="119"/>
        <v>0</v>
      </c>
      <c r="BN368" s="513"/>
      <c r="BO368" s="513">
        <f t="shared" si="120"/>
        <v>0</v>
      </c>
      <c r="BP368" s="540"/>
      <c r="BQ368" s="540"/>
      <c r="BR368" s="540"/>
      <c r="BS368" s="540"/>
      <c r="BT368" s="540"/>
      <c r="BU368" s="540"/>
      <c r="BV368" s="540"/>
      <c r="BW368" s="539"/>
      <c r="BX368" s="539"/>
      <c r="BY368" s="539"/>
      <c r="BZ368" s="539"/>
      <c r="CA368" s="539"/>
      <c r="CB368" s="539"/>
      <c r="CC368" s="539"/>
      <c r="CD368" s="539"/>
      <c r="CE368" s="539"/>
      <c r="CF368" s="539"/>
      <c r="CG368" s="539"/>
      <c r="CH368" s="539"/>
      <c r="CI368" s="539"/>
      <c r="CJ368" s="539"/>
      <c r="CK368" s="539"/>
      <c r="CL368" s="539"/>
      <c r="CM368" s="539"/>
      <c r="CN368" s="539"/>
      <c r="CO368" s="539"/>
      <c r="CP368" s="364"/>
      <c r="CQ368" s="364"/>
    </row>
    <row r="369" spans="1:95" s="37" customFormat="1" ht="37.5" customHeight="1" x14ac:dyDescent="0.15">
      <c r="A369" s="687" t="str">
        <f>IF(B369&lt;&gt;"",設定!$C$4,"")</f>
        <v/>
      </c>
      <c r="B369" s="253" t="str">
        <f t="shared" si="121"/>
        <v/>
      </c>
      <c r="C369" s="444">
        <f t="shared" si="122"/>
        <v>357</v>
      </c>
      <c r="D369" s="767"/>
      <c r="E369" s="403"/>
      <c r="F369" s="404"/>
      <c r="G369" s="405"/>
      <c r="H369" s="406"/>
      <c r="I369" s="407"/>
      <c r="J369" s="408" t="str">
        <f>IFERROR(IF(I369="","",VLOOKUP(I369,国・地域!A:C,2,FALSE)),"正しい番号を入力してください")</f>
        <v/>
      </c>
      <c r="K369" s="409" t="str">
        <f>IFERROR(IF(I369="","",VLOOKUP(I369,国・地域!A:C,3,FALSE)),"正しい番号を入力してください")</f>
        <v/>
      </c>
      <c r="L369" s="381"/>
      <c r="M369" s="410"/>
      <c r="N369" s="411"/>
      <c r="O369" s="411"/>
      <c r="P369" s="411"/>
      <c r="Q369" s="411"/>
      <c r="R369" s="411"/>
      <c r="S369" s="411"/>
      <c r="T369" s="411"/>
      <c r="U369" s="412"/>
      <c r="V369" s="413"/>
      <c r="W369" s="412"/>
      <c r="X369" s="413"/>
      <c r="Y369" s="414"/>
      <c r="Z369" s="415"/>
      <c r="AA369" s="416"/>
      <c r="AB369" s="417"/>
      <c r="AC369" s="416"/>
      <c r="AD369" s="415"/>
      <c r="AE369" s="418"/>
      <c r="AF369" s="417"/>
      <c r="AG369" s="416"/>
      <c r="AH369" s="415"/>
      <c r="AI369" s="418"/>
      <c r="AJ369" s="417"/>
      <c r="AK369" s="416"/>
      <c r="AL369" s="415"/>
      <c r="AM369" s="403"/>
      <c r="AN369" s="405"/>
      <c r="AO369" s="381"/>
      <c r="AP369" s="403"/>
      <c r="AQ369" s="405"/>
      <c r="AR369" s="419"/>
      <c r="AS369" s="420"/>
      <c r="AT369" s="403"/>
      <c r="AU369" s="405"/>
      <c r="AV369" s="419"/>
      <c r="AW369" s="421"/>
      <c r="AX369" s="105" t="str">
        <f t="shared" si="106"/>
        <v/>
      </c>
      <c r="AY369" s="105" t="str">
        <f t="shared" si="107"/>
        <v/>
      </c>
      <c r="AZ369" s="540"/>
      <c r="BA369" s="513">
        <f t="shared" si="108"/>
        <v>0</v>
      </c>
      <c r="BB369" s="513">
        <f t="shared" si="109"/>
        <v>0</v>
      </c>
      <c r="BC369" s="513">
        <f t="shared" si="110"/>
        <v>0</v>
      </c>
      <c r="BD369" s="513">
        <f t="shared" si="111"/>
        <v>0</v>
      </c>
      <c r="BE369" s="513">
        <f t="shared" si="112"/>
        <v>0</v>
      </c>
      <c r="BF369" s="513">
        <f t="shared" si="123"/>
        <v>0</v>
      </c>
      <c r="BG369" s="513">
        <f t="shared" si="113"/>
        <v>0</v>
      </c>
      <c r="BH369" s="513">
        <f t="shared" si="114"/>
        <v>0</v>
      </c>
      <c r="BI369" s="513">
        <f t="shared" si="115"/>
        <v>0</v>
      </c>
      <c r="BJ369" s="513">
        <f t="shared" si="116"/>
        <v>0</v>
      </c>
      <c r="BK369" s="513">
        <f t="shared" si="117"/>
        <v>0</v>
      </c>
      <c r="BL369" s="513">
        <f t="shared" si="118"/>
        <v>0</v>
      </c>
      <c r="BM369" s="513">
        <f t="shared" si="119"/>
        <v>0</v>
      </c>
      <c r="BN369" s="513"/>
      <c r="BO369" s="513">
        <f t="shared" si="120"/>
        <v>0</v>
      </c>
      <c r="BP369" s="540"/>
      <c r="BQ369" s="540"/>
      <c r="BR369" s="540"/>
      <c r="BS369" s="540"/>
      <c r="BT369" s="540"/>
      <c r="BU369" s="540"/>
      <c r="BV369" s="540"/>
      <c r="BW369" s="539"/>
      <c r="BX369" s="539"/>
      <c r="BY369" s="539"/>
      <c r="BZ369" s="539"/>
      <c r="CA369" s="539"/>
      <c r="CB369" s="539"/>
      <c r="CC369" s="539"/>
      <c r="CD369" s="539"/>
      <c r="CE369" s="539"/>
      <c r="CF369" s="539"/>
      <c r="CG369" s="539"/>
      <c r="CH369" s="539"/>
      <c r="CI369" s="539"/>
      <c r="CJ369" s="539"/>
      <c r="CK369" s="539"/>
      <c r="CL369" s="539"/>
      <c r="CM369" s="539"/>
      <c r="CN369" s="539"/>
      <c r="CO369" s="539"/>
      <c r="CP369" s="364"/>
      <c r="CQ369" s="364"/>
    </row>
    <row r="370" spans="1:95" s="37" customFormat="1" ht="37.5" customHeight="1" x14ac:dyDescent="0.15">
      <c r="A370" s="687" t="str">
        <f>IF(B370&lt;&gt;"",設定!$C$4,"")</f>
        <v/>
      </c>
      <c r="B370" s="253" t="str">
        <f t="shared" si="121"/>
        <v/>
      </c>
      <c r="C370" s="444">
        <f t="shared" si="122"/>
        <v>358</v>
      </c>
      <c r="D370" s="767"/>
      <c r="E370" s="403"/>
      <c r="F370" s="404"/>
      <c r="G370" s="405"/>
      <c r="H370" s="406"/>
      <c r="I370" s="407"/>
      <c r="J370" s="408" t="str">
        <f>IFERROR(IF(I370="","",VLOOKUP(I370,国・地域!A:C,2,FALSE)),"正しい番号を入力してください")</f>
        <v/>
      </c>
      <c r="K370" s="409" t="str">
        <f>IFERROR(IF(I370="","",VLOOKUP(I370,国・地域!A:C,3,FALSE)),"正しい番号を入力してください")</f>
        <v/>
      </c>
      <c r="L370" s="381"/>
      <c r="M370" s="410"/>
      <c r="N370" s="411"/>
      <c r="O370" s="411"/>
      <c r="P370" s="411"/>
      <c r="Q370" s="411"/>
      <c r="R370" s="411"/>
      <c r="S370" s="411"/>
      <c r="T370" s="411"/>
      <c r="U370" s="412"/>
      <c r="V370" s="413"/>
      <c r="W370" s="412"/>
      <c r="X370" s="413"/>
      <c r="Y370" s="414"/>
      <c r="Z370" s="415"/>
      <c r="AA370" s="416"/>
      <c r="AB370" s="417"/>
      <c r="AC370" s="416"/>
      <c r="AD370" s="415"/>
      <c r="AE370" s="418"/>
      <c r="AF370" s="417"/>
      <c r="AG370" s="416"/>
      <c r="AH370" s="415"/>
      <c r="AI370" s="418"/>
      <c r="AJ370" s="417"/>
      <c r="AK370" s="416"/>
      <c r="AL370" s="415"/>
      <c r="AM370" s="403"/>
      <c r="AN370" s="405"/>
      <c r="AO370" s="381"/>
      <c r="AP370" s="403"/>
      <c r="AQ370" s="405"/>
      <c r="AR370" s="419"/>
      <c r="AS370" s="420"/>
      <c r="AT370" s="403"/>
      <c r="AU370" s="405"/>
      <c r="AV370" s="419"/>
      <c r="AW370" s="421"/>
      <c r="AX370" s="105" t="str">
        <f t="shared" si="106"/>
        <v/>
      </c>
      <c r="AY370" s="105" t="str">
        <f t="shared" si="107"/>
        <v/>
      </c>
      <c r="AZ370" s="540"/>
      <c r="BA370" s="513">
        <f t="shared" si="108"/>
        <v>0</v>
      </c>
      <c r="BB370" s="513">
        <f t="shared" si="109"/>
        <v>0</v>
      </c>
      <c r="BC370" s="513">
        <f t="shared" si="110"/>
        <v>0</v>
      </c>
      <c r="BD370" s="513">
        <f t="shared" si="111"/>
        <v>0</v>
      </c>
      <c r="BE370" s="513">
        <f t="shared" si="112"/>
        <v>0</v>
      </c>
      <c r="BF370" s="513">
        <f t="shared" si="123"/>
        <v>0</v>
      </c>
      <c r="BG370" s="513">
        <f t="shared" si="113"/>
        <v>0</v>
      </c>
      <c r="BH370" s="513">
        <f t="shared" si="114"/>
        <v>0</v>
      </c>
      <c r="BI370" s="513">
        <f t="shared" si="115"/>
        <v>0</v>
      </c>
      <c r="BJ370" s="513">
        <f t="shared" si="116"/>
        <v>0</v>
      </c>
      <c r="BK370" s="513">
        <f t="shared" si="117"/>
        <v>0</v>
      </c>
      <c r="BL370" s="513">
        <f t="shared" si="118"/>
        <v>0</v>
      </c>
      <c r="BM370" s="513">
        <f t="shared" si="119"/>
        <v>0</v>
      </c>
      <c r="BN370" s="513"/>
      <c r="BO370" s="513">
        <f t="shared" si="120"/>
        <v>0</v>
      </c>
      <c r="BP370" s="540"/>
      <c r="BQ370" s="540"/>
      <c r="BR370" s="540"/>
      <c r="BS370" s="540"/>
      <c r="BT370" s="540"/>
      <c r="BU370" s="540"/>
      <c r="BV370" s="540"/>
      <c r="BW370" s="539"/>
      <c r="BX370" s="539"/>
      <c r="BY370" s="539"/>
      <c r="BZ370" s="539"/>
      <c r="CA370" s="539"/>
      <c r="CB370" s="539"/>
      <c r="CC370" s="539"/>
      <c r="CD370" s="539"/>
      <c r="CE370" s="539"/>
      <c r="CF370" s="539"/>
      <c r="CG370" s="539"/>
      <c r="CH370" s="539"/>
      <c r="CI370" s="539"/>
      <c r="CJ370" s="539"/>
      <c r="CK370" s="539"/>
      <c r="CL370" s="539"/>
      <c r="CM370" s="539"/>
      <c r="CN370" s="539"/>
      <c r="CO370" s="539"/>
      <c r="CP370" s="364"/>
      <c r="CQ370" s="364"/>
    </row>
    <row r="371" spans="1:95" s="37" customFormat="1" ht="37.5" customHeight="1" x14ac:dyDescent="0.15">
      <c r="A371" s="687" t="str">
        <f>IF(B371&lt;&gt;"",設定!$C$4,"")</f>
        <v/>
      </c>
      <c r="B371" s="253" t="str">
        <f t="shared" si="121"/>
        <v/>
      </c>
      <c r="C371" s="444">
        <f t="shared" si="122"/>
        <v>359</v>
      </c>
      <c r="D371" s="767"/>
      <c r="E371" s="403"/>
      <c r="F371" s="404"/>
      <c r="G371" s="405"/>
      <c r="H371" s="406"/>
      <c r="I371" s="407"/>
      <c r="J371" s="408" t="str">
        <f>IFERROR(IF(I371="","",VLOOKUP(I371,国・地域!A:C,2,FALSE)),"正しい番号を入力してください")</f>
        <v/>
      </c>
      <c r="K371" s="409" t="str">
        <f>IFERROR(IF(I371="","",VLOOKUP(I371,国・地域!A:C,3,FALSE)),"正しい番号を入力してください")</f>
        <v/>
      </c>
      <c r="L371" s="381"/>
      <c r="M371" s="410"/>
      <c r="N371" s="411"/>
      <c r="O371" s="411"/>
      <c r="P371" s="411"/>
      <c r="Q371" s="411"/>
      <c r="R371" s="411"/>
      <c r="S371" s="411"/>
      <c r="T371" s="411"/>
      <c r="U371" s="412"/>
      <c r="V371" s="413"/>
      <c r="W371" s="412"/>
      <c r="X371" s="413"/>
      <c r="Y371" s="414"/>
      <c r="Z371" s="415"/>
      <c r="AA371" s="416"/>
      <c r="AB371" s="417"/>
      <c r="AC371" s="416"/>
      <c r="AD371" s="415"/>
      <c r="AE371" s="418"/>
      <c r="AF371" s="417"/>
      <c r="AG371" s="416"/>
      <c r="AH371" s="415"/>
      <c r="AI371" s="418"/>
      <c r="AJ371" s="417"/>
      <c r="AK371" s="416"/>
      <c r="AL371" s="415"/>
      <c r="AM371" s="403"/>
      <c r="AN371" s="405"/>
      <c r="AO371" s="381"/>
      <c r="AP371" s="403"/>
      <c r="AQ371" s="405"/>
      <c r="AR371" s="419"/>
      <c r="AS371" s="420"/>
      <c r="AT371" s="403"/>
      <c r="AU371" s="405"/>
      <c r="AV371" s="419"/>
      <c r="AW371" s="421"/>
      <c r="AX371" s="105" t="str">
        <f t="shared" si="106"/>
        <v/>
      </c>
      <c r="AY371" s="105" t="str">
        <f t="shared" si="107"/>
        <v/>
      </c>
      <c r="AZ371" s="540"/>
      <c r="BA371" s="513">
        <f t="shared" si="108"/>
        <v>0</v>
      </c>
      <c r="BB371" s="513">
        <f t="shared" si="109"/>
        <v>0</v>
      </c>
      <c r="BC371" s="513">
        <f t="shared" si="110"/>
        <v>0</v>
      </c>
      <c r="BD371" s="513">
        <f t="shared" si="111"/>
        <v>0</v>
      </c>
      <c r="BE371" s="513">
        <f t="shared" si="112"/>
        <v>0</v>
      </c>
      <c r="BF371" s="513">
        <f t="shared" si="123"/>
        <v>0</v>
      </c>
      <c r="BG371" s="513">
        <f t="shared" si="113"/>
        <v>0</v>
      </c>
      <c r="BH371" s="513">
        <f t="shared" si="114"/>
        <v>0</v>
      </c>
      <c r="BI371" s="513">
        <f t="shared" si="115"/>
        <v>0</v>
      </c>
      <c r="BJ371" s="513">
        <f t="shared" si="116"/>
        <v>0</v>
      </c>
      <c r="BK371" s="513">
        <f t="shared" si="117"/>
        <v>0</v>
      </c>
      <c r="BL371" s="513">
        <f t="shared" si="118"/>
        <v>0</v>
      </c>
      <c r="BM371" s="513">
        <f t="shared" si="119"/>
        <v>0</v>
      </c>
      <c r="BN371" s="513"/>
      <c r="BO371" s="513">
        <f t="shared" si="120"/>
        <v>0</v>
      </c>
      <c r="BP371" s="540"/>
      <c r="BQ371" s="540"/>
      <c r="BR371" s="540"/>
      <c r="BS371" s="540"/>
      <c r="BT371" s="540"/>
      <c r="BU371" s="540"/>
      <c r="BV371" s="540"/>
      <c r="BW371" s="539"/>
      <c r="BX371" s="539"/>
      <c r="BY371" s="539"/>
      <c r="BZ371" s="539"/>
      <c r="CA371" s="539"/>
      <c r="CB371" s="539"/>
      <c r="CC371" s="539"/>
      <c r="CD371" s="539"/>
      <c r="CE371" s="539"/>
      <c r="CF371" s="539"/>
      <c r="CG371" s="539"/>
      <c r="CH371" s="539"/>
      <c r="CI371" s="539"/>
      <c r="CJ371" s="539"/>
      <c r="CK371" s="539"/>
      <c r="CL371" s="539"/>
      <c r="CM371" s="539"/>
      <c r="CN371" s="539"/>
      <c r="CO371" s="539"/>
      <c r="CP371" s="364"/>
      <c r="CQ371" s="364"/>
    </row>
    <row r="372" spans="1:95" s="37" customFormat="1" ht="37.5" customHeight="1" x14ac:dyDescent="0.15">
      <c r="A372" s="738" t="str">
        <f>IF(B372&lt;&gt;"",設定!$C$4,"")</f>
        <v/>
      </c>
      <c r="B372" s="254" t="str">
        <f t="shared" si="121"/>
        <v/>
      </c>
      <c r="C372" s="445">
        <f t="shared" si="122"/>
        <v>360</v>
      </c>
      <c r="D372" s="768"/>
      <c r="E372" s="422"/>
      <c r="F372" s="423"/>
      <c r="G372" s="424"/>
      <c r="H372" s="425"/>
      <c r="I372" s="426"/>
      <c r="J372" s="427" t="str">
        <f>IFERROR(IF(I372="","",VLOOKUP(I372,国・地域!A:C,2,FALSE)),"正しい番号を入力してください")</f>
        <v/>
      </c>
      <c r="K372" s="428" t="str">
        <f>IFERROR(IF(I372="","",VLOOKUP(I372,国・地域!A:C,3,FALSE)),"正しい番号を入力してください")</f>
        <v/>
      </c>
      <c r="L372" s="382"/>
      <c r="M372" s="429"/>
      <c r="N372" s="430"/>
      <c r="O372" s="430"/>
      <c r="P372" s="430"/>
      <c r="Q372" s="430"/>
      <c r="R372" s="430"/>
      <c r="S372" s="430"/>
      <c r="T372" s="430"/>
      <c r="U372" s="431"/>
      <c r="V372" s="432"/>
      <c r="W372" s="431"/>
      <c r="X372" s="432"/>
      <c r="Y372" s="433"/>
      <c r="Z372" s="434"/>
      <c r="AA372" s="435"/>
      <c r="AB372" s="436"/>
      <c r="AC372" s="435"/>
      <c r="AD372" s="434"/>
      <c r="AE372" s="437"/>
      <c r="AF372" s="436"/>
      <c r="AG372" s="435"/>
      <c r="AH372" s="434"/>
      <c r="AI372" s="437"/>
      <c r="AJ372" s="436"/>
      <c r="AK372" s="435"/>
      <c r="AL372" s="434"/>
      <c r="AM372" s="422"/>
      <c r="AN372" s="424"/>
      <c r="AO372" s="382"/>
      <c r="AP372" s="422"/>
      <c r="AQ372" s="424"/>
      <c r="AR372" s="438"/>
      <c r="AS372" s="439"/>
      <c r="AT372" s="422"/>
      <c r="AU372" s="424"/>
      <c r="AV372" s="438"/>
      <c r="AW372" s="440"/>
      <c r="AX372" s="105" t="str">
        <f t="shared" si="106"/>
        <v/>
      </c>
      <c r="AY372" s="105" t="str">
        <f t="shared" si="107"/>
        <v/>
      </c>
      <c r="AZ372" s="540"/>
      <c r="BA372" s="513">
        <f t="shared" si="108"/>
        <v>0</v>
      </c>
      <c r="BB372" s="513">
        <f t="shared" si="109"/>
        <v>0</v>
      </c>
      <c r="BC372" s="513">
        <f t="shared" si="110"/>
        <v>0</v>
      </c>
      <c r="BD372" s="513">
        <f t="shared" si="111"/>
        <v>0</v>
      </c>
      <c r="BE372" s="513">
        <f t="shared" si="112"/>
        <v>0</v>
      </c>
      <c r="BF372" s="513">
        <f t="shared" si="123"/>
        <v>0</v>
      </c>
      <c r="BG372" s="513">
        <f t="shared" si="113"/>
        <v>0</v>
      </c>
      <c r="BH372" s="513">
        <f t="shared" si="114"/>
        <v>0</v>
      </c>
      <c r="BI372" s="513">
        <f t="shared" si="115"/>
        <v>0</v>
      </c>
      <c r="BJ372" s="513">
        <f t="shared" si="116"/>
        <v>0</v>
      </c>
      <c r="BK372" s="513">
        <f t="shared" si="117"/>
        <v>0</v>
      </c>
      <c r="BL372" s="513">
        <f t="shared" si="118"/>
        <v>0</v>
      </c>
      <c r="BM372" s="513">
        <f t="shared" si="119"/>
        <v>0</v>
      </c>
      <c r="BN372" s="513"/>
      <c r="BO372" s="513">
        <f t="shared" si="120"/>
        <v>0</v>
      </c>
      <c r="BP372" s="540"/>
      <c r="BQ372" s="540"/>
      <c r="BR372" s="540"/>
      <c r="BS372" s="540"/>
      <c r="BT372" s="540"/>
      <c r="BU372" s="540"/>
      <c r="BV372" s="540"/>
      <c r="BW372" s="539"/>
      <c r="BX372" s="539"/>
      <c r="BY372" s="539"/>
      <c r="BZ372" s="539"/>
      <c r="CA372" s="539"/>
      <c r="CB372" s="539"/>
      <c r="CC372" s="539"/>
      <c r="CD372" s="539"/>
      <c r="CE372" s="539"/>
      <c r="CF372" s="539"/>
      <c r="CG372" s="539"/>
      <c r="CH372" s="539"/>
      <c r="CI372" s="539"/>
      <c r="CJ372" s="539"/>
      <c r="CK372" s="539"/>
      <c r="CL372" s="539"/>
      <c r="CM372" s="539"/>
      <c r="CN372" s="539"/>
      <c r="CO372" s="539"/>
      <c r="CP372" s="364"/>
      <c r="CQ372" s="364"/>
    </row>
    <row r="373" spans="1:95" s="37" customFormat="1" ht="37.5" customHeight="1" x14ac:dyDescent="0.15">
      <c r="A373" s="739" t="str">
        <f>IF(B373&lt;&gt;"",設定!$C$4,"")</f>
        <v/>
      </c>
      <c r="B373" s="731" t="str">
        <f t="shared" si="121"/>
        <v/>
      </c>
      <c r="C373" s="376">
        <f t="shared" si="122"/>
        <v>361</v>
      </c>
      <c r="D373" s="766"/>
      <c r="E373" s="384"/>
      <c r="F373" s="385"/>
      <c r="G373" s="386"/>
      <c r="H373" s="387"/>
      <c r="I373" s="388"/>
      <c r="J373" s="389" t="str">
        <f>IFERROR(IF(I373="","",VLOOKUP(I373,国・地域!A:C,2,FALSE)),"正しい番号を入力してください")</f>
        <v/>
      </c>
      <c r="K373" s="390" t="str">
        <f>IFERROR(IF(I373="","",VLOOKUP(I373,国・地域!A:C,3,FALSE)),"正しい番号を入力してください")</f>
        <v/>
      </c>
      <c r="L373" s="383"/>
      <c r="M373" s="391"/>
      <c r="N373" s="392"/>
      <c r="O373" s="392"/>
      <c r="P373" s="392"/>
      <c r="Q373" s="392"/>
      <c r="R373" s="392"/>
      <c r="S373" s="392"/>
      <c r="T373" s="392"/>
      <c r="U373" s="393"/>
      <c r="V373" s="394"/>
      <c r="W373" s="393"/>
      <c r="X373" s="394"/>
      <c r="Y373" s="395"/>
      <c r="Z373" s="396"/>
      <c r="AA373" s="397"/>
      <c r="AB373" s="398"/>
      <c r="AC373" s="397"/>
      <c r="AD373" s="396"/>
      <c r="AE373" s="399"/>
      <c r="AF373" s="398"/>
      <c r="AG373" s="397"/>
      <c r="AH373" s="396"/>
      <c r="AI373" s="399"/>
      <c r="AJ373" s="398"/>
      <c r="AK373" s="397"/>
      <c r="AL373" s="396"/>
      <c r="AM373" s="384"/>
      <c r="AN373" s="386"/>
      <c r="AO373" s="383"/>
      <c r="AP373" s="384"/>
      <c r="AQ373" s="386"/>
      <c r="AR373" s="400"/>
      <c r="AS373" s="401"/>
      <c r="AT373" s="384"/>
      <c r="AU373" s="386"/>
      <c r="AV373" s="400"/>
      <c r="AW373" s="402"/>
      <c r="AX373" s="105" t="str">
        <f t="shared" si="106"/>
        <v/>
      </c>
      <c r="AY373" s="105" t="str">
        <f t="shared" si="107"/>
        <v/>
      </c>
      <c r="AZ373" s="540"/>
      <c r="BA373" s="513">
        <f t="shared" si="108"/>
        <v>0</v>
      </c>
      <c r="BB373" s="513">
        <f t="shared" si="109"/>
        <v>0</v>
      </c>
      <c r="BC373" s="513">
        <f t="shared" si="110"/>
        <v>0</v>
      </c>
      <c r="BD373" s="513">
        <f t="shared" si="111"/>
        <v>0</v>
      </c>
      <c r="BE373" s="513">
        <f t="shared" si="112"/>
        <v>0</v>
      </c>
      <c r="BF373" s="513">
        <f t="shared" si="123"/>
        <v>0</v>
      </c>
      <c r="BG373" s="513">
        <f t="shared" si="113"/>
        <v>0</v>
      </c>
      <c r="BH373" s="513">
        <f t="shared" si="114"/>
        <v>0</v>
      </c>
      <c r="BI373" s="513">
        <f t="shared" si="115"/>
        <v>0</v>
      </c>
      <c r="BJ373" s="513">
        <f t="shared" si="116"/>
        <v>0</v>
      </c>
      <c r="BK373" s="513">
        <f t="shared" si="117"/>
        <v>0</v>
      </c>
      <c r="BL373" s="513">
        <f t="shared" si="118"/>
        <v>0</v>
      </c>
      <c r="BM373" s="513">
        <f t="shared" si="119"/>
        <v>0</v>
      </c>
      <c r="BN373" s="513"/>
      <c r="BO373" s="513">
        <f t="shared" si="120"/>
        <v>0</v>
      </c>
      <c r="BP373" s="540"/>
      <c r="BQ373" s="540"/>
      <c r="BR373" s="540"/>
      <c r="BS373" s="540"/>
      <c r="BT373" s="540"/>
      <c r="BU373" s="540"/>
      <c r="BV373" s="540"/>
      <c r="BW373" s="539"/>
      <c r="BX373" s="539"/>
      <c r="BY373" s="539"/>
      <c r="BZ373" s="539"/>
      <c r="CA373" s="539"/>
      <c r="CB373" s="539"/>
      <c r="CC373" s="539"/>
      <c r="CD373" s="539"/>
      <c r="CE373" s="539"/>
      <c r="CF373" s="539"/>
      <c r="CG373" s="539"/>
      <c r="CH373" s="539"/>
      <c r="CI373" s="539"/>
      <c r="CJ373" s="539"/>
      <c r="CK373" s="539"/>
      <c r="CL373" s="539"/>
      <c r="CM373" s="539"/>
      <c r="CN373" s="539"/>
      <c r="CO373" s="539"/>
      <c r="CP373" s="364"/>
      <c r="CQ373" s="364"/>
    </row>
    <row r="374" spans="1:95" s="37" customFormat="1" ht="37.5" customHeight="1" x14ac:dyDescent="0.15">
      <c r="A374" s="687" t="str">
        <f>IF(B374&lt;&gt;"",設定!$C$4,"")</f>
        <v/>
      </c>
      <c r="B374" s="253" t="str">
        <f t="shared" si="121"/>
        <v/>
      </c>
      <c r="C374" s="444">
        <f t="shared" si="122"/>
        <v>362</v>
      </c>
      <c r="D374" s="767"/>
      <c r="E374" s="403"/>
      <c r="F374" s="404"/>
      <c r="G374" s="405"/>
      <c r="H374" s="406"/>
      <c r="I374" s="407"/>
      <c r="J374" s="408" t="str">
        <f>IFERROR(IF(I374="","",VLOOKUP(I374,国・地域!A:C,2,FALSE)),"正しい番号を入力してください")</f>
        <v/>
      </c>
      <c r="K374" s="409" t="str">
        <f>IFERROR(IF(I374="","",VLOOKUP(I374,国・地域!A:C,3,FALSE)),"正しい番号を入力してください")</f>
        <v/>
      </c>
      <c r="L374" s="381"/>
      <c r="M374" s="410"/>
      <c r="N374" s="411"/>
      <c r="O374" s="411"/>
      <c r="P374" s="411"/>
      <c r="Q374" s="411"/>
      <c r="R374" s="411"/>
      <c r="S374" s="411"/>
      <c r="T374" s="411"/>
      <c r="U374" s="412"/>
      <c r="V374" s="413"/>
      <c r="W374" s="412"/>
      <c r="X374" s="413"/>
      <c r="Y374" s="414"/>
      <c r="Z374" s="415"/>
      <c r="AA374" s="416"/>
      <c r="AB374" s="417"/>
      <c r="AC374" s="416"/>
      <c r="AD374" s="415"/>
      <c r="AE374" s="418"/>
      <c r="AF374" s="417"/>
      <c r="AG374" s="416"/>
      <c r="AH374" s="415"/>
      <c r="AI374" s="418"/>
      <c r="AJ374" s="417"/>
      <c r="AK374" s="416"/>
      <c r="AL374" s="415"/>
      <c r="AM374" s="403"/>
      <c r="AN374" s="405"/>
      <c r="AO374" s="381"/>
      <c r="AP374" s="403"/>
      <c r="AQ374" s="405"/>
      <c r="AR374" s="419"/>
      <c r="AS374" s="420"/>
      <c r="AT374" s="403"/>
      <c r="AU374" s="405"/>
      <c r="AV374" s="419"/>
      <c r="AW374" s="421"/>
      <c r="AX374" s="105" t="str">
        <f t="shared" si="106"/>
        <v/>
      </c>
      <c r="AY374" s="105" t="str">
        <f t="shared" si="107"/>
        <v/>
      </c>
      <c r="AZ374" s="540"/>
      <c r="BA374" s="513">
        <f t="shared" si="108"/>
        <v>0</v>
      </c>
      <c r="BB374" s="513">
        <f t="shared" si="109"/>
        <v>0</v>
      </c>
      <c r="BC374" s="513">
        <f t="shared" si="110"/>
        <v>0</v>
      </c>
      <c r="BD374" s="513">
        <f t="shared" si="111"/>
        <v>0</v>
      </c>
      <c r="BE374" s="513">
        <f t="shared" si="112"/>
        <v>0</v>
      </c>
      <c r="BF374" s="513">
        <f t="shared" si="123"/>
        <v>0</v>
      </c>
      <c r="BG374" s="513">
        <f t="shared" si="113"/>
        <v>0</v>
      </c>
      <c r="BH374" s="513">
        <f t="shared" si="114"/>
        <v>0</v>
      </c>
      <c r="BI374" s="513">
        <f t="shared" si="115"/>
        <v>0</v>
      </c>
      <c r="BJ374" s="513">
        <f t="shared" si="116"/>
        <v>0</v>
      </c>
      <c r="BK374" s="513">
        <f t="shared" si="117"/>
        <v>0</v>
      </c>
      <c r="BL374" s="513">
        <f t="shared" si="118"/>
        <v>0</v>
      </c>
      <c r="BM374" s="513">
        <f t="shared" si="119"/>
        <v>0</v>
      </c>
      <c r="BN374" s="513"/>
      <c r="BO374" s="513">
        <f t="shared" si="120"/>
        <v>0</v>
      </c>
      <c r="BP374" s="540"/>
      <c r="BQ374" s="540"/>
      <c r="BR374" s="540"/>
      <c r="BS374" s="540"/>
      <c r="BT374" s="540"/>
      <c r="BU374" s="540"/>
      <c r="BV374" s="540"/>
      <c r="BW374" s="539"/>
      <c r="BX374" s="539"/>
      <c r="BY374" s="539"/>
      <c r="BZ374" s="539"/>
      <c r="CA374" s="539"/>
      <c r="CB374" s="539"/>
      <c r="CC374" s="539"/>
      <c r="CD374" s="539"/>
      <c r="CE374" s="539"/>
      <c r="CF374" s="539"/>
      <c r="CG374" s="539"/>
      <c r="CH374" s="539"/>
      <c r="CI374" s="539"/>
      <c r="CJ374" s="539"/>
      <c r="CK374" s="539"/>
      <c r="CL374" s="539"/>
      <c r="CM374" s="539"/>
      <c r="CN374" s="539"/>
      <c r="CO374" s="539"/>
      <c r="CP374" s="364"/>
      <c r="CQ374" s="364"/>
    </row>
    <row r="375" spans="1:95" s="37" customFormat="1" ht="37.5" customHeight="1" x14ac:dyDescent="0.15">
      <c r="A375" s="687" t="str">
        <f>IF(B375&lt;&gt;"",設定!$C$4,"")</f>
        <v/>
      </c>
      <c r="B375" s="253" t="str">
        <f t="shared" si="121"/>
        <v/>
      </c>
      <c r="C375" s="444">
        <f t="shared" si="122"/>
        <v>363</v>
      </c>
      <c r="D375" s="767"/>
      <c r="E375" s="403"/>
      <c r="F375" s="404"/>
      <c r="G375" s="405"/>
      <c r="H375" s="406"/>
      <c r="I375" s="407"/>
      <c r="J375" s="408" t="str">
        <f>IFERROR(IF(I375="","",VLOOKUP(I375,国・地域!A:C,2,FALSE)),"正しい番号を入力してください")</f>
        <v/>
      </c>
      <c r="K375" s="409" t="str">
        <f>IFERROR(IF(I375="","",VLOOKUP(I375,国・地域!A:C,3,FALSE)),"正しい番号を入力してください")</f>
        <v/>
      </c>
      <c r="L375" s="381"/>
      <c r="M375" s="410"/>
      <c r="N375" s="411"/>
      <c r="O375" s="411"/>
      <c r="P375" s="411"/>
      <c r="Q375" s="411"/>
      <c r="R375" s="411"/>
      <c r="S375" s="411"/>
      <c r="T375" s="411"/>
      <c r="U375" s="412"/>
      <c r="V375" s="413"/>
      <c r="W375" s="412"/>
      <c r="X375" s="413"/>
      <c r="Y375" s="414"/>
      <c r="Z375" s="415"/>
      <c r="AA375" s="416"/>
      <c r="AB375" s="417"/>
      <c r="AC375" s="416"/>
      <c r="AD375" s="415"/>
      <c r="AE375" s="418"/>
      <c r="AF375" s="417"/>
      <c r="AG375" s="416"/>
      <c r="AH375" s="415"/>
      <c r="AI375" s="418"/>
      <c r="AJ375" s="417"/>
      <c r="AK375" s="416"/>
      <c r="AL375" s="415"/>
      <c r="AM375" s="403"/>
      <c r="AN375" s="405"/>
      <c r="AO375" s="381"/>
      <c r="AP375" s="403"/>
      <c r="AQ375" s="405"/>
      <c r="AR375" s="419"/>
      <c r="AS375" s="420"/>
      <c r="AT375" s="403"/>
      <c r="AU375" s="405"/>
      <c r="AV375" s="419"/>
      <c r="AW375" s="421"/>
      <c r="AX375" s="105" t="str">
        <f t="shared" si="106"/>
        <v/>
      </c>
      <c r="AY375" s="105" t="str">
        <f t="shared" si="107"/>
        <v/>
      </c>
      <c r="AZ375" s="540"/>
      <c r="BA375" s="513">
        <f t="shared" si="108"/>
        <v>0</v>
      </c>
      <c r="BB375" s="513">
        <f t="shared" si="109"/>
        <v>0</v>
      </c>
      <c r="BC375" s="513">
        <f t="shared" si="110"/>
        <v>0</v>
      </c>
      <c r="BD375" s="513">
        <f t="shared" si="111"/>
        <v>0</v>
      </c>
      <c r="BE375" s="513">
        <f t="shared" si="112"/>
        <v>0</v>
      </c>
      <c r="BF375" s="513">
        <f t="shared" si="123"/>
        <v>0</v>
      </c>
      <c r="BG375" s="513">
        <f t="shared" si="113"/>
        <v>0</v>
      </c>
      <c r="BH375" s="513">
        <f t="shared" si="114"/>
        <v>0</v>
      </c>
      <c r="BI375" s="513">
        <f t="shared" si="115"/>
        <v>0</v>
      </c>
      <c r="BJ375" s="513">
        <f t="shared" si="116"/>
        <v>0</v>
      </c>
      <c r="BK375" s="513">
        <f t="shared" si="117"/>
        <v>0</v>
      </c>
      <c r="BL375" s="513">
        <f t="shared" si="118"/>
        <v>0</v>
      </c>
      <c r="BM375" s="513">
        <f t="shared" si="119"/>
        <v>0</v>
      </c>
      <c r="BN375" s="513"/>
      <c r="BO375" s="513">
        <f t="shared" si="120"/>
        <v>0</v>
      </c>
      <c r="BP375" s="540"/>
      <c r="BQ375" s="540"/>
      <c r="BR375" s="540"/>
      <c r="BS375" s="540"/>
      <c r="BT375" s="540"/>
      <c r="BU375" s="540"/>
      <c r="BV375" s="540"/>
      <c r="BW375" s="539"/>
      <c r="BX375" s="539"/>
      <c r="BY375" s="539"/>
      <c r="BZ375" s="539"/>
      <c r="CA375" s="539"/>
      <c r="CB375" s="539"/>
      <c r="CC375" s="539"/>
      <c r="CD375" s="539"/>
      <c r="CE375" s="539"/>
      <c r="CF375" s="539"/>
      <c r="CG375" s="539"/>
      <c r="CH375" s="539"/>
      <c r="CI375" s="539"/>
      <c r="CJ375" s="539"/>
      <c r="CK375" s="539"/>
      <c r="CL375" s="539"/>
      <c r="CM375" s="539"/>
      <c r="CN375" s="539"/>
      <c r="CO375" s="539"/>
      <c r="CP375" s="364"/>
      <c r="CQ375" s="364"/>
    </row>
    <row r="376" spans="1:95" s="37" customFormat="1" ht="37.5" customHeight="1" x14ac:dyDescent="0.15">
      <c r="A376" s="687" t="str">
        <f>IF(B376&lt;&gt;"",設定!$C$4,"")</f>
        <v/>
      </c>
      <c r="B376" s="253" t="str">
        <f t="shared" si="121"/>
        <v/>
      </c>
      <c r="C376" s="444">
        <f t="shared" si="122"/>
        <v>364</v>
      </c>
      <c r="D376" s="767"/>
      <c r="E376" s="403"/>
      <c r="F376" s="404"/>
      <c r="G376" s="405"/>
      <c r="H376" s="406"/>
      <c r="I376" s="407"/>
      <c r="J376" s="408" t="str">
        <f>IFERROR(IF(I376="","",VLOOKUP(I376,国・地域!A:C,2,FALSE)),"正しい番号を入力してください")</f>
        <v/>
      </c>
      <c r="K376" s="409" t="str">
        <f>IFERROR(IF(I376="","",VLOOKUP(I376,国・地域!A:C,3,FALSE)),"正しい番号を入力してください")</f>
        <v/>
      </c>
      <c r="L376" s="381"/>
      <c r="M376" s="410"/>
      <c r="N376" s="411"/>
      <c r="O376" s="411"/>
      <c r="P376" s="411"/>
      <c r="Q376" s="411"/>
      <c r="R376" s="411"/>
      <c r="S376" s="411"/>
      <c r="T376" s="411"/>
      <c r="U376" s="412"/>
      <c r="V376" s="413"/>
      <c r="W376" s="412"/>
      <c r="X376" s="413"/>
      <c r="Y376" s="414"/>
      <c r="Z376" s="415"/>
      <c r="AA376" s="416"/>
      <c r="AB376" s="417"/>
      <c r="AC376" s="416"/>
      <c r="AD376" s="415"/>
      <c r="AE376" s="418"/>
      <c r="AF376" s="417"/>
      <c r="AG376" s="416"/>
      <c r="AH376" s="415"/>
      <c r="AI376" s="418"/>
      <c r="AJ376" s="417"/>
      <c r="AK376" s="416"/>
      <c r="AL376" s="415"/>
      <c r="AM376" s="403"/>
      <c r="AN376" s="405"/>
      <c r="AO376" s="381"/>
      <c r="AP376" s="403"/>
      <c r="AQ376" s="405"/>
      <c r="AR376" s="419"/>
      <c r="AS376" s="420"/>
      <c r="AT376" s="403"/>
      <c r="AU376" s="405"/>
      <c r="AV376" s="419"/>
      <c r="AW376" s="421"/>
      <c r="AX376" s="105" t="str">
        <f t="shared" si="106"/>
        <v/>
      </c>
      <c r="AY376" s="105" t="str">
        <f t="shared" si="107"/>
        <v/>
      </c>
      <c r="AZ376" s="540"/>
      <c r="BA376" s="513">
        <f t="shared" si="108"/>
        <v>0</v>
      </c>
      <c r="BB376" s="513">
        <f t="shared" si="109"/>
        <v>0</v>
      </c>
      <c r="BC376" s="513">
        <f t="shared" si="110"/>
        <v>0</v>
      </c>
      <c r="BD376" s="513">
        <f t="shared" si="111"/>
        <v>0</v>
      </c>
      <c r="BE376" s="513">
        <f t="shared" si="112"/>
        <v>0</v>
      </c>
      <c r="BF376" s="513">
        <f t="shared" si="123"/>
        <v>0</v>
      </c>
      <c r="BG376" s="513">
        <f t="shared" si="113"/>
        <v>0</v>
      </c>
      <c r="BH376" s="513">
        <f t="shared" si="114"/>
        <v>0</v>
      </c>
      <c r="BI376" s="513">
        <f t="shared" si="115"/>
        <v>0</v>
      </c>
      <c r="BJ376" s="513">
        <f t="shared" si="116"/>
        <v>0</v>
      </c>
      <c r="BK376" s="513">
        <f t="shared" si="117"/>
        <v>0</v>
      </c>
      <c r="BL376" s="513">
        <f t="shared" si="118"/>
        <v>0</v>
      </c>
      <c r="BM376" s="513">
        <f t="shared" si="119"/>
        <v>0</v>
      </c>
      <c r="BN376" s="513"/>
      <c r="BO376" s="513">
        <f t="shared" si="120"/>
        <v>0</v>
      </c>
      <c r="BP376" s="540"/>
      <c r="BQ376" s="540"/>
      <c r="BR376" s="540"/>
      <c r="BS376" s="540"/>
      <c r="BT376" s="540"/>
      <c r="BU376" s="540"/>
      <c r="BV376" s="540"/>
      <c r="BW376" s="539"/>
      <c r="BX376" s="539"/>
      <c r="BY376" s="539"/>
      <c r="BZ376" s="539"/>
      <c r="CA376" s="539"/>
      <c r="CB376" s="539"/>
      <c r="CC376" s="539"/>
      <c r="CD376" s="539"/>
      <c r="CE376" s="539"/>
      <c r="CF376" s="539"/>
      <c r="CG376" s="539"/>
      <c r="CH376" s="539"/>
      <c r="CI376" s="539"/>
      <c r="CJ376" s="539"/>
      <c r="CK376" s="539"/>
      <c r="CL376" s="539"/>
      <c r="CM376" s="539"/>
      <c r="CN376" s="539"/>
      <c r="CO376" s="539"/>
      <c r="CP376" s="364"/>
      <c r="CQ376" s="364"/>
    </row>
    <row r="377" spans="1:95" s="37" customFormat="1" ht="37.5" customHeight="1" x14ac:dyDescent="0.15">
      <c r="A377" s="738" t="str">
        <f>IF(B377&lt;&gt;"",設定!$C$4,"")</f>
        <v/>
      </c>
      <c r="B377" s="254" t="str">
        <f t="shared" si="121"/>
        <v/>
      </c>
      <c r="C377" s="445">
        <f t="shared" si="122"/>
        <v>365</v>
      </c>
      <c r="D377" s="768"/>
      <c r="E377" s="422"/>
      <c r="F377" s="423"/>
      <c r="G377" s="424"/>
      <c r="H377" s="425"/>
      <c r="I377" s="426"/>
      <c r="J377" s="427" t="str">
        <f>IFERROR(IF(I377="","",VLOOKUP(I377,国・地域!A:C,2,FALSE)),"正しい番号を入力してください")</f>
        <v/>
      </c>
      <c r="K377" s="428" t="str">
        <f>IFERROR(IF(I377="","",VLOOKUP(I377,国・地域!A:C,3,FALSE)),"正しい番号を入力してください")</f>
        <v/>
      </c>
      <c r="L377" s="382"/>
      <c r="M377" s="429"/>
      <c r="N377" s="430"/>
      <c r="O377" s="430"/>
      <c r="P377" s="430"/>
      <c r="Q377" s="430"/>
      <c r="R377" s="430"/>
      <c r="S377" s="430"/>
      <c r="T377" s="430"/>
      <c r="U377" s="431"/>
      <c r="V377" s="432"/>
      <c r="W377" s="431"/>
      <c r="X377" s="432"/>
      <c r="Y377" s="433"/>
      <c r="Z377" s="434"/>
      <c r="AA377" s="435"/>
      <c r="AB377" s="436"/>
      <c r="AC377" s="435"/>
      <c r="AD377" s="434"/>
      <c r="AE377" s="437"/>
      <c r="AF377" s="436"/>
      <c r="AG377" s="435"/>
      <c r="AH377" s="434"/>
      <c r="AI377" s="437"/>
      <c r="AJ377" s="436"/>
      <c r="AK377" s="435"/>
      <c r="AL377" s="434"/>
      <c r="AM377" s="422"/>
      <c r="AN377" s="424"/>
      <c r="AO377" s="382"/>
      <c r="AP377" s="422"/>
      <c r="AQ377" s="424"/>
      <c r="AR377" s="438"/>
      <c r="AS377" s="439"/>
      <c r="AT377" s="422"/>
      <c r="AU377" s="424"/>
      <c r="AV377" s="438"/>
      <c r="AW377" s="440"/>
      <c r="AX377" s="105" t="str">
        <f t="shared" si="106"/>
        <v/>
      </c>
      <c r="AY377" s="105" t="str">
        <f t="shared" si="107"/>
        <v/>
      </c>
      <c r="AZ377" s="540"/>
      <c r="BA377" s="513">
        <f t="shared" si="108"/>
        <v>0</v>
      </c>
      <c r="BB377" s="513">
        <f t="shared" si="109"/>
        <v>0</v>
      </c>
      <c r="BC377" s="513">
        <f t="shared" si="110"/>
        <v>0</v>
      </c>
      <c r="BD377" s="513">
        <f t="shared" si="111"/>
        <v>0</v>
      </c>
      <c r="BE377" s="513">
        <f t="shared" si="112"/>
        <v>0</v>
      </c>
      <c r="BF377" s="513">
        <f t="shared" si="123"/>
        <v>0</v>
      </c>
      <c r="BG377" s="513">
        <f t="shared" si="113"/>
        <v>0</v>
      </c>
      <c r="BH377" s="513">
        <f t="shared" si="114"/>
        <v>0</v>
      </c>
      <c r="BI377" s="513">
        <f t="shared" si="115"/>
        <v>0</v>
      </c>
      <c r="BJ377" s="513">
        <f t="shared" si="116"/>
        <v>0</v>
      </c>
      <c r="BK377" s="513">
        <f t="shared" si="117"/>
        <v>0</v>
      </c>
      <c r="BL377" s="513">
        <f t="shared" si="118"/>
        <v>0</v>
      </c>
      <c r="BM377" s="513">
        <f t="shared" si="119"/>
        <v>0</v>
      </c>
      <c r="BN377" s="513"/>
      <c r="BO377" s="513">
        <f t="shared" si="120"/>
        <v>0</v>
      </c>
      <c r="BP377" s="540"/>
      <c r="BQ377" s="540"/>
      <c r="BR377" s="540"/>
      <c r="BS377" s="540"/>
      <c r="BT377" s="540"/>
      <c r="BU377" s="540"/>
      <c r="BV377" s="540"/>
      <c r="BW377" s="539"/>
      <c r="BX377" s="539"/>
      <c r="BY377" s="539"/>
      <c r="BZ377" s="539"/>
      <c r="CA377" s="539"/>
      <c r="CB377" s="539"/>
      <c r="CC377" s="539"/>
      <c r="CD377" s="539"/>
      <c r="CE377" s="539"/>
      <c r="CF377" s="539"/>
      <c r="CG377" s="539"/>
      <c r="CH377" s="539"/>
      <c r="CI377" s="539"/>
      <c r="CJ377" s="539"/>
      <c r="CK377" s="539"/>
      <c r="CL377" s="539"/>
      <c r="CM377" s="539"/>
      <c r="CN377" s="539"/>
      <c r="CO377" s="539"/>
      <c r="CP377" s="364"/>
      <c r="CQ377" s="364"/>
    </row>
    <row r="378" spans="1:95" s="37" customFormat="1" ht="37.5" customHeight="1" x14ac:dyDescent="0.15">
      <c r="A378" s="739" t="str">
        <f>IF(B378&lt;&gt;"",設定!$C$4,"")</f>
        <v/>
      </c>
      <c r="B378" s="731" t="str">
        <f t="shared" si="121"/>
        <v/>
      </c>
      <c r="C378" s="376">
        <f t="shared" si="122"/>
        <v>366</v>
      </c>
      <c r="D378" s="766"/>
      <c r="E378" s="384"/>
      <c r="F378" s="385"/>
      <c r="G378" s="386"/>
      <c r="H378" s="387"/>
      <c r="I378" s="388"/>
      <c r="J378" s="389" t="str">
        <f>IFERROR(IF(I378="","",VLOOKUP(I378,国・地域!A:C,2,FALSE)),"正しい番号を入力してください")</f>
        <v/>
      </c>
      <c r="K378" s="390" t="str">
        <f>IFERROR(IF(I378="","",VLOOKUP(I378,国・地域!A:C,3,FALSE)),"正しい番号を入力してください")</f>
        <v/>
      </c>
      <c r="L378" s="383"/>
      <c r="M378" s="391"/>
      <c r="N378" s="392"/>
      <c r="O378" s="392"/>
      <c r="P378" s="392"/>
      <c r="Q378" s="392"/>
      <c r="R378" s="392"/>
      <c r="S378" s="392"/>
      <c r="T378" s="392"/>
      <c r="U378" s="393"/>
      <c r="V378" s="394"/>
      <c r="W378" s="393"/>
      <c r="X378" s="394"/>
      <c r="Y378" s="395"/>
      <c r="Z378" s="396"/>
      <c r="AA378" s="397"/>
      <c r="AB378" s="398"/>
      <c r="AC378" s="397"/>
      <c r="AD378" s="396"/>
      <c r="AE378" s="399"/>
      <c r="AF378" s="398"/>
      <c r="AG378" s="397"/>
      <c r="AH378" s="396"/>
      <c r="AI378" s="399"/>
      <c r="AJ378" s="398"/>
      <c r="AK378" s="397"/>
      <c r="AL378" s="396"/>
      <c r="AM378" s="384"/>
      <c r="AN378" s="386"/>
      <c r="AO378" s="383"/>
      <c r="AP378" s="384"/>
      <c r="AQ378" s="386"/>
      <c r="AR378" s="400"/>
      <c r="AS378" s="401"/>
      <c r="AT378" s="384"/>
      <c r="AU378" s="386"/>
      <c r="AV378" s="400"/>
      <c r="AW378" s="402"/>
      <c r="AX378" s="105" t="str">
        <f t="shared" ref="AX378:AX412" si="124">IF(SUM(BA378:BM378)&gt;0,"←未入力あり","")</f>
        <v/>
      </c>
      <c r="AY378" s="105" t="str">
        <f t="shared" ref="AY378:AY412" si="125">IF(BO378&lt;&gt;0,"←入力エラー","")</f>
        <v/>
      </c>
      <c r="AZ378" s="540"/>
      <c r="BA378" s="513">
        <f t="shared" ref="BA378:BA412" si="126">IF(AND($D378&lt;&gt;"",E378="",F378=""),1,0)</f>
        <v>0</v>
      </c>
      <c r="BB378" s="513">
        <f t="shared" ref="BB378:BB412" si="127">IF(AND($D378&lt;&gt;"",G378="",H378=""),1,0)</f>
        <v>0</v>
      </c>
      <c r="BC378" s="513">
        <f t="shared" ref="BC378:BC412" si="128">IF(AND($D378&lt;&gt;"",I378=""),1,0)</f>
        <v>0</v>
      </c>
      <c r="BD378" s="513">
        <f t="shared" ref="BD378:BD412" si="129">IF(AND(I378=801,L378=""),1,0)</f>
        <v>0</v>
      </c>
      <c r="BE378" s="513">
        <f t="shared" ref="BE378:BE412" si="130">IF(AND($D378&lt;&gt;"",COUNTA(M378:V378)=0),1,0)</f>
        <v>0</v>
      </c>
      <c r="BF378" s="513">
        <f t="shared" si="123"/>
        <v>0</v>
      </c>
      <c r="BG378" s="513">
        <f t="shared" ref="BG378:BG412" si="131">IF(AND($D378&lt;&gt;"",OR(Y378="",Z378="")),1,0)</f>
        <v>0</v>
      </c>
      <c r="BH378" s="513">
        <f t="shared" ref="BH378:BH412" si="132">IF(AND($D378&lt;&gt;"",$P378="○",OR(AA378="",AB378="",AC378="",AD378="")),1,0)</f>
        <v>0</v>
      </c>
      <c r="BI378" s="513">
        <f t="shared" ref="BI378:BI412" si="133">IF(AND($D378&lt;&gt;"",$Q378="○",OR(AE378="",AF378="",AG378="",AH378="")),1,0)</f>
        <v>0</v>
      </c>
      <c r="BJ378" s="513">
        <f t="shared" ref="BJ378:BJ412" si="134">IF(AND($D378&lt;&gt;"",$R378="○",OR(AI378="",AJ378="",AK378="",AL378="")),1,0)</f>
        <v>0</v>
      </c>
      <c r="BK378" s="513">
        <f t="shared" ref="BK378:BK412" si="135">IF(AND($D378&lt;&gt;"",$P378="○",OR(AM378="",AN378="",AO378="")),1,0)</f>
        <v>0</v>
      </c>
      <c r="BL378" s="513">
        <f t="shared" ref="BL378:BL412" si="136">IF(AND($D378&lt;&gt;"",$Q378="○",OR(AP378="",AQ378="",AR378="",AS378="")),1,0)</f>
        <v>0</v>
      </c>
      <c r="BM378" s="513">
        <f t="shared" ref="BM378:BM412" si="137">IF(AND($D378&lt;&gt;"",$R378="○",OR(AT378="",AU378="",AV378="",AW378="")),1,0)</f>
        <v>0</v>
      </c>
      <c r="BN378" s="513"/>
      <c r="BO378" s="513">
        <f t="shared" ref="BO378:BO412" si="138">IF(AND(COUNTA(M378:U378)&lt;&gt;0,V378&lt;&gt;""),1,0)</f>
        <v>0</v>
      </c>
      <c r="BP378" s="540"/>
      <c r="BQ378" s="540"/>
      <c r="BR378" s="540"/>
      <c r="BS378" s="540"/>
      <c r="BT378" s="540"/>
      <c r="BU378" s="540"/>
      <c r="BV378" s="540"/>
      <c r="BW378" s="539"/>
      <c r="BX378" s="539"/>
      <c r="BY378" s="539"/>
      <c r="BZ378" s="539"/>
      <c r="CA378" s="539"/>
      <c r="CB378" s="539"/>
      <c r="CC378" s="539"/>
      <c r="CD378" s="539"/>
      <c r="CE378" s="539"/>
      <c r="CF378" s="539"/>
      <c r="CG378" s="539"/>
      <c r="CH378" s="539"/>
      <c r="CI378" s="539"/>
      <c r="CJ378" s="539"/>
      <c r="CK378" s="539"/>
      <c r="CL378" s="539"/>
      <c r="CM378" s="539"/>
      <c r="CN378" s="539"/>
      <c r="CO378" s="539"/>
      <c r="CP378" s="364"/>
      <c r="CQ378" s="364"/>
    </row>
    <row r="379" spans="1:95" s="37" customFormat="1" ht="37.5" customHeight="1" x14ac:dyDescent="0.15">
      <c r="A379" s="687" t="str">
        <f>IF(B379&lt;&gt;"",設定!$C$4,"")</f>
        <v/>
      </c>
      <c r="B379" s="253" t="str">
        <f t="shared" si="121"/>
        <v/>
      </c>
      <c r="C379" s="444">
        <f t="shared" si="122"/>
        <v>367</v>
      </c>
      <c r="D379" s="767"/>
      <c r="E379" s="403"/>
      <c r="F379" s="404"/>
      <c r="G379" s="405"/>
      <c r="H379" s="406"/>
      <c r="I379" s="407"/>
      <c r="J379" s="408" t="str">
        <f>IFERROR(IF(I379="","",VLOOKUP(I379,国・地域!A:C,2,FALSE)),"正しい番号を入力してください")</f>
        <v/>
      </c>
      <c r="K379" s="409" t="str">
        <f>IFERROR(IF(I379="","",VLOOKUP(I379,国・地域!A:C,3,FALSE)),"正しい番号を入力してください")</f>
        <v/>
      </c>
      <c r="L379" s="381"/>
      <c r="M379" s="410"/>
      <c r="N379" s="411"/>
      <c r="O379" s="411"/>
      <c r="P379" s="411"/>
      <c r="Q379" s="411"/>
      <c r="R379" s="411"/>
      <c r="S379" s="411"/>
      <c r="T379" s="411"/>
      <c r="U379" s="412"/>
      <c r="V379" s="413"/>
      <c r="W379" s="412"/>
      <c r="X379" s="413"/>
      <c r="Y379" s="414"/>
      <c r="Z379" s="415"/>
      <c r="AA379" s="416"/>
      <c r="AB379" s="417"/>
      <c r="AC379" s="416"/>
      <c r="AD379" s="415"/>
      <c r="AE379" s="418"/>
      <c r="AF379" s="417"/>
      <c r="AG379" s="416"/>
      <c r="AH379" s="415"/>
      <c r="AI379" s="418"/>
      <c r="AJ379" s="417"/>
      <c r="AK379" s="416"/>
      <c r="AL379" s="415"/>
      <c r="AM379" s="403"/>
      <c r="AN379" s="405"/>
      <c r="AO379" s="381"/>
      <c r="AP379" s="403"/>
      <c r="AQ379" s="405"/>
      <c r="AR379" s="419"/>
      <c r="AS379" s="420"/>
      <c r="AT379" s="403"/>
      <c r="AU379" s="405"/>
      <c r="AV379" s="419"/>
      <c r="AW379" s="421"/>
      <c r="AX379" s="105" t="str">
        <f t="shared" si="124"/>
        <v/>
      </c>
      <c r="AY379" s="105" t="str">
        <f t="shared" si="125"/>
        <v/>
      </c>
      <c r="AZ379" s="540"/>
      <c r="BA379" s="513">
        <f t="shared" si="126"/>
        <v>0</v>
      </c>
      <c r="BB379" s="513">
        <f t="shared" si="127"/>
        <v>0</v>
      </c>
      <c r="BC379" s="513">
        <f t="shared" si="128"/>
        <v>0</v>
      </c>
      <c r="BD379" s="513">
        <f t="shared" si="129"/>
        <v>0</v>
      </c>
      <c r="BE379" s="513">
        <f t="shared" si="130"/>
        <v>0</v>
      </c>
      <c r="BF379" s="513">
        <f t="shared" si="123"/>
        <v>0</v>
      </c>
      <c r="BG379" s="513">
        <f t="shared" si="131"/>
        <v>0</v>
      </c>
      <c r="BH379" s="513">
        <f t="shared" si="132"/>
        <v>0</v>
      </c>
      <c r="BI379" s="513">
        <f t="shared" si="133"/>
        <v>0</v>
      </c>
      <c r="BJ379" s="513">
        <f t="shared" si="134"/>
        <v>0</v>
      </c>
      <c r="BK379" s="513">
        <f t="shared" si="135"/>
        <v>0</v>
      </c>
      <c r="BL379" s="513">
        <f t="shared" si="136"/>
        <v>0</v>
      </c>
      <c r="BM379" s="513">
        <f t="shared" si="137"/>
        <v>0</v>
      </c>
      <c r="BN379" s="513"/>
      <c r="BO379" s="513">
        <f t="shared" si="138"/>
        <v>0</v>
      </c>
      <c r="BP379" s="540"/>
      <c r="BQ379" s="540"/>
      <c r="BR379" s="540"/>
      <c r="BS379" s="540"/>
      <c r="BT379" s="540"/>
      <c r="BU379" s="540"/>
      <c r="BV379" s="540"/>
      <c r="BW379" s="539"/>
      <c r="BX379" s="539"/>
      <c r="BY379" s="539"/>
      <c r="BZ379" s="539"/>
      <c r="CA379" s="539"/>
      <c r="CB379" s="539"/>
      <c r="CC379" s="539"/>
      <c r="CD379" s="539"/>
      <c r="CE379" s="539"/>
      <c r="CF379" s="539"/>
      <c r="CG379" s="539"/>
      <c r="CH379" s="539"/>
      <c r="CI379" s="539"/>
      <c r="CJ379" s="539"/>
      <c r="CK379" s="539"/>
      <c r="CL379" s="539"/>
      <c r="CM379" s="539"/>
      <c r="CN379" s="539"/>
      <c r="CO379" s="539"/>
      <c r="CP379" s="364"/>
      <c r="CQ379" s="364"/>
    </row>
    <row r="380" spans="1:95" s="37" customFormat="1" ht="37.5" customHeight="1" x14ac:dyDescent="0.15">
      <c r="A380" s="687" t="str">
        <f>IF(B380&lt;&gt;"",設定!$C$4,"")</f>
        <v/>
      </c>
      <c r="B380" s="253" t="str">
        <f t="shared" si="121"/>
        <v/>
      </c>
      <c r="C380" s="444">
        <f t="shared" si="122"/>
        <v>368</v>
      </c>
      <c r="D380" s="767"/>
      <c r="E380" s="403"/>
      <c r="F380" s="404"/>
      <c r="G380" s="405"/>
      <c r="H380" s="406"/>
      <c r="I380" s="407"/>
      <c r="J380" s="408" t="str">
        <f>IFERROR(IF(I380="","",VLOOKUP(I380,国・地域!A:C,2,FALSE)),"正しい番号を入力してください")</f>
        <v/>
      </c>
      <c r="K380" s="409" t="str">
        <f>IFERROR(IF(I380="","",VLOOKUP(I380,国・地域!A:C,3,FALSE)),"正しい番号を入力してください")</f>
        <v/>
      </c>
      <c r="L380" s="381"/>
      <c r="M380" s="410"/>
      <c r="N380" s="411"/>
      <c r="O380" s="411"/>
      <c r="P380" s="411"/>
      <c r="Q380" s="411"/>
      <c r="R380" s="411"/>
      <c r="S380" s="411"/>
      <c r="T380" s="411"/>
      <c r="U380" s="412"/>
      <c r="V380" s="413"/>
      <c r="W380" s="412"/>
      <c r="X380" s="413"/>
      <c r="Y380" s="414"/>
      <c r="Z380" s="415"/>
      <c r="AA380" s="416"/>
      <c r="AB380" s="417"/>
      <c r="AC380" s="416"/>
      <c r="AD380" s="415"/>
      <c r="AE380" s="418"/>
      <c r="AF380" s="417"/>
      <c r="AG380" s="416"/>
      <c r="AH380" s="415"/>
      <c r="AI380" s="418"/>
      <c r="AJ380" s="417"/>
      <c r="AK380" s="416"/>
      <c r="AL380" s="415"/>
      <c r="AM380" s="403"/>
      <c r="AN380" s="405"/>
      <c r="AO380" s="381"/>
      <c r="AP380" s="403"/>
      <c r="AQ380" s="405"/>
      <c r="AR380" s="419"/>
      <c r="AS380" s="420"/>
      <c r="AT380" s="403"/>
      <c r="AU380" s="405"/>
      <c r="AV380" s="419"/>
      <c r="AW380" s="421"/>
      <c r="AX380" s="105" t="str">
        <f t="shared" si="124"/>
        <v/>
      </c>
      <c r="AY380" s="105" t="str">
        <f t="shared" si="125"/>
        <v/>
      </c>
      <c r="AZ380" s="540"/>
      <c r="BA380" s="513">
        <f t="shared" si="126"/>
        <v>0</v>
      </c>
      <c r="BB380" s="513">
        <f t="shared" si="127"/>
        <v>0</v>
      </c>
      <c r="BC380" s="513">
        <f t="shared" si="128"/>
        <v>0</v>
      </c>
      <c r="BD380" s="513">
        <f t="shared" si="129"/>
        <v>0</v>
      </c>
      <c r="BE380" s="513">
        <f t="shared" si="130"/>
        <v>0</v>
      </c>
      <c r="BF380" s="513">
        <f t="shared" si="123"/>
        <v>0</v>
      </c>
      <c r="BG380" s="513">
        <f t="shared" si="131"/>
        <v>0</v>
      </c>
      <c r="BH380" s="513">
        <f t="shared" si="132"/>
        <v>0</v>
      </c>
      <c r="BI380" s="513">
        <f t="shared" si="133"/>
        <v>0</v>
      </c>
      <c r="BJ380" s="513">
        <f t="shared" si="134"/>
        <v>0</v>
      </c>
      <c r="BK380" s="513">
        <f t="shared" si="135"/>
        <v>0</v>
      </c>
      <c r="BL380" s="513">
        <f t="shared" si="136"/>
        <v>0</v>
      </c>
      <c r="BM380" s="513">
        <f t="shared" si="137"/>
        <v>0</v>
      </c>
      <c r="BN380" s="513"/>
      <c r="BO380" s="513">
        <f t="shared" si="138"/>
        <v>0</v>
      </c>
      <c r="BP380" s="540"/>
      <c r="BQ380" s="540"/>
      <c r="BR380" s="540"/>
      <c r="BS380" s="540"/>
      <c r="BT380" s="540"/>
      <c r="BU380" s="540"/>
      <c r="BV380" s="540"/>
      <c r="BW380" s="539"/>
      <c r="BX380" s="539"/>
      <c r="BY380" s="539"/>
      <c r="BZ380" s="539"/>
      <c r="CA380" s="539"/>
      <c r="CB380" s="539"/>
      <c r="CC380" s="539"/>
      <c r="CD380" s="539"/>
      <c r="CE380" s="539"/>
      <c r="CF380" s="539"/>
      <c r="CG380" s="539"/>
      <c r="CH380" s="539"/>
      <c r="CI380" s="539"/>
      <c r="CJ380" s="539"/>
      <c r="CK380" s="539"/>
      <c r="CL380" s="539"/>
      <c r="CM380" s="539"/>
      <c r="CN380" s="539"/>
      <c r="CO380" s="539"/>
      <c r="CP380" s="364"/>
      <c r="CQ380" s="364"/>
    </row>
    <row r="381" spans="1:95" s="37" customFormat="1" ht="37.5" customHeight="1" x14ac:dyDescent="0.15">
      <c r="A381" s="687" t="str">
        <f>IF(B381&lt;&gt;"",設定!$C$4,"")</f>
        <v/>
      </c>
      <c r="B381" s="253" t="str">
        <f t="shared" si="121"/>
        <v/>
      </c>
      <c r="C381" s="444">
        <f t="shared" si="122"/>
        <v>369</v>
      </c>
      <c r="D381" s="767"/>
      <c r="E381" s="403"/>
      <c r="F381" s="404"/>
      <c r="G381" s="405"/>
      <c r="H381" s="406"/>
      <c r="I381" s="407"/>
      <c r="J381" s="408" t="str">
        <f>IFERROR(IF(I381="","",VLOOKUP(I381,国・地域!A:C,2,FALSE)),"正しい番号を入力してください")</f>
        <v/>
      </c>
      <c r="K381" s="409" t="str">
        <f>IFERROR(IF(I381="","",VLOOKUP(I381,国・地域!A:C,3,FALSE)),"正しい番号を入力してください")</f>
        <v/>
      </c>
      <c r="L381" s="381"/>
      <c r="M381" s="410"/>
      <c r="N381" s="411"/>
      <c r="O381" s="411"/>
      <c r="P381" s="411"/>
      <c r="Q381" s="411"/>
      <c r="R381" s="411"/>
      <c r="S381" s="411"/>
      <c r="T381" s="411"/>
      <c r="U381" s="412"/>
      <c r="V381" s="413"/>
      <c r="W381" s="412"/>
      <c r="X381" s="413"/>
      <c r="Y381" s="414"/>
      <c r="Z381" s="415"/>
      <c r="AA381" s="416"/>
      <c r="AB381" s="417"/>
      <c r="AC381" s="416"/>
      <c r="AD381" s="415"/>
      <c r="AE381" s="418"/>
      <c r="AF381" s="417"/>
      <c r="AG381" s="416"/>
      <c r="AH381" s="415"/>
      <c r="AI381" s="418"/>
      <c r="AJ381" s="417"/>
      <c r="AK381" s="416"/>
      <c r="AL381" s="415"/>
      <c r="AM381" s="403"/>
      <c r="AN381" s="405"/>
      <c r="AO381" s="381"/>
      <c r="AP381" s="403"/>
      <c r="AQ381" s="405"/>
      <c r="AR381" s="419"/>
      <c r="AS381" s="420"/>
      <c r="AT381" s="403"/>
      <c r="AU381" s="405"/>
      <c r="AV381" s="419"/>
      <c r="AW381" s="421"/>
      <c r="AX381" s="105" t="str">
        <f t="shared" si="124"/>
        <v/>
      </c>
      <c r="AY381" s="105" t="str">
        <f t="shared" si="125"/>
        <v/>
      </c>
      <c r="AZ381" s="540"/>
      <c r="BA381" s="513">
        <f t="shared" si="126"/>
        <v>0</v>
      </c>
      <c r="BB381" s="513">
        <f t="shared" si="127"/>
        <v>0</v>
      </c>
      <c r="BC381" s="513">
        <f t="shared" si="128"/>
        <v>0</v>
      </c>
      <c r="BD381" s="513">
        <f t="shared" si="129"/>
        <v>0</v>
      </c>
      <c r="BE381" s="513">
        <f t="shared" si="130"/>
        <v>0</v>
      </c>
      <c r="BF381" s="513">
        <f t="shared" si="123"/>
        <v>0</v>
      </c>
      <c r="BG381" s="513">
        <f t="shared" si="131"/>
        <v>0</v>
      </c>
      <c r="BH381" s="513">
        <f t="shared" si="132"/>
        <v>0</v>
      </c>
      <c r="BI381" s="513">
        <f t="shared" si="133"/>
        <v>0</v>
      </c>
      <c r="BJ381" s="513">
        <f t="shared" si="134"/>
        <v>0</v>
      </c>
      <c r="BK381" s="513">
        <f t="shared" si="135"/>
        <v>0</v>
      </c>
      <c r="BL381" s="513">
        <f t="shared" si="136"/>
        <v>0</v>
      </c>
      <c r="BM381" s="513">
        <f t="shared" si="137"/>
        <v>0</v>
      </c>
      <c r="BN381" s="513"/>
      <c r="BO381" s="513">
        <f t="shared" si="138"/>
        <v>0</v>
      </c>
      <c r="BP381" s="540"/>
      <c r="BQ381" s="540"/>
      <c r="BR381" s="540"/>
      <c r="BS381" s="540"/>
      <c r="BT381" s="540"/>
      <c r="BU381" s="540"/>
      <c r="BV381" s="540"/>
      <c r="BW381" s="539"/>
      <c r="BX381" s="539"/>
      <c r="BY381" s="539"/>
      <c r="BZ381" s="539"/>
      <c r="CA381" s="539"/>
      <c r="CB381" s="539"/>
      <c r="CC381" s="539"/>
      <c r="CD381" s="539"/>
      <c r="CE381" s="539"/>
      <c r="CF381" s="539"/>
      <c r="CG381" s="539"/>
      <c r="CH381" s="539"/>
      <c r="CI381" s="539"/>
      <c r="CJ381" s="539"/>
      <c r="CK381" s="539"/>
      <c r="CL381" s="539"/>
      <c r="CM381" s="539"/>
      <c r="CN381" s="539"/>
      <c r="CO381" s="539"/>
      <c r="CP381" s="364"/>
      <c r="CQ381" s="364"/>
    </row>
    <row r="382" spans="1:95" s="37" customFormat="1" ht="37.5" customHeight="1" x14ac:dyDescent="0.15">
      <c r="A382" s="738" t="str">
        <f>IF(B382&lt;&gt;"",設定!$C$4,"")</f>
        <v/>
      </c>
      <c r="B382" s="254" t="str">
        <f t="shared" si="121"/>
        <v/>
      </c>
      <c r="C382" s="445">
        <f t="shared" si="122"/>
        <v>370</v>
      </c>
      <c r="D382" s="768"/>
      <c r="E382" s="422"/>
      <c r="F382" s="423"/>
      <c r="G382" s="424"/>
      <c r="H382" s="425"/>
      <c r="I382" s="426"/>
      <c r="J382" s="427" t="str">
        <f>IFERROR(IF(I382="","",VLOOKUP(I382,国・地域!A:C,2,FALSE)),"正しい番号を入力してください")</f>
        <v/>
      </c>
      <c r="K382" s="428" t="str">
        <f>IFERROR(IF(I382="","",VLOOKUP(I382,国・地域!A:C,3,FALSE)),"正しい番号を入力してください")</f>
        <v/>
      </c>
      <c r="L382" s="382"/>
      <c r="M382" s="429"/>
      <c r="N382" s="430"/>
      <c r="O382" s="430"/>
      <c r="P382" s="430"/>
      <c r="Q382" s="430"/>
      <c r="R382" s="430"/>
      <c r="S382" s="430"/>
      <c r="T382" s="430"/>
      <c r="U382" s="431"/>
      <c r="V382" s="432"/>
      <c r="W382" s="431"/>
      <c r="X382" s="432"/>
      <c r="Y382" s="433"/>
      <c r="Z382" s="434"/>
      <c r="AA382" s="435"/>
      <c r="AB382" s="436"/>
      <c r="AC382" s="435"/>
      <c r="AD382" s="434"/>
      <c r="AE382" s="437"/>
      <c r="AF382" s="436"/>
      <c r="AG382" s="435"/>
      <c r="AH382" s="434"/>
      <c r="AI382" s="437"/>
      <c r="AJ382" s="436"/>
      <c r="AK382" s="435"/>
      <c r="AL382" s="434"/>
      <c r="AM382" s="422"/>
      <c r="AN382" s="424"/>
      <c r="AO382" s="382"/>
      <c r="AP382" s="422"/>
      <c r="AQ382" s="424"/>
      <c r="AR382" s="438"/>
      <c r="AS382" s="439"/>
      <c r="AT382" s="422"/>
      <c r="AU382" s="424"/>
      <c r="AV382" s="438"/>
      <c r="AW382" s="440"/>
      <c r="AX382" s="105" t="str">
        <f t="shared" si="124"/>
        <v/>
      </c>
      <c r="AY382" s="105" t="str">
        <f t="shared" si="125"/>
        <v/>
      </c>
      <c r="AZ382" s="540"/>
      <c r="BA382" s="513">
        <f t="shared" si="126"/>
        <v>0</v>
      </c>
      <c r="BB382" s="513">
        <f t="shared" si="127"/>
        <v>0</v>
      </c>
      <c r="BC382" s="513">
        <f t="shared" si="128"/>
        <v>0</v>
      </c>
      <c r="BD382" s="513">
        <f t="shared" si="129"/>
        <v>0</v>
      </c>
      <c r="BE382" s="513">
        <f t="shared" si="130"/>
        <v>0</v>
      </c>
      <c r="BF382" s="513">
        <f t="shared" si="123"/>
        <v>0</v>
      </c>
      <c r="BG382" s="513">
        <f t="shared" si="131"/>
        <v>0</v>
      </c>
      <c r="BH382" s="513">
        <f t="shared" si="132"/>
        <v>0</v>
      </c>
      <c r="BI382" s="513">
        <f t="shared" si="133"/>
        <v>0</v>
      </c>
      <c r="BJ382" s="513">
        <f t="shared" si="134"/>
        <v>0</v>
      </c>
      <c r="BK382" s="513">
        <f t="shared" si="135"/>
        <v>0</v>
      </c>
      <c r="BL382" s="513">
        <f t="shared" si="136"/>
        <v>0</v>
      </c>
      <c r="BM382" s="513">
        <f t="shared" si="137"/>
        <v>0</v>
      </c>
      <c r="BN382" s="513"/>
      <c r="BO382" s="513">
        <f t="shared" si="138"/>
        <v>0</v>
      </c>
      <c r="BP382" s="540"/>
      <c r="BQ382" s="540"/>
      <c r="BR382" s="540"/>
      <c r="BS382" s="540"/>
      <c r="BT382" s="540"/>
      <c r="BU382" s="540"/>
      <c r="BV382" s="540"/>
      <c r="BW382" s="539"/>
      <c r="BX382" s="539"/>
      <c r="BY382" s="539"/>
      <c r="BZ382" s="539"/>
      <c r="CA382" s="539"/>
      <c r="CB382" s="539"/>
      <c r="CC382" s="539"/>
      <c r="CD382" s="539"/>
      <c r="CE382" s="539"/>
      <c r="CF382" s="539"/>
      <c r="CG382" s="539"/>
      <c r="CH382" s="539"/>
      <c r="CI382" s="539"/>
      <c r="CJ382" s="539"/>
      <c r="CK382" s="539"/>
      <c r="CL382" s="539"/>
      <c r="CM382" s="539"/>
      <c r="CN382" s="539"/>
      <c r="CO382" s="539"/>
      <c r="CP382" s="364"/>
      <c r="CQ382" s="364"/>
    </row>
    <row r="383" spans="1:95" s="37" customFormat="1" ht="37.5" customHeight="1" x14ac:dyDescent="0.15">
      <c r="A383" s="739" t="str">
        <f>IF(B383&lt;&gt;"",設定!$C$4,"")</f>
        <v/>
      </c>
      <c r="B383" s="731" t="str">
        <f t="shared" si="121"/>
        <v/>
      </c>
      <c r="C383" s="376">
        <f t="shared" si="122"/>
        <v>371</v>
      </c>
      <c r="D383" s="766"/>
      <c r="E383" s="384"/>
      <c r="F383" s="385"/>
      <c r="G383" s="386"/>
      <c r="H383" s="387"/>
      <c r="I383" s="388"/>
      <c r="J383" s="389" t="str">
        <f>IFERROR(IF(I383="","",VLOOKUP(I383,国・地域!A:C,2,FALSE)),"正しい番号を入力してください")</f>
        <v/>
      </c>
      <c r="K383" s="390" t="str">
        <f>IFERROR(IF(I383="","",VLOOKUP(I383,国・地域!A:C,3,FALSE)),"正しい番号を入力してください")</f>
        <v/>
      </c>
      <c r="L383" s="383"/>
      <c r="M383" s="391"/>
      <c r="N383" s="392"/>
      <c r="O383" s="392"/>
      <c r="P383" s="392"/>
      <c r="Q383" s="392"/>
      <c r="R383" s="392"/>
      <c r="S383" s="392"/>
      <c r="T383" s="392"/>
      <c r="U383" s="393"/>
      <c r="V383" s="394"/>
      <c r="W383" s="393"/>
      <c r="X383" s="394"/>
      <c r="Y383" s="395"/>
      <c r="Z383" s="396"/>
      <c r="AA383" s="397"/>
      <c r="AB383" s="398"/>
      <c r="AC383" s="397"/>
      <c r="AD383" s="396"/>
      <c r="AE383" s="399"/>
      <c r="AF383" s="398"/>
      <c r="AG383" s="397"/>
      <c r="AH383" s="396"/>
      <c r="AI383" s="399"/>
      <c r="AJ383" s="398"/>
      <c r="AK383" s="397"/>
      <c r="AL383" s="396"/>
      <c r="AM383" s="384"/>
      <c r="AN383" s="386"/>
      <c r="AO383" s="383"/>
      <c r="AP383" s="384"/>
      <c r="AQ383" s="386"/>
      <c r="AR383" s="400"/>
      <c r="AS383" s="401"/>
      <c r="AT383" s="384"/>
      <c r="AU383" s="386"/>
      <c r="AV383" s="400"/>
      <c r="AW383" s="402"/>
      <c r="AX383" s="105" t="str">
        <f t="shared" si="124"/>
        <v/>
      </c>
      <c r="AY383" s="105" t="str">
        <f t="shared" si="125"/>
        <v/>
      </c>
      <c r="AZ383" s="540"/>
      <c r="BA383" s="513">
        <f t="shared" si="126"/>
        <v>0</v>
      </c>
      <c r="BB383" s="513">
        <f t="shared" si="127"/>
        <v>0</v>
      </c>
      <c r="BC383" s="513">
        <f t="shared" si="128"/>
        <v>0</v>
      </c>
      <c r="BD383" s="513">
        <f t="shared" si="129"/>
        <v>0</v>
      </c>
      <c r="BE383" s="513">
        <f t="shared" si="130"/>
        <v>0</v>
      </c>
      <c r="BF383" s="513">
        <f t="shared" si="123"/>
        <v>0</v>
      </c>
      <c r="BG383" s="513">
        <f t="shared" si="131"/>
        <v>0</v>
      </c>
      <c r="BH383" s="513">
        <f t="shared" si="132"/>
        <v>0</v>
      </c>
      <c r="BI383" s="513">
        <f t="shared" si="133"/>
        <v>0</v>
      </c>
      <c r="BJ383" s="513">
        <f t="shared" si="134"/>
        <v>0</v>
      </c>
      <c r="BK383" s="513">
        <f t="shared" si="135"/>
        <v>0</v>
      </c>
      <c r="BL383" s="513">
        <f t="shared" si="136"/>
        <v>0</v>
      </c>
      <c r="BM383" s="513">
        <f t="shared" si="137"/>
        <v>0</v>
      </c>
      <c r="BN383" s="513"/>
      <c r="BO383" s="513">
        <f t="shared" si="138"/>
        <v>0</v>
      </c>
      <c r="BP383" s="540"/>
      <c r="BQ383" s="540"/>
      <c r="BR383" s="540"/>
      <c r="BS383" s="540"/>
      <c r="BT383" s="540"/>
      <c r="BU383" s="540"/>
      <c r="BV383" s="540"/>
      <c r="BW383" s="539"/>
      <c r="BX383" s="539"/>
      <c r="BY383" s="539"/>
      <c r="BZ383" s="539"/>
      <c r="CA383" s="539"/>
      <c r="CB383" s="539"/>
      <c r="CC383" s="539"/>
      <c r="CD383" s="539"/>
      <c r="CE383" s="539"/>
      <c r="CF383" s="539"/>
      <c r="CG383" s="539"/>
      <c r="CH383" s="539"/>
      <c r="CI383" s="539"/>
      <c r="CJ383" s="539"/>
      <c r="CK383" s="539"/>
      <c r="CL383" s="539"/>
      <c r="CM383" s="539"/>
      <c r="CN383" s="539"/>
      <c r="CO383" s="539"/>
      <c r="CP383" s="364"/>
      <c r="CQ383" s="364"/>
    </row>
    <row r="384" spans="1:95" s="37" customFormat="1" ht="37.5" customHeight="1" x14ac:dyDescent="0.15">
      <c r="A384" s="687" t="str">
        <f>IF(B384&lt;&gt;"",設定!$C$4,"")</f>
        <v/>
      </c>
      <c r="B384" s="253" t="str">
        <f t="shared" si="121"/>
        <v/>
      </c>
      <c r="C384" s="444">
        <f t="shared" si="122"/>
        <v>372</v>
      </c>
      <c r="D384" s="767"/>
      <c r="E384" s="403"/>
      <c r="F384" s="404"/>
      <c r="G384" s="405"/>
      <c r="H384" s="406"/>
      <c r="I384" s="407"/>
      <c r="J384" s="408" t="str">
        <f>IFERROR(IF(I384="","",VLOOKUP(I384,国・地域!A:C,2,FALSE)),"正しい番号を入力してください")</f>
        <v/>
      </c>
      <c r="K384" s="409" t="str">
        <f>IFERROR(IF(I384="","",VLOOKUP(I384,国・地域!A:C,3,FALSE)),"正しい番号を入力してください")</f>
        <v/>
      </c>
      <c r="L384" s="381"/>
      <c r="M384" s="410"/>
      <c r="N384" s="411"/>
      <c r="O384" s="411"/>
      <c r="P384" s="411"/>
      <c r="Q384" s="411"/>
      <c r="R384" s="411"/>
      <c r="S384" s="411"/>
      <c r="T384" s="411"/>
      <c r="U384" s="412"/>
      <c r="V384" s="413"/>
      <c r="W384" s="412"/>
      <c r="X384" s="413"/>
      <c r="Y384" s="414"/>
      <c r="Z384" s="415"/>
      <c r="AA384" s="416"/>
      <c r="AB384" s="417"/>
      <c r="AC384" s="416"/>
      <c r="AD384" s="415"/>
      <c r="AE384" s="418"/>
      <c r="AF384" s="417"/>
      <c r="AG384" s="416"/>
      <c r="AH384" s="415"/>
      <c r="AI384" s="418"/>
      <c r="AJ384" s="417"/>
      <c r="AK384" s="416"/>
      <c r="AL384" s="415"/>
      <c r="AM384" s="403"/>
      <c r="AN384" s="405"/>
      <c r="AO384" s="381"/>
      <c r="AP384" s="403"/>
      <c r="AQ384" s="405"/>
      <c r="AR384" s="419"/>
      <c r="AS384" s="420"/>
      <c r="AT384" s="403"/>
      <c r="AU384" s="405"/>
      <c r="AV384" s="419"/>
      <c r="AW384" s="421"/>
      <c r="AX384" s="105" t="str">
        <f t="shared" si="124"/>
        <v/>
      </c>
      <c r="AY384" s="105" t="str">
        <f t="shared" si="125"/>
        <v/>
      </c>
      <c r="AZ384" s="540"/>
      <c r="BA384" s="513">
        <f t="shared" si="126"/>
        <v>0</v>
      </c>
      <c r="BB384" s="513">
        <f t="shared" si="127"/>
        <v>0</v>
      </c>
      <c r="BC384" s="513">
        <f t="shared" si="128"/>
        <v>0</v>
      </c>
      <c r="BD384" s="513">
        <f t="shared" si="129"/>
        <v>0</v>
      </c>
      <c r="BE384" s="513">
        <f t="shared" si="130"/>
        <v>0</v>
      </c>
      <c r="BF384" s="513">
        <f t="shared" si="123"/>
        <v>0</v>
      </c>
      <c r="BG384" s="513">
        <f t="shared" si="131"/>
        <v>0</v>
      </c>
      <c r="BH384" s="513">
        <f t="shared" si="132"/>
        <v>0</v>
      </c>
      <c r="BI384" s="513">
        <f t="shared" si="133"/>
        <v>0</v>
      </c>
      <c r="BJ384" s="513">
        <f t="shared" si="134"/>
        <v>0</v>
      </c>
      <c r="BK384" s="513">
        <f t="shared" si="135"/>
        <v>0</v>
      </c>
      <c r="BL384" s="513">
        <f t="shared" si="136"/>
        <v>0</v>
      </c>
      <c r="BM384" s="513">
        <f t="shared" si="137"/>
        <v>0</v>
      </c>
      <c r="BN384" s="513"/>
      <c r="BO384" s="513">
        <f t="shared" si="138"/>
        <v>0</v>
      </c>
      <c r="BP384" s="540"/>
      <c r="BQ384" s="540"/>
      <c r="BR384" s="540"/>
      <c r="BS384" s="540"/>
      <c r="BT384" s="540"/>
      <c r="BU384" s="540"/>
      <c r="BV384" s="540"/>
      <c r="BW384" s="539"/>
      <c r="BX384" s="539"/>
      <c r="BY384" s="539"/>
      <c r="BZ384" s="539"/>
      <c r="CA384" s="539"/>
      <c r="CB384" s="539"/>
      <c r="CC384" s="539"/>
      <c r="CD384" s="539"/>
      <c r="CE384" s="539"/>
      <c r="CF384" s="539"/>
      <c r="CG384" s="539"/>
      <c r="CH384" s="539"/>
      <c r="CI384" s="539"/>
      <c r="CJ384" s="539"/>
      <c r="CK384" s="539"/>
      <c r="CL384" s="539"/>
      <c r="CM384" s="539"/>
      <c r="CN384" s="539"/>
      <c r="CO384" s="539"/>
      <c r="CP384" s="364"/>
      <c r="CQ384" s="364"/>
    </row>
    <row r="385" spans="1:95" s="37" customFormat="1" ht="37.5" customHeight="1" x14ac:dyDescent="0.15">
      <c r="A385" s="687" t="str">
        <f>IF(B385&lt;&gt;"",設定!$C$4,"")</f>
        <v/>
      </c>
      <c r="B385" s="253" t="str">
        <f t="shared" si="121"/>
        <v/>
      </c>
      <c r="C385" s="444">
        <f t="shared" si="122"/>
        <v>373</v>
      </c>
      <c r="D385" s="767"/>
      <c r="E385" s="403"/>
      <c r="F385" s="404"/>
      <c r="G385" s="405"/>
      <c r="H385" s="406"/>
      <c r="I385" s="407"/>
      <c r="J385" s="408" t="str">
        <f>IFERROR(IF(I385="","",VLOOKUP(I385,国・地域!A:C,2,FALSE)),"正しい番号を入力してください")</f>
        <v/>
      </c>
      <c r="K385" s="409" t="str">
        <f>IFERROR(IF(I385="","",VLOOKUP(I385,国・地域!A:C,3,FALSE)),"正しい番号を入力してください")</f>
        <v/>
      </c>
      <c r="L385" s="381"/>
      <c r="M385" s="410"/>
      <c r="N385" s="411"/>
      <c r="O385" s="411"/>
      <c r="P385" s="411"/>
      <c r="Q385" s="411"/>
      <c r="R385" s="411"/>
      <c r="S385" s="411"/>
      <c r="T385" s="411"/>
      <c r="U385" s="412"/>
      <c r="V385" s="413"/>
      <c r="W385" s="412"/>
      <c r="X385" s="413"/>
      <c r="Y385" s="414"/>
      <c r="Z385" s="415"/>
      <c r="AA385" s="416"/>
      <c r="AB385" s="417"/>
      <c r="AC385" s="416"/>
      <c r="AD385" s="415"/>
      <c r="AE385" s="418"/>
      <c r="AF385" s="417"/>
      <c r="AG385" s="416"/>
      <c r="AH385" s="415"/>
      <c r="AI385" s="418"/>
      <c r="AJ385" s="417"/>
      <c r="AK385" s="416"/>
      <c r="AL385" s="415"/>
      <c r="AM385" s="403"/>
      <c r="AN385" s="405"/>
      <c r="AO385" s="381"/>
      <c r="AP385" s="403"/>
      <c r="AQ385" s="405"/>
      <c r="AR385" s="419"/>
      <c r="AS385" s="420"/>
      <c r="AT385" s="403"/>
      <c r="AU385" s="405"/>
      <c r="AV385" s="419"/>
      <c r="AW385" s="421"/>
      <c r="AX385" s="105" t="str">
        <f t="shared" si="124"/>
        <v/>
      </c>
      <c r="AY385" s="105" t="str">
        <f t="shared" si="125"/>
        <v/>
      </c>
      <c r="AZ385" s="540"/>
      <c r="BA385" s="513">
        <f t="shared" si="126"/>
        <v>0</v>
      </c>
      <c r="BB385" s="513">
        <f t="shared" si="127"/>
        <v>0</v>
      </c>
      <c r="BC385" s="513">
        <f t="shared" si="128"/>
        <v>0</v>
      </c>
      <c r="BD385" s="513">
        <f t="shared" si="129"/>
        <v>0</v>
      </c>
      <c r="BE385" s="513">
        <f t="shared" si="130"/>
        <v>0</v>
      </c>
      <c r="BF385" s="513">
        <f t="shared" si="123"/>
        <v>0</v>
      </c>
      <c r="BG385" s="513">
        <f t="shared" si="131"/>
        <v>0</v>
      </c>
      <c r="BH385" s="513">
        <f t="shared" si="132"/>
        <v>0</v>
      </c>
      <c r="BI385" s="513">
        <f t="shared" si="133"/>
        <v>0</v>
      </c>
      <c r="BJ385" s="513">
        <f t="shared" si="134"/>
        <v>0</v>
      </c>
      <c r="BK385" s="513">
        <f t="shared" si="135"/>
        <v>0</v>
      </c>
      <c r="BL385" s="513">
        <f t="shared" si="136"/>
        <v>0</v>
      </c>
      <c r="BM385" s="513">
        <f t="shared" si="137"/>
        <v>0</v>
      </c>
      <c r="BN385" s="513"/>
      <c r="BO385" s="513">
        <f t="shared" si="138"/>
        <v>0</v>
      </c>
      <c r="BP385" s="540"/>
      <c r="BQ385" s="540"/>
      <c r="BR385" s="540"/>
      <c r="BS385" s="540"/>
      <c r="BT385" s="540"/>
      <c r="BU385" s="540"/>
      <c r="BV385" s="540"/>
      <c r="BW385" s="539"/>
      <c r="BX385" s="539"/>
      <c r="BY385" s="539"/>
      <c r="BZ385" s="539"/>
      <c r="CA385" s="539"/>
      <c r="CB385" s="539"/>
      <c r="CC385" s="539"/>
      <c r="CD385" s="539"/>
      <c r="CE385" s="539"/>
      <c r="CF385" s="539"/>
      <c r="CG385" s="539"/>
      <c r="CH385" s="539"/>
      <c r="CI385" s="539"/>
      <c r="CJ385" s="539"/>
      <c r="CK385" s="539"/>
      <c r="CL385" s="539"/>
      <c r="CM385" s="539"/>
      <c r="CN385" s="539"/>
      <c r="CO385" s="539"/>
      <c r="CP385" s="364"/>
      <c r="CQ385" s="364"/>
    </row>
    <row r="386" spans="1:95" s="37" customFormat="1" ht="37.5" customHeight="1" x14ac:dyDescent="0.15">
      <c r="A386" s="687" t="str">
        <f>IF(B386&lt;&gt;"",設定!$C$4,"")</f>
        <v/>
      </c>
      <c r="B386" s="253" t="str">
        <f t="shared" si="121"/>
        <v/>
      </c>
      <c r="C386" s="444">
        <f t="shared" si="122"/>
        <v>374</v>
      </c>
      <c r="D386" s="767"/>
      <c r="E386" s="403"/>
      <c r="F386" s="404"/>
      <c r="G386" s="405"/>
      <c r="H386" s="406"/>
      <c r="I386" s="407"/>
      <c r="J386" s="408" t="str">
        <f>IFERROR(IF(I386="","",VLOOKUP(I386,国・地域!A:C,2,FALSE)),"正しい番号を入力してください")</f>
        <v/>
      </c>
      <c r="K386" s="409" t="str">
        <f>IFERROR(IF(I386="","",VLOOKUP(I386,国・地域!A:C,3,FALSE)),"正しい番号を入力してください")</f>
        <v/>
      </c>
      <c r="L386" s="381"/>
      <c r="M386" s="410"/>
      <c r="N386" s="411"/>
      <c r="O386" s="411"/>
      <c r="P386" s="411"/>
      <c r="Q386" s="411"/>
      <c r="R386" s="411"/>
      <c r="S386" s="411"/>
      <c r="T386" s="411"/>
      <c r="U386" s="412"/>
      <c r="V386" s="413"/>
      <c r="W386" s="412"/>
      <c r="X386" s="413"/>
      <c r="Y386" s="414"/>
      <c r="Z386" s="415"/>
      <c r="AA386" s="416"/>
      <c r="AB386" s="417"/>
      <c r="AC386" s="416"/>
      <c r="AD386" s="415"/>
      <c r="AE386" s="418"/>
      <c r="AF386" s="417"/>
      <c r="AG386" s="416"/>
      <c r="AH386" s="415"/>
      <c r="AI386" s="418"/>
      <c r="AJ386" s="417"/>
      <c r="AK386" s="416"/>
      <c r="AL386" s="415"/>
      <c r="AM386" s="403"/>
      <c r="AN386" s="405"/>
      <c r="AO386" s="381"/>
      <c r="AP386" s="403"/>
      <c r="AQ386" s="405"/>
      <c r="AR386" s="419"/>
      <c r="AS386" s="420"/>
      <c r="AT386" s="403"/>
      <c r="AU386" s="405"/>
      <c r="AV386" s="419"/>
      <c r="AW386" s="421"/>
      <c r="AX386" s="105" t="str">
        <f t="shared" si="124"/>
        <v/>
      </c>
      <c r="AY386" s="105" t="str">
        <f t="shared" si="125"/>
        <v/>
      </c>
      <c r="AZ386" s="540"/>
      <c r="BA386" s="513">
        <f t="shared" si="126"/>
        <v>0</v>
      </c>
      <c r="BB386" s="513">
        <f t="shared" si="127"/>
        <v>0</v>
      </c>
      <c r="BC386" s="513">
        <f t="shared" si="128"/>
        <v>0</v>
      </c>
      <c r="BD386" s="513">
        <f t="shared" si="129"/>
        <v>0</v>
      </c>
      <c r="BE386" s="513">
        <f t="shared" si="130"/>
        <v>0</v>
      </c>
      <c r="BF386" s="513">
        <f t="shared" si="123"/>
        <v>0</v>
      </c>
      <c r="BG386" s="513">
        <f t="shared" si="131"/>
        <v>0</v>
      </c>
      <c r="BH386" s="513">
        <f t="shared" si="132"/>
        <v>0</v>
      </c>
      <c r="BI386" s="513">
        <f t="shared" si="133"/>
        <v>0</v>
      </c>
      <c r="BJ386" s="513">
        <f t="shared" si="134"/>
        <v>0</v>
      </c>
      <c r="BK386" s="513">
        <f t="shared" si="135"/>
        <v>0</v>
      </c>
      <c r="BL386" s="513">
        <f t="shared" si="136"/>
        <v>0</v>
      </c>
      <c r="BM386" s="513">
        <f t="shared" si="137"/>
        <v>0</v>
      </c>
      <c r="BN386" s="513"/>
      <c r="BO386" s="513">
        <f t="shared" si="138"/>
        <v>0</v>
      </c>
      <c r="BP386" s="540"/>
      <c r="BQ386" s="540"/>
      <c r="BR386" s="540"/>
      <c r="BS386" s="540"/>
      <c r="BT386" s="540"/>
      <c r="BU386" s="540"/>
      <c r="BV386" s="540"/>
      <c r="BW386" s="539"/>
      <c r="BX386" s="539"/>
      <c r="BY386" s="539"/>
      <c r="BZ386" s="539"/>
      <c r="CA386" s="539"/>
      <c r="CB386" s="539"/>
      <c r="CC386" s="539"/>
      <c r="CD386" s="539"/>
      <c r="CE386" s="539"/>
      <c r="CF386" s="539"/>
      <c r="CG386" s="539"/>
      <c r="CH386" s="539"/>
      <c r="CI386" s="539"/>
      <c r="CJ386" s="539"/>
      <c r="CK386" s="539"/>
      <c r="CL386" s="539"/>
      <c r="CM386" s="539"/>
      <c r="CN386" s="539"/>
      <c r="CO386" s="539"/>
      <c r="CP386" s="364"/>
      <c r="CQ386" s="364"/>
    </row>
    <row r="387" spans="1:95" s="37" customFormat="1" ht="37.5" customHeight="1" x14ac:dyDescent="0.15">
      <c r="A387" s="738" t="str">
        <f>IF(B387&lt;&gt;"",設定!$C$4,"")</f>
        <v/>
      </c>
      <c r="B387" s="254" t="str">
        <f t="shared" si="121"/>
        <v/>
      </c>
      <c r="C387" s="445">
        <f t="shared" si="122"/>
        <v>375</v>
      </c>
      <c r="D387" s="768"/>
      <c r="E387" s="422"/>
      <c r="F387" s="423"/>
      <c r="G387" s="424"/>
      <c r="H387" s="425"/>
      <c r="I387" s="426"/>
      <c r="J387" s="427" t="str">
        <f>IFERROR(IF(I387="","",VLOOKUP(I387,国・地域!A:C,2,FALSE)),"正しい番号を入力してください")</f>
        <v/>
      </c>
      <c r="K387" s="428" t="str">
        <f>IFERROR(IF(I387="","",VLOOKUP(I387,国・地域!A:C,3,FALSE)),"正しい番号を入力してください")</f>
        <v/>
      </c>
      <c r="L387" s="382"/>
      <c r="M387" s="429"/>
      <c r="N387" s="430"/>
      <c r="O387" s="430"/>
      <c r="P387" s="430"/>
      <c r="Q387" s="430"/>
      <c r="R387" s="430"/>
      <c r="S387" s="430"/>
      <c r="T387" s="430"/>
      <c r="U387" s="431"/>
      <c r="V387" s="432"/>
      <c r="W387" s="431"/>
      <c r="X387" s="432"/>
      <c r="Y387" s="433"/>
      <c r="Z387" s="434"/>
      <c r="AA387" s="435"/>
      <c r="AB387" s="436"/>
      <c r="AC387" s="435"/>
      <c r="AD387" s="434"/>
      <c r="AE387" s="437"/>
      <c r="AF387" s="436"/>
      <c r="AG387" s="435"/>
      <c r="AH387" s="434"/>
      <c r="AI387" s="437"/>
      <c r="AJ387" s="436"/>
      <c r="AK387" s="435"/>
      <c r="AL387" s="434"/>
      <c r="AM387" s="422"/>
      <c r="AN387" s="424"/>
      <c r="AO387" s="382"/>
      <c r="AP387" s="422"/>
      <c r="AQ387" s="424"/>
      <c r="AR387" s="438"/>
      <c r="AS387" s="439"/>
      <c r="AT387" s="422"/>
      <c r="AU387" s="424"/>
      <c r="AV387" s="438"/>
      <c r="AW387" s="440"/>
      <c r="AX387" s="105" t="str">
        <f t="shared" si="124"/>
        <v/>
      </c>
      <c r="AY387" s="105" t="str">
        <f t="shared" si="125"/>
        <v/>
      </c>
      <c r="AZ387" s="540"/>
      <c r="BA387" s="513">
        <f t="shared" si="126"/>
        <v>0</v>
      </c>
      <c r="BB387" s="513">
        <f t="shared" si="127"/>
        <v>0</v>
      </c>
      <c r="BC387" s="513">
        <f t="shared" si="128"/>
        <v>0</v>
      </c>
      <c r="BD387" s="513">
        <f t="shared" si="129"/>
        <v>0</v>
      </c>
      <c r="BE387" s="513">
        <f t="shared" si="130"/>
        <v>0</v>
      </c>
      <c r="BF387" s="513">
        <f t="shared" si="123"/>
        <v>0</v>
      </c>
      <c r="BG387" s="513">
        <f t="shared" si="131"/>
        <v>0</v>
      </c>
      <c r="BH387" s="513">
        <f t="shared" si="132"/>
        <v>0</v>
      </c>
      <c r="BI387" s="513">
        <f t="shared" si="133"/>
        <v>0</v>
      </c>
      <c r="BJ387" s="513">
        <f t="shared" si="134"/>
        <v>0</v>
      </c>
      <c r="BK387" s="513">
        <f t="shared" si="135"/>
        <v>0</v>
      </c>
      <c r="BL387" s="513">
        <f t="shared" si="136"/>
        <v>0</v>
      </c>
      <c r="BM387" s="513">
        <f t="shared" si="137"/>
        <v>0</v>
      </c>
      <c r="BN387" s="513"/>
      <c r="BO387" s="513">
        <f t="shared" si="138"/>
        <v>0</v>
      </c>
      <c r="BP387" s="540"/>
      <c r="BQ387" s="540"/>
      <c r="BR387" s="540"/>
      <c r="BS387" s="540"/>
      <c r="BT387" s="540"/>
      <c r="BU387" s="540"/>
      <c r="BV387" s="540"/>
      <c r="BW387" s="539"/>
      <c r="BX387" s="539"/>
      <c r="BY387" s="539"/>
      <c r="BZ387" s="539"/>
      <c r="CA387" s="539"/>
      <c r="CB387" s="539"/>
      <c r="CC387" s="539"/>
      <c r="CD387" s="539"/>
      <c r="CE387" s="539"/>
      <c r="CF387" s="539"/>
      <c r="CG387" s="539"/>
      <c r="CH387" s="539"/>
      <c r="CI387" s="539"/>
      <c r="CJ387" s="539"/>
      <c r="CK387" s="539"/>
      <c r="CL387" s="539"/>
      <c r="CM387" s="539"/>
      <c r="CN387" s="539"/>
      <c r="CO387" s="539"/>
      <c r="CP387" s="364"/>
      <c r="CQ387" s="364"/>
    </row>
    <row r="388" spans="1:95" s="37" customFormat="1" ht="37.5" customHeight="1" x14ac:dyDescent="0.15">
      <c r="A388" s="739" t="str">
        <f>IF(B388&lt;&gt;"",設定!$C$4,"")</f>
        <v/>
      </c>
      <c r="B388" s="731" t="str">
        <f t="shared" si="121"/>
        <v/>
      </c>
      <c r="C388" s="376">
        <f t="shared" si="122"/>
        <v>376</v>
      </c>
      <c r="D388" s="766"/>
      <c r="E388" s="384"/>
      <c r="F388" s="385"/>
      <c r="G388" s="386"/>
      <c r="H388" s="387"/>
      <c r="I388" s="388"/>
      <c r="J388" s="389" t="str">
        <f>IFERROR(IF(I388="","",VLOOKUP(I388,国・地域!A:C,2,FALSE)),"正しい番号を入力してください")</f>
        <v/>
      </c>
      <c r="K388" s="390" t="str">
        <f>IFERROR(IF(I388="","",VLOOKUP(I388,国・地域!A:C,3,FALSE)),"正しい番号を入力してください")</f>
        <v/>
      </c>
      <c r="L388" s="383"/>
      <c r="M388" s="391"/>
      <c r="N388" s="392"/>
      <c r="O388" s="392"/>
      <c r="P388" s="392"/>
      <c r="Q388" s="392"/>
      <c r="R388" s="392"/>
      <c r="S388" s="392"/>
      <c r="T388" s="392"/>
      <c r="U388" s="393"/>
      <c r="V388" s="394"/>
      <c r="W388" s="393"/>
      <c r="X388" s="394"/>
      <c r="Y388" s="395"/>
      <c r="Z388" s="396"/>
      <c r="AA388" s="397"/>
      <c r="AB388" s="398"/>
      <c r="AC388" s="397"/>
      <c r="AD388" s="396"/>
      <c r="AE388" s="399"/>
      <c r="AF388" s="398"/>
      <c r="AG388" s="397"/>
      <c r="AH388" s="396"/>
      <c r="AI388" s="399"/>
      <c r="AJ388" s="398"/>
      <c r="AK388" s="397"/>
      <c r="AL388" s="396"/>
      <c r="AM388" s="384"/>
      <c r="AN388" s="386"/>
      <c r="AO388" s="383"/>
      <c r="AP388" s="384"/>
      <c r="AQ388" s="386"/>
      <c r="AR388" s="400"/>
      <c r="AS388" s="401"/>
      <c r="AT388" s="384"/>
      <c r="AU388" s="386"/>
      <c r="AV388" s="400"/>
      <c r="AW388" s="402"/>
      <c r="AX388" s="105" t="str">
        <f t="shared" si="124"/>
        <v/>
      </c>
      <c r="AY388" s="105" t="str">
        <f t="shared" si="125"/>
        <v/>
      </c>
      <c r="AZ388" s="540"/>
      <c r="BA388" s="513">
        <f t="shared" si="126"/>
        <v>0</v>
      </c>
      <c r="BB388" s="513">
        <f t="shared" si="127"/>
        <v>0</v>
      </c>
      <c r="BC388" s="513">
        <f t="shared" si="128"/>
        <v>0</v>
      </c>
      <c r="BD388" s="513">
        <f t="shared" si="129"/>
        <v>0</v>
      </c>
      <c r="BE388" s="513">
        <f t="shared" si="130"/>
        <v>0</v>
      </c>
      <c r="BF388" s="513">
        <f t="shared" si="123"/>
        <v>0</v>
      </c>
      <c r="BG388" s="513">
        <f t="shared" si="131"/>
        <v>0</v>
      </c>
      <c r="BH388" s="513">
        <f t="shared" si="132"/>
        <v>0</v>
      </c>
      <c r="BI388" s="513">
        <f t="shared" si="133"/>
        <v>0</v>
      </c>
      <c r="BJ388" s="513">
        <f t="shared" si="134"/>
        <v>0</v>
      </c>
      <c r="BK388" s="513">
        <f t="shared" si="135"/>
        <v>0</v>
      </c>
      <c r="BL388" s="513">
        <f t="shared" si="136"/>
        <v>0</v>
      </c>
      <c r="BM388" s="513">
        <f t="shared" si="137"/>
        <v>0</v>
      </c>
      <c r="BN388" s="513"/>
      <c r="BO388" s="513">
        <f t="shared" si="138"/>
        <v>0</v>
      </c>
      <c r="BP388" s="540"/>
      <c r="BQ388" s="540"/>
      <c r="BR388" s="540"/>
      <c r="BS388" s="540"/>
      <c r="BT388" s="540"/>
      <c r="BU388" s="540"/>
      <c r="BV388" s="540"/>
      <c r="BW388" s="539"/>
      <c r="BX388" s="539"/>
      <c r="BY388" s="539"/>
      <c r="BZ388" s="539"/>
      <c r="CA388" s="539"/>
      <c r="CB388" s="539"/>
      <c r="CC388" s="539"/>
      <c r="CD388" s="539"/>
      <c r="CE388" s="539"/>
      <c r="CF388" s="539"/>
      <c r="CG388" s="539"/>
      <c r="CH388" s="539"/>
      <c r="CI388" s="539"/>
      <c r="CJ388" s="539"/>
      <c r="CK388" s="539"/>
      <c r="CL388" s="539"/>
      <c r="CM388" s="539"/>
      <c r="CN388" s="539"/>
      <c r="CO388" s="539"/>
      <c r="CP388" s="364"/>
      <c r="CQ388" s="364"/>
    </row>
    <row r="389" spans="1:95" s="37" customFormat="1" ht="37.5" customHeight="1" x14ac:dyDescent="0.15">
      <c r="A389" s="687" t="str">
        <f>IF(B389&lt;&gt;"",設定!$C$4,"")</f>
        <v/>
      </c>
      <c r="B389" s="253" t="str">
        <f t="shared" si="121"/>
        <v/>
      </c>
      <c r="C389" s="444">
        <f t="shared" si="122"/>
        <v>377</v>
      </c>
      <c r="D389" s="767"/>
      <c r="E389" s="403"/>
      <c r="F389" s="404"/>
      <c r="G389" s="405"/>
      <c r="H389" s="406"/>
      <c r="I389" s="407"/>
      <c r="J389" s="408" t="str">
        <f>IFERROR(IF(I389="","",VLOOKUP(I389,国・地域!A:C,2,FALSE)),"正しい番号を入力してください")</f>
        <v/>
      </c>
      <c r="K389" s="409" t="str">
        <f>IFERROR(IF(I389="","",VLOOKUP(I389,国・地域!A:C,3,FALSE)),"正しい番号を入力してください")</f>
        <v/>
      </c>
      <c r="L389" s="381"/>
      <c r="M389" s="410"/>
      <c r="N389" s="411"/>
      <c r="O389" s="411"/>
      <c r="P389" s="411"/>
      <c r="Q389" s="411"/>
      <c r="R389" s="411"/>
      <c r="S389" s="411"/>
      <c r="T389" s="411"/>
      <c r="U389" s="412"/>
      <c r="V389" s="413"/>
      <c r="W389" s="412"/>
      <c r="X389" s="413"/>
      <c r="Y389" s="414"/>
      <c r="Z389" s="415"/>
      <c r="AA389" s="416"/>
      <c r="AB389" s="417"/>
      <c r="AC389" s="416"/>
      <c r="AD389" s="415"/>
      <c r="AE389" s="418"/>
      <c r="AF389" s="417"/>
      <c r="AG389" s="416"/>
      <c r="AH389" s="415"/>
      <c r="AI389" s="418"/>
      <c r="AJ389" s="417"/>
      <c r="AK389" s="416"/>
      <c r="AL389" s="415"/>
      <c r="AM389" s="403"/>
      <c r="AN389" s="405"/>
      <c r="AO389" s="381"/>
      <c r="AP389" s="403"/>
      <c r="AQ389" s="405"/>
      <c r="AR389" s="419"/>
      <c r="AS389" s="420"/>
      <c r="AT389" s="403"/>
      <c r="AU389" s="405"/>
      <c r="AV389" s="419"/>
      <c r="AW389" s="421"/>
      <c r="AX389" s="105" t="str">
        <f t="shared" si="124"/>
        <v/>
      </c>
      <c r="AY389" s="105" t="str">
        <f t="shared" si="125"/>
        <v/>
      </c>
      <c r="AZ389" s="540"/>
      <c r="BA389" s="513">
        <f t="shared" si="126"/>
        <v>0</v>
      </c>
      <c r="BB389" s="513">
        <f t="shared" si="127"/>
        <v>0</v>
      </c>
      <c r="BC389" s="513">
        <f t="shared" si="128"/>
        <v>0</v>
      </c>
      <c r="BD389" s="513">
        <f t="shared" si="129"/>
        <v>0</v>
      </c>
      <c r="BE389" s="513">
        <f t="shared" si="130"/>
        <v>0</v>
      </c>
      <c r="BF389" s="513">
        <f t="shared" si="123"/>
        <v>0</v>
      </c>
      <c r="BG389" s="513">
        <f t="shared" si="131"/>
        <v>0</v>
      </c>
      <c r="BH389" s="513">
        <f t="shared" si="132"/>
        <v>0</v>
      </c>
      <c r="BI389" s="513">
        <f t="shared" si="133"/>
        <v>0</v>
      </c>
      <c r="BJ389" s="513">
        <f t="shared" si="134"/>
        <v>0</v>
      </c>
      <c r="BK389" s="513">
        <f t="shared" si="135"/>
        <v>0</v>
      </c>
      <c r="BL389" s="513">
        <f t="shared" si="136"/>
        <v>0</v>
      </c>
      <c r="BM389" s="513">
        <f t="shared" si="137"/>
        <v>0</v>
      </c>
      <c r="BN389" s="513"/>
      <c r="BO389" s="513">
        <f t="shared" si="138"/>
        <v>0</v>
      </c>
      <c r="BP389" s="540"/>
      <c r="BQ389" s="540"/>
      <c r="BR389" s="540"/>
      <c r="BS389" s="540"/>
      <c r="BT389" s="540"/>
      <c r="BU389" s="540"/>
      <c r="BV389" s="540"/>
      <c r="BW389" s="539"/>
      <c r="BX389" s="539"/>
      <c r="BY389" s="539"/>
      <c r="BZ389" s="539"/>
      <c r="CA389" s="539"/>
      <c r="CB389" s="539"/>
      <c r="CC389" s="539"/>
      <c r="CD389" s="539"/>
      <c r="CE389" s="539"/>
      <c r="CF389" s="539"/>
      <c r="CG389" s="539"/>
      <c r="CH389" s="539"/>
      <c r="CI389" s="539"/>
      <c r="CJ389" s="539"/>
      <c r="CK389" s="539"/>
      <c r="CL389" s="539"/>
      <c r="CM389" s="539"/>
      <c r="CN389" s="539"/>
      <c r="CO389" s="539"/>
      <c r="CP389" s="364"/>
      <c r="CQ389" s="364"/>
    </row>
    <row r="390" spans="1:95" s="37" customFormat="1" ht="37.5" customHeight="1" x14ac:dyDescent="0.15">
      <c r="A390" s="687" t="str">
        <f>IF(B390&lt;&gt;"",設定!$C$4,"")</f>
        <v/>
      </c>
      <c r="B390" s="253" t="str">
        <f t="shared" si="121"/>
        <v/>
      </c>
      <c r="C390" s="444">
        <f t="shared" si="122"/>
        <v>378</v>
      </c>
      <c r="D390" s="767"/>
      <c r="E390" s="403"/>
      <c r="F390" s="404"/>
      <c r="G390" s="405"/>
      <c r="H390" s="406"/>
      <c r="I390" s="407"/>
      <c r="J390" s="408" t="str">
        <f>IFERROR(IF(I390="","",VLOOKUP(I390,国・地域!A:C,2,FALSE)),"正しい番号を入力してください")</f>
        <v/>
      </c>
      <c r="K390" s="409" t="str">
        <f>IFERROR(IF(I390="","",VLOOKUP(I390,国・地域!A:C,3,FALSE)),"正しい番号を入力してください")</f>
        <v/>
      </c>
      <c r="L390" s="381"/>
      <c r="M390" s="410"/>
      <c r="N390" s="411"/>
      <c r="O390" s="411"/>
      <c r="P390" s="411"/>
      <c r="Q390" s="411"/>
      <c r="R390" s="411"/>
      <c r="S390" s="411"/>
      <c r="T390" s="411"/>
      <c r="U390" s="412"/>
      <c r="V390" s="413"/>
      <c r="W390" s="412"/>
      <c r="X390" s="413"/>
      <c r="Y390" s="414"/>
      <c r="Z390" s="415"/>
      <c r="AA390" s="416"/>
      <c r="AB390" s="417"/>
      <c r="AC390" s="416"/>
      <c r="AD390" s="415"/>
      <c r="AE390" s="418"/>
      <c r="AF390" s="417"/>
      <c r="AG390" s="416"/>
      <c r="AH390" s="415"/>
      <c r="AI390" s="418"/>
      <c r="AJ390" s="417"/>
      <c r="AK390" s="416"/>
      <c r="AL390" s="415"/>
      <c r="AM390" s="403"/>
      <c r="AN390" s="405"/>
      <c r="AO390" s="381"/>
      <c r="AP390" s="403"/>
      <c r="AQ390" s="405"/>
      <c r="AR390" s="419"/>
      <c r="AS390" s="420"/>
      <c r="AT390" s="403"/>
      <c r="AU390" s="405"/>
      <c r="AV390" s="419"/>
      <c r="AW390" s="421"/>
      <c r="AX390" s="105" t="str">
        <f t="shared" si="124"/>
        <v/>
      </c>
      <c r="AY390" s="105" t="str">
        <f t="shared" si="125"/>
        <v/>
      </c>
      <c r="AZ390" s="540"/>
      <c r="BA390" s="513">
        <f t="shared" si="126"/>
        <v>0</v>
      </c>
      <c r="BB390" s="513">
        <f t="shared" si="127"/>
        <v>0</v>
      </c>
      <c r="BC390" s="513">
        <f t="shared" si="128"/>
        <v>0</v>
      </c>
      <c r="BD390" s="513">
        <f t="shared" si="129"/>
        <v>0</v>
      </c>
      <c r="BE390" s="513">
        <f t="shared" si="130"/>
        <v>0</v>
      </c>
      <c r="BF390" s="513">
        <f t="shared" si="123"/>
        <v>0</v>
      </c>
      <c r="BG390" s="513">
        <f t="shared" si="131"/>
        <v>0</v>
      </c>
      <c r="BH390" s="513">
        <f t="shared" si="132"/>
        <v>0</v>
      </c>
      <c r="BI390" s="513">
        <f t="shared" si="133"/>
        <v>0</v>
      </c>
      <c r="BJ390" s="513">
        <f t="shared" si="134"/>
        <v>0</v>
      </c>
      <c r="BK390" s="513">
        <f t="shared" si="135"/>
        <v>0</v>
      </c>
      <c r="BL390" s="513">
        <f t="shared" si="136"/>
        <v>0</v>
      </c>
      <c r="BM390" s="513">
        <f t="shared" si="137"/>
        <v>0</v>
      </c>
      <c r="BN390" s="513"/>
      <c r="BO390" s="513">
        <f t="shared" si="138"/>
        <v>0</v>
      </c>
      <c r="BP390" s="540"/>
      <c r="BQ390" s="540"/>
      <c r="BR390" s="540"/>
      <c r="BS390" s="540"/>
      <c r="BT390" s="540"/>
      <c r="BU390" s="540"/>
      <c r="BV390" s="540"/>
      <c r="BW390" s="539"/>
      <c r="BX390" s="539"/>
      <c r="BY390" s="539"/>
      <c r="BZ390" s="539"/>
      <c r="CA390" s="539"/>
      <c r="CB390" s="539"/>
      <c r="CC390" s="539"/>
      <c r="CD390" s="539"/>
      <c r="CE390" s="539"/>
      <c r="CF390" s="539"/>
      <c r="CG390" s="539"/>
      <c r="CH390" s="539"/>
      <c r="CI390" s="539"/>
      <c r="CJ390" s="539"/>
      <c r="CK390" s="539"/>
      <c r="CL390" s="539"/>
      <c r="CM390" s="539"/>
      <c r="CN390" s="539"/>
      <c r="CO390" s="539"/>
      <c r="CP390" s="364"/>
      <c r="CQ390" s="364"/>
    </row>
    <row r="391" spans="1:95" s="37" customFormat="1" ht="37.5" customHeight="1" x14ac:dyDescent="0.15">
      <c r="A391" s="687" t="str">
        <f>IF(B391&lt;&gt;"",設定!$C$4,"")</f>
        <v/>
      </c>
      <c r="B391" s="253" t="str">
        <f t="shared" si="121"/>
        <v/>
      </c>
      <c r="C391" s="444">
        <f t="shared" si="122"/>
        <v>379</v>
      </c>
      <c r="D391" s="767"/>
      <c r="E391" s="403"/>
      <c r="F391" s="404"/>
      <c r="G391" s="405"/>
      <c r="H391" s="406"/>
      <c r="I391" s="407"/>
      <c r="J391" s="408" t="str">
        <f>IFERROR(IF(I391="","",VLOOKUP(I391,国・地域!A:C,2,FALSE)),"正しい番号を入力してください")</f>
        <v/>
      </c>
      <c r="K391" s="409" t="str">
        <f>IFERROR(IF(I391="","",VLOOKUP(I391,国・地域!A:C,3,FALSE)),"正しい番号を入力してください")</f>
        <v/>
      </c>
      <c r="L391" s="381"/>
      <c r="M391" s="410"/>
      <c r="N391" s="411"/>
      <c r="O391" s="411"/>
      <c r="P391" s="411"/>
      <c r="Q391" s="411"/>
      <c r="R391" s="411"/>
      <c r="S391" s="411"/>
      <c r="T391" s="411"/>
      <c r="U391" s="412"/>
      <c r="V391" s="413"/>
      <c r="W391" s="412"/>
      <c r="X391" s="413"/>
      <c r="Y391" s="414"/>
      <c r="Z391" s="415"/>
      <c r="AA391" s="416"/>
      <c r="AB391" s="417"/>
      <c r="AC391" s="416"/>
      <c r="AD391" s="415"/>
      <c r="AE391" s="418"/>
      <c r="AF391" s="417"/>
      <c r="AG391" s="416"/>
      <c r="AH391" s="415"/>
      <c r="AI391" s="418"/>
      <c r="AJ391" s="417"/>
      <c r="AK391" s="416"/>
      <c r="AL391" s="415"/>
      <c r="AM391" s="403"/>
      <c r="AN391" s="405"/>
      <c r="AO391" s="381"/>
      <c r="AP391" s="403"/>
      <c r="AQ391" s="405"/>
      <c r="AR391" s="419"/>
      <c r="AS391" s="420"/>
      <c r="AT391" s="403"/>
      <c r="AU391" s="405"/>
      <c r="AV391" s="419"/>
      <c r="AW391" s="421"/>
      <c r="AX391" s="105" t="str">
        <f t="shared" si="124"/>
        <v/>
      </c>
      <c r="AY391" s="105" t="str">
        <f t="shared" si="125"/>
        <v/>
      </c>
      <c r="AZ391" s="540"/>
      <c r="BA391" s="513">
        <f t="shared" si="126"/>
        <v>0</v>
      </c>
      <c r="BB391" s="513">
        <f t="shared" si="127"/>
        <v>0</v>
      </c>
      <c r="BC391" s="513">
        <f t="shared" si="128"/>
        <v>0</v>
      </c>
      <c r="BD391" s="513">
        <f t="shared" si="129"/>
        <v>0</v>
      </c>
      <c r="BE391" s="513">
        <f t="shared" si="130"/>
        <v>0</v>
      </c>
      <c r="BF391" s="513">
        <f t="shared" si="123"/>
        <v>0</v>
      </c>
      <c r="BG391" s="513">
        <f t="shared" si="131"/>
        <v>0</v>
      </c>
      <c r="BH391" s="513">
        <f t="shared" si="132"/>
        <v>0</v>
      </c>
      <c r="BI391" s="513">
        <f t="shared" si="133"/>
        <v>0</v>
      </c>
      <c r="BJ391" s="513">
        <f t="shared" si="134"/>
        <v>0</v>
      </c>
      <c r="BK391" s="513">
        <f t="shared" si="135"/>
        <v>0</v>
      </c>
      <c r="BL391" s="513">
        <f t="shared" si="136"/>
        <v>0</v>
      </c>
      <c r="BM391" s="513">
        <f t="shared" si="137"/>
        <v>0</v>
      </c>
      <c r="BN391" s="513"/>
      <c r="BO391" s="513">
        <f t="shared" si="138"/>
        <v>0</v>
      </c>
      <c r="BP391" s="540"/>
      <c r="BQ391" s="540"/>
      <c r="BR391" s="540"/>
      <c r="BS391" s="540"/>
      <c r="BT391" s="540"/>
      <c r="BU391" s="540"/>
      <c r="BV391" s="540"/>
      <c r="BW391" s="539"/>
      <c r="BX391" s="539"/>
      <c r="BY391" s="539"/>
      <c r="BZ391" s="539"/>
      <c r="CA391" s="539"/>
      <c r="CB391" s="539"/>
      <c r="CC391" s="539"/>
      <c r="CD391" s="539"/>
      <c r="CE391" s="539"/>
      <c r="CF391" s="539"/>
      <c r="CG391" s="539"/>
      <c r="CH391" s="539"/>
      <c r="CI391" s="539"/>
      <c r="CJ391" s="539"/>
      <c r="CK391" s="539"/>
      <c r="CL391" s="539"/>
      <c r="CM391" s="539"/>
      <c r="CN391" s="539"/>
      <c r="CO391" s="539"/>
      <c r="CP391" s="364"/>
      <c r="CQ391" s="364"/>
    </row>
    <row r="392" spans="1:95" s="37" customFormat="1" ht="37.5" customHeight="1" x14ac:dyDescent="0.15">
      <c r="A392" s="738" t="str">
        <f>IF(B392&lt;&gt;"",設定!$C$4,"")</f>
        <v/>
      </c>
      <c r="B392" s="254" t="str">
        <f t="shared" si="121"/>
        <v/>
      </c>
      <c r="C392" s="445">
        <f t="shared" si="122"/>
        <v>380</v>
      </c>
      <c r="D392" s="768"/>
      <c r="E392" s="422"/>
      <c r="F392" s="423"/>
      <c r="G392" s="424"/>
      <c r="H392" s="425"/>
      <c r="I392" s="426"/>
      <c r="J392" s="427" t="str">
        <f>IFERROR(IF(I392="","",VLOOKUP(I392,国・地域!A:C,2,FALSE)),"正しい番号を入力してください")</f>
        <v/>
      </c>
      <c r="K392" s="428" t="str">
        <f>IFERROR(IF(I392="","",VLOOKUP(I392,国・地域!A:C,3,FALSE)),"正しい番号を入力してください")</f>
        <v/>
      </c>
      <c r="L392" s="382"/>
      <c r="M392" s="429"/>
      <c r="N392" s="430"/>
      <c r="O392" s="430"/>
      <c r="P392" s="430"/>
      <c r="Q392" s="430"/>
      <c r="R392" s="430"/>
      <c r="S392" s="430"/>
      <c r="T392" s="430"/>
      <c r="U392" s="431"/>
      <c r="V392" s="432"/>
      <c r="W392" s="431"/>
      <c r="X392" s="432"/>
      <c r="Y392" s="433"/>
      <c r="Z392" s="434"/>
      <c r="AA392" s="435"/>
      <c r="AB392" s="436"/>
      <c r="AC392" s="435"/>
      <c r="AD392" s="434"/>
      <c r="AE392" s="437"/>
      <c r="AF392" s="436"/>
      <c r="AG392" s="435"/>
      <c r="AH392" s="434"/>
      <c r="AI392" s="437"/>
      <c r="AJ392" s="436"/>
      <c r="AK392" s="435"/>
      <c r="AL392" s="434"/>
      <c r="AM392" s="422"/>
      <c r="AN392" s="424"/>
      <c r="AO392" s="382"/>
      <c r="AP392" s="422"/>
      <c r="AQ392" s="424"/>
      <c r="AR392" s="438"/>
      <c r="AS392" s="439"/>
      <c r="AT392" s="422"/>
      <c r="AU392" s="424"/>
      <c r="AV392" s="438"/>
      <c r="AW392" s="440"/>
      <c r="AX392" s="105" t="str">
        <f t="shared" si="124"/>
        <v/>
      </c>
      <c r="AY392" s="105" t="str">
        <f t="shared" si="125"/>
        <v/>
      </c>
      <c r="AZ392" s="540"/>
      <c r="BA392" s="513">
        <f t="shared" si="126"/>
        <v>0</v>
      </c>
      <c r="BB392" s="513">
        <f t="shared" si="127"/>
        <v>0</v>
      </c>
      <c r="BC392" s="513">
        <f t="shared" si="128"/>
        <v>0</v>
      </c>
      <c r="BD392" s="513">
        <f t="shared" si="129"/>
        <v>0</v>
      </c>
      <c r="BE392" s="513">
        <f t="shared" si="130"/>
        <v>0</v>
      </c>
      <c r="BF392" s="513">
        <f t="shared" si="123"/>
        <v>0</v>
      </c>
      <c r="BG392" s="513">
        <f t="shared" si="131"/>
        <v>0</v>
      </c>
      <c r="BH392" s="513">
        <f t="shared" si="132"/>
        <v>0</v>
      </c>
      <c r="BI392" s="513">
        <f t="shared" si="133"/>
        <v>0</v>
      </c>
      <c r="BJ392" s="513">
        <f t="shared" si="134"/>
        <v>0</v>
      </c>
      <c r="BK392" s="513">
        <f t="shared" si="135"/>
        <v>0</v>
      </c>
      <c r="BL392" s="513">
        <f t="shared" si="136"/>
        <v>0</v>
      </c>
      <c r="BM392" s="513">
        <f t="shared" si="137"/>
        <v>0</v>
      </c>
      <c r="BN392" s="513"/>
      <c r="BO392" s="513">
        <f t="shared" si="138"/>
        <v>0</v>
      </c>
      <c r="BP392" s="540"/>
      <c r="BQ392" s="540"/>
      <c r="BR392" s="540"/>
      <c r="BS392" s="540"/>
      <c r="BT392" s="540"/>
      <c r="BU392" s="540"/>
      <c r="BV392" s="540"/>
      <c r="BW392" s="539"/>
      <c r="BX392" s="539"/>
      <c r="BY392" s="539"/>
      <c r="BZ392" s="539"/>
      <c r="CA392" s="539"/>
      <c r="CB392" s="539"/>
      <c r="CC392" s="539"/>
      <c r="CD392" s="539"/>
      <c r="CE392" s="539"/>
      <c r="CF392" s="539"/>
      <c r="CG392" s="539"/>
      <c r="CH392" s="539"/>
      <c r="CI392" s="539"/>
      <c r="CJ392" s="539"/>
      <c r="CK392" s="539"/>
      <c r="CL392" s="539"/>
      <c r="CM392" s="539"/>
      <c r="CN392" s="539"/>
      <c r="CO392" s="539"/>
      <c r="CP392" s="364"/>
      <c r="CQ392" s="364"/>
    </row>
    <row r="393" spans="1:95" s="37" customFormat="1" ht="37.5" customHeight="1" x14ac:dyDescent="0.15">
      <c r="A393" s="739" t="str">
        <f>IF(B393&lt;&gt;"",設定!$C$4,"")</f>
        <v/>
      </c>
      <c r="B393" s="731" t="str">
        <f t="shared" si="121"/>
        <v/>
      </c>
      <c r="C393" s="376">
        <f t="shared" si="122"/>
        <v>381</v>
      </c>
      <c r="D393" s="766"/>
      <c r="E393" s="384"/>
      <c r="F393" s="385"/>
      <c r="G393" s="386"/>
      <c r="H393" s="387"/>
      <c r="I393" s="388"/>
      <c r="J393" s="389" t="str">
        <f>IFERROR(IF(I393="","",VLOOKUP(I393,国・地域!A:C,2,FALSE)),"正しい番号を入力してください")</f>
        <v/>
      </c>
      <c r="K393" s="390" t="str">
        <f>IFERROR(IF(I393="","",VLOOKUP(I393,国・地域!A:C,3,FALSE)),"正しい番号を入力してください")</f>
        <v/>
      </c>
      <c r="L393" s="383"/>
      <c r="M393" s="391"/>
      <c r="N393" s="392"/>
      <c r="O393" s="392"/>
      <c r="P393" s="392"/>
      <c r="Q393" s="392"/>
      <c r="R393" s="392"/>
      <c r="S393" s="392"/>
      <c r="T393" s="392"/>
      <c r="U393" s="393"/>
      <c r="V393" s="394"/>
      <c r="W393" s="393"/>
      <c r="X393" s="394"/>
      <c r="Y393" s="395"/>
      <c r="Z393" s="396"/>
      <c r="AA393" s="397"/>
      <c r="AB393" s="398"/>
      <c r="AC393" s="397"/>
      <c r="AD393" s="396"/>
      <c r="AE393" s="399"/>
      <c r="AF393" s="398"/>
      <c r="AG393" s="397"/>
      <c r="AH393" s="396"/>
      <c r="AI393" s="399"/>
      <c r="AJ393" s="398"/>
      <c r="AK393" s="397"/>
      <c r="AL393" s="396"/>
      <c r="AM393" s="384"/>
      <c r="AN393" s="386"/>
      <c r="AO393" s="383"/>
      <c r="AP393" s="384"/>
      <c r="AQ393" s="386"/>
      <c r="AR393" s="400"/>
      <c r="AS393" s="401"/>
      <c r="AT393" s="384"/>
      <c r="AU393" s="386"/>
      <c r="AV393" s="400"/>
      <c r="AW393" s="402"/>
      <c r="AX393" s="105" t="str">
        <f t="shared" si="124"/>
        <v/>
      </c>
      <c r="AY393" s="105" t="str">
        <f t="shared" si="125"/>
        <v/>
      </c>
      <c r="AZ393" s="540"/>
      <c r="BA393" s="513">
        <f t="shared" si="126"/>
        <v>0</v>
      </c>
      <c r="BB393" s="513">
        <f t="shared" si="127"/>
        <v>0</v>
      </c>
      <c r="BC393" s="513">
        <f t="shared" si="128"/>
        <v>0</v>
      </c>
      <c r="BD393" s="513">
        <f t="shared" si="129"/>
        <v>0</v>
      </c>
      <c r="BE393" s="513">
        <f t="shared" si="130"/>
        <v>0</v>
      </c>
      <c r="BF393" s="513">
        <f t="shared" si="123"/>
        <v>0</v>
      </c>
      <c r="BG393" s="513">
        <f t="shared" si="131"/>
        <v>0</v>
      </c>
      <c r="BH393" s="513">
        <f t="shared" si="132"/>
        <v>0</v>
      </c>
      <c r="BI393" s="513">
        <f t="shared" si="133"/>
        <v>0</v>
      </c>
      <c r="BJ393" s="513">
        <f t="shared" si="134"/>
        <v>0</v>
      </c>
      <c r="BK393" s="513">
        <f t="shared" si="135"/>
        <v>0</v>
      </c>
      <c r="BL393" s="513">
        <f t="shared" si="136"/>
        <v>0</v>
      </c>
      <c r="BM393" s="513">
        <f t="shared" si="137"/>
        <v>0</v>
      </c>
      <c r="BN393" s="513"/>
      <c r="BO393" s="513">
        <f t="shared" si="138"/>
        <v>0</v>
      </c>
      <c r="BP393" s="540"/>
      <c r="BQ393" s="540"/>
      <c r="BR393" s="540"/>
      <c r="BS393" s="540"/>
      <c r="BT393" s="540"/>
      <c r="BU393" s="540"/>
      <c r="BV393" s="540"/>
      <c r="BW393" s="539"/>
      <c r="BX393" s="539"/>
      <c r="BY393" s="539"/>
      <c r="BZ393" s="539"/>
      <c r="CA393" s="539"/>
      <c r="CB393" s="539"/>
      <c r="CC393" s="539"/>
      <c r="CD393" s="539"/>
      <c r="CE393" s="539"/>
      <c r="CF393" s="539"/>
      <c r="CG393" s="539"/>
      <c r="CH393" s="539"/>
      <c r="CI393" s="539"/>
      <c r="CJ393" s="539"/>
      <c r="CK393" s="539"/>
      <c r="CL393" s="539"/>
      <c r="CM393" s="539"/>
      <c r="CN393" s="539"/>
      <c r="CO393" s="539"/>
      <c r="CP393" s="364"/>
      <c r="CQ393" s="364"/>
    </row>
    <row r="394" spans="1:95" s="37" customFormat="1" ht="37.5" customHeight="1" x14ac:dyDescent="0.15">
      <c r="A394" s="687" t="str">
        <f>IF(B394&lt;&gt;"",設定!$C$4,"")</f>
        <v/>
      </c>
      <c r="B394" s="253" t="str">
        <f t="shared" si="121"/>
        <v/>
      </c>
      <c r="C394" s="444">
        <f t="shared" si="122"/>
        <v>382</v>
      </c>
      <c r="D394" s="767"/>
      <c r="E394" s="403"/>
      <c r="F394" s="404"/>
      <c r="G394" s="405"/>
      <c r="H394" s="406"/>
      <c r="I394" s="407"/>
      <c r="J394" s="408" t="str">
        <f>IFERROR(IF(I394="","",VLOOKUP(I394,国・地域!A:C,2,FALSE)),"正しい番号を入力してください")</f>
        <v/>
      </c>
      <c r="K394" s="409" t="str">
        <f>IFERROR(IF(I394="","",VLOOKUP(I394,国・地域!A:C,3,FALSE)),"正しい番号を入力してください")</f>
        <v/>
      </c>
      <c r="L394" s="381"/>
      <c r="M394" s="410"/>
      <c r="N394" s="411"/>
      <c r="O394" s="411"/>
      <c r="P394" s="411"/>
      <c r="Q394" s="411"/>
      <c r="R394" s="411"/>
      <c r="S394" s="411"/>
      <c r="T394" s="411"/>
      <c r="U394" s="412"/>
      <c r="V394" s="413"/>
      <c r="W394" s="412"/>
      <c r="X394" s="413"/>
      <c r="Y394" s="414"/>
      <c r="Z394" s="415"/>
      <c r="AA394" s="416"/>
      <c r="AB394" s="417"/>
      <c r="AC394" s="416"/>
      <c r="AD394" s="415"/>
      <c r="AE394" s="418"/>
      <c r="AF394" s="417"/>
      <c r="AG394" s="416"/>
      <c r="AH394" s="415"/>
      <c r="AI394" s="418"/>
      <c r="AJ394" s="417"/>
      <c r="AK394" s="416"/>
      <c r="AL394" s="415"/>
      <c r="AM394" s="403"/>
      <c r="AN394" s="405"/>
      <c r="AO394" s="381"/>
      <c r="AP394" s="403"/>
      <c r="AQ394" s="405"/>
      <c r="AR394" s="419"/>
      <c r="AS394" s="420"/>
      <c r="AT394" s="403"/>
      <c r="AU394" s="405"/>
      <c r="AV394" s="419"/>
      <c r="AW394" s="421"/>
      <c r="AX394" s="105" t="str">
        <f t="shared" si="124"/>
        <v/>
      </c>
      <c r="AY394" s="105" t="str">
        <f t="shared" si="125"/>
        <v/>
      </c>
      <c r="AZ394" s="540"/>
      <c r="BA394" s="513">
        <f t="shared" si="126"/>
        <v>0</v>
      </c>
      <c r="BB394" s="513">
        <f t="shared" si="127"/>
        <v>0</v>
      </c>
      <c r="BC394" s="513">
        <f t="shared" si="128"/>
        <v>0</v>
      </c>
      <c r="BD394" s="513">
        <f t="shared" si="129"/>
        <v>0</v>
      </c>
      <c r="BE394" s="513">
        <f t="shared" si="130"/>
        <v>0</v>
      </c>
      <c r="BF394" s="513">
        <f t="shared" si="123"/>
        <v>0</v>
      </c>
      <c r="BG394" s="513">
        <f t="shared" si="131"/>
        <v>0</v>
      </c>
      <c r="BH394" s="513">
        <f t="shared" si="132"/>
        <v>0</v>
      </c>
      <c r="BI394" s="513">
        <f t="shared" si="133"/>
        <v>0</v>
      </c>
      <c r="BJ394" s="513">
        <f t="shared" si="134"/>
        <v>0</v>
      </c>
      <c r="BK394" s="513">
        <f t="shared" si="135"/>
        <v>0</v>
      </c>
      <c r="BL394" s="513">
        <f t="shared" si="136"/>
        <v>0</v>
      </c>
      <c r="BM394" s="513">
        <f t="shared" si="137"/>
        <v>0</v>
      </c>
      <c r="BN394" s="513"/>
      <c r="BO394" s="513">
        <f t="shared" si="138"/>
        <v>0</v>
      </c>
      <c r="BP394" s="540"/>
      <c r="BQ394" s="540"/>
      <c r="BR394" s="540"/>
      <c r="BS394" s="540"/>
      <c r="BT394" s="540"/>
      <c r="BU394" s="540"/>
      <c r="BV394" s="540"/>
      <c r="BW394" s="539"/>
      <c r="BX394" s="539"/>
      <c r="BY394" s="539"/>
      <c r="BZ394" s="539"/>
      <c r="CA394" s="539"/>
      <c r="CB394" s="539"/>
      <c r="CC394" s="539"/>
      <c r="CD394" s="539"/>
      <c r="CE394" s="539"/>
      <c r="CF394" s="539"/>
      <c r="CG394" s="539"/>
      <c r="CH394" s="539"/>
      <c r="CI394" s="539"/>
      <c r="CJ394" s="539"/>
      <c r="CK394" s="539"/>
      <c r="CL394" s="539"/>
      <c r="CM394" s="539"/>
      <c r="CN394" s="539"/>
      <c r="CO394" s="539"/>
      <c r="CP394" s="364"/>
      <c r="CQ394" s="364"/>
    </row>
    <row r="395" spans="1:95" s="37" customFormat="1" ht="37.5" customHeight="1" x14ac:dyDescent="0.15">
      <c r="A395" s="687" t="str">
        <f>IF(B395&lt;&gt;"",設定!$C$4,"")</f>
        <v/>
      </c>
      <c r="B395" s="253" t="str">
        <f t="shared" si="121"/>
        <v/>
      </c>
      <c r="C395" s="444">
        <f t="shared" si="122"/>
        <v>383</v>
      </c>
      <c r="D395" s="767"/>
      <c r="E395" s="403"/>
      <c r="F395" s="404"/>
      <c r="G395" s="405"/>
      <c r="H395" s="406"/>
      <c r="I395" s="407"/>
      <c r="J395" s="408" t="str">
        <f>IFERROR(IF(I395="","",VLOOKUP(I395,国・地域!A:C,2,FALSE)),"正しい番号を入力してください")</f>
        <v/>
      </c>
      <c r="K395" s="409" t="str">
        <f>IFERROR(IF(I395="","",VLOOKUP(I395,国・地域!A:C,3,FALSE)),"正しい番号を入力してください")</f>
        <v/>
      </c>
      <c r="L395" s="381"/>
      <c r="M395" s="410"/>
      <c r="N395" s="411"/>
      <c r="O395" s="411"/>
      <c r="P395" s="411"/>
      <c r="Q395" s="411"/>
      <c r="R395" s="411"/>
      <c r="S395" s="411"/>
      <c r="T395" s="411"/>
      <c r="U395" s="412"/>
      <c r="V395" s="413"/>
      <c r="W395" s="412"/>
      <c r="X395" s="413"/>
      <c r="Y395" s="414"/>
      <c r="Z395" s="415"/>
      <c r="AA395" s="416"/>
      <c r="AB395" s="417"/>
      <c r="AC395" s="416"/>
      <c r="AD395" s="415"/>
      <c r="AE395" s="418"/>
      <c r="AF395" s="417"/>
      <c r="AG395" s="416"/>
      <c r="AH395" s="415"/>
      <c r="AI395" s="418"/>
      <c r="AJ395" s="417"/>
      <c r="AK395" s="416"/>
      <c r="AL395" s="415"/>
      <c r="AM395" s="403"/>
      <c r="AN395" s="405"/>
      <c r="AO395" s="381"/>
      <c r="AP395" s="403"/>
      <c r="AQ395" s="405"/>
      <c r="AR395" s="419"/>
      <c r="AS395" s="420"/>
      <c r="AT395" s="403"/>
      <c r="AU395" s="405"/>
      <c r="AV395" s="419"/>
      <c r="AW395" s="421"/>
      <c r="AX395" s="105" t="str">
        <f t="shared" si="124"/>
        <v/>
      </c>
      <c r="AY395" s="105" t="str">
        <f t="shared" si="125"/>
        <v/>
      </c>
      <c r="AZ395" s="540"/>
      <c r="BA395" s="513">
        <f t="shared" si="126"/>
        <v>0</v>
      </c>
      <c r="BB395" s="513">
        <f t="shared" si="127"/>
        <v>0</v>
      </c>
      <c r="BC395" s="513">
        <f t="shared" si="128"/>
        <v>0</v>
      </c>
      <c r="BD395" s="513">
        <f t="shared" si="129"/>
        <v>0</v>
      </c>
      <c r="BE395" s="513">
        <f t="shared" si="130"/>
        <v>0</v>
      </c>
      <c r="BF395" s="513">
        <f t="shared" si="123"/>
        <v>0</v>
      </c>
      <c r="BG395" s="513">
        <f t="shared" si="131"/>
        <v>0</v>
      </c>
      <c r="BH395" s="513">
        <f t="shared" si="132"/>
        <v>0</v>
      </c>
      <c r="BI395" s="513">
        <f t="shared" si="133"/>
        <v>0</v>
      </c>
      <c r="BJ395" s="513">
        <f t="shared" si="134"/>
        <v>0</v>
      </c>
      <c r="BK395" s="513">
        <f t="shared" si="135"/>
        <v>0</v>
      </c>
      <c r="BL395" s="513">
        <f t="shared" si="136"/>
        <v>0</v>
      </c>
      <c r="BM395" s="513">
        <f t="shared" si="137"/>
        <v>0</v>
      </c>
      <c r="BN395" s="513"/>
      <c r="BO395" s="513">
        <f t="shared" si="138"/>
        <v>0</v>
      </c>
      <c r="BP395" s="540"/>
      <c r="BQ395" s="540"/>
      <c r="BR395" s="540"/>
      <c r="BS395" s="540"/>
      <c r="BT395" s="540"/>
      <c r="BU395" s="540"/>
      <c r="BV395" s="540"/>
      <c r="BW395" s="539"/>
      <c r="BX395" s="539"/>
      <c r="BY395" s="539"/>
      <c r="BZ395" s="539"/>
      <c r="CA395" s="539"/>
      <c r="CB395" s="539"/>
      <c r="CC395" s="539"/>
      <c r="CD395" s="539"/>
      <c r="CE395" s="539"/>
      <c r="CF395" s="539"/>
      <c r="CG395" s="539"/>
      <c r="CH395" s="539"/>
      <c r="CI395" s="539"/>
      <c r="CJ395" s="539"/>
      <c r="CK395" s="539"/>
      <c r="CL395" s="539"/>
      <c r="CM395" s="539"/>
      <c r="CN395" s="539"/>
      <c r="CO395" s="539"/>
      <c r="CP395" s="364"/>
      <c r="CQ395" s="364"/>
    </row>
    <row r="396" spans="1:95" s="37" customFormat="1" ht="37.5" customHeight="1" x14ac:dyDescent="0.15">
      <c r="A396" s="687" t="str">
        <f>IF(B396&lt;&gt;"",設定!$C$4,"")</f>
        <v/>
      </c>
      <c r="B396" s="253" t="str">
        <f t="shared" si="121"/>
        <v/>
      </c>
      <c r="C396" s="444">
        <f t="shared" si="122"/>
        <v>384</v>
      </c>
      <c r="D396" s="767"/>
      <c r="E396" s="403"/>
      <c r="F396" s="404"/>
      <c r="G396" s="405"/>
      <c r="H396" s="406"/>
      <c r="I396" s="407"/>
      <c r="J396" s="408" t="str">
        <f>IFERROR(IF(I396="","",VLOOKUP(I396,国・地域!A:C,2,FALSE)),"正しい番号を入力してください")</f>
        <v/>
      </c>
      <c r="K396" s="409" t="str">
        <f>IFERROR(IF(I396="","",VLOOKUP(I396,国・地域!A:C,3,FALSE)),"正しい番号を入力してください")</f>
        <v/>
      </c>
      <c r="L396" s="381"/>
      <c r="M396" s="410"/>
      <c r="N396" s="411"/>
      <c r="O396" s="411"/>
      <c r="P396" s="411"/>
      <c r="Q396" s="411"/>
      <c r="R396" s="411"/>
      <c r="S396" s="411"/>
      <c r="T396" s="411"/>
      <c r="U396" s="412"/>
      <c r="V396" s="413"/>
      <c r="W396" s="412"/>
      <c r="X396" s="413"/>
      <c r="Y396" s="414"/>
      <c r="Z396" s="415"/>
      <c r="AA396" s="416"/>
      <c r="AB396" s="417"/>
      <c r="AC396" s="416"/>
      <c r="AD396" s="415"/>
      <c r="AE396" s="418"/>
      <c r="AF396" s="417"/>
      <c r="AG396" s="416"/>
      <c r="AH396" s="415"/>
      <c r="AI396" s="418"/>
      <c r="AJ396" s="417"/>
      <c r="AK396" s="416"/>
      <c r="AL396" s="415"/>
      <c r="AM396" s="403"/>
      <c r="AN396" s="405"/>
      <c r="AO396" s="381"/>
      <c r="AP396" s="403"/>
      <c r="AQ396" s="405"/>
      <c r="AR396" s="419"/>
      <c r="AS396" s="420"/>
      <c r="AT396" s="403"/>
      <c r="AU396" s="405"/>
      <c r="AV396" s="419"/>
      <c r="AW396" s="421"/>
      <c r="AX396" s="105" t="str">
        <f t="shared" si="124"/>
        <v/>
      </c>
      <c r="AY396" s="105" t="str">
        <f t="shared" si="125"/>
        <v/>
      </c>
      <c r="AZ396" s="540"/>
      <c r="BA396" s="513">
        <f t="shared" si="126"/>
        <v>0</v>
      </c>
      <c r="BB396" s="513">
        <f t="shared" si="127"/>
        <v>0</v>
      </c>
      <c r="BC396" s="513">
        <f t="shared" si="128"/>
        <v>0</v>
      </c>
      <c r="BD396" s="513">
        <f t="shared" si="129"/>
        <v>0</v>
      </c>
      <c r="BE396" s="513">
        <f t="shared" si="130"/>
        <v>0</v>
      </c>
      <c r="BF396" s="513">
        <f t="shared" si="123"/>
        <v>0</v>
      </c>
      <c r="BG396" s="513">
        <f t="shared" si="131"/>
        <v>0</v>
      </c>
      <c r="BH396" s="513">
        <f t="shared" si="132"/>
        <v>0</v>
      </c>
      <c r="BI396" s="513">
        <f t="shared" si="133"/>
        <v>0</v>
      </c>
      <c r="BJ396" s="513">
        <f t="shared" si="134"/>
        <v>0</v>
      </c>
      <c r="BK396" s="513">
        <f t="shared" si="135"/>
        <v>0</v>
      </c>
      <c r="BL396" s="513">
        <f t="shared" si="136"/>
        <v>0</v>
      </c>
      <c r="BM396" s="513">
        <f t="shared" si="137"/>
        <v>0</v>
      </c>
      <c r="BN396" s="513"/>
      <c r="BO396" s="513">
        <f t="shared" si="138"/>
        <v>0</v>
      </c>
      <c r="BP396" s="540"/>
      <c r="BQ396" s="540"/>
      <c r="BR396" s="540"/>
      <c r="BS396" s="540"/>
      <c r="BT396" s="540"/>
      <c r="BU396" s="540"/>
      <c r="BV396" s="540"/>
      <c r="BW396" s="539"/>
      <c r="BX396" s="539"/>
      <c r="BY396" s="539"/>
      <c r="BZ396" s="539"/>
      <c r="CA396" s="539"/>
      <c r="CB396" s="539"/>
      <c r="CC396" s="539"/>
      <c r="CD396" s="539"/>
      <c r="CE396" s="539"/>
      <c r="CF396" s="539"/>
      <c r="CG396" s="539"/>
      <c r="CH396" s="539"/>
      <c r="CI396" s="539"/>
      <c r="CJ396" s="539"/>
      <c r="CK396" s="539"/>
      <c r="CL396" s="539"/>
      <c r="CM396" s="539"/>
      <c r="CN396" s="539"/>
      <c r="CO396" s="539"/>
      <c r="CP396" s="364"/>
      <c r="CQ396" s="364"/>
    </row>
    <row r="397" spans="1:95" s="37" customFormat="1" ht="37.5" customHeight="1" x14ac:dyDescent="0.15">
      <c r="A397" s="738" t="str">
        <f>IF(B397&lt;&gt;"",設定!$C$4,"")</f>
        <v/>
      </c>
      <c r="B397" s="254" t="str">
        <f t="shared" si="121"/>
        <v/>
      </c>
      <c r="C397" s="445">
        <f t="shared" si="122"/>
        <v>385</v>
      </c>
      <c r="D397" s="768"/>
      <c r="E397" s="422"/>
      <c r="F397" s="423"/>
      <c r="G397" s="424"/>
      <c r="H397" s="425"/>
      <c r="I397" s="426"/>
      <c r="J397" s="427" t="str">
        <f>IFERROR(IF(I397="","",VLOOKUP(I397,国・地域!A:C,2,FALSE)),"正しい番号を入力してください")</f>
        <v/>
      </c>
      <c r="K397" s="428" t="str">
        <f>IFERROR(IF(I397="","",VLOOKUP(I397,国・地域!A:C,3,FALSE)),"正しい番号を入力してください")</f>
        <v/>
      </c>
      <c r="L397" s="382"/>
      <c r="M397" s="429"/>
      <c r="N397" s="430"/>
      <c r="O397" s="430"/>
      <c r="P397" s="430"/>
      <c r="Q397" s="430"/>
      <c r="R397" s="430"/>
      <c r="S397" s="430"/>
      <c r="T397" s="430"/>
      <c r="U397" s="431"/>
      <c r="V397" s="432"/>
      <c r="W397" s="431"/>
      <c r="X397" s="432"/>
      <c r="Y397" s="433"/>
      <c r="Z397" s="434"/>
      <c r="AA397" s="435"/>
      <c r="AB397" s="436"/>
      <c r="AC397" s="435"/>
      <c r="AD397" s="434"/>
      <c r="AE397" s="437"/>
      <c r="AF397" s="436"/>
      <c r="AG397" s="435"/>
      <c r="AH397" s="434"/>
      <c r="AI397" s="437"/>
      <c r="AJ397" s="436"/>
      <c r="AK397" s="435"/>
      <c r="AL397" s="434"/>
      <c r="AM397" s="422"/>
      <c r="AN397" s="424"/>
      <c r="AO397" s="382"/>
      <c r="AP397" s="422"/>
      <c r="AQ397" s="424"/>
      <c r="AR397" s="438"/>
      <c r="AS397" s="439"/>
      <c r="AT397" s="422"/>
      <c r="AU397" s="424"/>
      <c r="AV397" s="438"/>
      <c r="AW397" s="440"/>
      <c r="AX397" s="105" t="str">
        <f t="shared" si="124"/>
        <v/>
      </c>
      <c r="AY397" s="105" t="str">
        <f t="shared" si="125"/>
        <v/>
      </c>
      <c r="AZ397" s="540"/>
      <c r="BA397" s="513">
        <f t="shared" si="126"/>
        <v>0</v>
      </c>
      <c r="BB397" s="513">
        <f t="shared" si="127"/>
        <v>0</v>
      </c>
      <c r="BC397" s="513">
        <f t="shared" si="128"/>
        <v>0</v>
      </c>
      <c r="BD397" s="513">
        <f t="shared" si="129"/>
        <v>0</v>
      </c>
      <c r="BE397" s="513">
        <f t="shared" si="130"/>
        <v>0</v>
      </c>
      <c r="BF397" s="513">
        <f t="shared" si="123"/>
        <v>0</v>
      </c>
      <c r="BG397" s="513">
        <f t="shared" si="131"/>
        <v>0</v>
      </c>
      <c r="BH397" s="513">
        <f t="shared" si="132"/>
        <v>0</v>
      </c>
      <c r="BI397" s="513">
        <f t="shared" si="133"/>
        <v>0</v>
      </c>
      <c r="BJ397" s="513">
        <f t="shared" si="134"/>
        <v>0</v>
      </c>
      <c r="BK397" s="513">
        <f t="shared" si="135"/>
        <v>0</v>
      </c>
      <c r="BL397" s="513">
        <f t="shared" si="136"/>
        <v>0</v>
      </c>
      <c r="BM397" s="513">
        <f t="shared" si="137"/>
        <v>0</v>
      </c>
      <c r="BN397" s="513"/>
      <c r="BO397" s="513">
        <f t="shared" si="138"/>
        <v>0</v>
      </c>
      <c r="BP397" s="540"/>
      <c r="BQ397" s="540"/>
      <c r="BR397" s="540"/>
      <c r="BS397" s="540"/>
      <c r="BT397" s="540"/>
      <c r="BU397" s="540"/>
      <c r="BV397" s="540"/>
      <c r="BW397" s="539"/>
      <c r="BX397" s="539"/>
      <c r="BY397" s="539"/>
      <c r="BZ397" s="539"/>
      <c r="CA397" s="539"/>
      <c r="CB397" s="539"/>
      <c r="CC397" s="539"/>
      <c r="CD397" s="539"/>
      <c r="CE397" s="539"/>
      <c r="CF397" s="539"/>
      <c r="CG397" s="539"/>
      <c r="CH397" s="539"/>
      <c r="CI397" s="539"/>
      <c r="CJ397" s="539"/>
      <c r="CK397" s="539"/>
      <c r="CL397" s="539"/>
      <c r="CM397" s="539"/>
      <c r="CN397" s="539"/>
      <c r="CO397" s="539"/>
      <c r="CP397" s="364"/>
      <c r="CQ397" s="364"/>
    </row>
    <row r="398" spans="1:95" s="37" customFormat="1" ht="37.5" customHeight="1" x14ac:dyDescent="0.15">
      <c r="A398" s="739" t="str">
        <f>IF(B398&lt;&gt;"",設定!$C$4,"")</f>
        <v/>
      </c>
      <c r="B398" s="731" t="str">
        <f t="shared" ref="B398:B461" si="139">IF(COUNTA(D398:I398,L398)&gt;0,$B$7,"")</f>
        <v/>
      </c>
      <c r="C398" s="376">
        <f t="shared" ref="C398:C461" si="140">ROW()-12</f>
        <v>386</v>
      </c>
      <c r="D398" s="766"/>
      <c r="E398" s="384"/>
      <c r="F398" s="385"/>
      <c r="G398" s="386"/>
      <c r="H398" s="387"/>
      <c r="I398" s="388"/>
      <c r="J398" s="389" t="str">
        <f>IFERROR(IF(I398="","",VLOOKUP(I398,国・地域!A:C,2,FALSE)),"正しい番号を入力してください")</f>
        <v/>
      </c>
      <c r="K398" s="390" t="str">
        <f>IFERROR(IF(I398="","",VLOOKUP(I398,国・地域!A:C,3,FALSE)),"正しい番号を入力してください")</f>
        <v/>
      </c>
      <c r="L398" s="383"/>
      <c r="M398" s="391"/>
      <c r="N398" s="392"/>
      <c r="O398" s="392"/>
      <c r="P398" s="392"/>
      <c r="Q398" s="392"/>
      <c r="R398" s="392"/>
      <c r="S398" s="392"/>
      <c r="T398" s="392"/>
      <c r="U398" s="393"/>
      <c r="V398" s="394"/>
      <c r="W398" s="393"/>
      <c r="X398" s="394"/>
      <c r="Y398" s="395"/>
      <c r="Z398" s="396"/>
      <c r="AA398" s="397"/>
      <c r="AB398" s="398"/>
      <c r="AC398" s="397"/>
      <c r="AD398" s="396"/>
      <c r="AE398" s="399"/>
      <c r="AF398" s="398"/>
      <c r="AG398" s="397"/>
      <c r="AH398" s="396"/>
      <c r="AI398" s="399"/>
      <c r="AJ398" s="398"/>
      <c r="AK398" s="397"/>
      <c r="AL398" s="396"/>
      <c r="AM398" s="384"/>
      <c r="AN398" s="386"/>
      <c r="AO398" s="383"/>
      <c r="AP398" s="384"/>
      <c r="AQ398" s="386"/>
      <c r="AR398" s="400"/>
      <c r="AS398" s="401"/>
      <c r="AT398" s="384"/>
      <c r="AU398" s="386"/>
      <c r="AV398" s="400"/>
      <c r="AW398" s="402"/>
      <c r="AX398" s="105" t="str">
        <f t="shared" si="124"/>
        <v/>
      </c>
      <c r="AY398" s="105" t="str">
        <f t="shared" si="125"/>
        <v/>
      </c>
      <c r="AZ398" s="540"/>
      <c r="BA398" s="513">
        <f t="shared" si="126"/>
        <v>0</v>
      </c>
      <c r="BB398" s="513">
        <f t="shared" si="127"/>
        <v>0</v>
      </c>
      <c r="BC398" s="513">
        <f t="shared" si="128"/>
        <v>0</v>
      </c>
      <c r="BD398" s="513">
        <f t="shared" si="129"/>
        <v>0</v>
      </c>
      <c r="BE398" s="513">
        <f t="shared" si="130"/>
        <v>0</v>
      </c>
      <c r="BF398" s="513">
        <f t="shared" ref="BF398:BF461" si="141">IF(AND($D398&lt;&gt;"",$M398="○",OR(W398="",X398="")),1,0)</f>
        <v>0</v>
      </c>
      <c r="BG398" s="513">
        <f t="shared" si="131"/>
        <v>0</v>
      </c>
      <c r="BH398" s="513">
        <f t="shared" si="132"/>
        <v>0</v>
      </c>
      <c r="BI398" s="513">
        <f t="shared" si="133"/>
        <v>0</v>
      </c>
      <c r="BJ398" s="513">
        <f t="shared" si="134"/>
        <v>0</v>
      </c>
      <c r="BK398" s="513">
        <f t="shared" si="135"/>
        <v>0</v>
      </c>
      <c r="BL398" s="513">
        <f t="shared" si="136"/>
        <v>0</v>
      </c>
      <c r="BM398" s="513">
        <f t="shared" si="137"/>
        <v>0</v>
      </c>
      <c r="BN398" s="513"/>
      <c r="BO398" s="513">
        <f t="shared" si="138"/>
        <v>0</v>
      </c>
      <c r="BP398" s="540"/>
      <c r="BQ398" s="540"/>
      <c r="BR398" s="540"/>
      <c r="BS398" s="540"/>
      <c r="BT398" s="540"/>
      <c r="BU398" s="540"/>
      <c r="BV398" s="540"/>
      <c r="BW398" s="539"/>
      <c r="BX398" s="539"/>
      <c r="BY398" s="539"/>
      <c r="BZ398" s="539"/>
      <c r="CA398" s="539"/>
      <c r="CB398" s="539"/>
      <c r="CC398" s="539"/>
      <c r="CD398" s="539"/>
      <c r="CE398" s="539"/>
      <c r="CF398" s="539"/>
      <c r="CG398" s="539"/>
      <c r="CH398" s="539"/>
      <c r="CI398" s="539"/>
      <c r="CJ398" s="539"/>
      <c r="CK398" s="539"/>
      <c r="CL398" s="539"/>
      <c r="CM398" s="539"/>
      <c r="CN398" s="539"/>
      <c r="CO398" s="539"/>
      <c r="CP398" s="364"/>
      <c r="CQ398" s="364"/>
    </row>
    <row r="399" spans="1:95" s="37" customFormat="1" ht="37.5" customHeight="1" x14ac:dyDescent="0.15">
      <c r="A399" s="687" t="str">
        <f>IF(B399&lt;&gt;"",設定!$C$4,"")</f>
        <v/>
      </c>
      <c r="B399" s="253" t="str">
        <f t="shared" si="139"/>
        <v/>
      </c>
      <c r="C399" s="444">
        <f t="shared" si="140"/>
        <v>387</v>
      </c>
      <c r="D399" s="767"/>
      <c r="E399" s="403"/>
      <c r="F399" s="404"/>
      <c r="G399" s="405"/>
      <c r="H399" s="406"/>
      <c r="I399" s="407"/>
      <c r="J399" s="408" t="str">
        <f>IFERROR(IF(I399="","",VLOOKUP(I399,国・地域!A:C,2,FALSE)),"正しい番号を入力してください")</f>
        <v/>
      </c>
      <c r="K399" s="409" t="str">
        <f>IFERROR(IF(I399="","",VLOOKUP(I399,国・地域!A:C,3,FALSE)),"正しい番号を入力してください")</f>
        <v/>
      </c>
      <c r="L399" s="381"/>
      <c r="M399" s="410"/>
      <c r="N399" s="411"/>
      <c r="O399" s="411"/>
      <c r="P399" s="411"/>
      <c r="Q399" s="411"/>
      <c r="R399" s="411"/>
      <c r="S399" s="411"/>
      <c r="T399" s="411"/>
      <c r="U399" s="412"/>
      <c r="V399" s="413"/>
      <c r="W399" s="412"/>
      <c r="X399" s="413"/>
      <c r="Y399" s="414"/>
      <c r="Z399" s="415"/>
      <c r="AA399" s="416"/>
      <c r="AB399" s="417"/>
      <c r="AC399" s="416"/>
      <c r="AD399" s="415"/>
      <c r="AE399" s="418"/>
      <c r="AF399" s="417"/>
      <c r="AG399" s="416"/>
      <c r="AH399" s="415"/>
      <c r="AI399" s="418"/>
      <c r="AJ399" s="417"/>
      <c r="AK399" s="416"/>
      <c r="AL399" s="415"/>
      <c r="AM399" s="403"/>
      <c r="AN399" s="405"/>
      <c r="AO399" s="381"/>
      <c r="AP399" s="403"/>
      <c r="AQ399" s="405"/>
      <c r="AR399" s="419"/>
      <c r="AS399" s="420"/>
      <c r="AT399" s="403"/>
      <c r="AU399" s="405"/>
      <c r="AV399" s="419"/>
      <c r="AW399" s="421"/>
      <c r="AX399" s="105" t="str">
        <f t="shared" si="124"/>
        <v/>
      </c>
      <c r="AY399" s="105" t="str">
        <f t="shared" si="125"/>
        <v/>
      </c>
      <c r="AZ399" s="540"/>
      <c r="BA399" s="513">
        <f t="shared" si="126"/>
        <v>0</v>
      </c>
      <c r="BB399" s="513">
        <f t="shared" si="127"/>
        <v>0</v>
      </c>
      <c r="BC399" s="513">
        <f t="shared" si="128"/>
        <v>0</v>
      </c>
      <c r="BD399" s="513">
        <f t="shared" si="129"/>
        <v>0</v>
      </c>
      <c r="BE399" s="513">
        <f t="shared" si="130"/>
        <v>0</v>
      </c>
      <c r="BF399" s="513">
        <f t="shared" si="141"/>
        <v>0</v>
      </c>
      <c r="BG399" s="513">
        <f t="shared" si="131"/>
        <v>0</v>
      </c>
      <c r="BH399" s="513">
        <f t="shared" si="132"/>
        <v>0</v>
      </c>
      <c r="BI399" s="513">
        <f t="shared" si="133"/>
        <v>0</v>
      </c>
      <c r="BJ399" s="513">
        <f t="shared" si="134"/>
        <v>0</v>
      </c>
      <c r="BK399" s="513">
        <f t="shared" si="135"/>
        <v>0</v>
      </c>
      <c r="BL399" s="513">
        <f t="shared" si="136"/>
        <v>0</v>
      </c>
      <c r="BM399" s="513">
        <f t="shared" si="137"/>
        <v>0</v>
      </c>
      <c r="BN399" s="513"/>
      <c r="BO399" s="513">
        <f t="shared" si="138"/>
        <v>0</v>
      </c>
      <c r="BP399" s="540"/>
      <c r="BQ399" s="540"/>
      <c r="BR399" s="540"/>
      <c r="BS399" s="540"/>
      <c r="BT399" s="540"/>
      <c r="BU399" s="540"/>
      <c r="BV399" s="540"/>
      <c r="BW399" s="539"/>
      <c r="BX399" s="539"/>
      <c r="BY399" s="539"/>
      <c r="BZ399" s="539"/>
      <c r="CA399" s="539"/>
      <c r="CB399" s="539"/>
      <c r="CC399" s="539"/>
      <c r="CD399" s="539"/>
      <c r="CE399" s="539"/>
      <c r="CF399" s="539"/>
      <c r="CG399" s="539"/>
      <c r="CH399" s="539"/>
      <c r="CI399" s="539"/>
      <c r="CJ399" s="539"/>
      <c r="CK399" s="539"/>
      <c r="CL399" s="539"/>
      <c r="CM399" s="539"/>
      <c r="CN399" s="539"/>
      <c r="CO399" s="539"/>
      <c r="CP399" s="364"/>
      <c r="CQ399" s="364"/>
    </row>
    <row r="400" spans="1:95" s="37" customFormat="1" ht="37.5" customHeight="1" x14ac:dyDescent="0.15">
      <c r="A400" s="687" t="str">
        <f>IF(B400&lt;&gt;"",設定!$C$4,"")</f>
        <v/>
      </c>
      <c r="B400" s="253" t="str">
        <f t="shared" si="139"/>
        <v/>
      </c>
      <c r="C400" s="444">
        <f t="shared" si="140"/>
        <v>388</v>
      </c>
      <c r="D400" s="767"/>
      <c r="E400" s="403"/>
      <c r="F400" s="404"/>
      <c r="G400" s="405"/>
      <c r="H400" s="406"/>
      <c r="I400" s="407"/>
      <c r="J400" s="408" t="str">
        <f>IFERROR(IF(I400="","",VLOOKUP(I400,国・地域!A:C,2,FALSE)),"正しい番号を入力してください")</f>
        <v/>
      </c>
      <c r="K400" s="409" t="str">
        <f>IFERROR(IF(I400="","",VLOOKUP(I400,国・地域!A:C,3,FALSE)),"正しい番号を入力してください")</f>
        <v/>
      </c>
      <c r="L400" s="381"/>
      <c r="M400" s="410"/>
      <c r="N400" s="411"/>
      <c r="O400" s="411"/>
      <c r="P400" s="411"/>
      <c r="Q400" s="411"/>
      <c r="R400" s="411"/>
      <c r="S400" s="411"/>
      <c r="T400" s="411"/>
      <c r="U400" s="412"/>
      <c r="V400" s="413"/>
      <c r="W400" s="412"/>
      <c r="X400" s="413"/>
      <c r="Y400" s="414"/>
      <c r="Z400" s="415"/>
      <c r="AA400" s="416"/>
      <c r="AB400" s="417"/>
      <c r="AC400" s="416"/>
      <c r="AD400" s="415"/>
      <c r="AE400" s="418"/>
      <c r="AF400" s="417"/>
      <c r="AG400" s="416"/>
      <c r="AH400" s="415"/>
      <c r="AI400" s="418"/>
      <c r="AJ400" s="417"/>
      <c r="AK400" s="416"/>
      <c r="AL400" s="415"/>
      <c r="AM400" s="403"/>
      <c r="AN400" s="405"/>
      <c r="AO400" s="381"/>
      <c r="AP400" s="403"/>
      <c r="AQ400" s="405"/>
      <c r="AR400" s="419"/>
      <c r="AS400" s="420"/>
      <c r="AT400" s="403"/>
      <c r="AU400" s="405"/>
      <c r="AV400" s="419"/>
      <c r="AW400" s="421"/>
      <c r="AX400" s="105" t="str">
        <f t="shared" si="124"/>
        <v/>
      </c>
      <c r="AY400" s="105" t="str">
        <f t="shared" si="125"/>
        <v/>
      </c>
      <c r="AZ400" s="540"/>
      <c r="BA400" s="513">
        <f t="shared" si="126"/>
        <v>0</v>
      </c>
      <c r="BB400" s="513">
        <f t="shared" si="127"/>
        <v>0</v>
      </c>
      <c r="BC400" s="513">
        <f t="shared" si="128"/>
        <v>0</v>
      </c>
      <c r="BD400" s="513">
        <f t="shared" si="129"/>
        <v>0</v>
      </c>
      <c r="BE400" s="513">
        <f t="shared" si="130"/>
        <v>0</v>
      </c>
      <c r="BF400" s="513">
        <f t="shared" si="141"/>
        <v>0</v>
      </c>
      <c r="BG400" s="513">
        <f t="shared" si="131"/>
        <v>0</v>
      </c>
      <c r="BH400" s="513">
        <f t="shared" si="132"/>
        <v>0</v>
      </c>
      <c r="BI400" s="513">
        <f t="shared" si="133"/>
        <v>0</v>
      </c>
      <c r="BJ400" s="513">
        <f t="shared" si="134"/>
        <v>0</v>
      </c>
      <c r="BK400" s="513">
        <f t="shared" si="135"/>
        <v>0</v>
      </c>
      <c r="BL400" s="513">
        <f t="shared" si="136"/>
        <v>0</v>
      </c>
      <c r="BM400" s="513">
        <f t="shared" si="137"/>
        <v>0</v>
      </c>
      <c r="BN400" s="513"/>
      <c r="BO400" s="513">
        <f t="shared" si="138"/>
        <v>0</v>
      </c>
      <c r="BP400" s="540"/>
      <c r="BQ400" s="540"/>
      <c r="BR400" s="540"/>
      <c r="BS400" s="540"/>
      <c r="BT400" s="540"/>
      <c r="BU400" s="540"/>
      <c r="BV400" s="540"/>
      <c r="BW400" s="539"/>
      <c r="BX400" s="539"/>
      <c r="BY400" s="539"/>
      <c r="BZ400" s="539"/>
      <c r="CA400" s="539"/>
      <c r="CB400" s="539"/>
      <c r="CC400" s="539"/>
      <c r="CD400" s="539"/>
      <c r="CE400" s="539"/>
      <c r="CF400" s="539"/>
      <c r="CG400" s="539"/>
      <c r="CH400" s="539"/>
      <c r="CI400" s="539"/>
      <c r="CJ400" s="539"/>
      <c r="CK400" s="539"/>
      <c r="CL400" s="539"/>
      <c r="CM400" s="539"/>
      <c r="CN400" s="539"/>
      <c r="CO400" s="539"/>
      <c r="CP400" s="364"/>
      <c r="CQ400" s="364"/>
    </row>
    <row r="401" spans="1:95" s="37" customFormat="1" ht="37.5" customHeight="1" x14ac:dyDescent="0.15">
      <c r="A401" s="687" t="str">
        <f>IF(B401&lt;&gt;"",設定!$C$4,"")</f>
        <v/>
      </c>
      <c r="B401" s="253" t="str">
        <f t="shared" si="139"/>
        <v/>
      </c>
      <c r="C401" s="444">
        <f t="shared" si="140"/>
        <v>389</v>
      </c>
      <c r="D401" s="767"/>
      <c r="E401" s="403"/>
      <c r="F401" s="404"/>
      <c r="G401" s="405"/>
      <c r="H401" s="406"/>
      <c r="I401" s="407"/>
      <c r="J401" s="408" t="str">
        <f>IFERROR(IF(I401="","",VLOOKUP(I401,国・地域!A:C,2,FALSE)),"正しい番号を入力してください")</f>
        <v/>
      </c>
      <c r="K401" s="409" t="str">
        <f>IFERROR(IF(I401="","",VLOOKUP(I401,国・地域!A:C,3,FALSE)),"正しい番号を入力してください")</f>
        <v/>
      </c>
      <c r="L401" s="381"/>
      <c r="M401" s="410"/>
      <c r="N401" s="411"/>
      <c r="O401" s="411"/>
      <c r="P401" s="411"/>
      <c r="Q401" s="411"/>
      <c r="R401" s="411"/>
      <c r="S401" s="411"/>
      <c r="T401" s="411"/>
      <c r="U401" s="412"/>
      <c r="V401" s="413"/>
      <c r="W401" s="412"/>
      <c r="X401" s="413"/>
      <c r="Y401" s="414"/>
      <c r="Z401" s="415"/>
      <c r="AA401" s="416"/>
      <c r="AB401" s="417"/>
      <c r="AC401" s="416"/>
      <c r="AD401" s="415"/>
      <c r="AE401" s="418"/>
      <c r="AF401" s="417"/>
      <c r="AG401" s="416"/>
      <c r="AH401" s="415"/>
      <c r="AI401" s="418"/>
      <c r="AJ401" s="417"/>
      <c r="AK401" s="416"/>
      <c r="AL401" s="415"/>
      <c r="AM401" s="403"/>
      <c r="AN401" s="405"/>
      <c r="AO401" s="381"/>
      <c r="AP401" s="403"/>
      <c r="AQ401" s="405"/>
      <c r="AR401" s="419"/>
      <c r="AS401" s="420"/>
      <c r="AT401" s="403"/>
      <c r="AU401" s="405"/>
      <c r="AV401" s="419"/>
      <c r="AW401" s="421"/>
      <c r="AX401" s="105" t="str">
        <f t="shared" si="124"/>
        <v/>
      </c>
      <c r="AY401" s="105" t="str">
        <f t="shared" si="125"/>
        <v/>
      </c>
      <c r="AZ401" s="540"/>
      <c r="BA401" s="513">
        <f t="shared" si="126"/>
        <v>0</v>
      </c>
      <c r="BB401" s="513">
        <f t="shared" si="127"/>
        <v>0</v>
      </c>
      <c r="BC401" s="513">
        <f t="shared" si="128"/>
        <v>0</v>
      </c>
      <c r="BD401" s="513">
        <f t="shared" si="129"/>
        <v>0</v>
      </c>
      <c r="BE401" s="513">
        <f t="shared" si="130"/>
        <v>0</v>
      </c>
      <c r="BF401" s="513">
        <f t="shared" si="141"/>
        <v>0</v>
      </c>
      <c r="BG401" s="513">
        <f t="shared" si="131"/>
        <v>0</v>
      </c>
      <c r="BH401" s="513">
        <f t="shared" si="132"/>
        <v>0</v>
      </c>
      <c r="BI401" s="513">
        <f t="shared" si="133"/>
        <v>0</v>
      </c>
      <c r="BJ401" s="513">
        <f t="shared" si="134"/>
        <v>0</v>
      </c>
      <c r="BK401" s="513">
        <f t="shared" si="135"/>
        <v>0</v>
      </c>
      <c r="BL401" s="513">
        <f t="shared" si="136"/>
        <v>0</v>
      </c>
      <c r="BM401" s="513">
        <f t="shared" si="137"/>
        <v>0</v>
      </c>
      <c r="BN401" s="513"/>
      <c r="BO401" s="513">
        <f t="shared" si="138"/>
        <v>0</v>
      </c>
      <c r="BP401" s="540"/>
      <c r="BQ401" s="540"/>
      <c r="BR401" s="540"/>
      <c r="BS401" s="540"/>
      <c r="BT401" s="540"/>
      <c r="BU401" s="540"/>
      <c r="BV401" s="540"/>
      <c r="BW401" s="539"/>
      <c r="BX401" s="539"/>
      <c r="BY401" s="539"/>
      <c r="BZ401" s="539"/>
      <c r="CA401" s="539"/>
      <c r="CB401" s="539"/>
      <c r="CC401" s="539"/>
      <c r="CD401" s="539"/>
      <c r="CE401" s="539"/>
      <c r="CF401" s="539"/>
      <c r="CG401" s="539"/>
      <c r="CH401" s="539"/>
      <c r="CI401" s="539"/>
      <c r="CJ401" s="539"/>
      <c r="CK401" s="539"/>
      <c r="CL401" s="539"/>
      <c r="CM401" s="539"/>
      <c r="CN401" s="539"/>
      <c r="CO401" s="539"/>
      <c r="CP401" s="364"/>
      <c r="CQ401" s="364"/>
    </row>
    <row r="402" spans="1:95" s="37" customFormat="1" ht="37.5" customHeight="1" x14ac:dyDescent="0.15">
      <c r="A402" s="738" t="str">
        <f>IF(B402&lt;&gt;"",設定!$C$4,"")</f>
        <v/>
      </c>
      <c r="B402" s="254" t="str">
        <f t="shared" si="139"/>
        <v/>
      </c>
      <c r="C402" s="445">
        <f t="shared" si="140"/>
        <v>390</v>
      </c>
      <c r="D402" s="768"/>
      <c r="E402" s="422"/>
      <c r="F402" s="423"/>
      <c r="G402" s="424"/>
      <c r="H402" s="425"/>
      <c r="I402" s="426"/>
      <c r="J402" s="427" t="str">
        <f>IFERROR(IF(I402="","",VLOOKUP(I402,国・地域!A:C,2,FALSE)),"正しい番号を入力してください")</f>
        <v/>
      </c>
      <c r="K402" s="428" t="str">
        <f>IFERROR(IF(I402="","",VLOOKUP(I402,国・地域!A:C,3,FALSE)),"正しい番号を入力してください")</f>
        <v/>
      </c>
      <c r="L402" s="382"/>
      <c r="M402" s="429"/>
      <c r="N402" s="430"/>
      <c r="O402" s="430"/>
      <c r="P402" s="430"/>
      <c r="Q402" s="430"/>
      <c r="R402" s="430"/>
      <c r="S402" s="430"/>
      <c r="T402" s="430"/>
      <c r="U402" s="431"/>
      <c r="V402" s="432"/>
      <c r="W402" s="431"/>
      <c r="X402" s="432"/>
      <c r="Y402" s="433"/>
      <c r="Z402" s="434"/>
      <c r="AA402" s="435"/>
      <c r="AB402" s="436"/>
      <c r="AC402" s="435"/>
      <c r="AD402" s="434"/>
      <c r="AE402" s="437"/>
      <c r="AF402" s="436"/>
      <c r="AG402" s="435"/>
      <c r="AH402" s="434"/>
      <c r="AI402" s="437"/>
      <c r="AJ402" s="436"/>
      <c r="AK402" s="435"/>
      <c r="AL402" s="434"/>
      <c r="AM402" s="422"/>
      <c r="AN402" s="424"/>
      <c r="AO402" s="382"/>
      <c r="AP402" s="422"/>
      <c r="AQ402" s="424"/>
      <c r="AR402" s="438"/>
      <c r="AS402" s="439"/>
      <c r="AT402" s="422"/>
      <c r="AU402" s="424"/>
      <c r="AV402" s="438"/>
      <c r="AW402" s="440"/>
      <c r="AX402" s="105" t="str">
        <f t="shared" si="124"/>
        <v/>
      </c>
      <c r="AY402" s="105" t="str">
        <f t="shared" si="125"/>
        <v/>
      </c>
      <c r="AZ402" s="540"/>
      <c r="BA402" s="513">
        <f t="shared" si="126"/>
        <v>0</v>
      </c>
      <c r="BB402" s="513">
        <f t="shared" si="127"/>
        <v>0</v>
      </c>
      <c r="BC402" s="513">
        <f t="shared" si="128"/>
        <v>0</v>
      </c>
      <c r="BD402" s="513">
        <f t="shared" si="129"/>
        <v>0</v>
      </c>
      <c r="BE402" s="513">
        <f t="shared" si="130"/>
        <v>0</v>
      </c>
      <c r="BF402" s="513">
        <f t="shared" si="141"/>
        <v>0</v>
      </c>
      <c r="BG402" s="513">
        <f t="shared" si="131"/>
        <v>0</v>
      </c>
      <c r="BH402" s="513">
        <f t="shared" si="132"/>
        <v>0</v>
      </c>
      <c r="BI402" s="513">
        <f t="shared" si="133"/>
        <v>0</v>
      </c>
      <c r="BJ402" s="513">
        <f t="shared" si="134"/>
        <v>0</v>
      </c>
      <c r="BK402" s="513">
        <f t="shared" si="135"/>
        <v>0</v>
      </c>
      <c r="BL402" s="513">
        <f t="shared" si="136"/>
        <v>0</v>
      </c>
      <c r="BM402" s="513">
        <f t="shared" si="137"/>
        <v>0</v>
      </c>
      <c r="BN402" s="513"/>
      <c r="BO402" s="513">
        <f t="shared" si="138"/>
        <v>0</v>
      </c>
      <c r="BP402" s="540"/>
      <c r="BQ402" s="540"/>
      <c r="BR402" s="540"/>
      <c r="BS402" s="540"/>
      <c r="BT402" s="540"/>
      <c r="BU402" s="540"/>
      <c r="BV402" s="540"/>
      <c r="BW402" s="539"/>
      <c r="BX402" s="539"/>
      <c r="BY402" s="539"/>
      <c r="BZ402" s="539"/>
      <c r="CA402" s="539"/>
      <c r="CB402" s="539"/>
      <c r="CC402" s="539"/>
      <c r="CD402" s="539"/>
      <c r="CE402" s="539"/>
      <c r="CF402" s="539"/>
      <c r="CG402" s="539"/>
      <c r="CH402" s="539"/>
      <c r="CI402" s="539"/>
      <c r="CJ402" s="539"/>
      <c r="CK402" s="539"/>
      <c r="CL402" s="539"/>
      <c r="CM402" s="539"/>
      <c r="CN402" s="539"/>
      <c r="CO402" s="539"/>
      <c r="CP402" s="364"/>
      <c r="CQ402" s="364"/>
    </row>
    <row r="403" spans="1:95" s="37" customFormat="1" ht="37.5" customHeight="1" x14ac:dyDescent="0.15">
      <c r="A403" s="739" t="str">
        <f>IF(B403&lt;&gt;"",設定!$C$4,"")</f>
        <v/>
      </c>
      <c r="B403" s="731" t="str">
        <f t="shared" si="139"/>
        <v/>
      </c>
      <c r="C403" s="376">
        <f t="shared" si="140"/>
        <v>391</v>
      </c>
      <c r="D403" s="766"/>
      <c r="E403" s="384"/>
      <c r="F403" s="385"/>
      <c r="G403" s="386"/>
      <c r="H403" s="387"/>
      <c r="I403" s="388"/>
      <c r="J403" s="389" t="str">
        <f>IFERROR(IF(I403="","",VLOOKUP(I403,国・地域!A:C,2,FALSE)),"正しい番号を入力してください")</f>
        <v/>
      </c>
      <c r="K403" s="390" t="str">
        <f>IFERROR(IF(I403="","",VLOOKUP(I403,国・地域!A:C,3,FALSE)),"正しい番号を入力してください")</f>
        <v/>
      </c>
      <c r="L403" s="383"/>
      <c r="M403" s="391"/>
      <c r="N403" s="392"/>
      <c r="O403" s="392"/>
      <c r="P403" s="392"/>
      <c r="Q403" s="392"/>
      <c r="R403" s="392"/>
      <c r="S403" s="392"/>
      <c r="T403" s="392"/>
      <c r="U403" s="393"/>
      <c r="V403" s="394"/>
      <c r="W403" s="393"/>
      <c r="X403" s="394"/>
      <c r="Y403" s="395"/>
      <c r="Z403" s="396"/>
      <c r="AA403" s="397"/>
      <c r="AB403" s="398"/>
      <c r="AC403" s="397"/>
      <c r="AD403" s="396"/>
      <c r="AE403" s="399"/>
      <c r="AF403" s="398"/>
      <c r="AG403" s="397"/>
      <c r="AH403" s="396"/>
      <c r="AI403" s="399"/>
      <c r="AJ403" s="398"/>
      <c r="AK403" s="397"/>
      <c r="AL403" s="396"/>
      <c r="AM403" s="384"/>
      <c r="AN403" s="386"/>
      <c r="AO403" s="383"/>
      <c r="AP403" s="384"/>
      <c r="AQ403" s="386"/>
      <c r="AR403" s="400"/>
      <c r="AS403" s="401"/>
      <c r="AT403" s="384"/>
      <c r="AU403" s="386"/>
      <c r="AV403" s="400"/>
      <c r="AW403" s="402"/>
      <c r="AX403" s="105" t="str">
        <f t="shared" si="124"/>
        <v/>
      </c>
      <c r="AY403" s="105" t="str">
        <f t="shared" si="125"/>
        <v/>
      </c>
      <c r="AZ403" s="540"/>
      <c r="BA403" s="513">
        <f t="shared" si="126"/>
        <v>0</v>
      </c>
      <c r="BB403" s="513">
        <f t="shared" si="127"/>
        <v>0</v>
      </c>
      <c r="BC403" s="513">
        <f t="shared" si="128"/>
        <v>0</v>
      </c>
      <c r="BD403" s="513">
        <f t="shared" si="129"/>
        <v>0</v>
      </c>
      <c r="BE403" s="513">
        <f t="shared" si="130"/>
        <v>0</v>
      </c>
      <c r="BF403" s="513">
        <f t="shared" si="141"/>
        <v>0</v>
      </c>
      <c r="BG403" s="513">
        <f t="shared" si="131"/>
        <v>0</v>
      </c>
      <c r="BH403" s="513">
        <f t="shared" si="132"/>
        <v>0</v>
      </c>
      <c r="BI403" s="513">
        <f t="shared" si="133"/>
        <v>0</v>
      </c>
      <c r="BJ403" s="513">
        <f t="shared" si="134"/>
        <v>0</v>
      </c>
      <c r="BK403" s="513">
        <f t="shared" si="135"/>
        <v>0</v>
      </c>
      <c r="BL403" s="513">
        <f t="shared" si="136"/>
        <v>0</v>
      </c>
      <c r="BM403" s="513">
        <f t="shared" si="137"/>
        <v>0</v>
      </c>
      <c r="BN403" s="513"/>
      <c r="BO403" s="513">
        <f t="shared" si="138"/>
        <v>0</v>
      </c>
      <c r="BP403" s="540"/>
      <c r="BQ403" s="540"/>
      <c r="BR403" s="540"/>
      <c r="BS403" s="540"/>
      <c r="BT403" s="540"/>
      <c r="BU403" s="540"/>
      <c r="BV403" s="540"/>
      <c r="BW403" s="539"/>
      <c r="BX403" s="539"/>
      <c r="BY403" s="539"/>
      <c r="BZ403" s="539"/>
      <c r="CA403" s="539"/>
      <c r="CB403" s="539"/>
      <c r="CC403" s="539"/>
      <c r="CD403" s="539"/>
      <c r="CE403" s="539"/>
      <c r="CF403" s="539"/>
      <c r="CG403" s="539"/>
      <c r="CH403" s="539"/>
      <c r="CI403" s="539"/>
      <c r="CJ403" s="539"/>
      <c r="CK403" s="539"/>
      <c r="CL403" s="539"/>
      <c r="CM403" s="539"/>
      <c r="CN403" s="539"/>
      <c r="CO403" s="539"/>
      <c r="CP403" s="364"/>
      <c r="CQ403" s="364"/>
    </row>
    <row r="404" spans="1:95" s="37" customFormat="1" ht="37.5" customHeight="1" x14ac:dyDescent="0.15">
      <c r="A404" s="687" t="str">
        <f>IF(B404&lt;&gt;"",設定!$C$4,"")</f>
        <v/>
      </c>
      <c r="B404" s="253" t="str">
        <f t="shared" si="139"/>
        <v/>
      </c>
      <c r="C404" s="444">
        <f t="shared" si="140"/>
        <v>392</v>
      </c>
      <c r="D404" s="767"/>
      <c r="E404" s="403"/>
      <c r="F404" s="404"/>
      <c r="G404" s="405"/>
      <c r="H404" s="406"/>
      <c r="I404" s="407"/>
      <c r="J404" s="408" t="str">
        <f>IFERROR(IF(I404="","",VLOOKUP(I404,国・地域!A:C,2,FALSE)),"正しい番号を入力してください")</f>
        <v/>
      </c>
      <c r="K404" s="409" t="str">
        <f>IFERROR(IF(I404="","",VLOOKUP(I404,国・地域!A:C,3,FALSE)),"正しい番号を入力してください")</f>
        <v/>
      </c>
      <c r="L404" s="381"/>
      <c r="M404" s="410"/>
      <c r="N404" s="411"/>
      <c r="O404" s="411"/>
      <c r="P404" s="411"/>
      <c r="Q404" s="411"/>
      <c r="R404" s="411"/>
      <c r="S404" s="411"/>
      <c r="T404" s="411"/>
      <c r="U404" s="412"/>
      <c r="V404" s="413"/>
      <c r="W404" s="412"/>
      <c r="X404" s="413"/>
      <c r="Y404" s="414"/>
      <c r="Z404" s="415"/>
      <c r="AA404" s="416"/>
      <c r="AB404" s="417"/>
      <c r="AC404" s="416"/>
      <c r="AD404" s="415"/>
      <c r="AE404" s="418"/>
      <c r="AF404" s="417"/>
      <c r="AG404" s="416"/>
      <c r="AH404" s="415"/>
      <c r="AI404" s="418"/>
      <c r="AJ404" s="417"/>
      <c r="AK404" s="416"/>
      <c r="AL404" s="415"/>
      <c r="AM404" s="403"/>
      <c r="AN404" s="405"/>
      <c r="AO404" s="381"/>
      <c r="AP404" s="403"/>
      <c r="AQ404" s="405"/>
      <c r="AR404" s="419"/>
      <c r="AS404" s="420"/>
      <c r="AT404" s="403"/>
      <c r="AU404" s="405"/>
      <c r="AV404" s="419"/>
      <c r="AW404" s="421"/>
      <c r="AX404" s="105" t="str">
        <f t="shared" si="124"/>
        <v/>
      </c>
      <c r="AY404" s="105" t="str">
        <f t="shared" si="125"/>
        <v/>
      </c>
      <c r="AZ404" s="540"/>
      <c r="BA404" s="513">
        <f t="shared" si="126"/>
        <v>0</v>
      </c>
      <c r="BB404" s="513">
        <f t="shared" si="127"/>
        <v>0</v>
      </c>
      <c r="BC404" s="513">
        <f t="shared" si="128"/>
        <v>0</v>
      </c>
      <c r="BD404" s="513">
        <f t="shared" si="129"/>
        <v>0</v>
      </c>
      <c r="BE404" s="513">
        <f t="shared" si="130"/>
        <v>0</v>
      </c>
      <c r="BF404" s="513">
        <f t="shared" si="141"/>
        <v>0</v>
      </c>
      <c r="BG404" s="513">
        <f t="shared" si="131"/>
        <v>0</v>
      </c>
      <c r="BH404" s="513">
        <f t="shared" si="132"/>
        <v>0</v>
      </c>
      <c r="BI404" s="513">
        <f t="shared" si="133"/>
        <v>0</v>
      </c>
      <c r="BJ404" s="513">
        <f t="shared" si="134"/>
        <v>0</v>
      </c>
      <c r="BK404" s="513">
        <f t="shared" si="135"/>
        <v>0</v>
      </c>
      <c r="BL404" s="513">
        <f t="shared" si="136"/>
        <v>0</v>
      </c>
      <c r="BM404" s="513">
        <f t="shared" si="137"/>
        <v>0</v>
      </c>
      <c r="BN404" s="513"/>
      <c r="BO404" s="513">
        <f t="shared" si="138"/>
        <v>0</v>
      </c>
      <c r="BP404" s="540"/>
      <c r="BQ404" s="540"/>
      <c r="BR404" s="540"/>
      <c r="BS404" s="540"/>
      <c r="BT404" s="540"/>
      <c r="BU404" s="540"/>
      <c r="BV404" s="540"/>
      <c r="BW404" s="539"/>
      <c r="BX404" s="539"/>
      <c r="BY404" s="539"/>
      <c r="BZ404" s="539"/>
      <c r="CA404" s="539"/>
      <c r="CB404" s="539"/>
      <c r="CC404" s="539"/>
      <c r="CD404" s="539"/>
      <c r="CE404" s="539"/>
      <c r="CF404" s="539"/>
      <c r="CG404" s="539"/>
      <c r="CH404" s="539"/>
      <c r="CI404" s="539"/>
      <c r="CJ404" s="539"/>
      <c r="CK404" s="539"/>
      <c r="CL404" s="539"/>
      <c r="CM404" s="539"/>
      <c r="CN404" s="539"/>
      <c r="CO404" s="539"/>
      <c r="CP404" s="364"/>
      <c r="CQ404" s="364"/>
    </row>
    <row r="405" spans="1:95" s="37" customFormat="1" ht="37.5" customHeight="1" x14ac:dyDescent="0.15">
      <c r="A405" s="687" t="str">
        <f>IF(B405&lt;&gt;"",設定!$C$4,"")</f>
        <v/>
      </c>
      <c r="B405" s="253" t="str">
        <f t="shared" si="139"/>
        <v/>
      </c>
      <c r="C405" s="444">
        <f t="shared" si="140"/>
        <v>393</v>
      </c>
      <c r="D405" s="767"/>
      <c r="E405" s="403"/>
      <c r="F405" s="404"/>
      <c r="G405" s="405"/>
      <c r="H405" s="406"/>
      <c r="I405" s="407"/>
      <c r="J405" s="408" t="str">
        <f>IFERROR(IF(I405="","",VLOOKUP(I405,国・地域!A:C,2,FALSE)),"正しい番号を入力してください")</f>
        <v/>
      </c>
      <c r="K405" s="409" t="str">
        <f>IFERROR(IF(I405="","",VLOOKUP(I405,国・地域!A:C,3,FALSE)),"正しい番号を入力してください")</f>
        <v/>
      </c>
      <c r="L405" s="381"/>
      <c r="M405" s="410"/>
      <c r="N405" s="411"/>
      <c r="O405" s="411"/>
      <c r="P405" s="411"/>
      <c r="Q405" s="411"/>
      <c r="R405" s="411"/>
      <c r="S405" s="411"/>
      <c r="T405" s="411"/>
      <c r="U405" s="412"/>
      <c r="V405" s="413"/>
      <c r="W405" s="412"/>
      <c r="X405" s="413"/>
      <c r="Y405" s="414"/>
      <c r="Z405" s="415"/>
      <c r="AA405" s="416"/>
      <c r="AB405" s="417"/>
      <c r="AC405" s="416"/>
      <c r="AD405" s="415"/>
      <c r="AE405" s="418"/>
      <c r="AF405" s="417"/>
      <c r="AG405" s="416"/>
      <c r="AH405" s="415"/>
      <c r="AI405" s="418"/>
      <c r="AJ405" s="417"/>
      <c r="AK405" s="416"/>
      <c r="AL405" s="415"/>
      <c r="AM405" s="403"/>
      <c r="AN405" s="405"/>
      <c r="AO405" s="381"/>
      <c r="AP405" s="403"/>
      <c r="AQ405" s="405"/>
      <c r="AR405" s="419"/>
      <c r="AS405" s="420"/>
      <c r="AT405" s="403"/>
      <c r="AU405" s="405"/>
      <c r="AV405" s="419"/>
      <c r="AW405" s="421"/>
      <c r="AX405" s="105" t="str">
        <f t="shared" si="124"/>
        <v/>
      </c>
      <c r="AY405" s="105" t="str">
        <f t="shared" si="125"/>
        <v/>
      </c>
      <c r="AZ405" s="540"/>
      <c r="BA405" s="513">
        <f t="shared" si="126"/>
        <v>0</v>
      </c>
      <c r="BB405" s="513">
        <f t="shared" si="127"/>
        <v>0</v>
      </c>
      <c r="BC405" s="513">
        <f t="shared" si="128"/>
        <v>0</v>
      </c>
      <c r="BD405" s="513">
        <f t="shared" si="129"/>
        <v>0</v>
      </c>
      <c r="BE405" s="513">
        <f t="shared" si="130"/>
        <v>0</v>
      </c>
      <c r="BF405" s="513">
        <f t="shared" si="141"/>
        <v>0</v>
      </c>
      <c r="BG405" s="513">
        <f t="shared" si="131"/>
        <v>0</v>
      </c>
      <c r="BH405" s="513">
        <f t="shared" si="132"/>
        <v>0</v>
      </c>
      <c r="BI405" s="513">
        <f t="shared" si="133"/>
        <v>0</v>
      </c>
      <c r="BJ405" s="513">
        <f t="shared" si="134"/>
        <v>0</v>
      </c>
      <c r="BK405" s="513">
        <f t="shared" si="135"/>
        <v>0</v>
      </c>
      <c r="BL405" s="513">
        <f t="shared" si="136"/>
        <v>0</v>
      </c>
      <c r="BM405" s="513">
        <f t="shared" si="137"/>
        <v>0</v>
      </c>
      <c r="BN405" s="513"/>
      <c r="BO405" s="513">
        <f t="shared" si="138"/>
        <v>0</v>
      </c>
      <c r="BP405" s="540"/>
      <c r="BQ405" s="540"/>
      <c r="BR405" s="540"/>
      <c r="BS405" s="540"/>
      <c r="BT405" s="540"/>
      <c r="BU405" s="540"/>
      <c r="BV405" s="540"/>
      <c r="BW405" s="539"/>
      <c r="BX405" s="539"/>
      <c r="BY405" s="539"/>
      <c r="BZ405" s="539"/>
      <c r="CA405" s="539"/>
      <c r="CB405" s="539"/>
      <c r="CC405" s="539"/>
      <c r="CD405" s="539"/>
      <c r="CE405" s="539"/>
      <c r="CF405" s="539"/>
      <c r="CG405" s="539"/>
      <c r="CH405" s="539"/>
      <c r="CI405" s="539"/>
      <c r="CJ405" s="539"/>
      <c r="CK405" s="539"/>
      <c r="CL405" s="539"/>
      <c r="CM405" s="539"/>
      <c r="CN405" s="539"/>
      <c r="CO405" s="539"/>
      <c r="CP405" s="364"/>
      <c r="CQ405" s="364"/>
    </row>
    <row r="406" spans="1:95" s="37" customFormat="1" ht="37.5" customHeight="1" x14ac:dyDescent="0.15">
      <c r="A406" s="687" t="str">
        <f>IF(B406&lt;&gt;"",設定!$C$4,"")</f>
        <v/>
      </c>
      <c r="B406" s="253" t="str">
        <f t="shared" si="139"/>
        <v/>
      </c>
      <c r="C406" s="444">
        <f t="shared" si="140"/>
        <v>394</v>
      </c>
      <c r="D406" s="767"/>
      <c r="E406" s="403"/>
      <c r="F406" s="404"/>
      <c r="G406" s="405"/>
      <c r="H406" s="406"/>
      <c r="I406" s="407"/>
      <c r="J406" s="408" t="str">
        <f>IFERROR(IF(I406="","",VLOOKUP(I406,国・地域!A:C,2,FALSE)),"正しい番号を入力してください")</f>
        <v/>
      </c>
      <c r="K406" s="409" t="str">
        <f>IFERROR(IF(I406="","",VLOOKUP(I406,国・地域!A:C,3,FALSE)),"正しい番号を入力してください")</f>
        <v/>
      </c>
      <c r="L406" s="381"/>
      <c r="M406" s="410"/>
      <c r="N406" s="411"/>
      <c r="O406" s="411"/>
      <c r="P406" s="411"/>
      <c r="Q406" s="411"/>
      <c r="R406" s="411"/>
      <c r="S406" s="411"/>
      <c r="T406" s="411"/>
      <c r="U406" s="412"/>
      <c r="V406" s="413"/>
      <c r="W406" s="412"/>
      <c r="X406" s="413"/>
      <c r="Y406" s="414"/>
      <c r="Z406" s="415"/>
      <c r="AA406" s="416"/>
      <c r="AB406" s="417"/>
      <c r="AC406" s="416"/>
      <c r="AD406" s="415"/>
      <c r="AE406" s="418"/>
      <c r="AF406" s="417"/>
      <c r="AG406" s="416"/>
      <c r="AH406" s="415"/>
      <c r="AI406" s="418"/>
      <c r="AJ406" s="417"/>
      <c r="AK406" s="416"/>
      <c r="AL406" s="415"/>
      <c r="AM406" s="403"/>
      <c r="AN406" s="405"/>
      <c r="AO406" s="381"/>
      <c r="AP406" s="403"/>
      <c r="AQ406" s="405"/>
      <c r="AR406" s="419"/>
      <c r="AS406" s="420"/>
      <c r="AT406" s="403"/>
      <c r="AU406" s="405"/>
      <c r="AV406" s="419"/>
      <c r="AW406" s="421"/>
      <c r="AX406" s="105" t="str">
        <f t="shared" si="124"/>
        <v/>
      </c>
      <c r="AY406" s="105" t="str">
        <f t="shared" si="125"/>
        <v/>
      </c>
      <c r="AZ406" s="540"/>
      <c r="BA406" s="513">
        <f t="shared" si="126"/>
        <v>0</v>
      </c>
      <c r="BB406" s="513">
        <f t="shared" si="127"/>
        <v>0</v>
      </c>
      <c r="BC406" s="513">
        <f t="shared" si="128"/>
        <v>0</v>
      </c>
      <c r="BD406" s="513">
        <f t="shared" si="129"/>
        <v>0</v>
      </c>
      <c r="BE406" s="513">
        <f t="shared" si="130"/>
        <v>0</v>
      </c>
      <c r="BF406" s="513">
        <f t="shared" si="141"/>
        <v>0</v>
      </c>
      <c r="BG406" s="513">
        <f t="shared" si="131"/>
        <v>0</v>
      </c>
      <c r="BH406" s="513">
        <f t="shared" si="132"/>
        <v>0</v>
      </c>
      <c r="BI406" s="513">
        <f t="shared" si="133"/>
        <v>0</v>
      </c>
      <c r="BJ406" s="513">
        <f t="shared" si="134"/>
        <v>0</v>
      </c>
      <c r="BK406" s="513">
        <f t="shared" si="135"/>
        <v>0</v>
      </c>
      <c r="BL406" s="513">
        <f t="shared" si="136"/>
        <v>0</v>
      </c>
      <c r="BM406" s="513">
        <f t="shared" si="137"/>
        <v>0</v>
      </c>
      <c r="BN406" s="513"/>
      <c r="BO406" s="513">
        <f t="shared" si="138"/>
        <v>0</v>
      </c>
      <c r="BP406" s="540"/>
      <c r="BQ406" s="540"/>
      <c r="BR406" s="540"/>
      <c r="BS406" s="540"/>
      <c r="BT406" s="540"/>
      <c r="BU406" s="540"/>
      <c r="BV406" s="540"/>
      <c r="BW406" s="539"/>
      <c r="BX406" s="539"/>
      <c r="BY406" s="539"/>
      <c r="BZ406" s="539"/>
      <c r="CA406" s="539"/>
      <c r="CB406" s="539"/>
      <c r="CC406" s="539"/>
      <c r="CD406" s="539"/>
      <c r="CE406" s="539"/>
      <c r="CF406" s="539"/>
      <c r="CG406" s="539"/>
      <c r="CH406" s="539"/>
      <c r="CI406" s="539"/>
      <c r="CJ406" s="539"/>
      <c r="CK406" s="539"/>
      <c r="CL406" s="539"/>
      <c r="CM406" s="539"/>
      <c r="CN406" s="539"/>
      <c r="CO406" s="539"/>
      <c r="CP406" s="364"/>
      <c r="CQ406" s="364"/>
    </row>
    <row r="407" spans="1:95" s="37" customFormat="1" ht="37.5" customHeight="1" x14ac:dyDescent="0.15">
      <c r="A407" s="738" t="str">
        <f>IF(B407&lt;&gt;"",設定!$C$4,"")</f>
        <v/>
      </c>
      <c r="B407" s="254" t="str">
        <f t="shared" si="139"/>
        <v/>
      </c>
      <c r="C407" s="445">
        <f t="shared" si="140"/>
        <v>395</v>
      </c>
      <c r="D407" s="768"/>
      <c r="E407" s="422"/>
      <c r="F407" s="423"/>
      <c r="G407" s="424"/>
      <c r="H407" s="425"/>
      <c r="I407" s="426"/>
      <c r="J407" s="427" t="str">
        <f>IFERROR(IF(I407="","",VLOOKUP(I407,国・地域!A:C,2,FALSE)),"正しい番号を入力してください")</f>
        <v/>
      </c>
      <c r="K407" s="428" t="str">
        <f>IFERROR(IF(I407="","",VLOOKUP(I407,国・地域!A:C,3,FALSE)),"正しい番号を入力してください")</f>
        <v/>
      </c>
      <c r="L407" s="382"/>
      <c r="M407" s="429"/>
      <c r="N407" s="430"/>
      <c r="O407" s="430"/>
      <c r="P407" s="430"/>
      <c r="Q407" s="430"/>
      <c r="R407" s="430"/>
      <c r="S407" s="430"/>
      <c r="T407" s="430"/>
      <c r="U407" s="431"/>
      <c r="V407" s="432"/>
      <c r="W407" s="431"/>
      <c r="X407" s="432"/>
      <c r="Y407" s="433"/>
      <c r="Z407" s="434"/>
      <c r="AA407" s="435"/>
      <c r="AB407" s="436"/>
      <c r="AC407" s="435"/>
      <c r="AD407" s="434"/>
      <c r="AE407" s="437"/>
      <c r="AF407" s="436"/>
      <c r="AG407" s="435"/>
      <c r="AH407" s="434"/>
      <c r="AI407" s="437"/>
      <c r="AJ407" s="436"/>
      <c r="AK407" s="435"/>
      <c r="AL407" s="434"/>
      <c r="AM407" s="422"/>
      <c r="AN407" s="424"/>
      <c r="AO407" s="382"/>
      <c r="AP407" s="422"/>
      <c r="AQ407" s="424"/>
      <c r="AR407" s="438"/>
      <c r="AS407" s="439"/>
      <c r="AT407" s="422"/>
      <c r="AU407" s="424"/>
      <c r="AV407" s="438"/>
      <c r="AW407" s="440"/>
      <c r="AX407" s="105" t="str">
        <f t="shared" si="124"/>
        <v/>
      </c>
      <c r="AY407" s="105" t="str">
        <f t="shared" si="125"/>
        <v/>
      </c>
      <c r="AZ407" s="540"/>
      <c r="BA407" s="513">
        <f t="shared" si="126"/>
        <v>0</v>
      </c>
      <c r="BB407" s="513">
        <f t="shared" si="127"/>
        <v>0</v>
      </c>
      <c r="BC407" s="513">
        <f t="shared" si="128"/>
        <v>0</v>
      </c>
      <c r="BD407" s="513">
        <f t="shared" si="129"/>
        <v>0</v>
      </c>
      <c r="BE407" s="513">
        <f t="shared" si="130"/>
        <v>0</v>
      </c>
      <c r="BF407" s="513">
        <f t="shared" si="141"/>
        <v>0</v>
      </c>
      <c r="BG407" s="513">
        <f t="shared" si="131"/>
        <v>0</v>
      </c>
      <c r="BH407" s="513">
        <f t="shared" si="132"/>
        <v>0</v>
      </c>
      <c r="BI407" s="513">
        <f t="shared" si="133"/>
        <v>0</v>
      </c>
      <c r="BJ407" s="513">
        <f t="shared" si="134"/>
        <v>0</v>
      </c>
      <c r="BK407" s="513">
        <f t="shared" si="135"/>
        <v>0</v>
      </c>
      <c r="BL407" s="513">
        <f t="shared" si="136"/>
        <v>0</v>
      </c>
      <c r="BM407" s="513">
        <f t="shared" si="137"/>
        <v>0</v>
      </c>
      <c r="BN407" s="513"/>
      <c r="BO407" s="513">
        <f t="shared" si="138"/>
        <v>0</v>
      </c>
      <c r="BP407" s="540"/>
      <c r="BQ407" s="540"/>
      <c r="BR407" s="540"/>
      <c r="BS407" s="540"/>
      <c r="BT407" s="540"/>
      <c r="BU407" s="540"/>
      <c r="BV407" s="540"/>
      <c r="BW407" s="539"/>
      <c r="BX407" s="539"/>
      <c r="BY407" s="539"/>
      <c r="BZ407" s="539"/>
      <c r="CA407" s="539"/>
      <c r="CB407" s="539"/>
      <c r="CC407" s="539"/>
      <c r="CD407" s="539"/>
      <c r="CE407" s="539"/>
      <c r="CF407" s="539"/>
      <c r="CG407" s="539"/>
      <c r="CH407" s="539"/>
      <c r="CI407" s="539"/>
      <c r="CJ407" s="539"/>
      <c r="CK407" s="539"/>
      <c r="CL407" s="539"/>
      <c r="CM407" s="539"/>
      <c r="CN407" s="539"/>
      <c r="CO407" s="539"/>
      <c r="CP407" s="364"/>
      <c r="CQ407" s="364"/>
    </row>
    <row r="408" spans="1:95" s="37" customFormat="1" ht="37.5" customHeight="1" x14ac:dyDescent="0.15">
      <c r="A408" s="739" t="str">
        <f>IF(B408&lt;&gt;"",設定!$C$4,"")</f>
        <v/>
      </c>
      <c r="B408" s="731" t="str">
        <f t="shared" si="139"/>
        <v/>
      </c>
      <c r="C408" s="376">
        <f t="shared" si="140"/>
        <v>396</v>
      </c>
      <c r="D408" s="766"/>
      <c r="E408" s="384"/>
      <c r="F408" s="385"/>
      <c r="G408" s="386"/>
      <c r="H408" s="387"/>
      <c r="I408" s="388"/>
      <c r="J408" s="389" t="str">
        <f>IFERROR(IF(I408="","",VLOOKUP(I408,国・地域!A:C,2,FALSE)),"正しい番号を入力してください")</f>
        <v/>
      </c>
      <c r="K408" s="390" t="str">
        <f>IFERROR(IF(I408="","",VLOOKUP(I408,国・地域!A:C,3,FALSE)),"正しい番号を入力してください")</f>
        <v/>
      </c>
      <c r="L408" s="383"/>
      <c r="M408" s="391"/>
      <c r="N408" s="392"/>
      <c r="O408" s="392"/>
      <c r="P408" s="392"/>
      <c r="Q408" s="392"/>
      <c r="R408" s="392"/>
      <c r="S408" s="392"/>
      <c r="T408" s="392"/>
      <c r="U408" s="393"/>
      <c r="V408" s="394"/>
      <c r="W408" s="393"/>
      <c r="X408" s="394"/>
      <c r="Y408" s="395"/>
      <c r="Z408" s="396"/>
      <c r="AA408" s="397"/>
      <c r="AB408" s="398"/>
      <c r="AC408" s="397"/>
      <c r="AD408" s="396"/>
      <c r="AE408" s="399"/>
      <c r="AF408" s="398"/>
      <c r="AG408" s="397"/>
      <c r="AH408" s="396"/>
      <c r="AI408" s="399"/>
      <c r="AJ408" s="398"/>
      <c r="AK408" s="397"/>
      <c r="AL408" s="396"/>
      <c r="AM408" s="384"/>
      <c r="AN408" s="386"/>
      <c r="AO408" s="383"/>
      <c r="AP408" s="384"/>
      <c r="AQ408" s="386"/>
      <c r="AR408" s="400"/>
      <c r="AS408" s="401"/>
      <c r="AT408" s="384"/>
      <c r="AU408" s="386"/>
      <c r="AV408" s="400"/>
      <c r="AW408" s="402"/>
      <c r="AX408" s="105" t="str">
        <f t="shared" si="124"/>
        <v/>
      </c>
      <c r="AY408" s="105" t="str">
        <f t="shared" si="125"/>
        <v/>
      </c>
      <c r="AZ408" s="540"/>
      <c r="BA408" s="513">
        <f t="shared" si="126"/>
        <v>0</v>
      </c>
      <c r="BB408" s="513">
        <f t="shared" si="127"/>
        <v>0</v>
      </c>
      <c r="BC408" s="513">
        <f t="shared" si="128"/>
        <v>0</v>
      </c>
      <c r="BD408" s="513">
        <f t="shared" si="129"/>
        <v>0</v>
      </c>
      <c r="BE408" s="513">
        <f t="shared" si="130"/>
        <v>0</v>
      </c>
      <c r="BF408" s="513">
        <f t="shared" si="141"/>
        <v>0</v>
      </c>
      <c r="BG408" s="513">
        <f t="shared" si="131"/>
        <v>0</v>
      </c>
      <c r="BH408" s="513">
        <f t="shared" si="132"/>
        <v>0</v>
      </c>
      <c r="BI408" s="513">
        <f t="shared" si="133"/>
        <v>0</v>
      </c>
      <c r="BJ408" s="513">
        <f t="shared" si="134"/>
        <v>0</v>
      </c>
      <c r="BK408" s="513">
        <f t="shared" si="135"/>
        <v>0</v>
      </c>
      <c r="BL408" s="513">
        <f t="shared" si="136"/>
        <v>0</v>
      </c>
      <c r="BM408" s="513">
        <f t="shared" si="137"/>
        <v>0</v>
      </c>
      <c r="BN408" s="513"/>
      <c r="BO408" s="513">
        <f t="shared" si="138"/>
        <v>0</v>
      </c>
      <c r="BP408" s="540"/>
      <c r="BQ408" s="540"/>
      <c r="BR408" s="540"/>
      <c r="BS408" s="540"/>
      <c r="BT408" s="540"/>
      <c r="BU408" s="540"/>
      <c r="BV408" s="540"/>
      <c r="BW408" s="539"/>
      <c r="BX408" s="539"/>
      <c r="BY408" s="539"/>
      <c r="BZ408" s="539"/>
      <c r="CA408" s="539"/>
      <c r="CB408" s="539"/>
      <c r="CC408" s="539"/>
      <c r="CD408" s="539"/>
      <c r="CE408" s="539"/>
      <c r="CF408" s="539"/>
      <c r="CG408" s="539"/>
      <c r="CH408" s="539"/>
      <c r="CI408" s="539"/>
      <c r="CJ408" s="539"/>
      <c r="CK408" s="539"/>
      <c r="CL408" s="539"/>
      <c r="CM408" s="539"/>
      <c r="CN408" s="539"/>
      <c r="CO408" s="539"/>
      <c r="CP408" s="364"/>
      <c r="CQ408" s="364"/>
    </row>
    <row r="409" spans="1:95" s="37" customFormat="1" ht="37.5" customHeight="1" x14ac:dyDescent="0.15">
      <c r="A409" s="687" t="str">
        <f>IF(B409&lt;&gt;"",設定!$C$4,"")</f>
        <v/>
      </c>
      <c r="B409" s="253" t="str">
        <f t="shared" si="139"/>
        <v/>
      </c>
      <c r="C409" s="444">
        <f t="shared" si="140"/>
        <v>397</v>
      </c>
      <c r="D409" s="767"/>
      <c r="E409" s="403"/>
      <c r="F409" s="404"/>
      <c r="G409" s="405"/>
      <c r="H409" s="406"/>
      <c r="I409" s="407"/>
      <c r="J409" s="408" t="str">
        <f>IFERROR(IF(I409="","",VLOOKUP(I409,国・地域!A:C,2,FALSE)),"正しい番号を入力してください")</f>
        <v/>
      </c>
      <c r="K409" s="409" t="str">
        <f>IFERROR(IF(I409="","",VLOOKUP(I409,国・地域!A:C,3,FALSE)),"正しい番号を入力してください")</f>
        <v/>
      </c>
      <c r="L409" s="381"/>
      <c r="M409" s="410"/>
      <c r="N409" s="411"/>
      <c r="O409" s="411"/>
      <c r="P409" s="411"/>
      <c r="Q409" s="411"/>
      <c r="R409" s="411"/>
      <c r="S409" s="411"/>
      <c r="T409" s="411"/>
      <c r="U409" s="412"/>
      <c r="V409" s="413"/>
      <c r="W409" s="412"/>
      <c r="X409" s="413"/>
      <c r="Y409" s="414"/>
      <c r="Z409" s="415"/>
      <c r="AA409" s="416"/>
      <c r="AB409" s="417"/>
      <c r="AC409" s="416"/>
      <c r="AD409" s="415"/>
      <c r="AE409" s="418"/>
      <c r="AF409" s="417"/>
      <c r="AG409" s="416"/>
      <c r="AH409" s="415"/>
      <c r="AI409" s="418"/>
      <c r="AJ409" s="417"/>
      <c r="AK409" s="416"/>
      <c r="AL409" s="415"/>
      <c r="AM409" s="403"/>
      <c r="AN409" s="405"/>
      <c r="AO409" s="381"/>
      <c r="AP409" s="403"/>
      <c r="AQ409" s="405"/>
      <c r="AR409" s="419"/>
      <c r="AS409" s="420"/>
      <c r="AT409" s="403"/>
      <c r="AU409" s="405"/>
      <c r="AV409" s="419"/>
      <c r="AW409" s="421"/>
      <c r="AX409" s="105" t="str">
        <f t="shared" si="124"/>
        <v/>
      </c>
      <c r="AY409" s="105" t="str">
        <f t="shared" si="125"/>
        <v/>
      </c>
      <c r="AZ409" s="540"/>
      <c r="BA409" s="513">
        <f t="shared" si="126"/>
        <v>0</v>
      </c>
      <c r="BB409" s="513">
        <f t="shared" si="127"/>
        <v>0</v>
      </c>
      <c r="BC409" s="513">
        <f t="shared" si="128"/>
        <v>0</v>
      </c>
      <c r="BD409" s="513">
        <f t="shared" si="129"/>
        <v>0</v>
      </c>
      <c r="BE409" s="513">
        <f t="shared" si="130"/>
        <v>0</v>
      </c>
      <c r="BF409" s="513">
        <f t="shared" si="141"/>
        <v>0</v>
      </c>
      <c r="BG409" s="513">
        <f t="shared" si="131"/>
        <v>0</v>
      </c>
      <c r="BH409" s="513">
        <f t="shared" si="132"/>
        <v>0</v>
      </c>
      <c r="BI409" s="513">
        <f t="shared" si="133"/>
        <v>0</v>
      </c>
      <c r="BJ409" s="513">
        <f t="shared" si="134"/>
        <v>0</v>
      </c>
      <c r="BK409" s="513">
        <f t="shared" si="135"/>
        <v>0</v>
      </c>
      <c r="BL409" s="513">
        <f t="shared" si="136"/>
        <v>0</v>
      </c>
      <c r="BM409" s="513">
        <f t="shared" si="137"/>
        <v>0</v>
      </c>
      <c r="BN409" s="513"/>
      <c r="BO409" s="513">
        <f t="shared" si="138"/>
        <v>0</v>
      </c>
      <c r="BP409" s="540"/>
      <c r="BQ409" s="540"/>
      <c r="BR409" s="540"/>
      <c r="BS409" s="540"/>
      <c r="BT409" s="540"/>
      <c r="BU409" s="540"/>
      <c r="BV409" s="540"/>
      <c r="BW409" s="539"/>
      <c r="BX409" s="539"/>
      <c r="BY409" s="539"/>
      <c r="BZ409" s="539"/>
      <c r="CA409" s="539"/>
      <c r="CB409" s="539"/>
      <c r="CC409" s="539"/>
      <c r="CD409" s="539"/>
      <c r="CE409" s="539"/>
      <c r="CF409" s="539"/>
      <c r="CG409" s="539"/>
      <c r="CH409" s="539"/>
      <c r="CI409" s="539"/>
      <c r="CJ409" s="539"/>
      <c r="CK409" s="539"/>
      <c r="CL409" s="539"/>
      <c r="CM409" s="539"/>
      <c r="CN409" s="539"/>
      <c r="CO409" s="539"/>
      <c r="CP409" s="364"/>
      <c r="CQ409" s="364"/>
    </row>
    <row r="410" spans="1:95" s="37" customFormat="1" ht="37.5" customHeight="1" x14ac:dyDescent="0.15">
      <c r="A410" s="687" t="str">
        <f>IF(B410&lt;&gt;"",設定!$C$4,"")</f>
        <v/>
      </c>
      <c r="B410" s="253" t="str">
        <f t="shared" si="139"/>
        <v/>
      </c>
      <c r="C410" s="444">
        <f t="shared" si="140"/>
        <v>398</v>
      </c>
      <c r="D410" s="767"/>
      <c r="E410" s="403"/>
      <c r="F410" s="404"/>
      <c r="G410" s="405"/>
      <c r="H410" s="406"/>
      <c r="I410" s="407"/>
      <c r="J410" s="408" t="str">
        <f>IFERROR(IF(I410="","",VLOOKUP(I410,国・地域!A:C,2,FALSE)),"正しい番号を入力してください")</f>
        <v/>
      </c>
      <c r="K410" s="409" t="str">
        <f>IFERROR(IF(I410="","",VLOOKUP(I410,国・地域!A:C,3,FALSE)),"正しい番号を入力してください")</f>
        <v/>
      </c>
      <c r="L410" s="381"/>
      <c r="M410" s="410"/>
      <c r="N410" s="411"/>
      <c r="O410" s="411"/>
      <c r="P410" s="411"/>
      <c r="Q410" s="411"/>
      <c r="R410" s="411"/>
      <c r="S410" s="411"/>
      <c r="T410" s="411"/>
      <c r="U410" s="412"/>
      <c r="V410" s="413"/>
      <c r="W410" s="412"/>
      <c r="X410" s="413"/>
      <c r="Y410" s="414"/>
      <c r="Z410" s="415"/>
      <c r="AA410" s="416"/>
      <c r="AB410" s="417"/>
      <c r="AC410" s="416"/>
      <c r="AD410" s="415"/>
      <c r="AE410" s="418"/>
      <c r="AF410" s="417"/>
      <c r="AG410" s="416"/>
      <c r="AH410" s="415"/>
      <c r="AI410" s="418"/>
      <c r="AJ410" s="417"/>
      <c r="AK410" s="416"/>
      <c r="AL410" s="415"/>
      <c r="AM410" s="403"/>
      <c r="AN410" s="405"/>
      <c r="AO410" s="381"/>
      <c r="AP410" s="403"/>
      <c r="AQ410" s="405"/>
      <c r="AR410" s="419"/>
      <c r="AS410" s="420"/>
      <c r="AT410" s="403"/>
      <c r="AU410" s="405"/>
      <c r="AV410" s="419"/>
      <c r="AW410" s="421"/>
      <c r="AX410" s="105" t="str">
        <f t="shared" si="124"/>
        <v/>
      </c>
      <c r="AY410" s="105" t="str">
        <f t="shared" si="125"/>
        <v/>
      </c>
      <c r="AZ410" s="540"/>
      <c r="BA410" s="513">
        <f t="shared" si="126"/>
        <v>0</v>
      </c>
      <c r="BB410" s="513">
        <f t="shared" si="127"/>
        <v>0</v>
      </c>
      <c r="BC410" s="513">
        <f t="shared" si="128"/>
        <v>0</v>
      </c>
      <c r="BD410" s="513">
        <f t="shared" si="129"/>
        <v>0</v>
      </c>
      <c r="BE410" s="513">
        <f t="shared" si="130"/>
        <v>0</v>
      </c>
      <c r="BF410" s="513">
        <f t="shared" si="141"/>
        <v>0</v>
      </c>
      <c r="BG410" s="513">
        <f t="shared" si="131"/>
        <v>0</v>
      </c>
      <c r="BH410" s="513">
        <f t="shared" si="132"/>
        <v>0</v>
      </c>
      <c r="BI410" s="513">
        <f t="shared" si="133"/>
        <v>0</v>
      </c>
      <c r="BJ410" s="513">
        <f t="shared" si="134"/>
        <v>0</v>
      </c>
      <c r="BK410" s="513">
        <f t="shared" si="135"/>
        <v>0</v>
      </c>
      <c r="BL410" s="513">
        <f t="shared" si="136"/>
        <v>0</v>
      </c>
      <c r="BM410" s="513">
        <f t="shared" si="137"/>
        <v>0</v>
      </c>
      <c r="BN410" s="513"/>
      <c r="BO410" s="513">
        <f t="shared" si="138"/>
        <v>0</v>
      </c>
      <c r="BP410" s="540"/>
      <c r="BQ410" s="540"/>
      <c r="BR410" s="540"/>
      <c r="BS410" s="540"/>
      <c r="BT410" s="540"/>
      <c r="BU410" s="540"/>
      <c r="BV410" s="540"/>
      <c r="BW410" s="539"/>
      <c r="BX410" s="539"/>
      <c r="BY410" s="539"/>
      <c r="BZ410" s="539"/>
      <c r="CA410" s="539"/>
      <c r="CB410" s="539"/>
      <c r="CC410" s="539"/>
      <c r="CD410" s="539"/>
      <c r="CE410" s="539"/>
      <c r="CF410" s="539"/>
      <c r="CG410" s="539"/>
      <c r="CH410" s="539"/>
      <c r="CI410" s="539"/>
      <c r="CJ410" s="539"/>
      <c r="CK410" s="539"/>
      <c r="CL410" s="539"/>
      <c r="CM410" s="539"/>
      <c r="CN410" s="539"/>
      <c r="CO410" s="539"/>
      <c r="CP410" s="364"/>
      <c r="CQ410" s="364"/>
    </row>
    <row r="411" spans="1:95" s="37" customFormat="1" ht="37.5" customHeight="1" x14ac:dyDescent="0.15">
      <c r="A411" s="687" t="str">
        <f>IF(B411&lt;&gt;"",設定!$C$4,"")</f>
        <v/>
      </c>
      <c r="B411" s="253" t="str">
        <f t="shared" si="139"/>
        <v/>
      </c>
      <c r="C411" s="444">
        <f t="shared" si="140"/>
        <v>399</v>
      </c>
      <c r="D411" s="767"/>
      <c r="E411" s="403"/>
      <c r="F411" s="404"/>
      <c r="G411" s="405"/>
      <c r="H411" s="406"/>
      <c r="I411" s="407"/>
      <c r="J411" s="408" t="str">
        <f>IFERROR(IF(I411="","",VLOOKUP(I411,国・地域!A:C,2,FALSE)),"正しい番号を入力してください")</f>
        <v/>
      </c>
      <c r="K411" s="409" t="str">
        <f>IFERROR(IF(I411="","",VLOOKUP(I411,国・地域!A:C,3,FALSE)),"正しい番号を入力してください")</f>
        <v/>
      </c>
      <c r="L411" s="381"/>
      <c r="M411" s="410"/>
      <c r="N411" s="411"/>
      <c r="O411" s="411"/>
      <c r="P411" s="411"/>
      <c r="Q411" s="411"/>
      <c r="R411" s="411"/>
      <c r="S411" s="411"/>
      <c r="T411" s="411"/>
      <c r="U411" s="412"/>
      <c r="V411" s="413"/>
      <c r="W411" s="412"/>
      <c r="X411" s="413"/>
      <c r="Y411" s="414"/>
      <c r="Z411" s="415"/>
      <c r="AA411" s="416"/>
      <c r="AB411" s="417"/>
      <c r="AC411" s="416"/>
      <c r="AD411" s="415"/>
      <c r="AE411" s="418"/>
      <c r="AF411" s="417"/>
      <c r="AG411" s="416"/>
      <c r="AH411" s="415"/>
      <c r="AI411" s="418"/>
      <c r="AJ411" s="417"/>
      <c r="AK411" s="416"/>
      <c r="AL411" s="415"/>
      <c r="AM411" s="403"/>
      <c r="AN411" s="405"/>
      <c r="AO411" s="381"/>
      <c r="AP411" s="403"/>
      <c r="AQ411" s="405"/>
      <c r="AR411" s="419"/>
      <c r="AS411" s="420"/>
      <c r="AT411" s="403"/>
      <c r="AU411" s="405"/>
      <c r="AV411" s="419"/>
      <c r="AW411" s="421"/>
      <c r="AX411" s="105" t="str">
        <f t="shared" si="124"/>
        <v/>
      </c>
      <c r="AY411" s="105" t="str">
        <f t="shared" si="125"/>
        <v/>
      </c>
      <c r="AZ411" s="540"/>
      <c r="BA411" s="513">
        <f t="shared" si="126"/>
        <v>0</v>
      </c>
      <c r="BB411" s="513">
        <f t="shared" si="127"/>
        <v>0</v>
      </c>
      <c r="BC411" s="513">
        <f t="shared" si="128"/>
        <v>0</v>
      </c>
      <c r="BD411" s="513">
        <f t="shared" si="129"/>
        <v>0</v>
      </c>
      <c r="BE411" s="513">
        <f t="shared" si="130"/>
        <v>0</v>
      </c>
      <c r="BF411" s="513">
        <f t="shared" si="141"/>
        <v>0</v>
      </c>
      <c r="BG411" s="513">
        <f t="shared" si="131"/>
        <v>0</v>
      </c>
      <c r="BH411" s="513">
        <f t="shared" si="132"/>
        <v>0</v>
      </c>
      <c r="BI411" s="513">
        <f t="shared" si="133"/>
        <v>0</v>
      </c>
      <c r="BJ411" s="513">
        <f t="shared" si="134"/>
        <v>0</v>
      </c>
      <c r="BK411" s="513">
        <f t="shared" si="135"/>
        <v>0</v>
      </c>
      <c r="BL411" s="513">
        <f t="shared" si="136"/>
        <v>0</v>
      </c>
      <c r="BM411" s="513">
        <f t="shared" si="137"/>
        <v>0</v>
      </c>
      <c r="BN411" s="513"/>
      <c r="BO411" s="513">
        <f t="shared" si="138"/>
        <v>0</v>
      </c>
      <c r="BP411" s="540"/>
      <c r="BQ411" s="540"/>
      <c r="BR411" s="540"/>
      <c r="BS411" s="540"/>
      <c r="BT411" s="540"/>
      <c r="BU411" s="540"/>
      <c r="BV411" s="540"/>
      <c r="BW411" s="539"/>
      <c r="BX411" s="539"/>
      <c r="BY411" s="539"/>
      <c r="BZ411" s="539"/>
      <c r="CA411" s="539"/>
      <c r="CB411" s="539"/>
      <c r="CC411" s="539"/>
      <c r="CD411" s="539"/>
      <c r="CE411" s="539"/>
      <c r="CF411" s="539"/>
      <c r="CG411" s="539"/>
      <c r="CH411" s="539"/>
      <c r="CI411" s="539"/>
      <c r="CJ411" s="539"/>
      <c r="CK411" s="539"/>
      <c r="CL411" s="539"/>
      <c r="CM411" s="539"/>
      <c r="CN411" s="539"/>
      <c r="CO411" s="539"/>
      <c r="CP411" s="364"/>
      <c r="CQ411" s="364"/>
    </row>
    <row r="412" spans="1:95" s="37" customFormat="1" ht="37.5" customHeight="1" x14ac:dyDescent="0.15">
      <c r="A412" s="738" t="str">
        <f>IF(B412&lt;&gt;"",設定!$C$4,"")</f>
        <v/>
      </c>
      <c r="B412" s="254" t="str">
        <f t="shared" si="139"/>
        <v/>
      </c>
      <c r="C412" s="445">
        <f t="shared" si="140"/>
        <v>400</v>
      </c>
      <c r="D412" s="768"/>
      <c r="E412" s="422"/>
      <c r="F412" s="423"/>
      <c r="G412" s="424"/>
      <c r="H412" s="425"/>
      <c r="I412" s="426"/>
      <c r="J412" s="427" t="str">
        <f>IFERROR(IF(I412="","",VLOOKUP(I412,国・地域!A:C,2,FALSE)),"正しい番号を入力してください")</f>
        <v/>
      </c>
      <c r="K412" s="428" t="str">
        <f>IFERROR(IF(I412="","",VLOOKUP(I412,国・地域!A:C,3,FALSE)),"正しい番号を入力してください")</f>
        <v/>
      </c>
      <c r="L412" s="382"/>
      <c r="M412" s="429"/>
      <c r="N412" s="430"/>
      <c r="O412" s="430"/>
      <c r="P412" s="430"/>
      <c r="Q412" s="430"/>
      <c r="R412" s="430"/>
      <c r="S412" s="430"/>
      <c r="T412" s="430"/>
      <c r="U412" s="431"/>
      <c r="V412" s="432"/>
      <c r="W412" s="431"/>
      <c r="X412" s="432"/>
      <c r="Y412" s="433"/>
      <c r="Z412" s="434"/>
      <c r="AA412" s="435"/>
      <c r="AB412" s="436"/>
      <c r="AC412" s="435"/>
      <c r="AD412" s="434"/>
      <c r="AE412" s="437"/>
      <c r="AF412" s="436"/>
      <c r="AG412" s="435"/>
      <c r="AH412" s="434"/>
      <c r="AI412" s="437"/>
      <c r="AJ412" s="436"/>
      <c r="AK412" s="435"/>
      <c r="AL412" s="434"/>
      <c r="AM412" s="422"/>
      <c r="AN412" s="424"/>
      <c r="AO412" s="382"/>
      <c r="AP412" s="422"/>
      <c r="AQ412" s="424"/>
      <c r="AR412" s="438"/>
      <c r="AS412" s="439"/>
      <c r="AT412" s="422"/>
      <c r="AU412" s="424"/>
      <c r="AV412" s="438"/>
      <c r="AW412" s="440"/>
      <c r="AX412" s="105" t="str">
        <f t="shared" si="124"/>
        <v/>
      </c>
      <c r="AY412" s="105" t="str">
        <f t="shared" si="125"/>
        <v/>
      </c>
      <c r="AZ412" s="540"/>
      <c r="BA412" s="513">
        <f t="shared" si="126"/>
        <v>0</v>
      </c>
      <c r="BB412" s="513">
        <f t="shared" si="127"/>
        <v>0</v>
      </c>
      <c r="BC412" s="513">
        <f t="shared" si="128"/>
        <v>0</v>
      </c>
      <c r="BD412" s="513">
        <f t="shared" si="129"/>
        <v>0</v>
      </c>
      <c r="BE412" s="513">
        <f t="shared" si="130"/>
        <v>0</v>
      </c>
      <c r="BF412" s="513">
        <f t="shared" si="141"/>
        <v>0</v>
      </c>
      <c r="BG412" s="513">
        <f t="shared" si="131"/>
        <v>0</v>
      </c>
      <c r="BH412" s="513">
        <f t="shared" si="132"/>
        <v>0</v>
      </c>
      <c r="BI412" s="513">
        <f t="shared" si="133"/>
        <v>0</v>
      </c>
      <c r="BJ412" s="513">
        <f t="shared" si="134"/>
        <v>0</v>
      </c>
      <c r="BK412" s="513">
        <f t="shared" si="135"/>
        <v>0</v>
      </c>
      <c r="BL412" s="513">
        <f t="shared" si="136"/>
        <v>0</v>
      </c>
      <c r="BM412" s="513">
        <f t="shared" si="137"/>
        <v>0</v>
      </c>
      <c r="BN412" s="513"/>
      <c r="BO412" s="513">
        <f t="shared" si="138"/>
        <v>0</v>
      </c>
      <c r="BP412" s="540"/>
      <c r="BQ412" s="540"/>
      <c r="BR412" s="540"/>
      <c r="BS412" s="540"/>
      <c r="BT412" s="540"/>
      <c r="BU412" s="540"/>
      <c r="BV412" s="540"/>
      <c r="BW412" s="539"/>
      <c r="BX412" s="539"/>
      <c r="BY412" s="539"/>
      <c r="BZ412" s="539"/>
      <c r="CA412" s="539"/>
      <c r="CB412" s="539"/>
      <c r="CC412" s="539"/>
      <c r="CD412" s="539"/>
      <c r="CE412" s="539"/>
      <c r="CF412" s="539"/>
      <c r="CG412" s="539"/>
      <c r="CH412" s="539"/>
      <c r="CI412" s="539"/>
      <c r="CJ412" s="539"/>
      <c r="CK412" s="539"/>
      <c r="CL412" s="539"/>
      <c r="CM412" s="539"/>
      <c r="CN412" s="539"/>
      <c r="CO412" s="539"/>
      <c r="CP412" s="364"/>
      <c r="CQ412" s="364"/>
    </row>
    <row r="413" spans="1:95" s="37" customFormat="1" ht="37.5" customHeight="1" x14ac:dyDescent="0.15">
      <c r="A413" s="687" t="str">
        <f>IF(B413&lt;&gt;"",設定!$C$4,"")</f>
        <v/>
      </c>
      <c r="B413" s="253" t="str">
        <f t="shared" si="139"/>
        <v/>
      </c>
      <c r="C413" s="444">
        <f t="shared" si="140"/>
        <v>401</v>
      </c>
      <c r="D413" s="767"/>
      <c r="E413" s="403"/>
      <c r="F413" s="404"/>
      <c r="G413" s="405"/>
      <c r="H413" s="406"/>
      <c r="I413" s="407"/>
      <c r="J413" s="389" t="str">
        <f>IFERROR(IF(I413="","",VLOOKUP(I413,国・地域!A:C,2,FALSE)),"正しい番号を入力してください")</f>
        <v/>
      </c>
      <c r="K413" s="409" t="str">
        <f>IFERROR(IF(I413="","",VLOOKUP(I413,国・地域!A:C,3,FALSE)),"正しい番号を入力してください")</f>
        <v/>
      </c>
      <c r="L413" s="381"/>
      <c r="M413" s="410"/>
      <c r="N413" s="411"/>
      <c r="O413" s="411"/>
      <c r="P413" s="411"/>
      <c r="Q413" s="411"/>
      <c r="R413" s="411"/>
      <c r="S413" s="411"/>
      <c r="T413" s="411"/>
      <c r="U413" s="412"/>
      <c r="V413" s="413"/>
      <c r="W413" s="412"/>
      <c r="X413" s="413"/>
      <c r="Y413" s="414"/>
      <c r="Z413" s="415"/>
      <c r="AA413" s="416"/>
      <c r="AB413" s="417"/>
      <c r="AC413" s="416"/>
      <c r="AD413" s="415"/>
      <c r="AE413" s="418"/>
      <c r="AF413" s="417"/>
      <c r="AG413" s="416"/>
      <c r="AH413" s="415"/>
      <c r="AI413" s="418"/>
      <c r="AJ413" s="417"/>
      <c r="AK413" s="416"/>
      <c r="AL413" s="415"/>
      <c r="AM413" s="403"/>
      <c r="AN413" s="405"/>
      <c r="AO413" s="381"/>
      <c r="AP413" s="403"/>
      <c r="AQ413" s="405"/>
      <c r="AR413" s="419"/>
      <c r="AS413" s="420"/>
      <c r="AT413" s="403"/>
      <c r="AU413" s="405"/>
      <c r="AV413" s="419"/>
      <c r="AW413" s="421"/>
      <c r="AX413" s="105" t="str">
        <f>IF(SUM(BA413:BM413)&gt;0,"←未入力あり","")</f>
        <v/>
      </c>
      <c r="AY413" s="105" t="str">
        <f>IF(BO413&lt;&gt;0,"←入力エラー","")</f>
        <v/>
      </c>
      <c r="AZ413" s="540"/>
      <c r="BA413" s="513">
        <f>IF(AND($D413&lt;&gt;"",OR(E413="",F413="")),1,0)</f>
        <v>0</v>
      </c>
      <c r="BB413" s="513">
        <f>IF(AND($D413&lt;&gt;"",OR(G413="",H413="")),1,0)</f>
        <v>0</v>
      </c>
      <c r="BC413" s="513">
        <f>IF(AND($D413&lt;&gt;"",I413=""),1,0)</f>
        <v>0</v>
      </c>
      <c r="BD413" s="513">
        <f>IF(AND(I413=801,L413=""),1,0)</f>
        <v>0</v>
      </c>
      <c r="BE413" s="513">
        <f>IF(AND($D413&lt;&gt;"",COUNTA(M413:V413)=0),1,0)</f>
        <v>0</v>
      </c>
      <c r="BF413" s="513">
        <f t="shared" si="141"/>
        <v>0</v>
      </c>
      <c r="BG413" s="513">
        <f>IF(AND($D413&lt;&gt;"",OR(Y413="",Z413="")),1,0)</f>
        <v>0</v>
      </c>
      <c r="BH413" s="513">
        <f>IF(AND($D413&lt;&gt;"",$P413="○",OR(AA413="",AB413="",AC413="",AD413="")),1,0)</f>
        <v>0</v>
      </c>
      <c r="BI413" s="513">
        <f>IF(AND($D413&lt;&gt;"",$Q413="○",OR(AE413="",AF413="",AG413="",AH413="")),1,0)</f>
        <v>0</v>
      </c>
      <c r="BJ413" s="513">
        <f>IF(AND($D413&lt;&gt;"",$R413="○",OR(AI413="",AJ413="",AK413="",AL413="")),1,0)</f>
        <v>0</v>
      </c>
      <c r="BK413" s="513">
        <f>IF(AND($D413&lt;&gt;"",$P413="○",OR(AM413="",AN413="",AO413="")),1,0)</f>
        <v>0</v>
      </c>
      <c r="BL413" s="513">
        <f>IF(AND($D413&lt;&gt;"",$Q413="○",OR(AP413="",AQ413="",AR413="",AS413="")),1,0)</f>
        <v>0</v>
      </c>
      <c r="BM413" s="513">
        <f>IF(AND($D413&lt;&gt;"",$R413="○",OR(AT413="",AU413="",AV413="",AW413="")),1,0)</f>
        <v>0</v>
      </c>
      <c r="BN413" s="513"/>
      <c r="BO413" s="513">
        <f>IF(AND(COUNTA(M413:U413)&lt;&gt;0,V413&lt;&gt;""),1,0)</f>
        <v>0</v>
      </c>
      <c r="BP413" s="540"/>
      <c r="BQ413" s="540"/>
      <c r="BR413" s="540"/>
      <c r="BS413" s="540"/>
      <c r="BT413" s="540"/>
      <c r="BU413" s="540"/>
      <c r="BV413" s="540"/>
      <c r="BW413" s="539"/>
      <c r="BX413" s="539"/>
      <c r="BY413" s="539"/>
      <c r="BZ413" s="539"/>
      <c r="CA413" s="539"/>
      <c r="CB413" s="539"/>
      <c r="CC413" s="539"/>
      <c r="CD413" s="539"/>
      <c r="CE413" s="539"/>
      <c r="CF413" s="539"/>
      <c r="CG413" s="539"/>
      <c r="CH413" s="539"/>
      <c r="CI413" s="539"/>
      <c r="CJ413" s="539"/>
      <c r="CK413" s="539"/>
      <c r="CL413" s="539"/>
      <c r="CM413" s="539"/>
      <c r="CN413" s="539"/>
      <c r="CO413" s="539"/>
      <c r="CP413" s="364"/>
      <c r="CQ413" s="364"/>
    </row>
    <row r="414" spans="1:95" s="37" customFormat="1" ht="37.5" customHeight="1" x14ac:dyDescent="0.15">
      <c r="A414" s="687" t="str">
        <f>IF(B414&lt;&gt;"",設定!$C$4,"")</f>
        <v/>
      </c>
      <c r="B414" s="253" t="str">
        <f t="shared" si="139"/>
        <v/>
      </c>
      <c r="C414" s="444">
        <f t="shared" si="140"/>
        <v>402</v>
      </c>
      <c r="D414" s="767"/>
      <c r="E414" s="403"/>
      <c r="F414" s="404"/>
      <c r="G414" s="405"/>
      <c r="H414" s="406"/>
      <c r="I414" s="407"/>
      <c r="J414" s="389" t="str">
        <f>IFERROR(IF(I414="","",VLOOKUP(I414,国・地域!A:C,2,FALSE)),"正しい番号を入力してください")</f>
        <v/>
      </c>
      <c r="K414" s="409" t="str">
        <f>IFERROR(IF(I414="","",VLOOKUP(I414,国・地域!A:C,3,FALSE)),"正しい番号を入力してください")</f>
        <v/>
      </c>
      <c r="L414" s="381"/>
      <c r="M414" s="410"/>
      <c r="N414" s="411"/>
      <c r="O414" s="411"/>
      <c r="P414" s="411"/>
      <c r="Q414" s="411"/>
      <c r="R414" s="411"/>
      <c r="S414" s="411"/>
      <c r="T414" s="411"/>
      <c r="U414" s="412"/>
      <c r="V414" s="413"/>
      <c r="W414" s="412"/>
      <c r="X414" s="413"/>
      <c r="Y414" s="414"/>
      <c r="Z414" s="415"/>
      <c r="AA414" s="416"/>
      <c r="AB414" s="417"/>
      <c r="AC414" s="416"/>
      <c r="AD414" s="415"/>
      <c r="AE414" s="418"/>
      <c r="AF414" s="417"/>
      <c r="AG414" s="416"/>
      <c r="AH414" s="415"/>
      <c r="AI414" s="418"/>
      <c r="AJ414" s="417"/>
      <c r="AK414" s="416"/>
      <c r="AL414" s="415"/>
      <c r="AM414" s="403"/>
      <c r="AN414" s="405"/>
      <c r="AO414" s="381"/>
      <c r="AP414" s="403"/>
      <c r="AQ414" s="405"/>
      <c r="AR414" s="419"/>
      <c r="AS414" s="420"/>
      <c r="AT414" s="403"/>
      <c r="AU414" s="405"/>
      <c r="AV414" s="419"/>
      <c r="AW414" s="421"/>
      <c r="AX414" s="105" t="str">
        <f t="shared" ref="AX414:AX477" si="142">IF(SUM(BA414:BM414)&gt;0,"←未入力あり","")</f>
        <v/>
      </c>
      <c r="AY414" s="105" t="str">
        <f t="shared" ref="AY414:AY477" si="143">IF(BO414&lt;&gt;0,"←入力エラー","")</f>
        <v/>
      </c>
      <c r="AZ414" s="540"/>
      <c r="BA414" s="513">
        <f t="shared" ref="BA414:BA477" si="144">IF(AND($D414&lt;&gt;"",E414="",F414=""),1,0)</f>
        <v>0</v>
      </c>
      <c r="BB414" s="513">
        <f t="shared" ref="BB414:BB477" si="145">IF(AND($D414&lt;&gt;"",G414="",H414=""),1,0)</f>
        <v>0</v>
      </c>
      <c r="BC414" s="513">
        <f t="shared" ref="BC414:BC477" si="146">IF(AND($D414&lt;&gt;"",I414=""),1,0)</f>
        <v>0</v>
      </c>
      <c r="BD414" s="513">
        <f t="shared" ref="BD414:BD477" si="147">IF(AND(I414=801,L414=""),1,0)</f>
        <v>0</v>
      </c>
      <c r="BE414" s="513">
        <f t="shared" ref="BE414:BE477" si="148">IF(AND($D414&lt;&gt;"",COUNTA(M414:V414)=0),1,0)</f>
        <v>0</v>
      </c>
      <c r="BF414" s="513">
        <f t="shared" si="141"/>
        <v>0</v>
      </c>
      <c r="BG414" s="513">
        <f t="shared" ref="BG414:BG477" si="149">IF(AND($D414&lt;&gt;"",OR(Y414="",Z414="")),1,0)</f>
        <v>0</v>
      </c>
      <c r="BH414" s="513">
        <f t="shared" ref="BH414:BH477" si="150">IF(AND($D414&lt;&gt;"",$P414="○",OR(AA414="",AB414="",AC414="",AD414="")),1,0)</f>
        <v>0</v>
      </c>
      <c r="BI414" s="513">
        <f t="shared" ref="BI414:BI477" si="151">IF(AND($D414&lt;&gt;"",$Q414="○",OR(AE414="",AF414="",AG414="",AH414="")),1,0)</f>
        <v>0</v>
      </c>
      <c r="BJ414" s="513">
        <f t="shared" ref="BJ414:BJ477" si="152">IF(AND($D414&lt;&gt;"",$R414="○",OR(AI414="",AJ414="",AK414="",AL414="")),1,0)</f>
        <v>0</v>
      </c>
      <c r="BK414" s="513">
        <f t="shared" ref="BK414:BK477" si="153">IF(AND($D414&lt;&gt;"",$P414="○",OR(AM414="",AN414="",AO414="")),1,0)</f>
        <v>0</v>
      </c>
      <c r="BL414" s="513">
        <f t="shared" ref="BL414:BL477" si="154">IF(AND($D414&lt;&gt;"",$Q414="○",OR(AP414="",AQ414="",AR414="",AS414="")),1,0)</f>
        <v>0</v>
      </c>
      <c r="BM414" s="513">
        <f t="shared" ref="BM414:BM477" si="155">IF(AND($D414&lt;&gt;"",$R414="○",OR(AT414="",AU414="",AV414="",AW414="")),1,0)</f>
        <v>0</v>
      </c>
      <c r="BN414" s="513"/>
      <c r="BO414" s="513">
        <f t="shared" ref="BO414:BO477" si="156">IF(AND(COUNTA(M414:U414)&lt;&gt;0,V414&lt;&gt;""),1,0)</f>
        <v>0</v>
      </c>
      <c r="BP414" s="540"/>
      <c r="BQ414" s="540"/>
      <c r="BR414" s="540"/>
      <c r="BS414" s="540"/>
      <c r="BT414" s="540"/>
      <c r="BU414" s="540"/>
      <c r="BV414" s="540"/>
      <c r="BW414" s="539"/>
      <c r="BX414" s="539"/>
      <c r="BY414" s="539"/>
      <c r="BZ414" s="539"/>
      <c r="CA414" s="539"/>
      <c r="CB414" s="539"/>
      <c r="CC414" s="539"/>
      <c r="CD414" s="539"/>
      <c r="CE414" s="539"/>
      <c r="CF414" s="539"/>
      <c r="CG414" s="539"/>
      <c r="CH414" s="539"/>
      <c r="CI414" s="539"/>
      <c r="CJ414" s="539"/>
      <c r="CK414" s="539"/>
      <c r="CL414" s="539"/>
      <c r="CM414" s="539"/>
      <c r="CN414" s="539"/>
      <c r="CO414" s="539"/>
      <c r="CP414" s="364"/>
      <c r="CQ414" s="364"/>
    </row>
    <row r="415" spans="1:95" s="37" customFormat="1" ht="37.5" customHeight="1" x14ac:dyDescent="0.15">
      <c r="A415" s="687" t="str">
        <f>IF(B415&lt;&gt;"",設定!$C$4,"")</f>
        <v/>
      </c>
      <c r="B415" s="253" t="str">
        <f t="shared" si="139"/>
        <v/>
      </c>
      <c r="C415" s="444">
        <f t="shared" si="140"/>
        <v>403</v>
      </c>
      <c r="D415" s="767"/>
      <c r="E415" s="403"/>
      <c r="F415" s="404"/>
      <c r="G415" s="405"/>
      <c r="H415" s="406"/>
      <c r="I415" s="407"/>
      <c r="J415" s="408" t="str">
        <f>IFERROR(IF(I415="","",VLOOKUP(I415,国・地域!A:C,2,FALSE)),"正しい番号を入力してください")</f>
        <v/>
      </c>
      <c r="K415" s="409" t="str">
        <f>IFERROR(IF(I415="","",VLOOKUP(I415,国・地域!A:C,3,FALSE)),"正しい番号を入力してください")</f>
        <v/>
      </c>
      <c r="L415" s="381"/>
      <c r="M415" s="410"/>
      <c r="N415" s="411"/>
      <c r="O415" s="411"/>
      <c r="P415" s="411"/>
      <c r="Q415" s="411"/>
      <c r="R415" s="411"/>
      <c r="S415" s="411"/>
      <c r="T415" s="411"/>
      <c r="U415" s="412"/>
      <c r="V415" s="413"/>
      <c r="W415" s="412"/>
      <c r="X415" s="413"/>
      <c r="Y415" s="414"/>
      <c r="Z415" s="415"/>
      <c r="AA415" s="416"/>
      <c r="AB415" s="417"/>
      <c r="AC415" s="416"/>
      <c r="AD415" s="415"/>
      <c r="AE415" s="418"/>
      <c r="AF415" s="417"/>
      <c r="AG415" s="416"/>
      <c r="AH415" s="415"/>
      <c r="AI415" s="418"/>
      <c r="AJ415" s="417"/>
      <c r="AK415" s="416"/>
      <c r="AL415" s="415"/>
      <c r="AM415" s="403"/>
      <c r="AN415" s="405"/>
      <c r="AO415" s="381"/>
      <c r="AP415" s="403"/>
      <c r="AQ415" s="405"/>
      <c r="AR415" s="419"/>
      <c r="AS415" s="420"/>
      <c r="AT415" s="403"/>
      <c r="AU415" s="405"/>
      <c r="AV415" s="419"/>
      <c r="AW415" s="421"/>
      <c r="AX415" s="105" t="str">
        <f t="shared" si="142"/>
        <v/>
      </c>
      <c r="AY415" s="105" t="str">
        <f t="shared" si="143"/>
        <v/>
      </c>
      <c r="AZ415" s="540"/>
      <c r="BA415" s="513">
        <f t="shared" si="144"/>
        <v>0</v>
      </c>
      <c r="BB415" s="513">
        <f t="shared" si="145"/>
        <v>0</v>
      </c>
      <c r="BC415" s="513">
        <f t="shared" si="146"/>
        <v>0</v>
      </c>
      <c r="BD415" s="513">
        <f t="shared" si="147"/>
        <v>0</v>
      </c>
      <c r="BE415" s="513">
        <f t="shared" si="148"/>
        <v>0</v>
      </c>
      <c r="BF415" s="513">
        <f t="shared" si="141"/>
        <v>0</v>
      </c>
      <c r="BG415" s="513">
        <f t="shared" si="149"/>
        <v>0</v>
      </c>
      <c r="BH415" s="513">
        <f t="shared" si="150"/>
        <v>0</v>
      </c>
      <c r="BI415" s="513">
        <f t="shared" si="151"/>
        <v>0</v>
      </c>
      <c r="BJ415" s="513">
        <f t="shared" si="152"/>
        <v>0</v>
      </c>
      <c r="BK415" s="513">
        <f t="shared" si="153"/>
        <v>0</v>
      </c>
      <c r="BL415" s="513">
        <f t="shared" si="154"/>
        <v>0</v>
      </c>
      <c r="BM415" s="513">
        <f t="shared" si="155"/>
        <v>0</v>
      </c>
      <c r="BN415" s="513"/>
      <c r="BO415" s="513">
        <f t="shared" si="156"/>
        <v>0</v>
      </c>
      <c r="BP415" s="540"/>
      <c r="BQ415" s="540"/>
      <c r="BR415" s="540"/>
      <c r="BS415" s="540"/>
      <c r="BT415" s="540"/>
      <c r="BU415" s="540"/>
      <c r="BV415" s="540"/>
      <c r="BW415" s="539"/>
      <c r="BX415" s="539"/>
      <c r="BY415" s="539"/>
      <c r="BZ415" s="539"/>
      <c r="CA415" s="539"/>
      <c r="CB415" s="539"/>
      <c r="CC415" s="539"/>
      <c r="CD415" s="539"/>
      <c r="CE415" s="539"/>
      <c r="CF415" s="539"/>
      <c r="CG415" s="539"/>
      <c r="CH415" s="539"/>
      <c r="CI415" s="539"/>
      <c r="CJ415" s="539"/>
      <c r="CK415" s="539"/>
      <c r="CL415" s="539"/>
      <c r="CM415" s="539"/>
      <c r="CN415" s="539"/>
      <c r="CO415" s="539"/>
      <c r="CP415" s="364"/>
      <c r="CQ415" s="364"/>
    </row>
    <row r="416" spans="1:95" s="37" customFormat="1" ht="37.5" customHeight="1" x14ac:dyDescent="0.15">
      <c r="A416" s="687" t="str">
        <f>IF(B416&lt;&gt;"",設定!$C$4,"")</f>
        <v/>
      </c>
      <c r="B416" s="253" t="str">
        <f t="shared" si="139"/>
        <v/>
      </c>
      <c r="C416" s="444">
        <f t="shared" si="140"/>
        <v>404</v>
      </c>
      <c r="D416" s="767"/>
      <c r="E416" s="403"/>
      <c r="F416" s="404"/>
      <c r="G416" s="405"/>
      <c r="H416" s="406"/>
      <c r="I416" s="407"/>
      <c r="J416" s="408" t="str">
        <f>IFERROR(IF(I416="","",VLOOKUP(I416,国・地域!A:C,2,FALSE)),"正しい番号を入力してください")</f>
        <v/>
      </c>
      <c r="K416" s="409" t="str">
        <f>IFERROR(IF(I416="","",VLOOKUP(I416,国・地域!A:C,3,FALSE)),"正しい番号を入力してください")</f>
        <v/>
      </c>
      <c r="L416" s="381"/>
      <c r="M416" s="410"/>
      <c r="N416" s="411"/>
      <c r="O416" s="411"/>
      <c r="P416" s="411"/>
      <c r="Q416" s="411"/>
      <c r="R416" s="411"/>
      <c r="S416" s="411"/>
      <c r="T416" s="411"/>
      <c r="U416" s="412"/>
      <c r="V416" s="413"/>
      <c r="W416" s="412"/>
      <c r="X416" s="413"/>
      <c r="Y416" s="414"/>
      <c r="Z416" s="415"/>
      <c r="AA416" s="416"/>
      <c r="AB416" s="417"/>
      <c r="AC416" s="416"/>
      <c r="AD416" s="415"/>
      <c r="AE416" s="418"/>
      <c r="AF416" s="417"/>
      <c r="AG416" s="416"/>
      <c r="AH416" s="415"/>
      <c r="AI416" s="418"/>
      <c r="AJ416" s="417"/>
      <c r="AK416" s="416"/>
      <c r="AL416" s="415"/>
      <c r="AM416" s="403"/>
      <c r="AN416" s="405"/>
      <c r="AO416" s="381"/>
      <c r="AP416" s="403"/>
      <c r="AQ416" s="405"/>
      <c r="AR416" s="419"/>
      <c r="AS416" s="420"/>
      <c r="AT416" s="403"/>
      <c r="AU416" s="405"/>
      <c r="AV416" s="419"/>
      <c r="AW416" s="421"/>
      <c r="AX416" s="105" t="str">
        <f t="shared" si="142"/>
        <v/>
      </c>
      <c r="AY416" s="105" t="str">
        <f t="shared" si="143"/>
        <v/>
      </c>
      <c r="AZ416" s="540"/>
      <c r="BA416" s="513">
        <f t="shared" si="144"/>
        <v>0</v>
      </c>
      <c r="BB416" s="513">
        <f t="shared" si="145"/>
        <v>0</v>
      </c>
      <c r="BC416" s="513">
        <f t="shared" si="146"/>
        <v>0</v>
      </c>
      <c r="BD416" s="513">
        <f t="shared" si="147"/>
        <v>0</v>
      </c>
      <c r="BE416" s="513">
        <f t="shared" si="148"/>
        <v>0</v>
      </c>
      <c r="BF416" s="513">
        <f t="shared" si="141"/>
        <v>0</v>
      </c>
      <c r="BG416" s="513">
        <f t="shared" si="149"/>
        <v>0</v>
      </c>
      <c r="BH416" s="513">
        <f t="shared" si="150"/>
        <v>0</v>
      </c>
      <c r="BI416" s="513">
        <f t="shared" si="151"/>
        <v>0</v>
      </c>
      <c r="BJ416" s="513">
        <f t="shared" si="152"/>
        <v>0</v>
      </c>
      <c r="BK416" s="513">
        <f t="shared" si="153"/>
        <v>0</v>
      </c>
      <c r="BL416" s="513">
        <f t="shared" si="154"/>
        <v>0</v>
      </c>
      <c r="BM416" s="513">
        <f t="shared" si="155"/>
        <v>0</v>
      </c>
      <c r="BN416" s="513"/>
      <c r="BO416" s="513">
        <f t="shared" si="156"/>
        <v>0</v>
      </c>
      <c r="BP416" s="540"/>
      <c r="BQ416" s="540"/>
      <c r="BR416" s="540"/>
      <c r="BS416" s="540"/>
      <c r="BT416" s="540"/>
      <c r="BU416" s="540"/>
      <c r="BV416" s="540"/>
      <c r="BW416" s="539"/>
      <c r="BX416" s="539"/>
      <c r="BY416" s="539"/>
      <c r="BZ416" s="539"/>
      <c r="CA416" s="539"/>
      <c r="CB416" s="539"/>
      <c r="CC416" s="539"/>
      <c r="CD416" s="539"/>
      <c r="CE416" s="539"/>
      <c r="CF416" s="539"/>
      <c r="CG416" s="539"/>
      <c r="CH416" s="539"/>
      <c r="CI416" s="539"/>
      <c r="CJ416" s="539"/>
      <c r="CK416" s="539"/>
      <c r="CL416" s="539"/>
      <c r="CM416" s="539"/>
      <c r="CN416" s="539"/>
      <c r="CO416" s="539"/>
      <c r="CP416" s="364"/>
      <c r="CQ416" s="364"/>
    </row>
    <row r="417" spans="1:95" s="37" customFormat="1" ht="37.5" customHeight="1" x14ac:dyDescent="0.15">
      <c r="A417" s="738" t="str">
        <f>IF(B417&lt;&gt;"",設定!$C$4,"")</f>
        <v/>
      </c>
      <c r="B417" s="254" t="str">
        <f t="shared" si="139"/>
        <v/>
      </c>
      <c r="C417" s="445">
        <f t="shared" si="140"/>
        <v>405</v>
      </c>
      <c r="D417" s="768"/>
      <c r="E417" s="422"/>
      <c r="F417" s="423"/>
      <c r="G417" s="424"/>
      <c r="H417" s="425"/>
      <c r="I417" s="426"/>
      <c r="J417" s="427" t="str">
        <f>IFERROR(IF(I417="","",VLOOKUP(I417,国・地域!A:C,2,FALSE)),"正しい番号を入力してください")</f>
        <v/>
      </c>
      <c r="K417" s="428" t="str">
        <f>IFERROR(IF(I417="","",VLOOKUP(I417,国・地域!A:C,3,FALSE)),"正しい番号を入力してください")</f>
        <v/>
      </c>
      <c r="L417" s="382"/>
      <c r="M417" s="429"/>
      <c r="N417" s="430"/>
      <c r="O417" s="430"/>
      <c r="P417" s="430"/>
      <c r="Q417" s="430"/>
      <c r="R417" s="430"/>
      <c r="S417" s="430"/>
      <c r="T417" s="430"/>
      <c r="U417" s="431"/>
      <c r="V417" s="432"/>
      <c r="W417" s="431"/>
      <c r="X417" s="432"/>
      <c r="Y417" s="433"/>
      <c r="Z417" s="434"/>
      <c r="AA417" s="435"/>
      <c r="AB417" s="436"/>
      <c r="AC417" s="435"/>
      <c r="AD417" s="434"/>
      <c r="AE417" s="437"/>
      <c r="AF417" s="436"/>
      <c r="AG417" s="435"/>
      <c r="AH417" s="434"/>
      <c r="AI417" s="437"/>
      <c r="AJ417" s="436"/>
      <c r="AK417" s="435"/>
      <c r="AL417" s="434"/>
      <c r="AM417" s="422"/>
      <c r="AN417" s="424"/>
      <c r="AO417" s="382"/>
      <c r="AP417" s="422"/>
      <c r="AQ417" s="424"/>
      <c r="AR417" s="438"/>
      <c r="AS417" s="439"/>
      <c r="AT417" s="422"/>
      <c r="AU417" s="424"/>
      <c r="AV417" s="438"/>
      <c r="AW417" s="440"/>
      <c r="AX417" s="105" t="str">
        <f t="shared" si="142"/>
        <v/>
      </c>
      <c r="AY417" s="105" t="str">
        <f t="shared" si="143"/>
        <v/>
      </c>
      <c r="AZ417" s="540"/>
      <c r="BA417" s="513">
        <f t="shared" si="144"/>
        <v>0</v>
      </c>
      <c r="BB417" s="513">
        <f t="shared" si="145"/>
        <v>0</v>
      </c>
      <c r="BC417" s="513">
        <f t="shared" si="146"/>
        <v>0</v>
      </c>
      <c r="BD417" s="513">
        <f t="shared" si="147"/>
        <v>0</v>
      </c>
      <c r="BE417" s="513">
        <f t="shared" si="148"/>
        <v>0</v>
      </c>
      <c r="BF417" s="513">
        <f t="shared" si="141"/>
        <v>0</v>
      </c>
      <c r="BG417" s="513">
        <f t="shared" si="149"/>
        <v>0</v>
      </c>
      <c r="BH417" s="513">
        <f t="shared" si="150"/>
        <v>0</v>
      </c>
      <c r="BI417" s="513">
        <f t="shared" si="151"/>
        <v>0</v>
      </c>
      <c r="BJ417" s="513">
        <f t="shared" si="152"/>
        <v>0</v>
      </c>
      <c r="BK417" s="513">
        <f t="shared" si="153"/>
        <v>0</v>
      </c>
      <c r="BL417" s="513">
        <f t="shared" si="154"/>
        <v>0</v>
      </c>
      <c r="BM417" s="513">
        <f t="shared" si="155"/>
        <v>0</v>
      </c>
      <c r="BN417" s="513"/>
      <c r="BO417" s="513">
        <f t="shared" si="156"/>
        <v>0</v>
      </c>
      <c r="BP417" s="540"/>
      <c r="BQ417" s="540"/>
      <c r="BR417" s="540"/>
      <c r="BS417" s="540"/>
      <c r="BT417" s="540"/>
      <c r="BU417" s="540"/>
      <c r="BV417" s="540"/>
      <c r="BW417" s="539"/>
      <c r="BX417" s="539"/>
      <c r="BY417" s="539"/>
      <c r="BZ417" s="539"/>
      <c r="CA417" s="539"/>
      <c r="CB417" s="539"/>
      <c r="CC417" s="539"/>
      <c r="CD417" s="539"/>
      <c r="CE417" s="539"/>
      <c r="CF417" s="539"/>
      <c r="CG417" s="539"/>
      <c r="CH417" s="539"/>
      <c r="CI417" s="539"/>
      <c r="CJ417" s="539"/>
      <c r="CK417" s="539"/>
      <c r="CL417" s="539"/>
      <c r="CM417" s="539"/>
      <c r="CN417" s="539"/>
      <c r="CO417" s="539"/>
      <c r="CP417" s="364"/>
      <c r="CQ417" s="364"/>
    </row>
    <row r="418" spans="1:95" s="37" customFormat="1" ht="37.5" customHeight="1" x14ac:dyDescent="0.15">
      <c r="A418" s="739" t="str">
        <f>IF(B418&lt;&gt;"",設定!$C$4,"")</f>
        <v/>
      </c>
      <c r="B418" s="731" t="str">
        <f t="shared" si="139"/>
        <v/>
      </c>
      <c r="C418" s="376">
        <f t="shared" si="140"/>
        <v>406</v>
      </c>
      <c r="D418" s="766"/>
      <c r="E418" s="384"/>
      <c r="F418" s="385"/>
      <c r="G418" s="386"/>
      <c r="H418" s="387"/>
      <c r="I418" s="388"/>
      <c r="J418" s="389" t="str">
        <f>IFERROR(IF(I418="","",VLOOKUP(I418,国・地域!A:C,2,FALSE)),"正しい番号を入力してください")</f>
        <v/>
      </c>
      <c r="K418" s="390" t="str">
        <f>IFERROR(IF(I418="","",VLOOKUP(I418,国・地域!A:C,3,FALSE)),"正しい番号を入力してください")</f>
        <v/>
      </c>
      <c r="L418" s="383"/>
      <c r="M418" s="391"/>
      <c r="N418" s="392"/>
      <c r="O418" s="392"/>
      <c r="P418" s="392"/>
      <c r="Q418" s="392"/>
      <c r="R418" s="392"/>
      <c r="S418" s="392"/>
      <c r="T418" s="392"/>
      <c r="U418" s="393"/>
      <c r="V418" s="394"/>
      <c r="W418" s="393"/>
      <c r="X418" s="394"/>
      <c r="Y418" s="395"/>
      <c r="Z418" s="396"/>
      <c r="AA418" s="397"/>
      <c r="AB418" s="398"/>
      <c r="AC418" s="397"/>
      <c r="AD418" s="396"/>
      <c r="AE418" s="399"/>
      <c r="AF418" s="398"/>
      <c r="AG418" s="397"/>
      <c r="AH418" s="396"/>
      <c r="AI418" s="399"/>
      <c r="AJ418" s="398"/>
      <c r="AK418" s="397"/>
      <c r="AL418" s="396"/>
      <c r="AM418" s="384"/>
      <c r="AN418" s="386"/>
      <c r="AO418" s="383"/>
      <c r="AP418" s="384"/>
      <c r="AQ418" s="386"/>
      <c r="AR418" s="400"/>
      <c r="AS418" s="401"/>
      <c r="AT418" s="384"/>
      <c r="AU418" s="386"/>
      <c r="AV418" s="400"/>
      <c r="AW418" s="402"/>
      <c r="AX418" s="105" t="str">
        <f t="shared" si="142"/>
        <v/>
      </c>
      <c r="AY418" s="105" t="str">
        <f t="shared" si="143"/>
        <v/>
      </c>
      <c r="AZ418" s="540"/>
      <c r="BA418" s="513">
        <f t="shared" si="144"/>
        <v>0</v>
      </c>
      <c r="BB418" s="513">
        <f t="shared" si="145"/>
        <v>0</v>
      </c>
      <c r="BC418" s="513">
        <f t="shared" si="146"/>
        <v>0</v>
      </c>
      <c r="BD418" s="513">
        <f t="shared" si="147"/>
        <v>0</v>
      </c>
      <c r="BE418" s="513">
        <f t="shared" si="148"/>
        <v>0</v>
      </c>
      <c r="BF418" s="513">
        <f t="shared" si="141"/>
        <v>0</v>
      </c>
      <c r="BG418" s="513">
        <f t="shared" si="149"/>
        <v>0</v>
      </c>
      <c r="BH418" s="513">
        <f t="shared" si="150"/>
        <v>0</v>
      </c>
      <c r="BI418" s="513">
        <f t="shared" si="151"/>
        <v>0</v>
      </c>
      <c r="BJ418" s="513">
        <f t="shared" si="152"/>
        <v>0</v>
      </c>
      <c r="BK418" s="513">
        <f t="shared" si="153"/>
        <v>0</v>
      </c>
      <c r="BL418" s="513">
        <f t="shared" si="154"/>
        <v>0</v>
      </c>
      <c r="BM418" s="513">
        <f t="shared" si="155"/>
        <v>0</v>
      </c>
      <c r="BN418" s="513"/>
      <c r="BO418" s="513">
        <f t="shared" si="156"/>
        <v>0</v>
      </c>
      <c r="BP418" s="540"/>
      <c r="BQ418" s="540"/>
      <c r="BR418" s="540"/>
      <c r="BS418" s="540"/>
      <c r="BT418" s="540"/>
      <c r="BU418" s="540"/>
      <c r="BV418" s="540"/>
      <c r="BW418" s="539"/>
      <c r="BX418" s="539"/>
      <c r="BY418" s="539"/>
      <c r="BZ418" s="539"/>
      <c r="CA418" s="539"/>
      <c r="CB418" s="539"/>
      <c r="CC418" s="539"/>
      <c r="CD418" s="539"/>
      <c r="CE418" s="539"/>
      <c r="CF418" s="539"/>
      <c r="CG418" s="539"/>
      <c r="CH418" s="539"/>
      <c r="CI418" s="539"/>
      <c r="CJ418" s="539"/>
      <c r="CK418" s="539"/>
      <c r="CL418" s="539"/>
      <c r="CM418" s="539"/>
      <c r="CN418" s="539"/>
      <c r="CO418" s="539"/>
      <c r="CP418" s="364"/>
      <c r="CQ418" s="364"/>
    </row>
    <row r="419" spans="1:95" s="37" customFormat="1" ht="37.5" customHeight="1" x14ac:dyDescent="0.15">
      <c r="A419" s="687" t="str">
        <f>IF(B419&lt;&gt;"",設定!$C$4,"")</f>
        <v/>
      </c>
      <c r="B419" s="253" t="str">
        <f t="shared" si="139"/>
        <v/>
      </c>
      <c r="C419" s="444">
        <f t="shared" si="140"/>
        <v>407</v>
      </c>
      <c r="D419" s="767"/>
      <c r="E419" s="403"/>
      <c r="F419" s="404"/>
      <c r="G419" s="405"/>
      <c r="H419" s="406"/>
      <c r="I419" s="407"/>
      <c r="J419" s="408" t="str">
        <f>IFERROR(IF(I419="","",VLOOKUP(I419,国・地域!A:C,2,FALSE)),"正しい番号を入力してください")</f>
        <v/>
      </c>
      <c r="K419" s="409" t="str">
        <f>IFERROR(IF(I419="","",VLOOKUP(I419,国・地域!A:C,3,FALSE)),"正しい番号を入力してください")</f>
        <v/>
      </c>
      <c r="L419" s="381"/>
      <c r="M419" s="410"/>
      <c r="N419" s="411"/>
      <c r="O419" s="411"/>
      <c r="P419" s="411"/>
      <c r="Q419" s="411"/>
      <c r="R419" s="411"/>
      <c r="S419" s="411"/>
      <c r="T419" s="411"/>
      <c r="U419" s="412"/>
      <c r="V419" s="413"/>
      <c r="W419" s="412"/>
      <c r="X419" s="413"/>
      <c r="Y419" s="414"/>
      <c r="Z419" s="415"/>
      <c r="AA419" s="416"/>
      <c r="AB419" s="417"/>
      <c r="AC419" s="416"/>
      <c r="AD419" s="415"/>
      <c r="AE419" s="418"/>
      <c r="AF419" s="417"/>
      <c r="AG419" s="416"/>
      <c r="AH419" s="415"/>
      <c r="AI419" s="418"/>
      <c r="AJ419" s="417"/>
      <c r="AK419" s="416"/>
      <c r="AL419" s="415"/>
      <c r="AM419" s="403"/>
      <c r="AN419" s="405"/>
      <c r="AO419" s="381"/>
      <c r="AP419" s="403"/>
      <c r="AQ419" s="405"/>
      <c r="AR419" s="419"/>
      <c r="AS419" s="420"/>
      <c r="AT419" s="403"/>
      <c r="AU419" s="405"/>
      <c r="AV419" s="419"/>
      <c r="AW419" s="421"/>
      <c r="AX419" s="105" t="str">
        <f t="shared" si="142"/>
        <v/>
      </c>
      <c r="AY419" s="105" t="str">
        <f t="shared" si="143"/>
        <v/>
      </c>
      <c r="AZ419" s="540"/>
      <c r="BA419" s="513">
        <f t="shared" si="144"/>
        <v>0</v>
      </c>
      <c r="BB419" s="513">
        <f t="shared" si="145"/>
        <v>0</v>
      </c>
      <c r="BC419" s="513">
        <f t="shared" si="146"/>
        <v>0</v>
      </c>
      <c r="BD419" s="513">
        <f t="shared" si="147"/>
        <v>0</v>
      </c>
      <c r="BE419" s="513">
        <f t="shared" si="148"/>
        <v>0</v>
      </c>
      <c r="BF419" s="513">
        <f t="shared" si="141"/>
        <v>0</v>
      </c>
      <c r="BG419" s="513">
        <f t="shared" si="149"/>
        <v>0</v>
      </c>
      <c r="BH419" s="513">
        <f t="shared" si="150"/>
        <v>0</v>
      </c>
      <c r="BI419" s="513">
        <f t="shared" si="151"/>
        <v>0</v>
      </c>
      <c r="BJ419" s="513">
        <f t="shared" si="152"/>
        <v>0</v>
      </c>
      <c r="BK419" s="513">
        <f t="shared" si="153"/>
        <v>0</v>
      </c>
      <c r="BL419" s="513">
        <f t="shared" si="154"/>
        <v>0</v>
      </c>
      <c r="BM419" s="513">
        <f t="shared" si="155"/>
        <v>0</v>
      </c>
      <c r="BN419" s="513"/>
      <c r="BO419" s="513">
        <f t="shared" si="156"/>
        <v>0</v>
      </c>
      <c r="BP419" s="540"/>
      <c r="BQ419" s="540"/>
      <c r="BR419" s="540"/>
      <c r="BS419" s="540"/>
      <c r="BT419" s="540"/>
      <c r="BU419" s="540"/>
      <c r="BV419" s="540"/>
      <c r="BW419" s="539"/>
      <c r="BX419" s="539"/>
      <c r="BY419" s="539"/>
      <c r="BZ419" s="539"/>
      <c r="CA419" s="539"/>
      <c r="CB419" s="539"/>
      <c r="CC419" s="539"/>
      <c r="CD419" s="539"/>
      <c r="CE419" s="539"/>
      <c r="CF419" s="539"/>
      <c r="CG419" s="539"/>
      <c r="CH419" s="539"/>
      <c r="CI419" s="539"/>
      <c r="CJ419" s="539"/>
      <c r="CK419" s="539"/>
      <c r="CL419" s="539"/>
      <c r="CM419" s="539"/>
      <c r="CN419" s="539"/>
      <c r="CO419" s="539"/>
      <c r="CP419" s="364"/>
      <c r="CQ419" s="364"/>
    </row>
    <row r="420" spans="1:95" s="37" customFormat="1" ht="37.5" customHeight="1" x14ac:dyDescent="0.15">
      <c r="A420" s="687" t="str">
        <f>IF(B420&lt;&gt;"",設定!$C$4,"")</f>
        <v/>
      </c>
      <c r="B420" s="253" t="str">
        <f t="shared" si="139"/>
        <v/>
      </c>
      <c r="C420" s="444">
        <f t="shared" si="140"/>
        <v>408</v>
      </c>
      <c r="D420" s="767"/>
      <c r="E420" s="403"/>
      <c r="F420" s="404"/>
      <c r="G420" s="405"/>
      <c r="H420" s="406"/>
      <c r="I420" s="407"/>
      <c r="J420" s="408" t="str">
        <f>IFERROR(IF(I420="","",VLOOKUP(I420,国・地域!A:C,2,FALSE)),"正しい番号を入力してください")</f>
        <v/>
      </c>
      <c r="K420" s="409" t="str">
        <f>IFERROR(IF(I420="","",VLOOKUP(I420,国・地域!A:C,3,FALSE)),"正しい番号を入力してください")</f>
        <v/>
      </c>
      <c r="L420" s="381"/>
      <c r="M420" s="410"/>
      <c r="N420" s="411"/>
      <c r="O420" s="411"/>
      <c r="P420" s="411"/>
      <c r="Q420" s="411"/>
      <c r="R420" s="411"/>
      <c r="S420" s="411"/>
      <c r="T420" s="411"/>
      <c r="U420" s="412"/>
      <c r="V420" s="413"/>
      <c r="W420" s="412"/>
      <c r="X420" s="413"/>
      <c r="Y420" s="414"/>
      <c r="Z420" s="415"/>
      <c r="AA420" s="416"/>
      <c r="AB420" s="417"/>
      <c r="AC420" s="416"/>
      <c r="AD420" s="415"/>
      <c r="AE420" s="418"/>
      <c r="AF420" s="417"/>
      <c r="AG420" s="416"/>
      <c r="AH420" s="415"/>
      <c r="AI420" s="418"/>
      <c r="AJ420" s="417"/>
      <c r="AK420" s="416"/>
      <c r="AL420" s="415"/>
      <c r="AM420" s="403"/>
      <c r="AN420" s="405"/>
      <c r="AO420" s="381"/>
      <c r="AP420" s="403"/>
      <c r="AQ420" s="405"/>
      <c r="AR420" s="419"/>
      <c r="AS420" s="420"/>
      <c r="AT420" s="403"/>
      <c r="AU420" s="405"/>
      <c r="AV420" s="419"/>
      <c r="AW420" s="421"/>
      <c r="AX420" s="105" t="str">
        <f t="shared" si="142"/>
        <v/>
      </c>
      <c r="AY420" s="105" t="str">
        <f t="shared" si="143"/>
        <v/>
      </c>
      <c r="AZ420" s="540"/>
      <c r="BA420" s="513">
        <f t="shared" si="144"/>
        <v>0</v>
      </c>
      <c r="BB420" s="513">
        <f t="shared" si="145"/>
        <v>0</v>
      </c>
      <c r="BC420" s="513">
        <f t="shared" si="146"/>
        <v>0</v>
      </c>
      <c r="BD420" s="513">
        <f t="shared" si="147"/>
        <v>0</v>
      </c>
      <c r="BE420" s="513">
        <f t="shared" si="148"/>
        <v>0</v>
      </c>
      <c r="BF420" s="513">
        <f t="shared" si="141"/>
        <v>0</v>
      </c>
      <c r="BG420" s="513">
        <f t="shared" si="149"/>
        <v>0</v>
      </c>
      <c r="BH420" s="513">
        <f t="shared" si="150"/>
        <v>0</v>
      </c>
      <c r="BI420" s="513">
        <f t="shared" si="151"/>
        <v>0</v>
      </c>
      <c r="BJ420" s="513">
        <f t="shared" si="152"/>
        <v>0</v>
      </c>
      <c r="BK420" s="513">
        <f t="shared" si="153"/>
        <v>0</v>
      </c>
      <c r="BL420" s="513">
        <f t="shared" si="154"/>
        <v>0</v>
      </c>
      <c r="BM420" s="513">
        <f t="shared" si="155"/>
        <v>0</v>
      </c>
      <c r="BN420" s="513"/>
      <c r="BO420" s="513">
        <f t="shared" si="156"/>
        <v>0</v>
      </c>
      <c r="BP420" s="540"/>
      <c r="BQ420" s="540"/>
      <c r="BR420" s="540"/>
      <c r="BS420" s="540"/>
      <c r="BT420" s="540"/>
      <c r="BU420" s="540"/>
      <c r="BV420" s="540"/>
      <c r="BW420" s="539"/>
      <c r="BX420" s="539"/>
      <c r="BY420" s="539"/>
      <c r="BZ420" s="539"/>
      <c r="CA420" s="539"/>
      <c r="CB420" s="539"/>
      <c r="CC420" s="539"/>
      <c r="CD420" s="539"/>
      <c r="CE420" s="539"/>
      <c r="CF420" s="539"/>
      <c r="CG420" s="539"/>
      <c r="CH420" s="539"/>
      <c r="CI420" s="539"/>
      <c r="CJ420" s="539"/>
      <c r="CK420" s="539"/>
      <c r="CL420" s="539"/>
      <c r="CM420" s="539"/>
      <c r="CN420" s="539"/>
      <c r="CO420" s="539"/>
      <c r="CP420" s="364"/>
      <c r="CQ420" s="364"/>
    </row>
    <row r="421" spans="1:95" s="37" customFormat="1" ht="37.5" customHeight="1" x14ac:dyDescent="0.15">
      <c r="A421" s="687" t="str">
        <f>IF(B421&lt;&gt;"",設定!$C$4,"")</f>
        <v/>
      </c>
      <c r="B421" s="253" t="str">
        <f t="shared" si="139"/>
        <v/>
      </c>
      <c r="C421" s="444">
        <f t="shared" si="140"/>
        <v>409</v>
      </c>
      <c r="D421" s="767"/>
      <c r="E421" s="403"/>
      <c r="F421" s="404"/>
      <c r="G421" s="405"/>
      <c r="H421" s="406"/>
      <c r="I421" s="407"/>
      <c r="J421" s="408" t="str">
        <f>IFERROR(IF(I421="","",VLOOKUP(I421,国・地域!A:C,2,FALSE)),"正しい番号を入力してください")</f>
        <v/>
      </c>
      <c r="K421" s="409" t="str">
        <f>IFERROR(IF(I421="","",VLOOKUP(I421,国・地域!A:C,3,FALSE)),"正しい番号を入力してください")</f>
        <v/>
      </c>
      <c r="L421" s="381"/>
      <c r="M421" s="410"/>
      <c r="N421" s="411"/>
      <c r="O421" s="411"/>
      <c r="P421" s="411"/>
      <c r="Q421" s="411"/>
      <c r="R421" s="411"/>
      <c r="S421" s="411"/>
      <c r="T421" s="411"/>
      <c r="U421" s="412"/>
      <c r="V421" s="413"/>
      <c r="W421" s="412"/>
      <c r="X421" s="413"/>
      <c r="Y421" s="414"/>
      <c r="Z421" s="415"/>
      <c r="AA421" s="416"/>
      <c r="AB421" s="417"/>
      <c r="AC421" s="416"/>
      <c r="AD421" s="415"/>
      <c r="AE421" s="418"/>
      <c r="AF421" s="417"/>
      <c r="AG421" s="416"/>
      <c r="AH421" s="415"/>
      <c r="AI421" s="418"/>
      <c r="AJ421" s="417"/>
      <c r="AK421" s="416"/>
      <c r="AL421" s="415"/>
      <c r="AM421" s="403"/>
      <c r="AN421" s="405"/>
      <c r="AO421" s="381"/>
      <c r="AP421" s="403"/>
      <c r="AQ421" s="405"/>
      <c r="AR421" s="419"/>
      <c r="AS421" s="420"/>
      <c r="AT421" s="403"/>
      <c r="AU421" s="405"/>
      <c r="AV421" s="419"/>
      <c r="AW421" s="421"/>
      <c r="AX421" s="105" t="str">
        <f t="shared" si="142"/>
        <v/>
      </c>
      <c r="AY421" s="105" t="str">
        <f t="shared" si="143"/>
        <v/>
      </c>
      <c r="AZ421" s="540"/>
      <c r="BA421" s="513">
        <f t="shared" si="144"/>
        <v>0</v>
      </c>
      <c r="BB421" s="513">
        <f t="shared" si="145"/>
        <v>0</v>
      </c>
      <c r="BC421" s="513">
        <f t="shared" si="146"/>
        <v>0</v>
      </c>
      <c r="BD421" s="513">
        <f t="shared" si="147"/>
        <v>0</v>
      </c>
      <c r="BE421" s="513">
        <f t="shared" si="148"/>
        <v>0</v>
      </c>
      <c r="BF421" s="513">
        <f t="shared" si="141"/>
        <v>0</v>
      </c>
      <c r="BG421" s="513">
        <f t="shared" si="149"/>
        <v>0</v>
      </c>
      <c r="BH421" s="513">
        <f t="shared" si="150"/>
        <v>0</v>
      </c>
      <c r="BI421" s="513">
        <f t="shared" si="151"/>
        <v>0</v>
      </c>
      <c r="BJ421" s="513">
        <f t="shared" si="152"/>
        <v>0</v>
      </c>
      <c r="BK421" s="513">
        <f t="shared" si="153"/>
        <v>0</v>
      </c>
      <c r="BL421" s="513">
        <f t="shared" si="154"/>
        <v>0</v>
      </c>
      <c r="BM421" s="513">
        <f t="shared" si="155"/>
        <v>0</v>
      </c>
      <c r="BN421" s="513"/>
      <c r="BO421" s="513">
        <f t="shared" si="156"/>
        <v>0</v>
      </c>
      <c r="BP421" s="540"/>
      <c r="BQ421" s="540"/>
      <c r="BR421" s="540"/>
      <c r="BS421" s="540"/>
      <c r="BT421" s="540"/>
      <c r="BU421" s="540"/>
      <c r="BV421" s="540"/>
      <c r="BW421" s="539"/>
      <c r="BX421" s="539"/>
      <c r="BY421" s="539"/>
      <c r="BZ421" s="539"/>
      <c r="CA421" s="539"/>
      <c r="CB421" s="539"/>
      <c r="CC421" s="539"/>
      <c r="CD421" s="539"/>
      <c r="CE421" s="539"/>
      <c r="CF421" s="539"/>
      <c r="CG421" s="539"/>
      <c r="CH421" s="539"/>
      <c r="CI421" s="539"/>
      <c r="CJ421" s="539"/>
      <c r="CK421" s="539"/>
      <c r="CL421" s="539"/>
      <c r="CM421" s="539"/>
      <c r="CN421" s="539"/>
      <c r="CO421" s="539"/>
      <c r="CP421" s="364"/>
      <c r="CQ421" s="364"/>
    </row>
    <row r="422" spans="1:95" s="37" customFormat="1" ht="37.5" customHeight="1" x14ac:dyDescent="0.15">
      <c r="A422" s="738" t="str">
        <f>IF(B422&lt;&gt;"",設定!$C$4,"")</f>
        <v/>
      </c>
      <c r="B422" s="254" t="str">
        <f t="shared" si="139"/>
        <v/>
      </c>
      <c r="C422" s="445">
        <f t="shared" si="140"/>
        <v>410</v>
      </c>
      <c r="D422" s="768"/>
      <c r="E422" s="422"/>
      <c r="F422" s="423"/>
      <c r="G422" s="424"/>
      <c r="H422" s="425"/>
      <c r="I422" s="426"/>
      <c r="J422" s="427" t="str">
        <f>IFERROR(IF(I422="","",VLOOKUP(I422,国・地域!A:C,2,FALSE)),"正しい番号を入力してください")</f>
        <v/>
      </c>
      <c r="K422" s="428" t="str">
        <f>IFERROR(IF(I422="","",VLOOKUP(I422,国・地域!A:C,3,FALSE)),"正しい番号を入力してください")</f>
        <v/>
      </c>
      <c r="L422" s="382"/>
      <c r="M422" s="429"/>
      <c r="N422" s="430"/>
      <c r="O422" s="430"/>
      <c r="P422" s="430"/>
      <c r="Q422" s="430"/>
      <c r="R422" s="430"/>
      <c r="S422" s="430"/>
      <c r="T422" s="430"/>
      <c r="U422" s="431"/>
      <c r="V422" s="432"/>
      <c r="W422" s="431"/>
      <c r="X422" s="432"/>
      <c r="Y422" s="433"/>
      <c r="Z422" s="434"/>
      <c r="AA422" s="435"/>
      <c r="AB422" s="436"/>
      <c r="AC422" s="435"/>
      <c r="AD422" s="434"/>
      <c r="AE422" s="437"/>
      <c r="AF422" s="436"/>
      <c r="AG422" s="435"/>
      <c r="AH422" s="434"/>
      <c r="AI422" s="437"/>
      <c r="AJ422" s="436"/>
      <c r="AK422" s="435"/>
      <c r="AL422" s="434"/>
      <c r="AM422" s="422"/>
      <c r="AN422" s="424"/>
      <c r="AO422" s="382"/>
      <c r="AP422" s="422"/>
      <c r="AQ422" s="424"/>
      <c r="AR422" s="438"/>
      <c r="AS422" s="439"/>
      <c r="AT422" s="422"/>
      <c r="AU422" s="424"/>
      <c r="AV422" s="438"/>
      <c r="AW422" s="440"/>
      <c r="AX422" s="105" t="str">
        <f t="shared" si="142"/>
        <v/>
      </c>
      <c r="AY422" s="105" t="str">
        <f t="shared" si="143"/>
        <v/>
      </c>
      <c r="AZ422" s="540"/>
      <c r="BA422" s="513">
        <f t="shared" si="144"/>
        <v>0</v>
      </c>
      <c r="BB422" s="513">
        <f t="shared" si="145"/>
        <v>0</v>
      </c>
      <c r="BC422" s="513">
        <f t="shared" si="146"/>
        <v>0</v>
      </c>
      <c r="BD422" s="513">
        <f t="shared" si="147"/>
        <v>0</v>
      </c>
      <c r="BE422" s="513">
        <f t="shared" si="148"/>
        <v>0</v>
      </c>
      <c r="BF422" s="513">
        <f t="shared" si="141"/>
        <v>0</v>
      </c>
      <c r="BG422" s="513">
        <f t="shared" si="149"/>
        <v>0</v>
      </c>
      <c r="BH422" s="513">
        <f t="shared" si="150"/>
        <v>0</v>
      </c>
      <c r="BI422" s="513">
        <f t="shared" si="151"/>
        <v>0</v>
      </c>
      <c r="BJ422" s="513">
        <f t="shared" si="152"/>
        <v>0</v>
      </c>
      <c r="BK422" s="513">
        <f t="shared" si="153"/>
        <v>0</v>
      </c>
      <c r="BL422" s="513">
        <f t="shared" si="154"/>
        <v>0</v>
      </c>
      <c r="BM422" s="513">
        <f t="shared" si="155"/>
        <v>0</v>
      </c>
      <c r="BN422" s="513"/>
      <c r="BO422" s="513">
        <f t="shared" si="156"/>
        <v>0</v>
      </c>
      <c r="BP422" s="540"/>
      <c r="BQ422" s="540"/>
      <c r="BR422" s="540"/>
      <c r="BS422" s="540"/>
      <c r="BT422" s="540"/>
      <c r="BU422" s="540"/>
      <c r="BV422" s="540"/>
      <c r="BW422" s="539"/>
      <c r="BX422" s="539"/>
      <c r="BY422" s="539"/>
      <c r="BZ422" s="539"/>
      <c r="CA422" s="539"/>
      <c r="CB422" s="539"/>
      <c r="CC422" s="539"/>
      <c r="CD422" s="539"/>
      <c r="CE422" s="539"/>
      <c r="CF422" s="539"/>
      <c r="CG422" s="539"/>
      <c r="CH422" s="539"/>
      <c r="CI422" s="539"/>
      <c r="CJ422" s="539"/>
      <c r="CK422" s="539"/>
      <c r="CL422" s="539"/>
      <c r="CM422" s="539"/>
      <c r="CN422" s="539"/>
      <c r="CO422" s="539"/>
      <c r="CP422" s="364"/>
      <c r="CQ422" s="364"/>
    </row>
    <row r="423" spans="1:95" s="37" customFormat="1" ht="37.5" customHeight="1" x14ac:dyDescent="0.15">
      <c r="A423" s="739" t="str">
        <f>IF(B423&lt;&gt;"",設定!$C$4,"")</f>
        <v/>
      </c>
      <c r="B423" s="731" t="str">
        <f t="shared" si="139"/>
        <v/>
      </c>
      <c r="C423" s="376">
        <f t="shared" si="140"/>
        <v>411</v>
      </c>
      <c r="D423" s="766"/>
      <c r="E423" s="384"/>
      <c r="F423" s="385"/>
      <c r="G423" s="386"/>
      <c r="H423" s="387"/>
      <c r="I423" s="388"/>
      <c r="J423" s="389" t="str">
        <f>IFERROR(IF(I423="","",VLOOKUP(I423,国・地域!A:C,2,FALSE)),"正しい番号を入力してください")</f>
        <v/>
      </c>
      <c r="K423" s="390" t="str">
        <f>IFERROR(IF(I423="","",VLOOKUP(I423,国・地域!A:C,3,FALSE)),"正しい番号を入力してください")</f>
        <v/>
      </c>
      <c r="L423" s="383"/>
      <c r="M423" s="391"/>
      <c r="N423" s="392"/>
      <c r="O423" s="392"/>
      <c r="P423" s="392"/>
      <c r="Q423" s="392"/>
      <c r="R423" s="392"/>
      <c r="S423" s="392"/>
      <c r="T423" s="392"/>
      <c r="U423" s="393"/>
      <c r="V423" s="394"/>
      <c r="W423" s="393"/>
      <c r="X423" s="394"/>
      <c r="Y423" s="395"/>
      <c r="Z423" s="396"/>
      <c r="AA423" s="397"/>
      <c r="AB423" s="398"/>
      <c r="AC423" s="397"/>
      <c r="AD423" s="396"/>
      <c r="AE423" s="399"/>
      <c r="AF423" s="398"/>
      <c r="AG423" s="397"/>
      <c r="AH423" s="396"/>
      <c r="AI423" s="399"/>
      <c r="AJ423" s="398"/>
      <c r="AK423" s="397"/>
      <c r="AL423" s="396"/>
      <c r="AM423" s="384"/>
      <c r="AN423" s="386"/>
      <c r="AO423" s="383"/>
      <c r="AP423" s="384"/>
      <c r="AQ423" s="386"/>
      <c r="AR423" s="400"/>
      <c r="AS423" s="401"/>
      <c r="AT423" s="384"/>
      <c r="AU423" s="386"/>
      <c r="AV423" s="400"/>
      <c r="AW423" s="402"/>
      <c r="AX423" s="105" t="str">
        <f t="shared" si="142"/>
        <v/>
      </c>
      <c r="AY423" s="105" t="str">
        <f t="shared" si="143"/>
        <v/>
      </c>
      <c r="AZ423" s="540"/>
      <c r="BA423" s="513">
        <f t="shared" si="144"/>
        <v>0</v>
      </c>
      <c r="BB423" s="513">
        <f t="shared" si="145"/>
        <v>0</v>
      </c>
      <c r="BC423" s="513">
        <f t="shared" si="146"/>
        <v>0</v>
      </c>
      <c r="BD423" s="513">
        <f t="shared" si="147"/>
        <v>0</v>
      </c>
      <c r="BE423" s="513">
        <f t="shared" si="148"/>
        <v>0</v>
      </c>
      <c r="BF423" s="513">
        <f t="shared" si="141"/>
        <v>0</v>
      </c>
      <c r="BG423" s="513">
        <f t="shared" si="149"/>
        <v>0</v>
      </c>
      <c r="BH423" s="513">
        <f t="shared" si="150"/>
        <v>0</v>
      </c>
      <c r="BI423" s="513">
        <f t="shared" si="151"/>
        <v>0</v>
      </c>
      <c r="BJ423" s="513">
        <f t="shared" si="152"/>
        <v>0</v>
      </c>
      <c r="BK423" s="513">
        <f t="shared" si="153"/>
        <v>0</v>
      </c>
      <c r="BL423" s="513">
        <f t="shared" si="154"/>
        <v>0</v>
      </c>
      <c r="BM423" s="513">
        <f t="shared" si="155"/>
        <v>0</v>
      </c>
      <c r="BN423" s="513"/>
      <c r="BO423" s="513">
        <f t="shared" si="156"/>
        <v>0</v>
      </c>
      <c r="BP423" s="540"/>
      <c r="BQ423" s="540"/>
      <c r="BR423" s="540"/>
      <c r="BS423" s="540"/>
      <c r="BT423" s="540"/>
      <c r="BU423" s="540"/>
      <c r="BV423" s="540"/>
      <c r="BW423" s="539"/>
      <c r="BX423" s="539"/>
      <c r="BY423" s="539"/>
      <c r="BZ423" s="539"/>
      <c r="CA423" s="539"/>
      <c r="CB423" s="539"/>
      <c r="CC423" s="539"/>
      <c r="CD423" s="539"/>
      <c r="CE423" s="539"/>
      <c r="CF423" s="539"/>
      <c r="CG423" s="539"/>
      <c r="CH423" s="539"/>
      <c r="CI423" s="539"/>
      <c r="CJ423" s="539"/>
      <c r="CK423" s="539"/>
      <c r="CL423" s="539"/>
      <c r="CM423" s="539"/>
      <c r="CN423" s="539"/>
      <c r="CO423" s="539"/>
      <c r="CP423" s="364"/>
      <c r="CQ423" s="364"/>
    </row>
    <row r="424" spans="1:95" s="37" customFormat="1" ht="37.5" customHeight="1" x14ac:dyDescent="0.15">
      <c r="A424" s="687" t="str">
        <f>IF(B424&lt;&gt;"",設定!$C$4,"")</f>
        <v/>
      </c>
      <c r="B424" s="253" t="str">
        <f t="shared" si="139"/>
        <v/>
      </c>
      <c r="C424" s="444">
        <f t="shared" si="140"/>
        <v>412</v>
      </c>
      <c r="D424" s="767"/>
      <c r="E424" s="403"/>
      <c r="F424" s="404"/>
      <c r="G424" s="405"/>
      <c r="H424" s="406"/>
      <c r="I424" s="407"/>
      <c r="J424" s="408" t="str">
        <f>IFERROR(IF(I424="","",VLOOKUP(I424,国・地域!A:C,2,FALSE)),"正しい番号を入力してください")</f>
        <v/>
      </c>
      <c r="K424" s="409" t="str">
        <f>IFERROR(IF(I424="","",VLOOKUP(I424,国・地域!A:C,3,FALSE)),"正しい番号を入力してください")</f>
        <v/>
      </c>
      <c r="L424" s="381"/>
      <c r="M424" s="410"/>
      <c r="N424" s="411"/>
      <c r="O424" s="411"/>
      <c r="P424" s="411"/>
      <c r="Q424" s="411"/>
      <c r="R424" s="411"/>
      <c r="S424" s="411"/>
      <c r="T424" s="411"/>
      <c r="U424" s="412"/>
      <c r="V424" s="413"/>
      <c r="W424" s="412"/>
      <c r="X424" s="413"/>
      <c r="Y424" s="414"/>
      <c r="Z424" s="415"/>
      <c r="AA424" s="416"/>
      <c r="AB424" s="417"/>
      <c r="AC424" s="416"/>
      <c r="AD424" s="415"/>
      <c r="AE424" s="418"/>
      <c r="AF424" s="417"/>
      <c r="AG424" s="416"/>
      <c r="AH424" s="415"/>
      <c r="AI424" s="418"/>
      <c r="AJ424" s="417"/>
      <c r="AK424" s="416"/>
      <c r="AL424" s="415"/>
      <c r="AM424" s="403"/>
      <c r="AN424" s="405"/>
      <c r="AO424" s="381"/>
      <c r="AP424" s="403"/>
      <c r="AQ424" s="405"/>
      <c r="AR424" s="419"/>
      <c r="AS424" s="420"/>
      <c r="AT424" s="403"/>
      <c r="AU424" s="405"/>
      <c r="AV424" s="419"/>
      <c r="AW424" s="421"/>
      <c r="AX424" s="105" t="str">
        <f t="shared" si="142"/>
        <v/>
      </c>
      <c r="AY424" s="105" t="str">
        <f t="shared" si="143"/>
        <v/>
      </c>
      <c r="AZ424" s="540"/>
      <c r="BA424" s="513">
        <f t="shared" si="144"/>
        <v>0</v>
      </c>
      <c r="BB424" s="513">
        <f t="shared" si="145"/>
        <v>0</v>
      </c>
      <c r="BC424" s="513">
        <f t="shared" si="146"/>
        <v>0</v>
      </c>
      <c r="BD424" s="513">
        <f t="shared" si="147"/>
        <v>0</v>
      </c>
      <c r="BE424" s="513">
        <f t="shared" si="148"/>
        <v>0</v>
      </c>
      <c r="BF424" s="513">
        <f t="shared" si="141"/>
        <v>0</v>
      </c>
      <c r="BG424" s="513">
        <f t="shared" si="149"/>
        <v>0</v>
      </c>
      <c r="BH424" s="513">
        <f t="shared" si="150"/>
        <v>0</v>
      </c>
      <c r="BI424" s="513">
        <f t="shared" si="151"/>
        <v>0</v>
      </c>
      <c r="BJ424" s="513">
        <f t="shared" si="152"/>
        <v>0</v>
      </c>
      <c r="BK424" s="513">
        <f t="shared" si="153"/>
        <v>0</v>
      </c>
      <c r="BL424" s="513">
        <f t="shared" si="154"/>
        <v>0</v>
      </c>
      <c r="BM424" s="513">
        <f t="shared" si="155"/>
        <v>0</v>
      </c>
      <c r="BN424" s="513"/>
      <c r="BO424" s="513">
        <f t="shared" si="156"/>
        <v>0</v>
      </c>
      <c r="BP424" s="540"/>
      <c r="BQ424" s="540"/>
      <c r="BR424" s="540"/>
      <c r="BS424" s="540"/>
      <c r="BT424" s="540"/>
      <c r="BU424" s="540"/>
      <c r="BV424" s="540"/>
      <c r="BW424" s="539"/>
      <c r="BX424" s="539"/>
      <c r="BY424" s="539"/>
      <c r="BZ424" s="539"/>
      <c r="CA424" s="539"/>
      <c r="CB424" s="539"/>
      <c r="CC424" s="539"/>
      <c r="CD424" s="539"/>
      <c r="CE424" s="539"/>
      <c r="CF424" s="539"/>
      <c r="CG424" s="539"/>
      <c r="CH424" s="539"/>
      <c r="CI424" s="539"/>
      <c r="CJ424" s="539"/>
      <c r="CK424" s="539"/>
      <c r="CL424" s="539"/>
      <c r="CM424" s="539"/>
      <c r="CN424" s="539"/>
      <c r="CO424" s="539"/>
      <c r="CP424" s="364"/>
      <c r="CQ424" s="364"/>
    </row>
    <row r="425" spans="1:95" s="37" customFormat="1" ht="37.5" customHeight="1" x14ac:dyDescent="0.15">
      <c r="A425" s="687" t="str">
        <f>IF(B425&lt;&gt;"",設定!$C$4,"")</f>
        <v/>
      </c>
      <c r="B425" s="253" t="str">
        <f t="shared" si="139"/>
        <v/>
      </c>
      <c r="C425" s="444">
        <f t="shared" si="140"/>
        <v>413</v>
      </c>
      <c r="D425" s="767"/>
      <c r="E425" s="403"/>
      <c r="F425" s="404"/>
      <c r="G425" s="405"/>
      <c r="H425" s="406"/>
      <c r="I425" s="407"/>
      <c r="J425" s="408" t="str">
        <f>IFERROR(IF(I425="","",VLOOKUP(I425,国・地域!A:C,2,FALSE)),"正しい番号を入力してください")</f>
        <v/>
      </c>
      <c r="K425" s="409" t="str">
        <f>IFERROR(IF(I425="","",VLOOKUP(I425,国・地域!A:C,3,FALSE)),"正しい番号を入力してください")</f>
        <v/>
      </c>
      <c r="L425" s="381"/>
      <c r="M425" s="410"/>
      <c r="N425" s="411"/>
      <c r="O425" s="411"/>
      <c r="P425" s="411"/>
      <c r="Q425" s="411"/>
      <c r="R425" s="411"/>
      <c r="S425" s="411"/>
      <c r="T425" s="411"/>
      <c r="U425" s="412"/>
      <c r="V425" s="413"/>
      <c r="W425" s="412"/>
      <c r="X425" s="413"/>
      <c r="Y425" s="414"/>
      <c r="Z425" s="415"/>
      <c r="AA425" s="416"/>
      <c r="AB425" s="417"/>
      <c r="AC425" s="416"/>
      <c r="AD425" s="415"/>
      <c r="AE425" s="418"/>
      <c r="AF425" s="417"/>
      <c r="AG425" s="416"/>
      <c r="AH425" s="415"/>
      <c r="AI425" s="418"/>
      <c r="AJ425" s="417"/>
      <c r="AK425" s="416"/>
      <c r="AL425" s="415"/>
      <c r="AM425" s="403"/>
      <c r="AN425" s="405"/>
      <c r="AO425" s="381"/>
      <c r="AP425" s="403"/>
      <c r="AQ425" s="405"/>
      <c r="AR425" s="419"/>
      <c r="AS425" s="420"/>
      <c r="AT425" s="403"/>
      <c r="AU425" s="405"/>
      <c r="AV425" s="419"/>
      <c r="AW425" s="421"/>
      <c r="AX425" s="105" t="str">
        <f t="shared" si="142"/>
        <v/>
      </c>
      <c r="AY425" s="105" t="str">
        <f t="shared" si="143"/>
        <v/>
      </c>
      <c r="AZ425" s="540"/>
      <c r="BA425" s="513">
        <f t="shared" si="144"/>
        <v>0</v>
      </c>
      <c r="BB425" s="513">
        <f t="shared" si="145"/>
        <v>0</v>
      </c>
      <c r="BC425" s="513">
        <f t="shared" si="146"/>
        <v>0</v>
      </c>
      <c r="BD425" s="513">
        <f t="shared" si="147"/>
        <v>0</v>
      </c>
      <c r="BE425" s="513">
        <f t="shared" si="148"/>
        <v>0</v>
      </c>
      <c r="BF425" s="513">
        <f t="shared" si="141"/>
        <v>0</v>
      </c>
      <c r="BG425" s="513">
        <f t="shared" si="149"/>
        <v>0</v>
      </c>
      <c r="BH425" s="513">
        <f t="shared" si="150"/>
        <v>0</v>
      </c>
      <c r="BI425" s="513">
        <f t="shared" si="151"/>
        <v>0</v>
      </c>
      <c r="BJ425" s="513">
        <f t="shared" si="152"/>
        <v>0</v>
      </c>
      <c r="BK425" s="513">
        <f t="shared" si="153"/>
        <v>0</v>
      </c>
      <c r="BL425" s="513">
        <f t="shared" si="154"/>
        <v>0</v>
      </c>
      <c r="BM425" s="513">
        <f t="shared" si="155"/>
        <v>0</v>
      </c>
      <c r="BN425" s="513"/>
      <c r="BO425" s="513">
        <f t="shared" si="156"/>
        <v>0</v>
      </c>
      <c r="BP425" s="540"/>
      <c r="BQ425" s="540"/>
      <c r="BR425" s="540"/>
      <c r="BS425" s="540"/>
      <c r="BT425" s="540"/>
      <c r="BU425" s="540"/>
      <c r="BV425" s="540"/>
      <c r="BW425" s="539"/>
      <c r="BX425" s="539"/>
      <c r="BY425" s="539"/>
      <c r="BZ425" s="539"/>
      <c r="CA425" s="539"/>
      <c r="CB425" s="539"/>
      <c r="CC425" s="539"/>
      <c r="CD425" s="539"/>
      <c r="CE425" s="539"/>
      <c r="CF425" s="539"/>
      <c r="CG425" s="539"/>
      <c r="CH425" s="539"/>
      <c r="CI425" s="539"/>
      <c r="CJ425" s="539"/>
      <c r="CK425" s="539"/>
      <c r="CL425" s="539"/>
      <c r="CM425" s="539"/>
      <c r="CN425" s="539"/>
      <c r="CO425" s="539"/>
      <c r="CP425" s="364"/>
      <c r="CQ425" s="364"/>
    </row>
    <row r="426" spans="1:95" s="37" customFormat="1" ht="37.5" customHeight="1" x14ac:dyDescent="0.15">
      <c r="A426" s="687" t="str">
        <f>IF(B426&lt;&gt;"",設定!$C$4,"")</f>
        <v/>
      </c>
      <c r="B426" s="253" t="str">
        <f t="shared" si="139"/>
        <v/>
      </c>
      <c r="C426" s="444">
        <f t="shared" si="140"/>
        <v>414</v>
      </c>
      <c r="D426" s="767"/>
      <c r="E426" s="403"/>
      <c r="F426" s="404"/>
      <c r="G426" s="405"/>
      <c r="H426" s="406"/>
      <c r="I426" s="407"/>
      <c r="J426" s="408" t="str">
        <f>IFERROR(IF(I426="","",VLOOKUP(I426,国・地域!A:C,2,FALSE)),"正しい番号を入力してください")</f>
        <v/>
      </c>
      <c r="K426" s="409" t="str">
        <f>IFERROR(IF(I426="","",VLOOKUP(I426,国・地域!A:C,3,FALSE)),"正しい番号を入力してください")</f>
        <v/>
      </c>
      <c r="L426" s="381"/>
      <c r="M426" s="410"/>
      <c r="N426" s="411"/>
      <c r="O426" s="411"/>
      <c r="P426" s="411"/>
      <c r="Q426" s="411"/>
      <c r="R426" s="411"/>
      <c r="S426" s="411"/>
      <c r="T426" s="411"/>
      <c r="U426" s="412"/>
      <c r="V426" s="413"/>
      <c r="W426" s="412"/>
      <c r="X426" s="413"/>
      <c r="Y426" s="414"/>
      <c r="Z426" s="415"/>
      <c r="AA426" s="416"/>
      <c r="AB426" s="417"/>
      <c r="AC426" s="416"/>
      <c r="AD426" s="415"/>
      <c r="AE426" s="418"/>
      <c r="AF426" s="417"/>
      <c r="AG426" s="416"/>
      <c r="AH426" s="415"/>
      <c r="AI426" s="418"/>
      <c r="AJ426" s="417"/>
      <c r="AK426" s="416"/>
      <c r="AL426" s="415"/>
      <c r="AM426" s="403"/>
      <c r="AN426" s="405"/>
      <c r="AO426" s="381"/>
      <c r="AP426" s="403"/>
      <c r="AQ426" s="405"/>
      <c r="AR426" s="419"/>
      <c r="AS426" s="420"/>
      <c r="AT426" s="403"/>
      <c r="AU426" s="405"/>
      <c r="AV426" s="419"/>
      <c r="AW426" s="421"/>
      <c r="AX426" s="105" t="str">
        <f t="shared" si="142"/>
        <v/>
      </c>
      <c r="AY426" s="105" t="str">
        <f t="shared" si="143"/>
        <v/>
      </c>
      <c r="AZ426" s="540"/>
      <c r="BA426" s="513">
        <f t="shared" si="144"/>
        <v>0</v>
      </c>
      <c r="BB426" s="513">
        <f t="shared" si="145"/>
        <v>0</v>
      </c>
      <c r="BC426" s="513">
        <f t="shared" si="146"/>
        <v>0</v>
      </c>
      <c r="BD426" s="513">
        <f t="shared" si="147"/>
        <v>0</v>
      </c>
      <c r="BE426" s="513">
        <f t="shared" si="148"/>
        <v>0</v>
      </c>
      <c r="BF426" s="513">
        <f t="shared" si="141"/>
        <v>0</v>
      </c>
      <c r="BG426" s="513">
        <f t="shared" si="149"/>
        <v>0</v>
      </c>
      <c r="BH426" s="513">
        <f t="shared" si="150"/>
        <v>0</v>
      </c>
      <c r="BI426" s="513">
        <f t="shared" si="151"/>
        <v>0</v>
      </c>
      <c r="BJ426" s="513">
        <f t="shared" si="152"/>
        <v>0</v>
      </c>
      <c r="BK426" s="513">
        <f t="shared" si="153"/>
        <v>0</v>
      </c>
      <c r="BL426" s="513">
        <f t="shared" si="154"/>
        <v>0</v>
      </c>
      <c r="BM426" s="513">
        <f t="shared" si="155"/>
        <v>0</v>
      </c>
      <c r="BN426" s="513"/>
      <c r="BO426" s="513">
        <f t="shared" si="156"/>
        <v>0</v>
      </c>
      <c r="BP426" s="540"/>
      <c r="BQ426" s="540"/>
      <c r="BR426" s="540"/>
      <c r="BS426" s="540"/>
      <c r="BT426" s="540"/>
      <c r="BU426" s="540"/>
      <c r="BV426" s="540"/>
      <c r="BW426" s="539"/>
      <c r="BX426" s="539"/>
      <c r="BY426" s="539"/>
      <c r="BZ426" s="539"/>
      <c r="CA426" s="539"/>
      <c r="CB426" s="539"/>
      <c r="CC426" s="539"/>
      <c r="CD426" s="539"/>
      <c r="CE426" s="539"/>
      <c r="CF426" s="539"/>
      <c r="CG426" s="539"/>
      <c r="CH426" s="539"/>
      <c r="CI426" s="539"/>
      <c r="CJ426" s="539"/>
      <c r="CK426" s="539"/>
      <c r="CL426" s="539"/>
      <c r="CM426" s="539"/>
      <c r="CN426" s="539"/>
      <c r="CO426" s="539"/>
      <c r="CP426" s="364"/>
      <c r="CQ426" s="364"/>
    </row>
    <row r="427" spans="1:95" s="37" customFormat="1" ht="37.5" customHeight="1" x14ac:dyDescent="0.15">
      <c r="A427" s="738" t="str">
        <f>IF(B427&lt;&gt;"",設定!$C$4,"")</f>
        <v/>
      </c>
      <c r="B427" s="254" t="str">
        <f t="shared" si="139"/>
        <v/>
      </c>
      <c r="C427" s="445">
        <f t="shared" si="140"/>
        <v>415</v>
      </c>
      <c r="D427" s="768"/>
      <c r="E427" s="422"/>
      <c r="F427" s="423"/>
      <c r="G427" s="424"/>
      <c r="H427" s="425"/>
      <c r="I427" s="426"/>
      <c r="J427" s="427" t="str">
        <f>IFERROR(IF(I427="","",VLOOKUP(I427,国・地域!A:C,2,FALSE)),"正しい番号を入力してください")</f>
        <v/>
      </c>
      <c r="K427" s="428" t="str">
        <f>IFERROR(IF(I427="","",VLOOKUP(I427,国・地域!A:C,3,FALSE)),"正しい番号を入力してください")</f>
        <v/>
      </c>
      <c r="L427" s="382"/>
      <c r="M427" s="429"/>
      <c r="N427" s="430"/>
      <c r="O427" s="430"/>
      <c r="P427" s="430"/>
      <c r="Q427" s="430"/>
      <c r="R427" s="430"/>
      <c r="S427" s="430"/>
      <c r="T427" s="430"/>
      <c r="U427" s="431"/>
      <c r="V427" s="432"/>
      <c r="W427" s="431"/>
      <c r="X427" s="432"/>
      <c r="Y427" s="433"/>
      <c r="Z427" s="434"/>
      <c r="AA427" s="435"/>
      <c r="AB427" s="436"/>
      <c r="AC427" s="435"/>
      <c r="AD427" s="434"/>
      <c r="AE427" s="437"/>
      <c r="AF427" s="436"/>
      <c r="AG427" s="435"/>
      <c r="AH427" s="434"/>
      <c r="AI427" s="437"/>
      <c r="AJ427" s="436"/>
      <c r="AK427" s="435"/>
      <c r="AL427" s="434"/>
      <c r="AM427" s="422"/>
      <c r="AN427" s="424"/>
      <c r="AO427" s="382"/>
      <c r="AP427" s="422"/>
      <c r="AQ427" s="424"/>
      <c r="AR427" s="438"/>
      <c r="AS427" s="439"/>
      <c r="AT427" s="422"/>
      <c r="AU427" s="424"/>
      <c r="AV427" s="438"/>
      <c r="AW427" s="440"/>
      <c r="AX427" s="105" t="str">
        <f t="shared" si="142"/>
        <v/>
      </c>
      <c r="AY427" s="105" t="str">
        <f t="shared" si="143"/>
        <v/>
      </c>
      <c r="AZ427" s="540"/>
      <c r="BA427" s="513">
        <f t="shared" si="144"/>
        <v>0</v>
      </c>
      <c r="BB427" s="513">
        <f t="shared" si="145"/>
        <v>0</v>
      </c>
      <c r="BC427" s="513">
        <f t="shared" si="146"/>
        <v>0</v>
      </c>
      <c r="BD427" s="513">
        <f t="shared" si="147"/>
        <v>0</v>
      </c>
      <c r="BE427" s="513">
        <f t="shared" si="148"/>
        <v>0</v>
      </c>
      <c r="BF427" s="513">
        <f t="shared" si="141"/>
        <v>0</v>
      </c>
      <c r="BG427" s="513">
        <f t="shared" si="149"/>
        <v>0</v>
      </c>
      <c r="BH427" s="513">
        <f t="shared" si="150"/>
        <v>0</v>
      </c>
      <c r="BI427" s="513">
        <f t="shared" si="151"/>
        <v>0</v>
      </c>
      <c r="BJ427" s="513">
        <f t="shared" si="152"/>
        <v>0</v>
      </c>
      <c r="BK427" s="513">
        <f t="shared" si="153"/>
        <v>0</v>
      </c>
      <c r="BL427" s="513">
        <f t="shared" si="154"/>
        <v>0</v>
      </c>
      <c r="BM427" s="513">
        <f t="shared" si="155"/>
        <v>0</v>
      </c>
      <c r="BN427" s="513"/>
      <c r="BO427" s="513">
        <f t="shared" si="156"/>
        <v>0</v>
      </c>
      <c r="BP427" s="540"/>
      <c r="BQ427" s="540"/>
      <c r="BR427" s="540"/>
      <c r="BS427" s="540"/>
      <c r="BT427" s="540"/>
      <c r="BU427" s="540"/>
      <c r="BV427" s="540"/>
      <c r="BW427" s="539"/>
      <c r="BX427" s="539"/>
      <c r="BY427" s="539"/>
      <c r="BZ427" s="539"/>
      <c r="CA427" s="539"/>
      <c r="CB427" s="539"/>
      <c r="CC427" s="539"/>
      <c r="CD427" s="539"/>
      <c r="CE427" s="539"/>
      <c r="CF427" s="539"/>
      <c r="CG427" s="539"/>
      <c r="CH427" s="539"/>
      <c r="CI427" s="539"/>
      <c r="CJ427" s="539"/>
      <c r="CK427" s="539"/>
      <c r="CL427" s="539"/>
      <c r="CM427" s="539"/>
      <c r="CN427" s="539"/>
      <c r="CO427" s="539"/>
      <c r="CP427" s="364"/>
      <c r="CQ427" s="364"/>
    </row>
    <row r="428" spans="1:95" s="37" customFormat="1" ht="37.5" customHeight="1" x14ac:dyDescent="0.15">
      <c r="A428" s="739" t="str">
        <f>IF(B428&lt;&gt;"",設定!$C$4,"")</f>
        <v/>
      </c>
      <c r="B428" s="731" t="str">
        <f t="shared" si="139"/>
        <v/>
      </c>
      <c r="C428" s="376">
        <f t="shared" si="140"/>
        <v>416</v>
      </c>
      <c r="D428" s="766"/>
      <c r="E428" s="384"/>
      <c r="F428" s="385"/>
      <c r="G428" s="386"/>
      <c r="H428" s="387"/>
      <c r="I428" s="388"/>
      <c r="J428" s="389" t="str">
        <f>IFERROR(IF(I428="","",VLOOKUP(I428,国・地域!A:C,2,FALSE)),"正しい番号を入力してください")</f>
        <v/>
      </c>
      <c r="K428" s="390" t="str">
        <f>IFERROR(IF(I428="","",VLOOKUP(I428,国・地域!A:C,3,FALSE)),"正しい番号を入力してください")</f>
        <v/>
      </c>
      <c r="L428" s="383"/>
      <c r="M428" s="391"/>
      <c r="N428" s="392"/>
      <c r="O428" s="392"/>
      <c r="P428" s="392"/>
      <c r="Q428" s="392"/>
      <c r="R428" s="392"/>
      <c r="S428" s="392"/>
      <c r="T428" s="392"/>
      <c r="U428" s="393"/>
      <c r="V428" s="394"/>
      <c r="W428" s="393"/>
      <c r="X428" s="394"/>
      <c r="Y428" s="395"/>
      <c r="Z428" s="396"/>
      <c r="AA428" s="397"/>
      <c r="AB428" s="398"/>
      <c r="AC428" s="397"/>
      <c r="AD428" s="396"/>
      <c r="AE428" s="399"/>
      <c r="AF428" s="398"/>
      <c r="AG428" s="397"/>
      <c r="AH428" s="396"/>
      <c r="AI428" s="399"/>
      <c r="AJ428" s="398"/>
      <c r="AK428" s="397"/>
      <c r="AL428" s="396"/>
      <c r="AM428" s="384"/>
      <c r="AN428" s="386"/>
      <c r="AO428" s="383"/>
      <c r="AP428" s="384"/>
      <c r="AQ428" s="386"/>
      <c r="AR428" s="400"/>
      <c r="AS428" s="401"/>
      <c r="AT428" s="384"/>
      <c r="AU428" s="386"/>
      <c r="AV428" s="400"/>
      <c r="AW428" s="402"/>
      <c r="AX428" s="105" t="str">
        <f t="shared" si="142"/>
        <v/>
      </c>
      <c r="AY428" s="105" t="str">
        <f t="shared" si="143"/>
        <v/>
      </c>
      <c r="AZ428" s="540"/>
      <c r="BA428" s="513">
        <f t="shared" si="144"/>
        <v>0</v>
      </c>
      <c r="BB428" s="513">
        <f t="shared" si="145"/>
        <v>0</v>
      </c>
      <c r="BC428" s="513">
        <f t="shared" si="146"/>
        <v>0</v>
      </c>
      <c r="BD428" s="513">
        <f t="shared" si="147"/>
        <v>0</v>
      </c>
      <c r="BE428" s="513">
        <f t="shared" si="148"/>
        <v>0</v>
      </c>
      <c r="BF428" s="513">
        <f t="shared" si="141"/>
        <v>0</v>
      </c>
      <c r="BG428" s="513">
        <f t="shared" si="149"/>
        <v>0</v>
      </c>
      <c r="BH428" s="513">
        <f t="shared" si="150"/>
        <v>0</v>
      </c>
      <c r="BI428" s="513">
        <f t="shared" si="151"/>
        <v>0</v>
      </c>
      <c r="BJ428" s="513">
        <f t="shared" si="152"/>
        <v>0</v>
      </c>
      <c r="BK428" s="513">
        <f t="shared" si="153"/>
        <v>0</v>
      </c>
      <c r="BL428" s="513">
        <f t="shared" si="154"/>
        <v>0</v>
      </c>
      <c r="BM428" s="513">
        <f t="shared" si="155"/>
        <v>0</v>
      </c>
      <c r="BN428" s="513"/>
      <c r="BO428" s="513">
        <f t="shared" si="156"/>
        <v>0</v>
      </c>
      <c r="BP428" s="540"/>
      <c r="BQ428" s="540"/>
      <c r="BR428" s="540"/>
      <c r="BS428" s="540"/>
      <c r="BT428" s="540"/>
      <c r="BU428" s="540"/>
      <c r="BV428" s="540"/>
      <c r="BW428" s="539"/>
      <c r="BX428" s="539"/>
      <c r="BY428" s="539"/>
      <c r="BZ428" s="539"/>
      <c r="CA428" s="539"/>
      <c r="CB428" s="539"/>
      <c r="CC428" s="539"/>
      <c r="CD428" s="539"/>
      <c r="CE428" s="539"/>
      <c r="CF428" s="539"/>
      <c r="CG428" s="539"/>
      <c r="CH428" s="539"/>
      <c r="CI428" s="539"/>
      <c r="CJ428" s="539"/>
      <c r="CK428" s="539"/>
      <c r="CL428" s="539"/>
      <c r="CM428" s="539"/>
      <c r="CN428" s="539"/>
      <c r="CO428" s="539"/>
      <c r="CP428" s="364"/>
      <c r="CQ428" s="364"/>
    </row>
    <row r="429" spans="1:95" s="37" customFormat="1" ht="37.5" customHeight="1" x14ac:dyDescent="0.15">
      <c r="A429" s="687" t="str">
        <f>IF(B429&lt;&gt;"",設定!$C$4,"")</f>
        <v/>
      </c>
      <c r="B429" s="253" t="str">
        <f t="shared" si="139"/>
        <v/>
      </c>
      <c r="C429" s="444">
        <f t="shared" si="140"/>
        <v>417</v>
      </c>
      <c r="D429" s="767"/>
      <c r="E429" s="403"/>
      <c r="F429" s="404"/>
      <c r="G429" s="405"/>
      <c r="H429" s="406"/>
      <c r="I429" s="407"/>
      <c r="J429" s="408" t="str">
        <f>IFERROR(IF(I429="","",VLOOKUP(I429,国・地域!A:C,2,FALSE)),"正しい番号を入力してください")</f>
        <v/>
      </c>
      <c r="K429" s="409" t="str">
        <f>IFERROR(IF(I429="","",VLOOKUP(I429,国・地域!A:C,3,FALSE)),"正しい番号を入力してください")</f>
        <v/>
      </c>
      <c r="L429" s="381"/>
      <c r="M429" s="410"/>
      <c r="N429" s="411"/>
      <c r="O429" s="411"/>
      <c r="P429" s="411"/>
      <c r="Q429" s="411"/>
      <c r="R429" s="411"/>
      <c r="S429" s="411"/>
      <c r="T429" s="411"/>
      <c r="U429" s="412"/>
      <c r="V429" s="413"/>
      <c r="W429" s="412"/>
      <c r="X429" s="413"/>
      <c r="Y429" s="414"/>
      <c r="Z429" s="415"/>
      <c r="AA429" s="416"/>
      <c r="AB429" s="417"/>
      <c r="AC429" s="416"/>
      <c r="AD429" s="415"/>
      <c r="AE429" s="418"/>
      <c r="AF429" s="417"/>
      <c r="AG429" s="416"/>
      <c r="AH429" s="415"/>
      <c r="AI429" s="418"/>
      <c r="AJ429" s="417"/>
      <c r="AK429" s="416"/>
      <c r="AL429" s="415"/>
      <c r="AM429" s="403"/>
      <c r="AN429" s="405"/>
      <c r="AO429" s="381"/>
      <c r="AP429" s="403"/>
      <c r="AQ429" s="405"/>
      <c r="AR429" s="419"/>
      <c r="AS429" s="420"/>
      <c r="AT429" s="403"/>
      <c r="AU429" s="405"/>
      <c r="AV429" s="419"/>
      <c r="AW429" s="421"/>
      <c r="AX429" s="105" t="str">
        <f t="shared" si="142"/>
        <v/>
      </c>
      <c r="AY429" s="105" t="str">
        <f t="shared" si="143"/>
        <v/>
      </c>
      <c r="AZ429" s="540"/>
      <c r="BA429" s="513">
        <f t="shared" si="144"/>
        <v>0</v>
      </c>
      <c r="BB429" s="513">
        <f t="shared" si="145"/>
        <v>0</v>
      </c>
      <c r="BC429" s="513">
        <f t="shared" si="146"/>
        <v>0</v>
      </c>
      <c r="BD429" s="513">
        <f t="shared" si="147"/>
        <v>0</v>
      </c>
      <c r="BE429" s="513">
        <f t="shared" si="148"/>
        <v>0</v>
      </c>
      <c r="BF429" s="513">
        <f t="shared" si="141"/>
        <v>0</v>
      </c>
      <c r="BG429" s="513">
        <f t="shared" si="149"/>
        <v>0</v>
      </c>
      <c r="BH429" s="513">
        <f t="shared" si="150"/>
        <v>0</v>
      </c>
      <c r="BI429" s="513">
        <f t="shared" si="151"/>
        <v>0</v>
      </c>
      <c r="BJ429" s="513">
        <f t="shared" si="152"/>
        <v>0</v>
      </c>
      <c r="BK429" s="513">
        <f t="shared" si="153"/>
        <v>0</v>
      </c>
      <c r="BL429" s="513">
        <f t="shared" si="154"/>
        <v>0</v>
      </c>
      <c r="BM429" s="513">
        <f t="shared" si="155"/>
        <v>0</v>
      </c>
      <c r="BN429" s="513"/>
      <c r="BO429" s="513">
        <f t="shared" si="156"/>
        <v>0</v>
      </c>
      <c r="BP429" s="540"/>
      <c r="BQ429" s="540"/>
      <c r="BR429" s="540"/>
      <c r="BS429" s="540"/>
      <c r="BT429" s="540"/>
      <c r="BU429" s="540"/>
      <c r="BV429" s="540"/>
      <c r="BW429" s="539"/>
      <c r="BX429" s="539"/>
      <c r="BY429" s="539"/>
      <c r="BZ429" s="539"/>
      <c r="CA429" s="539"/>
      <c r="CB429" s="539"/>
      <c r="CC429" s="539"/>
      <c r="CD429" s="539"/>
      <c r="CE429" s="539"/>
      <c r="CF429" s="539"/>
      <c r="CG429" s="539"/>
      <c r="CH429" s="539"/>
      <c r="CI429" s="539"/>
      <c r="CJ429" s="539"/>
      <c r="CK429" s="539"/>
      <c r="CL429" s="539"/>
      <c r="CM429" s="539"/>
      <c r="CN429" s="539"/>
      <c r="CO429" s="539"/>
      <c r="CP429" s="364"/>
      <c r="CQ429" s="364"/>
    </row>
    <row r="430" spans="1:95" s="37" customFormat="1" ht="37.5" customHeight="1" x14ac:dyDescent="0.15">
      <c r="A430" s="687" t="str">
        <f>IF(B430&lt;&gt;"",設定!$C$4,"")</f>
        <v/>
      </c>
      <c r="B430" s="253" t="str">
        <f t="shared" si="139"/>
        <v/>
      </c>
      <c r="C430" s="444">
        <f t="shared" si="140"/>
        <v>418</v>
      </c>
      <c r="D430" s="767"/>
      <c r="E430" s="403"/>
      <c r="F430" s="404"/>
      <c r="G430" s="405"/>
      <c r="H430" s="406"/>
      <c r="I430" s="407"/>
      <c r="J430" s="408" t="str">
        <f>IFERROR(IF(I430="","",VLOOKUP(I430,国・地域!A:C,2,FALSE)),"正しい番号を入力してください")</f>
        <v/>
      </c>
      <c r="K430" s="409" t="str">
        <f>IFERROR(IF(I430="","",VLOOKUP(I430,国・地域!A:C,3,FALSE)),"正しい番号を入力してください")</f>
        <v/>
      </c>
      <c r="L430" s="381"/>
      <c r="M430" s="410"/>
      <c r="N430" s="411"/>
      <c r="O430" s="411"/>
      <c r="P430" s="411"/>
      <c r="Q430" s="411"/>
      <c r="R430" s="411"/>
      <c r="S430" s="411"/>
      <c r="T430" s="411"/>
      <c r="U430" s="412"/>
      <c r="V430" s="413"/>
      <c r="W430" s="412"/>
      <c r="X430" s="413"/>
      <c r="Y430" s="414"/>
      <c r="Z430" s="415"/>
      <c r="AA430" s="416"/>
      <c r="AB430" s="417"/>
      <c r="AC430" s="416"/>
      <c r="AD430" s="415"/>
      <c r="AE430" s="418"/>
      <c r="AF430" s="417"/>
      <c r="AG430" s="416"/>
      <c r="AH430" s="415"/>
      <c r="AI430" s="418"/>
      <c r="AJ430" s="417"/>
      <c r="AK430" s="416"/>
      <c r="AL430" s="415"/>
      <c r="AM430" s="403"/>
      <c r="AN430" s="405"/>
      <c r="AO430" s="381"/>
      <c r="AP430" s="403"/>
      <c r="AQ430" s="405"/>
      <c r="AR430" s="419"/>
      <c r="AS430" s="420"/>
      <c r="AT430" s="403"/>
      <c r="AU430" s="405"/>
      <c r="AV430" s="419"/>
      <c r="AW430" s="421"/>
      <c r="AX430" s="105" t="str">
        <f t="shared" si="142"/>
        <v/>
      </c>
      <c r="AY430" s="105" t="str">
        <f t="shared" si="143"/>
        <v/>
      </c>
      <c r="AZ430" s="540"/>
      <c r="BA430" s="513">
        <f t="shared" si="144"/>
        <v>0</v>
      </c>
      <c r="BB430" s="513">
        <f t="shared" si="145"/>
        <v>0</v>
      </c>
      <c r="BC430" s="513">
        <f t="shared" si="146"/>
        <v>0</v>
      </c>
      <c r="BD430" s="513">
        <f t="shared" si="147"/>
        <v>0</v>
      </c>
      <c r="BE430" s="513">
        <f t="shared" si="148"/>
        <v>0</v>
      </c>
      <c r="BF430" s="513">
        <f t="shared" si="141"/>
        <v>0</v>
      </c>
      <c r="BG430" s="513">
        <f t="shared" si="149"/>
        <v>0</v>
      </c>
      <c r="BH430" s="513">
        <f t="shared" si="150"/>
        <v>0</v>
      </c>
      <c r="BI430" s="513">
        <f t="shared" si="151"/>
        <v>0</v>
      </c>
      <c r="BJ430" s="513">
        <f t="shared" si="152"/>
        <v>0</v>
      </c>
      <c r="BK430" s="513">
        <f t="shared" si="153"/>
        <v>0</v>
      </c>
      <c r="BL430" s="513">
        <f t="shared" si="154"/>
        <v>0</v>
      </c>
      <c r="BM430" s="513">
        <f t="shared" si="155"/>
        <v>0</v>
      </c>
      <c r="BN430" s="513"/>
      <c r="BO430" s="513">
        <f t="shared" si="156"/>
        <v>0</v>
      </c>
      <c r="BP430" s="540"/>
      <c r="BQ430" s="540"/>
      <c r="BR430" s="540"/>
      <c r="BS430" s="540"/>
      <c r="BT430" s="540"/>
      <c r="BU430" s="540"/>
      <c r="BV430" s="540"/>
      <c r="BW430" s="539"/>
      <c r="BX430" s="539"/>
      <c r="BY430" s="539"/>
      <c r="BZ430" s="539"/>
      <c r="CA430" s="539"/>
      <c r="CB430" s="539"/>
      <c r="CC430" s="539"/>
      <c r="CD430" s="539"/>
      <c r="CE430" s="539"/>
      <c r="CF430" s="539"/>
      <c r="CG430" s="539"/>
      <c r="CH430" s="539"/>
      <c r="CI430" s="539"/>
      <c r="CJ430" s="539"/>
      <c r="CK430" s="539"/>
      <c r="CL430" s="539"/>
      <c r="CM430" s="539"/>
      <c r="CN430" s="539"/>
      <c r="CO430" s="539"/>
      <c r="CP430" s="364"/>
      <c r="CQ430" s="364"/>
    </row>
    <row r="431" spans="1:95" s="37" customFormat="1" ht="37.5" customHeight="1" x14ac:dyDescent="0.15">
      <c r="A431" s="687" t="str">
        <f>IF(B431&lt;&gt;"",設定!$C$4,"")</f>
        <v/>
      </c>
      <c r="B431" s="253" t="str">
        <f t="shared" si="139"/>
        <v/>
      </c>
      <c r="C431" s="444">
        <f t="shared" si="140"/>
        <v>419</v>
      </c>
      <c r="D431" s="767"/>
      <c r="E431" s="403"/>
      <c r="F431" s="404"/>
      <c r="G431" s="405"/>
      <c r="H431" s="406"/>
      <c r="I431" s="407"/>
      <c r="J431" s="408" t="str">
        <f>IFERROR(IF(I431="","",VLOOKUP(I431,国・地域!A:C,2,FALSE)),"正しい番号を入力してください")</f>
        <v/>
      </c>
      <c r="K431" s="409" t="str">
        <f>IFERROR(IF(I431="","",VLOOKUP(I431,国・地域!A:C,3,FALSE)),"正しい番号を入力してください")</f>
        <v/>
      </c>
      <c r="L431" s="381"/>
      <c r="M431" s="410"/>
      <c r="N431" s="411"/>
      <c r="O431" s="411"/>
      <c r="P431" s="411"/>
      <c r="Q431" s="411"/>
      <c r="R431" s="411"/>
      <c r="S431" s="411"/>
      <c r="T431" s="411"/>
      <c r="U431" s="412"/>
      <c r="V431" s="413"/>
      <c r="W431" s="412"/>
      <c r="X431" s="413"/>
      <c r="Y431" s="414"/>
      <c r="Z431" s="415"/>
      <c r="AA431" s="416"/>
      <c r="AB431" s="417"/>
      <c r="AC431" s="416"/>
      <c r="AD431" s="415"/>
      <c r="AE431" s="418"/>
      <c r="AF431" s="417"/>
      <c r="AG431" s="416"/>
      <c r="AH431" s="415"/>
      <c r="AI431" s="418"/>
      <c r="AJ431" s="417"/>
      <c r="AK431" s="416"/>
      <c r="AL431" s="415"/>
      <c r="AM431" s="403"/>
      <c r="AN431" s="405"/>
      <c r="AO431" s="381"/>
      <c r="AP431" s="403"/>
      <c r="AQ431" s="405"/>
      <c r="AR431" s="419"/>
      <c r="AS431" s="420"/>
      <c r="AT431" s="403"/>
      <c r="AU431" s="405"/>
      <c r="AV431" s="419"/>
      <c r="AW431" s="421"/>
      <c r="AX431" s="105" t="str">
        <f t="shared" si="142"/>
        <v/>
      </c>
      <c r="AY431" s="105" t="str">
        <f t="shared" si="143"/>
        <v/>
      </c>
      <c r="AZ431" s="540"/>
      <c r="BA431" s="513">
        <f t="shared" si="144"/>
        <v>0</v>
      </c>
      <c r="BB431" s="513">
        <f t="shared" si="145"/>
        <v>0</v>
      </c>
      <c r="BC431" s="513">
        <f t="shared" si="146"/>
        <v>0</v>
      </c>
      <c r="BD431" s="513">
        <f t="shared" si="147"/>
        <v>0</v>
      </c>
      <c r="BE431" s="513">
        <f t="shared" si="148"/>
        <v>0</v>
      </c>
      <c r="BF431" s="513">
        <f t="shared" si="141"/>
        <v>0</v>
      </c>
      <c r="BG431" s="513">
        <f t="shared" si="149"/>
        <v>0</v>
      </c>
      <c r="BH431" s="513">
        <f t="shared" si="150"/>
        <v>0</v>
      </c>
      <c r="BI431" s="513">
        <f t="shared" si="151"/>
        <v>0</v>
      </c>
      <c r="BJ431" s="513">
        <f t="shared" si="152"/>
        <v>0</v>
      </c>
      <c r="BK431" s="513">
        <f t="shared" si="153"/>
        <v>0</v>
      </c>
      <c r="BL431" s="513">
        <f t="shared" si="154"/>
        <v>0</v>
      </c>
      <c r="BM431" s="513">
        <f t="shared" si="155"/>
        <v>0</v>
      </c>
      <c r="BN431" s="513"/>
      <c r="BO431" s="513">
        <f t="shared" si="156"/>
        <v>0</v>
      </c>
      <c r="BP431" s="540"/>
      <c r="BQ431" s="540"/>
      <c r="BR431" s="540"/>
      <c r="BS431" s="540"/>
      <c r="BT431" s="540"/>
      <c r="BU431" s="540"/>
      <c r="BV431" s="540"/>
      <c r="BW431" s="539"/>
      <c r="BX431" s="539"/>
      <c r="BY431" s="539"/>
      <c r="BZ431" s="539"/>
      <c r="CA431" s="539"/>
      <c r="CB431" s="539"/>
      <c r="CC431" s="539"/>
      <c r="CD431" s="539"/>
      <c r="CE431" s="539"/>
      <c r="CF431" s="539"/>
      <c r="CG431" s="539"/>
      <c r="CH431" s="539"/>
      <c r="CI431" s="539"/>
      <c r="CJ431" s="539"/>
      <c r="CK431" s="539"/>
      <c r="CL431" s="539"/>
      <c r="CM431" s="539"/>
      <c r="CN431" s="539"/>
      <c r="CO431" s="539"/>
      <c r="CP431" s="364"/>
      <c r="CQ431" s="364"/>
    </row>
    <row r="432" spans="1:95" s="37" customFormat="1" ht="37.5" customHeight="1" x14ac:dyDescent="0.15">
      <c r="A432" s="738" t="str">
        <f>IF(B432&lt;&gt;"",設定!$C$4,"")</f>
        <v/>
      </c>
      <c r="B432" s="254" t="str">
        <f t="shared" si="139"/>
        <v/>
      </c>
      <c r="C432" s="445">
        <f t="shared" si="140"/>
        <v>420</v>
      </c>
      <c r="D432" s="768"/>
      <c r="E432" s="422"/>
      <c r="F432" s="423"/>
      <c r="G432" s="424"/>
      <c r="H432" s="425"/>
      <c r="I432" s="426"/>
      <c r="J432" s="427" t="str">
        <f>IFERROR(IF(I432="","",VLOOKUP(I432,国・地域!A:C,2,FALSE)),"正しい番号を入力してください")</f>
        <v/>
      </c>
      <c r="K432" s="428" t="str">
        <f>IFERROR(IF(I432="","",VLOOKUP(I432,国・地域!A:C,3,FALSE)),"正しい番号を入力してください")</f>
        <v/>
      </c>
      <c r="L432" s="382"/>
      <c r="M432" s="429"/>
      <c r="N432" s="430"/>
      <c r="O432" s="430"/>
      <c r="P432" s="430"/>
      <c r="Q432" s="430"/>
      <c r="R432" s="430"/>
      <c r="S432" s="430"/>
      <c r="T432" s="430"/>
      <c r="U432" s="431"/>
      <c r="V432" s="432"/>
      <c r="W432" s="431"/>
      <c r="X432" s="432"/>
      <c r="Y432" s="433"/>
      <c r="Z432" s="434"/>
      <c r="AA432" s="435"/>
      <c r="AB432" s="436"/>
      <c r="AC432" s="435"/>
      <c r="AD432" s="434"/>
      <c r="AE432" s="437"/>
      <c r="AF432" s="436"/>
      <c r="AG432" s="435"/>
      <c r="AH432" s="434"/>
      <c r="AI432" s="437"/>
      <c r="AJ432" s="436"/>
      <c r="AK432" s="435"/>
      <c r="AL432" s="434"/>
      <c r="AM432" s="422"/>
      <c r="AN432" s="424"/>
      <c r="AO432" s="382"/>
      <c r="AP432" s="422"/>
      <c r="AQ432" s="424"/>
      <c r="AR432" s="438"/>
      <c r="AS432" s="439"/>
      <c r="AT432" s="422"/>
      <c r="AU432" s="424"/>
      <c r="AV432" s="438"/>
      <c r="AW432" s="440"/>
      <c r="AX432" s="105" t="str">
        <f t="shared" si="142"/>
        <v/>
      </c>
      <c r="AY432" s="105" t="str">
        <f t="shared" si="143"/>
        <v/>
      </c>
      <c r="AZ432" s="540"/>
      <c r="BA432" s="513">
        <f t="shared" si="144"/>
        <v>0</v>
      </c>
      <c r="BB432" s="513">
        <f t="shared" si="145"/>
        <v>0</v>
      </c>
      <c r="BC432" s="513">
        <f t="shared" si="146"/>
        <v>0</v>
      </c>
      <c r="BD432" s="513">
        <f t="shared" si="147"/>
        <v>0</v>
      </c>
      <c r="BE432" s="513">
        <f t="shared" si="148"/>
        <v>0</v>
      </c>
      <c r="BF432" s="513">
        <f t="shared" si="141"/>
        <v>0</v>
      </c>
      <c r="BG432" s="513">
        <f t="shared" si="149"/>
        <v>0</v>
      </c>
      <c r="BH432" s="513">
        <f t="shared" si="150"/>
        <v>0</v>
      </c>
      <c r="BI432" s="513">
        <f t="shared" si="151"/>
        <v>0</v>
      </c>
      <c r="BJ432" s="513">
        <f t="shared" si="152"/>
        <v>0</v>
      </c>
      <c r="BK432" s="513">
        <f t="shared" si="153"/>
        <v>0</v>
      </c>
      <c r="BL432" s="513">
        <f t="shared" si="154"/>
        <v>0</v>
      </c>
      <c r="BM432" s="513">
        <f t="shared" si="155"/>
        <v>0</v>
      </c>
      <c r="BN432" s="513"/>
      <c r="BO432" s="513">
        <f t="shared" si="156"/>
        <v>0</v>
      </c>
      <c r="BP432" s="540"/>
      <c r="BQ432" s="540"/>
      <c r="BR432" s="540"/>
      <c r="BS432" s="540"/>
      <c r="BT432" s="540"/>
      <c r="BU432" s="540"/>
      <c r="BV432" s="540"/>
      <c r="BW432" s="539"/>
      <c r="BX432" s="539"/>
      <c r="BY432" s="539"/>
      <c r="BZ432" s="539"/>
      <c r="CA432" s="539"/>
      <c r="CB432" s="539"/>
      <c r="CC432" s="539"/>
      <c r="CD432" s="539"/>
      <c r="CE432" s="539"/>
      <c r="CF432" s="539"/>
      <c r="CG432" s="539"/>
      <c r="CH432" s="539"/>
      <c r="CI432" s="539"/>
      <c r="CJ432" s="539"/>
      <c r="CK432" s="539"/>
      <c r="CL432" s="539"/>
      <c r="CM432" s="539"/>
      <c r="CN432" s="539"/>
      <c r="CO432" s="539"/>
      <c r="CP432" s="364"/>
      <c r="CQ432" s="364"/>
    </row>
    <row r="433" spans="1:95" s="37" customFormat="1" ht="37.5" customHeight="1" x14ac:dyDescent="0.15">
      <c r="A433" s="739" t="str">
        <f>IF(B433&lt;&gt;"",設定!$C$4,"")</f>
        <v/>
      </c>
      <c r="B433" s="731" t="str">
        <f t="shared" si="139"/>
        <v/>
      </c>
      <c r="C433" s="376">
        <f t="shared" si="140"/>
        <v>421</v>
      </c>
      <c r="D433" s="766"/>
      <c r="E433" s="384"/>
      <c r="F433" s="385"/>
      <c r="G433" s="386"/>
      <c r="H433" s="387"/>
      <c r="I433" s="388"/>
      <c r="J433" s="389" t="str">
        <f>IFERROR(IF(I433="","",VLOOKUP(I433,国・地域!A:C,2,FALSE)),"正しい番号を入力してください")</f>
        <v/>
      </c>
      <c r="K433" s="390" t="str">
        <f>IFERROR(IF(I433="","",VLOOKUP(I433,国・地域!A:C,3,FALSE)),"正しい番号を入力してください")</f>
        <v/>
      </c>
      <c r="L433" s="383"/>
      <c r="M433" s="391"/>
      <c r="N433" s="392"/>
      <c r="O433" s="392"/>
      <c r="P433" s="392"/>
      <c r="Q433" s="392"/>
      <c r="R433" s="392"/>
      <c r="S433" s="392"/>
      <c r="T433" s="392"/>
      <c r="U433" s="393"/>
      <c r="V433" s="394"/>
      <c r="W433" s="393"/>
      <c r="X433" s="394"/>
      <c r="Y433" s="395"/>
      <c r="Z433" s="396"/>
      <c r="AA433" s="397"/>
      <c r="AB433" s="398"/>
      <c r="AC433" s="397"/>
      <c r="AD433" s="396"/>
      <c r="AE433" s="399"/>
      <c r="AF433" s="398"/>
      <c r="AG433" s="397"/>
      <c r="AH433" s="396"/>
      <c r="AI433" s="399"/>
      <c r="AJ433" s="398"/>
      <c r="AK433" s="397"/>
      <c r="AL433" s="396"/>
      <c r="AM433" s="384"/>
      <c r="AN433" s="386"/>
      <c r="AO433" s="383"/>
      <c r="AP433" s="384"/>
      <c r="AQ433" s="386"/>
      <c r="AR433" s="400"/>
      <c r="AS433" s="401"/>
      <c r="AT433" s="384"/>
      <c r="AU433" s="386"/>
      <c r="AV433" s="400"/>
      <c r="AW433" s="402"/>
      <c r="AX433" s="105" t="str">
        <f t="shared" si="142"/>
        <v/>
      </c>
      <c r="AY433" s="105" t="str">
        <f t="shared" si="143"/>
        <v/>
      </c>
      <c r="AZ433" s="540"/>
      <c r="BA433" s="513">
        <f t="shared" si="144"/>
        <v>0</v>
      </c>
      <c r="BB433" s="513">
        <f t="shared" si="145"/>
        <v>0</v>
      </c>
      <c r="BC433" s="513">
        <f t="shared" si="146"/>
        <v>0</v>
      </c>
      <c r="BD433" s="513">
        <f t="shared" si="147"/>
        <v>0</v>
      </c>
      <c r="BE433" s="513">
        <f t="shared" si="148"/>
        <v>0</v>
      </c>
      <c r="BF433" s="513">
        <f t="shared" si="141"/>
        <v>0</v>
      </c>
      <c r="BG433" s="513">
        <f t="shared" si="149"/>
        <v>0</v>
      </c>
      <c r="BH433" s="513">
        <f t="shared" si="150"/>
        <v>0</v>
      </c>
      <c r="BI433" s="513">
        <f t="shared" si="151"/>
        <v>0</v>
      </c>
      <c r="BJ433" s="513">
        <f t="shared" si="152"/>
        <v>0</v>
      </c>
      <c r="BK433" s="513">
        <f t="shared" si="153"/>
        <v>0</v>
      </c>
      <c r="BL433" s="513">
        <f t="shared" si="154"/>
        <v>0</v>
      </c>
      <c r="BM433" s="513">
        <f t="shared" si="155"/>
        <v>0</v>
      </c>
      <c r="BN433" s="513"/>
      <c r="BO433" s="513">
        <f t="shared" si="156"/>
        <v>0</v>
      </c>
      <c r="BP433" s="540"/>
      <c r="BQ433" s="540"/>
      <c r="BR433" s="540"/>
      <c r="BS433" s="540"/>
      <c r="BT433" s="540"/>
      <c r="BU433" s="540"/>
      <c r="BV433" s="540"/>
      <c r="BW433" s="539"/>
      <c r="BX433" s="539"/>
      <c r="BY433" s="539"/>
      <c r="BZ433" s="539"/>
      <c r="CA433" s="539"/>
      <c r="CB433" s="539"/>
      <c r="CC433" s="539"/>
      <c r="CD433" s="539"/>
      <c r="CE433" s="539"/>
      <c r="CF433" s="539"/>
      <c r="CG433" s="539"/>
      <c r="CH433" s="539"/>
      <c r="CI433" s="539"/>
      <c r="CJ433" s="539"/>
      <c r="CK433" s="539"/>
      <c r="CL433" s="539"/>
      <c r="CM433" s="539"/>
      <c r="CN433" s="539"/>
      <c r="CO433" s="539"/>
      <c r="CP433" s="364"/>
      <c r="CQ433" s="364"/>
    </row>
    <row r="434" spans="1:95" s="37" customFormat="1" ht="37.5" customHeight="1" x14ac:dyDescent="0.15">
      <c r="A434" s="687" t="str">
        <f>IF(B434&lt;&gt;"",設定!$C$4,"")</f>
        <v/>
      </c>
      <c r="B434" s="253" t="str">
        <f t="shared" si="139"/>
        <v/>
      </c>
      <c r="C434" s="444">
        <f t="shared" si="140"/>
        <v>422</v>
      </c>
      <c r="D434" s="767"/>
      <c r="E434" s="403"/>
      <c r="F434" s="404"/>
      <c r="G434" s="405"/>
      <c r="H434" s="406"/>
      <c r="I434" s="407"/>
      <c r="J434" s="408" t="str">
        <f>IFERROR(IF(I434="","",VLOOKUP(I434,国・地域!A:C,2,FALSE)),"正しい番号を入力してください")</f>
        <v/>
      </c>
      <c r="K434" s="409" t="str">
        <f>IFERROR(IF(I434="","",VLOOKUP(I434,国・地域!A:C,3,FALSE)),"正しい番号を入力してください")</f>
        <v/>
      </c>
      <c r="L434" s="381"/>
      <c r="M434" s="410"/>
      <c r="N434" s="411"/>
      <c r="O434" s="411"/>
      <c r="P434" s="411"/>
      <c r="Q434" s="411"/>
      <c r="R434" s="411"/>
      <c r="S434" s="411"/>
      <c r="T434" s="411"/>
      <c r="U434" s="412"/>
      <c r="V434" s="413"/>
      <c r="W434" s="412"/>
      <c r="X434" s="413"/>
      <c r="Y434" s="414"/>
      <c r="Z434" s="415"/>
      <c r="AA434" s="416"/>
      <c r="AB434" s="417"/>
      <c r="AC434" s="416"/>
      <c r="AD434" s="415"/>
      <c r="AE434" s="418"/>
      <c r="AF434" s="417"/>
      <c r="AG434" s="416"/>
      <c r="AH434" s="415"/>
      <c r="AI434" s="418"/>
      <c r="AJ434" s="417"/>
      <c r="AK434" s="416"/>
      <c r="AL434" s="415"/>
      <c r="AM434" s="403"/>
      <c r="AN434" s="405"/>
      <c r="AO434" s="381"/>
      <c r="AP434" s="403"/>
      <c r="AQ434" s="405"/>
      <c r="AR434" s="419"/>
      <c r="AS434" s="420"/>
      <c r="AT434" s="403"/>
      <c r="AU434" s="405"/>
      <c r="AV434" s="419"/>
      <c r="AW434" s="421"/>
      <c r="AX434" s="105" t="str">
        <f t="shared" si="142"/>
        <v/>
      </c>
      <c r="AY434" s="105" t="str">
        <f t="shared" si="143"/>
        <v/>
      </c>
      <c r="AZ434" s="540"/>
      <c r="BA434" s="513">
        <f t="shared" si="144"/>
        <v>0</v>
      </c>
      <c r="BB434" s="513">
        <f t="shared" si="145"/>
        <v>0</v>
      </c>
      <c r="BC434" s="513">
        <f t="shared" si="146"/>
        <v>0</v>
      </c>
      <c r="BD434" s="513">
        <f t="shared" si="147"/>
        <v>0</v>
      </c>
      <c r="BE434" s="513">
        <f t="shared" si="148"/>
        <v>0</v>
      </c>
      <c r="BF434" s="513">
        <f t="shared" si="141"/>
        <v>0</v>
      </c>
      <c r="BG434" s="513">
        <f t="shared" si="149"/>
        <v>0</v>
      </c>
      <c r="BH434" s="513">
        <f t="shared" si="150"/>
        <v>0</v>
      </c>
      <c r="BI434" s="513">
        <f t="shared" si="151"/>
        <v>0</v>
      </c>
      <c r="BJ434" s="513">
        <f t="shared" si="152"/>
        <v>0</v>
      </c>
      <c r="BK434" s="513">
        <f t="shared" si="153"/>
        <v>0</v>
      </c>
      <c r="BL434" s="513">
        <f t="shared" si="154"/>
        <v>0</v>
      </c>
      <c r="BM434" s="513">
        <f t="shared" si="155"/>
        <v>0</v>
      </c>
      <c r="BN434" s="513"/>
      <c r="BO434" s="513">
        <f t="shared" si="156"/>
        <v>0</v>
      </c>
      <c r="BP434" s="540"/>
      <c r="BQ434" s="540"/>
      <c r="BR434" s="540"/>
      <c r="BS434" s="540"/>
      <c r="BT434" s="540"/>
      <c r="BU434" s="540"/>
      <c r="BV434" s="540"/>
      <c r="BW434" s="539"/>
      <c r="BX434" s="539"/>
      <c r="BY434" s="539"/>
      <c r="BZ434" s="539"/>
      <c r="CA434" s="539"/>
      <c r="CB434" s="539"/>
      <c r="CC434" s="539"/>
      <c r="CD434" s="539"/>
      <c r="CE434" s="539"/>
      <c r="CF434" s="539"/>
      <c r="CG434" s="539"/>
      <c r="CH434" s="539"/>
      <c r="CI434" s="539"/>
      <c r="CJ434" s="539"/>
      <c r="CK434" s="539"/>
      <c r="CL434" s="539"/>
      <c r="CM434" s="539"/>
      <c r="CN434" s="539"/>
      <c r="CO434" s="539"/>
      <c r="CP434" s="364"/>
      <c r="CQ434" s="364"/>
    </row>
    <row r="435" spans="1:95" s="37" customFormat="1" ht="37.5" customHeight="1" x14ac:dyDescent="0.15">
      <c r="A435" s="687" t="str">
        <f>IF(B435&lt;&gt;"",設定!$C$4,"")</f>
        <v/>
      </c>
      <c r="B435" s="253" t="str">
        <f t="shared" si="139"/>
        <v/>
      </c>
      <c r="C435" s="444">
        <f t="shared" si="140"/>
        <v>423</v>
      </c>
      <c r="D435" s="767"/>
      <c r="E435" s="403"/>
      <c r="F435" s="404"/>
      <c r="G435" s="405"/>
      <c r="H435" s="406"/>
      <c r="I435" s="407"/>
      <c r="J435" s="408" t="str">
        <f>IFERROR(IF(I435="","",VLOOKUP(I435,国・地域!A:C,2,FALSE)),"正しい番号を入力してください")</f>
        <v/>
      </c>
      <c r="K435" s="409" t="str">
        <f>IFERROR(IF(I435="","",VLOOKUP(I435,国・地域!A:C,3,FALSE)),"正しい番号を入力してください")</f>
        <v/>
      </c>
      <c r="L435" s="381"/>
      <c r="M435" s="410"/>
      <c r="N435" s="411"/>
      <c r="O435" s="411"/>
      <c r="P435" s="411"/>
      <c r="Q435" s="411"/>
      <c r="R435" s="411"/>
      <c r="S435" s="411"/>
      <c r="T435" s="411"/>
      <c r="U435" s="412"/>
      <c r="V435" s="413"/>
      <c r="W435" s="412"/>
      <c r="X435" s="413"/>
      <c r="Y435" s="414"/>
      <c r="Z435" s="415"/>
      <c r="AA435" s="416"/>
      <c r="AB435" s="417"/>
      <c r="AC435" s="416"/>
      <c r="AD435" s="415"/>
      <c r="AE435" s="418"/>
      <c r="AF435" s="417"/>
      <c r="AG435" s="416"/>
      <c r="AH435" s="415"/>
      <c r="AI435" s="418"/>
      <c r="AJ435" s="417"/>
      <c r="AK435" s="416"/>
      <c r="AL435" s="415"/>
      <c r="AM435" s="403"/>
      <c r="AN435" s="405"/>
      <c r="AO435" s="381"/>
      <c r="AP435" s="403"/>
      <c r="AQ435" s="405"/>
      <c r="AR435" s="419"/>
      <c r="AS435" s="420"/>
      <c r="AT435" s="403"/>
      <c r="AU435" s="405"/>
      <c r="AV435" s="419"/>
      <c r="AW435" s="421"/>
      <c r="AX435" s="105" t="str">
        <f t="shared" si="142"/>
        <v/>
      </c>
      <c r="AY435" s="105" t="str">
        <f t="shared" si="143"/>
        <v/>
      </c>
      <c r="AZ435" s="540"/>
      <c r="BA435" s="513">
        <f t="shared" si="144"/>
        <v>0</v>
      </c>
      <c r="BB435" s="513">
        <f t="shared" si="145"/>
        <v>0</v>
      </c>
      <c r="BC435" s="513">
        <f t="shared" si="146"/>
        <v>0</v>
      </c>
      <c r="BD435" s="513">
        <f t="shared" si="147"/>
        <v>0</v>
      </c>
      <c r="BE435" s="513">
        <f t="shared" si="148"/>
        <v>0</v>
      </c>
      <c r="BF435" s="513">
        <f t="shared" si="141"/>
        <v>0</v>
      </c>
      <c r="BG435" s="513">
        <f t="shared" si="149"/>
        <v>0</v>
      </c>
      <c r="BH435" s="513">
        <f t="shared" si="150"/>
        <v>0</v>
      </c>
      <c r="BI435" s="513">
        <f t="shared" si="151"/>
        <v>0</v>
      </c>
      <c r="BJ435" s="513">
        <f t="shared" si="152"/>
        <v>0</v>
      </c>
      <c r="BK435" s="513">
        <f t="shared" si="153"/>
        <v>0</v>
      </c>
      <c r="BL435" s="513">
        <f t="shared" si="154"/>
        <v>0</v>
      </c>
      <c r="BM435" s="513">
        <f t="shared" si="155"/>
        <v>0</v>
      </c>
      <c r="BN435" s="513"/>
      <c r="BO435" s="513">
        <f t="shared" si="156"/>
        <v>0</v>
      </c>
      <c r="BP435" s="540"/>
      <c r="BQ435" s="540"/>
      <c r="BR435" s="540"/>
      <c r="BS435" s="540"/>
      <c r="BT435" s="540"/>
      <c r="BU435" s="540"/>
      <c r="BV435" s="540"/>
      <c r="BW435" s="539"/>
      <c r="BX435" s="539"/>
      <c r="BY435" s="539"/>
      <c r="BZ435" s="539"/>
      <c r="CA435" s="539"/>
      <c r="CB435" s="539"/>
      <c r="CC435" s="539"/>
      <c r="CD435" s="539"/>
      <c r="CE435" s="539"/>
      <c r="CF435" s="539"/>
      <c r="CG435" s="539"/>
      <c r="CH435" s="539"/>
      <c r="CI435" s="539"/>
      <c r="CJ435" s="539"/>
      <c r="CK435" s="539"/>
      <c r="CL435" s="539"/>
      <c r="CM435" s="539"/>
      <c r="CN435" s="539"/>
      <c r="CO435" s="539"/>
      <c r="CP435" s="364"/>
      <c r="CQ435" s="364"/>
    </row>
    <row r="436" spans="1:95" s="37" customFormat="1" ht="37.5" customHeight="1" x14ac:dyDescent="0.15">
      <c r="A436" s="687" t="str">
        <f>IF(B436&lt;&gt;"",設定!$C$4,"")</f>
        <v/>
      </c>
      <c r="B436" s="253" t="str">
        <f t="shared" si="139"/>
        <v/>
      </c>
      <c r="C436" s="444">
        <f t="shared" si="140"/>
        <v>424</v>
      </c>
      <c r="D436" s="767"/>
      <c r="E436" s="403"/>
      <c r="F436" s="404"/>
      <c r="G436" s="405"/>
      <c r="H436" s="406"/>
      <c r="I436" s="407"/>
      <c r="J436" s="408" t="str">
        <f>IFERROR(IF(I436="","",VLOOKUP(I436,国・地域!A:C,2,FALSE)),"正しい番号を入力してください")</f>
        <v/>
      </c>
      <c r="K436" s="409" t="str">
        <f>IFERROR(IF(I436="","",VLOOKUP(I436,国・地域!A:C,3,FALSE)),"正しい番号を入力してください")</f>
        <v/>
      </c>
      <c r="L436" s="381"/>
      <c r="M436" s="410"/>
      <c r="N436" s="411"/>
      <c r="O436" s="411"/>
      <c r="P436" s="411"/>
      <c r="Q436" s="411"/>
      <c r="R436" s="411"/>
      <c r="S436" s="411"/>
      <c r="T436" s="411"/>
      <c r="U436" s="412"/>
      <c r="V436" s="413"/>
      <c r="W436" s="412"/>
      <c r="X436" s="413"/>
      <c r="Y436" s="414"/>
      <c r="Z436" s="415"/>
      <c r="AA436" s="416"/>
      <c r="AB436" s="417"/>
      <c r="AC436" s="416"/>
      <c r="AD436" s="415"/>
      <c r="AE436" s="418"/>
      <c r="AF436" s="417"/>
      <c r="AG436" s="416"/>
      <c r="AH436" s="415"/>
      <c r="AI436" s="418"/>
      <c r="AJ436" s="417"/>
      <c r="AK436" s="416"/>
      <c r="AL436" s="415"/>
      <c r="AM436" s="403"/>
      <c r="AN436" s="405"/>
      <c r="AO436" s="381"/>
      <c r="AP436" s="403"/>
      <c r="AQ436" s="405"/>
      <c r="AR436" s="419"/>
      <c r="AS436" s="420"/>
      <c r="AT436" s="403"/>
      <c r="AU436" s="405"/>
      <c r="AV436" s="419"/>
      <c r="AW436" s="421"/>
      <c r="AX436" s="105" t="str">
        <f t="shared" si="142"/>
        <v/>
      </c>
      <c r="AY436" s="105" t="str">
        <f t="shared" si="143"/>
        <v/>
      </c>
      <c r="AZ436" s="540"/>
      <c r="BA436" s="513">
        <f t="shared" si="144"/>
        <v>0</v>
      </c>
      <c r="BB436" s="513">
        <f t="shared" si="145"/>
        <v>0</v>
      </c>
      <c r="BC436" s="513">
        <f t="shared" si="146"/>
        <v>0</v>
      </c>
      <c r="BD436" s="513">
        <f t="shared" si="147"/>
        <v>0</v>
      </c>
      <c r="BE436" s="513">
        <f t="shared" si="148"/>
        <v>0</v>
      </c>
      <c r="BF436" s="513">
        <f t="shared" si="141"/>
        <v>0</v>
      </c>
      <c r="BG436" s="513">
        <f t="shared" si="149"/>
        <v>0</v>
      </c>
      <c r="BH436" s="513">
        <f t="shared" si="150"/>
        <v>0</v>
      </c>
      <c r="BI436" s="513">
        <f t="shared" si="151"/>
        <v>0</v>
      </c>
      <c r="BJ436" s="513">
        <f t="shared" si="152"/>
        <v>0</v>
      </c>
      <c r="BK436" s="513">
        <f t="shared" si="153"/>
        <v>0</v>
      </c>
      <c r="BL436" s="513">
        <f t="shared" si="154"/>
        <v>0</v>
      </c>
      <c r="BM436" s="513">
        <f t="shared" si="155"/>
        <v>0</v>
      </c>
      <c r="BN436" s="513"/>
      <c r="BO436" s="513">
        <f t="shared" si="156"/>
        <v>0</v>
      </c>
      <c r="BP436" s="540"/>
      <c r="BQ436" s="540"/>
      <c r="BR436" s="540"/>
      <c r="BS436" s="540"/>
      <c r="BT436" s="540"/>
      <c r="BU436" s="540"/>
      <c r="BV436" s="540"/>
      <c r="BW436" s="539"/>
      <c r="BX436" s="539"/>
      <c r="BY436" s="539"/>
      <c r="BZ436" s="539"/>
      <c r="CA436" s="539"/>
      <c r="CB436" s="539"/>
      <c r="CC436" s="539"/>
      <c r="CD436" s="539"/>
      <c r="CE436" s="539"/>
      <c r="CF436" s="539"/>
      <c r="CG436" s="539"/>
      <c r="CH436" s="539"/>
      <c r="CI436" s="539"/>
      <c r="CJ436" s="539"/>
      <c r="CK436" s="539"/>
      <c r="CL436" s="539"/>
      <c r="CM436" s="539"/>
      <c r="CN436" s="539"/>
      <c r="CO436" s="539"/>
      <c r="CP436" s="364"/>
      <c r="CQ436" s="364"/>
    </row>
    <row r="437" spans="1:95" s="37" customFormat="1" ht="37.5" customHeight="1" x14ac:dyDescent="0.15">
      <c r="A437" s="738" t="str">
        <f>IF(B437&lt;&gt;"",設定!$C$4,"")</f>
        <v/>
      </c>
      <c r="B437" s="254" t="str">
        <f t="shared" si="139"/>
        <v/>
      </c>
      <c r="C437" s="445">
        <f t="shared" si="140"/>
        <v>425</v>
      </c>
      <c r="D437" s="768"/>
      <c r="E437" s="422"/>
      <c r="F437" s="423"/>
      <c r="G437" s="424"/>
      <c r="H437" s="425"/>
      <c r="I437" s="426"/>
      <c r="J437" s="427" t="str">
        <f>IFERROR(IF(I437="","",VLOOKUP(I437,国・地域!A:C,2,FALSE)),"正しい番号を入力してください")</f>
        <v/>
      </c>
      <c r="K437" s="428" t="str">
        <f>IFERROR(IF(I437="","",VLOOKUP(I437,国・地域!A:C,3,FALSE)),"正しい番号を入力してください")</f>
        <v/>
      </c>
      <c r="L437" s="382"/>
      <c r="M437" s="429"/>
      <c r="N437" s="430"/>
      <c r="O437" s="430"/>
      <c r="P437" s="430"/>
      <c r="Q437" s="430"/>
      <c r="R437" s="430"/>
      <c r="S437" s="430"/>
      <c r="T437" s="430"/>
      <c r="U437" s="431"/>
      <c r="V437" s="432"/>
      <c r="W437" s="431"/>
      <c r="X437" s="432"/>
      <c r="Y437" s="433"/>
      <c r="Z437" s="434"/>
      <c r="AA437" s="435"/>
      <c r="AB437" s="436"/>
      <c r="AC437" s="435"/>
      <c r="AD437" s="434"/>
      <c r="AE437" s="437"/>
      <c r="AF437" s="436"/>
      <c r="AG437" s="435"/>
      <c r="AH437" s="434"/>
      <c r="AI437" s="437"/>
      <c r="AJ437" s="436"/>
      <c r="AK437" s="435"/>
      <c r="AL437" s="434"/>
      <c r="AM437" s="422"/>
      <c r="AN437" s="424"/>
      <c r="AO437" s="382"/>
      <c r="AP437" s="422"/>
      <c r="AQ437" s="424"/>
      <c r="AR437" s="438"/>
      <c r="AS437" s="439"/>
      <c r="AT437" s="422"/>
      <c r="AU437" s="424"/>
      <c r="AV437" s="438"/>
      <c r="AW437" s="440"/>
      <c r="AX437" s="105" t="str">
        <f t="shared" si="142"/>
        <v/>
      </c>
      <c r="AY437" s="105" t="str">
        <f t="shared" si="143"/>
        <v/>
      </c>
      <c r="AZ437" s="540"/>
      <c r="BA437" s="513">
        <f t="shared" si="144"/>
        <v>0</v>
      </c>
      <c r="BB437" s="513">
        <f t="shared" si="145"/>
        <v>0</v>
      </c>
      <c r="BC437" s="513">
        <f t="shared" si="146"/>
        <v>0</v>
      </c>
      <c r="BD437" s="513">
        <f t="shared" si="147"/>
        <v>0</v>
      </c>
      <c r="BE437" s="513">
        <f t="shared" si="148"/>
        <v>0</v>
      </c>
      <c r="BF437" s="513">
        <f t="shared" si="141"/>
        <v>0</v>
      </c>
      <c r="BG437" s="513">
        <f t="shared" si="149"/>
        <v>0</v>
      </c>
      <c r="BH437" s="513">
        <f t="shared" si="150"/>
        <v>0</v>
      </c>
      <c r="BI437" s="513">
        <f t="shared" si="151"/>
        <v>0</v>
      </c>
      <c r="BJ437" s="513">
        <f t="shared" si="152"/>
        <v>0</v>
      </c>
      <c r="BK437" s="513">
        <f t="shared" si="153"/>
        <v>0</v>
      </c>
      <c r="BL437" s="513">
        <f t="shared" si="154"/>
        <v>0</v>
      </c>
      <c r="BM437" s="513">
        <f t="shared" si="155"/>
        <v>0</v>
      </c>
      <c r="BN437" s="513"/>
      <c r="BO437" s="513">
        <f t="shared" si="156"/>
        <v>0</v>
      </c>
      <c r="BP437" s="540"/>
      <c r="BQ437" s="540"/>
      <c r="BR437" s="540"/>
      <c r="BS437" s="540"/>
      <c r="BT437" s="540"/>
      <c r="BU437" s="540"/>
      <c r="BV437" s="540"/>
      <c r="BW437" s="539"/>
      <c r="BX437" s="539"/>
      <c r="BY437" s="539"/>
      <c r="BZ437" s="539"/>
      <c r="CA437" s="539"/>
      <c r="CB437" s="539"/>
      <c r="CC437" s="539"/>
      <c r="CD437" s="539"/>
      <c r="CE437" s="539"/>
      <c r="CF437" s="539"/>
      <c r="CG437" s="539"/>
      <c r="CH437" s="539"/>
      <c r="CI437" s="539"/>
      <c r="CJ437" s="539"/>
      <c r="CK437" s="539"/>
      <c r="CL437" s="539"/>
      <c r="CM437" s="539"/>
      <c r="CN437" s="539"/>
      <c r="CO437" s="539"/>
      <c r="CP437" s="364"/>
      <c r="CQ437" s="364"/>
    </row>
    <row r="438" spans="1:95" s="37" customFormat="1" ht="37.5" customHeight="1" x14ac:dyDescent="0.15">
      <c r="A438" s="739" t="str">
        <f>IF(B438&lt;&gt;"",設定!$C$4,"")</f>
        <v/>
      </c>
      <c r="B438" s="731" t="str">
        <f t="shared" si="139"/>
        <v/>
      </c>
      <c r="C438" s="376">
        <f t="shared" si="140"/>
        <v>426</v>
      </c>
      <c r="D438" s="766"/>
      <c r="E438" s="384"/>
      <c r="F438" s="385"/>
      <c r="G438" s="386"/>
      <c r="H438" s="387"/>
      <c r="I438" s="388"/>
      <c r="J438" s="389" t="str">
        <f>IFERROR(IF(I438="","",VLOOKUP(I438,国・地域!A:C,2,FALSE)),"正しい番号を入力してください")</f>
        <v/>
      </c>
      <c r="K438" s="390" t="str">
        <f>IFERROR(IF(I438="","",VLOOKUP(I438,国・地域!A:C,3,FALSE)),"正しい番号を入力してください")</f>
        <v/>
      </c>
      <c r="L438" s="383"/>
      <c r="M438" s="391"/>
      <c r="N438" s="392"/>
      <c r="O438" s="392"/>
      <c r="P438" s="392"/>
      <c r="Q438" s="392"/>
      <c r="R438" s="392"/>
      <c r="S438" s="392"/>
      <c r="T438" s="392"/>
      <c r="U438" s="393"/>
      <c r="V438" s="394"/>
      <c r="W438" s="393"/>
      <c r="X438" s="394"/>
      <c r="Y438" s="395"/>
      <c r="Z438" s="396"/>
      <c r="AA438" s="397"/>
      <c r="AB438" s="398"/>
      <c r="AC438" s="397"/>
      <c r="AD438" s="396"/>
      <c r="AE438" s="399"/>
      <c r="AF438" s="398"/>
      <c r="AG438" s="397"/>
      <c r="AH438" s="396"/>
      <c r="AI438" s="399"/>
      <c r="AJ438" s="398"/>
      <c r="AK438" s="397"/>
      <c r="AL438" s="396"/>
      <c r="AM438" s="384"/>
      <c r="AN438" s="386"/>
      <c r="AO438" s="383"/>
      <c r="AP438" s="384"/>
      <c r="AQ438" s="386"/>
      <c r="AR438" s="400"/>
      <c r="AS438" s="401"/>
      <c r="AT438" s="384"/>
      <c r="AU438" s="386"/>
      <c r="AV438" s="400"/>
      <c r="AW438" s="402"/>
      <c r="AX438" s="105" t="str">
        <f t="shared" si="142"/>
        <v/>
      </c>
      <c r="AY438" s="105" t="str">
        <f t="shared" si="143"/>
        <v/>
      </c>
      <c r="AZ438" s="540"/>
      <c r="BA438" s="513">
        <f t="shared" si="144"/>
        <v>0</v>
      </c>
      <c r="BB438" s="513">
        <f t="shared" si="145"/>
        <v>0</v>
      </c>
      <c r="BC438" s="513">
        <f t="shared" si="146"/>
        <v>0</v>
      </c>
      <c r="BD438" s="513">
        <f t="shared" si="147"/>
        <v>0</v>
      </c>
      <c r="BE438" s="513">
        <f t="shared" si="148"/>
        <v>0</v>
      </c>
      <c r="BF438" s="513">
        <f t="shared" si="141"/>
        <v>0</v>
      </c>
      <c r="BG438" s="513">
        <f t="shared" si="149"/>
        <v>0</v>
      </c>
      <c r="BH438" s="513">
        <f t="shared" si="150"/>
        <v>0</v>
      </c>
      <c r="BI438" s="513">
        <f t="shared" si="151"/>
        <v>0</v>
      </c>
      <c r="BJ438" s="513">
        <f t="shared" si="152"/>
        <v>0</v>
      </c>
      <c r="BK438" s="513">
        <f t="shared" si="153"/>
        <v>0</v>
      </c>
      <c r="BL438" s="513">
        <f t="shared" si="154"/>
        <v>0</v>
      </c>
      <c r="BM438" s="513">
        <f t="shared" si="155"/>
        <v>0</v>
      </c>
      <c r="BN438" s="513"/>
      <c r="BO438" s="513">
        <f t="shared" si="156"/>
        <v>0</v>
      </c>
      <c r="BP438" s="540"/>
      <c r="BQ438" s="540"/>
      <c r="BR438" s="540"/>
      <c r="BS438" s="540"/>
      <c r="BT438" s="540"/>
      <c r="BU438" s="540"/>
      <c r="BV438" s="540"/>
      <c r="BW438" s="539"/>
      <c r="BX438" s="539"/>
      <c r="BY438" s="539"/>
      <c r="BZ438" s="539"/>
      <c r="CA438" s="539"/>
      <c r="CB438" s="539"/>
      <c r="CC438" s="539"/>
      <c r="CD438" s="539"/>
      <c r="CE438" s="539"/>
      <c r="CF438" s="539"/>
      <c r="CG438" s="539"/>
      <c r="CH438" s="539"/>
      <c r="CI438" s="539"/>
      <c r="CJ438" s="539"/>
      <c r="CK438" s="539"/>
      <c r="CL438" s="539"/>
      <c r="CM438" s="539"/>
      <c r="CN438" s="539"/>
      <c r="CO438" s="539"/>
      <c r="CP438" s="364"/>
      <c r="CQ438" s="364"/>
    </row>
    <row r="439" spans="1:95" s="37" customFormat="1" ht="37.5" customHeight="1" x14ac:dyDescent="0.15">
      <c r="A439" s="687" t="str">
        <f>IF(B439&lt;&gt;"",設定!$C$4,"")</f>
        <v/>
      </c>
      <c r="B439" s="253" t="str">
        <f t="shared" si="139"/>
        <v/>
      </c>
      <c r="C439" s="444">
        <f t="shared" si="140"/>
        <v>427</v>
      </c>
      <c r="D439" s="767"/>
      <c r="E439" s="403"/>
      <c r="F439" s="404"/>
      <c r="G439" s="405"/>
      <c r="H439" s="406"/>
      <c r="I439" s="407"/>
      <c r="J439" s="408" t="str">
        <f>IFERROR(IF(I439="","",VLOOKUP(I439,国・地域!A:C,2,FALSE)),"正しい番号を入力してください")</f>
        <v/>
      </c>
      <c r="K439" s="409" t="str">
        <f>IFERROR(IF(I439="","",VLOOKUP(I439,国・地域!A:C,3,FALSE)),"正しい番号を入力してください")</f>
        <v/>
      </c>
      <c r="L439" s="381"/>
      <c r="M439" s="410"/>
      <c r="N439" s="411"/>
      <c r="O439" s="411"/>
      <c r="P439" s="411"/>
      <c r="Q439" s="411"/>
      <c r="R439" s="411"/>
      <c r="S439" s="411"/>
      <c r="T439" s="411"/>
      <c r="U439" s="412"/>
      <c r="V439" s="413"/>
      <c r="W439" s="412"/>
      <c r="X439" s="413"/>
      <c r="Y439" s="414"/>
      <c r="Z439" s="415"/>
      <c r="AA439" s="416"/>
      <c r="AB439" s="417"/>
      <c r="AC439" s="416"/>
      <c r="AD439" s="415"/>
      <c r="AE439" s="418"/>
      <c r="AF439" s="417"/>
      <c r="AG439" s="416"/>
      <c r="AH439" s="415"/>
      <c r="AI439" s="418"/>
      <c r="AJ439" s="417"/>
      <c r="AK439" s="416"/>
      <c r="AL439" s="415"/>
      <c r="AM439" s="403"/>
      <c r="AN439" s="405"/>
      <c r="AO439" s="381"/>
      <c r="AP439" s="403"/>
      <c r="AQ439" s="405"/>
      <c r="AR439" s="419"/>
      <c r="AS439" s="420"/>
      <c r="AT439" s="403"/>
      <c r="AU439" s="405"/>
      <c r="AV439" s="419"/>
      <c r="AW439" s="421"/>
      <c r="AX439" s="105" t="str">
        <f t="shared" si="142"/>
        <v/>
      </c>
      <c r="AY439" s="105" t="str">
        <f t="shared" si="143"/>
        <v/>
      </c>
      <c r="AZ439" s="540"/>
      <c r="BA439" s="513">
        <f t="shared" si="144"/>
        <v>0</v>
      </c>
      <c r="BB439" s="513">
        <f t="shared" si="145"/>
        <v>0</v>
      </c>
      <c r="BC439" s="513">
        <f t="shared" si="146"/>
        <v>0</v>
      </c>
      <c r="BD439" s="513">
        <f t="shared" si="147"/>
        <v>0</v>
      </c>
      <c r="BE439" s="513">
        <f t="shared" si="148"/>
        <v>0</v>
      </c>
      <c r="BF439" s="513">
        <f t="shared" si="141"/>
        <v>0</v>
      </c>
      <c r="BG439" s="513">
        <f t="shared" si="149"/>
        <v>0</v>
      </c>
      <c r="BH439" s="513">
        <f t="shared" si="150"/>
        <v>0</v>
      </c>
      <c r="BI439" s="513">
        <f t="shared" si="151"/>
        <v>0</v>
      </c>
      <c r="BJ439" s="513">
        <f t="shared" si="152"/>
        <v>0</v>
      </c>
      <c r="BK439" s="513">
        <f t="shared" si="153"/>
        <v>0</v>
      </c>
      <c r="BL439" s="513">
        <f t="shared" si="154"/>
        <v>0</v>
      </c>
      <c r="BM439" s="513">
        <f t="shared" si="155"/>
        <v>0</v>
      </c>
      <c r="BN439" s="513"/>
      <c r="BO439" s="513">
        <f t="shared" si="156"/>
        <v>0</v>
      </c>
      <c r="BP439" s="540"/>
      <c r="BQ439" s="540"/>
      <c r="BR439" s="540"/>
      <c r="BS439" s="540"/>
      <c r="BT439" s="540"/>
      <c r="BU439" s="540"/>
      <c r="BV439" s="540"/>
      <c r="BW439" s="539"/>
      <c r="BX439" s="539"/>
      <c r="BY439" s="539"/>
      <c r="BZ439" s="539"/>
      <c r="CA439" s="539"/>
      <c r="CB439" s="539"/>
      <c r="CC439" s="539"/>
      <c r="CD439" s="539"/>
      <c r="CE439" s="539"/>
      <c r="CF439" s="539"/>
      <c r="CG439" s="539"/>
      <c r="CH439" s="539"/>
      <c r="CI439" s="539"/>
      <c r="CJ439" s="539"/>
      <c r="CK439" s="539"/>
      <c r="CL439" s="539"/>
      <c r="CM439" s="539"/>
      <c r="CN439" s="539"/>
      <c r="CO439" s="539"/>
      <c r="CP439" s="364"/>
      <c r="CQ439" s="364"/>
    </row>
    <row r="440" spans="1:95" s="37" customFormat="1" ht="37.5" customHeight="1" x14ac:dyDescent="0.15">
      <c r="A440" s="687" t="str">
        <f>IF(B440&lt;&gt;"",設定!$C$4,"")</f>
        <v/>
      </c>
      <c r="B440" s="253" t="str">
        <f t="shared" si="139"/>
        <v/>
      </c>
      <c r="C440" s="444">
        <f t="shared" si="140"/>
        <v>428</v>
      </c>
      <c r="D440" s="767"/>
      <c r="E440" s="403"/>
      <c r="F440" s="404"/>
      <c r="G440" s="405"/>
      <c r="H440" s="406"/>
      <c r="I440" s="407"/>
      <c r="J440" s="408" t="str">
        <f>IFERROR(IF(I440="","",VLOOKUP(I440,国・地域!A:C,2,FALSE)),"正しい番号を入力してください")</f>
        <v/>
      </c>
      <c r="K440" s="409" t="str">
        <f>IFERROR(IF(I440="","",VLOOKUP(I440,国・地域!A:C,3,FALSE)),"正しい番号を入力してください")</f>
        <v/>
      </c>
      <c r="L440" s="381"/>
      <c r="M440" s="410"/>
      <c r="N440" s="411"/>
      <c r="O440" s="411"/>
      <c r="P440" s="411"/>
      <c r="Q440" s="411"/>
      <c r="R440" s="411"/>
      <c r="S440" s="411"/>
      <c r="T440" s="411"/>
      <c r="U440" s="412"/>
      <c r="V440" s="413"/>
      <c r="W440" s="412"/>
      <c r="X440" s="413"/>
      <c r="Y440" s="414"/>
      <c r="Z440" s="415"/>
      <c r="AA440" s="416"/>
      <c r="AB440" s="417"/>
      <c r="AC440" s="416"/>
      <c r="AD440" s="415"/>
      <c r="AE440" s="418"/>
      <c r="AF440" s="417"/>
      <c r="AG440" s="416"/>
      <c r="AH440" s="415"/>
      <c r="AI440" s="418"/>
      <c r="AJ440" s="417"/>
      <c r="AK440" s="416"/>
      <c r="AL440" s="415"/>
      <c r="AM440" s="403"/>
      <c r="AN440" s="405"/>
      <c r="AO440" s="381"/>
      <c r="AP440" s="403"/>
      <c r="AQ440" s="405"/>
      <c r="AR440" s="419"/>
      <c r="AS440" s="420"/>
      <c r="AT440" s="403"/>
      <c r="AU440" s="405"/>
      <c r="AV440" s="419"/>
      <c r="AW440" s="421"/>
      <c r="AX440" s="105" t="str">
        <f t="shared" si="142"/>
        <v/>
      </c>
      <c r="AY440" s="105" t="str">
        <f t="shared" si="143"/>
        <v/>
      </c>
      <c r="AZ440" s="540"/>
      <c r="BA440" s="513">
        <f t="shared" si="144"/>
        <v>0</v>
      </c>
      <c r="BB440" s="513">
        <f t="shared" si="145"/>
        <v>0</v>
      </c>
      <c r="BC440" s="513">
        <f t="shared" si="146"/>
        <v>0</v>
      </c>
      <c r="BD440" s="513">
        <f t="shared" si="147"/>
        <v>0</v>
      </c>
      <c r="BE440" s="513">
        <f t="shared" si="148"/>
        <v>0</v>
      </c>
      <c r="BF440" s="513">
        <f t="shared" si="141"/>
        <v>0</v>
      </c>
      <c r="BG440" s="513">
        <f t="shared" si="149"/>
        <v>0</v>
      </c>
      <c r="BH440" s="513">
        <f t="shared" si="150"/>
        <v>0</v>
      </c>
      <c r="BI440" s="513">
        <f t="shared" si="151"/>
        <v>0</v>
      </c>
      <c r="BJ440" s="513">
        <f t="shared" si="152"/>
        <v>0</v>
      </c>
      <c r="BK440" s="513">
        <f t="shared" si="153"/>
        <v>0</v>
      </c>
      <c r="BL440" s="513">
        <f t="shared" si="154"/>
        <v>0</v>
      </c>
      <c r="BM440" s="513">
        <f t="shared" si="155"/>
        <v>0</v>
      </c>
      <c r="BN440" s="513"/>
      <c r="BO440" s="513">
        <f t="shared" si="156"/>
        <v>0</v>
      </c>
      <c r="BP440" s="540"/>
      <c r="BQ440" s="540"/>
      <c r="BR440" s="540"/>
      <c r="BS440" s="540"/>
      <c r="BT440" s="540"/>
      <c r="BU440" s="540"/>
      <c r="BV440" s="540"/>
      <c r="BW440" s="539"/>
      <c r="BX440" s="539"/>
      <c r="BY440" s="539"/>
      <c r="BZ440" s="539"/>
      <c r="CA440" s="539"/>
      <c r="CB440" s="539"/>
      <c r="CC440" s="539"/>
      <c r="CD440" s="539"/>
      <c r="CE440" s="539"/>
      <c r="CF440" s="539"/>
      <c r="CG440" s="539"/>
      <c r="CH440" s="539"/>
      <c r="CI440" s="539"/>
      <c r="CJ440" s="539"/>
      <c r="CK440" s="539"/>
      <c r="CL440" s="539"/>
      <c r="CM440" s="539"/>
      <c r="CN440" s="539"/>
      <c r="CO440" s="539"/>
      <c r="CP440" s="364"/>
      <c r="CQ440" s="364"/>
    </row>
    <row r="441" spans="1:95" s="37" customFormat="1" ht="37.5" customHeight="1" x14ac:dyDescent="0.15">
      <c r="A441" s="687" t="str">
        <f>IF(B441&lt;&gt;"",設定!$C$4,"")</f>
        <v/>
      </c>
      <c r="B441" s="253" t="str">
        <f t="shared" si="139"/>
        <v/>
      </c>
      <c r="C441" s="444">
        <f t="shared" si="140"/>
        <v>429</v>
      </c>
      <c r="D441" s="767"/>
      <c r="E441" s="403"/>
      <c r="F441" s="404"/>
      <c r="G441" s="405"/>
      <c r="H441" s="406"/>
      <c r="I441" s="407"/>
      <c r="J441" s="408" t="str">
        <f>IFERROR(IF(I441="","",VLOOKUP(I441,国・地域!A:C,2,FALSE)),"正しい番号を入力してください")</f>
        <v/>
      </c>
      <c r="K441" s="409" t="str">
        <f>IFERROR(IF(I441="","",VLOOKUP(I441,国・地域!A:C,3,FALSE)),"正しい番号を入力してください")</f>
        <v/>
      </c>
      <c r="L441" s="381"/>
      <c r="M441" s="410"/>
      <c r="N441" s="411"/>
      <c r="O441" s="411"/>
      <c r="P441" s="411"/>
      <c r="Q441" s="411"/>
      <c r="R441" s="411"/>
      <c r="S441" s="411"/>
      <c r="T441" s="411"/>
      <c r="U441" s="412"/>
      <c r="V441" s="413"/>
      <c r="W441" s="412"/>
      <c r="X441" s="413"/>
      <c r="Y441" s="414"/>
      <c r="Z441" s="415"/>
      <c r="AA441" s="416"/>
      <c r="AB441" s="417"/>
      <c r="AC441" s="416"/>
      <c r="AD441" s="415"/>
      <c r="AE441" s="418"/>
      <c r="AF441" s="417"/>
      <c r="AG441" s="416"/>
      <c r="AH441" s="415"/>
      <c r="AI441" s="418"/>
      <c r="AJ441" s="417"/>
      <c r="AK441" s="416"/>
      <c r="AL441" s="415"/>
      <c r="AM441" s="403"/>
      <c r="AN441" s="405"/>
      <c r="AO441" s="381"/>
      <c r="AP441" s="403"/>
      <c r="AQ441" s="405"/>
      <c r="AR441" s="419"/>
      <c r="AS441" s="420"/>
      <c r="AT441" s="403"/>
      <c r="AU441" s="405"/>
      <c r="AV441" s="419"/>
      <c r="AW441" s="421"/>
      <c r="AX441" s="105" t="str">
        <f t="shared" si="142"/>
        <v/>
      </c>
      <c r="AY441" s="105" t="str">
        <f t="shared" si="143"/>
        <v/>
      </c>
      <c r="AZ441" s="540"/>
      <c r="BA441" s="513">
        <f t="shared" si="144"/>
        <v>0</v>
      </c>
      <c r="BB441" s="513">
        <f t="shared" si="145"/>
        <v>0</v>
      </c>
      <c r="BC441" s="513">
        <f t="shared" si="146"/>
        <v>0</v>
      </c>
      <c r="BD441" s="513">
        <f t="shared" si="147"/>
        <v>0</v>
      </c>
      <c r="BE441" s="513">
        <f t="shared" si="148"/>
        <v>0</v>
      </c>
      <c r="BF441" s="513">
        <f t="shared" si="141"/>
        <v>0</v>
      </c>
      <c r="BG441" s="513">
        <f t="shared" si="149"/>
        <v>0</v>
      </c>
      <c r="BH441" s="513">
        <f t="shared" si="150"/>
        <v>0</v>
      </c>
      <c r="BI441" s="513">
        <f t="shared" si="151"/>
        <v>0</v>
      </c>
      <c r="BJ441" s="513">
        <f t="shared" si="152"/>
        <v>0</v>
      </c>
      <c r="BK441" s="513">
        <f t="shared" si="153"/>
        <v>0</v>
      </c>
      <c r="BL441" s="513">
        <f t="shared" si="154"/>
        <v>0</v>
      </c>
      <c r="BM441" s="513">
        <f t="shared" si="155"/>
        <v>0</v>
      </c>
      <c r="BN441" s="513"/>
      <c r="BO441" s="513">
        <f t="shared" si="156"/>
        <v>0</v>
      </c>
      <c r="BP441" s="540"/>
      <c r="BQ441" s="540"/>
      <c r="BR441" s="540"/>
      <c r="BS441" s="540"/>
      <c r="BT441" s="540"/>
      <c r="BU441" s="540"/>
      <c r="BV441" s="540"/>
      <c r="BW441" s="539"/>
      <c r="BX441" s="539"/>
      <c r="BY441" s="539"/>
      <c r="BZ441" s="539"/>
      <c r="CA441" s="539"/>
      <c r="CB441" s="539"/>
      <c r="CC441" s="539"/>
      <c r="CD441" s="539"/>
      <c r="CE441" s="539"/>
      <c r="CF441" s="539"/>
      <c r="CG441" s="539"/>
      <c r="CH441" s="539"/>
      <c r="CI441" s="539"/>
      <c r="CJ441" s="539"/>
      <c r="CK441" s="539"/>
      <c r="CL441" s="539"/>
      <c r="CM441" s="539"/>
      <c r="CN441" s="539"/>
      <c r="CO441" s="539"/>
      <c r="CP441" s="364"/>
      <c r="CQ441" s="364"/>
    </row>
    <row r="442" spans="1:95" s="37" customFormat="1" ht="37.5" customHeight="1" x14ac:dyDescent="0.15">
      <c r="A442" s="738" t="str">
        <f>IF(B442&lt;&gt;"",設定!$C$4,"")</f>
        <v/>
      </c>
      <c r="B442" s="254" t="str">
        <f t="shared" si="139"/>
        <v/>
      </c>
      <c r="C442" s="445">
        <f t="shared" si="140"/>
        <v>430</v>
      </c>
      <c r="D442" s="768"/>
      <c r="E442" s="422"/>
      <c r="F442" s="423"/>
      <c r="G442" s="424"/>
      <c r="H442" s="425"/>
      <c r="I442" s="426"/>
      <c r="J442" s="427" t="str">
        <f>IFERROR(IF(I442="","",VLOOKUP(I442,国・地域!A:C,2,FALSE)),"正しい番号を入力してください")</f>
        <v/>
      </c>
      <c r="K442" s="428" t="str">
        <f>IFERROR(IF(I442="","",VLOOKUP(I442,国・地域!A:C,3,FALSE)),"正しい番号を入力してください")</f>
        <v/>
      </c>
      <c r="L442" s="382"/>
      <c r="M442" s="429"/>
      <c r="N442" s="430"/>
      <c r="O442" s="430"/>
      <c r="P442" s="430"/>
      <c r="Q442" s="430"/>
      <c r="R442" s="430"/>
      <c r="S442" s="430"/>
      <c r="T442" s="430"/>
      <c r="U442" s="431"/>
      <c r="V442" s="432"/>
      <c r="W442" s="431"/>
      <c r="X442" s="432"/>
      <c r="Y442" s="433"/>
      <c r="Z442" s="434"/>
      <c r="AA442" s="435"/>
      <c r="AB442" s="436"/>
      <c r="AC442" s="435"/>
      <c r="AD442" s="434"/>
      <c r="AE442" s="437"/>
      <c r="AF442" s="436"/>
      <c r="AG442" s="435"/>
      <c r="AH442" s="434"/>
      <c r="AI442" s="437"/>
      <c r="AJ442" s="436"/>
      <c r="AK442" s="435"/>
      <c r="AL442" s="434"/>
      <c r="AM442" s="422"/>
      <c r="AN442" s="424"/>
      <c r="AO442" s="382"/>
      <c r="AP442" s="422"/>
      <c r="AQ442" s="424"/>
      <c r="AR442" s="438"/>
      <c r="AS442" s="439"/>
      <c r="AT442" s="422"/>
      <c r="AU442" s="424"/>
      <c r="AV442" s="438"/>
      <c r="AW442" s="440"/>
      <c r="AX442" s="105" t="str">
        <f t="shared" si="142"/>
        <v/>
      </c>
      <c r="AY442" s="105" t="str">
        <f t="shared" si="143"/>
        <v/>
      </c>
      <c r="AZ442" s="540"/>
      <c r="BA442" s="513">
        <f t="shared" si="144"/>
        <v>0</v>
      </c>
      <c r="BB442" s="513">
        <f t="shared" si="145"/>
        <v>0</v>
      </c>
      <c r="BC442" s="513">
        <f t="shared" si="146"/>
        <v>0</v>
      </c>
      <c r="BD442" s="513">
        <f t="shared" si="147"/>
        <v>0</v>
      </c>
      <c r="BE442" s="513">
        <f t="shared" si="148"/>
        <v>0</v>
      </c>
      <c r="BF442" s="513">
        <f t="shared" si="141"/>
        <v>0</v>
      </c>
      <c r="BG442" s="513">
        <f t="shared" si="149"/>
        <v>0</v>
      </c>
      <c r="BH442" s="513">
        <f t="shared" si="150"/>
        <v>0</v>
      </c>
      <c r="BI442" s="513">
        <f t="shared" si="151"/>
        <v>0</v>
      </c>
      <c r="BJ442" s="513">
        <f t="shared" si="152"/>
        <v>0</v>
      </c>
      <c r="BK442" s="513">
        <f t="shared" si="153"/>
        <v>0</v>
      </c>
      <c r="BL442" s="513">
        <f t="shared" si="154"/>
        <v>0</v>
      </c>
      <c r="BM442" s="513">
        <f t="shared" si="155"/>
        <v>0</v>
      </c>
      <c r="BN442" s="513"/>
      <c r="BO442" s="513">
        <f t="shared" si="156"/>
        <v>0</v>
      </c>
      <c r="BP442" s="540"/>
      <c r="BQ442" s="540"/>
      <c r="BR442" s="540"/>
      <c r="BS442" s="540"/>
      <c r="BT442" s="540"/>
      <c r="BU442" s="540"/>
      <c r="BV442" s="540"/>
      <c r="BW442" s="539"/>
      <c r="BX442" s="539"/>
      <c r="BY442" s="539"/>
      <c r="BZ442" s="539"/>
      <c r="CA442" s="539"/>
      <c r="CB442" s="539"/>
      <c r="CC442" s="539"/>
      <c r="CD442" s="539"/>
      <c r="CE442" s="539"/>
      <c r="CF442" s="539"/>
      <c r="CG442" s="539"/>
      <c r="CH442" s="539"/>
      <c r="CI442" s="539"/>
      <c r="CJ442" s="539"/>
      <c r="CK442" s="539"/>
      <c r="CL442" s="539"/>
      <c r="CM442" s="539"/>
      <c r="CN442" s="539"/>
      <c r="CO442" s="539"/>
      <c r="CP442" s="364"/>
      <c r="CQ442" s="364"/>
    </row>
    <row r="443" spans="1:95" s="37" customFormat="1" ht="37.5" customHeight="1" x14ac:dyDescent="0.15">
      <c r="A443" s="739" t="str">
        <f>IF(B443&lt;&gt;"",設定!$C$4,"")</f>
        <v/>
      </c>
      <c r="B443" s="731" t="str">
        <f t="shared" si="139"/>
        <v/>
      </c>
      <c r="C443" s="376">
        <f t="shared" si="140"/>
        <v>431</v>
      </c>
      <c r="D443" s="766"/>
      <c r="E443" s="384"/>
      <c r="F443" s="385"/>
      <c r="G443" s="386"/>
      <c r="H443" s="387"/>
      <c r="I443" s="388"/>
      <c r="J443" s="389" t="str">
        <f>IFERROR(IF(I443="","",VLOOKUP(I443,国・地域!A:C,2,FALSE)),"正しい番号を入力してください")</f>
        <v/>
      </c>
      <c r="K443" s="390" t="str">
        <f>IFERROR(IF(I443="","",VLOOKUP(I443,国・地域!A:C,3,FALSE)),"正しい番号を入力してください")</f>
        <v/>
      </c>
      <c r="L443" s="383"/>
      <c r="M443" s="391"/>
      <c r="N443" s="392"/>
      <c r="O443" s="392"/>
      <c r="P443" s="392"/>
      <c r="Q443" s="392"/>
      <c r="R443" s="392"/>
      <c r="S443" s="392"/>
      <c r="T443" s="392"/>
      <c r="U443" s="393"/>
      <c r="V443" s="394"/>
      <c r="W443" s="393"/>
      <c r="X443" s="394"/>
      <c r="Y443" s="395"/>
      <c r="Z443" s="396"/>
      <c r="AA443" s="397"/>
      <c r="AB443" s="398"/>
      <c r="AC443" s="397"/>
      <c r="AD443" s="396"/>
      <c r="AE443" s="399"/>
      <c r="AF443" s="398"/>
      <c r="AG443" s="397"/>
      <c r="AH443" s="396"/>
      <c r="AI443" s="399"/>
      <c r="AJ443" s="398"/>
      <c r="AK443" s="397"/>
      <c r="AL443" s="396"/>
      <c r="AM443" s="384"/>
      <c r="AN443" s="386"/>
      <c r="AO443" s="383"/>
      <c r="AP443" s="384"/>
      <c r="AQ443" s="386"/>
      <c r="AR443" s="400"/>
      <c r="AS443" s="401"/>
      <c r="AT443" s="384"/>
      <c r="AU443" s="386"/>
      <c r="AV443" s="400"/>
      <c r="AW443" s="402"/>
      <c r="AX443" s="105" t="str">
        <f t="shared" si="142"/>
        <v/>
      </c>
      <c r="AY443" s="105" t="str">
        <f t="shared" si="143"/>
        <v/>
      </c>
      <c r="AZ443" s="540"/>
      <c r="BA443" s="513">
        <f t="shared" si="144"/>
        <v>0</v>
      </c>
      <c r="BB443" s="513">
        <f t="shared" si="145"/>
        <v>0</v>
      </c>
      <c r="BC443" s="513">
        <f t="shared" si="146"/>
        <v>0</v>
      </c>
      <c r="BD443" s="513">
        <f t="shared" si="147"/>
        <v>0</v>
      </c>
      <c r="BE443" s="513">
        <f t="shared" si="148"/>
        <v>0</v>
      </c>
      <c r="BF443" s="513">
        <f t="shared" si="141"/>
        <v>0</v>
      </c>
      <c r="BG443" s="513">
        <f t="shared" si="149"/>
        <v>0</v>
      </c>
      <c r="BH443" s="513">
        <f t="shared" si="150"/>
        <v>0</v>
      </c>
      <c r="BI443" s="513">
        <f t="shared" si="151"/>
        <v>0</v>
      </c>
      <c r="BJ443" s="513">
        <f t="shared" si="152"/>
        <v>0</v>
      </c>
      <c r="BK443" s="513">
        <f t="shared" si="153"/>
        <v>0</v>
      </c>
      <c r="BL443" s="513">
        <f t="shared" si="154"/>
        <v>0</v>
      </c>
      <c r="BM443" s="513">
        <f t="shared" si="155"/>
        <v>0</v>
      </c>
      <c r="BN443" s="513"/>
      <c r="BO443" s="513">
        <f t="shared" si="156"/>
        <v>0</v>
      </c>
      <c r="BP443" s="540"/>
      <c r="BQ443" s="540"/>
      <c r="BR443" s="540"/>
      <c r="BS443" s="540"/>
      <c r="BT443" s="540"/>
      <c r="BU443" s="540"/>
      <c r="BV443" s="540"/>
      <c r="BW443" s="539"/>
      <c r="BX443" s="539"/>
      <c r="BY443" s="539"/>
      <c r="BZ443" s="539"/>
      <c r="CA443" s="539"/>
      <c r="CB443" s="539"/>
      <c r="CC443" s="539"/>
      <c r="CD443" s="539"/>
      <c r="CE443" s="539"/>
      <c r="CF443" s="539"/>
      <c r="CG443" s="539"/>
      <c r="CH443" s="539"/>
      <c r="CI443" s="539"/>
      <c r="CJ443" s="539"/>
      <c r="CK443" s="539"/>
      <c r="CL443" s="539"/>
      <c r="CM443" s="539"/>
      <c r="CN443" s="539"/>
      <c r="CO443" s="539"/>
      <c r="CP443" s="364"/>
      <c r="CQ443" s="364"/>
    </row>
    <row r="444" spans="1:95" s="37" customFormat="1" ht="37.5" customHeight="1" x14ac:dyDescent="0.15">
      <c r="A444" s="687" t="str">
        <f>IF(B444&lt;&gt;"",設定!$C$4,"")</f>
        <v/>
      </c>
      <c r="B444" s="253" t="str">
        <f t="shared" si="139"/>
        <v/>
      </c>
      <c r="C444" s="444">
        <f t="shared" si="140"/>
        <v>432</v>
      </c>
      <c r="D444" s="767"/>
      <c r="E444" s="403"/>
      <c r="F444" s="404"/>
      <c r="G444" s="405"/>
      <c r="H444" s="406"/>
      <c r="I444" s="407"/>
      <c r="J444" s="408" t="str">
        <f>IFERROR(IF(I444="","",VLOOKUP(I444,国・地域!A:C,2,FALSE)),"正しい番号を入力してください")</f>
        <v/>
      </c>
      <c r="K444" s="409" t="str">
        <f>IFERROR(IF(I444="","",VLOOKUP(I444,国・地域!A:C,3,FALSE)),"正しい番号を入力してください")</f>
        <v/>
      </c>
      <c r="L444" s="381"/>
      <c r="M444" s="410"/>
      <c r="N444" s="411"/>
      <c r="O444" s="411"/>
      <c r="P444" s="411"/>
      <c r="Q444" s="411"/>
      <c r="R444" s="411"/>
      <c r="S444" s="411"/>
      <c r="T444" s="411"/>
      <c r="U444" s="412"/>
      <c r="V444" s="413"/>
      <c r="W444" s="412"/>
      <c r="X444" s="413"/>
      <c r="Y444" s="414"/>
      <c r="Z444" s="415"/>
      <c r="AA444" s="416"/>
      <c r="AB444" s="417"/>
      <c r="AC444" s="416"/>
      <c r="AD444" s="415"/>
      <c r="AE444" s="418"/>
      <c r="AF444" s="417"/>
      <c r="AG444" s="416"/>
      <c r="AH444" s="415"/>
      <c r="AI444" s="418"/>
      <c r="AJ444" s="417"/>
      <c r="AK444" s="416"/>
      <c r="AL444" s="415"/>
      <c r="AM444" s="403"/>
      <c r="AN444" s="405"/>
      <c r="AO444" s="381"/>
      <c r="AP444" s="403"/>
      <c r="AQ444" s="405"/>
      <c r="AR444" s="419"/>
      <c r="AS444" s="420"/>
      <c r="AT444" s="403"/>
      <c r="AU444" s="405"/>
      <c r="AV444" s="419"/>
      <c r="AW444" s="421"/>
      <c r="AX444" s="105" t="str">
        <f t="shared" si="142"/>
        <v/>
      </c>
      <c r="AY444" s="105" t="str">
        <f t="shared" si="143"/>
        <v/>
      </c>
      <c r="AZ444" s="540"/>
      <c r="BA444" s="513">
        <f t="shared" si="144"/>
        <v>0</v>
      </c>
      <c r="BB444" s="513">
        <f t="shared" si="145"/>
        <v>0</v>
      </c>
      <c r="BC444" s="513">
        <f t="shared" si="146"/>
        <v>0</v>
      </c>
      <c r="BD444" s="513">
        <f t="shared" si="147"/>
        <v>0</v>
      </c>
      <c r="BE444" s="513">
        <f t="shared" si="148"/>
        <v>0</v>
      </c>
      <c r="BF444" s="513">
        <f t="shared" si="141"/>
        <v>0</v>
      </c>
      <c r="BG444" s="513">
        <f t="shared" si="149"/>
        <v>0</v>
      </c>
      <c r="BH444" s="513">
        <f t="shared" si="150"/>
        <v>0</v>
      </c>
      <c r="BI444" s="513">
        <f t="shared" si="151"/>
        <v>0</v>
      </c>
      <c r="BJ444" s="513">
        <f t="shared" si="152"/>
        <v>0</v>
      </c>
      <c r="BK444" s="513">
        <f t="shared" si="153"/>
        <v>0</v>
      </c>
      <c r="BL444" s="513">
        <f t="shared" si="154"/>
        <v>0</v>
      </c>
      <c r="BM444" s="513">
        <f t="shared" si="155"/>
        <v>0</v>
      </c>
      <c r="BN444" s="513"/>
      <c r="BO444" s="513">
        <f t="shared" si="156"/>
        <v>0</v>
      </c>
      <c r="BP444" s="540"/>
      <c r="BQ444" s="540"/>
      <c r="BR444" s="540"/>
      <c r="BS444" s="540"/>
      <c r="BT444" s="540"/>
      <c r="BU444" s="540"/>
      <c r="BV444" s="540"/>
      <c r="BW444" s="539"/>
      <c r="BX444" s="539"/>
      <c r="BY444" s="539"/>
      <c r="BZ444" s="539"/>
      <c r="CA444" s="539"/>
      <c r="CB444" s="539"/>
      <c r="CC444" s="539"/>
      <c r="CD444" s="539"/>
      <c r="CE444" s="539"/>
      <c r="CF444" s="539"/>
      <c r="CG444" s="539"/>
      <c r="CH444" s="539"/>
      <c r="CI444" s="539"/>
      <c r="CJ444" s="539"/>
      <c r="CK444" s="539"/>
      <c r="CL444" s="539"/>
      <c r="CM444" s="539"/>
      <c r="CN444" s="539"/>
      <c r="CO444" s="539"/>
      <c r="CP444" s="364"/>
      <c r="CQ444" s="364"/>
    </row>
    <row r="445" spans="1:95" s="37" customFormat="1" ht="37.5" customHeight="1" x14ac:dyDescent="0.15">
      <c r="A445" s="687" t="str">
        <f>IF(B445&lt;&gt;"",設定!$C$4,"")</f>
        <v/>
      </c>
      <c r="B445" s="253" t="str">
        <f t="shared" si="139"/>
        <v/>
      </c>
      <c r="C445" s="444">
        <f t="shared" si="140"/>
        <v>433</v>
      </c>
      <c r="D445" s="767"/>
      <c r="E445" s="403"/>
      <c r="F445" s="404"/>
      <c r="G445" s="405"/>
      <c r="H445" s="406"/>
      <c r="I445" s="407"/>
      <c r="J445" s="408" t="str">
        <f>IFERROR(IF(I445="","",VLOOKUP(I445,国・地域!A:C,2,FALSE)),"正しい番号を入力してください")</f>
        <v/>
      </c>
      <c r="K445" s="409" t="str">
        <f>IFERROR(IF(I445="","",VLOOKUP(I445,国・地域!A:C,3,FALSE)),"正しい番号を入力してください")</f>
        <v/>
      </c>
      <c r="L445" s="381"/>
      <c r="M445" s="410"/>
      <c r="N445" s="411"/>
      <c r="O445" s="411"/>
      <c r="P445" s="411"/>
      <c r="Q445" s="411"/>
      <c r="R445" s="411"/>
      <c r="S445" s="411"/>
      <c r="T445" s="411"/>
      <c r="U445" s="412"/>
      <c r="V445" s="413"/>
      <c r="W445" s="412"/>
      <c r="X445" s="413"/>
      <c r="Y445" s="414"/>
      <c r="Z445" s="415"/>
      <c r="AA445" s="416"/>
      <c r="AB445" s="417"/>
      <c r="AC445" s="416"/>
      <c r="AD445" s="415"/>
      <c r="AE445" s="418"/>
      <c r="AF445" s="417"/>
      <c r="AG445" s="416"/>
      <c r="AH445" s="415"/>
      <c r="AI445" s="418"/>
      <c r="AJ445" s="417"/>
      <c r="AK445" s="416"/>
      <c r="AL445" s="415"/>
      <c r="AM445" s="403"/>
      <c r="AN445" s="405"/>
      <c r="AO445" s="381"/>
      <c r="AP445" s="403"/>
      <c r="AQ445" s="405"/>
      <c r="AR445" s="419"/>
      <c r="AS445" s="420"/>
      <c r="AT445" s="403"/>
      <c r="AU445" s="405"/>
      <c r="AV445" s="419"/>
      <c r="AW445" s="421"/>
      <c r="AX445" s="105" t="str">
        <f t="shared" si="142"/>
        <v/>
      </c>
      <c r="AY445" s="105" t="str">
        <f t="shared" si="143"/>
        <v/>
      </c>
      <c r="AZ445" s="540"/>
      <c r="BA445" s="513">
        <f t="shared" si="144"/>
        <v>0</v>
      </c>
      <c r="BB445" s="513">
        <f t="shared" si="145"/>
        <v>0</v>
      </c>
      <c r="BC445" s="513">
        <f t="shared" si="146"/>
        <v>0</v>
      </c>
      <c r="BD445" s="513">
        <f t="shared" si="147"/>
        <v>0</v>
      </c>
      <c r="BE445" s="513">
        <f t="shared" si="148"/>
        <v>0</v>
      </c>
      <c r="BF445" s="513">
        <f t="shared" si="141"/>
        <v>0</v>
      </c>
      <c r="BG445" s="513">
        <f t="shared" si="149"/>
        <v>0</v>
      </c>
      <c r="BH445" s="513">
        <f t="shared" si="150"/>
        <v>0</v>
      </c>
      <c r="BI445" s="513">
        <f t="shared" si="151"/>
        <v>0</v>
      </c>
      <c r="BJ445" s="513">
        <f t="shared" si="152"/>
        <v>0</v>
      </c>
      <c r="BK445" s="513">
        <f t="shared" si="153"/>
        <v>0</v>
      </c>
      <c r="BL445" s="513">
        <f t="shared" si="154"/>
        <v>0</v>
      </c>
      <c r="BM445" s="513">
        <f t="shared" si="155"/>
        <v>0</v>
      </c>
      <c r="BN445" s="513"/>
      <c r="BO445" s="513">
        <f t="shared" si="156"/>
        <v>0</v>
      </c>
      <c r="BP445" s="540"/>
      <c r="BQ445" s="540"/>
      <c r="BR445" s="540"/>
      <c r="BS445" s="540"/>
      <c r="BT445" s="540"/>
      <c r="BU445" s="540"/>
      <c r="BV445" s="540"/>
      <c r="BW445" s="539"/>
      <c r="BX445" s="539"/>
      <c r="BY445" s="539"/>
      <c r="BZ445" s="539"/>
      <c r="CA445" s="539"/>
      <c r="CB445" s="539"/>
      <c r="CC445" s="539"/>
      <c r="CD445" s="539"/>
      <c r="CE445" s="539"/>
      <c r="CF445" s="539"/>
      <c r="CG445" s="539"/>
      <c r="CH445" s="539"/>
      <c r="CI445" s="539"/>
      <c r="CJ445" s="539"/>
      <c r="CK445" s="539"/>
      <c r="CL445" s="539"/>
      <c r="CM445" s="539"/>
      <c r="CN445" s="539"/>
      <c r="CO445" s="539"/>
      <c r="CP445" s="364"/>
      <c r="CQ445" s="364"/>
    </row>
    <row r="446" spans="1:95" s="37" customFormat="1" ht="37.5" customHeight="1" x14ac:dyDescent="0.15">
      <c r="A446" s="687" t="str">
        <f>IF(B446&lt;&gt;"",設定!$C$4,"")</f>
        <v/>
      </c>
      <c r="B446" s="253" t="str">
        <f t="shared" si="139"/>
        <v/>
      </c>
      <c r="C446" s="444">
        <f t="shared" si="140"/>
        <v>434</v>
      </c>
      <c r="D446" s="767"/>
      <c r="E446" s="403"/>
      <c r="F446" s="404"/>
      <c r="G446" s="405"/>
      <c r="H446" s="406"/>
      <c r="I446" s="407"/>
      <c r="J446" s="408" t="str">
        <f>IFERROR(IF(I446="","",VLOOKUP(I446,国・地域!A:C,2,FALSE)),"正しい番号を入力してください")</f>
        <v/>
      </c>
      <c r="K446" s="409" t="str">
        <f>IFERROR(IF(I446="","",VLOOKUP(I446,国・地域!A:C,3,FALSE)),"正しい番号を入力してください")</f>
        <v/>
      </c>
      <c r="L446" s="381"/>
      <c r="M446" s="410"/>
      <c r="N446" s="411"/>
      <c r="O446" s="411"/>
      <c r="P446" s="411"/>
      <c r="Q446" s="411"/>
      <c r="R446" s="411"/>
      <c r="S446" s="411"/>
      <c r="T446" s="411"/>
      <c r="U446" s="412"/>
      <c r="V446" s="413"/>
      <c r="W446" s="412"/>
      <c r="X446" s="413"/>
      <c r="Y446" s="414"/>
      <c r="Z446" s="415"/>
      <c r="AA446" s="416"/>
      <c r="AB446" s="417"/>
      <c r="AC446" s="416"/>
      <c r="AD446" s="415"/>
      <c r="AE446" s="418"/>
      <c r="AF446" s="417"/>
      <c r="AG446" s="416"/>
      <c r="AH446" s="415"/>
      <c r="AI446" s="418"/>
      <c r="AJ446" s="417"/>
      <c r="AK446" s="416"/>
      <c r="AL446" s="415"/>
      <c r="AM446" s="403"/>
      <c r="AN446" s="405"/>
      <c r="AO446" s="381"/>
      <c r="AP446" s="403"/>
      <c r="AQ446" s="405"/>
      <c r="AR446" s="419"/>
      <c r="AS446" s="420"/>
      <c r="AT446" s="403"/>
      <c r="AU446" s="405"/>
      <c r="AV446" s="419"/>
      <c r="AW446" s="421"/>
      <c r="AX446" s="105" t="str">
        <f t="shared" si="142"/>
        <v/>
      </c>
      <c r="AY446" s="105" t="str">
        <f t="shared" si="143"/>
        <v/>
      </c>
      <c r="AZ446" s="540"/>
      <c r="BA446" s="513">
        <f t="shared" si="144"/>
        <v>0</v>
      </c>
      <c r="BB446" s="513">
        <f t="shared" si="145"/>
        <v>0</v>
      </c>
      <c r="BC446" s="513">
        <f t="shared" si="146"/>
        <v>0</v>
      </c>
      <c r="BD446" s="513">
        <f t="shared" si="147"/>
        <v>0</v>
      </c>
      <c r="BE446" s="513">
        <f t="shared" si="148"/>
        <v>0</v>
      </c>
      <c r="BF446" s="513">
        <f t="shared" si="141"/>
        <v>0</v>
      </c>
      <c r="BG446" s="513">
        <f t="shared" si="149"/>
        <v>0</v>
      </c>
      <c r="BH446" s="513">
        <f t="shared" si="150"/>
        <v>0</v>
      </c>
      <c r="BI446" s="513">
        <f t="shared" si="151"/>
        <v>0</v>
      </c>
      <c r="BJ446" s="513">
        <f t="shared" si="152"/>
        <v>0</v>
      </c>
      <c r="BK446" s="513">
        <f t="shared" si="153"/>
        <v>0</v>
      </c>
      <c r="BL446" s="513">
        <f t="shared" si="154"/>
        <v>0</v>
      </c>
      <c r="BM446" s="513">
        <f t="shared" si="155"/>
        <v>0</v>
      </c>
      <c r="BN446" s="513"/>
      <c r="BO446" s="513">
        <f t="shared" si="156"/>
        <v>0</v>
      </c>
      <c r="BP446" s="540"/>
      <c r="BQ446" s="540"/>
      <c r="BR446" s="540"/>
      <c r="BS446" s="540"/>
      <c r="BT446" s="540"/>
      <c r="BU446" s="540"/>
      <c r="BV446" s="540"/>
      <c r="BW446" s="539"/>
      <c r="BX446" s="539"/>
      <c r="BY446" s="539"/>
      <c r="BZ446" s="539"/>
      <c r="CA446" s="539"/>
      <c r="CB446" s="539"/>
      <c r="CC446" s="539"/>
      <c r="CD446" s="539"/>
      <c r="CE446" s="539"/>
      <c r="CF446" s="539"/>
      <c r="CG446" s="539"/>
      <c r="CH446" s="539"/>
      <c r="CI446" s="539"/>
      <c r="CJ446" s="539"/>
      <c r="CK446" s="539"/>
      <c r="CL446" s="539"/>
      <c r="CM446" s="539"/>
      <c r="CN446" s="539"/>
      <c r="CO446" s="539"/>
      <c r="CP446" s="364"/>
      <c r="CQ446" s="364"/>
    </row>
    <row r="447" spans="1:95" s="37" customFormat="1" ht="37.5" customHeight="1" x14ac:dyDescent="0.15">
      <c r="A447" s="738" t="str">
        <f>IF(B447&lt;&gt;"",設定!$C$4,"")</f>
        <v/>
      </c>
      <c r="B447" s="254" t="str">
        <f t="shared" si="139"/>
        <v/>
      </c>
      <c r="C447" s="445">
        <f t="shared" si="140"/>
        <v>435</v>
      </c>
      <c r="D447" s="768"/>
      <c r="E447" s="422"/>
      <c r="F447" s="423"/>
      <c r="G447" s="424"/>
      <c r="H447" s="425"/>
      <c r="I447" s="426"/>
      <c r="J447" s="427" t="str">
        <f>IFERROR(IF(I447="","",VLOOKUP(I447,国・地域!A:C,2,FALSE)),"正しい番号を入力してください")</f>
        <v/>
      </c>
      <c r="K447" s="428" t="str">
        <f>IFERROR(IF(I447="","",VLOOKUP(I447,国・地域!A:C,3,FALSE)),"正しい番号を入力してください")</f>
        <v/>
      </c>
      <c r="L447" s="382"/>
      <c r="M447" s="429"/>
      <c r="N447" s="430"/>
      <c r="O447" s="430"/>
      <c r="P447" s="430"/>
      <c r="Q447" s="430"/>
      <c r="R447" s="430"/>
      <c r="S447" s="430"/>
      <c r="T447" s="430"/>
      <c r="U447" s="431"/>
      <c r="V447" s="432"/>
      <c r="W447" s="431"/>
      <c r="X447" s="432"/>
      <c r="Y447" s="433"/>
      <c r="Z447" s="434"/>
      <c r="AA447" s="435"/>
      <c r="AB447" s="436"/>
      <c r="AC447" s="435"/>
      <c r="AD447" s="434"/>
      <c r="AE447" s="437"/>
      <c r="AF447" s="436"/>
      <c r="AG447" s="435"/>
      <c r="AH447" s="434"/>
      <c r="AI447" s="437"/>
      <c r="AJ447" s="436"/>
      <c r="AK447" s="435"/>
      <c r="AL447" s="434"/>
      <c r="AM447" s="422"/>
      <c r="AN447" s="424"/>
      <c r="AO447" s="382"/>
      <c r="AP447" s="422"/>
      <c r="AQ447" s="424"/>
      <c r="AR447" s="438"/>
      <c r="AS447" s="439"/>
      <c r="AT447" s="422"/>
      <c r="AU447" s="424"/>
      <c r="AV447" s="438"/>
      <c r="AW447" s="440"/>
      <c r="AX447" s="105" t="str">
        <f t="shared" si="142"/>
        <v/>
      </c>
      <c r="AY447" s="105" t="str">
        <f t="shared" si="143"/>
        <v/>
      </c>
      <c r="AZ447" s="540"/>
      <c r="BA447" s="513">
        <f t="shared" si="144"/>
        <v>0</v>
      </c>
      <c r="BB447" s="513">
        <f t="shared" si="145"/>
        <v>0</v>
      </c>
      <c r="BC447" s="513">
        <f t="shared" si="146"/>
        <v>0</v>
      </c>
      <c r="BD447" s="513">
        <f t="shared" si="147"/>
        <v>0</v>
      </c>
      <c r="BE447" s="513">
        <f t="shared" si="148"/>
        <v>0</v>
      </c>
      <c r="BF447" s="513">
        <f t="shared" si="141"/>
        <v>0</v>
      </c>
      <c r="BG447" s="513">
        <f t="shared" si="149"/>
        <v>0</v>
      </c>
      <c r="BH447" s="513">
        <f t="shared" si="150"/>
        <v>0</v>
      </c>
      <c r="BI447" s="513">
        <f t="shared" si="151"/>
        <v>0</v>
      </c>
      <c r="BJ447" s="513">
        <f t="shared" si="152"/>
        <v>0</v>
      </c>
      <c r="BK447" s="513">
        <f t="shared" si="153"/>
        <v>0</v>
      </c>
      <c r="BL447" s="513">
        <f t="shared" si="154"/>
        <v>0</v>
      </c>
      <c r="BM447" s="513">
        <f t="shared" si="155"/>
        <v>0</v>
      </c>
      <c r="BN447" s="513"/>
      <c r="BO447" s="513">
        <f t="shared" si="156"/>
        <v>0</v>
      </c>
      <c r="BP447" s="540"/>
      <c r="BQ447" s="540"/>
      <c r="BR447" s="540"/>
      <c r="BS447" s="540"/>
      <c r="BT447" s="540"/>
      <c r="BU447" s="540"/>
      <c r="BV447" s="540"/>
      <c r="BW447" s="539"/>
      <c r="BX447" s="539"/>
      <c r="BY447" s="539"/>
      <c r="BZ447" s="539"/>
      <c r="CA447" s="539"/>
      <c r="CB447" s="539"/>
      <c r="CC447" s="539"/>
      <c r="CD447" s="539"/>
      <c r="CE447" s="539"/>
      <c r="CF447" s="539"/>
      <c r="CG447" s="539"/>
      <c r="CH447" s="539"/>
      <c r="CI447" s="539"/>
      <c r="CJ447" s="539"/>
      <c r="CK447" s="539"/>
      <c r="CL447" s="539"/>
      <c r="CM447" s="539"/>
      <c r="CN447" s="539"/>
      <c r="CO447" s="539"/>
      <c r="CP447" s="364"/>
      <c r="CQ447" s="364"/>
    </row>
    <row r="448" spans="1:95" s="37" customFormat="1" ht="37.5" customHeight="1" x14ac:dyDescent="0.15">
      <c r="A448" s="739" t="str">
        <f>IF(B448&lt;&gt;"",設定!$C$4,"")</f>
        <v/>
      </c>
      <c r="B448" s="731" t="str">
        <f t="shared" si="139"/>
        <v/>
      </c>
      <c r="C448" s="376">
        <f t="shared" si="140"/>
        <v>436</v>
      </c>
      <c r="D448" s="766"/>
      <c r="E448" s="384"/>
      <c r="F448" s="385"/>
      <c r="G448" s="386"/>
      <c r="H448" s="387"/>
      <c r="I448" s="388"/>
      <c r="J448" s="389" t="str">
        <f>IFERROR(IF(I448="","",VLOOKUP(I448,国・地域!A:C,2,FALSE)),"正しい番号を入力してください")</f>
        <v/>
      </c>
      <c r="K448" s="390" t="str">
        <f>IFERROR(IF(I448="","",VLOOKUP(I448,国・地域!A:C,3,FALSE)),"正しい番号を入力してください")</f>
        <v/>
      </c>
      <c r="L448" s="383"/>
      <c r="M448" s="391"/>
      <c r="N448" s="392"/>
      <c r="O448" s="392"/>
      <c r="P448" s="392"/>
      <c r="Q448" s="392"/>
      <c r="R448" s="392"/>
      <c r="S448" s="392"/>
      <c r="T448" s="392"/>
      <c r="U448" s="393"/>
      <c r="V448" s="394"/>
      <c r="W448" s="393"/>
      <c r="X448" s="394"/>
      <c r="Y448" s="395"/>
      <c r="Z448" s="396"/>
      <c r="AA448" s="397"/>
      <c r="AB448" s="398"/>
      <c r="AC448" s="397"/>
      <c r="AD448" s="396"/>
      <c r="AE448" s="399"/>
      <c r="AF448" s="398"/>
      <c r="AG448" s="397"/>
      <c r="AH448" s="396"/>
      <c r="AI448" s="399"/>
      <c r="AJ448" s="398"/>
      <c r="AK448" s="397"/>
      <c r="AL448" s="396"/>
      <c r="AM448" s="384"/>
      <c r="AN448" s="386"/>
      <c r="AO448" s="383"/>
      <c r="AP448" s="384"/>
      <c r="AQ448" s="386"/>
      <c r="AR448" s="400"/>
      <c r="AS448" s="401"/>
      <c r="AT448" s="384"/>
      <c r="AU448" s="386"/>
      <c r="AV448" s="400"/>
      <c r="AW448" s="402"/>
      <c r="AX448" s="105" t="str">
        <f t="shared" si="142"/>
        <v/>
      </c>
      <c r="AY448" s="105" t="str">
        <f t="shared" si="143"/>
        <v/>
      </c>
      <c r="AZ448" s="540"/>
      <c r="BA448" s="513">
        <f t="shared" si="144"/>
        <v>0</v>
      </c>
      <c r="BB448" s="513">
        <f t="shared" si="145"/>
        <v>0</v>
      </c>
      <c r="BC448" s="513">
        <f t="shared" si="146"/>
        <v>0</v>
      </c>
      <c r="BD448" s="513">
        <f t="shared" si="147"/>
        <v>0</v>
      </c>
      <c r="BE448" s="513">
        <f t="shared" si="148"/>
        <v>0</v>
      </c>
      <c r="BF448" s="513">
        <f t="shared" si="141"/>
        <v>0</v>
      </c>
      <c r="BG448" s="513">
        <f t="shared" si="149"/>
        <v>0</v>
      </c>
      <c r="BH448" s="513">
        <f t="shared" si="150"/>
        <v>0</v>
      </c>
      <c r="BI448" s="513">
        <f t="shared" si="151"/>
        <v>0</v>
      </c>
      <c r="BJ448" s="513">
        <f t="shared" si="152"/>
        <v>0</v>
      </c>
      <c r="BK448" s="513">
        <f t="shared" si="153"/>
        <v>0</v>
      </c>
      <c r="BL448" s="513">
        <f t="shared" si="154"/>
        <v>0</v>
      </c>
      <c r="BM448" s="513">
        <f t="shared" si="155"/>
        <v>0</v>
      </c>
      <c r="BN448" s="513"/>
      <c r="BO448" s="513">
        <f t="shared" si="156"/>
        <v>0</v>
      </c>
      <c r="BP448" s="540"/>
      <c r="BQ448" s="540"/>
      <c r="BR448" s="540"/>
      <c r="BS448" s="540"/>
      <c r="BT448" s="540"/>
      <c r="BU448" s="540"/>
      <c r="BV448" s="540"/>
      <c r="BW448" s="539"/>
      <c r="BX448" s="539"/>
      <c r="BY448" s="539"/>
      <c r="BZ448" s="539"/>
      <c r="CA448" s="539"/>
      <c r="CB448" s="539"/>
      <c r="CC448" s="539"/>
      <c r="CD448" s="539"/>
      <c r="CE448" s="539"/>
      <c r="CF448" s="539"/>
      <c r="CG448" s="539"/>
      <c r="CH448" s="539"/>
      <c r="CI448" s="539"/>
      <c r="CJ448" s="539"/>
      <c r="CK448" s="539"/>
      <c r="CL448" s="539"/>
      <c r="CM448" s="539"/>
      <c r="CN448" s="539"/>
      <c r="CO448" s="539"/>
      <c r="CP448" s="364"/>
      <c r="CQ448" s="364"/>
    </row>
    <row r="449" spans="1:95" s="37" customFormat="1" ht="37.5" customHeight="1" x14ac:dyDescent="0.15">
      <c r="A449" s="687" t="str">
        <f>IF(B449&lt;&gt;"",設定!$C$4,"")</f>
        <v/>
      </c>
      <c r="B449" s="253" t="str">
        <f t="shared" si="139"/>
        <v/>
      </c>
      <c r="C449" s="444">
        <f t="shared" si="140"/>
        <v>437</v>
      </c>
      <c r="D449" s="767"/>
      <c r="E449" s="403"/>
      <c r="F449" s="404"/>
      <c r="G449" s="405"/>
      <c r="H449" s="406"/>
      <c r="I449" s="407"/>
      <c r="J449" s="408" t="str">
        <f>IFERROR(IF(I449="","",VLOOKUP(I449,国・地域!A:C,2,FALSE)),"正しい番号を入力してください")</f>
        <v/>
      </c>
      <c r="K449" s="409" t="str">
        <f>IFERROR(IF(I449="","",VLOOKUP(I449,国・地域!A:C,3,FALSE)),"正しい番号を入力してください")</f>
        <v/>
      </c>
      <c r="L449" s="381"/>
      <c r="M449" s="410"/>
      <c r="N449" s="411"/>
      <c r="O449" s="411"/>
      <c r="P449" s="411"/>
      <c r="Q449" s="411"/>
      <c r="R449" s="411"/>
      <c r="S449" s="411"/>
      <c r="T449" s="411"/>
      <c r="U449" s="412"/>
      <c r="V449" s="413"/>
      <c r="W449" s="412"/>
      <c r="X449" s="413"/>
      <c r="Y449" s="414"/>
      <c r="Z449" s="415"/>
      <c r="AA449" s="416"/>
      <c r="AB449" s="417"/>
      <c r="AC449" s="416"/>
      <c r="AD449" s="415"/>
      <c r="AE449" s="418"/>
      <c r="AF449" s="417"/>
      <c r="AG449" s="416"/>
      <c r="AH449" s="415"/>
      <c r="AI449" s="418"/>
      <c r="AJ449" s="417"/>
      <c r="AK449" s="416"/>
      <c r="AL449" s="415"/>
      <c r="AM449" s="403"/>
      <c r="AN449" s="405"/>
      <c r="AO449" s="381"/>
      <c r="AP449" s="403"/>
      <c r="AQ449" s="405"/>
      <c r="AR449" s="419"/>
      <c r="AS449" s="420"/>
      <c r="AT449" s="403"/>
      <c r="AU449" s="405"/>
      <c r="AV449" s="419"/>
      <c r="AW449" s="421"/>
      <c r="AX449" s="105" t="str">
        <f t="shared" si="142"/>
        <v/>
      </c>
      <c r="AY449" s="105" t="str">
        <f t="shared" si="143"/>
        <v/>
      </c>
      <c r="AZ449" s="540"/>
      <c r="BA449" s="513">
        <f t="shared" si="144"/>
        <v>0</v>
      </c>
      <c r="BB449" s="513">
        <f t="shared" si="145"/>
        <v>0</v>
      </c>
      <c r="BC449" s="513">
        <f t="shared" si="146"/>
        <v>0</v>
      </c>
      <c r="BD449" s="513">
        <f t="shared" si="147"/>
        <v>0</v>
      </c>
      <c r="BE449" s="513">
        <f t="shared" si="148"/>
        <v>0</v>
      </c>
      <c r="BF449" s="513">
        <f t="shared" si="141"/>
        <v>0</v>
      </c>
      <c r="BG449" s="513">
        <f t="shared" si="149"/>
        <v>0</v>
      </c>
      <c r="BH449" s="513">
        <f t="shared" si="150"/>
        <v>0</v>
      </c>
      <c r="BI449" s="513">
        <f t="shared" si="151"/>
        <v>0</v>
      </c>
      <c r="BJ449" s="513">
        <f t="shared" si="152"/>
        <v>0</v>
      </c>
      <c r="BK449" s="513">
        <f t="shared" si="153"/>
        <v>0</v>
      </c>
      <c r="BL449" s="513">
        <f t="shared" si="154"/>
        <v>0</v>
      </c>
      <c r="BM449" s="513">
        <f t="shared" si="155"/>
        <v>0</v>
      </c>
      <c r="BN449" s="513"/>
      <c r="BO449" s="513">
        <f t="shared" si="156"/>
        <v>0</v>
      </c>
      <c r="BP449" s="540"/>
      <c r="BQ449" s="540"/>
      <c r="BR449" s="540"/>
      <c r="BS449" s="540"/>
      <c r="BT449" s="540"/>
      <c r="BU449" s="540"/>
      <c r="BV449" s="540"/>
      <c r="BW449" s="539"/>
      <c r="BX449" s="539"/>
      <c r="BY449" s="539"/>
      <c r="BZ449" s="539"/>
      <c r="CA449" s="539"/>
      <c r="CB449" s="539"/>
      <c r="CC449" s="539"/>
      <c r="CD449" s="539"/>
      <c r="CE449" s="539"/>
      <c r="CF449" s="539"/>
      <c r="CG449" s="539"/>
      <c r="CH449" s="539"/>
      <c r="CI449" s="539"/>
      <c r="CJ449" s="539"/>
      <c r="CK449" s="539"/>
      <c r="CL449" s="539"/>
      <c r="CM449" s="539"/>
      <c r="CN449" s="539"/>
      <c r="CO449" s="539"/>
      <c r="CP449" s="364"/>
      <c r="CQ449" s="364"/>
    </row>
    <row r="450" spans="1:95" s="37" customFormat="1" ht="37.5" customHeight="1" x14ac:dyDescent="0.15">
      <c r="A450" s="687" t="str">
        <f>IF(B450&lt;&gt;"",設定!$C$4,"")</f>
        <v/>
      </c>
      <c r="B450" s="253" t="str">
        <f t="shared" si="139"/>
        <v/>
      </c>
      <c r="C450" s="444">
        <f t="shared" si="140"/>
        <v>438</v>
      </c>
      <c r="D450" s="767"/>
      <c r="E450" s="403"/>
      <c r="F450" s="404"/>
      <c r="G450" s="405"/>
      <c r="H450" s="406"/>
      <c r="I450" s="407"/>
      <c r="J450" s="408" t="str">
        <f>IFERROR(IF(I450="","",VLOOKUP(I450,国・地域!A:C,2,FALSE)),"正しい番号を入力してください")</f>
        <v/>
      </c>
      <c r="K450" s="409" t="str">
        <f>IFERROR(IF(I450="","",VLOOKUP(I450,国・地域!A:C,3,FALSE)),"正しい番号を入力してください")</f>
        <v/>
      </c>
      <c r="L450" s="381"/>
      <c r="M450" s="410"/>
      <c r="N450" s="411"/>
      <c r="O450" s="411"/>
      <c r="P450" s="411"/>
      <c r="Q450" s="411"/>
      <c r="R450" s="411"/>
      <c r="S450" s="411"/>
      <c r="T450" s="411"/>
      <c r="U450" s="412"/>
      <c r="V450" s="413"/>
      <c r="W450" s="412"/>
      <c r="X450" s="413"/>
      <c r="Y450" s="414"/>
      <c r="Z450" s="415"/>
      <c r="AA450" s="416"/>
      <c r="AB450" s="417"/>
      <c r="AC450" s="416"/>
      <c r="AD450" s="415"/>
      <c r="AE450" s="418"/>
      <c r="AF450" s="417"/>
      <c r="AG450" s="416"/>
      <c r="AH450" s="415"/>
      <c r="AI450" s="418"/>
      <c r="AJ450" s="417"/>
      <c r="AK450" s="416"/>
      <c r="AL450" s="415"/>
      <c r="AM450" s="403"/>
      <c r="AN450" s="405"/>
      <c r="AO450" s="381"/>
      <c r="AP450" s="403"/>
      <c r="AQ450" s="405"/>
      <c r="AR450" s="419"/>
      <c r="AS450" s="420"/>
      <c r="AT450" s="403"/>
      <c r="AU450" s="405"/>
      <c r="AV450" s="419"/>
      <c r="AW450" s="421"/>
      <c r="AX450" s="105" t="str">
        <f t="shared" si="142"/>
        <v/>
      </c>
      <c r="AY450" s="105" t="str">
        <f t="shared" si="143"/>
        <v/>
      </c>
      <c r="AZ450" s="540"/>
      <c r="BA450" s="513">
        <f t="shared" si="144"/>
        <v>0</v>
      </c>
      <c r="BB450" s="513">
        <f t="shared" si="145"/>
        <v>0</v>
      </c>
      <c r="BC450" s="513">
        <f t="shared" si="146"/>
        <v>0</v>
      </c>
      <c r="BD450" s="513">
        <f t="shared" si="147"/>
        <v>0</v>
      </c>
      <c r="BE450" s="513">
        <f t="shared" si="148"/>
        <v>0</v>
      </c>
      <c r="BF450" s="513">
        <f t="shared" si="141"/>
        <v>0</v>
      </c>
      <c r="BG450" s="513">
        <f t="shared" si="149"/>
        <v>0</v>
      </c>
      <c r="BH450" s="513">
        <f t="shared" si="150"/>
        <v>0</v>
      </c>
      <c r="BI450" s="513">
        <f t="shared" si="151"/>
        <v>0</v>
      </c>
      <c r="BJ450" s="513">
        <f t="shared" si="152"/>
        <v>0</v>
      </c>
      <c r="BK450" s="513">
        <f t="shared" si="153"/>
        <v>0</v>
      </c>
      <c r="BL450" s="513">
        <f t="shared" si="154"/>
        <v>0</v>
      </c>
      <c r="BM450" s="513">
        <f t="shared" si="155"/>
        <v>0</v>
      </c>
      <c r="BN450" s="513"/>
      <c r="BO450" s="513">
        <f t="shared" si="156"/>
        <v>0</v>
      </c>
      <c r="BP450" s="540"/>
      <c r="BQ450" s="540"/>
      <c r="BR450" s="540"/>
      <c r="BS450" s="540"/>
      <c r="BT450" s="540"/>
      <c r="BU450" s="540"/>
      <c r="BV450" s="540"/>
      <c r="BW450" s="539"/>
      <c r="BX450" s="539"/>
      <c r="BY450" s="539"/>
      <c r="BZ450" s="539"/>
      <c r="CA450" s="539"/>
      <c r="CB450" s="539"/>
      <c r="CC450" s="539"/>
      <c r="CD450" s="539"/>
      <c r="CE450" s="539"/>
      <c r="CF450" s="539"/>
      <c r="CG450" s="539"/>
      <c r="CH450" s="539"/>
      <c r="CI450" s="539"/>
      <c r="CJ450" s="539"/>
      <c r="CK450" s="539"/>
      <c r="CL450" s="539"/>
      <c r="CM450" s="539"/>
      <c r="CN450" s="539"/>
      <c r="CO450" s="539"/>
      <c r="CP450" s="364"/>
      <c r="CQ450" s="364"/>
    </row>
    <row r="451" spans="1:95" s="37" customFormat="1" ht="37.5" customHeight="1" x14ac:dyDescent="0.15">
      <c r="A451" s="687" t="str">
        <f>IF(B451&lt;&gt;"",設定!$C$4,"")</f>
        <v/>
      </c>
      <c r="B451" s="253" t="str">
        <f t="shared" si="139"/>
        <v/>
      </c>
      <c r="C451" s="444">
        <f t="shared" si="140"/>
        <v>439</v>
      </c>
      <c r="D451" s="767"/>
      <c r="E451" s="403"/>
      <c r="F451" s="404"/>
      <c r="G451" s="405"/>
      <c r="H451" s="406"/>
      <c r="I451" s="407"/>
      <c r="J451" s="408" t="str">
        <f>IFERROR(IF(I451="","",VLOOKUP(I451,国・地域!A:C,2,FALSE)),"正しい番号を入力してください")</f>
        <v/>
      </c>
      <c r="K451" s="409" t="str">
        <f>IFERROR(IF(I451="","",VLOOKUP(I451,国・地域!A:C,3,FALSE)),"正しい番号を入力してください")</f>
        <v/>
      </c>
      <c r="L451" s="381"/>
      <c r="M451" s="410"/>
      <c r="N451" s="411"/>
      <c r="O451" s="411"/>
      <c r="P451" s="411"/>
      <c r="Q451" s="411"/>
      <c r="R451" s="411"/>
      <c r="S451" s="411"/>
      <c r="T451" s="411"/>
      <c r="U451" s="412"/>
      <c r="V451" s="413"/>
      <c r="W451" s="412"/>
      <c r="X451" s="413"/>
      <c r="Y451" s="414"/>
      <c r="Z451" s="415"/>
      <c r="AA451" s="416"/>
      <c r="AB451" s="417"/>
      <c r="AC451" s="416"/>
      <c r="AD451" s="415"/>
      <c r="AE451" s="418"/>
      <c r="AF451" s="417"/>
      <c r="AG451" s="416"/>
      <c r="AH451" s="415"/>
      <c r="AI451" s="418"/>
      <c r="AJ451" s="417"/>
      <c r="AK451" s="416"/>
      <c r="AL451" s="415"/>
      <c r="AM451" s="403"/>
      <c r="AN451" s="405"/>
      <c r="AO451" s="381"/>
      <c r="AP451" s="403"/>
      <c r="AQ451" s="405"/>
      <c r="AR451" s="419"/>
      <c r="AS451" s="420"/>
      <c r="AT451" s="403"/>
      <c r="AU451" s="405"/>
      <c r="AV451" s="419"/>
      <c r="AW451" s="421"/>
      <c r="AX451" s="105" t="str">
        <f t="shared" si="142"/>
        <v/>
      </c>
      <c r="AY451" s="105" t="str">
        <f t="shared" si="143"/>
        <v/>
      </c>
      <c r="AZ451" s="540"/>
      <c r="BA451" s="513">
        <f t="shared" si="144"/>
        <v>0</v>
      </c>
      <c r="BB451" s="513">
        <f t="shared" si="145"/>
        <v>0</v>
      </c>
      <c r="BC451" s="513">
        <f t="shared" si="146"/>
        <v>0</v>
      </c>
      <c r="BD451" s="513">
        <f t="shared" si="147"/>
        <v>0</v>
      </c>
      <c r="BE451" s="513">
        <f t="shared" si="148"/>
        <v>0</v>
      </c>
      <c r="BF451" s="513">
        <f t="shared" si="141"/>
        <v>0</v>
      </c>
      <c r="BG451" s="513">
        <f t="shared" si="149"/>
        <v>0</v>
      </c>
      <c r="BH451" s="513">
        <f t="shared" si="150"/>
        <v>0</v>
      </c>
      <c r="BI451" s="513">
        <f t="shared" si="151"/>
        <v>0</v>
      </c>
      <c r="BJ451" s="513">
        <f t="shared" si="152"/>
        <v>0</v>
      </c>
      <c r="BK451" s="513">
        <f t="shared" si="153"/>
        <v>0</v>
      </c>
      <c r="BL451" s="513">
        <f t="shared" si="154"/>
        <v>0</v>
      </c>
      <c r="BM451" s="513">
        <f t="shared" si="155"/>
        <v>0</v>
      </c>
      <c r="BN451" s="513"/>
      <c r="BO451" s="513">
        <f t="shared" si="156"/>
        <v>0</v>
      </c>
      <c r="BP451" s="540"/>
      <c r="BQ451" s="540"/>
      <c r="BR451" s="540"/>
      <c r="BS451" s="540"/>
      <c r="BT451" s="540"/>
      <c r="BU451" s="540"/>
      <c r="BV451" s="540"/>
      <c r="BW451" s="539"/>
      <c r="BX451" s="539"/>
      <c r="BY451" s="539"/>
      <c r="BZ451" s="539"/>
      <c r="CA451" s="539"/>
      <c r="CB451" s="539"/>
      <c r="CC451" s="539"/>
      <c r="CD451" s="539"/>
      <c r="CE451" s="539"/>
      <c r="CF451" s="539"/>
      <c r="CG451" s="539"/>
      <c r="CH451" s="539"/>
      <c r="CI451" s="539"/>
      <c r="CJ451" s="539"/>
      <c r="CK451" s="539"/>
      <c r="CL451" s="539"/>
      <c r="CM451" s="539"/>
      <c r="CN451" s="539"/>
      <c r="CO451" s="539"/>
      <c r="CP451" s="364"/>
      <c r="CQ451" s="364"/>
    </row>
    <row r="452" spans="1:95" s="37" customFormat="1" ht="37.5" customHeight="1" x14ac:dyDescent="0.15">
      <c r="A452" s="738" t="str">
        <f>IF(B452&lt;&gt;"",設定!$C$4,"")</f>
        <v/>
      </c>
      <c r="B452" s="254" t="str">
        <f t="shared" si="139"/>
        <v/>
      </c>
      <c r="C452" s="445">
        <f t="shared" si="140"/>
        <v>440</v>
      </c>
      <c r="D452" s="768"/>
      <c r="E452" s="422"/>
      <c r="F452" s="423"/>
      <c r="G452" s="424"/>
      <c r="H452" s="425"/>
      <c r="I452" s="426"/>
      <c r="J452" s="427" t="str">
        <f>IFERROR(IF(I452="","",VLOOKUP(I452,国・地域!A:C,2,FALSE)),"正しい番号を入力してください")</f>
        <v/>
      </c>
      <c r="K452" s="428" t="str">
        <f>IFERROR(IF(I452="","",VLOOKUP(I452,国・地域!A:C,3,FALSE)),"正しい番号を入力してください")</f>
        <v/>
      </c>
      <c r="L452" s="382"/>
      <c r="M452" s="429"/>
      <c r="N452" s="430"/>
      <c r="O452" s="430"/>
      <c r="P452" s="430"/>
      <c r="Q452" s="430"/>
      <c r="R452" s="430"/>
      <c r="S452" s="430"/>
      <c r="T452" s="430"/>
      <c r="U452" s="431"/>
      <c r="V452" s="432"/>
      <c r="W452" s="431"/>
      <c r="X452" s="432"/>
      <c r="Y452" s="433"/>
      <c r="Z452" s="434"/>
      <c r="AA452" s="435"/>
      <c r="AB452" s="436"/>
      <c r="AC452" s="435"/>
      <c r="AD452" s="434"/>
      <c r="AE452" s="437"/>
      <c r="AF452" s="436"/>
      <c r="AG452" s="435"/>
      <c r="AH452" s="434"/>
      <c r="AI452" s="437"/>
      <c r="AJ452" s="436"/>
      <c r="AK452" s="435"/>
      <c r="AL452" s="434"/>
      <c r="AM452" s="422"/>
      <c r="AN452" s="424"/>
      <c r="AO452" s="382"/>
      <c r="AP452" s="422"/>
      <c r="AQ452" s="424"/>
      <c r="AR452" s="438"/>
      <c r="AS452" s="439"/>
      <c r="AT452" s="422"/>
      <c r="AU452" s="424"/>
      <c r="AV452" s="438"/>
      <c r="AW452" s="440"/>
      <c r="AX452" s="105" t="str">
        <f t="shared" si="142"/>
        <v/>
      </c>
      <c r="AY452" s="105" t="str">
        <f t="shared" si="143"/>
        <v/>
      </c>
      <c r="AZ452" s="540"/>
      <c r="BA452" s="513">
        <f t="shared" si="144"/>
        <v>0</v>
      </c>
      <c r="BB452" s="513">
        <f t="shared" si="145"/>
        <v>0</v>
      </c>
      <c r="BC452" s="513">
        <f t="shared" si="146"/>
        <v>0</v>
      </c>
      <c r="BD452" s="513">
        <f t="shared" si="147"/>
        <v>0</v>
      </c>
      <c r="BE452" s="513">
        <f t="shared" si="148"/>
        <v>0</v>
      </c>
      <c r="BF452" s="513">
        <f t="shared" si="141"/>
        <v>0</v>
      </c>
      <c r="BG452" s="513">
        <f t="shared" si="149"/>
        <v>0</v>
      </c>
      <c r="BH452" s="513">
        <f t="shared" si="150"/>
        <v>0</v>
      </c>
      <c r="BI452" s="513">
        <f t="shared" si="151"/>
        <v>0</v>
      </c>
      <c r="BJ452" s="513">
        <f t="shared" si="152"/>
        <v>0</v>
      </c>
      <c r="BK452" s="513">
        <f t="shared" si="153"/>
        <v>0</v>
      </c>
      <c r="BL452" s="513">
        <f t="shared" si="154"/>
        <v>0</v>
      </c>
      <c r="BM452" s="513">
        <f t="shared" si="155"/>
        <v>0</v>
      </c>
      <c r="BN452" s="513"/>
      <c r="BO452" s="513">
        <f t="shared" si="156"/>
        <v>0</v>
      </c>
      <c r="BP452" s="540"/>
      <c r="BQ452" s="540"/>
      <c r="BR452" s="540"/>
      <c r="BS452" s="540"/>
      <c r="BT452" s="540"/>
      <c r="BU452" s="540"/>
      <c r="BV452" s="540"/>
      <c r="BW452" s="539"/>
      <c r="BX452" s="539"/>
      <c r="BY452" s="539"/>
      <c r="BZ452" s="539"/>
      <c r="CA452" s="539"/>
      <c r="CB452" s="539"/>
      <c r="CC452" s="539"/>
      <c r="CD452" s="539"/>
      <c r="CE452" s="539"/>
      <c r="CF452" s="539"/>
      <c r="CG452" s="539"/>
      <c r="CH452" s="539"/>
      <c r="CI452" s="539"/>
      <c r="CJ452" s="539"/>
      <c r="CK452" s="539"/>
      <c r="CL452" s="539"/>
      <c r="CM452" s="539"/>
      <c r="CN452" s="539"/>
      <c r="CO452" s="539"/>
      <c r="CP452" s="364"/>
      <c r="CQ452" s="364"/>
    </row>
    <row r="453" spans="1:95" s="37" customFormat="1" ht="37.5" customHeight="1" x14ac:dyDescent="0.15">
      <c r="A453" s="739" t="str">
        <f>IF(B453&lt;&gt;"",設定!$C$4,"")</f>
        <v/>
      </c>
      <c r="B453" s="731" t="str">
        <f t="shared" si="139"/>
        <v/>
      </c>
      <c r="C453" s="376">
        <f t="shared" si="140"/>
        <v>441</v>
      </c>
      <c r="D453" s="766"/>
      <c r="E453" s="384"/>
      <c r="F453" s="385"/>
      <c r="G453" s="386"/>
      <c r="H453" s="387"/>
      <c r="I453" s="388"/>
      <c r="J453" s="389" t="str">
        <f>IFERROR(IF(I453="","",VLOOKUP(I453,国・地域!A:C,2,FALSE)),"正しい番号を入力してください")</f>
        <v/>
      </c>
      <c r="K453" s="390" t="str">
        <f>IFERROR(IF(I453="","",VLOOKUP(I453,国・地域!A:C,3,FALSE)),"正しい番号を入力してください")</f>
        <v/>
      </c>
      <c r="L453" s="383"/>
      <c r="M453" s="391"/>
      <c r="N453" s="392"/>
      <c r="O453" s="392"/>
      <c r="P453" s="392"/>
      <c r="Q453" s="392"/>
      <c r="R453" s="392"/>
      <c r="S453" s="392"/>
      <c r="T453" s="392"/>
      <c r="U453" s="393"/>
      <c r="V453" s="394"/>
      <c r="W453" s="393"/>
      <c r="X453" s="394"/>
      <c r="Y453" s="395"/>
      <c r="Z453" s="396"/>
      <c r="AA453" s="397"/>
      <c r="AB453" s="398"/>
      <c r="AC453" s="397"/>
      <c r="AD453" s="396"/>
      <c r="AE453" s="399"/>
      <c r="AF453" s="398"/>
      <c r="AG453" s="397"/>
      <c r="AH453" s="396"/>
      <c r="AI453" s="399"/>
      <c r="AJ453" s="398"/>
      <c r="AK453" s="397"/>
      <c r="AL453" s="396"/>
      <c r="AM453" s="384"/>
      <c r="AN453" s="386"/>
      <c r="AO453" s="383"/>
      <c r="AP453" s="384"/>
      <c r="AQ453" s="386"/>
      <c r="AR453" s="400"/>
      <c r="AS453" s="401"/>
      <c r="AT453" s="384"/>
      <c r="AU453" s="386"/>
      <c r="AV453" s="400"/>
      <c r="AW453" s="402"/>
      <c r="AX453" s="105" t="str">
        <f t="shared" si="142"/>
        <v/>
      </c>
      <c r="AY453" s="105" t="str">
        <f t="shared" si="143"/>
        <v/>
      </c>
      <c r="AZ453" s="540"/>
      <c r="BA453" s="513">
        <f t="shared" si="144"/>
        <v>0</v>
      </c>
      <c r="BB453" s="513">
        <f t="shared" si="145"/>
        <v>0</v>
      </c>
      <c r="BC453" s="513">
        <f t="shared" si="146"/>
        <v>0</v>
      </c>
      <c r="BD453" s="513">
        <f t="shared" si="147"/>
        <v>0</v>
      </c>
      <c r="BE453" s="513">
        <f t="shared" si="148"/>
        <v>0</v>
      </c>
      <c r="BF453" s="513">
        <f t="shared" si="141"/>
        <v>0</v>
      </c>
      <c r="BG453" s="513">
        <f t="shared" si="149"/>
        <v>0</v>
      </c>
      <c r="BH453" s="513">
        <f t="shared" si="150"/>
        <v>0</v>
      </c>
      <c r="BI453" s="513">
        <f t="shared" si="151"/>
        <v>0</v>
      </c>
      <c r="BJ453" s="513">
        <f t="shared" si="152"/>
        <v>0</v>
      </c>
      <c r="BK453" s="513">
        <f t="shared" si="153"/>
        <v>0</v>
      </c>
      <c r="BL453" s="513">
        <f t="shared" si="154"/>
        <v>0</v>
      </c>
      <c r="BM453" s="513">
        <f t="shared" si="155"/>
        <v>0</v>
      </c>
      <c r="BN453" s="513"/>
      <c r="BO453" s="513">
        <f t="shared" si="156"/>
        <v>0</v>
      </c>
      <c r="BP453" s="540"/>
      <c r="BQ453" s="540"/>
      <c r="BR453" s="540"/>
      <c r="BS453" s="540"/>
      <c r="BT453" s="540"/>
      <c r="BU453" s="540"/>
      <c r="BV453" s="540"/>
      <c r="BW453" s="539"/>
      <c r="BX453" s="539"/>
      <c r="BY453" s="539"/>
      <c r="BZ453" s="539"/>
      <c r="CA453" s="539"/>
      <c r="CB453" s="539"/>
      <c r="CC453" s="539"/>
      <c r="CD453" s="539"/>
      <c r="CE453" s="539"/>
      <c r="CF453" s="539"/>
      <c r="CG453" s="539"/>
      <c r="CH453" s="539"/>
      <c r="CI453" s="539"/>
      <c r="CJ453" s="539"/>
      <c r="CK453" s="539"/>
      <c r="CL453" s="539"/>
      <c r="CM453" s="539"/>
      <c r="CN453" s="539"/>
      <c r="CO453" s="539"/>
      <c r="CP453" s="364"/>
      <c r="CQ453" s="364"/>
    </row>
    <row r="454" spans="1:95" s="37" customFormat="1" ht="37.5" customHeight="1" x14ac:dyDescent="0.15">
      <c r="A454" s="687" t="str">
        <f>IF(B454&lt;&gt;"",設定!$C$4,"")</f>
        <v/>
      </c>
      <c r="B454" s="253" t="str">
        <f t="shared" si="139"/>
        <v/>
      </c>
      <c r="C454" s="444">
        <f t="shared" si="140"/>
        <v>442</v>
      </c>
      <c r="D454" s="767"/>
      <c r="E454" s="403"/>
      <c r="F454" s="404"/>
      <c r="G454" s="405"/>
      <c r="H454" s="406"/>
      <c r="I454" s="407"/>
      <c r="J454" s="408" t="str">
        <f>IFERROR(IF(I454="","",VLOOKUP(I454,国・地域!A:C,2,FALSE)),"正しい番号を入力してください")</f>
        <v/>
      </c>
      <c r="K454" s="409" t="str">
        <f>IFERROR(IF(I454="","",VLOOKUP(I454,国・地域!A:C,3,FALSE)),"正しい番号を入力してください")</f>
        <v/>
      </c>
      <c r="L454" s="381"/>
      <c r="M454" s="410"/>
      <c r="N454" s="411"/>
      <c r="O454" s="411"/>
      <c r="P454" s="411"/>
      <c r="Q454" s="411"/>
      <c r="R454" s="411"/>
      <c r="S454" s="411"/>
      <c r="T454" s="411"/>
      <c r="U454" s="412"/>
      <c r="V454" s="413"/>
      <c r="W454" s="412"/>
      <c r="X454" s="413"/>
      <c r="Y454" s="414"/>
      <c r="Z454" s="415"/>
      <c r="AA454" s="416"/>
      <c r="AB454" s="417"/>
      <c r="AC454" s="416"/>
      <c r="AD454" s="415"/>
      <c r="AE454" s="418"/>
      <c r="AF454" s="417"/>
      <c r="AG454" s="416"/>
      <c r="AH454" s="415"/>
      <c r="AI454" s="418"/>
      <c r="AJ454" s="417"/>
      <c r="AK454" s="416"/>
      <c r="AL454" s="415"/>
      <c r="AM454" s="403"/>
      <c r="AN454" s="405"/>
      <c r="AO454" s="381"/>
      <c r="AP454" s="403"/>
      <c r="AQ454" s="405"/>
      <c r="AR454" s="419"/>
      <c r="AS454" s="420"/>
      <c r="AT454" s="403"/>
      <c r="AU454" s="405"/>
      <c r="AV454" s="419"/>
      <c r="AW454" s="421"/>
      <c r="AX454" s="105" t="str">
        <f t="shared" si="142"/>
        <v/>
      </c>
      <c r="AY454" s="105" t="str">
        <f t="shared" si="143"/>
        <v/>
      </c>
      <c r="AZ454" s="540"/>
      <c r="BA454" s="513">
        <f t="shared" si="144"/>
        <v>0</v>
      </c>
      <c r="BB454" s="513">
        <f t="shared" si="145"/>
        <v>0</v>
      </c>
      <c r="BC454" s="513">
        <f t="shared" si="146"/>
        <v>0</v>
      </c>
      <c r="BD454" s="513">
        <f t="shared" si="147"/>
        <v>0</v>
      </c>
      <c r="BE454" s="513">
        <f t="shared" si="148"/>
        <v>0</v>
      </c>
      <c r="BF454" s="513">
        <f t="shared" si="141"/>
        <v>0</v>
      </c>
      <c r="BG454" s="513">
        <f t="shared" si="149"/>
        <v>0</v>
      </c>
      <c r="BH454" s="513">
        <f t="shared" si="150"/>
        <v>0</v>
      </c>
      <c r="BI454" s="513">
        <f t="shared" si="151"/>
        <v>0</v>
      </c>
      <c r="BJ454" s="513">
        <f t="shared" si="152"/>
        <v>0</v>
      </c>
      <c r="BK454" s="513">
        <f t="shared" si="153"/>
        <v>0</v>
      </c>
      <c r="BL454" s="513">
        <f t="shared" si="154"/>
        <v>0</v>
      </c>
      <c r="BM454" s="513">
        <f t="shared" si="155"/>
        <v>0</v>
      </c>
      <c r="BN454" s="513"/>
      <c r="BO454" s="513">
        <f t="shared" si="156"/>
        <v>0</v>
      </c>
      <c r="BP454" s="540"/>
      <c r="BQ454" s="540"/>
      <c r="BR454" s="540"/>
      <c r="BS454" s="540"/>
      <c r="BT454" s="540"/>
      <c r="BU454" s="540"/>
      <c r="BV454" s="540"/>
      <c r="BW454" s="539"/>
      <c r="BX454" s="539"/>
      <c r="BY454" s="539"/>
      <c r="BZ454" s="539"/>
      <c r="CA454" s="539"/>
      <c r="CB454" s="539"/>
      <c r="CC454" s="539"/>
      <c r="CD454" s="539"/>
      <c r="CE454" s="539"/>
      <c r="CF454" s="539"/>
      <c r="CG454" s="539"/>
      <c r="CH454" s="539"/>
      <c r="CI454" s="539"/>
      <c r="CJ454" s="539"/>
      <c r="CK454" s="539"/>
      <c r="CL454" s="539"/>
      <c r="CM454" s="539"/>
      <c r="CN454" s="539"/>
      <c r="CO454" s="539"/>
      <c r="CP454" s="364"/>
      <c r="CQ454" s="364"/>
    </row>
    <row r="455" spans="1:95" s="37" customFormat="1" ht="37.5" customHeight="1" x14ac:dyDescent="0.15">
      <c r="A455" s="687" t="str">
        <f>IF(B455&lt;&gt;"",設定!$C$4,"")</f>
        <v/>
      </c>
      <c r="B455" s="253" t="str">
        <f t="shared" si="139"/>
        <v/>
      </c>
      <c r="C455" s="444">
        <f t="shared" si="140"/>
        <v>443</v>
      </c>
      <c r="D455" s="767"/>
      <c r="E455" s="403"/>
      <c r="F455" s="404"/>
      <c r="G455" s="405"/>
      <c r="H455" s="406"/>
      <c r="I455" s="407"/>
      <c r="J455" s="408" t="str">
        <f>IFERROR(IF(I455="","",VLOOKUP(I455,国・地域!A:C,2,FALSE)),"正しい番号を入力してください")</f>
        <v/>
      </c>
      <c r="K455" s="409" t="str">
        <f>IFERROR(IF(I455="","",VLOOKUP(I455,国・地域!A:C,3,FALSE)),"正しい番号を入力してください")</f>
        <v/>
      </c>
      <c r="L455" s="381"/>
      <c r="M455" s="410"/>
      <c r="N455" s="411"/>
      <c r="O455" s="411"/>
      <c r="P455" s="411"/>
      <c r="Q455" s="411"/>
      <c r="R455" s="411"/>
      <c r="S455" s="411"/>
      <c r="T455" s="411"/>
      <c r="U455" s="412"/>
      <c r="V455" s="413"/>
      <c r="W455" s="412"/>
      <c r="X455" s="413"/>
      <c r="Y455" s="414"/>
      <c r="Z455" s="415"/>
      <c r="AA455" s="416"/>
      <c r="AB455" s="417"/>
      <c r="AC455" s="416"/>
      <c r="AD455" s="415"/>
      <c r="AE455" s="418"/>
      <c r="AF455" s="417"/>
      <c r="AG455" s="416"/>
      <c r="AH455" s="415"/>
      <c r="AI455" s="418"/>
      <c r="AJ455" s="417"/>
      <c r="AK455" s="416"/>
      <c r="AL455" s="415"/>
      <c r="AM455" s="403"/>
      <c r="AN455" s="405"/>
      <c r="AO455" s="381"/>
      <c r="AP455" s="403"/>
      <c r="AQ455" s="405"/>
      <c r="AR455" s="419"/>
      <c r="AS455" s="420"/>
      <c r="AT455" s="403"/>
      <c r="AU455" s="405"/>
      <c r="AV455" s="419"/>
      <c r="AW455" s="421"/>
      <c r="AX455" s="105" t="str">
        <f t="shared" si="142"/>
        <v/>
      </c>
      <c r="AY455" s="105" t="str">
        <f t="shared" si="143"/>
        <v/>
      </c>
      <c r="AZ455" s="540"/>
      <c r="BA455" s="513">
        <f t="shared" si="144"/>
        <v>0</v>
      </c>
      <c r="BB455" s="513">
        <f t="shared" si="145"/>
        <v>0</v>
      </c>
      <c r="BC455" s="513">
        <f t="shared" si="146"/>
        <v>0</v>
      </c>
      <c r="BD455" s="513">
        <f t="shared" si="147"/>
        <v>0</v>
      </c>
      <c r="BE455" s="513">
        <f t="shared" si="148"/>
        <v>0</v>
      </c>
      <c r="BF455" s="513">
        <f t="shared" si="141"/>
        <v>0</v>
      </c>
      <c r="BG455" s="513">
        <f t="shared" si="149"/>
        <v>0</v>
      </c>
      <c r="BH455" s="513">
        <f t="shared" si="150"/>
        <v>0</v>
      </c>
      <c r="BI455" s="513">
        <f t="shared" si="151"/>
        <v>0</v>
      </c>
      <c r="BJ455" s="513">
        <f t="shared" si="152"/>
        <v>0</v>
      </c>
      <c r="BK455" s="513">
        <f t="shared" si="153"/>
        <v>0</v>
      </c>
      <c r="BL455" s="513">
        <f t="shared" si="154"/>
        <v>0</v>
      </c>
      <c r="BM455" s="513">
        <f t="shared" si="155"/>
        <v>0</v>
      </c>
      <c r="BN455" s="513"/>
      <c r="BO455" s="513">
        <f t="shared" si="156"/>
        <v>0</v>
      </c>
      <c r="BP455" s="540"/>
      <c r="BQ455" s="540"/>
      <c r="BR455" s="540"/>
      <c r="BS455" s="540"/>
      <c r="BT455" s="540"/>
      <c r="BU455" s="540"/>
      <c r="BV455" s="540"/>
      <c r="BW455" s="539"/>
      <c r="BX455" s="539"/>
      <c r="BY455" s="539"/>
      <c r="BZ455" s="539"/>
      <c r="CA455" s="539"/>
      <c r="CB455" s="539"/>
      <c r="CC455" s="539"/>
      <c r="CD455" s="539"/>
      <c r="CE455" s="539"/>
      <c r="CF455" s="539"/>
      <c r="CG455" s="539"/>
      <c r="CH455" s="539"/>
      <c r="CI455" s="539"/>
      <c r="CJ455" s="539"/>
      <c r="CK455" s="539"/>
      <c r="CL455" s="539"/>
      <c r="CM455" s="539"/>
      <c r="CN455" s="539"/>
      <c r="CO455" s="539"/>
      <c r="CP455" s="364"/>
      <c r="CQ455" s="364"/>
    </row>
    <row r="456" spans="1:95" s="37" customFormat="1" ht="37.5" customHeight="1" x14ac:dyDescent="0.15">
      <c r="A456" s="687" t="str">
        <f>IF(B456&lt;&gt;"",設定!$C$4,"")</f>
        <v/>
      </c>
      <c r="B456" s="253" t="str">
        <f t="shared" si="139"/>
        <v/>
      </c>
      <c r="C456" s="444">
        <f t="shared" si="140"/>
        <v>444</v>
      </c>
      <c r="D456" s="767"/>
      <c r="E456" s="403"/>
      <c r="F456" s="404"/>
      <c r="G456" s="405"/>
      <c r="H456" s="406"/>
      <c r="I456" s="407"/>
      <c r="J456" s="408" t="str">
        <f>IFERROR(IF(I456="","",VLOOKUP(I456,国・地域!A:C,2,FALSE)),"正しい番号を入力してください")</f>
        <v/>
      </c>
      <c r="K456" s="409" t="str">
        <f>IFERROR(IF(I456="","",VLOOKUP(I456,国・地域!A:C,3,FALSE)),"正しい番号を入力してください")</f>
        <v/>
      </c>
      <c r="L456" s="381"/>
      <c r="M456" s="410"/>
      <c r="N456" s="411"/>
      <c r="O456" s="411"/>
      <c r="P456" s="411"/>
      <c r="Q456" s="411"/>
      <c r="R456" s="411"/>
      <c r="S456" s="411"/>
      <c r="T456" s="411"/>
      <c r="U456" s="412"/>
      <c r="V456" s="413"/>
      <c r="W456" s="412"/>
      <c r="X456" s="413"/>
      <c r="Y456" s="414"/>
      <c r="Z456" s="415"/>
      <c r="AA456" s="416"/>
      <c r="AB456" s="417"/>
      <c r="AC456" s="416"/>
      <c r="AD456" s="415"/>
      <c r="AE456" s="418"/>
      <c r="AF456" s="417"/>
      <c r="AG456" s="416"/>
      <c r="AH456" s="415"/>
      <c r="AI456" s="418"/>
      <c r="AJ456" s="417"/>
      <c r="AK456" s="416"/>
      <c r="AL456" s="415"/>
      <c r="AM456" s="403"/>
      <c r="AN456" s="405"/>
      <c r="AO456" s="381"/>
      <c r="AP456" s="403"/>
      <c r="AQ456" s="405"/>
      <c r="AR456" s="419"/>
      <c r="AS456" s="420"/>
      <c r="AT456" s="403"/>
      <c r="AU456" s="405"/>
      <c r="AV456" s="419"/>
      <c r="AW456" s="421"/>
      <c r="AX456" s="105" t="str">
        <f t="shared" si="142"/>
        <v/>
      </c>
      <c r="AY456" s="105" t="str">
        <f t="shared" si="143"/>
        <v/>
      </c>
      <c r="AZ456" s="540"/>
      <c r="BA456" s="513">
        <f t="shared" si="144"/>
        <v>0</v>
      </c>
      <c r="BB456" s="513">
        <f t="shared" si="145"/>
        <v>0</v>
      </c>
      <c r="BC456" s="513">
        <f t="shared" si="146"/>
        <v>0</v>
      </c>
      <c r="BD456" s="513">
        <f t="shared" si="147"/>
        <v>0</v>
      </c>
      <c r="BE456" s="513">
        <f t="shared" si="148"/>
        <v>0</v>
      </c>
      <c r="BF456" s="513">
        <f t="shared" si="141"/>
        <v>0</v>
      </c>
      <c r="BG456" s="513">
        <f t="shared" si="149"/>
        <v>0</v>
      </c>
      <c r="BH456" s="513">
        <f t="shared" si="150"/>
        <v>0</v>
      </c>
      <c r="BI456" s="513">
        <f t="shared" si="151"/>
        <v>0</v>
      </c>
      <c r="BJ456" s="513">
        <f t="shared" si="152"/>
        <v>0</v>
      </c>
      <c r="BK456" s="513">
        <f t="shared" si="153"/>
        <v>0</v>
      </c>
      <c r="BL456" s="513">
        <f t="shared" si="154"/>
        <v>0</v>
      </c>
      <c r="BM456" s="513">
        <f t="shared" si="155"/>
        <v>0</v>
      </c>
      <c r="BN456" s="513"/>
      <c r="BO456" s="513">
        <f t="shared" si="156"/>
        <v>0</v>
      </c>
      <c r="BP456" s="540"/>
      <c r="BQ456" s="540"/>
      <c r="BR456" s="540"/>
      <c r="BS456" s="540"/>
      <c r="BT456" s="540"/>
      <c r="BU456" s="540"/>
      <c r="BV456" s="540"/>
      <c r="BW456" s="539"/>
      <c r="BX456" s="539"/>
      <c r="BY456" s="539"/>
      <c r="BZ456" s="539"/>
      <c r="CA456" s="539"/>
      <c r="CB456" s="539"/>
      <c r="CC456" s="539"/>
      <c r="CD456" s="539"/>
      <c r="CE456" s="539"/>
      <c r="CF456" s="539"/>
      <c r="CG456" s="539"/>
      <c r="CH456" s="539"/>
      <c r="CI456" s="539"/>
      <c r="CJ456" s="539"/>
      <c r="CK456" s="539"/>
      <c r="CL456" s="539"/>
      <c r="CM456" s="539"/>
      <c r="CN456" s="539"/>
      <c r="CO456" s="539"/>
      <c r="CP456" s="364"/>
      <c r="CQ456" s="364"/>
    </row>
    <row r="457" spans="1:95" s="37" customFormat="1" ht="37.5" customHeight="1" x14ac:dyDescent="0.15">
      <c r="A457" s="738" t="str">
        <f>IF(B457&lt;&gt;"",設定!$C$4,"")</f>
        <v/>
      </c>
      <c r="B457" s="254" t="str">
        <f t="shared" si="139"/>
        <v/>
      </c>
      <c r="C457" s="445">
        <f t="shared" si="140"/>
        <v>445</v>
      </c>
      <c r="D457" s="768"/>
      <c r="E457" s="422"/>
      <c r="F457" s="423"/>
      <c r="G457" s="424"/>
      <c r="H457" s="425"/>
      <c r="I457" s="426"/>
      <c r="J457" s="427" t="str">
        <f>IFERROR(IF(I457="","",VLOOKUP(I457,国・地域!A:C,2,FALSE)),"正しい番号を入力してください")</f>
        <v/>
      </c>
      <c r="K457" s="428" t="str">
        <f>IFERROR(IF(I457="","",VLOOKUP(I457,国・地域!A:C,3,FALSE)),"正しい番号を入力してください")</f>
        <v/>
      </c>
      <c r="L457" s="382"/>
      <c r="M457" s="429"/>
      <c r="N457" s="430"/>
      <c r="O457" s="430"/>
      <c r="P457" s="430"/>
      <c r="Q457" s="430"/>
      <c r="R457" s="430"/>
      <c r="S457" s="430"/>
      <c r="T457" s="430"/>
      <c r="U457" s="431"/>
      <c r="V457" s="432"/>
      <c r="W457" s="431"/>
      <c r="X457" s="432"/>
      <c r="Y457" s="433"/>
      <c r="Z457" s="434"/>
      <c r="AA457" s="435"/>
      <c r="AB457" s="436"/>
      <c r="AC457" s="435"/>
      <c r="AD457" s="434"/>
      <c r="AE457" s="437"/>
      <c r="AF457" s="436"/>
      <c r="AG457" s="435"/>
      <c r="AH457" s="434"/>
      <c r="AI457" s="437"/>
      <c r="AJ457" s="436"/>
      <c r="AK457" s="435"/>
      <c r="AL457" s="434"/>
      <c r="AM457" s="422"/>
      <c r="AN457" s="424"/>
      <c r="AO457" s="382"/>
      <c r="AP457" s="422"/>
      <c r="AQ457" s="424"/>
      <c r="AR457" s="438"/>
      <c r="AS457" s="439"/>
      <c r="AT457" s="422"/>
      <c r="AU457" s="424"/>
      <c r="AV457" s="438"/>
      <c r="AW457" s="440"/>
      <c r="AX457" s="105" t="str">
        <f t="shared" si="142"/>
        <v/>
      </c>
      <c r="AY457" s="105" t="str">
        <f t="shared" si="143"/>
        <v/>
      </c>
      <c r="AZ457" s="540"/>
      <c r="BA457" s="513">
        <f t="shared" si="144"/>
        <v>0</v>
      </c>
      <c r="BB457" s="513">
        <f t="shared" si="145"/>
        <v>0</v>
      </c>
      <c r="BC457" s="513">
        <f t="shared" si="146"/>
        <v>0</v>
      </c>
      <c r="BD457" s="513">
        <f t="shared" si="147"/>
        <v>0</v>
      </c>
      <c r="BE457" s="513">
        <f t="shared" si="148"/>
        <v>0</v>
      </c>
      <c r="BF457" s="513">
        <f t="shared" si="141"/>
        <v>0</v>
      </c>
      <c r="BG457" s="513">
        <f t="shared" si="149"/>
        <v>0</v>
      </c>
      <c r="BH457" s="513">
        <f t="shared" si="150"/>
        <v>0</v>
      </c>
      <c r="BI457" s="513">
        <f t="shared" si="151"/>
        <v>0</v>
      </c>
      <c r="BJ457" s="513">
        <f t="shared" si="152"/>
        <v>0</v>
      </c>
      <c r="BK457" s="513">
        <f t="shared" si="153"/>
        <v>0</v>
      </c>
      <c r="BL457" s="513">
        <f t="shared" si="154"/>
        <v>0</v>
      </c>
      <c r="BM457" s="513">
        <f t="shared" si="155"/>
        <v>0</v>
      </c>
      <c r="BN457" s="513"/>
      <c r="BO457" s="513">
        <f t="shared" si="156"/>
        <v>0</v>
      </c>
      <c r="BP457" s="540"/>
      <c r="BQ457" s="540"/>
      <c r="BR457" s="540"/>
      <c r="BS457" s="540"/>
      <c r="BT457" s="540"/>
      <c r="BU457" s="540"/>
      <c r="BV457" s="540"/>
      <c r="BW457" s="539"/>
      <c r="BX457" s="539"/>
      <c r="BY457" s="539"/>
      <c r="BZ457" s="539"/>
      <c r="CA457" s="539"/>
      <c r="CB457" s="539"/>
      <c r="CC457" s="539"/>
      <c r="CD457" s="539"/>
      <c r="CE457" s="539"/>
      <c r="CF457" s="539"/>
      <c r="CG457" s="539"/>
      <c r="CH457" s="539"/>
      <c r="CI457" s="539"/>
      <c r="CJ457" s="539"/>
      <c r="CK457" s="539"/>
      <c r="CL457" s="539"/>
      <c r="CM457" s="539"/>
      <c r="CN457" s="539"/>
      <c r="CO457" s="539"/>
      <c r="CP457" s="364"/>
      <c r="CQ457" s="364"/>
    </row>
    <row r="458" spans="1:95" s="37" customFormat="1" ht="37.5" customHeight="1" x14ac:dyDescent="0.15">
      <c r="A458" s="739" t="str">
        <f>IF(B458&lt;&gt;"",設定!$C$4,"")</f>
        <v/>
      </c>
      <c r="B458" s="731" t="str">
        <f t="shared" si="139"/>
        <v/>
      </c>
      <c r="C458" s="376">
        <f t="shared" si="140"/>
        <v>446</v>
      </c>
      <c r="D458" s="766"/>
      <c r="E458" s="384"/>
      <c r="F458" s="385"/>
      <c r="G458" s="386"/>
      <c r="H458" s="387"/>
      <c r="I458" s="388"/>
      <c r="J458" s="389" t="str">
        <f>IFERROR(IF(I458="","",VLOOKUP(I458,国・地域!A:C,2,FALSE)),"正しい番号を入力してください")</f>
        <v/>
      </c>
      <c r="K458" s="390" t="str">
        <f>IFERROR(IF(I458="","",VLOOKUP(I458,国・地域!A:C,3,FALSE)),"正しい番号を入力してください")</f>
        <v/>
      </c>
      <c r="L458" s="383"/>
      <c r="M458" s="391"/>
      <c r="N458" s="392"/>
      <c r="O458" s="392"/>
      <c r="P458" s="392"/>
      <c r="Q458" s="392"/>
      <c r="R458" s="392"/>
      <c r="S458" s="392"/>
      <c r="T458" s="392"/>
      <c r="U458" s="393"/>
      <c r="V458" s="394"/>
      <c r="W458" s="393"/>
      <c r="X458" s="394"/>
      <c r="Y458" s="395"/>
      <c r="Z458" s="396"/>
      <c r="AA458" s="397"/>
      <c r="AB458" s="398"/>
      <c r="AC458" s="397"/>
      <c r="AD458" s="396"/>
      <c r="AE458" s="399"/>
      <c r="AF458" s="398"/>
      <c r="AG458" s="397"/>
      <c r="AH458" s="396"/>
      <c r="AI458" s="399"/>
      <c r="AJ458" s="398"/>
      <c r="AK458" s="397"/>
      <c r="AL458" s="396"/>
      <c r="AM458" s="384"/>
      <c r="AN458" s="386"/>
      <c r="AO458" s="383"/>
      <c r="AP458" s="384"/>
      <c r="AQ458" s="386"/>
      <c r="AR458" s="400"/>
      <c r="AS458" s="401"/>
      <c r="AT458" s="384"/>
      <c r="AU458" s="386"/>
      <c r="AV458" s="400"/>
      <c r="AW458" s="402"/>
      <c r="AX458" s="105" t="str">
        <f t="shared" si="142"/>
        <v/>
      </c>
      <c r="AY458" s="105" t="str">
        <f t="shared" si="143"/>
        <v/>
      </c>
      <c r="AZ458" s="540"/>
      <c r="BA458" s="513">
        <f t="shared" si="144"/>
        <v>0</v>
      </c>
      <c r="BB458" s="513">
        <f t="shared" si="145"/>
        <v>0</v>
      </c>
      <c r="BC458" s="513">
        <f t="shared" si="146"/>
        <v>0</v>
      </c>
      <c r="BD458" s="513">
        <f t="shared" si="147"/>
        <v>0</v>
      </c>
      <c r="BE458" s="513">
        <f t="shared" si="148"/>
        <v>0</v>
      </c>
      <c r="BF458" s="513">
        <f t="shared" si="141"/>
        <v>0</v>
      </c>
      <c r="BG458" s="513">
        <f t="shared" si="149"/>
        <v>0</v>
      </c>
      <c r="BH458" s="513">
        <f t="shared" si="150"/>
        <v>0</v>
      </c>
      <c r="BI458" s="513">
        <f t="shared" si="151"/>
        <v>0</v>
      </c>
      <c r="BJ458" s="513">
        <f t="shared" si="152"/>
        <v>0</v>
      </c>
      <c r="BK458" s="513">
        <f t="shared" si="153"/>
        <v>0</v>
      </c>
      <c r="BL458" s="513">
        <f t="shared" si="154"/>
        <v>0</v>
      </c>
      <c r="BM458" s="513">
        <f t="shared" si="155"/>
        <v>0</v>
      </c>
      <c r="BN458" s="513"/>
      <c r="BO458" s="513">
        <f t="shared" si="156"/>
        <v>0</v>
      </c>
      <c r="BP458" s="540"/>
      <c r="BQ458" s="540"/>
      <c r="BR458" s="540"/>
      <c r="BS458" s="540"/>
      <c r="BT458" s="540"/>
      <c r="BU458" s="540"/>
      <c r="BV458" s="540"/>
      <c r="BW458" s="539"/>
      <c r="BX458" s="539"/>
      <c r="BY458" s="539"/>
      <c r="BZ458" s="539"/>
      <c r="CA458" s="539"/>
      <c r="CB458" s="539"/>
      <c r="CC458" s="539"/>
      <c r="CD458" s="539"/>
      <c r="CE458" s="539"/>
      <c r="CF458" s="539"/>
      <c r="CG458" s="539"/>
      <c r="CH458" s="539"/>
      <c r="CI458" s="539"/>
      <c r="CJ458" s="539"/>
      <c r="CK458" s="539"/>
      <c r="CL458" s="539"/>
      <c r="CM458" s="539"/>
      <c r="CN458" s="539"/>
      <c r="CO458" s="539"/>
      <c r="CP458" s="364"/>
      <c r="CQ458" s="364"/>
    </row>
    <row r="459" spans="1:95" s="37" customFormat="1" ht="37.5" customHeight="1" x14ac:dyDescent="0.15">
      <c r="A459" s="687" t="str">
        <f>IF(B459&lt;&gt;"",設定!$C$4,"")</f>
        <v/>
      </c>
      <c r="B459" s="253" t="str">
        <f t="shared" si="139"/>
        <v/>
      </c>
      <c r="C459" s="444">
        <f t="shared" si="140"/>
        <v>447</v>
      </c>
      <c r="D459" s="767"/>
      <c r="E459" s="403"/>
      <c r="F459" s="404"/>
      <c r="G459" s="405"/>
      <c r="H459" s="406"/>
      <c r="I459" s="407"/>
      <c r="J459" s="408" t="str">
        <f>IFERROR(IF(I459="","",VLOOKUP(I459,国・地域!A:C,2,FALSE)),"正しい番号を入力してください")</f>
        <v/>
      </c>
      <c r="K459" s="409" t="str">
        <f>IFERROR(IF(I459="","",VLOOKUP(I459,国・地域!A:C,3,FALSE)),"正しい番号を入力してください")</f>
        <v/>
      </c>
      <c r="L459" s="381"/>
      <c r="M459" s="410"/>
      <c r="N459" s="411"/>
      <c r="O459" s="411"/>
      <c r="P459" s="411"/>
      <c r="Q459" s="411"/>
      <c r="R459" s="411"/>
      <c r="S459" s="411"/>
      <c r="T459" s="411"/>
      <c r="U459" s="412"/>
      <c r="V459" s="413"/>
      <c r="W459" s="412"/>
      <c r="X459" s="413"/>
      <c r="Y459" s="414"/>
      <c r="Z459" s="415"/>
      <c r="AA459" s="416"/>
      <c r="AB459" s="417"/>
      <c r="AC459" s="416"/>
      <c r="AD459" s="415"/>
      <c r="AE459" s="418"/>
      <c r="AF459" s="417"/>
      <c r="AG459" s="416"/>
      <c r="AH459" s="415"/>
      <c r="AI459" s="418"/>
      <c r="AJ459" s="417"/>
      <c r="AK459" s="416"/>
      <c r="AL459" s="415"/>
      <c r="AM459" s="403"/>
      <c r="AN459" s="405"/>
      <c r="AO459" s="381"/>
      <c r="AP459" s="403"/>
      <c r="AQ459" s="405"/>
      <c r="AR459" s="419"/>
      <c r="AS459" s="420"/>
      <c r="AT459" s="403"/>
      <c r="AU459" s="405"/>
      <c r="AV459" s="419"/>
      <c r="AW459" s="421"/>
      <c r="AX459" s="105" t="str">
        <f t="shared" si="142"/>
        <v/>
      </c>
      <c r="AY459" s="105" t="str">
        <f t="shared" si="143"/>
        <v/>
      </c>
      <c r="AZ459" s="540"/>
      <c r="BA459" s="513">
        <f t="shared" si="144"/>
        <v>0</v>
      </c>
      <c r="BB459" s="513">
        <f t="shared" si="145"/>
        <v>0</v>
      </c>
      <c r="BC459" s="513">
        <f t="shared" si="146"/>
        <v>0</v>
      </c>
      <c r="BD459" s="513">
        <f t="shared" si="147"/>
        <v>0</v>
      </c>
      <c r="BE459" s="513">
        <f t="shared" si="148"/>
        <v>0</v>
      </c>
      <c r="BF459" s="513">
        <f t="shared" si="141"/>
        <v>0</v>
      </c>
      <c r="BG459" s="513">
        <f t="shared" si="149"/>
        <v>0</v>
      </c>
      <c r="BH459" s="513">
        <f t="shared" si="150"/>
        <v>0</v>
      </c>
      <c r="BI459" s="513">
        <f t="shared" si="151"/>
        <v>0</v>
      </c>
      <c r="BJ459" s="513">
        <f t="shared" si="152"/>
        <v>0</v>
      </c>
      <c r="BK459" s="513">
        <f t="shared" si="153"/>
        <v>0</v>
      </c>
      <c r="BL459" s="513">
        <f t="shared" si="154"/>
        <v>0</v>
      </c>
      <c r="BM459" s="513">
        <f t="shared" si="155"/>
        <v>0</v>
      </c>
      <c r="BN459" s="513"/>
      <c r="BO459" s="513">
        <f t="shared" si="156"/>
        <v>0</v>
      </c>
      <c r="BP459" s="540"/>
      <c r="BQ459" s="540"/>
      <c r="BR459" s="540"/>
      <c r="BS459" s="540"/>
      <c r="BT459" s="540"/>
      <c r="BU459" s="540"/>
      <c r="BV459" s="540"/>
      <c r="BW459" s="539"/>
      <c r="BX459" s="539"/>
      <c r="BY459" s="539"/>
      <c r="BZ459" s="539"/>
      <c r="CA459" s="539"/>
      <c r="CB459" s="539"/>
      <c r="CC459" s="539"/>
      <c r="CD459" s="539"/>
      <c r="CE459" s="539"/>
      <c r="CF459" s="539"/>
      <c r="CG459" s="539"/>
      <c r="CH459" s="539"/>
      <c r="CI459" s="539"/>
      <c r="CJ459" s="539"/>
      <c r="CK459" s="539"/>
      <c r="CL459" s="539"/>
      <c r="CM459" s="539"/>
      <c r="CN459" s="539"/>
      <c r="CO459" s="539"/>
      <c r="CP459" s="364"/>
      <c r="CQ459" s="364"/>
    </row>
    <row r="460" spans="1:95" s="37" customFormat="1" ht="37.5" customHeight="1" x14ac:dyDescent="0.15">
      <c r="A460" s="687" t="str">
        <f>IF(B460&lt;&gt;"",設定!$C$4,"")</f>
        <v/>
      </c>
      <c r="B460" s="253" t="str">
        <f t="shared" si="139"/>
        <v/>
      </c>
      <c r="C460" s="444">
        <f t="shared" si="140"/>
        <v>448</v>
      </c>
      <c r="D460" s="767"/>
      <c r="E460" s="403"/>
      <c r="F460" s="404"/>
      <c r="G460" s="405"/>
      <c r="H460" s="406"/>
      <c r="I460" s="407"/>
      <c r="J460" s="408" t="str">
        <f>IFERROR(IF(I460="","",VLOOKUP(I460,国・地域!A:C,2,FALSE)),"正しい番号を入力してください")</f>
        <v/>
      </c>
      <c r="K460" s="409" t="str">
        <f>IFERROR(IF(I460="","",VLOOKUP(I460,国・地域!A:C,3,FALSE)),"正しい番号を入力してください")</f>
        <v/>
      </c>
      <c r="L460" s="381"/>
      <c r="M460" s="410"/>
      <c r="N460" s="411"/>
      <c r="O460" s="411"/>
      <c r="P460" s="411"/>
      <c r="Q460" s="411"/>
      <c r="R460" s="411"/>
      <c r="S460" s="411"/>
      <c r="T460" s="411"/>
      <c r="U460" s="412"/>
      <c r="V460" s="413"/>
      <c r="W460" s="412"/>
      <c r="X460" s="413"/>
      <c r="Y460" s="414"/>
      <c r="Z460" s="415"/>
      <c r="AA460" s="416"/>
      <c r="AB460" s="417"/>
      <c r="AC460" s="416"/>
      <c r="AD460" s="415"/>
      <c r="AE460" s="418"/>
      <c r="AF460" s="417"/>
      <c r="AG460" s="416"/>
      <c r="AH460" s="415"/>
      <c r="AI460" s="418"/>
      <c r="AJ460" s="417"/>
      <c r="AK460" s="416"/>
      <c r="AL460" s="415"/>
      <c r="AM460" s="403"/>
      <c r="AN460" s="405"/>
      <c r="AO460" s="381"/>
      <c r="AP460" s="403"/>
      <c r="AQ460" s="405"/>
      <c r="AR460" s="419"/>
      <c r="AS460" s="420"/>
      <c r="AT460" s="403"/>
      <c r="AU460" s="405"/>
      <c r="AV460" s="419"/>
      <c r="AW460" s="421"/>
      <c r="AX460" s="105" t="str">
        <f t="shared" si="142"/>
        <v/>
      </c>
      <c r="AY460" s="105" t="str">
        <f t="shared" si="143"/>
        <v/>
      </c>
      <c r="AZ460" s="540"/>
      <c r="BA460" s="513">
        <f t="shared" si="144"/>
        <v>0</v>
      </c>
      <c r="BB460" s="513">
        <f t="shared" si="145"/>
        <v>0</v>
      </c>
      <c r="BC460" s="513">
        <f t="shared" si="146"/>
        <v>0</v>
      </c>
      <c r="BD460" s="513">
        <f t="shared" si="147"/>
        <v>0</v>
      </c>
      <c r="BE460" s="513">
        <f t="shared" si="148"/>
        <v>0</v>
      </c>
      <c r="BF460" s="513">
        <f t="shared" si="141"/>
        <v>0</v>
      </c>
      <c r="BG460" s="513">
        <f t="shared" si="149"/>
        <v>0</v>
      </c>
      <c r="BH460" s="513">
        <f t="shared" si="150"/>
        <v>0</v>
      </c>
      <c r="BI460" s="513">
        <f t="shared" si="151"/>
        <v>0</v>
      </c>
      <c r="BJ460" s="513">
        <f t="shared" si="152"/>
        <v>0</v>
      </c>
      <c r="BK460" s="513">
        <f t="shared" si="153"/>
        <v>0</v>
      </c>
      <c r="BL460" s="513">
        <f t="shared" si="154"/>
        <v>0</v>
      </c>
      <c r="BM460" s="513">
        <f t="shared" si="155"/>
        <v>0</v>
      </c>
      <c r="BN460" s="513"/>
      <c r="BO460" s="513">
        <f t="shared" si="156"/>
        <v>0</v>
      </c>
      <c r="BP460" s="540"/>
      <c r="BQ460" s="540"/>
      <c r="BR460" s="540"/>
      <c r="BS460" s="540"/>
      <c r="BT460" s="540"/>
      <c r="BU460" s="540"/>
      <c r="BV460" s="540"/>
      <c r="BW460" s="539"/>
      <c r="BX460" s="539"/>
      <c r="BY460" s="539"/>
      <c r="BZ460" s="539"/>
      <c r="CA460" s="539"/>
      <c r="CB460" s="539"/>
      <c r="CC460" s="539"/>
      <c r="CD460" s="539"/>
      <c r="CE460" s="539"/>
      <c r="CF460" s="539"/>
      <c r="CG460" s="539"/>
      <c r="CH460" s="539"/>
      <c r="CI460" s="539"/>
      <c r="CJ460" s="539"/>
      <c r="CK460" s="539"/>
      <c r="CL460" s="539"/>
      <c r="CM460" s="539"/>
      <c r="CN460" s="539"/>
      <c r="CO460" s="539"/>
      <c r="CP460" s="364"/>
      <c r="CQ460" s="364"/>
    </row>
    <row r="461" spans="1:95" s="37" customFormat="1" ht="37.5" customHeight="1" x14ac:dyDescent="0.15">
      <c r="A461" s="687" t="str">
        <f>IF(B461&lt;&gt;"",設定!$C$4,"")</f>
        <v/>
      </c>
      <c r="B461" s="253" t="str">
        <f t="shared" si="139"/>
        <v/>
      </c>
      <c r="C461" s="444">
        <f t="shared" si="140"/>
        <v>449</v>
      </c>
      <c r="D461" s="767"/>
      <c r="E461" s="403"/>
      <c r="F461" s="404"/>
      <c r="G461" s="405"/>
      <c r="H461" s="406"/>
      <c r="I461" s="407"/>
      <c r="J461" s="408" t="str">
        <f>IFERROR(IF(I461="","",VLOOKUP(I461,国・地域!A:C,2,FALSE)),"正しい番号を入力してください")</f>
        <v/>
      </c>
      <c r="K461" s="409" t="str">
        <f>IFERROR(IF(I461="","",VLOOKUP(I461,国・地域!A:C,3,FALSE)),"正しい番号を入力してください")</f>
        <v/>
      </c>
      <c r="L461" s="381"/>
      <c r="M461" s="410"/>
      <c r="N461" s="411"/>
      <c r="O461" s="411"/>
      <c r="P461" s="411"/>
      <c r="Q461" s="411"/>
      <c r="R461" s="411"/>
      <c r="S461" s="411"/>
      <c r="T461" s="411"/>
      <c r="U461" s="412"/>
      <c r="V461" s="413"/>
      <c r="W461" s="412"/>
      <c r="X461" s="413"/>
      <c r="Y461" s="414"/>
      <c r="Z461" s="415"/>
      <c r="AA461" s="416"/>
      <c r="AB461" s="417"/>
      <c r="AC461" s="416"/>
      <c r="AD461" s="415"/>
      <c r="AE461" s="418"/>
      <c r="AF461" s="417"/>
      <c r="AG461" s="416"/>
      <c r="AH461" s="415"/>
      <c r="AI461" s="418"/>
      <c r="AJ461" s="417"/>
      <c r="AK461" s="416"/>
      <c r="AL461" s="415"/>
      <c r="AM461" s="403"/>
      <c r="AN461" s="405"/>
      <c r="AO461" s="381"/>
      <c r="AP461" s="403"/>
      <c r="AQ461" s="405"/>
      <c r="AR461" s="419"/>
      <c r="AS461" s="420"/>
      <c r="AT461" s="403"/>
      <c r="AU461" s="405"/>
      <c r="AV461" s="419"/>
      <c r="AW461" s="421"/>
      <c r="AX461" s="105" t="str">
        <f t="shared" si="142"/>
        <v/>
      </c>
      <c r="AY461" s="105" t="str">
        <f t="shared" si="143"/>
        <v/>
      </c>
      <c r="AZ461" s="540"/>
      <c r="BA461" s="513">
        <f t="shared" si="144"/>
        <v>0</v>
      </c>
      <c r="BB461" s="513">
        <f t="shared" si="145"/>
        <v>0</v>
      </c>
      <c r="BC461" s="513">
        <f t="shared" si="146"/>
        <v>0</v>
      </c>
      <c r="BD461" s="513">
        <f t="shared" si="147"/>
        <v>0</v>
      </c>
      <c r="BE461" s="513">
        <f t="shared" si="148"/>
        <v>0</v>
      </c>
      <c r="BF461" s="513">
        <f t="shared" si="141"/>
        <v>0</v>
      </c>
      <c r="BG461" s="513">
        <f t="shared" si="149"/>
        <v>0</v>
      </c>
      <c r="BH461" s="513">
        <f t="shared" si="150"/>
        <v>0</v>
      </c>
      <c r="BI461" s="513">
        <f t="shared" si="151"/>
        <v>0</v>
      </c>
      <c r="BJ461" s="513">
        <f t="shared" si="152"/>
        <v>0</v>
      </c>
      <c r="BK461" s="513">
        <f t="shared" si="153"/>
        <v>0</v>
      </c>
      <c r="BL461" s="513">
        <f t="shared" si="154"/>
        <v>0</v>
      </c>
      <c r="BM461" s="513">
        <f t="shared" si="155"/>
        <v>0</v>
      </c>
      <c r="BN461" s="513"/>
      <c r="BO461" s="513">
        <f t="shared" si="156"/>
        <v>0</v>
      </c>
      <c r="BP461" s="540"/>
      <c r="BQ461" s="540"/>
      <c r="BR461" s="540"/>
      <c r="BS461" s="540"/>
      <c r="BT461" s="540"/>
      <c r="BU461" s="540"/>
      <c r="BV461" s="540"/>
      <c r="BW461" s="539"/>
      <c r="BX461" s="539"/>
      <c r="BY461" s="539"/>
      <c r="BZ461" s="539"/>
      <c r="CA461" s="539"/>
      <c r="CB461" s="539"/>
      <c r="CC461" s="539"/>
      <c r="CD461" s="539"/>
      <c r="CE461" s="539"/>
      <c r="CF461" s="539"/>
      <c r="CG461" s="539"/>
      <c r="CH461" s="539"/>
      <c r="CI461" s="539"/>
      <c r="CJ461" s="539"/>
      <c r="CK461" s="539"/>
      <c r="CL461" s="539"/>
      <c r="CM461" s="539"/>
      <c r="CN461" s="539"/>
      <c r="CO461" s="539"/>
      <c r="CP461" s="364"/>
      <c r="CQ461" s="364"/>
    </row>
    <row r="462" spans="1:95" s="37" customFormat="1" ht="37.5" customHeight="1" x14ac:dyDescent="0.15">
      <c r="A462" s="738" t="str">
        <f>IF(B462&lt;&gt;"",設定!$C$4,"")</f>
        <v/>
      </c>
      <c r="B462" s="254" t="str">
        <f t="shared" ref="B462:B525" si="157">IF(COUNTA(D462:I462,L462)&gt;0,$B$7,"")</f>
        <v/>
      </c>
      <c r="C462" s="445">
        <f t="shared" ref="C462:C525" si="158">ROW()-12</f>
        <v>450</v>
      </c>
      <c r="D462" s="768"/>
      <c r="E462" s="422"/>
      <c r="F462" s="423"/>
      <c r="G462" s="424"/>
      <c r="H462" s="425"/>
      <c r="I462" s="426"/>
      <c r="J462" s="427" t="str">
        <f>IFERROR(IF(I462="","",VLOOKUP(I462,国・地域!A:C,2,FALSE)),"正しい番号を入力してください")</f>
        <v/>
      </c>
      <c r="K462" s="428" t="str">
        <f>IFERROR(IF(I462="","",VLOOKUP(I462,国・地域!A:C,3,FALSE)),"正しい番号を入力してください")</f>
        <v/>
      </c>
      <c r="L462" s="382"/>
      <c r="M462" s="429"/>
      <c r="N462" s="430"/>
      <c r="O462" s="430"/>
      <c r="P462" s="430"/>
      <c r="Q462" s="430"/>
      <c r="R462" s="430"/>
      <c r="S462" s="430"/>
      <c r="T462" s="430"/>
      <c r="U462" s="431"/>
      <c r="V462" s="432"/>
      <c r="W462" s="431"/>
      <c r="X462" s="432"/>
      <c r="Y462" s="433"/>
      <c r="Z462" s="434"/>
      <c r="AA462" s="435"/>
      <c r="AB462" s="436"/>
      <c r="AC462" s="435"/>
      <c r="AD462" s="434"/>
      <c r="AE462" s="437"/>
      <c r="AF462" s="436"/>
      <c r="AG462" s="435"/>
      <c r="AH462" s="434"/>
      <c r="AI462" s="437"/>
      <c r="AJ462" s="436"/>
      <c r="AK462" s="435"/>
      <c r="AL462" s="434"/>
      <c r="AM462" s="422"/>
      <c r="AN462" s="424"/>
      <c r="AO462" s="382"/>
      <c r="AP462" s="422"/>
      <c r="AQ462" s="424"/>
      <c r="AR462" s="438"/>
      <c r="AS462" s="439"/>
      <c r="AT462" s="422"/>
      <c r="AU462" s="424"/>
      <c r="AV462" s="438"/>
      <c r="AW462" s="440"/>
      <c r="AX462" s="105" t="str">
        <f t="shared" si="142"/>
        <v/>
      </c>
      <c r="AY462" s="105" t="str">
        <f t="shared" si="143"/>
        <v/>
      </c>
      <c r="AZ462" s="540"/>
      <c r="BA462" s="513">
        <f t="shared" si="144"/>
        <v>0</v>
      </c>
      <c r="BB462" s="513">
        <f t="shared" si="145"/>
        <v>0</v>
      </c>
      <c r="BC462" s="513">
        <f t="shared" si="146"/>
        <v>0</v>
      </c>
      <c r="BD462" s="513">
        <f t="shared" si="147"/>
        <v>0</v>
      </c>
      <c r="BE462" s="513">
        <f t="shared" si="148"/>
        <v>0</v>
      </c>
      <c r="BF462" s="513">
        <f t="shared" ref="BF462:BF525" si="159">IF(AND($D462&lt;&gt;"",$M462="○",OR(W462="",X462="")),1,0)</f>
        <v>0</v>
      </c>
      <c r="BG462" s="513">
        <f t="shared" si="149"/>
        <v>0</v>
      </c>
      <c r="BH462" s="513">
        <f t="shared" si="150"/>
        <v>0</v>
      </c>
      <c r="BI462" s="513">
        <f t="shared" si="151"/>
        <v>0</v>
      </c>
      <c r="BJ462" s="513">
        <f t="shared" si="152"/>
        <v>0</v>
      </c>
      <c r="BK462" s="513">
        <f t="shared" si="153"/>
        <v>0</v>
      </c>
      <c r="BL462" s="513">
        <f t="shared" si="154"/>
        <v>0</v>
      </c>
      <c r="BM462" s="513">
        <f t="shared" si="155"/>
        <v>0</v>
      </c>
      <c r="BN462" s="513"/>
      <c r="BO462" s="513">
        <f t="shared" si="156"/>
        <v>0</v>
      </c>
      <c r="BP462" s="540"/>
      <c r="BQ462" s="540"/>
      <c r="BR462" s="540"/>
      <c r="BS462" s="540"/>
      <c r="BT462" s="540"/>
      <c r="BU462" s="540"/>
      <c r="BV462" s="540"/>
      <c r="BW462" s="539"/>
      <c r="BX462" s="539"/>
      <c r="BY462" s="539"/>
      <c r="BZ462" s="539"/>
      <c r="CA462" s="539"/>
      <c r="CB462" s="539"/>
      <c r="CC462" s="539"/>
      <c r="CD462" s="539"/>
      <c r="CE462" s="539"/>
      <c r="CF462" s="539"/>
      <c r="CG462" s="539"/>
      <c r="CH462" s="539"/>
      <c r="CI462" s="539"/>
      <c r="CJ462" s="539"/>
      <c r="CK462" s="539"/>
      <c r="CL462" s="539"/>
      <c r="CM462" s="539"/>
      <c r="CN462" s="539"/>
      <c r="CO462" s="539"/>
      <c r="CP462" s="364"/>
      <c r="CQ462" s="364"/>
    </row>
    <row r="463" spans="1:95" s="37" customFormat="1" ht="37.5" customHeight="1" x14ac:dyDescent="0.15">
      <c r="A463" s="739" t="str">
        <f>IF(B463&lt;&gt;"",設定!$C$4,"")</f>
        <v/>
      </c>
      <c r="B463" s="731" t="str">
        <f t="shared" si="157"/>
        <v/>
      </c>
      <c r="C463" s="376">
        <f t="shared" si="158"/>
        <v>451</v>
      </c>
      <c r="D463" s="766"/>
      <c r="E463" s="384"/>
      <c r="F463" s="385"/>
      <c r="G463" s="386"/>
      <c r="H463" s="387"/>
      <c r="I463" s="388"/>
      <c r="J463" s="389" t="str">
        <f>IFERROR(IF(I463="","",VLOOKUP(I463,国・地域!A:C,2,FALSE)),"正しい番号を入力してください")</f>
        <v/>
      </c>
      <c r="K463" s="390" t="str">
        <f>IFERROR(IF(I463="","",VLOOKUP(I463,国・地域!A:C,3,FALSE)),"正しい番号を入力してください")</f>
        <v/>
      </c>
      <c r="L463" s="383"/>
      <c r="M463" s="391"/>
      <c r="N463" s="392"/>
      <c r="O463" s="392"/>
      <c r="P463" s="392"/>
      <c r="Q463" s="392"/>
      <c r="R463" s="392"/>
      <c r="S463" s="392"/>
      <c r="T463" s="392"/>
      <c r="U463" s="393"/>
      <c r="V463" s="394"/>
      <c r="W463" s="393"/>
      <c r="X463" s="394"/>
      <c r="Y463" s="395"/>
      <c r="Z463" s="396"/>
      <c r="AA463" s="397"/>
      <c r="AB463" s="398"/>
      <c r="AC463" s="397"/>
      <c r="AD463" s="396"/>
      <c r="AE463" s="399"/>
      <c r="AF463" s="398"/>
      <c r="AG463" s="397"/>
      <c r="AH463" s="396"/>
      <c r="AI463" s="399"/>
      <c r="AJ463" s="398"/>
      <c r="AK463" s="397"/>
      <c r="AL463" s="396"/>
      <c r="AM463" s="384"/>
      <c r="AN463" s="386"/>
      <c r="AO463" s="383"/>
      <c r="AP463" s="384"/>
      <c r="AQ463" s="386"/>
      <c r="AR463" s="400"/>
      <c r="AS463" s="401"/>
      <c r="AT463" s="384"/>
      <c r="AU463" s="386"/>
      <c r="AV463" s="400"/>
      <c r="AW463" s="402"/>
      <c r="AX463" s="105" t="str">
        <f t="shared" si="142"/>
        <v/>
      </c>
      <c r="AY463" s="105" t="str">
        <f t="shared" si="143"/>
        <v/>
      </c>
      <c r="AZ463" s="540"/>
      <c r="BA463" s="513">
        <f t="shared" si="144"/>
        <v>0</v>
      </c>
      <c r="BB463" s="513">
        <f t="shared" si="145"/>
        <v>0</v>
      </c>
      <c r="BC463" s="513">
        <f t="shared" si="146"/>
        <v>0</v>
      </c>
      <c r="BD463" s="513">
        <f t="shared" si="147"/>
        <v>0</v>
      </c>
      <c r="BE463" s="513">
        <f t="shared" si="148"/>
        <v>0</v>
      </c>
      <c r="BF463" s="513">
        <f t="shared" si="159"/>
        <v>0</v>
      </c>
      <c r="BG463" s="513">
        <f t="shared" si="149"/>
        <v>0</v>
      </c>
      <c r="BH463" s="513">
        <f t="shared" si="150"/>
        <v>0</v>
      </c>
      <c r="BI463" s="513">
        <f t="shared" si="151"/>
        <v>0</v>
      </c>
      <c r="BJ463" s="513">
        <f t="shared" si="152"/>
        <v>0</v>
      </c>
      <c r="BK463" s="513">
        <f t="shared" si="153"/>
        <v>0</v>
      </c>
      <c r="BL463" s="513">
        <f t="shared" si="154"/>
        <v>0</v>
      </c>
      <c r="BM463" s="513">
        <f t="shared" si="155"/>
        <v>0</v>
      </c>
      <c r="BN463" s="513"/>
      <c r="BO463" s="513">
        <f t="shared" si="156"/>
        <v>0</v>
      </c>
      <c r="BP463" s="540"/>
      <c r="BQ463" s="540"/>
      <c r="BR463" s="540"/>
      <c r="BS463" s="540"/>
      <c r="BT463" s="540"/>
      <c r="BU463" s="540"/>
      <c r="BV463" s="540"/>
      <c r="BW463" s="539"/>
      <c r="BX463" s="539"/>
      <c r="BY463" s="539"/>
      <c r="BZ463" s="539"/>
      <c r="CA463" s="539"/>
      <c r="CB463" s="539"/>
      <c r="CC463" s="539"/>
      <c r="CD463" s="539"/>
      <c r="CE463" s="539"/>
      <c r="CF463" s="539"/>
      <c r="CG463" s="539"/>
      <c r="CH463" s="539"/>
      <c r="CI463" s="539"/>
      <c r="CJ463" s="539"/>
      <c r="CK463" s="539"/>
      <c r="CL463" s="539"/>
      <c r="CM463" s="539"/>
      <c r="CN463" s="539"/>
      <c r="CO463" s="539"/>
      <c r="CP463" s="364"/>
      <c r="CQ463" s="364"/>
    </row>
    <row r="464" spans="1:95" s="37" customFormat="1" ht="37.5" customHeight="1" x14ac:dyDescent="0.15">
      <c r="A464" s="687" t="str">
        <f>IF(B464&lt;&gt;"",設定!$C$4,"")</f>
        <v/>
      </c>
      <c r="B464" s="253" t="str">
        <f t="shared" si="157"/>
        <v/>
      </c>
      <c r="C464" s="444">
        <f t="shared" si="158"/>
        <v>452</v>
      </c>
      <c r="D464" s="767"/>
      <c r="E464" s="403"/>
      <c r="F464" s="404"/>
      <c r="G464" s="405"/>
      <c r="H464" s="406"/>
      <c r="I464" s="407"/>
      <c r="J464" s="408" t="str">
        <f>IFERROR(IF(I464="","",VLOOKUP(I464,国・地域!A:C,2,FALSE)),"正しい番号を入力してください")</f>
        <v/>
      </c>
      <c r="K464" s="409" t="str">
        <f>IFERROR(IF(I464="","",VLOOKUP(I464,国・地域!A:C,3,FALSE)),"正しい番号を入力してください")</f>
        <v/>
      </c>
      <c r="L464" s="381"/>
      <c r="M464" s="410"/>
      <c r="N464" s="411"/>
      <c r="O464" s="411"/>
      <c r="P464" s="411"/>
      <c r="Q464" s="411"/>
      <c r="R464" s="411"/>
      <c r="S464" s="411"/>
      <c r="T464" s="411"/>
      <c r="U464" s="412"/>
      <c r="V464" s="413"/>
      <c r="W464" s="412"/>
      <c r="X464" s="413"/>
      <c r="Y464" s="414"/>
      <c r="Z464" s="415"/>
      <c r="AA464" s="416"/>
      <c r="AB464" s="417"/>
      <c r="AC464" s="416"/>
      <c r="AD464" s="415"/>
      <c r="AE464" s="418"/>
      <c r="AF464" s="417"/>
      <c r="AG464" s="416"/>
      <c r="AH464" s="415"/>
      <c r="AI464" s="418"/>
      <c r="AJ464" s="417"/>
      <c r="AK464" s="416"/>
      <c r="AL464" s="415"/>
      <c r="AM464" s="403"/>
      <c r="AN464" s="405"/>
      <c r="AO464" s="381"/>
      <c r="AP464" s="403"/>
      <c r="AQ464" s="405"/>
      <c r="AR464" s="419"/>
      <c r="AS464" s="420"/>
      <c r="AT464" s="403"/>
      <c r="AU464" s="405"/>
      <c r="AV464" s="419"/>
      <c r="AW464" s="421"/>
      <c r="AX464" s="105" t="str">
        <f t="shared" si="142"/>
        <v/>
      </c>
      <c r="AY464" s="105" t="str">
        <f t="shared" si="143"/>
        <v/>
      </c>
      <c r="AZ464" s="540"/>
      <c r="BA464" s="513">
        <f t="shared" si="144"/>
        <v>0</v>
      </c>
      <c r="BB464" s="513">
        <f t="shared" si="145"/>
        <v>0</v>
      </c>
      <c r="BC464" s="513">
        <f t="shared" si="146"/>
        <v>0</v>
      </c>
      <c r="BD464" s="513">
        <f t="shared" si="147"/>
        <v>0</v>
      </c>
      <c r="BE464" s="513">
        <f t="shared" si="148"/>
        <v>0</v>
      </c>
      <c r="BF464" s="513">
        <f t="shared" si="159"/>
        <v>0</v>
      </c>
      <c r="BG464" s="513">
        <f t="shared" si="149"/>
        <v>0</v>
      </c>
      <c r="BH464" s="513">
        <f t="shared" si="150"/>
        <v>0</v>
      </c>
      <c r="BI464" s="513">
        <f t="shared" si="151"/>
        <v>0</v>
      </c>
      <c r="BJ464" s="513">
        <f t="shared" si="152"/>
        <v>0</v>
      </c>
      <c r="BK464" s="513">
        <f t="shared" si="153"/>
        <v>0</v>
      </c>
      <c r="BL464" s="513">
        <f t="shared" si="154"/>
        <v>0</v>
      </c>
      <c r="BM464" s="513">
        <f t="shared" si="155"/>
        <v>0</v>
      </c>
      <c r="BN464" s="513"/>
      <c r="BO464" s="513">
        <f t="shared" si="156"/>
        <v>0</v>
      </c>
      <c r="BP464" s="540"/>
      <c r="BQ464" s="540"/>
      <c r="BR464" s="540"/>
      <c r="BS464" s="540"/>
      <c r="BT464" s="540"/>
      <c r="BU464" s="540"/>
      <c r="BV464" s="540"/>
      <c r="BW464" s="539"/>
      <c r="BX464" s="539"/>
      <c r="BY464" s="539"/>
      <c r="BZ464" s="539"/>
      <c r="CA464" s="539"/>
      <c r="CB464" s="539"/>
      <c r="CC464" s="539"/>
      <c r="CD464" s="539"/>
      <c r="CE464" s="539"/>
      <c r="CF464" s="539"/>
      <c r="CG464" s="539"/>
      <c r="CH464" s="539"/>
      <c r="CI464" s="539"/>
      <c r="CJ464" s="539"/>
      <c r="CK464" s="539"/>
      <c r="CL464" s="539"/>
      <c r="CM464" s="539"/>
      <c r="CN464" s="539"/>
      <c r="CO464" s="539"/>
      <c r="CP464" s="364"/>
      <c r="CQ464" s="364"/>
    </row>
    <row r="465" spans="1:95" s="37" customFormat="1" ht="37.5" customHeight="1" x14ac:dyDescent="0.15">
      <c r="A465" s="687" t="str">
        <f>IF(B465&lt;&gt;"",設定!$C$4,"")</f>
        <v/>
      </c>
      <c r="B465" s="253" t="str">
        <f t="shared" si="157"/>
        <v/>
      </c>
      <c r="C465" s="444">
        <f t="shared" si="158"/>
        <v>453</v>
      </c>
      <c r="D465" s="767"/>
      <c r="E465" s="403"/>
      <c r="F465" s="404"/>
      <c r="G465" s="405"/>
      <c r="H465" s="406"/>
      <c r="I465" s="407"/>
      <c r="J465" s="408" t="str">
        <f>IFERROR(IF(I465="","",VLOOKUP(I465,国・地域!A:C,2,FALSE)),"正しい番号を入力してください")</f>
        <v/>
      </c>
      <c r="K465" s="409" t="str">
        <f>IFERROR(IF(I465="","",VLOOKUP(I465,国・地域!A:C,3,FALSE)),"正しい番号を入力してください")</f>
        <v/>
      </c>
      <c r="L465" s="381"/>
      <c r="M465" s="410"/>
      <c r="N465" s="411"/>
      <c r="O465" s="411"/>
      <c r="P465" s="411"/>
      <c r="Q465" s="411"/>
      <c r="R465" s="411"/>
      <c r="S465" s="411"/>
      <c r="T465" s="411"/>
      <c r="U465" s="412"/>
      <c r="V465" s="413"/>
      <c r="W465" s="412"/>
      <c r="X465" s="413"/>
      <c r="Y465" s="414"/>
      <c r="Z465" s="415"/>
      <c r="AA465" s="416"/>
      <c r="AB465" s="417"/>
      <c r="AC465" s="416"/>
      <c r="AD465" s="415"/>
      <c r="AE465" s="418"/>
      <c r="AF465" s="417"/>
      <c r="AG465" s="416"/>
      <c r="AH465" s="415"/>
      <c r="AI465" s="418"/>
      <c r="AJ465" s="417"/>
      <c r="AK465" s="416"/>
      <c r="AL465" s="415"/>
      <c r="AM465" s="403"/>
      <c r="AN465" s="405"/>
      <c r="AO465" s="381"/>
      <c r="AP465" s="403"/>
      <c r="AQ465" s="405"/>
      <c r="AR465" s="419"/>
      <c r="AS465" s="420"/>
      <c r="AT465" s="403"/>
      <c r="AU465" s="405"/>
      <c r="AV465" s="419"/>
      <c r="AW465" s="421"/>
      <c r="AX465" s="105" t="str">
        <f t="shared" si="142"/>
        <v/>
      </c>
      <c r="AY465" s="105" t="str">
        <f t="shared" si="143"/>
        <v/>
      </c>
      <c r="AZ465" s="540"/>
      <c r="BA465" s="513">
        <f t="shared" si="144"/>
        <v>0</v>
      </c>
      <c r="BB465" s="513">
        <f t="shared" si="145"/>
        <v>0</v>
      </c>
      <c r="BC465" s="513">
        <f t="shared" si="146"/>
        <v>0</v>
      </c>
      <c r="BD465" s="513">
        <f t="shared" si="147"/>
        <v>0</v>
      </c>
      <c r="BE465" s="513">
        <f t="shared" si="148"/>
        <v>0</v>
      </c>
      <c r="BF465" s="513">
        <f t="shared" si="159"/>
        <v>0</v>
      </c>
      <c r="BG465" s="513">
        <f t="shared" si="149"/>
        <v>0</v>
      </c>
      <c r="BH465" s="513">
        <f t="shared" si="150"/>
        <v>0</v>
      </c>
      <c r="BI465" s="513">
        <f t="shared" si="151"/>
        <v>0</v>
      </c>
      <c r="BJ465" s="513">
        <f t="shared" si="152"/>
        <v>0</v>
      </c>
      <c r="BK465" s="513">
        <f t="shared" si="153"/>
        <v>0</v>
      </c>
      <c r="BL465" s="513">
        <f t="shared" si="154"/>
        <v>0</v>
      </c>
      <c r="BM465" s="513">
        <f t="shared" si="155"/>
        <v>0</v>
      </c>
      <c r="BN465" s="513"/>
      <c r="BO465" s="513">
        <f t="shared" si="156"/>
        <v>0</v>
      </c>
      <c r="BP465" s="540"/>
      <c r="BQ465" s="540"/>
      <c r="BR465" s="540"/>
      <c r="BS465" s="540"/>
      <c r="BT465" s="540"/>
      <c r="BU465" s="540"/>
      <c r="BV465" s="540"/>
      <c r="BW465" s="539"/>
      <c r="BX465" s="539"/>
      <c r="BY465" s="539"/>
      <c r="BZ465" s="539"/>
      <c r="CA465" s="539"/>
      <c r="CB465" s="539"/>
      <c r="CC465" s="539"/>
      <c r="CD465" s="539"/>
      <c r="CE465" s="539"/>
      <c r="CF465" s="539"/>
      <c r="CG465" s="539"/>
      <c r="CH465" s="539"/>
      <c r="CI465" s="539"/>
      <c r="CJ465" s="539"/>
      <c r="CK465" s="539"/>
      <c r="CL465" s="539"/>
      <c r="CM465" s="539"/>
      <c r="CN465" s="539"/>
      <c r="CO465" s="539"/>
      <c r="CP465" s="364"/>
      <c r="CQ465" s="364"/>
    </row>
    <row r="466" spans="1:95" s="37" customFormat="1" ht="37.5" customHeight="1" x14ac:dyDescent="0.15">
      <c r="A466" s="687" t="str">
        <f>IF(B466&lt;&gt;"",設定!$C$4,"")</f>
        <v/>
      </c>
      <c r="B466" s="253" t="str">
        <f t="shared" si="157"/>
        <v/>
      </c>
      <c r="C466" s="444">
        <f t="shared" si="158"/>
        <v>454</v>
      </c>
      <c r="D466" s="767"/>
      <c r="E466" s="403"/>
      <c r="F466" s="404"/>
      <c r="G466" s="405"/>
      <c r="H466" s="406"/>
      <c r="I466" s="407"/>
      <c r="J466" s="408" t="str">
        <f>IFERROR(IF(I466="","",VLOOKUP(I466,国・地域!A:C,2,FALSE)),"正しい番号を入力してください")</f>
        <v/>
      </c>
      <c r="K466" s="409" t="str">
        <f>IFERROR(IF(I466="","",VLOOKUP(I466,国・地域!A:C,3,FALSE)),"正しい番号を入力してください")</f>
        <v/>
      </c>
      <c r="L466" s="381"/>
      <c r="M466" s="410"/>
      <c r="N466" s="411"/>
      <c r="O466" s="411"/>
      <c r="P466" s="411"/>
      <c r="Q466" s="411"/>
      <c r="R466" s="411"/>
      <c r="S466" s="411"/>
      <c r="T466" s="411"/>
      <c r="U466" s="412"/>
      <c r="V466" s="413"/>
      <c r="W466" s="412"/>
      <c r="X466" s="413"/>
      <c r="Y466" s="414"/>
      <c r="Z466" s="415"/>
      <c r="AA466" s="416"/>
      <c r="AB466" s="417"/>
      <c r="AC466" s="416"/>
      <c r="AD466" s="415"/>
      <c r="AE466" s="418"/>
      <c r="AF466" s="417"/>
      <c r="AG466" s="416"/>
      <c r="AH466" s="415"/>
      <c r="AI466" s="418"/>
      <c r="AJ466" s="417"/>
      <c r="AK466" s="416"/>
      <c r="AL466" s="415"/>
      <c r="AM466" s="403"/>
      <c r="AN466" s="405"/>
      <c r="AO466" s="381"/>
      <c r="AP466" s="403"/>
      <c r="AQ466" s="405"/>
      <c r="AR466" s="419"/>
      <c r="AS466" s="420"/>
      <c r="AT466" s="403"/>
      <c r="AU466" s="405"/>
      <c r="AV466" s="419"/>
      <c r="AW466" s="421"/>
      <c r="AX466" s="105" t="str">
        <f t="shared" si="142"/>
        <v/>
      </c>
      <c r="AY466" s="105" t="str">
        <f t="shared" si="143"/>
        <v/>
      </c>
      <c r="AZ466" s="540"/>
      <c r="BA466" s="513">
        <f t="shared" si="144"/>
        <v>0</v>
      </c>
      <c r="BB466" s="513">
        <f t="shared" si="145"/>
        <v>0</v>
      </c>
      <c r="BC466" s="513">
        <f t="shared" si="146"/>
        <v>0</v>
      </c>
      <c r="BD466" s="513">
        <f t="shared" si="147"/>
        <v>0</v>
      </c>
      <c r="BE466" s="513">
        <f t="shared" si="148"/>
        <v>0</v>
      </c>
      <c r="BF466" s="513">
        <f t="shared" si="159"/>
        <v>0</v>
      </c>
      <c r="BG466" s="513">
        <f t="shared" si="149"/>
        <v>0</v>
      </c>
      <c r="BH466" s="513">
        <f t="shared" si="150"/>
        <v>0</v>
      </c>
      <c r="BI466" s="513">
        <f t="shared" si="151"/>
        <v>0</v>
      </c>
      <c r="BJ466" s="513">
        <f t="shared" si="152"/>
        <v>0</v>
      </c>
      <c r="BK466" s="513">
        <f t="shared" si="153"/>
        <v>0</v>
      </c>
      <c r="BL466" s="513">
        <f t="shared" si="154"/>
        <v>0</v>
      </c>
      <c r="BM466" s="513">
        <f t="shared" si="155"/>
        <v>0</v>
      </c>
      <c r="BN466" s="513"/>
      <c r="BO466" s="513">
        <f t="shared" si="156"/>
        <v>0</v>
      </c>
      <c r="BP466" s="540"/>
      <c r="BQ466" s="540"/>
      <c r="BR466" s="540"/>
      <c r="BS466" s="540"/>
      <c r="BT466" s="540"/>
      <c r="BU466" s="540"/>
      <c r="BV466" s="540"/>
      <c r="BW466" s="539"/>
      <c r="BX466" s="539"/>
      <c r="BY466" s="539"/>
      <c r="BZ466" s="539"/>
      <c r="CA466" s="539"/>
      <c r="CB466" s="539"/>
      <c r="CC466" s="539"/>
      <c r="CD466" s="539"/>
      <c r="CE466" s="539"/>
      <c r="CF466" s="539"/>
      <c r="CG466" s="539"/>
      <c r="CH466" s="539"/>
      <c r="CI466" s="539"/>
      <c r="CJ466" s="539"/>
      <c r="CK466" s="539"/>
      <c r="CL466" s="539"/>
      <c r="CM466" s="539"/>
      <c r="CN466" s="539"/>
      <c r="CO466" s="539"/>
      <c r="CP466" s="364"/>
      <c r="CQ466" s="364"/>
    </row>
    <row r="467" spans="1:95" s="37" customFormat="1" ht="37.5" customHeight="1" x14ac:dyDescent="0.15">
      <c r="A467" s="738" t="str">
        <f>IF(B467&lt;&gt;"",設定!$C$4,"")</f>
        <v/>
      </c>
      <c r="B467" s="254" t="str">
        <f t="shared" si="157"/>
        <v/>
      </c>
      <c r="C467" s="445">
        <f t="shared" si="158"/>
        <v>455</v>
      </c>
      <c r="D467" s="768"/>
      <c r="E467" s="422"/>
      <c r="F467" s="423"/>
      <c r="G467" s="424"/>
      <c r="H467" s="425"/>
      <c r="I467" s="426"/>
      <c r="J467" s="427" t="str">
        <f>IFERROR(IF(I467="","",VLOOKUP(I467,国・地域!A:C,2,FALSE)),"正しい番号を入力してください")</f>
        <v/>
      </c>
      <c r="K467" s="428" t="str">
        <f>IFERROR(IF(I467="","",VLOOKUP(I467,国・地域!A:C,3,FALSE)),"正しい番号を入力してください")</f>
        <v/>
      </c>
      <c r="L467" s="382"/>
      <c r="M467" s="429"/>
      <c r="N467" s="430"/>
      <c r="O467" s="430"/>
      <c r="P467" s="430"/>
      <c r="Q467" s="430"/>
      <c r="R467" s="430"/>
      <c r="S467" s="430"/>
      <c r="T467" s="430"/>
      <c r="U467" s="431"/>
      <c r="V467" s="432"/>
      <c r="W467" s="431"/>
      <c r="X467" s="432"/>
      <c r="Y467" s="433"/>
      <c r="Z467" s="434"/>
      <c r="AA467" s="435"/>
      <c r="AB467" s="436"/>
      <c r="AC467" s="435"/>
      <c r="AD467" s="434"/>
      <c r="AE467" s="437"/>
      <c r="AF467" s="436"/>
      <c r="AG467" s="435"/>
      <c r="AH467" s="434"/>
      <c r="AI467" s="437"/>
      <c r="AJ467" s="436"/>
      <c r="AK467" s="435"/>
      <c r="AL467" s="434"/>
      <c r="AM467" s="422"/>
      <c r="AN467" s="424"/>
      <c r="AO467" s="382"/>
      <c r="AP467" s="422"/>
      <c r="AQ467" s="424"/>
      <c r="AR467" s="438"/>
      <c r="AS467" s="439"/>
      <c r="AT467" s="422"/>
      <c r="AU467" s="424"/>
      <c r="AV467" s="438"/>
      <c r="AW467" s="440"/>
      <c r="AX467" s="105" t="str">
        <f t="shared" si="142"/>
        <v/>
      </c>
      <c r="AY467" s="105" t="str">
        <f t="shared" si="143"/>
        <v/>
      </c>
      <c r="AZ467" s="540"/>
      <c r="BA467" s="513">
        <f t="shared" si="144"/>
        <v>0</v>
      </c>
      <c r="BB467" s="513">
        <f t="shared" si="145"/>
        <v>0</v>
      </c>
      <c r="BC467" s="513">
        <f t="shared" si="146"/>
        <v>0</v>
      </c>
      <c r="BD467" s="513">
        <f t="shared" si="147"/>
        <v>0</v>
      </c>
      <c r="BE467" s="513">
        <f t="shared" si="148"/>
        <v>0</v>
      </c>
      <c r="BF467" s="513">
        <f t="shared" si="159"/>
        <v>0</v>
      </c>
      <c r="BG467" s="513">
        <f t="shared" si="149"/>
        <v>0</v>
      </c>
      <c r="BH467" s="513">
        <f t="shared" si="150"/>
        <v>0</v>
      </c>
      <c r="BI467" s="513">
        <f t="shared" si="151"/>
        <v>0</v>
      </c>
      <c r="BJ467" s="513">
        <f t="shared" si="152"/>
        <v>0</v>
      </c>
      <c r="BK467" s="513">
        <f t="shared" si="153"/>
        <v>0</v>
      </c>
      <c r="BL467" s="513">
        <f t="shared" si="154"/>
        <v>0</v>
      </c>
      <c r="BM467" s="513">
        <f t="shared" si="155"/>
        <v>0</v>
      </c>
      <c r="BN467" s="513"/>
      <c r="BO467" s="513">
        <f t="shared" si="156"/>
        <v>0</v>
      </c>
      <c r="BP467" s="540"/>
      <c r="BQ467" s="540"/>
      <c r="BR467" s="540"/>
      <c r="BS467" s="540"/>
      <c r="BT467" s="540"/>
      <c r="BU467" s="540"/>
      <c r="BV467" s="540"/>
      <c r="BW467" s="539"/>
      <c r="BX467" s="539"/>
      <c r="BY467" s="539"/>
      <c r="BZ467" s="539"/>
      <c r="CA467" s="539"/>
      <c r="CB467" s="539"/>
      <c r="CC467" s="539"/>
      <c r="CD467" s="539"/>
      <c r="CE467" s="539"/>
      <c r="CF467" s="539"/>
      <c r="CG467" s="539"/>
      <c r="CH467" s="539"/>
      <c r="CI467" s="539"/>
      <c r="CJ467" s="539"/>
      <c r="CK467" s="539"/>
      <c r="CL467" s="539"/>
      <c r="CM467" s="539"/>
      <c r="CN467" s="539"/>
      <c r="CO467" s="539"/>
      <c r="CP467" s="364"/>
      <c r="CQ467" s="364"/>
    </row>
    <row r="468" spans="1:95" s="37" customFormat="1" ht="37.5" customHeight="1" x14ac:dyDescent="0.15">
      <c r="A468" s="739" t="str">
        <f>IF(B468&lt;&gt;"",設定!$C$4,"")</f>
        <v/>
      </c>
      <c r="B468" s="731" t="str">
        <f t="shared" si="157"/>
        <v/>
      </c>
      <c r="C468" s="376">
        <f t="shared" si="158"/>
        <v>456</v>
      </c>
      <c r="D468" s="766"/>
      <c r="E468" s="384"/>
      <c r="F468" s="385"/>
      <c r="G468" s="386"/>
      <c r="H468" s="387"/>
      <c r="I468" s="388"/>
      <c r="J468" s="389" t="str">
        <f>IFERROR(IF(I468="","",VLOOKUP(I468,国・地域!A:C,2,FALSE)),"正しい番号を入力してください")</f>
        <v/>
      </c>
      <c r="K468" s="390" t="str">
        <f>IFERROR(IF(I468="","",VLOOKUP(I468,国・地域!A:C,3,FALSE)),"正しい番号を入力してください")</f>
        <v/>
      </c>
      <c r="L468" s="383"/>
      <c r="M468" s="391"/>
      <c r="N468" s="392"/>
      <c r="O468" s="392"/>
      <c r="P468" s="392"/>
      <c r="Q468" s="392"/>
      <c r="R468" s="392"/>
      <c r="S468" s="392"/>
      <c r="T468" s="392"/>
      <c r="U468" s="393"/>
      <c r="V468" s="394"/>
      <c r="W468" s="393"/>
      <c r="X468" s="394"/>
      <c r="Y468" s="395"/>
      <c r="Z468" s="396"/>
      <c r="AA468" s="397"/>
      <c r="AB468" s="398"/>
      <c r="AC468" s="397"/>
      <c r="AD468" s="396"/>
      <c r="AE468" s="399"/>
      <c r="AF468" s="398"/>
      <c r="AG468" s="397"/>
      <c r="AH468" s="396"/>
      <c r="AI468" s="399"/>
      <c r="AJ468" s="398"/>
      <c r="AK468" s="397"/>
      <c r="AL468" s="396"/>
      <c r="AM468" s="384"/>
      <c r="AN468" s="386"/>
      <c r="AO468" s="383"/>
      <c r="AP468" s="384"/>
      <c r="AQ468" s="386"/>
      <c r="AR468" s="400"/>
      <c r="AS468" s="401"/>
      <c r="AT468" s="384"/>
      <c r="AU468" s="386"/>
      <c r="AV468" s="400"/>
      <c r="AW468" s="402"/>
      <c r="AX468" s="105" t="str">
        <f t="shared" si="142"/>
        <v/>
      </c>
      <c r="AY468" s="105" t="str">
        <f t="shared" si="143"/>
        <v/>
      </c>
      <c r="AZ468" s="540"/>
      <c r="BA468" s="513">
        <f t="shared" si="144"/>
        <v>0</v>
      </c>
      <c r="BB468" s="513">
        <f t="shared" si="145"/>
        <v>0</v>
      </c>
      <c r="BC468" s="513">
        <f t="shared" si="146"/>
        <v>0</v>
      </c>
      <c r="BD468" s="513">
        <f t="shared" si="147"/>
        <v>0</v>
      </c>
      <c r="BE468" s="513">
        <f t="shared" si="148"/>
        <v>0</v>
      </c>
      <c r="BF468" s="513">
        <f t="shared" si="159"/>
        <v>0</v>
      </c>
      <c r="BG468" s="513">
        <f t="shared" si="149"/>
        <v>0</v>
      </c>
      <c r="BH468" s="513">
        <f t="shared" si="150"/>
        <v>0</v>
      </c>
      <c r="BI468" s="513">
        <f t="shared" si="151"/>
        <v>0</v>
      </c>
      <c r="BJ468" s="513">
        <f t="shared" si="152"/>
        <v>0</v>
      </c>
      <c r="BK468" s="513">
        <f t="shared" si="153"/>
        <v>0</v>
      </c>
      <c r="BL468" s="513">
        <f t="shared" si="154"/>
        <v>0</v>
      </c>
      <c r="BM468" s="513">
        <f t="shared" si="155"/>
        <v>0</v>
      </c>
      <c r="BN468" s="513"/>
      <c r="BO468" s="513">
        <f t="shared" si="156"/>
        <v>0</v>
      </c>
      <c r="BP468" s="540"/>
      <c r="BQ468" s="540"/>
      <c r="BR468" s="540"/>
      <c r="BS468" s="540"/>
      <c r="BT468" s="540"/>
      <c r="BU468" s="540"/>
      <c r="BV468" s="540"/>
      <c r="BW468" s="539"/>
      <c r="BX468" s="539"/>
      <c r="BY468" s="539"/>
      <c r="BZ468" s="539"/>
      <c r="CA468" s="539"/>
      <c r="CB468" s="539"/>
      <c r="CC468" s="539"/>
      <c r="CD468" s="539"/>
      <c r="CE468" s="539"/>
      <c r="CF468" s="539"/>
      <c r="CG468" s="539"/>
      <c r="CH468" s="539"/>
      <c r="CI468" s="539"/>
      <c r="CJ468" s="539"/>
      <c r="CK468" s="539"/>
      <c r="CL468" s="539"/>
      <c r="CM468" s="539"/>
      <c r="CN468" s="539"/>
      <c r="CO468" s="539"/>
      <c r="CP468" s="364"/>
      <c r="CQ468" s="364"/>
    </row>
    <row r="469" spans="1:95" s="37" customFormat="1" ht="37.5" customHeight="1" x14ac:dyDescent="0.15">
      <c r="A469" s="687" t="str">
        <f>IF(B469&lt;&gt;"",設定!$C$4,"")</f>
        <v/>
      </c>
      <c r="B469" s="253" t="str">
        <f t="shared" si="157"/>
        <v/>
      </c>
      <c r="C469" s="444">
        <f t="shared" si="158"/>
        <v>457</v>
      </c>
      <c r="D469" s="767"/>
      <c r="E469" s="403"/>
      <c r="F469" s="404"/>
      <c r="G469" s="405"/>
      <c r="H469" s="406"/>
      <c r="I469" s="407"/>
      <c r="J469" s="408" t="str">
        <f>IFERROR(IF(I469="","",VLOOKUP(I469,国・地域!A:C,2,FALSE)),"正しい番号を入力してください")</f>
        <v/>
      </c>
      <c r="K469" s="409" t="str">
        <f>IFERROR(IF(I469="","",VLOOKUP(I469,国・地域!A:C,3,FALSE)),"正しい番号を入力してください")</f>
        <v/>
      </c>
      <c r="L469" s="381"/>
      <c r="M469" s="410"/>
      <c r="N469" s="411"/>
      <c r="O469" s="411"/>
      <c r="P469" s="411"/>
      <c r="Q469" s="411"/>
      <c r="R469" s="411"/>
      <c r="S469" s="411"/>
      <c r="T469" s="411"/>
      <c r="U469" s="412"/>
      <c r="V469" s="413"/>
      <c r="W469" s="412"/>
      <c r="X469" s="413"/>
      <c r="Y469" s="414"/>
      <c r="Z469" s="415"/>
      <c r="AA469" s="416"/>
      <c r="AB469" s="417"/>
      <c r="AC469" s="416"/>
      <c r="AD469" s="415"/>
      <c r="AE469" s="418"/>
      <c r="AF469" s="417"/>
      <c r="AG469" s="416"/>
      <c r="AH469" s="415"/>
      <c r="AI469" s="418"/>
      <c r="AJ469" s="417"/>
      <c r="AK469" s="416"/>
      <c r="AL469" s="415"/>
      <c r="AM469" s="403"/>
      <c r="AN469" s="405"/>
      <c r="AO469" s="381"/>
      <c r="AP469" s="403"/>
      <c r="AQ469" s="405"/>
      <c r="AR469" s="419"/>
      <c r="AS469" s="420"/>
      <c r="AT469" s="403"/>
      <c r="AU469" s="405"/>
      <c r="AV469" s="419"/>
      <c r="AW469" s="421"/>
      <c r="AX469" s="105" t="str">
        <f t="shared" si="142"/>
        <v/>
      </c>
      <c r="AY469" s="105" t="str">
        <f t="shared" si="143"/>
        <v/>
      </c>
      <c r="AZ469" s="540"/>
      <c r="BA469" s="513">
        <f t="shared" si="144"/>
        <v>0</v>
      </c>
      <c r="BB469" s="513">
        <f t="shared" si="145"/>
        <v>0</v>
      </c>
      <c r="BC469" s="513">
        <f t="shared" si="146"/>
        <v>0</v>
      </c>
      <c r="BD469" s="513">
        <f t="shared" si="147"/>
        <v>0</v>
      </c>
      <c r="BE469" s="513">
        <f t="shared" si="148"/>
        <v>0</v>
      </c>
      <c r="BF469" s="513">
        <f t="shared" si="159"/>
        <v>0</v>
      </c>
      <c r="BG469" s="513">
        <f t="shared" si="149"/>
        <v>0</v>
      </c>
      <c r="BH469" s="513">
        <f t="shared" si="150"/>
        <v>0</v>
      </c>
      <c r="BI469" s="513">
        <f t="shared" si="151"/>
        <v>0</v>
      </c>
      <c r="BJ469" s="513">
        <f t="shared" si="152"/>
        <v>0</v>
      </c>
      <c r="BK469" s="513">
        <f t="shared" si="153"/>
        <v>0</v>
      </c>
      <c r="BL469" s="513">
        <f t="shared" si="154"/>
        <v>0</v>
      </c>
      <c r="BM469" s="513">
        <f t="shared" si="155"/>
        <v>0</v>
      </c>
      <c r="BN469" s="513"/>
      <c r="BO469" s="513">
        <f t="shared" si="156"/>
        <v>0</v>
      </c>
      <c r="BP469" s="540"/>
      <c r="BQ469" s="540"/>
      <c r="BR469" s="540"/>
      <c r="BS469" s="540"/>
      <c r="BT469" s="540"/>
      <c r="BU469" s="540"/>
      <c r="BV469" s="540"/>
      <c r="BW469" s="539"/>
      <c r="BX469" s="539"/>
      <c r="BY469" s="539"/>
      <c r="BZ469" s="539"/>
      <c r="CA469" s="539"/>
      <c r="CB469" s="539"/>
      <c r="CC469" s="539"/>
      <c r="CD469" s="539"/>
      <c r="CE469" s="539"/>
      <c r="CF469" s="539"/>
      <c r="CG469" s="539"/>
      <c r="CH469" s="539"/>
      <c r="CI469" s="539"/>
      <c r="CJ469" s="539"/>
      <c r="CK469" s="539"/>
      <c r="CL469" s="539"/>
      <c r="CM469" s="539"/>
      <c r="CN469" s="539"/>
      <c r="CO469" s="539"/>
      <c r="CP469" s="364"/>
      <c r="CQ469" s="364"/>
    </row>
    <row r="470" spans="1:95" s="37" customFormat="1" ht="37.5" customHeight="1" x14ac:dyDescent="0.15">
      <c r="A470" s="687" t="str">
        <f>IF(B470&lt;&gt;"",設定!$C$4,"")</f>
        <v/>
      </c>
      <c r="B470" s="253" t="str">
        <f t="shared" si="157"/>
        <v/>
      </c>
      <c r="C470" s="444">
        <f t="shared" si="158"/>
        <v>458</v>
      </c>
      <c r="D470" s="767"/>
      <c r="E470" s="403"/>
      <c r="F470" s="404"/>
      <c r="G470" s="405"/>
      <c r="H470" s="406"/>
      <c r="I470" s="407"/>
      <c r="J470" s="408" t="str">
        <f>IFERROR(IF(I470="","",VLOOKUP(I470,国・地域!A:C,2,FALSE)),"正しい番号を入力してください")</f>
        <v/>
      </c>
      <c r="K470" s="409" t="str">
        <f>IFERROR(IF(I470="","",VLOOKUP(I470,国・地域!A:C,3,FALSE)),"正しい番号を入力してください")</f>
        <v/>
      </c>
      <c r="L470" s="381"/>
      <c r="M470" s="410"/>
      <c r="N470" s="411"/>
      <c r="O470" s="411"/>
      <c r="P470" s="411"/>
      <c r="Q470" s="411"/>
      <c r="R470" s="411"/>
      <c r="S470" s="411"/>
      <c r="T470" s="411"/>
      <c r="U470" s="412"/>
      <c r="V470" s="413"/>
      <c r="W470" s="412"/>
      <c r="X470" s="413"/>
      <c r="Y470" s="414"/>
      <c r="Z470" s="415"/>
      <c r="AA470" s="416"/>
      <c r="AB470" s="417"/>
      <c r="AC470" s="416"/>
      <c r="AD470" s="415"/>
      <c r="AE470" s="418"/>
      <c r="AF470" s="417"/>
      <c r="AG470" s="416"/>
      <c r="AH470" s="415"/>
      <c r="AI470" s="418"/>
      <c r="AJ470" s="417"/>
      <c r="AK470" s="416"/>
      <c r="AL470" s="415"/>
      <c r="AM470" s="403"/>
      <c r="AN470" s="405"/>
      <c r="AO470" s="381"/>
      <c r="AP470" s="403"/>
      <c r="AQ470" s="405"/>
      <c r="AR470" s="419"/>
      <c r="AS470" s="420"/>
      <c r="AT470" s="403"/>
      <c r="AU470" s="405"/>
      <c r="AV470" s="419"/>
      <c r="AW470" s="421"/>
      <c r="AX470" s="105" t="str">
        <f t="shared" si="142"/>
        <v/>
      </c>
      <c r="AY470" s="105" t="str">
        <f t="shared" si="143"/>
        <v/>
      </c>
      <c r="AZ470" s="540"/>
      <c r="BA470" s="513">
        <f t="shared" si="144"/>
        <v>0</v>
      </c>
      <c r="BB470" s="513">
        <f t="shared" si="145"/>
        <v>0</v>
      </c>
      <c r="BC470" s="513">
        <f t="shared" si="146"/>
        <v>0</v>
      </c>
      <c r="BD470" s="513">
        <f t="shared" si="147"/>
        <v>0</v>
      </c>
      <c r="BE470" s="513">
        <f t="shared" si="148"/>
        <v>0</v>
      </c>
      <c r="BF470" s="513">
        <f t="shared" si="159"/>
        <v>0</v>
      </c>
      <c r="BG470" s="513">
        <f t="shared" si="149"/>
        <v>0</v>
      </c>
      <c r="BH470" s="513">
        <f t="shared" si="150"/>
        <v>0</v>
      </c>
      <c r="BI470" s="513">
        <f t="shared" si="151"/>
        <v>0</v>
      </c>
      <c r="BJ470" s="513">
        <f t="shared" si="152"/>
        <v>0</v>
      </c>
      <c r="BK470" s="513">
        <f t="shared" si="153"/>
        <v>0</v>
      </c>
      <c r="BL470" s="513">
        <f t="shared" si="154"/>
        <v>0</v>
      </c>
      <c r="BM470" s="513">
        <f t="shared" si="155"/>
        <v>0</v>
      </c>
      <c r="BN470" s="513"/>
      <c r="BO470" s="513">
        <f t="shared" si="156"/>
        <v>0</v>
      </c>
      <c r="BP470" s="540"/>
      <c r="BQ470" s="540"/>
      <c r="BR470" s="540"/>
      <c r="BS470" s="540"/>
      <c r="BT470" s="540"/>
      <c r="BU470" s="540"/>
      <c r="BV470" s="540"/>
      <c r="BW470" s="539"/>
      <c r="BX470" s="539"/>
      <c r="BY470" s="539"/>
      <c r="BZ470" s="539"/>
      <c r="CA470" s="539"/>
      <c r="CB470" s="539"/>
      <c r="CC470" s="539"/>
      <c r="CD470" s="539"/>
      <c r="CE470" s="539"/>
      <c r="CF470" s="539"/>
      <c r="CG470" s="539"/>
      <c r="CH470" s="539"/>
      <c r="CI470" s="539"/>
      <c r="CJ470" s="539"/>
      <c r="CK470" s="539"/>
      <c r="CL470" s="539"/>
      <c r="CM470" s="539"/>
      <c r="CN470" s="539"/>
      <c r="CO470" s="539"/>
      <c r="CP470" s="364"/>
      <c r="CQ470" s="364"/>
    </row>
    <row r="471" spans="1:95" s="37" customFormat="1" ht="37.5" customHeight="1" x14ac:dyDescent="0.15">
      <c r="A471" s="687" t="str">
        <f>IF(B471&lt;&gt;"",設定!$C$4,"")</f>
        <v/>
      </c>
      <c r="B471" s="253" t="str">
        <f t="shared" si="157"/>
        <v/>
      </c>
      <c r="C471" s="444">
        <f t="shared" si="158"/>
        <v>459</v>
      </c>
      <c r="D471" s="767"/>
      <c r="E471" s="403"/>
      <c r="F471" s="404"/>
      <c r="G471" s="405"/>
      <c r="H471" s="406"/>
      <c r="I471" s="407"/>
      <c r="J471" s="408" t="str">
        <f>IFERROR(IF(I471="","",VLOOKUP(I471,国・地域!A:C,2,FALSE)),"正しい番号を入力してください")</f>
        <v/>
      </c>
      <c r="K471" s="409" t="str">
        <f>IFERROR(IF(I471="","",VLOOKUP(I471,国・地域!A:C,3,FALSE)),"正しい番号を入力してください")</f>
        <v/>
      </c>
      <c r="L471" s="381"/>
      <c r="M471" s="410"/>
      <c r="N471" s="411"/>
      <c r="O471" s="411"/>
      <c r="P471" s="411"/>
      <c r="Q471" s="411"/>
      <c r="R471" s="411"/>
      <c r="S471" s="411"/>
      <c r="T471" s="411"/>
      <c r="U471" s="412"/>
      <c r="V471" s="413"/>
      <c r="W471" s="412"/>
      <c r="X471" s="413"/>
      <c r="Y471" s="414"/>
      <c r="Z471" s="415"/>
      <c r="AA471" s="416"/>
      <c r="AB471" s="417"/>
      <c r="AC471" s="416"/>
      <c r="AD471" s="415"/>
      <c r="AE471" s="418"/>
      <c r="AF471" s="417"/>
      <c r="AG471" s="416"/>
      <c r="AH471" s="415"/>
      <c r="AI471" s="418"/>
      <c r="AJ471" s="417"/>
      <c r="AK471" s="416"/>
      <c r="AL471" s="415"/>
      <c r="AM471" s="403"/>
      <c r="AN471" s="405"/>
      <c r="AO471" s="381"/>
      <c r="AP471" s="403"/>
      <c r="AQ471" s="405"/>
      <c r="AR471" s="419"/>
      <c r="AS471" s="420"/>
      <c r="AT471" s="403"/>
      <c r="AU471" s="405"/>
      <c r="AV471" s="419"/>
      <c r="AW471" s="421"/>
      <c r="AX471" s="105" t="str">
        <f t="shared" si="142"/>
        <v/>
      </c>
      <c r="AY471" s="105" t="str">
        <f t="shared" si="143"/>
        <v/>
      </c>
      <c r="AZ471" s="540"/>
      <c r="BA471" s="513">
        <f t="shared" si="144"/>
        <v>0</v>
      </c>
      <c r="BB471" s="513">
        <f t="shared" si="145"/>
        <v>0</v>
      </c>
      <c r="BC471" s="513">
        <f t="shared" si="146"/>
        <v>0</v>
      </c>
      <c r="BD471" s="513">
        <f t="shared" si="147"/>
        <v>0</v>
      </c>
      <c r="BE471" s="513">
        <f t="shared" si="148"/>
        <v>0</v>
      </c>
      <c r="BF471" s="513">
        <f t="shared" si="159"/>
        <v>0</v>
      </c>
      <c r="BG471" s="513">
        <f t="shared" si="149"/>
        <v>0</v>
      </c>
      <c r="BH471" s="513">
        <f t="shared" si="150"/>
        <v>0</v>
      </c>
      <c r="BI471" s="513">
        <f t="shared" si="151"/>
        <v>0</v>
      </c>
      <c r="BJ471" s="513">
        <f t="shared" si="152"/>
        <v>0</v>
      </c>
      <c r="BK471" s="513">
        <f t="shared" si="153"/>
        <v>0</v>
      </c>
      <c r="BL471" s="513">
        <f t="shared" si="154"/>
        <v>0</v>
      </c>
      <c r="BM471" s="513">
        <f t="shared" si="155"/>
        <v>0</v>
      </c>
      <c r="BN471" s="513"/>
      <c r="BO471" s="513">
        <f t="shared" si="156"/>
        <v>0</v>
      </c>
      <c r="BP471" s="540"/>
      <c r="BQ471" s="540"/>
      <c r="BR471" s="540"/>
      <c r="BS471" s="540"/>
      <c r="BT471" s="540"/>
      <c r="BU471" s="540"/>
      <c r="BV471" s="540"/>
      <c r="BW471" s="539"/>
      <c r="BX471" s="539"/>
      <c r="BY471" s="539"/>
      <c r="BZ471" s="539"/>
      <c r="CA471" s="539"/>
      <c r="CB471" s="539"/>
      <c r="CC471" s="539"/>
      <c r="CD471" s="539"/>
      <c r="CE471" s="539"/>
      <c r="CF471" s="539"/>
      <c r="CG471" s="539"/>
      <c r="CH471" s="539"/>
      <c r="CI471" s="539"/>
      <c r="CJ471" s="539"/>
      <c r="CK471" s="539"/>
      <c r="CL471" s="539"/>
      <c r="CM471" s="539"/>
      <c r="CN471" s="539"/>
      <c r="CO471" s="539"/>
      <c r="CP471" s="364"/>
      <c r="CQ471" s="364"/>
    </row>
    <row r="472" spans="1:95" s="37" customFormat="1" ht="37.5" customHeight="1" x14ac:dyDescent="0.15">
      <c r="A472" s="738" t="str">
        <f>IF(B472&lt;&gt;"",設定!$C$4,"")</f>
        <v/>
      </c>
      <c r="B472" s="254" t="str">
        <f t="shared" si="157"/>
        <v/>
      </c>
      <c r="C472" s="445">
        <f t="shared" si="158"/>
        <v>460</v>
      </c>
      <c r="D472" s="768"/>
      <c r="E472" s="422"/>
      <c r="F472" s="423"/>
      <c r="G472" s="424"/>
      <c r="H472" s="425"/>
      <c r="I472" s="426"/>
      <c r="J472" s="427" t="str">
        <f>IFERROR(IF(I472="","",VLOOKUP(I472,国・地域!A:C,2,FALSE)),"正しい番号を入力してください")</f>
        <v/>
      </c>
      <c r="K472" s="428" t="str">
        <f>IFERROR(IF(I472="","",VLOOKUP(I472,国・地域!A:C,3,FALSE)),"正しい番号を入力してください")</f>
        <v/>
      </c>
      <c r="L472" s="382"/>
      <c r="M472" s="429"/>
      <c r="N472" s="430"/>
      <c r="O472" s="430"/>
      <c r="P472" s="430"/>
      <c r="Q472" s="430"/>
      <c r="R472" s="430"/>
      <c r="S472" s="430"/>
      <c r="T472" s="430"/>
      <c r="U472" s="431"/>
      <c r="V472" s="432"/>
      <c r="W472" s="431"/>
      <c r="X472" s="432"/>
      <c r="Y472" s="433"/>
      <c r="Z472" s="434"/>
      <c r="AA472" s="435"/>
      <c r="AB472" s="436"/>
      <c r="AC472" s="435"/>
      <c r="AD472" s="434"/>
      <c r="AE472" s="437"/>
      <c r="AF472" s="436"/>
      <c r="AG472" s="435"/>
      <c r="AH472" s="434"/>
      <c r="AI472" s="437"/>
      <c r="AJ472" s="436"/>
      <c r="AK472" s="435"/>
      <c r="AL472" s="434"/>
      <c r="AM472" s="422"/>
      <c r="AN472" s="424"/>
      <c r="AO472" s="382"/>
      <c r="AP472" s="422"/>
      <c r="AQ472" s="424"/>
      <c r="AR472" s="438"/>
      <c r="AS472" s="439"/>
      <c r="AT472" s="422"/>
      <c r="AU472" s="424"/>
      <c r="AV472" s="438"/>
      <c r="AW472" s="440"/>
      <c r="AX472" s="105" t="str">
        <f t="shared" si="142"/>
        <v/>
      </c>
      <c r="AY472" s="105" t="str">
        <f t="shared" si="143"/>
        <v/>
      </c>
      <c r="AZ472" s="540"/>
      <c r="BA472" s="513">
        <f t="shared" si="144"/>
        <v>0</v>
      </c>
      <c r="BB472" s="513">
        <f t="shared" si="145"/>
        <v>0</v>
      </c>
      <c r="BC472" s="513">
        <f t="shared" si="146"/>
        <v>0</v>
      </c>
      <c r="BD472" s="513">
        <f t="shared" si="147"/>
        <v>0</v>
      </c>
      <c r="BE472" s="513">
        <f t="shared" si="148"/>
        <v>0</v>
      </c>
      <c r="BF472" s="513">
        <f t="shared" si="159"/>
        <v>0</v>
      </c>
      <c r="BG472" s="513">
        <f t="shared" si="149"/>
        <v>0</v>
      </c>
      <c r="BH472" s="513">
        <f t="shared" si="150"/>
        <v>0</v>
      </c>
      <c r="BI472" s="513">
        <f t="shared" si="151"/>
        <v>0</v>
      </c>
      <c r="BJ472" s="513">
        <f t="shared" si="152"/>
        <v>0</v>
      </c>
      <c r="BK472" s="513">
        <f t="shared" si="153"/>
        <v>0</v>
      </c>
      <c r="BL472" s="513">
        <f t="shared" si="154"/>
        <v>0</v>
      </c>
      <c r="BM472" s="513">
        <f t="shared" si="155"/>
        <v>0</v>
      </c>
      <c r="BN472" s="513"/>
      <c r="BO472" s="513">
        <f t="shared" si="156"/>
        <v>0</v>
      </c>
      <c r="BP472" s="540"/>
      <c r="BQ472" s="540"/>
      <c r="BR472" s="540"/>
      <c r="BS472" s="540"/>
      <c r="BT472" s="540"/>
      <c r="BU472" s="540"/>
      <c r="BV472" s="540"/>
      <c r="BW472" s="539"/>
      <c r="BX472" s="539"/>
      <c r="BY472" s="539"/>
      <c r="BZ472" s="539"/>
      <c r="CA472" s="539"/>
      <c r="CB472" s="539"/>
      <c r="CC472" s="539"/>
      <c r="CD472" s="539"/>
      <c r="CE472" s="539"/>
      <c r="CF472" s="539"/>
      <c r="CG472" s="539"/>
      <c r="CH472" s="539"/>
      <c r="CI472" s="539"/>
      <c r="CJ472" s="539"/>
      <c r="CK472" s="539"/>
      <c r="CL472" s="539"/>
      <c r="CM472" s="539"/>
      <c r="CN472" s="539"/>
      <c r="CO472" s="539"/>
      <c r="CP472" s="364"/>
      <c r="CQ472" s="364"/>
    </row>
    <row r="473" spans="1:95" s="37" customFormat="1" ht="37.5" customHeight="1" x14ac:dyDescent="0.15">
      <c r="A473" s="739" t="str">
        <f>IF(B473&lt;&gt;"",設定!$C$4,"")</f>
        <v/>
      </c>
      <c r="B473" s="731" t="str">
        <f t="shared" si="157"/>
        <v/>
      </c>
      <c r="C473" s="376">
        <f t="shared" si="158"/>
        <v>461</v>
      </c>
      <c r="D473" s="766"/>
      <c r="E473" s="384"/>
      <c r="F473" s="385"/>
      <c r="G473" s="386"/>
      <c r="H473" s="387"/>
      <c r="I473" s="388"/>
      <c r="J473" s="389" t="str">
        <f>IFERROR(IF(I473="","",VLOOKUP(I473,国・地域!A:C,2,FALSE)),"正しい番号を入力してください")</f>
        <v/>
      </c>
      <c r="K473" s="390" t="str">
        <f>IFERROR(IF(I473="","",VLOOKUP(I473,国・地域!A:C,3,FALSE)),"正しい番号を入力してください")</f>
        <v/>
      </c>
      <c r="L473" s="383"/>
      <c r="M473" s="391"/>
      <c r="N473" s="392"/>
      <c r="O473" s="392"/>
      <c r="P473" s="392"/>
      <c r="Q473" s="392"/>
      <c r="R473" s="392"/>
      <c r="S473" s="392"/>
      <c r="T473" s="392"/>
      <c r="U473" s="393"/>
      <c r="V473" s="394"/>
      <c r="W473" s="393"/>
      <c r="X473" s="394"/>
      <c r="Y473" s="395"/>
      <c r="Z473" s="396"/>
      <c r="AA473" s="397"/>
      <c r="AB473" s="398"/>
      <c r="AC473" s="397"/>
      <c r="AD473" s="396"/>
      <c r="AE473" s="399"/>
      <c r="AF473" s="398"/>
      <c r="AG473" s="397"/>
      <c r="AH473" s="396"/>
      <c r="AI473" s="399"/>
      <c r="AJ473" s="398"/>
      <c r="AK473" s="397"/>
      <c r="AL473" s="396"/>
      <c r="AM473" s="384"/>
      <c r="AN473" s="386"/>
      <c r="AO473" s="383"/>
      <c r="AP473" s="384"/>
      <c r="AQ473" s="386"/>
      <c r="AR473" s="400"/>
      <c r="AS473" s="401"/>
      <c r="AT473" s="384"/>
      <c r="AU473" s="386"/>
      <c r="AV473" s="400"/>
      <c r="AW473" s="402"/>
      <c r="AX473" s="105" t="str">
        <f t="shared" si="142"/>
        <v/>
      </c>
      <c r="AY473" s="105" t="str">
        <f t="shared" si="143"/>
        <v/>
      </c>
      <c r="AZ473" s="540"/>
      <c r="BA473" s="513">
        <f t="shared" si="144"/>
        <v>0</v>
      </c>
      <c r="BB473" s="513">
        <f t="shared" si="145"/>
        <v>0</v>
      </c>
      <c r="BC473" s="513">
        <f t="shared" si="146"/>
        <v>0</v>
      </c>
      <c r="BD473" s="513">
        <f t="shared" si="147"/>
        <v>0</v>
      </c>
      <c r="BE473" s="513">
        <f t="shared" si="148"/>
        <v>0</v>
      </c>
      <c r="BF473" s="513">
        <f t="shared" si="159"/>
        <v>0</v>
      </c>
      <c r="BG473" s="513">
        <f t="shared" si="149"/>
        <v>0</v>
      </c>
      <c r="BH473" s="513">
        <f t="shared" si="150"/>
        <v>0</v>
      </c>
      <c r="BI473" s="513">
        <f t="shared" si="151"/>
        <v>0</v>
      </c>
      <c r="BJ473" s="513">
        <f t="shared" si="152"/>
        <v>0</v>
      </c>
      <c r="BK473" s="513">
        <f t="shared" si="153"/>
        <v>0</v>
      </c>
      <c r="BL473" s="513">
        <f t="shared" si="154"/>
        <v>0</v>
      </c>
      <c r="BM473" s="513">
        <f t="shared" si="155"/>
        <v>0</v>
      </c>
      <c r="BN473" s="513"/>
      <c r="BO473" s="513">
        <f t="shared" si="156"/>
        <v>0</v>
      </c>
      <c r="BP473" s="540"/>
      <c r="BQ473" s="540"/>
      <c r="BR473" s="540"/>
      <c r="BS473" s="540"/>
      <c r="BT473" s="540"/>
      <c r="BU473" s="540"/>
      <c r="BV473" s="540"/>
      <c r="BW473" s="539"/>
      <c r="BX473" s="539"/>
      <c r="BY473" s="539"/>
      <c r="BZ473" s="539"/>
      <c r="CA473" s="539"/>
      <c r="CB473" s="539"/>
      <c r="CC473" s="539"/>
      <c r="CD473" s="539"/>
      <c r="CE473" s="539"/>
      <c r="CF473" s="539"/>
      <c r="CG473" s="539"/>
      <c r="CH473" s="539"/>
      <c r="CI473" s="539"/>
      <c r="CJ473" s="539"/>
      <c r="CK473" s="539"/>
      <c r="CL473" s="539"/>
      <c r="CM473" s="539"/>
      <c r="CN473" s="539"/>
      <c r="CO473" s="539"/>
      <c r="CP473" s="364"/>
      <c r="CQ473" s="364"/>
    </row>
    <row r="474" spans="1:95" s="37" customFormat="1" ht="37.5" customHeight="1" x14ac:dyDescent="0.15">
      <c r="A474" s="687" t="str">
        <f>IF(B474&lt;&gt;"",設定!$C$4,"")</f>
        <v/>
      </c>
      <c r="B474" s="253" t="str">
        <f t="shared" si="157"/>
        <v/>
      </c>
      <c r="C474" s="444">
        <f t="shared" si="158"/>
        <v>462</v>
      </c>
      <c r="D474" s="767"/>
      <c r="E474" s="403"/>
      <c r="F474" s="404"/>
      <c r="G474" s="405"/>
      <c r="H474" s="406"/>
      <c r="I474" s="407"/>
      <c r="J474" s="408" t="str">
        <f>IFERROR(IF(I474="","",VLOOKUP(I474,国・地域!A:C,2,FALSE)),"正しい番号を入力してください")</f>
        <v/>
      </c>
      <c r="K474" s="409" t="str">
        <f>IFERROR(IF(I474="","",VLOOKUP(I474,国・地域!A:C,3,FALSE)),"正しい番号を入力してください")</f>
        <v/>
      </c>
      <c r="L474" s="381"/>
      <c r="M474" s="410"/>
      <c r="N474" s="411"/>
      <c r="O474" s="411"/>
      <c r="P474" s="411"/>
      <c r="Q474" s="411"/>
      <c r="R474" s="411"/>
      <c r="S474" s="411"/>
      <c r="T474" s="411"/>
      <c r="U474" s="412"/>
      <c r="V474" s="413"/>
      <c r="W474" s="412"/>
      <c r="X474" s="413"/>
      <c r="Y474" s="414"/>
      <c r="Z474" s="415"/>
      <c r="AA474" s="416"/>
      <c r="AB474" s="417"/>
      <c r="AC474" s="416"/>
      <c r="AD474" s="415"/>
      <c r="AE474" s="418"/>
      <c r="AF474" s="417"/>
      <c r="AG474" s="416"/>
      <c r="AH474" s="415"/>
      <c r="AI474" s="418"/>
      <c r="AJ474" s="417"/>
      <c r="AK474" s="416"/>
      <c r="AL474" s="415"/>
      <c r="AM474" s="403"/>
      <c r="AN474" s="405"/>
      <c r="AO474" s="381"/>
      <c r="AP474" s="403"/>
      <c r="AQ474" s="405"/>
      <c r="AR474" s="419"/>
      <c r="AS474" s="420"/>
      <c r="AT474" s="403"/>
      <c r="AU474" s="405"/>
      <c r="AV474" s="419"/>
      <c r="AW474" s="421"/>
      <c r="AX474" s="105" t="str">
        <f t="shared" si="142"/>
        <v/>
      </c>
      <c r="AY474" s="105" t="str">
        <f t="shared" si="143"/>
        <v/>
      </c>
      <c r="AZ474" s="540"/>
      <c r="BA474" s="513">
        <f t="shared" si="144"/>
        <v>0</v>
      </c>
      <c r="BB474" s="513">
        <f t="shared" si="145"/>
        <v>0</v>
      </c>
      <c r="BC474" s="513">
        <f t="shared" si="146"/>
        <v>0</v>
      </c>
      <c r="BD474" s="513">
        <f t="shared" si="147"/>
        <v>0</v>
      </c>
      <c r="BE474" s="513">
        <f t="shared" si="148"/>
        <v>0</v>
      </c>
      <c r="BF474" s="513">
        <f t="shared" si="159"/>
        <v>0</v>
      </c>
      <c r="BG474" s="513">
        <f t="shared" si="149"/>
        <v>0</v>
      </c>
      <c r="BH474" s="513">
        <f t="shared" si="150"/>
        <v>0</v>
      </c>
      <c r="BI474" s="513">
        <f t="shared" si="151"/>
        <v>0</v>
      </c>
      <c r="BJ474" s="513">
        <f t="shared" si="152"/>
        <v>0</v>
      </c>
      <c r="BK474" s="513">
        <f t="shared" si="153"/>
        <v>0</v>
      </c>
      <c r="BL474" s="513">
        <f t="shared" si="154"/>
        <v>0</v>
      </c>
      <c r="BM474" s="513">
        <f t="shared" si="155"/>
        <v>0</v>
      </c>
      <c r="BN474" s="513"/>
      <c r="BO474" s="513">
        <f t="shared" si="156"/>
        <v>0</v>
      </c>
      <c r="BP474" s="540"/>
      <c r="BQ474" s="540"/>
      <c r="BR474" s="540"/>
      <c r="BS474" s="540"/>
      <c r="BT474" s="540"/>
      <c r="BU474" s="540"/>
      <c r="BV474" s="540"/>
      <c r="BW474" s="539"/>
      <c r="BX474" s="539"/>
      <c r="BY474" s="539"/>
      <c r="BZ474" s="539"/>
      <c r="CA474" s="539"/>
      <c r="CB474" s="539"/>
      <c r="CC474" s="539"/>
      <c r="CD474" s="539"/>
      <c r="CE474" s="539"/>
      <c r="CF474" s="539"/>
      <c r="CG474" s="539"/>
      <c r="CH474" s="539"/>
      <c r="CI474" s="539"/>
      <c r="CJ474" s="539"/>
      <c r="CK474" s="539"/>
      <c r="CL474" s="539"/>
      <c r="CM474" s="539"/>
      <c r="CN474" s="539"/>
      <c r="CO474" s="539"/>
      <c r="CP474" s="364"/>
      <c r="CQ474" s="364"/>
    </row>
    <row r="475" spans="1:95" s="37" customFormat="1" ht="37.5" customHeight="1" x14ac:dyDescent="0.15">
      <c r="A475" s="687" t="str">
        <f>IF(B475&lt;&gt;"",設定!$C$4,"")</f>
        <v/>
      </c>
      <c r="B475" s="253" t="str">
        <f t="shared" si="157"/>
        <v/>
      </c>
      <c r="C475" s="444">
        <f t="shared" si="158"/>
        <v>463</v>
      </c>
      <c r="D475" s="767"/>
      <c r="E475" s="403"/>
      <c r="F475" s="404"/>
      <c r="G475" s="405"/>
      <c r="H475" s="406"/>
      <c r="I475" s="407"/>
      <c r="J475" s="408" t="str">
        <f>IFERROR(IF(I475="","",VLOOKUP(I475,国・地域!A:C,2,FALSE)),"正しい番号を入力してください")</f>
        <v/>
      </c>
      <c r="K475" s="409" t="str">
        <f>IFERROR(IF(I475="","",VLOOKUP(I475,国・地域!A:C,3,FALSE)),"正しい番号を入力してください")</f>
        <v/>
      </c>
      <c r="L475" s="381"/>
      <c r="M475" s="410"/>
      <c r="N475" s="411"/>
      <c r="O475" s="411"/>
      <c r="P475" s="411"/>
      <c r="Q475" s="411"/>
      <c r="R475" s="411"/>
      <c r="S475" s="411"/>
      <c r="T475" s="411"/>
      <c r="U475" s="412"/>
      <c r="V475" s="413"/>
      <c r="W475" s="412"/>
      <c r="X475" s="413"/>
      <c r="Y475" s="414"/>
      <c r="Z475" s="415"/>
      <c r="AA475" s="416"/>
      <c r="AB475" s="417"/>
      <c r="AC475" s="416"/>
      <c r="AD475" s="415"/>
      <c r="AE475" s="418"/>
      <c r="AF475" s="417"/>
      <c r="AG475" s="416"/>
      <c r="AH475" s="415"/>
      <c r="AI475" s="418"/>
      <c r="AJ475" s="417"/>
      <c r="AK475" s="416"/>
      <c r="AL475" s="415"/>
      <c r="AM475" s="403"/>
      <c r="AN475" s="405"/>
      <c r="AO475" s="381"/>
      <c r="AP475" s="403"/>
      <c r="AQ475" s="405"/>
      <c r="AR475" s="419"/>
      <c r="AS475" s="420"/>
      <c r="AT475" s="403"/>
      <c r="AU475" s="405"/>
      <c r="AV475" s="419"/>
      <c r="AW475" s="421"/>
      <c r="AX475" s="105" t="str">
        <f t="shared" si="142"/>
        <v/>
      </c>
      <c r="AY475" s="105" t="str">
        <f t="shared" si="143"/>
        <v/>
      </c>
      <c r="AZ475" s="540"/>
      <c r="BA475" s="513">
        <f t="shared" si="144"/>
        <v>0</v>
      </c>
      <c r="BB475" s="513">
        <f t="shared" si="145"/>
        <v>0</v>
      </c>
      <c r="BC475" s="513">
        <f t="shared" si="146"/>
        <v>0</v>
      </c>
      <c r="BD475" s="513">
        <f t="shared" si="147"/>
        <v>0</v>
      </c>
      <c r="BE475" s="513">
        <f t="shared" si="148"/>
        <v>0</v>
      </c>
      <c r="BF475" s="513">
        <f t="shared" si="159"/>
        <v>0</v>
      </c>
      <c r="BG475" s="513">
        <f t="shared" si="149"/>
        <v>0</v>
      </c>
      <c r="BH475" s="513">
        <f t="shared" si="150"/>
        <v>0</v>
      </c>
      <c r="BI475" s="513">
        <f t="shared" si="151"/>
        <v>0</v>
      </c>
      <c r="BJ475" s="513">
        <f t="shared" si="152"/>
        <v>0</v>
      </c>
      <c r="BK475" s="513">
        <f t="shared" si="153"/>
        <v>0</v>
      </c>
      <c r="BL475" s="513">
        <f t="shared" si="154"/>
        <v>0</v>
      </c>
      <c r="BM475" s="513">
        <f t="shared" si="155"/>
        <v>0</v>
      </c>
      <c r="BN475" s="513"/>
      <c r="BO475" s="513">
        <f t="shared" si="156"/>
        <v>0</v>
      </c>
      <c r="BP475" s="540"/>
      <c r="BQ475" s="540"/>
      <c r="BR475" s="540"/>
      <c r="BS475" s="540"/>
      <c r="BT475" s="540"/>
      <c r="BU475" s="540"/>
      <c r="BV475" s="540"/>
      <c r="BW475" s="539"/>
      <c r="BX475" s="539"/>
      <c r="BY475" s="539"/>
      <c r="BZ475" s="539"/>
      <c r="CA475" s="539"/>
      <c r="CB475" s="539"/>
      <c r="CC475" s="539"/>
      <c r="CD475" s="539"/>
      <c r="CE475" s="539"/>
      <c r="CF475" s="539"/>
      <c r="CG475" s="539"/>
      <c r="CH475" s="539"/>
      <c r="CI475" s="539"/>
      <c r="CJ475" s="539"/>
      <c r="CK475" s="539"/>
      <c r="CL475" s="539"/>
      <c r="CM475" s="539"/>
      <c r="CN475" s="539"/>
      <c r="CO475" s="539"/>
      <c r="CP475" s="364"/>
      <c r="CQ475" s="364"/>
    </row>
    <row r="476" spans="1:95" s="37" customFormat="1" ht="37.5" customHeight="1" x14ac:dyDescent="0.15">
      <c r="A476" s="687" t="str">
        <f>IF(B476&lt;&gt;"",設定!$C$4,"")</f>
        <v/>
      </c>
      <c r="B476" s="253" t="str">
        <f t="shared" si="157"/>
        <v/>
      </c>
      <c r="C476" s="444">
        <f t="shared" si="158"/>
        <v>464</v>
      </c>
      <c r="D476" s="767"/>
      <c r="E476" s="403"/>
      <c r="F476" s="404"/>
      <c r="G476" s="405"/>
      <c r="H476" s="406"/>
      <c r="I476" s="407"/>
      <c r="J476" s="408" t="str">
        <f>IFERROR(IF(I476="","",VLOOKUP(I476,国・地域!A:C,2,FALSE)),"正しい番号を入力してください")</f>
        <v/>
      </c>
      <c r="K476" s="409" t="str">
        <f>IFERROR(IF(I476="","",VLOOKUP(I476,国・地域!A:C,3,FALSE)),"正しい番号を入力してください")</f>
        <v/>
      </c>
      <c r="L476" s="381"/>
      <c r="M476" s="410"/>
      <c r="N476" s="411"/>
      <c r="O476" s="411"/>
      <c r="P476" s="411"/>
      <c r="Q476" s="411"/>
      <c r="R476" s="411"/>
      <c r="S476" s="411"/>
      <c r="T476" s="411"/>
      <c r="U476" s="412"/>
      <c r="V476" s="413"/>
      <c r="W476" s="412"/>
      <c r="X476" s="413"/>
      <c r="Y476" s="414"/>
      <c r="Z476" s="415"/>
      <c r="AA476" s="416"/>
      <c r="AB476" s="417"/>
      <c r="AC476" s="416"/>
      <c r="AD476" s="415"/>
      <c r="AE476" s="418"/>
      <c r="AF476" s="417"/>
      <c r="AG476" s="416"/>
      <c r="AH476" s="415"/>
      <c r="AI476" s="418"/>
      <c r="AJ476" s="417"/>
      <c r="AK476" s="416"/>
      <c r="AL476" s="415"/>
      <c r="AM476" s="403"/>
      <c r="AN476" s="405"/>
      <c r="AO476" s="381"/>
      <c r="AP476" s="403"/>
      <c r="AQ476" s="405"/>
      <c r="AR476" s="419"/>
      <c r="AS476" s="420"/>
      <c r="AT476" s="403"/>
      <c r="AU476" s="405"/>
      <c r="AV476" s="419"/>
      <c r="AW476" s="421"/>
      <c r="AX476" s="105" t="str">
        <f t="shared" si="142"/>
        <v/>
      </c>
      <c r="AY476" s="105" t="str">
        <f t="shared" si="143"/>
        <v/>
      </c>
      <c r="AZ476" s="540"/>
      <c r="BA476" s="513">
        <f t="shared" si="144"/>
        <v>0</v>
      </c>
      <c r="BB476" s="513">
        <f t="shared" si="145"/>
        <v>0</v>
      </c>
      <c r="BC476" s="513">
        <f t="shared" si="146"/>
        <v>0</v>
      </c>
      <c r="BD476" s="513">
        <f t="shared" si="147"/>
        <v>0</v>
      </c>
      <c r="BE476" s="513">
        <f t="shared" si="148"/>
        <v>0</v>
      </c>
      <c r="BF476" s="513">
        <f t="shared" si="159"/>
        <v>0</v>
      </c>
      <c r="BG476" s="513">
        <f t="shared" si="149"/>
        <v>0</v>
      </c>
      <c r="BH476" s="513">
        <f t="shared" si="150"/>
        <v>0</v>
      </c>
      <c r="BI476" s="513">
        <f t="shared" si="151"/>
        <v>0</v>
      </c>
      <c r="BJ476" s="513">
        <f t="shared" si="152"/>
        <v>0</v>
      </c>
      <c r="BK476" s="513">
        <f t="shared" si="153"/>
        <v>0</v>
      </c>
      <c r="BL476" s="513">
        <f t="shared" si="154"/>
        <v>0</v>
      </c>
      <c r="BM476" s="513">
        <f t="shared" si="155"/>
        <v>0</v>
      </c>
      <c r="BN476" s="513"/>
      <c r="BO476" s="513">
        <f t="shared" si="156"/>
        <v>0</v>
      </c>
      <c r="BP476" s="540"/>
      <c r="BQ476" s="540"/>
      <c r="BR476" s="540"/>
      <c r="BS476" s="540"/>
      <c r="BT476" s="540"/>
      <c r="BU476" s="540"/>
      <c r="BV476" s="540"/>
      <c r="BW476" s="539"/>
      <c r="BX476" s="539"/>
      <c r="BY476" s="539"/>
      <c r="BZ476" s="539"/>
      <c r="CA476" s="539"/>
      <c r="CB476" s="539"/>
      <c r="CC476" s="539"/>
      <c r="CD476" s="539"/>
      <c r="CE476" s="539"/>
      <c r="CF476" s="539"/>
      <c r="CG476" s="539"/>
      <c r="CH476" s="539"/>
      <c r="CI476" s="539"/>
      <c r="CJ476" s="539"/>
      <c r="CK476" s="539"/>
      <c r="CL476" s="539"/>
      <c r="CM476" s="539"/>
      <c r="CN476" s="539"/>
      <c r="CO476" s="539"/>
      <c r="CP476" s="364"/>
      <c r="CQ476" s="364"/>
    </row>
    <row r="477" spans="1:95" s="37" customFormat="1" ht="37.5" customHeight="1" x14ac:dyDescent="0.15">
      <c r="A477" s="738" t="str">
        <f>IF(B477&lt;&gt;"",設定!$C$4,"")</f>
        <v/>
      </c>
      <c r="B477" s="254" t="str">
        <f t="shared" si="157"/>
        <v/>
      </c>
      <c r="C477" s="445">
        <f t="shared" si="158"/>
        <v>465</v>
      </c>
      <c r="D477" s="768"/>
      <c r="E477" s="422"/>
      <c r="F477" s="423"/>
      <c r="G477" s="424"/>
      <c r="H477" s="425"/>
      <c r="I477" s="426"/>
      <c r="J477" s="427" t="str">
        <f>IFERROR(IF(I477="","",VLOOKUP(I477,国・地域!A:C,2,FALSE)),"正しい番号を入力してください")</f>
        <v/>
      </c>
      <c r="K477" s="428" t="str">
        <f>IFERROR(IF(I477="","",VLOOKUP(I477,国・地域!A:C,3,FALSE)),"正しい番号を入力してください")</f>
        <v/>
      </c>
      <c r="L477" s="382"/>
      <c r="M477" s="429"/>
      <c r="N477" s="430"/>
      <c r="O477" s="430"/>
      <c r="P477" s="430"/>
      <c r="Q477" s="430"/>
      <c r="R477" s="430"/>
      <c r="S477" s="430"/>
      <c r="T477" s="430"/>
      <c r="U477" s="431"/>
      <c r="V477" s="432"/>
      <c r="W477" s="431"/>
      <c r="X477" s="432"/>
      <c r="Y477" s="433"/>
      <c r="Z477" s="434"/>
      <c r="AA477" s="435"/>
      <c r="AB477" s="436"/>
      <c r="AC477" s="435"/>
      <c r="AD477" s="434"/>
      <c r="AE477" s="437"/>
      <c r="AF477" s="436"/>
      <c r="AG477" s="435"/>
      <c r="AH477" s="434"/>
      <c r="AI477" s="437"/>
      <c r="AJ477" s="436"/>
      <c r="AK477" s="435"/>
      <c r="AL477" s="434"/>
      <c r="AM477" s="422"/>
      <c r="AN477" s="424"/>
      <c r="AO477" s="382"/>
      <c r="AP477" s="422"/>
      <c r="AQ477" s="424"/>
      <c r="AR477" s="438"/>
      <c r="AS477" s="439"/>
      <c r="AT477" s="422"/>
      <c r="AU477" s="424"/>
      <c r="AV477" s="438"/>
      <c r="AW477" s="440"/>
      <c r="AX477" s="105" t="str">
        <f t="shared" si="142"/>
        <v/>
      </c>
      <c r="AY477" s="105" t="str">
        <f t="shared" si="143"/>
        <v/>
      </c>
      <c r="AZ477" s="540"/>
      <c r="BA477" s="513">
        <f t="shared" si="144"/>
        <v>0</v>
      </c>
      <c r="BB477" s="513">
        <f t="shared" si="145"/>
        <v>0</v>
      </c>
      <c r="BC477" s="513">
        <f t="shared" si="146"/>
        <v>0</v>
      </c>
      <c r="BD477" s="513">
        <f t="shared" si="147"/>
        <v>0</v>
      </c>
      <c r="BE477" s="513">
        <f t="shared" si="148"/>
        <v>0</v>
      </c>
      <c r="BF477" s="513">
        <f t="shared" si="159"/>
        <v>0</v>
      </c>
      <c r="BG477" s="513">
        <f t="shared" si="149"/>
        <v>0</v>
      </c>
      <c r="BH477" s="513">
        <f t="shared" si="150"/>
        <v>0</v>
      </c>
      <c r="BI477" s="513">
        <f t="shared" si="151"/>
        <v>0</v>
      </c>
      <c r="BJ477" s="513">
        <f t="shared" si="152"/>
        <v>0</v>
      </c>
      <c r="BK477" s="513">
        <f t="shared" si="153"/>
        <v>0</v>
      </c>
      <c r="BL477" s="513">
        <f t="shared" si="154"/>
        <v>0</v>
      </c>
      <c r="BM477" s="513">
        <f t="shared" si="155"/>
        <v>0</v>
      </c>
      <c r="BN477" s="513"/>
      <c r="BO477" s="513">
        <f t="shared" si="156"/>
        <v>0</v>
      </c>
      <c r="BP477" s="540"/>
      <c r="BQ477" s="540"/>
      <c r="BR477" s="540"/>
      <c r="BS477" s="540"/>
      <c r="BT477" s="540"/>
      <c r="BU477" s="540"/>
      <c r="BV477" s="540"/>
      <c r="BW477" s="539"/>
      <c r="BX477" s="539"/>
      <c r="BY477" s="539"/>
      <c r="BZ477" s="539"/>
      <c r="CA477" s="539"/>
      <c r="CB477" s="539"/>
      <c r="CC477" s="539"/>
      <c r="CD477" s="539"/>
      <c r="CE477" s="539"/>
      <c r="CF477" s="539"/>
      <c r="CG477" s="539"/>
      <c r="CH477" s="539"/>
      <c r="CI477" s="539"/>
      <c r="CJ477" s="539"/>
      <c r="CK477" s="539"/>
      <c r="CL477" s="539"/>
      <c r="CM477" s="539"/>
      <c r="CN477" s="539"/>
      <c r="CO477" s="539"/>
      <c r="CP477" s="364"/>
      <c r="CQ477" s="364"/>
    </row>
    <row r="478" spans="1:95" s="37" customFormat="1" ht="37.5" customHeight="1" x14ac:dyDescent="0.15">
      <c r="A478" s="739" t="str">
        <f>IF(B478&lt;&gt;"",設定!$C$4,"")</f>
        <v/>
      </c>
      <c r="B478" s="731" t="str">
        <f t="shared" si="157"/>
        <v/>
      </c>
      <c r="C478" s="376">
        <f t="shared" si="158"/>
        <v>466</v>
      </c>
      <c r="D478" s="766"/>
      <c r="E478" s="384"/>
      <c r="F478" s="385"/>
      <c r="G478" s="386"/>
      <c r="H478" s="387"/>
      <c r="I478" s="388"/>
      <c r="J478" s="389" t="str">
        <f>IFERROR(IF(I478="","",VLOOKUP(I478,国・地域!A:C,2,FALSE)),"正しい番号を入力してください")</f>
        <v/>
      </c>
      <c r="K478" s="390" t="str">
        <f>IFERROR(IF(I478="","",VLOOKUP(I478,国・地域!A:C,3,FALSE)),"正しい番号を入力してください")</f>
        <v/>
      </c>
      <c r="L478" s="383"/>
      <c r="M478" s="391"/>
      <c r="N478" s="392"/>
      <c r="O478" s="392"/>
      <c r="P478" s="392"/>
      <c r="Q478" s="392"/>
      <c r="R478" s="392"/>
      <c r="S478" s="392"/>
      <c r="T478" s="392"/>
      <c r="U478" s="393"/>
      <c r="V478" s="394"/>
      <c r="W478" s="393"/>
      <c r="X478" s="394"/>
      <c r="Y478" s="395"/>
      <c r="Z478" s="396"/>
      <c r="AA478" s="397"/>
      <c r="AB478" s="398"/>
      <c r="AC478" s="397"/>
      <c r="AD478" s="396"/>
      <c r="AE478" s="399"/>
      <c r="AF478" s="398"/>
      <c r="AG478" s="397"/>
      <c r="AH478" s="396"/>
      <c r="AI478" s="399"/>
      <c r="AJ478" s="398"/>
      <c r="AK478" s="397"/>
      <c r="AL478" s="396"/>
      <c r="AM478" s="384"/>
      <c r="AN478" s="386"/>
      <c r="AO478" s="383"/>
      <c r="AP478" s="384"/>
      <c r="AQ478" s="386"/>
      <c r="AR478" s="400"/>
      <c r="AS478" s="401"/>
      <c r="AT478" s="384"/>
      <c r="AU478" s="386"/>
      <c r="AV478" s="400"/>
      <c r="AW478" s="402"/>
      <c r="AX478" s="105" t="str">
        <f t="shared" ref="AX478:AX512" si="160">IF(SUM(BA478:BM478)&gt;0,"←未入力あり","")</f>
        <v/>
      </c>
      <c r="AY478" s="105" t="str">
        <f t="shared" ref="AY478:AY512" si="161">IF(BO478&lt;&gt;0,"←入力エラー","")</f>
        <v/>
      </c>
      <c r="AZ478" s="540"/>
      <c r="BA478" s="513">
        <f t="shared" ref="BA478:BA512" si="162">IF(AND($D478&lt;&gt;"",E478="",F478=""),1,0)</f>
        <v>0</v>
      </c>
      <c r="BB478" s="513">
        <f t="shared" ref="BB478:BB512" si="163">IF(AND($D478&lt;&gt;"",G478="",H478=""),1,0)</f>
        <v>0</v>
      </c>
      <c r="BC478" s="513">
        <f t="shared" ref="BC478:BC512" si="164">IF(AND($D478&lt;&gt;"",I478=""),1,0)</f>
        <v>0</v>
      </c>
      <c r="BD478" s="513">
        <f t="shared" ref="BD478:BD512" si="165">IF(AND(I478=801,L478=""),1,0)</f>
        <v>0</v>
      </c>
      <c r="BE478" s="513">
        <f t="shared" ref="BE478:BE512" si="166">IF(AND($D478&lt;&gt;"",COUNTA(M478:V478)=0),1,0)</f>
        <v>0</v>
      </c>
      <c r="BF478" s="513">
        <f t="shared" si="159"/>
        <v>0</v>
      </c>
      <c r="BG478" s="513">
        <f t="shared" ref="BG478:BG512" si="167">IF(AND($D478&lt;&gt;"",OR(Y478="",Z478="")),1,0)</f>
        <v>0</v>
      </c>
      <c r="BH478" s="513">
        <f t="shared" ref="BH478:BH512" si="168">IF(AND($D478&lt;&gt;"",$P478="○",OR(AA478="",AB478="",AC478="",AD478="")),1,0)</f>
        <v>0</v>
      </c>
      <c r="BI478" s="513">
        <f t="shared" ref="BI478:BI512" si="169">IF(AND($D478&lt;&gt;"",$Q478="○",OR(AE478="",AF478="",AG478="",AH478="")),1,0)</f>
        <v>0</v>
      </c>
      <c r="BJ478" s="513">
        <f t="shared" ref="BJ478:BJ512" si="170">IF(AND($D478&lt;&gt;"",$R478="○",OR(AI478="",AJ478="",AK478="",AL478="")),1,0)</f>
        <v>0</v>
      </c>
      <c r="BK478" s="513">
        <f t="shared" ref="BK478:BK512" si="171">IF(AND($D478&lt;&gt;"",$P478="○",OR(AM478="",AN478="",AO478="")),1,0)</f>
        <v>0</v>
      </c>
      <c r="BL478" s="513">
        <f t="shared" ref="BL478:BL512" si="172">IF(AND($D478&lt;&gt;"",$Q478="○",OR(AP478="",AQ478="",AR478="",AS478="")),1,0)</f>
        <v>0</v>
      </c>
      <c r="BM478" s="513">
        <f t="shared" ref="BM478:BM512" si="173">IF(AND($D478&lt;&gt;"",$R478="○",OR(AT478="",AU478="",AV478="",AW478="")),1,0)</f>
        <v>0</v>
      </c>
      <c r="BN478" s="513"/>
      <c r="BO478" s="513">
        <f t="shared" ref="BO478:BO512" si="174">IF(AND(COUNTA(M478:U478)&lt;&gt;0,V478&lt;&gt;""),1,0)</f>
        <v>0</v>
      </c>
      <c r="BP478" s="540"/>
      <c r="BQ478" s="540"/>
      <c r="BR478" s="540"/>
      <c r="BS478" s="540"/>
      <c r="BT478" s="540"/>
      <c r="BU478" s="540"/>
      <c r="BV478" s="540"/>
      <c r="BW478" s="539"/>
      <c r="BX478" s="539"/>
      <c r="BY478" s="539"/>
      <c r="BZ478" s="539"/>
      <c r="CA478" s="539"/>
      <c r="CB478" s="539"/>
      <c r="CC478" s="539"/>
      <c r="CD478" s="539"/>
      <c r="CE478" s="539"/>
      <c r="CF478" s="539"/>
      <c r="CG478" s="539"/>
      <c r="CH478" s="539"/>
      <c r="CI478" s="539"/>
      <c r="CJ478" s="539"/>
      <c r="CK478" s="539"/>
      <c r="CL478" s="539"/>
      <c r="CM478" s="539"/>
      <c r="CN478" s="539"/>
      <c r="CO478" s="539"/>
      <c r="CP478" s="364"/>
      <c r="CQ478" s="364"/>
    </row>
    <row r="479" spans="1:95" s="37" customFormat="1" ht="37.5" customHeight="1" x14ac:dyDescent="0.15">
      <c r="A479" s="687" t="str">
        <f>IF(B479&lt;&gt;"",設定!$C$4,"")</f>
        <v/>
      </c>
      <c r="B479" s="253" t="str">
        <f t="shared" si="157"/>
        <v/>
      </c>
      <c r="C479" s="444">
        <f t="shared" si="158"/>
        <v>467</v>
      </c>
      <c r="D479" s="767"/>
      <c r="E479" s="403"/>
      <c r="F479" s="404"/>
      <c r="G479" s="405"/>
      <c r="H479" s="406"/>
      <c r="I479" s="407"/>
      <c r="J479" s="408" t="str">
        <f>IFERROR(IF(I479="","",VLOOKUP(I479,国・地域!A:C,2,FALSE)),"正しい番号を入力してください")</f>
        <v/>
      </c>
      <c r="K479" s="409" t="str">
        <f>IFERROR(IF(I479="","",VLOOKUP(I479,国・地域!A:C,3,FALSE)),"正しい番号を入力してください")</f>
        <v/>
      </c>
      <c r="L479" s="381"/>
      <c r="M479" s="410"/>
      <c r="N479" s="411"/>
      <c r="O479" s="411"/>
      <c r="P479" s="411"/>
      <c r="Q479" s="411"/>
      <c r="R479" s="411"/>
      <c r="S479" s="411"/>
      <c r="T479" s="411"/>
      <c r="U479" s="412"/>
      <c r="V479" s="413"/>
      <c r="W479" s="412"/>
      <c r="X479" s="413"/>
      <c r="Y479" s="414"/>
      <c r="Z479" s="415"/>
      <c r="AA479" s="416"/>
      <c r="AB479" s="417"/>
      <c r="AC479" s="416"/>
      <c r="AD479" s="415"/>
      <c r="AE479" s="418"/>
      <c r="AF479" s="417"/>
      <c r="AG479" s="416"/>
      <c r="AH479" s="415"/>
      <c r="AI479" s="418"/>
      <c r="AJ479" s="417"/>
      <c r="AK479" s="416"/>
      <c r="AL479" s="415"/>
      <c r="AM479" s="403"/>
      <c r="AN479" s="405"/>
      <c r="AO479" s="381"/>
      <c r="AP479" s="403"/>
      <c r="AQ479" s="405"/>
      <c r="AR479" s="419"/>
      <c r="AS479" s="420"/>
      <c r="AT479" s="403"/>
      <c r="AU479" s="405"/>
      <c r="AV479" s="419"/>
      <c r="AW479" s="421"/>
      <c r="AX479" s="105" t="str">
        <f t="shared" si="160"/>
        <v/>
      </c>
      <c r="AY479" s="105" t="str">
        <f t="shared" si="161"/>
        <v/>
      </c>
      <c r="AZ479" s="540"/>
      <c r="BA479" s="513">
        <f t="shared" si="162"/>
        <v>0</v>
      </c>
      <c r="BB479" s="513">
        <f t="shared" si="163"/>
        <v>0</v>
      </c>
      <c r="BC479" s="513">
        <f t="shared" si="164"/>
        <v>0</v>
      </c>
      <c r="BD479" s="513">
        <f t="shared" si="165"/>
        <v>0</v>
      </c>
      <c r="BE479" s="513">
        <f t="shared" si="166"/>
        <v>0</v>
      </c>
      <c r="BF479" s="513">
        <f t="shared" si="159"/>
        <v>0</v>
      </c>
      <c r="BG479" s="513">
        <f t="shared" si="167"/>
        <v>0</v>
      </c>
      <c r="BH479" s="513">
        <f t="shared" si="168"/>
        <v>0</v>
      </c>
      <c r="BI479" s="513">
        <f t="shared" si="169"/>
        <v>0</v>
      </c>
      <c r="BJ479" s="513">
        <f t="shared" si="170"/>
        <v>0</v>
      </c>
      <c r="BK479" s="513">
        <f t="shared" si="171"/>
        <v>0</v>
      </c>
      <c r="BL479" s="513">
        <f t="shared" si="172"/>
        <v>0</v>
      </c>
      <c r="BM479" s="513">
        <f t="shared" si="173"/>
        <v>0</v>
      </c>
      <c r="BN479" s="513"/>
      <c r="BO479" s="513">
        <f t="shared" si="174"/>
        <v>0</v>
      </c>
      <c r="BP479" s="540"/>
      <c r="BQ479" s="540"/>
      <c r="BR479" s="540"/>
      <c r="BS479" s="540"/>
      <c r="BT479" s="540"/>
      <c r="BU479" s="540"/>
      <c r="BV479" s="540"/>
      <c r="BW479" s="539"/>
      <c r="BX479" s="539"/>
      <c r="BY479" s="539"/>
      <c r="BZ479" s="539"/>
      <c r="CA479" s="539"/>
      <c r="CB479" s="539"/>
      <c r="CC479" s="539"/>
      <c r="CD479" s="539"/>
      <c r="CE479" s="539"/>
      <c r="CF479" s="539"/>
      <c r="CG479" s="539"/>
      <c r="CH479" s="539"/>
      <c r="CI479" s="539"/>
      <c r="CJ479" s="539"/>
      <c r="CK479" s="539"/>
      <c r="CL479" s="539"/>
      <c r="CM479" s="539"/>
      <c r="CN479" s="539"/>
      <c r="CO479" s="539"/>
      <c r="CP479" s="364"/>
      <c r="CQ479" s="364"/>
    </row>
    <row r="480" spans="1:95" s="37" customFormat="1" ht="37.5" customHeight="1" x14ac:dyDescent="0.15">
      <c r="A480" s="687" t="str">
        <f>IF(B480&lt;&gt;"",設定!$C$4,"")</f>
        <v/>
      </c>
      <c r="B480" s="253" t="str">
        <f t="shared" si="157"/>
        <v/>
      </c>
      <c r="C480" s="444">
        <f t="shared" si="158"/>
        <v>468</v>
      </c>
      <c r="D480" s="767"/>
      <c r="E480" s="403"/>
      <c r="F480" s="404"/>
      <c r="G480" s="405"/>
      <c r="H480" s="406"/>
      <c r="I480" s="407"/>
      <c r="J480" s="408" t="str">
        <f>IFERROR(IF(I480="","",VLOOKUP(I480,国・地域!A:C,2,FALSE)),"正しい番号を入力してください")</f>
        <v/>
      </c>
      <c r="K480" s="409" t="str">
        <f>IFERROR(IF(I480="","",VLOOKUP(I480,国・地域!A:C,3,FALSE)),"正しい番号を入力してください")</f>
        <v/>
      </c>
      <c r="L480" s="381"/>
      <c r="M480" s="410"/>
      <c r="N480" s="411"/>
      <c r="O480" s="411"/>
      <c r="P480" s="411"/>
      <c r="Q480" s="411"/>
      <c r="R480" s="411"/>
      <c r="S480" s="411"/>
      <c r="T480" s="411"/>
      <c r="U480" s="412"/>
      <c r="V480" s="413"/>
      <c r="W480" s="412"/>
      <c r="X480" s="413"/>
      <c r="Y480" s="414"/>
      <c r="Z480" s="415"/>
      <c r="AA480" s="416"/>
      <c r="AB480" s="417"/>
      <c r="AC480" s="416"/>
      <c r="AD480" s="415"/>
      <c r="AE480" s="418"/>
      <c r="AF480" s="417"/>
      <c r="AG480" s="416"/>
      <c r="AH480" s="415"/>
      <c r="AI480" s="418"/>
      <c r="AJ480" s="417"/>
      <c r="AK480" s="416"/>
      <c r="AL480" s="415"/>
      <c r="AM480" s="403"/>
      <c r="AN480" s="405"/>
      <c r="AO480" s="381"/>
      <c r="AP480" s="403"/>
      <c r="AQ480" s="405"/>
      <c r="AR480" s="419"/>
      <c r="AS480" s="420"/>
      <c r="AT480" s="403"/>
      <c r="AU480" s="405"/>
      <c r="AV480" s="419"/>
      <c r="AW480" s="421"/>
      <c r="AX480" s="105" t="str">
        <f t="shared" si="160"/>
        <v/>
      </c>
      <c r="AY480" s="105" t="str">
        <f t="shared" si="161"/>
        <v/>
      </c>
      <c r="AZ480" s="540"/>
      <c r="BA480" s="513">
        <f t="shared" si="162"/>
        <v>0</v>
      </c>
      <c r="BB480" s="513">
        <f t="shared" si="163"/>
        <v>0</v>
      </c>
      <c r="BC480" s="513">
        <f t="shared" si="164"/>
        <v>0</v>
      </c>
      <c r="BD480" s="513">
        <f t="shared" si="165"/>
        <v>0</v>
      </c>
      <c r="BE480" s="513">
        <f t="shared" si="166"/>
        <v>0</v>
      </c>
      <c r="BF480" s="513">
        <f t="shared" si="159"/>
        <v>0</v>
      </c>
      <c r="BG480" s="513">
        <f t="shared" si="167"/>
        <v>0</v>
      </c>
      <c r="BH480" s="513">
        <f t="shared" si="168"/>
        <v>0</v>
      </c>
      <c r="BI480" s="513">
        <f t="shared" si="169"/>
        <v>0</v>
      </c>
      <c r="BJ480" s="513">
        <f t="shared" si="170"/>
        <v>0</v>
      </c>
      <c r="BK480" s="513">
        <f t="shared" si="171"/>
        <v>0</v>
      </c>
      <c r="BL480" s="513">
        <f t="shared" si="172"/>
        <v>0</v>
      </c>
      <c r="BM480" s="513">
        <f t="shared" si="173"/>
        <v>0</v>
      </c>
      <c r="BN480" s="513"/>
      <c r="BO480" s="513">
        <f t="shared" si="174"/>
        <v>0</v>
      </c>
      <c r="BP480" s="540"/>
      <c r="BQ480" s="540"/>
      <c r="BR480" s="540"/>
      <c r="BS480" s="540"/>
      <c r="BT480" s="540"/>
      <c r="BU480" s="540"/>
      <c r="BV480" s="540"/>
      <c r="BW480" s="539"/>
      <c r="BX480" s="539"/>
      <c r="BY480" s="539"/>
      <c r="BZ480" s="539"/>
      <c r="CA480" s="539"/>
      <c r="CB480" s="539"/>
      <c r="CC480" s="539"/>
      <c r="CD480" s="539"/>
      <c r="CE480" s="539"/>
      <c r="CF480" s="539"/>
      <c r="CG480" s="539"/>
      <c r="CH480" s="539"/>
      <c r="CI480" s="539"/>
      <c r="CJ480" s="539"/>
      <c r="CK480" s="539"/>
      <c r="CL480" s="539"/>
      <c r="CM480" s="539"/>
      <c r="CN480" s="539"/>
      <c r="CO480" s="539"/>
      <c r="CP480" s="364"/>
      <c r="CQ480" s="364"/>
    </row>
    <row r="481" spans="1:95" s="37" customFormat="1" ht="37.5" customHeight="1" x14ac:dyDescent="0.15">
      <c r="A481" s="687" t="str">
        <f>IF(B481&lt;&gt;"",設定!$C$4,"")</f>
        <v/>
      </c>
      <c r="B481" s="253" t="str">
        <f t="shared" si="157"/>
        <v/>
      </c>
      <c r="C481" s="444">
        <f t="shared" si="158"/>
        <v>469</v>
      </c>
      <c r="D481" s="767"/>
      <c r="E481" s="403"/>
      <c r="F481" s="404"/>
      <c r="G481" s="405"/>
      <c r="H481" s="406"/>
      <c r="I481" s="407"/>
      <c r="J481" s="408" t="str">
        <f>IFERROR(IF(I481="","",VLOOKUP(I481,国・地域!A:C,2,FALSE)),"正しい番号を入力してください")</f>
        <v/>
      </c>
      <c r="K481" s="409" t="str">
        <f>IFERROR(IF(I481="","",VLOOKUP(I481,国・地域!A:C,3,FALSE)),"正しい番号を入力してください")</f>
        <v/>
      </c>
      <c r="L481" s="381"/>
      <c r="M481" s="410"/>
      <c r="N481" s="411"/>
      <c r="O481" s="411"/>
      <c r="P481" s="411"/>
      <c r="Q481" s="411"/>
      <c r="R481" s="411"/>
      <c r="S481" s="411"/>
      <c r="T481" s="411"/>
      <c r="U481" s="412"/>
      <c r="V481" s="413"/>
      <c r="W481" s="412"/>
      <c r="X481" s="413"/>
      <c r="Y481" s="414"/>
      <c r="Z481" s="415"/>
      <c r="AA481" s="416"/>
      <c r="AB481" s="417"/>
      <c r="AC481" s="416"/>
      <c r="AD481" s="415"/>
      <c r="AE481" s="418"/>
      <c r="AF481" s="417"/>
      <c r="AG481" s="416"/>
      <c r="AH481" s="415"/>
      <c r="AI481" s="418"/>
      <c r="AJ481" s="417"/>
      <c r="AK481" s="416"/>
      <c r="AL481" s="415"/>
      <c r="AM481" s="403"/>
      <c r="AN481" s="405"/>
      <c r="AO481" s="381"/>
      <c r="AP481" s="403"/>
      <c r="AQ481" s="405"/>
      <c r="AR481" s="419"/>
      <c r="AS481" s="420"/>
      <c r="AT481" s="403"/>
      <c r="AU481" s="405"/>
      <c r="AV481" s="419"/>
      <c r="AW481" s="421"/>
      <c r="AX481" s="105" t="str">
        <f t="shared" si="160"/>
        <v/>
      </c>
      <c r="AY481" s="105" t="str">
        <f t="shared" si="161"/>
        <v/>
      </c>
      <c r="AZ481" s="540"/>
      <c r="BA481" s="513">
        <f t="shared" si="162"/>
        <v>0</v>
      </c>
      <c r="BB481" s="513">
        <f t="shared" si="163"/>
        <v>0</v>
      </c>
      <c r="BC481" s="513">
        <f t="shared" si="164"/>
        <v>0</v>
      </c>
      <c r="BD481" s="513">
        <f t="shared" si="165"/>
        <v>0</v>
      </c>
      <c r="BE481" s="513">
        <f t="shared" si="166"/>
        <v>0</v>
      </c>
      <c r="BF481" s="513">
        <f t="shared" si="159"/>
        <v>0</v>
      </c>
      <c r="BG481" s="513">
        <f t="shared" si="167"/>
        <v>0</v>
      </c>
      <c r="BH481" s="513">
        <f t="shared" si="168"/>
        <v>0</v>
      </c>
      <c r="BI481" s="513">
        <f t="shared" si="169"/>
        <v>0</v>
      </c>
      <c r="BJ481" s="513">
        <f t="shared" si="170"/>
        <v>0</v>
      </c>
      <c r="BK481" s="513">
        <f t="shared" si="171"/>
        <v>0</v>
      </c>
      <c r="BL481" s="513">
        <f t="shared" si="172"/>
        <v>0</v>
      </c>
      <c r="BM481" s="513">
        <f t="shared" si="173"/>
        <v>0</v>
      </c>
      <c r="BN481" s="513"/>
      <c r="BO481" s="513">
        <f t="shared" si="174"/>
        <v>0</v>
      </c>
      <c r="BP481" s="540"/>
      <c r="BQ481" s="540"/>
      <c r="BR481" s="540"/>
      <c r="BS481" s="540"/>
      <c r="BT481" s="540"/>
      <c r="BU481" s="540"/>
      <c r="BV481" s="540"/>
      <c r="BW481" s="539"/>
      <c r="BX481" s="539"/>
      <c r="BY481" s="539"/>
      <c r="BZ481" s="539"/>
      <c r="CA481" s="539"/>
      <c r="CB481" s="539"/>
      <c r="CC481" s="539"/>
      <c r="CD481" s="539"/>
      <c r="CE481" s="539"/>
      <c r="CF481" s="539"/>
      <c r="CG481" s="539"/>
      <c r="CH481" s="539"/>
      <c r="CI481" s="539"/>
      <c r="CJ481" s="539"/>
      <c r="CK481" s="539"/>
      <c r="CL481" s="539"/>
      <c r="CM481" s="539"/>
      <c r="CN481" s="539"/>
      <c r="CO481" s="539"/>
      <c r="CP481" s="364"/>
      <c r="CQ481" s="364"/>
    </row>
    <row r="482" spans="1:95" s="37" customFormat="1" ht="37.5" customHeight="1" x14ac:dyDescent="0.15">
      <c r="A482" s="738" t="str">
        <f>IF(B482&lt;&gt;"",設定!$C$4,"")</f>
        <v/>
      </c>
      <c r="B482" s="254" t="str">
        <f t="shared" si="157"/>
        <v/>
      </c>
      <c r="C482" s="445">
        <f t="shared" si="158"/>
        <v>470</v>
      </c>
      <c r="D482" s="768"/>
      <c r="E482" s="422"/>
      <c r="F482" s="423"/>
      <c r="G482" s="424"/>
      <c r="H482" s="425"/>
      <c r="I482" s="426"/>
      <c r="J482" s="427" t="str">
        <f>IFERROR(IF(I482="","",VLOOKUP(I482,国・地域!A:C,2,FALSE)),"正しい番号を入力してください")</f>
        <v/>
      </c>
      <c r="K482" s="428" t="str">
        <f>IFERROR(IF(I482="","",VLOOKUP(I482,国・地域!A:C,3,FALSE)),"正しい番号を入力してください")</f>
        <v/>
      </c>
      <c r="L482" s="382"/>
      <c r="M482" s="429"/>
      <c r="N482" s="430"/>
      <c r="O482" s="430"/>
      <c r="P482" s="430"/>
      <c r="Q482" s="430"/>
      <c r="R482" s="430"/>
      <c r="S482" s="430"/>
      <c r="T482" s="430"/>
      <c r="U482" s="431"/>
      <c r="V482" s="432"/>
      <c r="W482" s="431"/>
      <c r="X482" s="432"/>
      <c r="Y482" s="433"/>
      <c r="Z482" s="434"/>
      <c r="AA482" s="435"/>
      <c r="AB482" s="436"/>
      <c r="AC482" s="435"/>
      <c r="AD482" s="434"/>
      <c r="AE482" s="437"/>
      <c r="AF482" s="436"/>
      <c r="AG482" s="435"/>
      <c r="AH482" s="434"/>
      <c r="AI482" s="437"/>
      <c r="AJ482" s="436"/>
      <c r="AK482" s="435"/>
      <c r="AL482" s="434"/>
      <c r="AM482" s="422"/>
      <c r="AN482" s="424"/>
      <c r="AO482" s="382"/>
      <c r="AP482" s="422"/>
      <c r="AQ482" s="424"/>
      <c r="AR482" s="438"/>
      <c r="AS482" s="439"/>
      <c r="AT482" s="422"/>
      <c r="AU482" s="424"/>
      <c r="AV482" s="438"/>
      <c r="AW482" s="440"/>
      <c r="AX482" s="105" t="str">
        <f t="shared" si="160"/>
        <v/>
      </c>
      <c r="AY482" s="105" t="str">
        <f t="shared" si="161"/>
        <v/>
      </c>
      <c r="AZ482" s="540"/>
      <c r="BA482" s="513">
        <f t="shared" si="162"/>
        <v>0</v>
      </c>
      <c r="BB482" s="513">
        <f t="shared" si="163"/>
        <v>0</v>
      </c>
      <c r="BC482" s="513">
        <f t="shared" si="164"/>
        <v>0</v>
      </c>
      <c r="BD482" s="513">
        <f t="shared" si="165"/>
        <v>0</v>
      </c>
      <c r="BE482" s="513">
        <f t="shared" si="166"/>
        <v>0</v>
      </c>
      <c r="BF482" s="513">
        <f t="shared" si="159"/>
        <v>0</v>
      </c>
      <c r="BG482" s="513">
        <f t="shared" si="167"/>
        <v>0</v>
      </c>
      <c r="BH482" s="513">
        <f t="shared" si="168"/>
        <v>0</v>
      </c>
      <c r="BI482" s="513">
        <f t="shared" si="169"/>
        <v>0</v>
      </c>
      <c r="BJ482" s="513">
        <f t="shared" si="170"/>
        <v>0</v>
      </c>
      <c r="BK482" s="513">
        <f t="shared" si="171"/>
        <v>0</v>
      </c>
      <c r="BL482" s="513">
        <f t="shared" si="172"/>
        <v>0</v>
      </c>
      <c r="BM482" s="513">
        <f t="shared" si="173"/>
        <v>0</v>
      </c>
      <c r="BN482" s="513"/>
      <c r="BO482" s="513">
        <f t="shared" si="174"/>
        <v>0</v>
      </c>
      <c r="BP482" s="540"/>
      <c r="BQ482" s="540"/>
      <c r="BR482" s="540"/>
      <c r="BS482" s="540"/>
      <c r="BT482" s="540"/>
      <c r="BU482" s="540"/>
      <c r="BV482" s="540"/>
      <c r="BW482" s="539"/>
      <c r="BX482" s="539"/>
      <c r="BY482" s="539"/>
      <c r="BZ482" s="539"/>
      <c r="CA482" s="539"/>
      <c r="CB482" s="539"/>
      <c r="CC482" s="539"/>
      <c r="CD482" s="539"/>
      <c r="CE482" s="539"/>
      <c r="CF482" s="539"/>
      <c r="CG482" s="539"/>
      <c r="CH482" s="539"/>
      <c r="CI482" s="539"/>
      <c r="CJ482" s="539"/>
      <c r="CK482" s="539"/>
      <c r="CL482" s="539"/>
      <c r="CM482" s="539"/>
      <c r="CN482" s="539"/>
      <c r="CO482" s="539"/>
      <c r="CP482" s="364"/>
      <c r="CQ482" s="364"/>
    </row>
    <row r="483" spans="1:95" s="37" customFormat="1" ht="37.5" customHeight="1" x14ac:dyDescent="0.15">
      <c r="A483" s="739" t="str">
        <f>IF(B483&lt;&gt;"",設定!$C$4,"")</f>
        <v/>
      </c>
      <c r="B483" s="731" t="str">
        <f t="shared" si="157"/>
        <v/>
      </c>
      <c r="C483" s="376">
        <f t="shared" si="158"/>
        <v>471</v>
      </c>
      <c r="D483" s="766"/>
      <c r="E483" s="384"/>
      <c r="F483" s="385"/>
      <c r="G483" s="386"/>
      <c r="H483" s="387"/>
      <c r="I483" s="388"/>
      <c r="J483" s="389" t="str">
        <f>IFERROR(IF(I483="","",VLOOKUP(I483,国・地域!A:C,2,FALSE)),"正しい番号を入力してください")</f>
        <v/>
      </c>
      <c r="K483" s="390" t="str">
        <f>IFERROR(IF(I483="","",VLOOKUP(I483,国・地域!A:C,3,FALSE)),"正しい番号を入力してください")</f>
        <v/>
      </c>
      <c r="L483" s="383"/>
      <c r="M483" s="391"/>
      <c r="N483" s="392"/>
      <c r="O483" s="392"/>
      <c r="P483" s="392"/>
      <c r="Q483" s="392"/>
      <c r="R483" s="392"/>
      <c r="S483" s="392"/>
      <c r="T483" s="392"/>
      <c r="U483" s="393"/>
      <c r="V483" s="394"/>
      <c r="W483" s="393"/>
      <c r="X483" s="394"/>
      <c r="Y483" s="395"/>
      <c r="Z483" s="396"/>
      <c r="AA483" s="397"/>
      <c r="AB483" s="398"/>
      <c r="AC483" s="397"/>
      <c r="AD483" s="396"/>
      <c r="AE483" s="399"/>
      <c r="AF483" s="398"/>
      <c r="AG483" s="397"/>
      <c r="AH483" s="396"/>
      <c r="AI483" s="399"/>
      <c r="AJ483" s="398"/>
      <c r="AK483" s="397"/>
      <c r="AL483" s="396"/>
      <c r="AM483" s="384"/>
      <c r="AN483" s="386"/>
      <c r="AO483" s="383"/>
      <c r="AP483" s="384"/>
      <c r="AQ483" s="386"/>
      <c r="AR483" s="400"/>
      <c r="AS483" s="401"/>
      <c r="AT483" s="384"/>
      <c r="AU483" s="386"/>
      <c r="AV483" s="400"/>
      <c r="AW483" s="402"/>
      <c r="AX483" s="105" t="str">
        <f t="shared" si="160"/>
        <v/>
      </c>
      <c r="AY483" s="105" t="str">
        <f t="shared" si="161"/>
        <v/>
      </c>
      <c r="AZ483" s="540"/>
      <c r="BA483" s="513">
        <f t="shared" si="162"/>
        <v>0</v>
      </c>
      <c r="BB483" s="513">
        <f t="shared" si="163"/>
        <v>0</v>
      </c>
      <c r="BC483" s="513">
        <f t="shared" si="164"/>
        <v>0</v>
      </c>
      <c r="BD483" s="513">
        <f t="shared" si="165"/>
        <v>0</v>
      </c>
      <c r="BE483" s="513">
        <f t="shared" si="166"/>
        <v>0</v>
      </c>
      <c r="BF483" s="513">
        <f t="shared" si="159"/>
        <v>0</v>
      </c>
      <c r="BG483" s="513">
        <f t="shared" si="167"/>
        <v>0</v>
      </c>
      <c r="BH483" s="513">
        <f t="shared" si="168"/>
        <v>0</v>
      </c>
      <c r="BI483" s="513">
        <f t="shared" si="169"/>
        <v>0</v>
      </c>
      <c r="BJ483" s="513">
        <f t="shared" si="170"/>
        <v>0</v>
      </c>
      <c r="BK483" s="513">
        <f t="shared" si="171"/>
        <v>0</v>
      </c>
      <c r="BL483" s="513">
        <f t="shared" si="172"/>
        <v>0</v>
      </c>
      <c r="BM483" s="513">
        <f t="shared" si="173"/>
        <v>0</v>
      </c>
      <c r="BN483" s="513"/>
      <c r="BO483" s="513">
        <f t="shared" si="174"/>
        <v>0</v>
      </c>
      <c r="BP483" s="540"/>
      <c r="BQ483" s="540"/>
      <c r="BR483" s="540"/>
      <c r="BS483" s="540"/>
      <c r="BT483" s="540"/>
      <c r="BU483" s="540"/>
      <c r="BV483" s="540"/>
      <c r="BW483" s="539"/>
      <c r="BX483" s="539"/>
      <c r="BY483" s="539"/>
      <c r="BZ483" s="539"/>
      <c r="CA483" s="539"/>
      <c r="CB483" s="539"/>
      <c r="CC483" s="539"/>
      <c r="CD483" s="539"/>
      <c r="CE483" s="539"/>
      <c r="CF483" s="539"/>
      <c r="CG483" s="539"/>
      <c r="CH483" s="539"/>
      <c r="CI483" s="539"/>
      <c r="CJ483" s="539"/>
      <c r="CK483" s="539"/>
      <c r="CL483" s="539"/>
      <c r="CM483" s="539"/>
      <c r="CN483" s="539"/>
      <c r="CO483" s="539"/>
      <c r="CP483" s="364"/>
      <c r="CQ483" s="364"/>
    </row>
    <row r="484" spans="1:95" s="37" customFormat="1" ht="37.5" customHeight="1" x14ac:dyDescent="0.15">
      <c r="A484" s="687" t="str">
        <f>IF(B484&lt;&gt;"",設定!$C$4,"")</f>
        <v/>
      </c>
      <c r="B484" s="253" t="str">
        <f t="shared" si="157"/>
        <v/>
      </c>
      <c r="C484" s="444">
        <f t="shared" si="158"/>
        <v>472</v>
      </c>
      <c r="D484" s="767"/>
      <c r="E484" s="403"/>
      <c r="F484" s="404"/>
      <c r="G484" s="405"/>
      <c r="H484" s="406"/>
      <c r="I484" s="407"/>
      <c r="J484" s="408" t="str">
        <f>IFERROR(IF(I484="","",VLOOKUP(I484,国・地域!A:C,2,FALSE)),"正しい番号を入力してください")</f>
        <v/>
      </c>
      <c r="K484" s="409" t="str">
        <f>IFERROR(IF(I484="","",VLOOKUP(I484,国・地域!A:C,3,FALSE)),"正しい番号を入力してください")</f>
        <v/>
      </c>
      <c r="L484" s="381"/>
      <c r="M484" s="410"/>
      <c r="N484" s="411"/>
      <c r="O484" s="411"/>
      <c r="P484" s="411"/>
      <c r="Q484" s="411"/>
      <c r="R484" s="411"/>
      <c r="S484" s="411"/>
      <c r="T484" s="411"/>
      <c r="U484" s="412"/>
      <c r="V484" s="413"/>
      <c r="W484" s="412"/>
      <c r="X484" s="413"/>
      <c r="Y484" s="414"/>
      <c r="Z484" s="415"/>
      <c r="AA484" s="416"/>
      <c r="AB484" s="417"/>
      <c r="AC484" s="416"/>
      <c r="AD484" s="415"/>
      <c r="AE484" s="418"/>
      <c r="AF484" s="417"/>
      <c r="AG484" s="416"/>
      <c r="AH484" s="415"/>
      <c r="AI484" s="418"/>
      <c r="AJ484" s="417"/>
      <c r="AK484" s="416"/>
      <c r="AL484" s="415"/>
      <c r="AM484" s="403"/>
      <c r="AN484" s="405"/>
      <c r="AO484" s="381"/>
      <c r="AP484" s="403"/>
      <c r="AQ484" s="405"/>
      <c r="AR484" s="419"/>
      <c r="AS484" s="420"/>
      <c r="AT484" s="403"/>
      <c r="AU484" s="405"/>
      <c r="AV484" s="419"/>
      <c r="AW484" s="421"/>
      <c r="AX484" s="105" t="str">
        <f t="shared" si="160"/>
        <v/>
      </c>
      <c r="AY484" s="105" t="str">
        <f t="shared" si="161"/>
        <v/>
      </c>
      <c r="AZ484" s="540"/>
      <c r="BA484" s="513">
        <f t="shared" si="162"/>
        <v>0</v>
      </c>
      <c r="BB484" s="513">
        <f t="shared" si="163"/>
        <v>0</v>
      </c>
      <c r="BC484" s="513">
        <f t="shared" si="164"/>
        <v>0</v>
      </c>
      <c r="BD484" s="513">
        <f t="shared" si="165"/>
        <v>0</v>
      </c>
      <c r="BE484" s="513">
        <f t="shared" si="166"/>
        <v>0</v>
      </c>
      <c r="BF484" s="513">
        <f t="shared" si="159"/>
        <v>0</v>
      </c>
      <c r="BG484" s="513">
        <f t="shared" si="167"/>
        <v>0</v>
      </c>
      <c r="BH484" s="513">
        <f t="shared" si="168"/>
        <v>0</v>
      </c>
      <c r="BI484" s="513">
        <f t="shared" si="169"/>
        <v>0</v>
      </c>
      <c r="BJ484" s="513">
        <f t="shared" si="170"/>
        <v>0</v>
      </c>
      <c r="BK484" s="513">
        <f t="shared" si="171"/>
        <v>0</v>
      </c>
      <c r="BL484" s="513">
        <f t="shared" si="172"/>
        <v>0</v>
      </c>
      <c r="BM484" s="513">
        <f t="shared" si="173"/>
        <v>0</v>
      </c>
      <c r="BN484" s="513"/>
      <c r="BO484" s="513">
        <f t="shared" si="174"/>
        <v>0</v>
      </c>
      <c r="BP484" s="540"/>
      <c r="BQ484" s="540"/>
      <c r="BR484" s="540"/>
      <c r="BS484" s="540"/>
      <c r="BT484" s="540"/>
      <c r="BU484" s="540"/>
      <c r="BV484" s="540"/>
      <c r="BW484" s="539"/>
      <c r="BX484" s="539"/>
      <c r="BY484" s="539"/>
      <c r="BZ484" s="539"/>
      <c r="CA484" s="539"/>
      <c r="CB484" s="539"/>
      <c r="CC484" s="539"/>
      <c r="CD484" s="539"/>
      <c r="CE484" s="539"/>
      <c r="CF484" s="539"/>
      <c r="CG484" s="539"/>
      <c r="CH484" s="539"/>
      <c r="CI484" s="539"/>
      <c r="CJ484" s="539"/>
      <c r="CK484" s="539"/>
      <c r="CL484" s="539"/>
      <c r="CM484" s="539"/>
      <c r="CN484" s="539"/>
      <c r="CO484" s="539"/>
      <c r="CP484" s="364"/>
      <c r="CQ484" s="364"/>
    </row>
    <row r="485" spans="1:95" s="37" customFormat="1" ht="37.5" customHeight="1" x14ac:dyDescent="0.15">
      <c r="A485" s="687" t="str">
        <f>IF(B485&lt;&gt;"",設定!$C$4,"")</f>
        <v/>
      </c>
      <c r="B485" s="253" t="str">
        <f t="shared" si="157"/>
        <v/>
      </c>
      <c r="C485" s="444">
        <f t="shared" si="158"/>
        <v>473</v>
      </c>
      <c r="D485" s="767"/>
      <c r="E485" s="403"/>
      <c r="F485" s="404"/>
      <c r="G485" s="405"/>
      <c r="H485" s="406"/>
      <c r="I485" s="407"/>
      <c r="J485" s="408" t="str">
        <f>IFERROR(IF(I485="","",VLOOKUP(I485,国・地域!A:C,2,FALSE)),"正しい番号を入力してください")</f>
        <v/>
      </c>
      <c r="K485" s="409" t="str">
        <f>IFERROR(IF(I485="","",VLOOKUP(I485,国・地域!A:C,3,FALSE)),"正しい番号を入力してください")</f>
        <v/>
      </c>
      <c r="L485" s="381"/>
      <c r="M485" s="410"/>
      <c r="N485" s="411"/>
      <c r="O485" s="411"/>
      <c r="P485" s="411"/>
      <c r="Q485" s="411"/>
      <c r="R485" s="411"/>
      <c r="S485" s="411"/>
      <c r="T485" s="411"/>
      <c r="U485" s="412"/>
      <c r="V485" s="413"/>
      <c r="W485" s="412"/>
      <c r="X485" s="413"/>
      <c r="Y485" s="414"/>
      <c r="Z485" s="415"/>
      <c r="AA485" s="416"/>
      <c r="AB485" s="417"/>
      <c r="AC485" s="416"/>
      <c r="AD485" s="415"/>
      <c r="AE485" s="418"/>
      <c r="AF485" s="417"/>
      <c r="AG485" s="416"/>
      <c r="AH485" s="415"/>
      <c r="AI485" s="418"/>
      <c r="AJ485" s="417"/>
      <c r="AK485" s="416"/>
      <c r="AL485" s="415"/>
      <c r="AM485" s="403"/>
      <c r="AN485" s="405"/>
      <c r="AO485" s="381"/>
      <c r="AP485" s="403"/>
      <c r="AQ485" s="405"/>
      <c r="AR485" s="419"/>
      <c r="AS485" s="420"/>
      <c r="AT485" s="403"/>
      <c r="AU485" s="405"/>
      <c r="AV485" s="419"/>
      <c r="AW485" s="421"/>
      <c r="AX485" s="105" t="str">
        <f t="shared" si="160"/>
        <v/>
      </c>
      <c r="AY485" s="105" t="str">
        <f t="shared" si="161"/>
        <v/>
      </c>
      <c r="AZ485" s="540"/>
      <c r="BA485" s="513">
        <f t="shared" si="162"/>
        <v>0</v>
      </c>
      <c r="BB485" s="513">
        <f t="shared" si="163"/>
        <v>0</v>
      </c>
      <c r="BC485" s="513">
        <f t="shared" si="164"/>
        <v>0</v>
      </c>
      <c r="BD485" s="513">
        <f t="shared" si="165"/>
        <v>0</v>
      </c>
      <c r="BE485" s="513">
        <f t="shared" si="166"/>
        <v>0</v>
      </c>
      <c r="BF485" s="513">
        <f t="shared" si="159"/>
        <v>0</v>
      </c>
      <c r="BG485" s="513">
        <f t="shared" si="167"/>
        <v>0</v>
      </c>
      <c r="BH485" s="513">
        <f t="shared" si="168"/>
        <v>0</v>
      </c>
      <c r="BI485" s="513">
        <f t="shared" si="169"/>
        <v>0</v>
      </c>
      <c r="BJ485" s="513">
        <f t="shared" si="170"/>
        <v>0</v>
      </c>
      <c r="BK485" s="513">
        <f t="shared" si="171"/>
        <v>0</v>
      </c>
      <c r="BL485" s="513">
        <f t="shared" si="172"/>
        <v>0</v>
      </c>
      <c r="BM485" s="513">
        <f t="shared" si="173"/>
        <v>0</v>
      </c>
      <c r="BN485" s="513"/>
      <c r="BO485" s="513">
        <f t="shared" si="174"/>
        <v>0</v>
      </c>
      <c r="BP485" s="540"/>
      <c r="BQ485" s="540"/>
      <c r="BR485" s="540"/>
      <c r="BS485" s="540"/>
      <c r="BT485" s="540"/>
      <c r="BU485" s="540"/>
      <c r="BV485" s="540"/>
      <c r="BW485" s="539"/>
      <c r="BX485" s="539"/>
      <c r="BY485" s="539"/>
      <c r="BZ485" s="539"/>
      <c r="CA485" s="539"/>
      <c r="CB485" s="539"/>
      <c r="CC485" s="539"/>
      <c r="CD485" s="539"/>
      <c r="CE485" s="539"/>
      <c r="CF485" s="539"/>
      <c r="CG485" s="539"/>
      <c r="CH485" s="539"/>
      <c r="CI485" s="539"/>
      <c r="CJ485" s="539"/>
      <c r="CK485" s="539"/>
      <c r="CL485" s="539"/>
      <c r="CM485" s="539"/>
      <c r="CN485" s="539"/>
      <c r="CO485" s="539"/>
      <c r="CP485" s="364"/>
      <c r="CQ485" s="364"/>
    </row>
    <row r="486" spans="1:95" s="37" customFormat="1" ht="37.5" customHeight="1" x14ac:dyDescent="0.15">
      <c r="A486" s="687" t="str">
        <f>IF(B486&lt;&gt;"",設定!$C$4,"")</f>
        <v/>
      </c>
      <c r="B486" s="253" t="str">
        <f t="shared" si="157"/>
        <v/>
      </c>
      <c r="C486" s="444">
        <f t="shared" si="158"/>
        <v>474</v>
      </c>
      <c r="D486" s="767"/>
      <c r="E486" s="403"/>
      <c r="F486" s="404"/>
      <c r="G486" s="405"/>
      <c r="H486" s="406"/>
      <c r="I486" s="407"/>
      <c r="J486" s="408" t="str">
        <f>IFERROR(IF(I486="","",VLOOKUP(I486,国・地域!A:C,2,FALSE)),"正しい番号を入力してください")</f>
        <v/>
      </c>
      <c r="K486" s="409" t="str">
        <f>IFERROR(IF(I486="","",VLOOKUP(I486,国・地域!A:C,3,FALSE)),"正しい番号を入力してください")</f>
        <v/>
      </c>
      <c r="L486" s="381"/>
      <c r="M486" s="410"/>
      <c r="N486" s="411"/>
      <c r="O486" s="411"/>
      <c r="P486" s="411"/>
      <c r="Q486" s="411"/>
      <c r="R486" s="411"/>
      <c r="S486" s="411"/>
      <c r="T486" s="411"/>
      <c r="U486" s="412"/>
      <c r="V486" s="413"/>
      <c r="W486" s="412"/>
      <c r="X486" s="413"/>
      <c r="Y486" s="414"/>
      <c r="Z486" s="415"/>
      <c r="AA486" s="416"/>
      <c r="AB486" s="417"/>
      <c r="AC486" s="416"/>
      <c r="AD486" s="415"/>
      <c r="AE486" s="418"/>
      <c r="AF486" s="417"/>
      <c r="AG486" s="416"/>
      <c r="AH486" s="415"/>
      <c r="AI486" s="418"/>
      <c r="AJ486" s="417"/>
      <c r="AK486" s="416"/>
      <c r="AL486" s="415"/>
      <c r="AM486" s="403"/>
      <c r="AN486" s="405"/>
      <c r="AO486" s="381"/>
      <c r="AP486" s="403"/>
      <c r="AQ486" s="405"/>
      <c r="AR486" s="419"/>
      <c r="AS486" s="420"/>
      <c r="AT486" s="403"/>
      <c r="AU486" s="405"/>
      <c r="AV486" s="419"/>
      <c r="AW486" s="421"/>
      <c r="AX486" s="105" t="str">
        <f t="shared" si="160"/>
        <v/>
      </c>
      <c r="AY486" s="105" t="str">
        <f t="shared" si="161"/>
        <v/>
      </c>
      <c r="AZ486" s="540"/>
      <c r="BA486" s="513">
        <f t="shared" si="162"/>
        <v>0</v>
      </c>
      <c r="BB486" s="513">
        <f t="shared" si="163"/>
        <v>0</v>
      </c>
      <c r="BC486" s="513">
        <f t="shared" si="164"/>
        <v>0</v>
      </c>
      <c r="BD486" s="513">
        <f t="shared" si="165"/>
        <v>0</v>
      </c>
      <c r="BE486" s="513">
        <f t="shared" si="166"/>
        <v>0</v>
      </c>
      <c r="BF486" s="513">
        <f t="shared" si="159"/>
        <v>0</v>
      </c>
      <c r="BG486" s="513">
        <f t="shared" si="167"/>
        <v>0</v>
      </c>
      <c r="BH486" s="513">
        <f t="shared" si="168"/>
        <v>0</v>
      </c>
      <c r="BI486" s="513">
        <f t="shared" si="169"/>
        <v>0</v>
      </c>
      <c r="BJ486" s="513">
        <f t="shared" si="170"/>
        <v>0</v>
      </c>
      <c r="BK486" s="513">
        <f t="shared" si="171"/>
        <v>0</v>
      </c>
      <c r="BL486" s="513">
        <f t="shared" si="172"/>
        <v>0</v>
      </c>
      <c r="BM486" s="513">
        <f t="shared" si="173"/>
        <v>0</v>
      </c>
      <c r="BN486" s="513"/>
      <c r="BO486" s="513">
        <f t="shared" si="174"/>
        <v>0</v>
      </c>
      <c r="BP486" s="540"/>
      <c r="BQ486" s="540"/>
      <c r="BR486" s="540"/>
      <c r="BS486" s="540"/>
      <c r="BT486" s="540"/>
      <c r="BU486" s="540"/>
      <c r="BV486" s="540"/>
      <c r="BW486" s="539"/>
      <c r="BX486" s="539"/>
      <c r="BY486" s="539"/>
      <c r="BZ486" s="539"/>
      <c r="CA486" s="539"/>
      <c r="CB486" s="539"/>
      <c r="CC486" s="539"/>
      <c r="CD486" s="539"/>
      <c r="CE486" s="539"/>
      <c r="CF486" s="539"/>
      <c r="CG486" s="539"/>
      <c r="CH486" s="539"/>
      <c r="CI486" s="539"/>
      <c r="CJ486" s="539"/>
      <c r="CK486" s="539"/>
      <c r="CL486" s="539"/>
      <c r="CM486" s="539"/>
      <c r="CN486" s="539"/>
      <c r="CO486" s="539"/>
      <c r="CP486" s="364"/>
      <c r="CQ486" s="364"/>
    </row>
    <row r="487" spans="1:95" s="37" customFormat="1" ht="37.5" customHeight="1" x14ac:dyDescent="0.15">
      <c r="A487" s="738" t="str">
        <f>IF(B487&lt;&gt;"",設定!$C$4,"")</f>
        <v/>
      </c>
      <c r="B487" s="254" t="str">
        <f t="shared" si="157"/>
        <v/>
      </c>
      <c r="C487" s="445">
        <f t="shared" si="158"/>
        <v>475</v>
      </c>
      <c r="D487" s="768"/>
      <c r="E487" s="422"/>
      <c r="F487" s="423"/>
      <c r="G487" s="424"/>
      <c r="H487" s="425"/>
      <c r="I487" s="426"/>
      <c r="J487" s="427" t="str">
        <f>IFERROR(IF(I487="","",VLOOKUP(I487,国・地域!A:C,2,FALSE)),"正しい番号を入力してください")</f>
        <v/>
      </c>
      <c r="K487" s="428" t="str">
        <f>IFERROR(IF(I487="","",VLOOKUP(I487,国・地域!A:C,3,FALSE)),"正しい番号を入力してください")</f>
        <v/>
      </c>
      <c r="L487" s="382"/>
      <c r="M487" s="429"/>
      <c r="N487" s="430"/>
      <c r="O487" s="430"/>
      <c r="P487" s="430"/>
      <c r="Q487" s="430"/>
      <c r="R487" s="430"/>
      <c r="S487" s="430"/>
      <c r="T487" s="430"/>
      <c r="U487" s="431"/>
      <c r="V487" s="432"/>
      <c r="W487" s="431"/>
      <c r="X487" s="432"/>
      <c r="Y487" s="433"/>
      <c r="Z487" s="434"/>
      <c r="AA487" s="435"/>
      <c r="AB487" s="436"/>
      <c r="AC487" s="435"/>
      <c r="AD487" s="434"/>
      <c r="AE487" s="437"/>
      <c r="AF487" s="436"/>
      <c r="AG487" s="435"/>
      <c r="AH487" s="434"/>
      <c r="AI487" s="437"/>
      <c r="AJ487" s="436"/>
      <c r="AK487" s="435"/>
      <c r="AL487" s="434"/>
      <c r="AM487" s="422"/>
      <c r="AN487" s="424"/>
      <c r="AO487" s="382"/>
      <c r="AP487" s="422"/>
      <c r="AQ487" s="424"/>
      <c r="AR487" s="438"/>
      <c r="AS487" s="439"/>
      <c r="AT487" s="422"/>
      <c r="AU487" s="424"/>
      <c r="AV487" s="438"/>
      <c r="AW487" s="440"/>
      <c r="AX487" s="105" t="str">
        <f t="shared" si="160"/>
        <v/>
      </c>
      <c r="AY487" s="105" t="str">
        <f t="shared" si="161"/>
        <v/>
      </c>
      <c r="AZ487" s="540"/>
      <c r="BA487" s="513">
        <f t="shared" si="162"/>
        <v>0</v>
      </c>
      <c r="BB487" s="513">
        <f t="shared" si="163"/>
        <v>0</v>
      </c>
      <c r="BC487" s="513">
        <f t="shared" si="164"/>
        <v>0</v>
      </c>
      <c r="BD487" s="513">
        <f t="shared" si="165"/>
        <v>0</v>
      </c>
      <c r="BE487" s="513">
        <f t="shared" si="166"/>
        <v>0</v>
      </c>
      <c r="BF487" s="513">
        <f t="shared" si="159"/>
        <v>0</v>
      </c>
      <c r="BG487" s="513">
        <f t="shared" si="167"/>
        <v>0</v>
      </c>
      <c r="BH487" s="513">
        <f t="shared" si="168"/>
        <v>0</v>
      </c>
      <c r="BI487" s="513">
        <f t="shared" si="169"/>
        <v>0</v>
      </c>
      <c r="BJ487" s="513">
        <f t="shared" si="170"/>
        <v>0</v>
      </c>
      <c r="BK487" s="513">
        <f t="shared" si="171"/>
        <v>0</v>
      </c>
      <c r="BL487" s="513">
        <f t="shared" si="172"/>
        <v>0</v>
      </c>
      <c r="BM487" s="513">
        <f t="shared" si="173"/>
        <v>0</v>
      </c>
      <c r="BN487" s="513"/>
      <c r="BO487" s="513">
        <f t="shared" si="174"/>
        <v>0</v>
      </c>
      <c r="BP487" s="540"/>
      <c r="BQ487" s="540"/>
      <c r="BR487" s="540"/>
      <c r="BS487" s="540"/>
      <c r="BT487" s="540"/>
      <c r="BU487" s="540"/>
      <c r="BV487" s="540"/>
      <c r="BW487" s="539"/>
      <c r="BX487" s="539"/>
      <c r="BY487" s="539"/>
      <c r="BZ487" s="539"/>
      <c r="CA487" s="539"/>
      <c r="CB487" s="539"/>
      <c r="CC487" s="539"/>
      <c r="CD487" s="539"/>
      <c r="CE487" s="539"/>
      <c r="CF487" s="539"/>
      <c r="CG487" s="539"/>
      <c r="CH487" s="539"/>
      <c r="CI487" s="539"/>
      <c r="CJ487" s="539"/>
      <c r="CK487" s="539"/>
      <c r="CL487" s="539"/>
      <c r="CM487" s="539"/>
      <c r="CN487" s="539"/>
      <c r="CO487" s="539"/>
      <c r="CP487" s="364"/>
      <c r="CQ487" s="364"/>
    </row>
    <row r="488" spans="1:95" s="37" customFormat="1" ht="37.5" customHeight="1" x14ac:dyDescent="0.15">
      <c r="A488" s="739" t="str">
        <f>IF(B488&lt;&gt;"",設定!$C$4,"")</f>
        <v/>
      </c>
      <c r="B488" s="731" t="str">
        <f t="shared" si="157"/>
        <v/>
      </c>
      <c r="C488" s="376">
        <f t="shared" si="158"/>
        <v>476</v>
      </c>
      <c r="D488" s="766"/>
      <c r="E488" s="384"/>
      <c r="F488" s="385"/>
      <c r="G488" s="386"/>
      <c r="H488" s="387"/>
      <c r="I488" s="388"/>
      <c r="J488" s="389" t="str">
        <f>IFERROR(IF(I488="","",VLOOKUP(I488,国・地域!A:C,2,FALSE)),"正しい番号を入力してください")</f>
        <v/>
      </c>
      <c r="K488" s="390" t="str">
        <f>IFERROR(IF(I488="","",VLOOKUP(I488,国・地域!A:C,3,FALSE)),"正しい番号を入力してください")</f>
        <v/>
      </c>
      <c r="L488" s="383"/>
      <c r="M488" s="391"/>
      <c r="N488" s="392"/>
      <c r="O488" s="392"/>
      <c r="P488" s="392"/>
      <c r="Q488" s="392"/>
      <c r="R488" s="392"/>
      <c r="S488" s="392"/>
      <c r="T488" s="392"/>
      <c r="U488" s="393"/>
      <c r="V488" s="394"/>
      <c r="W488" s="393"/>
      <c r="X488" s="394"/>
      <c r="Y488" s="395"/>
      <c r="Z488" s="396"/>
      <c r="AA488" s="397"/>
      <c r="AB488" s="398"/>
      <c r="AC488" s="397"/>
      <c r="AD488" s="396"/>
      <c r="AE488" s="399"/>
      <c r="AF488" s="398"/>
      <c r="AG488" s="397"/>
      <c r="AH488" s="396"/>
      <c r="AI488" s="399"/>
      <c r="AJ488" s="398"/>
      <c r="AK488" s="397"/>
      <c r="AL488" s="396"/>
      <c r="AM488" s="384"/>
      <c r="AN488" s="386"/>
      <c r="AO488" s="383"/>
      <c r="AP488" s="384"/>
      <c r="AQ488" s="386"/>
      <c r="AR488" s="400"/>
      <c r="AS488" s="401"/>
      <c r="AT488" s="384"/>
      <c r="AU488" s="386"/>
      <c r="AV488" s="400"/>
      <c r="AW488" s="402"/>
      <c r="AX488" s="105" t="str">
        <f t="shared" si="160"/>
        <v/>
      </c>
      <c r="AY488" s="105" t="str">
        <f t="shared" si="161"/>
        <v/>
      </c>
      <c r="AZ488" s="540"/>
      <c r="BA488" s="513">
        <f t="shared" si="162"/>
        <v>0</v>
      </c>
      <c r="BB488" s="513">
        <f t="shared" si="163"/>
        <v>0</v>
      </c>
      <c r="BC488" s="513">
        <f t="shared" si="164"/>
        <v>0</v>
      </c>
      <c r="BD488" s="513">
        <f t="shared" si="165"/>
        <v>0</v>
      </c>
      <c r="BE488" s="513">
        <f t="shared" si="166"/>
        <v>0</v>
      </c>
      <c r="BF488" s="513">
        <f t="shared" si="159"/>
        <v>0</v>
      </c>
      <c r="BG488" s="513">
        <f t="shared" si="167"/>
        <v>0</v>
      </c>
      <c r="BH488" s="513">
        <f t="shared" si="168"/>
        <v>0</v>
      </c>
      <c r="BI488" s="513">
        <f t="shared" si="169"/>
        <v>0</v>
      </c>
      <c r="BJ488" s="513">
        <f t="shared" si="170"/>
        <v>0</v>
      </c>
      <c r="BK488" s="513">
        <f t="shared" si="171"/>
        <v>0</v>
      </c>
      <c r="BL488" s="513">
        <f t="shared" si="172"/>
        <v>0</v>
      </c>
      <c r="BM488" s="513">
        <f t="shared" si="173"/>
        <v>0</v>
      </c>
      <c r="BN488" s="513"/>
      <c r="BO488" s="513">
        <f t="shared" si="174"/>
        <v>0</v>
      </c>
      <c r="BP488" s="540"/>
      <c r="BQ488" s="540"/>
      <c r="BR488" s="540"/>
      <c r="BS488" s="540"/>
      <c r="BT488" s="540"/>
      <c r="BU488" s="540"/>
      <c r="BV488" s="540"/>
      <c r="BW488" s="539"/>
      <c r="BX488" s="539"/>
      <c r="BY488" s="539"/>
      <c r="BZ488" s="539"/>
      <c r="CA488" s="539"/>
      <c r="CB488" s="539"/>
      <c r="CC488" s="539"/>
      <c r="CD488" s="539"/>
      <c r="CE488" s="539"/>
      <c r="CF488" s="539"/>
      <c r="CG488" s="539"/>
      <c r="CH488" s="539"/>
      <c r="CI488" s="539"/>
      <c r="CJ488" s="539"/>
      <c r="CK488" s="539"/>
      <c r="CL488" s="539"/>
      <c r="CM488" s="539"/>
      <c r="CN488" s="539"/>
      <c r="CO488" s="539"/>
      <c r="CP488" s="364"/>
      <c r="CQ488" s="364"/>
    </row>
    <row r="489" spans="1:95" s="37" customFormat="1" ht="37.5" customHeight="1" x14ac:dyDescent="0.15">
      <c r="A489" s="687" t="str">
        <f>IF(B489&lt;&gt;"",設定!$C$4,"")</f>
        <v/>
      </c>
      <c r="B489" s="253" t="str">
        <f t="shared" si="157"/>
        <v/>
      </c>
      <c r="C489" s="444">
        <f t="shared" si="158"/>
        <v>477</v>
      </c>
      <c r="D489" s="767"/>
      <c r="E489" s="403"/>
      <c r="F489" s="404"/>
      <c r="G489" s="405"/>
      <c r="H489" s="406"/>
      <c r="I489" s="407"/>
      <c r="J489" s="408" t="str">
        <f>IFERROR(IF(I489="","",VLOOKUP(I489,国・地域!A:C,2,FALSE)),"正しい番号を入力してください")</f>
        <v/>
      </c>
      <c r="K489" s="409" t="str">
        <f>IFERROR(IF(I489="","",VLOOKUP(I489,国・地域!A:C,3,FALSE)),"正しい番号を入力してください")</f>
        <v/>
      </c>
      <c r="L489" s="381"/>
      <c r="M489" s="410"/>
      <c r="N489" s="411"/>
      <c r="O489" s="411"/>
      <c r="P489" s="411"/>
      <c r="Q489" s="411"/>
      <c r="R489" s="411"/>
      <c r="S489" s="411"/>
      <c r="T489" s="411"/>
      <c r="U489" s="412"/>
      <c r="V489" s="413"/>
      <c r="W489" s="412"/>
      <c r="X489" s="413"/>
      <c r="Y489" s="414"/>
      <c r="Z489" s="415"/>
      <c r="AA489" s="416"/>
      <c r="AB489" s="417"/>
      <c r="AC489" s="416"/>
      <c r="AD489" s="415"/>
      <c r="AE489" s="418"/>
      <c r="AF489" s="417"/>
      <c r="AG489" s="416"/>
      <c r="AH489" s="415"/>
      <c r="AI489" s="418"/>
      <c r="AJ489" s="417"/>
      <c r="AK489" s="416"/>
      <c r="AL489" s="415"/>
      <c r="AM489" s="403"/>
      <c r="AN489" s="405"/>
      <c r="AO489" s="381"/>
      <c r="AP489" s="403"/>
      <c r="AQ489" s="405"/>
      <c r="AR489" s="419"/>
      <c r="AS489" s="420"/>
      <c r="AT489" s="403"/>
      <c r="AU489" s="405"/>
      <c r="AV489" s="419"/>
      <c r="AW489" s="421"/>
      <c r="AX489" s="105" t="str">
        <f t="shared" si="160"/>
        <v/>
      </c>
      <c r="AY489" s="105" t="str">
        <f t="shared" si="161"/>
        <v/>
      </c>
      <c r="AZ489" s="540"/>
      <c r="BA489" s="513">
        <f t="shared" si="162"/>
        <v>0</v>
      </c>
      <c r="BB489" s="513">
        <f t="shared" si="163"/>
        <v>0</v>
      </c>
      <c r="BC489" s="513">
        <f t="shared" si="164"/>
        <v>0</v>
      </c>
      <c r="BD489" s="513">
        <f t="shared" si="165"/>
        <v>0</v>
      </c>
      <c r="BE489" s="513">
        <f t="shared" si="166"/>
        <v>0</v>
      </c>
      <c r="BF489" s="513">
        <f t="shared" si="159"/>
        <v>0</v>
      </c>
      <c r="BG489" s="513">
        <f t="shared" si="167"/>
        <v>0</v>
      </c>
      <c r="BH489" s="513">
        <f t="shared" si="168"/>
        <v>0</v>
      </c>
      <c r="BI489" s="513">
        <f t="shared" si="169"/>
        <v>0</v>
      </c>
      <c r="BJ489" s="513">
        <f t="shared" si="170"/>
        <v>0</v>
      </c>
      <c r="BK489" s="513">
        <f t="shared" si="171"/>
        <v>0</v>
      </c>
      <c r="BL489" s="513">
        <f t="shared" si="172"/>
        <v>0</v>
      </c>
      <c r="BM489" s="513">
        <f t="shared" si="173"/>
        <v>0</v>
      </c>
      <c r="BN489" s="513"/>
      <c r="BO489" s="513">
        <f t="shared" si="174"/>
        <v>0</v>
      </c>
      <c r="BP489" s="540"/>
      <c r="BQ489" s="540"/>
      <c r="BR489" s="540"/>
      <c r="BS489" s="540"/>
      <c r="BT489" s="540"/>
      <c r="BU489" s="540"/>
      <c r="BV489" s="540"/>
      <c r="BW489" s="539"/>
      <c r="BX489" s="539"/>
      <c r="BY489" s="539"/>
      <c r="BZ489" s="539"/>
      <c r="CA489" s="539"/>
      <c r="CB489" s="539"/>
      <c r="CC489" s="539"/>
      <c r="CD489" s="539"/>
      <c r="CE489" s="539"/>
      <c r="CF489" s="539"/>
      <c r="CG489" s="539"/>
      <c r="CH489" s="539"/>
      <c r="CI489" s="539"/>
      <c r="CJ489" s="539"/>
      <c r="CK489" s="539"/>
      <c r="CL489" s="539"/>
      <c r="CM489" s="539"/>
      <c r="CN489" s="539"/>
      <c r="CO489" s="539"/>
      <c r="CP489" s="364"/>
      <c r="CQ489" s="364"/>
    </row>
    <row r="490" spans="1:95" s="37" customFormat="1" ht="37.5" customHeight="1" x14ac:dyDescent="0.15">
      <c r="A490" s="687" t="str">
        <f>IF(B490&lt;&gt;"",設定!$C$4,"")</f>
        <v/>
      </c>
      <c r="B490" s="253" t="str">
        <f t="shared" si="157"/>
        <v/>
      </c>
      <c r="C490" s="444">
        <f t="shared" si="158"/>
        <v>478</v>
      </c>
      <c r="D490" s="767"/>
      <c r="E490" s="403"/>
      <c r="F490" s="404"/>
      <c r="G490" s="405"/>
      <c r="H490" s="406"/>
      <c r="I490" s="407"/>
      <c r="J490" s="408" t="str">
        <f>IFERROR(IF(I490="","",VLOOKUP(I490,国・地域!A:C,2,FALSE)),"正しい番号を入力してください")</f>
        <v/>
      </c>
      <c r="K490" s="409" t="str">
        <f>IFERROR(IF(I490="","",VLOOKUP(I490,国・地域!A:C,3,FALSE)),"正しい番号を入力してください")</f>
        <v/>
      </c>
      <c r="L490" s="381"/>
      <c r="M490" s="410"/>
      <c r="N490" s="411"/>
      <c r="O490" s="411"/>
      <c r="P490" s="411"/>
      <c r="Q490" s="411"/>
      <c r="R490" s="411"/>
      <c r="S490" s="411"/>
      <c r="T490" s="411"/>
      <c r="U490" s="412"/>
      <c r="V490" s="413"/>
      <c r="W490" s="412"/>
      <c r="X490" s="413"/>
      <c r="Y490" s="414"/>
      <c r="Z490" s="415"/>
      <c r="AA490" s="416"/>
      <c r="AB490" s="417"/>
      <c r="AC490" s="416"/>
      <c r="AD490" s="415"/>
      <c r="AE490" s="418"/>
      <c r="AF490" s="417"/>
      <c r="AG490" s="416"/>
      <c r="AH490" s="415"/>
      <c r="AI490" s="418"/>
      <c r="AJ490" s="417"/>
      <c r="AK490" s="416"/>
      <c r="AL490" s="415"/>
      <c r="AM490" s="403"/>
      <c r="AN490" s="405"/>
      <c r="AO490" s="381"/>
      <c r="AP490" s="403"/>
      <c r="AQ490" s="405"/>
      <c r="AR490" s="419"/>
      <c r="AS490" s="420"/>
      <c r="AT490" s="403"/>
      <c r="AU490" s="405"/>
      <c r="AV490" s="419"/>
      <c r="AW490" s="421"/>
      <c r="AX490" s="105" t="str">
        <f t="shared" si="160"/>
        <v/>
      </c>
      <c r="AY490" s="105" t="str">
        <f t="shared" si="161"/>
        <v/>
      </c>
      <c r="AZ490" s="540"/>
      <c r="BA490" s="513">
        <f t="shared" si="162"/>
        <v>0</v>
      </c>
      <c r="BB490" s="513">
        <f t="shared" si="163"/>
        <v>0</v>
      </c>
      <c r="BC490" s="513">
        <f t="shared" si="164"/>
        <v>0</v>
      </c>
      <c r="BD490" s="513">
        <f t="shared" si="165"/>
        <v>0</v>
      </c>
      <c r="BE490" s="513">
        <f t="shared" si="166"/>
        <v>0</v>
      </c>
      <c r="BF490" s="513">
        <f t="shared" si="159"/>
        <v>0</v>
      </c>
      <c r="BG490" s="513">
        <f t="shared" si="167"/>
        <v>0</v>
      </c>
      <c r="BH490" s="513">
        <f t="shared" si="168"/>
        <v>0</v>
      </c>
      <c r="BI490" s="513">
        <f t="shared" si="169"/>
        <v>0</v>
      </c>
      <c r="BJ490" s="513">
        <f t="shared" si="170"/>
        <v>0</v>
      </c>
      <c r="BK490" s="513">
        <f t="shared" si="171"/>
        <v>0</v>
      </c>
      <c r="BL490" s="513">
        <f t="shared" si="172"/>
        <v>0</v>
      </c>
      <c r="BM490" s="513">
        <f t="shared" si="173"/>
        <v>0</v>
      </c>
      <c r="BN490" s="513"/>
      <c r="BO490" s="513">
        <f t="shared" si="174"/>
        <v>0</v>
      </c>
      <c r="BP490" s="540"/>
      <c r="BQ490" s="540"/>
      <c r="BR490" s="540"/>
      <c r="BS490" s="540"/>
      <c r="BT490" s="540"/>
      <c r="BU490" s="540"/>
      <c r="BV490" s="540"/>
      <c r="BW490" s="539"/>
      <c r="BX490" s="539"/>
      <c r="BY490" s="539"/>
      <c r="BZ490" s="539"/>
      <c r="CA490" s="539"/>
      <c r="CB490" s="539"/>
      <c r="CC490" s="539"/>
      <c r="CD490" s="539"/>
      <c r="CE490" s="539"/>
      <c r="CF490" s="539"/>
      <c r="CG490" s="539"/>
      <c r="CH490" s="539"/>
      <c r="CI490" s="539"/>
      <c r="CJ490" s="539"/>
      <c r="CK490" s="539"/>
      <c r="CL490" s="539"/>
      <c r="CM490" s="539"/>
      <c r="CN490" s="539"/>
      <c r="CO490" s="539"/>
      <c r="CP490" s="364"/>
      <c r="CQ490" s="364"/>
    </row>
    <row r="491" spans="1:95" s="37" customFormat="1" ht="37.5" customHeight="1" x14ac:dyDescent="0.15">
      <c r="A491" s="687" t="str">
        <f>IF(B491&lt;&gt;"",設定!$C$4,"")</f>
        <v/>
      </c>
      <c r="B491" s="253" t="str">
        <f t="shared" si="157"/>
        <v/>
      </c>
      <c r="C491" s="444">
        <f t="shared" si="158"/>
        <v>479</v>
      </c>
      <c r="D491" s="767"/>
      <c r="E491" s="403"/>
      <c r="F491" s="404"/>
      <c r="G491" s="405"/>
      <c r="H491" s="406"/>
      <c r="I491" s="407"/>
      <c r="J491" s="408" t="str">
        <f>IFERROR(IF(I491="","",VLOOKUP(I491,国・地域!A:C,2,FALSE)),"正しい番号を入力してください")</f>
        <v/>
      </c>
      <c r="K491" s="409" t="str">
        <f>IFERROR(IF(I491="","",VLOOKUP(I491,国・地域!A:C,3,FALSE)),"正しい番号を入力してください")</f>
        <v/>
      </c>
      <c r="L491" s="381"/>
      <c r="M491" s="410"/>
      <c r="N491" s="411"/>
      <c r="O491" s="411"/>
      <c r="P491" s="411"/>
      <c r="Q491" s="411"/>
      <c r="R491" s="411"/>
      <c r="S491" s="411"/>
      <c r="T491" s="411"/>
      <c r="U491" s="412"/>
      <c r="V491" s="413"/>
      <c r="W491" s="412"/>
      <c r="X491" s="413"/>
      <c r="Y491" s="414"/>
      <c r="Z491" s="415"/>
      <c r="AA491" s="416"/>
      <c r="AB491" s="417"/>
      <c r="AC491" s="416"/>
      <c r="AD491" s="415"/>
      <c r="AE491" s="418"/>
      <c r="AF491" s="417"/>
      <c r="AG491" s="416"/>
      <c r="AH491" s="415"/>
      <c r="AI491" s="418"/>
      <c r="AJ491" s="417"/>
      <c r="AK491" s="416"/>
      <c r="AL491" s="415"/>
      <c r="AM491" s="403"/>
      <c r="AN491" s="405"/>
      <c r="AO491" s="381"/>
      <c r="AP491" s="403"/>
      <c r="AQ491" s="405"/>
      <c r="AR491" s="419"/>
      <c r="AS491" s="420"/>
      <c r="AT491" s="403"/>
      <c r="AU491" s="405"/>
      <c r="AV491" s="419"/>
      <c r="AW491" s="421"/>
      <c r="AX491" s="105" t="str">
        <f t="shared" si="160"/>
        <v/>
      </c>
      <c r="AY491" s="105" t="str">
        <f t="shared" si="161"/>
        <v/>
      </c>
      <c r="AZ491" s="540"/>
      <c r="BA491" s="513">
        <f t="shared" si="162"/>
        <v>0</v>
      </c>
      <c r="BB491" s="513">
        <f t="shared" si="163"/>
        <v>0</v>
      </c>
      <c r="BC491" s="513">
        <f t="shared" si="164"/>
        <v>0</v>
      </c>
      <c r="BD491" s="513">
        <f t="shared" si="165"/>
        <v>0</v>
      </c>
      <c r="BE491" s="513">
        <f t="shared" si="166"/>
        <v>0</v>
      </c>
      <c r="BF491" s="513">
        <f t="shared" si="159"/>
        <v>0</v>
      </c>
      <c r="BG491" s="513">
        <f t="shared" si="167"/>
        <v>0</v>
      </c>
      <c r="BH491" s="513">
        <f t="shared" si="168"/>
        <v>0</v>
      </c>
      <c r="BI491" s="513">
        <f t="shared" si="169"/>
        <v>0</v>
      </c>
      <c r="BJ491" s="513">
        <f t="shared" si="170"/>
        <v>0</v>
      </c>
      <c r="BK491" s="513">
        <f t="shared" si="171"/>
        <v>0</v>
      </c>
      <c r="BL491" s="513">
        <f t="shared" si="172"/>
        <v>0</v>
      </c>
      <c r="BM491" s="513">
        <f t="shared" si="173"/>
        <v>0</v>
      </c>
      <c r="BN491" s="513"/>
      <c r="BO491" s="513">
        <f t="shared" si="174"/>
        <v>0</v>
      </c>
      <c r="BP491" s="540"/>
      <c r="BQ491" s="540"/>
      <c r="BR491" s="540"/>
      <c r="BS491" s="540"/>
      <c r="BT491" s="540"/>
      <c r="BU491" s="540"/>
      <c r="BV491" s="540"/>
      <c r="BW491" s="539"/>
      <c r="BX491" s="539"/>
      <c r="BY491" s="539"/>
      <c r="BZ491" s="539"/>
      <c r="CA491" s="539"/>
      <c r="CB491" s="539"/>
      <c r="CC491" s="539"/>
      <c r="CD491" s="539"/>
      <c r="CE491" s="539"/>
      <c r="CF491" s="539"/>
      <c r="CG491" s="539"/>
      <c r="CH491" s="539"/>
      <c r="CI491" s="539"/>
      <c r="CJ491" s="539"/>
      <c r="CK491" s="539"/>
      <c r="CL491" s="539"/>
      <c r="CM491" s="539"/>
      <c r="CN491" s="539"/>
      <c r="CO491" s="539"/>
      <c r="CP491" s="364"/>
      <c r="CQ491" s="364"/>
    </row>
    <row r="492" spans="1:95" s="37" customFormat="1" ht="37.5" customHeight="1" x14ac:dyDescent="0.15">
      <c r="A492" s="738" t="str">
        <f>IF(B492&lt;&gt;"",設定!$C$4,"")</f>
        <v/>
      </c>
      <c r="B492" s="254" t="str">
        <f t="shared" si="157"/>
        <v/>
      </c>
      <c r="C492" s="445">
        <f t="shared" si="158"/>
        <v>480</v>
      </c>
      <c r="D492" s="768"/>
      <c r="E492" s="422"/>
      <c r="F492" s="423"/>
      <c r="G492" s="424"/>
      <c r="H492" s="425"/>
      <c r="I492" s="426"/>
      <c r="J492" s="427" t="str">
        <f>IFERROR(IF(I492="","",VLOOKUP(I492,国・地域!A:C,2,FALSE)),"正しい番号を入力してください")</f>
        <v/>
      </c>
      <c r="K492" s="428" t="str">
        <f>IFERROR(IF(I492="","",VLOOKUP(I492,国・地域!A:C,3,FALSE)),"正しい番号を入力してください")</f>
        <v/>
      </c>
      <c r="L492" s="382"/>
      <c r="M492" s="429"/>
      <c r="N492" s="430"/>
      <c r="O492" s="430"/>
      <c r="P492" s="430"/>
      <c r="Q492" s="430"/>
      <c r="R492" s="430"/>
      <c r="S492" s="430"/>
      <c r="T492" s="430"/>
      <c r="U492" s="431"/>
      <c r="V492" s="432"/>
      <c r="W492" s="431"/>
      <c r="X492" s="432"/>
      <c r="Y492" s="433"/>
      <c r="Z492" s="434"/>
      <c r="AA492" s="435"/>
      <c r="AB492" s="436"/>
      <c r="AC492" s="435"/>
      <c r="AD492" s="434"/>
      <c r="AE492" s="437"/>
      <c r="AF492" s="436"/>
      <c r="AG492" s="435"/>
      <c r="AH492" s="434"/>
      <c r="AI492" s="437"/>
      <c r="AJ492" s="436"/>
      <c r="AK492" s="435"/>
      <c r="AL492" s="434"/>
      <c r="AM492" s="422"/>
      <c r="AN492" s="424"/>
      <c r="AO492" s="382"/>
      <c r="AP492" s="422"/>
      <c r="AQ492" s="424"/>
      <c r="AR492" s="438"/>
      <c r="AS492" s="439"/>
      <c r="AT492" s="422"/>
      <c r="AU492" s="424"/>
      <c r="AV492" s="438"/>
      <c r="AW492" s="440"/>
      <c r="AX492" s="105" t="str">
        <f t="shared" si="160"/>
        <v/>
      </c>
      <c r="AY492" s="105" t="str">
        <f t="shared" si="161"/>
        <v/>
      </c>
      <c r="AZ492" s="540"/>
      <c r="BA492" s="513">
        <f t="shared" si="162"/>
        <v>0</v>
      </c>
      <c r="BB492" s="513">
        <f t="shared" si="163"/>
        <v>0</v>
      </c>
      <c r="BC492" s="513">
        <f t="shared" si="164"/>
        <v>0</v>
      </c>
      <c r="BD492" s="513">
        <f t="shared" si="165"/>
        <v>0</v>
      </c>
      <c r="BE492" s="513">
        <f t="shared" si="166"/>
        <v>0</v>
      </c>
      <c r="BF492" s="513">
        <f t="shared" si="159"/>
        <v>0</v>
      </c>
      <c r="BG492" s="513">
        <f t="shared" si="167"/>
        <v>0</v>
      </c>
      <c r="BH492" s="513">
        <f t="shared" si="168"/>
        <v>0</v>
      </c>
      <c r="BI492" s="513">
        <f t="shared" si="169"/>
        <v>0</v>
      </c>
      <c r="BJ492" s="513">
        <f t="shared" si="170"/>
        <v>0</v>
      </c>
      <c r="BK492" s="513">
        <f t="shared" si="171"/>
        <v>0</v>
      </c>
      <c r="BL492" s="513">
        <f t="shared" si="172"/>
        <v>0</v>
      </c>
      <c r="BM492" s="513">
        <f t="shared" si="173"/>
        <v>0</v>
      </c>
      <c r="BN492" s="513"/>
      <c r="BO492" s="513">
        <f t="shared" si="174"/>
        <v>0</v>
      </c>
      <c r="BP492" s="540"/>
      <c r="BQ492" s="540"/>
      <c r="BR492" s="540"/>
      <c r="BS492" s="540"/>
      <c r="BT492" s="540"/>
      <c r="BU492" s="540"/>
      <c r="BV492" s="540"/>
      <c r="BW492" s="539"/>
      <c r="BX492" s="539"/>
      <c r="BY492" s="539"/>
      <c r="BZ492" s="539"/>
      <c r="CA492" s="539"/>
      <c r="CB492" s="539"/>
      <c r="CC492" s="539"/>
      <c r="CD492" s="539"/>
      <c r="CE492" s="539"/>
      <c r="CF492" s="539"/>
      <c r="CG492" s="539"/>
      <c r="CH492" s="539"/>
      <c r="CI492" s="539"/>
      <c r="CJ492" s="539"/>
      <c r="CK492" s="539"/>
      <c r="CL492" s="539"/>
      <c r="CM492" s="539"/>
      <c r="CN492" s="539"/>
      <c r="CO492" s="539"/>
      <c r="CP492" s="364"/>
      <c r="CQ492" s="364"/>
    </row>
    <row r="493" spans="1:95" s="37" customFormat="1" ht="37.5" customHeight="1" x14ac:dyDescent="0.15">
      <c r="A493" s="739" t="str">
        <f>IF(B493&lt;&gt;"",設定!$C$4,"")</f>
        <v/>
      </c>
      <c r="B493" s="731" t="str">
        <f t="shared" si="157"/>
        <v/>
      </c>
      <c r="C493" s="376">
        <f t="shared" si="158"/>
        <v>481</v>
      </c>
      <c r="D493" s="766"/>
      <c r="E493" s="384"/>
      <c r="F493" s="385"/>
      <c r="G493" s="386"/>
      <c r="H493" s="387"/>
      <c r="I493" s="388"/>
      <c r="J493" s="389" t="str">
        <f>IFERROR(IF(I493="","",VLOOKUP(I493,国・地域!A:C,2,FALSE)),"正しい番号を入力してください")</f>
        <v/>
      </c>
      <c r="K493" s="390" t="str">
        <f>IFERROR(IF(I493="","",VLOOKUP(I493,国・地域!A:C,3,FALSE)),"正しい番号を入力してください")</f>
        <v/>
      </c>
      <c r="L493" s="383"/>
      <c r="M493" s="391"/>
      <c r="N493" s="392"/>
      <c r="O493" s="392"/>
      <c r="P493" s="392"/>
      <c r="Q493" s="392"/>
      <c r="R493" s="392"/>
      <c r="S493" s="392"/>
      <c r="T493" s="392"/>
      <c r="U493" s="393"/>
      <c r="V493" s="394"/>
      <c r="W493" s="393"/>
      <c r="X493" s="394"/>
      <c r="Y493" s="395"/>
      <c r="Z493" s="396"/>
      <c r="AA493" s="397"/>
      <c r="AB493" s="398"/>
      <c r="AC493" s="397"/>
      <c r="AD493" s="396"/>
      <c r="AE493" s="399"/>
      <c r="AF493" s="398"/>
      <c r="AG493" s="397"/>
      <c r="AH493" s="396"/>
      <c r="AI493" s="399"/>
      <c r="AJ493" s="398"/>
      <c r="AK493" s="397"/>
      <c r="AL493" s="396"/>
      <c r="AM493" s="384"/>
      <c r="AN493" s="386"/>
      <c r="AO493" s="383"/>
      <c r="AP493" s="384"/>
      <c r="AQ493" s="386"/>
      <c r="AR493" s="400"/>
      <c r="AS493" s="401"/>
      <c r="AT493" s="384"/>
      <c r="AU493" s="386"/>
      <c r="AV493" s="400"/>
      <c r="AW493" s="402"/>
      <c r="AX493" s="105" t="str">
        <f t="shared" si="160"/>
        <v/>
      </c>
      <c r="AY493" s="105" t="str">
        <f t="shared" si="161"/>
        <v/>
      </c>
      <c r="AZ493" s="540"/>
      <c r="BA493" s="513">
        <f t="shared" si="162"/>
        <v>0</v>
      </c>
      <c r="BB493" s="513">
        <f t="shared" si="163"/>
        <v>0</v>
      </c>
      <c r="BC493" s="513">
        <f t="shared" si="164"/>
        <v>0</v>
      </c>
      <c r="BD493" s="513">
        <f t="shared" si="165"/>
        <v>0</v>
      </c>
      <c r="BE493" s="513">
        <f t="shared" si="166"/>
        <v>0</v>
      </c>
      <c r="BF493" s="513">
        <f t="shared" si="159"/>
        <v>0</v>
      </c>
      <c r="BG493" s="513">
        <f t="shared" si="167"/>
        <v>0</v>
      </c>
      <c r="BH493" s="513">
        <f t="shared" si="168"/>
        <v>0</v>
      </c>
      <c r="BI493" s="513">
        <f t="shared" si="169"/>
        <v>0</v>
      </c>
      <c r="BJ493" s="513">
        <f t="shared" si="170"/>
        <v>0</v>
      </c>
      <c r="BK493" s="513">
        <f t="shared" si="171"/>
        <v>0</v>
      </c>
      <c r="BL493" s="513">
        <f t="shared" si="172"/>
        <v>0</v>
      </c>
      <c r="BM493" s="513">
        <f t="shared" si="173"/>
        <v>0</v>
      </c>
      <c r="BN493" s="513"/>
      <c r="BO493" s="513">
        <f t="shared" si="174"/>
        <v>0</v>
      </c>
      <c r="BP493" s="540"/>
      <c r="BQ493" s="540"/>
      <c r="BR493" s="540"/>
      <c r="BS493" s="540"/>
      <c r="BT493" s="540"/>
      <c r="BU493" s="540"/>
      <c r="BV493" s="540"/>
      <c r="BW493" s="539"/>
      <c r="BX493" s="539"/>
      <c r="BY493" s="539"/>
      <c r="BZ493" s="539"/>
      <c r="CA493" s="539"/>
      <c r="CB493" s="539"/>
      <c r="CC493" s="539"/>
      <c r="CD493" s="539"/>
      <c r="CE493" s="539"/>
      <c r="CF493" s="539"/>
      <c r="CG493" s="539"/>
      <c r="CH493" s="539"/>
      <c r="CI493" s="539"/>
      <c r="CJ493" s="539"/>
      <c r="CK493" s="539"/>
      <c r="CL493" s="539"/>
      <c r="CM493" s="539"/>
      <c r="CN493" s="539"/>
      <c r="CO493" s="539"/>
      <c r="CP493" s="364"/>
      <c r="CQ493" s="364"/>
    </row>
    <row r="494" spans="1:95" s="37" customFormat="1" ht="37.5" customHeight="1" x14ac:dyDescent="0.15">
      <c r="A494" s="687" t="str">
        <f>IF(B494&lt;&gt;"",設定!$C$4,"")</f>
        <v/>
      </c>
      <c r="B494" s="253" t="str">
        <f t="shared" si="157"/>
        <v/>
      </c>
      <c r="C494" s="444">
        <f t="shared" si="158"/>
        <v>482</v>
      </c>
      <c r="D494" s="767"/>
      <c r="E494" s="403"/>
      <c r="F494" s="404"/>
      <c r="G494" s="405"/>
      <c r="H494" s="406"/>
      <c r="I494" s="407"/>
      <c r="J494" s="408" t="str">
        <f>IFERROR(IF(I494="","",VLOOKUP(I494,国・地域!A:C,2,FALSE)),"正しい番号を入力してください")</f>
        <v/>
      </c>
      <c r="K494" s="409" t="str">
        <f>IFERROR(IF(I494="","",VLOOKUP(I494,国・地域!A:C,3,FALSE)),"正しい番号を入力してください")</f>
        <v/>
      </c>
      <c r="L494" s="381"/>
      <c r="M494" s="410"/>
      <c r="N494" s="411"/>
      <c r="O494" s="411"/>
      <c r="P494" s="411"/>
      <c r="Q494" s="411"/>
      <c r="R494" s="411"/>
      <c r="S494" s="411"/>
      <c r="T494" s="411"/>
      <c r="U494" s="412"/>
      <c r="V494" s="413"/>
      <c r="W494" s="412"/>
      <c r="X494" s="413"/>
      <c r="Y494" s="414"/>
      <c r="Z494" s="415"/>
      <c r="AA494" s="416"/>
      <c r="AB494" s="417"/>
      <c r="AC494" s="416"/>
      <c r="AD494" s="415"/>
      <c r="AE494" s="418"/>
      <c r="AF494" s="417"/>
      <c r="AG494" s="416"/>
      <c r="AH494" s="415"/>
      <c r="AI494" s="418"/>
      <c r="AJ494" s="417"/>
      <c r="AK494" s="416"/>
      <c r="AL494" s="415"/>
      <c r="AM494" s="403"/>
      <c r="AN494" s="405"/>
      <c r="AO494" s="381"/>
      <c r="AP494" s="403"/>
      <c r="AQ494" s="405"/>
      <c r="AR494" s="419"/>
      <c r="AS494" s="420"/>
      <c r="AT494" s="403"/>
      <c r="AU494" s="405"/>
      <c r="AV494" s="419"/>
      <c r="AW494" s="421"/>
      <c r="AX494" s="105" t="str">
        <f t="shared" si="160"/>
        <v/>
      </c>
      <c r="AY494" s="105" t="str">
        <f t="shared" si="161"/>
        <v/>
      </c>
      <c r="AZ494" s="540"/>
      <c r="BA494" s="513">
        <f t="shared" si="162"/>
        <v>0</v>
      </c>
      <c r="BB494" s="513">
        <f t="shared" si="163"/>
        <v>0</v>
      </c>
      <c r="BC494" s="513">
        <f t="shared" si="164"/>
        <v>0</v>
      </c>
      <c r="BD494" s="513">
        <f t="shared" si="165"/>
        <v>0</v>
      </c>
      <c r="BE494" s="513">
        <f t="shared" si="166"/>
        <v>0</v>
      </c>
      <c r="BF494" s="513">
        <f t="shared" si="159"/>
        <v>0</v>
      </c>
      <c r="BG494" s="513">
        <f t="shared" si="167"/>
        <v>0</v>
      </c>
      <c r="BH494" s="513">
        <f t="shared" si="168"/>
        <v>0</v>
      </c>
      <c r="BI494" s="513">
        <f t="shared" si="169"/>
        <v>0</v>
      </c>
      <c r="BJ494" s="513">
        <f t="shared" si="170"/>
        <v>0</v>
      </c>
      <c r="BK494" s="513">
        <f t="shared" si="171"/>
        <v>0</v>
      </c>
      <c r="BL494" s="513">
        <f t="shared" si="172"/>
        <v>0</v>
      </c>
      <c r="BM494" s="513">
        <f t="shared" si="173"/>
        <v>0</v>
      </c>
      <c r="BN494" s="513"/>
      <c r="BO494" s="513">
        <f t="shared" si="174"/>
        <v>0</v>
      </c>
      <c r="BP494" s="540"/>
      <c r="BQ494" s="540"/>
      <c r="BR494" s="540"/>
      <c r="BS494" s="540"/>
      <c r="BT494" s="540"/>
      <c r="BU494" s="540"/>
      <c r="BV494" s="540"/>
      <c r="BW494" s="539"/>
      <c r="BX494" s="539"/>
      <c r="BY494" s="539"/>
      <c r="BZ494" s="539"/>
      <c r="CA494" s="539"/>
      <c r="CB494" s="539"/>
      <c r="CC494" s="539"/>
      <c r="CD494" s="539"/>
      <c r="CE494" s="539"/>
      <c r="CF494" s="539"/>
      <c r="CG494" s="539"/>
      <c r="CH494" s="539"/>
      <c r="CI494" s="539"/>
      <c r="CJ494" s="539"/>
      <c r="CK494" s="539"/>
      <c r="CL494" s="539"/>
      <c r="CM494" s="539"/>
      <c r="CN494" s="539"/>
      <c r="CO494" s="539"/>
      <c r="CP494" s="364"/>
      <c r="CQ494" s="364"/>
    </row>
    <row r="495" spans="1:95" s="37" customFormat="1" ht="37.5" customHeight="1" x14ac:dyDescent="0.15">
      <c r="A495" s="687" t="str">
        <f>IF(B495&lt;&gt;"",設定!$C$4,"")</f>
        <v/>
      </c>
      <c r="B495" s="253" t="str">
        <f t="shared" si="157"/>
        <v/>
      </c>
      <c r="C495" s="444">
        <f t="shared" si="158"/>
        <v>483</v>
      </c>
      <c r="D495" s="767"/>
      <c r="E495" s="403"/>
      <c r="F495" s="404"/>
      <c r="G495" s="405"/>
      <c r="H495" s="406"/>
      <c r="I495" s="407"/>
      <c r="J495" s="408" t="str">
        <f>IFERROR(IF(I495="","",VLOOKUP(I495,国・地域!A:C,2,FALSE)),"正しい番号を入力してください")</f>
        <v/>
      </c>
      <c r="K495" s="409" t="str">
        <f>IFERROR(IF(I495="","",VLOOKUP(I495,国・地域!A:C,3,FALSE)),"正しい番号を入力してください")</f>
        <v/>
      </c>
      <c r="L495" s="381"/>
      <c r="M495" s="410"/>
      <c r="N495" s="411"/>
      <c r="O495" s="411"/>
      <c r="P495" s="411"/>
      <c r="Q495" s="411"/>
      <c r="R495" s="411"/>
      <c r="S495" s="411"/>
      <c r="T495" s="411"/>
      <c r="U495" s="412"/>
      <c r="V495" s="413"/>
      <c r="W495" s="412"/>
      <c r="X495" s="413"/>
      <c r="Y495" s="414"/>
      <c r="Z495" s="415"/>
      <c r="AA495" s="416"/>
      <c r="AB495" s="417"/>
      <c r="AC495" s="416"/>
      <c r="AD495" s="415"/>
      <c r="AE495" s="418"/>
      <c r="AF495" s="417"/>
      <c r="AG495" s="416"/>
      <c r="AH495" s="415"/>
      <c r="AI495" s="418"/>
      <c r="AJ495" s="417"/>
      <c r="AK495" s="416"/>
      <c r="AL495" s="415"/>
      <c r="AM495" s="403"/>
      <c r="AN495" s="405"/>
      <c r="AO495" s="381"/>
      <c r="AP495" s="403"/>
      <c r="AQ495" s="405"/>
      <c r="AR495" s="419"/>
      <c r="AS495" s="420"/>
      <c r="AT495" s="403"/>
      <c r="AU495" s="405"/>
      <c r="AV495" s="419"/>
      <c r="AW495" s="421"/>
      <c r="AX495" s="105" t="str">
        <f t="shared" si="160"/>
        <v/>
      </c>
      <c r="AY495" s="105" t="str">
        <f t="shared" si="161"/>
        <v/>
      </c>
      <c r="AZ495" s="540"/>
      <c r="BA495" s="513">
        <f t="shared" si="162"/>
        <v>0</v>
      </c>
      <c r="BB495" s="513">
        <f t="shared" si="163"/>
        <v>0</v>
      </c>
      <c r="BC495" s="513">
        <f t="shared" si="164"/>
        <v>0</v>
      </c>
      <c r="BD495" s="513">
        <f t="shared" si="165"/>
        <v>0</v>
      </c>
      <c r="BE495" s="513">
        <f t="shared" si="166"/>
        <v>0</v>
      </c>
      <c r="BF495" s="513">
        <f t="shared" si="159"/>
        <v>0</v>
      </c>
      <c r="BG495" s="513">
        <f t="shared" si="167"/>
        <v>0</v>
      </c>
      <c r="BH495" s="513">
        <f t="shared" si="168"/>
        <v>0</v>
      </c>
      <c r="BI495" s="513">
        <f t="shared" si="169"/>
        <v>0</v>
      </c>
      <c r="BJ495" s="513">
        <f t="shared" si="170"/>
        <v>0</v>
      </c>
      <c r="BK495" s="513">
        <f t="shared" si="171"/>
        <v>0</v>
      </c>
      <c r="BL495" s="513">
        <f t="shared" si="172"/>
        <v>0</v>
      </c>
      <c r="BM495" s="513">
        <f t="shared" si="173"/>
        <v>0</v>
      </c>
      <c r="BN495" s="513"/>
      <c r="BO495" s="513">
        <f t="shared" si="174"/>
        <v>0</v>
      </c>
      <c r="BP495" s="540"/>
      <c r="BQ495" s="540"/>
      <c r="BR495" s="540"/>
      <c r="BS495" s="540"/>
      <c r="BT495" s="540"/>
      <c r="BU495" s="540"/>
      <c r="BV495" s="540"/>
      <c r="BW495" s="539"/>
      <c r="BX495" s="539"/>
      <c r="BY495" s="539"/>
      <c r="BZ495" s="539"/>
      <c r="CA495" s="539"/>
      <c r="CB495" s="539"/>
      <c r="CC495" s="539"/>
      <c r="CD495" s="539"/>
      <c r="CE495" s="539"/>
      <c r="CF495" s="539"/>
      <c r="CG495" s="539"/>
      <c r="CH495" s="539"/>
      <c r="CI495" s="539"/>
      <c r="CJ495" s="539"/>
      <c r="CK495" s="539"/>
      <c r="CL495" s="539"/>
      <c r="CM495" s="539"/>
      <c r="CN495" s="539"/>
      <c r="CO495" s="539"/>
      <c r="CP495" s="364"/>
      <c r="CQ495" s="364"/>
    </row>
    <row r="496" spans="1:95" s="37" customFormat="1" ht="37.5" customHeight="1" x14ac:dyDescent="0.15">
      <c r="A496" s="687" t="str">
        <f>IF(B496&lt;&gt;"",設定!$C$4,"")</f>
        <v/>
      </c>
      <c r="B496" s="253" t="str">
        <f t="shared" si="157"/>
        <v/>
      </c>
      <c r="C496" s="444">
        <f t="shared" si="158"/>
        <v>484</v>
      </c>
      <c r="D496" s="767"/>
      <c r="E496" s="403"/>
      <c r="F496" s="404"/>
      <c r="G496" s="405"/>
      <c r="H496" s="406"/>
      <c r="I496" s="407"/>
      <c r="J496" s="408" t="str">
        <f>IFERROR(IF(I496="","",VLOOKUP(I496,国・地域!A:C,2,FALSE)),"正しい番号を入力してください")</f>
        <v/>
      </c>
      <c r="K496" s="409" t="str">
        <f>IFERROR(IF(I496="","",VLOOKUP(I496,国・地域!A:C,3,FALSE)),"正しい番号を入力してください")</f>
        <v/>
      </c>
      <c r="L496" s="381"/>
      <c r="M496" s="410"/>
      <c r="N496" s="411"/>
      <c r="O496" s="411"/>
      <c r="P496" s="411"/>
      <c r="Q496" s="411"/>
      <c r="R496" s="411"/>
      <c r="S496" s="411"/>
      <c r="T496" s="411"/>
      <c r="U496" s="412"/>
      <c r="V496" s="413"/>
      <c r="W496" s="412"/>
      <c r="X496" s="413"/>
      <c r="Y496" s="414"/>
      <c r="Z496" s="415"/>
      <c r="AA496" s="416"/>
      <c r="AB496" s="417"/>
      <c r="AC496" s="416"/>
      <c r="AD496" s="415"/>
      <c r="AE496" s="418"/>
      <c r="AF496" s="417"/>
      <c r="AG496" s="416"/>
      <c r="AH496" s="415"/>
      <c r="AI496" s="418"/>
      <c r="AJ496" s="417"/>
      <c r="AK496" s="416"/>
      <c r="AL496" s="415"/>
      <c r="AM496" s="403"/>
      <c r="AN496" s="405"/>
      <c r="AO496" s="381"/>
      <c r="AP496" s="403"/>
      <c r="AQ496" s="405"/>
      <c r="AR496" s="419"/>
      <c r="AS496" s="420"/>
      <c r="AT496" s="403"/>
      <c r="AU496" s="405"/>
      <c r="AV496" s="419"/>
      <c r="AW496" s="421"/>
      <c r="AX496" s="105" t="str">
        <f t="shared" si="160"/>
        <v/>
      </c>
      <c r="AY496" s="105" t="str">
        <f t="shared" si="161"/>
        <v/>
      </c>
      <c r="AZ496" s="540"/>
      <c r="BA496" s="513">
        <f t="shared" si="162"/>
        <v>0</v>
      </c>
      <c r="BB496" s="513">
        <f t="shared" si="163"/>
        <v>0</v>
      </c>
      <c r="BC496" s="513">
        <f t="shared" si="164"/>
        <v>0</v>
      </c>
      <c r="BD496" s="513">
        <f t="shared" si="165"/>
        <v>0</v>
      </c>
      <c r="BE496" s="513">
        <f t="shared" si="166"/>
        <v>0</v>
      </c>
      <c r="BF496" s="513">
        <f t="shared" si="159"/>
        <v>0</v>
      </c>
      <c r="BG496" s="513">
        <f t="shared" si="167"/>
        <v>0</v>
      </c>
      <c r="BH496" s="513">
        <f t="shared" si="168"/>
        <v>0</v>
      </c>
      <c r="BI496" s="513">
        <f t="shared" si="169"/>
        <v>0</v>
      </c>
      <c r="BJ496" s="513">
        <f t="shared" si="170"/>
        <v>0</v>
      </c>
      <c r="BK496" s="513">
        <f t="shared" si="171"/>
        <v>0</v>
      </c>
      <c r="BL496" s="513">
        <f t="shared" si="172"/>
        <v>0</v>
      </c>
      <c r="BM496" s="513">
        <f t="shared" si="173"/>
        <v>0</v>
      </c>
      <c r="BN496" s="513"/>
      <c r="BO496" s="513">
        <f t="shared" si="174"/>
        <v>0</v>
      </c>
      <c r="BP496" s="540"/>
      <c r="BQ496" s="540"/>
      <c r="BR496" s="540"/>
      <c r="BS496" s="540"/>
      <c r="BT496" s="540"/>
      <c r="BU496" s="540"/>
      <c r="BV496" s="540"/>
      <c r="BW496" s="539"/>
      <c r="BX496" s="539"/>
      <c r="BY496" s="539"/>
      <c r="BZ496" s="539"/>
      <c r="CA496" s="539"/>
      <c r="CB496" s="539"/>
      <c r="CC496" s="539"/>
      <c r="CD496" s="539"/>
      <c r="CE496" s="539"/>
      <c r="CF496" s="539"/>
      <c r="CG496" s="539"/>
      <c r="CH496" s="539"/>
      <c r="CI496" s="539"/>
      <c r="CJ496" s="539"/>
      <c r="CK496" s="539"/>
      <c r="CL496" s="539"/>
      <c r="CM496" s="539"/>
      <c r="CN496" s="539"/>
      <c r="CO496" s="539"/>
      <c r="CP496" s="364"/>
      <c r="CQ496" s="364"/>
    </row>
    <row r="497" spans="1:95" s="37" customFormat="1" ht="37.5" customHeight="1" x14ac:dyDescent="0.15">
      <c r="A497" s="738" t="str">
        <f>IF(B497&lt;&gt;"",設定!$C$4,"")</f>
        <v/>
      </c>
      <c r="B497" s="254" t="str">
        <f t="shared" si="157"/>
        <v/>
      </c>
      <c r="C497" s="445">
        <f t="shared" si="158"/>
        <v>485</v>
      </c>
      <c r="D497" s="768"/>
      <c r="E497" s="422"/>
      <c r="F497" s="423"/>
      <c r="G497" s="424"/>
      <c r="H497" s="425"/>
      <c r="I497" s="426"/>
      <c r="J497" s="427" t="str">
        <f>IFERROR(IF(I497="","",VLOOKUP(I497,国・地域!A:C,2,FALSE)),"正しい番号を入力してください")</f>
        <v/>
      </c>
      <c r="K497" s="428" t="str">
        <f>IFERROR(IF(I497="","",VLOOKUP(I497,国・地域!A:C,3,FALSE)),"正しい番号を入力してください")</f>
        <v/>
      </c>
      <c r="L497" s="382"/>
      <c r="M497" s="429"/>
      <c r="N497" s="430"/>
      <c r="O497" s="430"/>
      <c r="P497" s="430"/>
      <c r="Q497" s="430"/>
      <c r="R497" s="430"/>
      <c r="S497" s="430"/>
      <c r="T497" s="430"/>
      <c r="U497" s="431"/>
      <c r="V497" s="432"/>
      <c r="W497" s="431"/>
      <c r="X497" s="432"/>
      <c r="Y497" s="433"/>
      <c r="Z497" s="434"/>
      <c r="AA497" s="435"/>
      <c r="AB497" s="436"/>
      <c r="AC497" s="435"/>
      <c r="AD497" s="434"/>
      <c r="AE497" s="437"/>
      <c r="AF497" s="436"/>
      <c r="AG497" s="435"/>
      <c r="AH497" s="434"/>
      <c r="AI497" s="437"/>
      <c r="AJ497" s="436"/>
      <c r="AK497" s="435"/>
      <c r="AL497" s="434"/>
      <c r="AM497" s="422"/>
      <c r="AN497" s="424"/>
      <c r="AO497" s="382"/>
      <c r="AP497" s="422"/>
      <c r="AQ497" s="424"/>
      <c r="AR497" s="438"/>
      <c r="AS497" s="439"/>
      <c r="AT497" s="422"/>
      <c r="AU497" s="424"/>
      <c r="AV497" s="438"/>
      <c r="AW497" s="440"/>
      <c r="AX497" s="105" t="str">
        <f t="shared" si="160"/>
        <v/>
      </c>
      <c r="AY497" s="105" t="str">
        <f t="shared" si="161"/>
        <v/>
      </c>
      <c r="AZ497" s="540"/>
      <c r="BA497" s="513">
        <f t="shared" si="162"/>
        <v>0</v>
      </c>
      <c r="BB497" s="513">
        <f t="shared" si="163"/>
        <v>0</v>
      </c>
      <c r="BC497" s="513">
        <f t="shared" si="164"/>
        <v>0</v>
      </c>
      <c r="BD497" s="513">
        <f t="shared" si="165"/>
        <v>0</v>
      </c>
      <c r="BE497" s="513">
        <f t="shared" si="166"/>
        <v>0</v>
      </c>
      <c r="BF497" s="513">
        <f t="shared" si="159"/>
        <v>0</v>
      </c>
      <c r="BG497" s="513">
        <f t="shared" si="167"/>
        <v>0</v>
      </c>
      <c r="BH497" s="513">
        <f t="shared" si="168"/>
        <v>0</v>
      </c>
      <c r="BI497" s="513">
        <f t="shared" si="169"/>
        <v>0</v>
      </c>
      <c r="BJ497" s="513">
        <f t="shared" si="170"/>
        <v>0</v>
      </c>
      <c r="BK497" s="513">
        <f t="shared" si="171"/>
        <v>0</v>
      </c>
      <c r="BL497" s="513">
        <f t="shared" si="172"/>
        <v>0</v>
      </c>
      <c r="BM497" s="513">
        <f t="shared" si="173"/>
        <v>0</v>
      </c>
      <c r="BN497" s="513"/>
      <c r="BO497" s="513">
        <f t="shared" si="174"/>
        <v>0</v>
      </c>
      <c r="BP497" s="540"/>
      <c r="BQ497" s="540"/>
      <c r="BR497" s="540"/>
      <c r="BS497" s="540"/>
      <c r="BT497" s="540"/>
      <c r="BU497" s="540"/>
      <c r="BV497" s="540"/>
      <c r="BW497" s="539"/>
      <c r="BX497" s="539"/>
      <c r="BY497" s="539"/>
      <c r="BZ497" s="539"/>
      <c r="CA497" s="539"/>
      <c r="CB497" s="539"/>
      <c r="CC497" s="539"/>
      <c r="CD497" s="539"/>
      <c r="CE497" s="539"/>
      <c r="CF497" s="539"/>
      <c r="CG497" s="539"/>
      <c r="CH497" s="539"/>
      <c r="CI497" s="539"/>
      <c r="CJ497" s="539"/>
      <c r="CK497" s="539"/>
      <c r="CL497" s="539"/>
      <c r="CM497" s="539"/>
      <c r="CN497" s="539"/>
      <c r="CO497" s="539"/>
      <c r="CP497" s="364"/>
      <c r="CQ497" s="364"/>
    </row>
    <row r="498" spans="1:95" s="37" customFormat="1" ht="37.5" customHeight="1" x14ac:dyDescent="0.15">
      <c r="A498" s="739" t="str">
        <f>IF(B498&lt;&gt;"",設定!$C$4,"")</f>
        <v/>
      </c>
      <c r="B498" s="731" t="str">
        <f t="shared" si="157"/>
        <v/>
      </c>
      <c r="C498" s="376">
        <f t="shared" si="158"/>
        <v>486</v>
      </c>
      <c r="D498" s="766"/>
      <c r="E498" s="384"/>
      <c r="F498" s="385"/>
      <c r="G498" s="386"/>
      <c r="H498" s="387"/>
      <c r="I498" s="388"/>
      <c r="J498" s="389" t="str">
        <f>IFERROR(IF(I498="","",VLOOKUP(I498,国・地域!A:C,2,FALSE)),"正しい番号を入力してください")</f>
        <v/>
      </c>
      <c r="K498" s="390" t="str">
        <f>IFERROR(IF(I498="","",VLOOKUP(I498,国・地域!A:C,3,FALSE)),"正しい番号を入力してください")</f>
        <v/>
      </c>
      <c r="L498" s="383"/>
      <c r="M498" s="391"/>
      <c r="N498" s="392"/>
      <c r="O498" s="392"/>
      <c r="P498" s="392"/>
      <c r="Q498" s="392"/>
      <c r="R498" s="392"/>
      <c r="S498" s="392"/>
      <c r="T498" s="392"/>
      <c r="U498" s="393"/>
      <c r="V498" s="394"/>
      <c r="W498" s="393"/>
      <c r="X498" s="394"/>
      <c r="Y498" s="395"/>
      <c r="Z498" s="396"/>
      <c r="AA498" s="397"/>
      <c r="AB498" s="398"/>
      <c r="AC498" s="397"/>
      <c r="AD498" s="396"/>
      <c r="AE498" s="399"/>
      <c r="AF498" s="398"/>
      <c r="AG498" s="397"/>
      <c r="AH498" s="396"/>
      <c r="AI498" s="399"/>
      <c r="AJ498" s="398"/>
      <c r="AK498" s="397"/>
      <c r="AL498" s="396"/>
      <c r="AM498" s="384"/>
      <c r="AN498" s="386"/>
      <c r="AO498" s="383"/>
      <c r="AP498" s="384"/>
      <c r="AQ498" s="386"/>
      <c r="AR498" s="400"/>
      <c r="AS498" s="401"/>
      <c r="AT498" s="384"/>
      <c r="AU498" s="386"/>
      <c r="AV498" s="400"/>
      <c r="AW498" s="402"/>
      <c r="AX498" s="105" t="str">
        <f t="shared" si="160"/>
        <v/>
      </c>
      <c r="AY498" s="105" t="str">
        <f t="shared" si="161"/>
        <v/>
      </c>
      <c r="AZ498" s="540"/>
      <c r="BA498" s="513">
        <f t="shared" si="162"/>
        <v>0</v>
      </c>
      <c r="BB498" s="513">
        <f t="shared" si="163"/>
        <v>0</v>
      </c>
      <c r="BC498" s="513">
        <f t="shared" si="164"/>
        <v>0</v>
      </c>
      <c r="BD498" s="513">
        <f t="shared" si="165"/>
        <v>0</v>
      </c>
      <c r="BE498" s="513">
        <f t="shared" si="166"/>
        <v>0</v>
      </c>
      <c r="BF498" s="513">
        <f t="shared" si="159"/>
        <v>0</v>
      </c>
      <c r="BG498" s="513">
        <f t="shared" si="167"/>
        <v>0</v>
      </c>
      <c r="BH498" s="513">
        <f t="shared" si="168"/>
        <v>0</v>
      </c>
      <c r="BI498" s="513">
        <f t="shared" si="169"/>
        <v>0</v>
      </c>
      <c r="BJ498" s="513">
        <f t="shared" si="170"/>
        <v>0</v>
      </c>
      <c r="BK498" s="513">
        <f t="shared" si="171"/>
        <v>0</v>
      </c>
      <c r="BL498" s="513">
        <f t="shared" si="172"/>
        <v>0</v>
      </c>
      <c r="BM498" s="513">
        <f t="shared" si="173"/>
        <v>0</v>
      </c>
      <c r="BN498" s="513"/>
      <c r="BO498" s="513">
        <f t="shared" si="174"/>
        <v>0</v>
      </c>
      <c r="BP498" s="540"/>
      <c r="BQ498" s="540"/>
      <c r="BR498" s="540"/>
      <c r="BS498" s="540"/>
      <c r="BT498" s="540"/>
      <c r="BU498" s="540"/>
      <c r="BV498" s="540"/>
      <c r="BW498" s="539"/>
      <c r="BX498" s="539"/>
      <c r="BY498" s="539"/>
      <c r="BZ498" s="539"/>
      <c r="CA498" s="539"/>
      <c r="CB498" s="539"/>
      <c r="CC498" s="539"/>
      <c r="CD498" s="539"/>
      <c r="CE498" s="539"/>
      <c r="CF498" s="539"/>
      <c r="CG498" s="539"/>
      <c r="CH498" s="539"/>
      <c r="CI498" s="539"/>
      <c r="CJ498" s="539"/>
      <c r="CK498" s="539"/>
      <c r="CL498" s="539"/>
      <c r="CM498" s="539"/>
      <c r="CN498" s="539"/>
      <c r="CO498" s="539"/>
      <c r="CP498" s="364"/>
      <c r="CQ498" s="364"/>
    </row>
    <row r="499" spans="1:95" s="37" customFormat="1" ht="37.5" customHeight="1" x14ac:dyDescent="0.15">
      <c r="A499" s="687" t="str">
        <f>IF(B499&lt;&gt;"",設定!$C$4,"")</f>
        <v/>
      </c>
      <c r="B499" s="253" t="str">
        <f t="shared" si="157"/>
        <v/>
      </c>
      <c r="C499" s="444">
        <f t="shared" si="158"/>
        <v>487</v>
      </c>
      <c r="D499" s="767"/>
      <c r="E499" s="403"/>
      <c r="F499" s="404"/>
      <c r="G499" s="405"/>
      <c r="H499" s="406"/>
      <c r="I499" s="407"/>
      <c r="J499" s="408" t="str">
        <f>IFERROR(IF(I499="","",VLOOKUP(I499,国・地域!A:C,2,FALSE)),"正しい番号を入力してください")</f>
        <v/>
      </c>
      <c r="K499" s="409" t="str">
        <f>IFERROR(IF(I499="","",VLOOKUP(I499,国・地域!A:C,3,FALSE)),"正しい番号を入力してください")</f>
        <v/>
      </c>
      <c r="L499" s="381"/>
      <c r="M499" s="410"/>
      <c r="N499" s="411"/>
      <c r="O499" s="411"/>
      <c r="P499" s="411"/>
      <c r="Q499" s="411"/>
      <c r="R499" s="411"/>
      <c r="S499" s="411"/>
      <c r="T499" s="411"/>
      <c r="U499" s="412"/>
      <c r="V499" s="413"/>
      <c r="W499" s="412"/>
      <c r="X499" s="413"/>
      <c r="Y499" s="414"/>
      <c r="Z499" s="415"/>
      <c r="AA499" s="416"/>
      <c r="AB499" s="417"/>
      <c r="AC499" s="416"/>
      <c r="AD499" s="415"/>
      <c r="AE499" s="418"/>
      <c r="AF499" s="417"/>
      <c r="AG499" s="416"/>
      <c r="AH499" s="415"/>
      <c r="AI499" s="418"/>
      <c r="AJ499" s="417"/>
      <c r="AK499" s="416"/>
      <c r="AL499" s="415"/>
      <c r="AM499" s="403"/>
      <c r="AN499" s="405"/>
      <c r="AO499" s="381"/>
      <c r="AP499" s="403"/>
      <c r="AQ499" s="405"/>
      <c r="AR499" s="419"/>
      <c r="AS499" s="420"/>
      <c r="AT499" s="403"/>
      <c r="AU499" s="405"/>
      <c r="AV499" s="419"/>
      <c r="AW499" s="421"/>
      <c r="AX499" s="105" t="str">
        <f t="shared" si="160"/>
        <v/>
      </c>
      <c r="AY499" s="105" t="str">
        <f t="shared" si="161"/>
        <v/>
      </c>
      <c r="AZ499" s="540"/>
      <c r="BA499" s="513">
        <f t="shared" si="162"/>
        <v>0</v>
      </c>
      <c r="BB499" s="513">
        <f t="shared" si="163"/>
        <v>0</v>
      </c>
      <c r="BC499" s="513">
        <f t="shared" si="164"/>
        <v>0</v>
      </c>
      <c r="BD499" s="513">
        <f t="shared" si="165"/>
        <v>0</v>
      </c>
      <c r="BE499" s="513">
        <f t="shared" si="166"/>
        <v>0</v>
      </c>
      <c r="BF499" s="513">
        <f t="shared" si="159"/>
        <v>0</v>
      </c>
      <c r="BG499" s="513">
        <f t="shared" si="167"/>
        <v>0</v>
      </c>
      <c r="BH499" s="513">
        <f t="shared" si="168"/>
        <v>0</v>
      </c>
      <c r="BI499" s="513">
        <f t="shared" si="169"/>
        <v>0</v>
      </c>
      <c r="BJ499" s="513">
        <f t="shared" si="170"/>
        <v>0</v>
      </c>
      <c r="BK499" s="513">
        <f t="shared" si="171"/>
        <v>0</v>
      </c>
      <c r="BL499" s="513">
        <f t="shared" si="172"/>
        <v>0</v>
      </c>
      <c r="BM499" s="513">
        <f t="shared" si="173"/>
        <v>0</v>
      </c>
      <c r="BN499" s="513"/>
      <c r="BO499" s="513">
        <f t="shared" si="174"/>
        <v>0</v>
      </c>
      <c r="BP499" s="540"/>
      <c r="BQ499" s="540"/>
      <c r="BR499" s="540"/>
      <c r="BS499" s="540"/>
      <c r="BT499" s="540"/>
      <c r="BU499" s="540"/>
      <c r="BV499" s="540"/>
      <c r="BW499" s="539"/>
      <c r="BX499" s="539"/>
      <c r="BY499" s="539"/>
      <c r="BZ499" s="539"/>
      <c r="CA499" s="539"/>
      <c r="CB499" s="539"/>
      <c r="CC499" s="539"/>
      <c r="CD499" s="539"/>
      <c r="CE499" s="539"/>
      <c r="CF499" s="539"/>
      <c r="CG499" s="539"/>
      <c r="CH499" s="539"/>
      <c r="CI499" s="539"/>
      <c r="CJ499" s="539"/>
      <c r="CK499" s="539"/>
      <c r="CL499" s="539"/>
      <c r="CM499" s="539"/>
      <c r="CN499" s="539"/>
      <c r="CO499" s="539"/>
      <c r="CP499" s="364"/>
      <c r="CQ499" s="364"/>
    </row>
    <row r="500" spans="1:95" s="37" customFormat="1" ht="37.5" customHeight="1" x14ac:dyDescent="0.15">
      <c r="A500" s="687" t="str">
        <f>IF(B500&lt;&gt;"",設定!$C$4,"")</f>
        <v/>
      </c>
      <c r="B500" s="253" t="str">
        <f t="shared" si="157"/>
        <v/>
      </c>
      <c r="C500" s="444">
        <f t="shared" si="158"/>
        <v>488</v>
      </c>
      <c r="D500" s="767"/>
      <c r="E500" s="403"/>
      <c r="F500" s="404"/>
      <c r="G500" s="405"/>
      <c r="H500" s="406"/>
      <c r="I500" s="407"/>
      <c r="J500" s="408" t="str">
        <f>IFERROR(IF(I500="","",VLOOKUP(I500,国・地域!A:C,2,FALSE)),"正しい番号を入力してください")</f>
        <v/>
      </c>
      <c r="K500" s="409" t="str">
        <f>IFERROR(IF(I500="","",VLOOKUP(I500,国・地域!A:C,3,FALSE)),"正しい番号を入力してください")</f>
        <v/>
      </c>
      <c r="L500" s="381"/>
      <c r="M500" s="410"/>
      <c r="N500" s="411"/>
      <c r="O500" s="411"/>
      <c r="P500" s="411"/>
      <c r="Q500" s="411"/>
      <c r="R500" s="411"/>
      <c r="S500" s="411"/>
      <c r="T500" s="411"/>
      <c r="U500" s="412"/>
      <c r="V500" s="413"/>
      <c r="W500" s="412"/>
      <c r="X500" s="413"/>
      <c r="Y500" s="414"/>
      <c r="Z500" s="415"/>
      <c r="AA500" s="416"/>
      <c r="AB500" s="417"/>
      <c r="AC500" s="416"/>
      <c r="AD500" s="415"/>
      <c r="AE500" s="418"/>
      <c r="AF500" s="417"/>
      <c r="AG500" s="416"/>
      <c r="AH500" s="415"/>
      <c r="AI500" s="418"/>
      <c r="AJ500" s="417"/>
      <c r="AK500" s="416"/>
      <c r="AL500" s="415"/>
      <c r="AM500" s="403"/>
      <c r="AN500" s="405"/>
      <c r="AO500" s="381"/>
      <c r="AP500" s="403"/>
      <c r="AQ500" s="405"/>
      <c r="AR500" s="419"/>
      <c r="AS500" s="420"/>
      <c r="AT500" s="403"/>
      <c r="AU500" s="405"/>
      <c r="AV500" s="419"/>
      <c r="AW500" s="421"/>
      <c r="AX500" s="105" t="str">
        <f t="shared" si="160"/>
        <v/>
      </c>
      <c r="AY500" s="105" t="str">
        <f t="shared" si="161"/>
        <v/>
      </c>
      <c r="AZ500" s="540"/>
      <c r="BA500" s="513">
        <f t="shared" si="162"/>
        <v>0</v>
      </c>
      <c r="BB500" s="513">
        <f t="shared" si="163"/>
        <v>0</v>
      </c>
      <c r="BC500" s="513">
        <f t="shared" si="164"/>
        <v>0</v>
      </c>
      <c r="BD500" s="513">
        <f t="shared" si="165"/>
        <v>0</v>
      </c>
      <c r="BE500" s="513">
        <f t="shared" si="166"/>
        <v>0</v>
      </c>
      <c r="BF500" s="513">
        <f t="shared" si="159"/>
        <v>0</v>
      </c>
      <c r="BG500" s="513">
        <f t="shared" si="167"/>
        <v>0</v>
      </c>
      <c r="BH500" s="513">
        <f t="shared" si="168"/>
        <v>0</v>
      </c>
      <c r="BI500" s="513">
        <f t="shared" si="169"/>
        <v>0</v>
      </c>
      <c r="BJ500" s="513">
        <f t="shared" si="170"/>
        <v>0</v>
      </c>
      <c r="BK500" s="513">
        <f t="shared" si="171"/>
        <v>0</v>
      </c>
      <c r="BL500" s="513">
        <f t="shared" si="172"/>
        <v>0</v>
      </c>
      <c r="BM500" s="513">
        <f t="shared" si="173"/>
        <v>0</v>
      </c>
      <c r="BN500" s="513"/>
      <c r="BO500" s="513">
        <f t="shared" si="174"/>
        <v>0</v>
      </c>
      <c r="BP500" s="540"/>
      <c r="BQ500" s="540"/>
      <c r="BR500" s="540"/>
      <c r="BS500" s="540"/>
      <c r="BT500" s="540"/>
      <c r="BU500" s="540"/>
      <c r="BV500" s="540"/>
      <c r="BW500" s="539"/>
      <c r="BX500" s="539"/>
      <c r="BY500" s="539"/>
      <c r="BZ500" s="539"/>
      <c r="CA500" s="539"/>
      <c r="CB500" s="539"/>
      <c r="CC500" s="539"/>
      <c r="CD500" s="539"/>
      <c r="CE500" s="539"/>
      <c r="CF500" s="539"/>
      <c r="CG500" s="539"/>
      <c r="CH500" s="539"/>
      <c r="CI500" s="539"/>
      <c r="CJ500" s="539"/>
      <c r="CK500" s="539"/>
      <c r="CL500" s="539"/>
      <c r="CM500" s="539"/>
      <c r="CN500" s="539"/>
      <c r="CO500" s="539"/>
      <c r="CP500" s="364"/>
      <c r="CQ500" s="364"/>
    </row>
    <row r="501" spans="1:95" s="37" customFormat="1" ht="37.5" customHeight="1" x14ac:dyDescent="0.15">
      <c r="A501" s="687" t="str">
        <f>IF(B501&lt;&gt;"",設定!$C$4,"")</f>
        <v/>
      </c>
      <c r="B501" s="253" t="str">
        <f t="shared" si="157"/>
        <v/>
      </c>
      <c r="C501" s="444">
        <f t="shared" si="158"/>
        <v>489</v>
      </c>
      <c r="D501" s="767"/>
      <c r="E501" s="403"/>
      <c r="F501" s="404"/>
      <c r="G501" s="405"/>
      <c r="H501" s="406"/>
      <c r="I501" s="407"/>
      <c r="J501" s="408" t="str">
        <f>IFERROR(IF(I501="","",VLOOKUP(I501,国・地域!A:C,2,FALSE)),"正しい番号を入力してください")</f>
        <v/>
      </c>
      <c r="K501" s="409" t="str">
        <f>IFERROR(IF(I501="","",VLOOKUP(I501,国・地域!A:C,3,FALSE)),"正しい番号を入力してください")</f>
        <v/>
      </c>
      <c r="L501" s="381"/>
      <c r="M501" s="410"/>
      <c r="N501" s="411"/>
      <c r="O501" s="411"/>
      <c r="P501" s="411"/>
      <c r="Q501" s="411"/>
      <c r="R501" s="411"/>
      <c r="S501" s="411"/>
      <c r="T501" s="411"/>
      <c r="U501" s="412"/>
      <c r="V501" s="413"/>
      <c r="W501" s="412"/>
      <c r="X501" s="413"/>
      <c r="Y501" s="414"/>
      <c r="Z501" s="415"/>
      <c r="AA501" s="416"/>
      <c r="AB501" s="417"/>
      <c r="AC501" s="416"/>
      <c r="AD501" s="415"/>
      <c r="AE501" s="418"/>
      <c r="AF501" s="417"/>
      <c r="AG501" s="416"/>
      <c r="AH501" s="415"/>
      <c r="AI501" s="418"/>
      <c r="AJ501" s="417"/>
      <c r="AK501" s="416"/>
      <c r="AL501" s="415"/>
      <c r="AM501" s="403"/>
      <c r="AN501" s="405"/>
      <c r="AO501" s="381"/>
      <c r="AP501" s="403"/>
      <c r="AQ501" s="405"/>
      <c r="AR501" s="419"/>
      <c r="AS501" s="420"/>
      <c r="AT501" s="403"/>
      <c r="AU501" s="405"/>
      <c r="AV501" s="419"/>
      <c r="AW501" s="421"/>
      <c r="AX501" s="105" t="str">
        <f t="shared" si="160"/>
        <v/>
      </c>
      <c r="AY501" s="105" t="str">
        <f t="shared" si="161"/>
        <v/>
      </c>
      <c r="AZ501" s="540"/>
      <c r="BA501" s="513">
        <f t="shared" si="162"/>
        <v>0</v>
      </c>
      <c r="BB501" s="513">
        <f t="shared" si="163"/>
        <v>0</v>
      </c>
      <c r="BC501" s="513">
        <f t="shared" si="164"/>
        <v>0</v>
      </c>
      <c r="BD501" s="513">
        <f t="shared" si="165"/>
        <v>0</v>
      </c>
      <c r="BE501" s="513">
        <f t="shared" si="166"/>
        <v>0</v>
      </c>
      <c r="BF501" s="513">
        <f t="shared" si="159"/>
        <v>0</v>
      </c>
      <c r="BG501" s="513">
        <f t="shared" si="167"/>
        <v>0</v>
      </c>
      <c r="BH501" s="513">
        <f t="shared" si="168"/>
        <v>0</v>
      </c>
      <c r="BI501" s="513">
        <f t="shared" si="169"/>
        <v>0</v>
      </c>
      <c r="BJ501" s="513">
        <f t="shared" si="170"/>
        <v>0</v>
      </c>
      <c r="BK501" s="513">
        <f t="shared" si="171"/>
        <v>0</v>
      </c>
      <c r="BL501" s="513">
        <f t="shared" si="172"/>
        <v>0</v>
      </c>
      <c r="BM501" s="513">
        <f t="shared" si="173"/>
        <v>0</v>
      </c>
      <c r="BN501" s="513"/>
      <c r="BO501" s="513">
        <f t="shared" si="174"/>
        <v>0</v>
      </c>
      <c r="BP501" s="540"/>
      <c r="BQ501" s="540"/>
      <c r="BR501" s="540"/>
      <c r="BS501" s="540"/>
      <c r="BT501" s="540"/>
      <c r="BU501" s="540"/>
      <c r="BV501" s="540"/>
      <c r="BW501" s="539"/>
      <c r="BX501" s="539"/>
      <c r="BY501" s="539"/>
      <c r="BZ501" s="539"/>
      <c r="CA501" s="539"/>
      <c r="CB501" s="539"/>
      <c r="CC501" s="539"/>
      <c r="CD501" s="539"/>
      <c r="CE501" s="539"/>
      <c r="CF501" s="539"/>
      <c r="CG501" s="539"/>
      <c r="CH501" s="539"/>
      <c r="CI501" s="539"/>
      <c r="CJ501" s="539"/>
      <c r="CK501" s="539"/>
      <c r="CL501" s="539"/>
      <c r="CM501" s="539"/>
      <c r="CN501" s="539"/>
      <c r="CO501" s="539"/>
      <c r="CP501" s="364"/>
      <c r="CQ501" s="364"/>
    </row>
    <row r="502" spans="1:95" s="37" customFormat="1" ht="37.5" customHeight="1" x14ac:dyDescent="0.15">
      <c r="A502" s="738" t="str">
        <f>IF(B502&lt;&gt;"",設定!$C$4,"")</f>
        <v/>
      </c>
      <c r="B502" s="254" t="str">
        <f t="shared" si="157"/>
        <v/>
      </c>
      <c r="C502" s="445">
        <f t="shared" si="158"/>
        <v>490</v>
      </c>
      <c r="D502" s="768"/>
      <c r="E502" s="422"/>
      <c r="F502" s="423"/>
      <c r="G502" s="424"/>
      <c r="H502" s="425"/>
      <c r="I502" s="426"/>
      <c r="J502" s="427" t="str">
        <f>IFERROR(IF(I502="","",VLOOKUP(I502,国・地域!A:C,2,FALSE)),"正しい番号を入力してください")</f>
        <v/>
      </c>
      <c r="K502" s="428" t="str">
        <f>IFERROR(IF(I502="","",VLOOKUP(I502,国・地域!A:C,3,FALSE)),"正しい番号を入力してください")</f>
        <v/>
      </c>
      <c r="L502" s="382"/>
      <c r="M502" s="429"/>
      <c r="N502" s="430"/>
      <c r="O502" s="430"/>
      <c r="P502" s="430"/>
      <c r="Q502" s="430"/>
      <c r="R502" s="430"/>
      <c r="S502" s="430"/>
      <c r="T502" s="430"/>
      <c r="U502" s="431"/>
      <c r="V502" s="432"/>
      <c r="W502" s="431"/>
      <c r="X502" s="432"/>
      <c r="Y502" s="433"/>
      <c r="Z502" s="434"/>
      <c r="AA502" s="435"/>
      <c r="AB502" s="436"/>
      <c r="AC502" s="435"/>
      <c r="AD502" s="434"/>
      <c r="AE502" s="437"/>
      <c r="AF502" s="436"/>
      <c r="AG502" s="435"/>
      <c r="AH502" s="434"/>
      <c r="AI502" s="437"/>
      <c r="AJ502" s="436"/>
      <c r="AK502" s="435"/>
      <c r="AL502" s="434"/>
      <c r="AM502" s="422"/>
      <c r="AN502" s="424"/>
      <c r="AO502" s="382"/>
      <c r="AP502" s="422"/>
      <c r="AQ502" s="424"/>
      <c r="AR502" s="438"/>
      <c r="AS502" s="439"/>
      <c r="AT502" s="422"/>
      <c r="AU502" s="424"/>
      <c r="AV502" s="438"/>
      <c r="AW502" s="440"/>
      <c r="AX502" s="105" t="str">
        <f t="shared" si="160"/>
        <v/>
      </c>
      <c r="AY502" s="105" t="str">
        <f t="shared" si="161"/>
        <v/>
      </c>
      <c r="AZ502" s="540"/>
      <c r="BA502" s="513">
        <f t="shared" si="162"/>
        <v>0</v>
      </c>
      <c r="BB502" s="513">
        <f t="shared" si="163"/>
        <v>0</v>
      </c>
      <c r="BC502" s="513">
        <f t="shared" si="164"/>
        <v>0</v>
      </c>
      <c r="BD502" s="513">
        <f t="shared" si="165"/>
        <v>0</v>
      </c>
      <c r="BE502" s="513">
        <f t="shared" si="166"/>
        <v>0</v>
      </c>
      <c r="BF502" s="513">
        <f t="shared" si="159"/>
        <v>0</v>
      </c>
      <c r="BG502" s="513">
        <f t="shared" si="167"/>
        <v>0</v>
      </c>
      <c r="BH502" s="513">
        <f t="shared" si="168"/>
        <v>0</v>
      </c>
      <c r="BI502" s="513">
        <f t="shared" si="169"/>
        <v>0</v>
      </c>
      <c r="BJ502" s="513">
        <f t="shared" si="170"/>
        <v>0</v>
      </c>
      <c r="BK502" s="513">
        <f t="shared" si="171"/>
        <v>0</v>
      </c>
      <c r="BL502" s="513">
        <f t="shared" si="172"/>
        <v>0</v>
      </c>
      <c r="BM502" s="513">
        <f t="shared" si="173"/>
        <v>0</v>
      </c>
      <c r="BN502" s="513"/>
      <c r="BO502" s="513">
        <f t="shared" si="174"/>
        <v>0</v>
      </c>
      <c r="BP502" s="540"/>
      <c r="BQ502" s="540"/>
      <c r="BR502" s="540"/>
      <c r="BS502" s="540"/>
      <c r="BT502" s="540"/>
      <c r="BU502" s="540"/>
      <c r="BV502" s="540"/>
      <c r="BW502" s="539"/>
      <c r="BX502" s="539"/>
      <c r="BY502" s="539"/>
      <c r="BZ502" s="539"/>
      <c r="CA502" s="539"/>
      <c r="CB502" s="539"/>
      <c r="CC502" s="539"/>
      <c r="CD502" s="539"/>
      <c r="CE502" s="539"/>
      <c r="CF502" s="539"/>
      <c r="CG502" s="539"/>
      <c r="CH502" s="539"/>
      <c r="CI502" s="539"/>
      <c r="CJ502" s="539"/>
      <c r="CK502" s="539"/>
      <c r="CL502" s="539"/>
      <c r="CM502" s="539"/>
      <c r="CN502" s="539"/>
      <c r="CO502" s="539"/>
      <c r="CP502" s="364"/>
      <c r="CQ502" s="364"/>
    </row>
    <row r="503" spans="1:95" s="37" customFormat="1" ht="37.5" customHeight="1" x14ac:dyDescent="0.15">
      <c r="A503" s="739" t="str">
        <f>IF(B503&lt;&gt;"",設定!$C$4,"")</f>
        <v/>
      </c>
      <c r="B503" s="731" t="str">
        <f t="shared" si="157"/>
        <v/>
      </c>
      <c r="C503" s="376">
        <f t="shared" si="158"/>
        <v>491</v>
      </c>
      <c r="D503" s="766"/>
      <c r="E503" s="384"/>
      <c r="F503" s="385"/>
      <c r="G503" s="386"/>
      <c r="H503" s="387"/>
      <c r="I503" s="388"/>
      <c r="J503" s="389" t="str">
        <f>IFERROR(IF(I503="","",VLOOKUP(I503,国・地域!A:C,2,FALSE)),"正しい番号を入力してください")</f>
        <v/>
      </c>
      <c r="K503" s="390" t="str">
        <f>IFERROR(IF(I503="","",VLOOKUP(I503,国・地域!A:C,3,FALSE)),"正しい番号を入力してください")</f>
        <v/>
      </c>
      <c r="L503" s="383"/>
      <c r="M503" s="391"/>
      <c r="N503" s="392"/>
      <c r="O503" s="392"/>
      <c r="P503" s="392"/>
      <c r="Q503" s="392"/>
      <c r="R503" s="392"/>
      <c r="S503" s="392"/>
      <c r="T503" s="392"/>
      <c r="U503" s="393"/>
      <c r="V503" s="394"/>
      <c r="W503" s="393"/>
      <c r="X503" s="394"/>
      <c r="Y503" s="395"/>
      <c r="Z503" s="396"/>
      <c r="AA503" s="397"/>
      <c r="AB503" s="398"/>
      <c r="AC503" s="397"/>
      <c r="AD503" s="396"/>
      <c r="AE503" s="399"/>
      <c r="AF503" s="398"/>
      <c r="AG503" s="397"/>
      <c r="AH503" s="396"/>
      <c r="AI503" s="399"/>
      <c r="AJ503" s="398"/>
      <c r="AK503" s="397"/>
      <c r="AL503" s="396"/>
      <c r="AM503" s="384"/>
      <c r="AN503" s="386"/>
      <c r="AO503" s="383"/>
      <c r="AP503" s="384"/>
      <c r="AQ503" s="386"/>
      <c r="AR503" s="400"/>
      <c r="AS503" s="401"/>
      <c r="AT503" s="384"/>
      <c r="AU503" s="386"/>
      <c r="AV503" s="400"/>
      <c r="AW503" s="402"/>
      <c r="AX503" s="105" t="str">
        <f t="shared" si="160"/>
        <v/>
      </c>
      <c r="AY503" s="105" t="str">
        <f t="shared" si="161"/>
        <v/>
      </c>
      <c r="AZ503" s="540"/>
      <c r="BA503" s="513">
        <f t="shared" si="162"/>
        <v>0</v>
      </c>
      <c r="BB503" s="513">
        <f t="shared" si="163"/>
        <v>0</v>
      </c>
      <c r="BC503" s="513">
        <f t="shared" si="164"/>
        <v>0</v>
      </c>
      <c r="BD503" s="513">
        <f t="shared" si="165"/>
        <v>0</v>
      </c>
      <c r="BE503" s="513">
        <f t="shared" si="166"/>
        <v>0</v>
      </c>
      <c r="BF503" s="513">
        <f t="shared" si="159"/>
        <v>0</v>
      </c>
      <c r="BG503" s="513">
        <f t="shared" si="167"/>
        <v>0</v>
      </c>
      <c r="BH503" s="513">
        <f t="shared" si="168"/>
        <v>0</v>
      </c>
      <c r="BI503" s="513">
        <f t="shared" si="169"/>
        <v>0</v>
      </c>
      <c r="BJ503" s="513">
        <f t="shared" si="170"/>
        <v>0</v>
      </c>
      <c r="BK503" s="513">
        <f t="shared" si="171"/>
        <v>0</v>
      </c>
      <c r="BL503" s="513">
        <f t="shared" si="172"/>
        <v>0</v>
      </c>
      <c r="BM503" s="513">
        <f t="shared" si="173"/>
        <v>0</v>
      </c>
      <c r="BN503" s="513"/>
      <c r="BO503" s="513">
        <f t="shared" si="174"/>
        <v>0</v>
      </c>
      <c r="BP503" s="540"/>
      <c r="BQ503" s="540"/>
      <c r="BR503" s="540"/>
      <c r="BS503" s="540"/>
      <c r="BT503" s="540"/>
      <c r="BU503" s="540"/>
      <c r="BV503" s="540"/>
      <c r="BW503" s="539"/>
      <c r="BX503" s="539"/>
      <c r="BY503" s="539"/>
      <c r="BZ503" s="539"/>
      <c r="CA503" s="539"/>
      <c r="CB503" s="539"/>
      <c r="CC503" s="539"/>
      <c r="CD503" s="539"/>
      <c r="CE503" s="539"/>
      <c r="CF503" s="539"/>
      <c r="CG503" s="539"/>
      <c r="CH503" s="539"/>
      <c r="CI503" s="539"/>
      <c r="CJ503" s="539"/>
      <c r="CK503" s="539"/>
      <c r="CL503" s="539"/>
      <c r="CM503" s="539"/>
      <c r="CN503" s="539"/>
      <c r="CO503" s="539"/>
      <c r="CP503" s="364"/>
      <c r="CQ503" s="364"/>
    </row>
    <row r="504" spans="1:95" s="37" customFormat="1" ht="37.5" customHeight="1" x14ac:dyDescent="0.15">
      <c r="A504" s="687" t="str">
        <f>IF(B504&lt;&gt;"",設定!$C$4,"")</f>
        <v/>
      </c>
      <c r="B504" s="253" t="str">
        <f t="shared" si="157"/>
        <v/>
      </c>
      <c r="C504" s="444">
        <f t="shared" si="158"/>
        <v>492</v>
      </c>
      <c r="D504" s="767"/>
      <c r="E504" s="403"/>
      <c r="F504" s="404"/>
      <c r="G504" s="405"/>
      <c r="H504" s="406"/>
      <c r="I504" s="407"/>
      <c r="J504" s="408" t="str">
        <f>IFERROR(IF(I504="","",VLOOKUP(I504,国・地域!A:C,2,FALSE)),"正しい番号を入力してください")</f>
        <v/>
      </c>
      <c r="K504" s="409" t="str">
        <f>IFERROR(IF(I504="","",VLOOKUP(I504,国・地域!A:C,3,FALSE)),"正しい番号を入力してください")</f>
        <v/>
      </c>
      <c r="L504" s="381"/>
      <c r="M504" s="410"/>
      <c r="N504" s="411"/>
      <c r="O504" s="411"/>
      <c r="P504" s="411"/>
      <c r="Q504" s="411"/>
      <c r="R504" s="411"/>
      <c r="S504" s="411"/>
      <c r="T504" s="411"/>
      <c r="U504" s="412"/>
      <c r="V504" s="413"/>
      <c r="W504" s="412"/>
      <c r="X504" s="413"/>
      <c r="Y504" s="414"/>
      <c r="Z504" s="415"/>
      <c r="AA504" s="416"/>
      <c r="AB504" s="417"/>
      <c r="AC504" s="416"/>
      <c r="AD504" s="415"/>
      <c r="AE504" s="418"/>
      <c r="AF504" s="417"/>
      <c r="AG504" s="416"/>
      <c r="AH504" s="415"/>
      <c r="AI504" s="418"/>
      <c r="AJ504" s="417"/>
      <c r="AK504" s="416"/>
      <c r="AL504" s="415"/>
      <c r="AM504" s="403"/>
      <c r="AN504" s="405"/>
      <c r="AO504" s="381"/>
      <c r="AP504" s="403"/>
      <c r="AQ504" s="405"/>
      <c r="AR504" s="419"/>
      <c r="AS504" s="420"/>
      <c r="AT504" s="403"/>
      <c r="AU504" s="405"/>
      <c r="AV504" s="419"/>
      <c r="AW504" s="421"/>
      <c r="AX504" s="105" t="str">
        <f t="shared" si="160"/>
        <v/>
      </c>
      <c r="AY504" s="105" t="str">
        <f t="shared" si="161"/>
        <v/>
      </c>
      <c r="AZ504" s="540"/>
      <c r="BA504" s="513">
        <f t="shared" si="162"/>
        <v>0</v>
      </c>
      <c r="BB504" s="513">
        <f t="shared" si="163"/>
        <v>0</v>
      </c>
      <c r="BC504" s="513">
        <f t="shared" si="164"/>
        <v>0</v>
      </c>
      <c r="BD504" s="513">
        <f t="shared" si="165"/>
        <v>0</v>
      </c>
      <c r="BE504" s="513">
        <f t="shared" si="166"/>
        <v>0</v>
      </c>
      <c r="BF504" s="513">
        <f t="shared" si="159"/>
        <v>0</v>
      </c>
      <c r="BG504" s="513">
        <f t="shared" si="167"/>
        <v>0</v>
      </c>
      <c r="BH504" s="513">
        <f t="shared" si="168"/>
        <v>0</v>
      </c>
      <c r="BI504" s="513">
        <f t="shared" si="169"/>
        <v>0</v>
      </c>
      <c r="BJ504" s="513">
        <f t="shared" si="170"/>
        <v>0</v>
      </c>
      <c r="BK504" s="513">
        <f t="shared" si="171"/>
        <v>0</v>
      </c>
      <c r="BL504" s="513">
        <f t="shared" si="172"/>
        <v>0</v>
      </c>
      <c r="BM504" s="513">
        <f t="shared" si="173"/>
        <v>0</v>
      </c>
      <c r="BN504" s="513"/>
      <c r="BO504" s="513">
        <f t="shared" si="174"/>
        <v>0</v>
      </c>
      <c r="BP504" s="540"/>
      <c r="BQ504" s="540"/>
      <c r="BR504" s="540"/>
      <c r="BS504" s="540"/>
      <c r="BT504" s="540"/>
      <c r="BU504" s="540"/>
      <c r="BV504" s="540"/>
      <c r="BW504" s="539"/>
      <c r="BX504" s="539"/>
      <c r="BY504" s="539"/>
      <c r="BZ504" s="539"/>
      <c r="CA504" s="539"/>
      <c r="CB504" s="539"/>
      <c r="CC504" s="539"/>
      <c r="CD504" s="539"/>
      <c r="CE504" s="539"/>
      <c r="CF504" s="539"/>
      <c r="CG504" s="539"/>
      <c r="CH504" s="539"/>
      <c r="CI504" s="539"/>
      <c r="CJ504" s="539"/>
      <c r="CK504" s="539"/>
      <c r="CL504" s="539"/>
      <c r="CM504" s="539"/>
      <c r="CN504" s="539"/>
      <c r="CO504" s="539"/>
      <c r="CP504" s="364"/>
      <c r="CQ504" s="364"/>
    </row>
    <row r="505" spans="1:95" s="37" customFormat="1" ht="37.5" customHeight="1" x14ac:dyDescent="0.15">
      <c r="A505" s="687" t="str">
        <f>IF(B505&lt;&gt;"",設定!$C$4,"")</f>
        <v/>
      </c>
      <c r="B505" s="253" t="str">
        <f t="shared" si="157"/>
        <v/>
      </c>
      <c r="C505" s="444">
        <f t="shared" si="158"/>
        <v>493</v>
      </c>
      <c r="D505" s="767"/>
      <c r="E505" s="403"/>
      <c r="F505" s="404"/>
      <c r="G505" s="405"/>
      <c r="H505" s="406"/>
      <c r="I505" s="407"/>
      <c r="J505" s="408" t="str">
        <f>IFERROR(IF(I505="","",VLOOKUP(I505,国・地域!A:C,2,FALSE)),"正しい番号を入力してください")</f>
        <v/>
      </c>
      <c r="K505" s="409" t="str">
        <f>IFERROR(IF(I505="","",VLOOKUP(I505,国・地域!A:C,3,FALSE)),"正しい番号を入力してください")</f>
        <v/>
      </c>
      <c r="L505" s="381"/>
      <c r="M505" s="410"/>
      <c r="N505" s="411"/>
      <c r="O505" s="411"/>
      <c r="P505" s="411"/>
      <c r="Q505" s="411"/>
      <c r="R505" s="411"/>
      <c r="S505" s="411"/>
      <c r="T505" s="411"/>
      <c r="U505" s="412"/>
      <c r="V505" s="413"/>
      <c r="W505" s="412"/>
      <c r="X505" s="413"/>
      <c r="Y505" s="414"/>
      <c r="Z505" s="415"/>
      <c r="AA505" s="416"/>
      <c r="AB505" s="417"/>
      <c r="AC505" s="416"/>
      <c r="AD505" s="415"/>
      <c r="AE505" s="418"/>
      <c r="AF505" s="417"/>
      <c r="AG505" s="416"/>
      <c r="AH505" s="415"/>
      <c r="AI505" s="418"/>
      <c r="AJ505" s="417"/>
      <c r="AK505" s="416"/>
      <c r="AL505" s="415"/>
      <c r="AM505" s="403"/>
      <c r="AN505" s="405"/>
      <c r="AO505" s="381"/>
      <c r="AP505" s="403"/>
      <c r="AQ505" s="405"/>
      <c r="AR505" s="419"/>
      <c r="AS505" s="420"/>
      <c r="AT505" s="403"/>
      <c r="AU505" s="405"/>
      <c r="AV505" s="419"/>
      <c r="AW505" s="421"/>
      <c r="AX505" s="105" t="str">
        <f t="shared" si="160"/>
        <v/>
      </c>
      <c r="AY505" s="105" t="str">
        <f t="shared" si="161"/>
        <v/>
      </c>
      <c r="AZ505" s="540"/>
      <c r="BA505" s="513">
        <f t="shared" si="162"/>
        <v>0</v>
      </c>
      <c r="BB505" s="513">
        <f t="shared" si="163"/>
        <v>0</v>
      </c>
      <c r="BC505" s="513">
        <f t="shared" si="164"/>
        <v>0</v>
      </c>
      <c r="BD505" s="513">
        <f t="shared" si="165"/>
        <v>0</v>
      </c>
      <c r="BE505" s="513">
        <f t="shared" si="166"/>
        <v>0</v>
      </c>
      <c r="BF505" s="513">
        <f t="shared" si="159"/>
        <v>0</v>
      </c>
      <c r="BG505" s="513">
        <f t="shared" si="167"/>
        <v>0</v>
      </c>
      <c r="BH505" s="513">
        <f t="shared" si="168"/>
        <v>0</v>
      </c>
      <c r="BI505" s="513">
        <f t="shared" si="169"/>
        <v>0</v>
      </c>
      <c r="BJ505" s="513">
        <f t="shared" si="170"/>
        <v>0</v>
      </c>
      <c r="BK505" s="513">
        <f t="shared" si="171"/>
        <v>0</v>
      </c>
      <c r="BL505" s="513">
        <f t="shared" si="172"/>
        <v>0</v>
      </c>
      <c r="BM505" s="513">
        <f t="shared" si="173"/>
        <v>0</v>
      </c>
      <c r="BN505" s="513"/>
      <c r="BO505" s="513">
        <f t="shared" si="174"/>
        <v>0</v>
      </c>
      <c r="BP505" s="540"/>
      <c r="BQ505" s="540"/>
      <c r="BR505" s="540"/>
      <c r="BS505" s="540"/>
      <c r="BT505" s="540"/>
      <c r="BU505" s="540"/>
      <c r="BV505" s="540"/>
      <c r="BW505" s="539"/>
      <c r="BX505" s="539"/>
      <c r="BY505" s="539"/>
      <c r="BZ505" s="539"/>
      <c r="CA505" s="539"/>
      <c r="CB505" s="539"/>
      <c r="CC505" s="539"/>
      <c r="CD505" s="539"/>
      <c r="CE505" s="539"/>
      <c r="CF505" s="539"/>
      <c r="CG505" s="539"/>
      <c r="CH505" s="539"/>
      <c r="CI505" s="539"/>
      <c r="CJ505" s="539"/>
      <c r="CK505" s="539"/>
      <c r="CL505" s="539"/>
      <c r="CM505" s="539"/>
      <c r="CN505" s="539"/>
      <c r="CO505" s="539"/>
      <c r="CP505" s="364"/>
      <c r="CQ505" s="364"/>
    </row>
    <row r="506" spans="1:95" s="37" customFormat="1" ht="37.5" customHeight="1" x14ac:dyDescent="0.15">
      <c r="A506" s="687" t="str">
        <f>IF(B506&lt;&gt;"",設定!$C$4,"")</f>
        <v/>
      </c>
      <c r="B506" s="253" t="str">
        <f t="shared" si="157"/>
        <v/>
      </c>
      <c r="C506" s="444">
        <f t="shared" si="158"/>
        <v>494</v>
      </c>
      <c r="D506" s="767"/>
      <c r="E506" s="403"/>
      <c r="F506" s="404"/>
      <c r="G506" s="405"/>
      <c r="H506" s="406"/>
      <c r="I506" s="407"/>
      <c r="J506" s="408" t="str">
        <f>IFERROR(IF(I506="","",VLOOKUP(I506,国・地域!A:C,2,FALSE)),"正しい番号を入力してください")</f>
        <v/>
      </c>
      <c r="K506" s="409" t="str">
        <f>IFERROR(IF(I506="","",VLOOKUP(I506,国・地域!A:C,3,FALSE)),"正しい番号を入力してください")</f>
        <v/>
      </c>
      <c r="L506" s="381"/>
      <c r="M506" s="410"/>
      <c r="N506" s="411"/>
      <c r="O506" s="411"/>
      <c r="P506" s="411"/>
      <c r="Q506" s="411"/>
      <c r="R506" s="411"/>
      <c r="S506" s="411"/>
      <c r="T506" s="411"/>
      <c r="U506" s="412"/>
      <c r="V506" s="413"/>
      <c r="W506" s="412"/>
      <c r="X506" s="413"/>
      <c r="Y506" s="414"/>
      <c r="Z506" s="415"/>
      <c r="AA506" s="416"/>
      <c r="AB506" s="417"/>
      <c r="AC506" s="416"/>
      <c r="AD506" s="415"/>
      <c r="AE506" s="418"/>
      <c r="AF506" s="417"/>
      <c r="AG506" s="416"/>
      <c r="AH506" s="415"/>
      <c r="AI506" s="418"/>
      <c r="AJ506" s="417"/>
      <c r="AK506" s="416"/>
      <c r="AL506" s="415"/>
      <c r="AM506" s="403"/>
      <c r="AN506" s="405"/>
      <c r="AO506" s="381"/>
      <c r="AP506" s="403"/>
      <c r="AQ506" s="405"/>
      <c r="AR506" s="419"/>
      <c r="AS506" s="420"/>
      <c r="AT506" s="403"/>
      <c r="AU506" s="405"/>
      <c r="AV506" s="419"/>
      <c r="AW506" s="421"/>
      <c r="AX506" s="105" t="str">
        <f t="shared" si="160"/>
        <v/>
      </c>
      <c r="AY506" s="105" t="str">
        <f t="shared" si="161"/>
        <v/>
      </c>
      <c r="AZ506" s="540"/>
      <c r="BA506" s="513">
        <f t="shared" si="162"/>
        <v>0</v>
      </c>
      <c r="BB506" s="513">
        <f t="shared" si="163"/>
        <v>0</v>
      </c>
      <c r="BC506" s="513">
        <f t="shared" si="164"/>
        <v>0</v>
      </c>
      <c r="BD506" s="513">
        <f t="shared" si="165"/>
        <v>0</v>
      </c>
      <c r="BE506" s="513">
        <f t="shared" si="166"/>
        <v>0</v>
      </c>
      <c r="BF506" s="513">
        <f t="shared" si="159"/>
        <v>0</v>
      </c>
      <c r="BG506" s="513">
        <f t="shared" si="167"/>
        <v>0</v>
      </c>
      <c r="BH506" s="513">
        <f t="shared" si="168"/>
        <v>0</v>
      </c>
      <c r="BI506" s="513">
        <f t="shared" si="169"/>
        <v>0</v>
      </c>
      <c r="BJ506" s="513">
        <f t="shared" si="170"/>
        <v>0</v>
      </c>
      <c r="BK506" s="513">
        <f t="shared" si="171"/>
        <v>0</v>
      </c>
      <c r="BL506" s="513">
        <f t="shared" si="172"/>
        <v>0</v>
      </c>
      <c r="BM506" s="513">
        <f t="shared" si="173"/>
        <v>0</v>
      </c>
      <c r="BN506" s="513"/>
      <c r="BO506" s="513">
        <f t="shared" si="174"/>
        <v>0</v>
      </c>
      <c r="BP506" s="540"/>
      <c r="BQ506" s="540"/>
      <c r="BR506" s="540"/>
      <c r="BS506" s="540"/>
      <c r="BT506" s="540"/>
      <c r="BU506" s="540"/>
      <c r="BV506" s="540"/>
      <c r="BW506" s="539"/>
      <c r="BX506" s="539"/>
      <c r="BY506" s="539"/>
      <c r="BZ506" s="539"/>
      <c r="CA506" s="539"/>
      <c r="CB506" s="539"/>
      <c r="CC506" s="539"/>
      <c r="CD506" s="539"/>
      <c r="CE506" s="539"/>
      <c r="CF506" s="539"/>
      <c r="CG506" s="539"/>
      <c r="CH506" s="539"/>
      <c r="CI506" s="539"/>
      <c r="CJ506" s="539"/>
      <c r="CK506" s="539"/>
      <c r="CL506" s="539"/>
      <c r="CM506" s="539"/>
      <c r="CN506" s="539"/>
      <c r="CO506" s="539"/>
      <c r="CP506" s="364"/>
      <c r="CQ506" s="364"/>
    </row>
    <row r="507" spans="1:95" s="37" customFormat="1" ht="37.5" customHeight="1" x14ac:dyDescent="0.15">
      <c r="A507" s="738" t="str">
        <f>IF(B507&lt;&gt;"",設定!$C$4,"")</f>
        <v/>
      </c>
      <c r="B507" s="254" t="str">
        <f t="shared" si="157"/>
        <v/>
      </c>
      <c r="C507" s="445">
        <f t="shared" si="158"/>
        <v>495</v>
      </c>
      <c r="D507" s="768"/>
      <c r="E507" s="422"/>
      <c r="F507" s="423"/>
      <c r="G507" s="424"/>
      <c r="H507" s="425"/>
      <c r="I507" s="426"/>
      <c r="J507" s="427" t="str">
        <f>IFERROR(IF(I507="","",VLOOKUP(I507,国・地域!A:C,2,FALSE)),"正しい番号を入力してください")</f>
        <v/>
      </c>
      <c r="K507" s="428" t="str">
        <f>IFERROR(IF(I507="","",VLOOKUP(I507,国・地域!A:C,3,FALSE)),"正しい番号を入力してください")</f>
        <v/>
      </c>
      <c r="L507" s="382"/>
      <c r="M507" s="429"/>
      <c r="N507" s="430"/>
      <c r="O507" s="430"/>
      <c r="P507" s="430"/>
      <c r="Q507" s="430"/>
      <c r="R507" s="430"/>
      <c r="S507" s="430"/>
      <c r="T507" s="430"/>
      <c r="U507" s="431"/>
      <c r="V507" s="432"/>
      <c r="W507" s="431"/>
      <c r="X507" s="432"/>
      <c r="Y507" s="433"/>
      <c r="Z507" s="434"/>
      <c r="AA507" s="435"/>
      <c r="AB507" s="436"/>
      <c r="AC507" s="435"/>
      <c r="AD507" s="434"/>
      <c r="AE507" s="437"/>
      <c r="AF507" s="436"/>
      <c r="AG507" s="435"/>
      <c r="AH507" s="434"/>
      <c r="AI507" s="437"/>
      <c r="AJ507" s="436"/>
      <c r="AK507" s="435"/>
      <c r="AL507" s="434"/>
      <c r="AM507" s="422"/>
      <c r="AN507" s="424"/>
      <c r="AO507" s="382"/>
      <c r="AP507" s="422"/>
      <c r="AQ507" s="424"/>
      <c r="AR507" s="438"/>
      <c r="AS507" s="439"/>
      <c r="AT507" s="422"/>
      <c r="AU507" s="424"/>
      <c r="AV507" s="438"/>
      <c r="AW507" s="440"/>
      <c r="AX507" s="105" t="str">
        <f t="shared" si="160"/>
        <v/>
      </c>
      <c r="AY507" s="105" t="str">
        <f t="shared" si="161"/>
        <v/>
      </c>
      <c r="AZ507" s="540"/>
      <c r="BA507" s="513">
        <f t="shared" si="162"/>
        <v>0</v>
      </c>
      <c r="BB507" s="513">
        <f t="shared" si="163"/>
        <v>0</v>
      </c>
      <c r="BC507" s="513">
        <f t="shared" si="164"/>
        <v>0</v>
      </c>
      <c r="BD507" s="513">
        <f t="shared" si="165"/>
        <v>0</v>
      </c>
      <c r="BE507" s="513">
        <f t="shared" si="166"/>
        <v>0</v>
      </c>
      <c r="BF507" s="513">
        <f t="shared" si="159"/>
        <v>0</v>
      </c>
      <c r="BG507" s="513">
        <f t="shared" si="167"/>
        <v>0</v>
      </c>
      <c r="BH507" s="513">
        <f t="shared" si="168"/>
        <v>0</v>
      </c>
      <c r="BI507" s="513">
        <f t="shared" si="169"/>
        <v>0</v>
      </c>
      <c r="BJ507" s="513">
        <f t="shared" si="170"/>
        <v>0</v>
      </c>
      <c r="BK507" s="513">
        <f t="shared" si="171"/>
        <v>0</v>
      </c>
      <c r="BL507" s="513">
        <f t="shared" si="172"/>
        <v>0</v>
      </c>
      <c r="BM507" s="513">
        <f t="shared" si="173"/>
        <v>0</v>
      </c>
      <c r="BN507" s="513"/>
      <c r="BO507" s="513">
        <f t="shared" si="174"/>
        <v>0</v>
      </c>
      <c r="BP507" s="540"/>
      <c r="BQ507" s="540"/>
      <c r="BR507" s="540"/>
      <c r="BS507" s="540"/>
      <c r="BT507" s="540"/>
      <c r="BU507" s="540"/>
      <c r="BV507" s="540"/>
      <c r="BW507" s="539"/>
      <c r="BX507" s="539"/>
      <c r="BY507" s="539"/>
      <c r="BZ507" s="539"/>
      <c r="CA507" s="539"/>
      <c r="CB507" s="539"/>
      <c r="CC507" s="539"/>
      <c r="CD507" s="539"/>
      <c r="CE507" s="539"/>
      <c r="CF507" s="539"/>
      <c r="CG507" s="539"/>
      <c r="CH507" s="539"/>
      <c r="CI507" s="539"/>
      <c r="CJ507" s="539"/>
      <c r="CK507" s="539"/>
      <c r="CL507" s="539"/>
      <c r="CM507" s="539"/>
      <c r="CN507" s="539"/>
      <c r="CO507" s="539"/>
      <c r="CP507" s="364"/>
      <c r="CQ507" s="364"/>
    </row>
    <row r="508" spans="1:95" s="37" customFormat="1" ht="37.5" customHeight="1" x14ac:dyDescent="0.15">
      <c r="A508" s="739" t="str">
        <f>IF(B508&lt;&gt;"",設定!$C$4,"")</f>
        <v/>
      </c>
      <c r="B508" s="731" t="str">
        <f t="shared" si="157"/>
        <v/>
      </c>
      <c r="C508" s="376">
        <f t="shared" si="158"/>
        <v>496</v>
      </c>
      <c r="D508" s="766"/>
      <c r="E508" s="384"/>
      <c r="F508" s="385"/>
      <c r="G508" s="386"/>
      <c r="H508" s="387"/>
      <c r="I508" s="388"/>
      <c r="J508" s="389" t="str">
        <f>IFERROR(IF(I508="","",VLOOKUP(I508,国・地域!A:C,2,FALSE)),"正しい番号を入力してください")</f>
        <v/>
      </c>
      <c r="K508" s="390" t="str">
        <f>IFERROR(IF(I508="","",VLOOKUP(I508,国・地域!A:C,3,FALSE)),"正しい番号を入力してください")</f>
        <v/>
      </c>
      <c r="L508" s="383"/>
      <c r="M508" s="391"/>
      <c r="N508" s="392"/>
      <c r="O508" s="392"/>
      <c r="P508" s="392"/>
      <c r="Q508" s="392"/>
      <c r="R508" s="392"/>
      <c r="S508" s="392"/>
      <c r="T508" s="392"/>
      <c r="U508" s="393"/>
      <c r="V508" s="394"/>
      <c r="W508" s="393"/>
      <c r="X508" s="394"/>
      <c r="Y508" s="395"/>
      <c r="Z508" s="396"/>
      <c r="AA508" s="397"/>
      <c r="AB508" s="398"/>
      <c r="AC508" s="397"/>
      <c r="AD508" s="396"/>
      <c r="AE508" s="399"/>
      <c r="AF508" s="398"/>
      <c r="AG508" s="397"/>
      <c r="AH508" s="396"/>
      <c r="AI508" s="399"/>
      <c r="AJ508" s="398"/>
      <c r="AK508" s="397"/>
      <c r="AL508" s="396"/>
      <c r="AM508" s="384"/>
      <c r="AN508" s="386"/>
      <c r="AO508" s="383"/>
      <c r="AP508" s="384"/>
      <c r="AQ508" s="386"/>
      <c r="AR508" s="400"/>
      <c r="AS508" s="401"/>
      <c r="AT508" s="384"/>
      <c r="AU508" s="386"/>
      <c r="AV508" s="400"/>
      <c r="AW508" s="402"/>
      <c r="AX508" s="105" t="str">
        <f t="shared" si="160"/>
        <v/>
      </c>
      <c r="AY508" s="105" t="str">
        <f t="shared" si="161"/>
        <v/>
      </c>
      <c r="AZ508" s="540"/>
      <c r="BA508" s="513">
        <f t="shared" si="162"/>
        <v>0</v>
      </c>
      <c r="BB508" s="513">
        <f t="shared" si="163"/>
        <v>0</v>
      </c>
      <c r="BC508" s="513">
        <f t="shared" si="164"/>
        <v>0</v>
      </c>
      <c r="BD508" s="513">
        <f t="shared" si="165"/>
        <v>0</v>
      </c>
      <c r="BE508" s="513">
        <f t="shared" si="166"/>
        <v>0</v>
      </c>
      <c r="BF508" s="513">
        <f t="shared" si="159"/>
        <v>0</v>
      </c>
      <c r="BG508" s="513">
        <f t="shared" si="167"/>
        <v>0</v>
      </c>
      <c r="BH508" s="513">
        <f t="shared" si="168"/>
        <v>0</v>
      </c>
      <c r="BI508" s="513">
        <f t="shared" si="169"/>
        <v>0</v>
      </c>
      <c r="BJ508" s="513">
        <f t="shared" si="170"/>
        <v>0</v>
      </c>
      <c r="BK508" s="513">
        <f t="shared" si="171"/>
        <v>0</v>
      </c>
      <c r="BL508" s="513">
        <f t="shared" si="172"/>
        <v>0</v>
      </c>
      <c r="BM508" s="513">
        <f t="shared" si="173"/>
        <v>0</v>
      </c>
      <c r="BN508" s="513"/>
      <c r="BO508" s="513">
        <f t="shared" si="174"/>
        <v>0</v>
      </c>
      <c r="BP508" s="540"/>
      <c r="BQ508" s="540"/>
      <c r="BR508" s="540"/>
      <c r="BS508" s="540"/>
      <c r="BT508" s="540"/>
      <c r="BU508" s="540"/>
      <c r="BV508" s="540"/>
      <c r="BW508" s="539"/>
      <c r="BX508" s="539"/>
      <c r="BY508" s="539"/>
      <c r="BZ508" s="539"/>
      <c r="CA508" s="539"/>
      <c r="CB508" s="539"/>
      <c r="CC508" s="539"/>
      <c r="CD508" s="539"/>
      <c r="CE508" s="539"/>
      <c r="CF508" s="539"/>
      <c r="CG508" s="539"/>
      <c r="CH508" s="539"/>
      <c r="CI508" s="539"/>
      <c r="CJ508" s="539"/>
      <c r="CK508" s="539"/>
      <c r="CL508" s="539"/>
      <c r="CM508" s="539"/>
      <c r="CN508" s="539"/>
      <c r="CO508" s="539"/>
      <c r="CP508" s="364"/>
      <c r="CQ508" s="364"/>
    </row>
    <row r="509" spans="1:95" s="37" customFormat="1" ht="37.5" customHeight="1" x14ac:dyDescent="0.15">
      <c r="A509" s="687" t="str">
        <f>IF(B509&lt;&gt;"",設定!$C$4,"")</f>
        <v/>
      </c>
      <c r="B509" s="253" t="str">
        <f t="shared" si="157"/>
        <v/>
      </c>
      <c r="C509" s="444">
        <f t="shared" si="158"/>
        <v>497</v>
      </c>
      <c r="D509" s="767"/>
      <c r="E509" s="403"/>
      <c r="F509" s="404"/>
      <c r="G509" s="405"/>
      <c r="H509" s="406"/>
      <c r="I509" s="407"/>
      <c r="J509" s="408" t="str">
        <f>IFERROR(IF(I509="","",VLOOKUP(I509,国・地域!A:C,2,FALSE)),"正しい番号を入力してください")</f>
        <v/>
      </c>
      <c r="K509" s="409" t="str">
        <f>IFERROR(IF(I509="","",VLOOKUP(I509,国・地域!A:C,3,FALSE)),"正しい番号を入力してください")</f>
        <v/>
      </c>
      <c r="L509" s="381"/>
      <c r="M509" s="410"/>
      <c r="N509" s="411"/>
      <c r="O509" s="411"/>
      <c r="P509" s="411"/>
      <c r="Q509" s="411"/>
      <c r="R509" s="411"/>
      <c r="S509" s="411"/>
      <c r="T509" s="411"/>
      <c r="U509" s="412"/>
      <c r="V509" s="413"/>
      <c r="W509" s="412"/>
      <c r="X509" s="413"/>
      <c r="Y509" s="414"/>
      <c r="Z509" s="415"/>
      <c r="AA509" s="416"/>
      <c r="AB509" s="417"/>
      <c r="AC509" s="416"/>
      <c r="AD509" s="415"/>
      <c r="AE509" s="418"/>
      <c r="AF509" s="417"/>
      <c r="AG509" s="416"/>
      <c r="AH509" s="415"/>
      <c r="AI509" s="418"/>
      <c r="AJ509" s="417"/>
      <c r="AK509" s="416"/>
      <c r="AL509" s="415"/>
      <c r="AM509" s="403"/>
      <c r="AN509" s="405"/>
      <c r="AO509" s="381"/>
      <c r="AP509" s="403"/>
      <c r="AQ509" s="405"/>
      <c r="AR509" s="419"/>
      <c r="AS509" s="420"/>
      <c r="AT509" s="403"/>
      <c r="AU509" s="405"/>
      <c r="AV509" s="419"/>
      <c r="AW509" s="421"/>
      <c r="AX509" s="105" t="str">
        <f t="shared" si="160"/>
        <v/>
      </c>
      <c r="AY509" s="105" t="str">
        <f t="shared" si="161"/>
        <v/>
      </c>
      <c r="AZ509" s="540"/>
      <c r="BA509" s="513">
        <f t="shared" si="162"/>
        <v>0</v>
      </c>
      <c r="BB509" s="513">
        <f t="shared" si="163"/>
        <v>0</v>
      </c>
      <c r="BC509" s="513">
        <f t="shared" si="164"/>
        <v>0</v>
      </c>
      <c r="BD509" s="513">
        <f t="shared" si="165"/>
        <v>0</v>
      </c>
      <c r="BE509" s="513">
        <f t="shared" si="166"/>
        <v>0</v>
      </c>
      <c r="BF509" s="513">
        <f t="shared" si="159"/>
        <v>0</v>
      </c>
      <c r="BG509" s="513">
        <f t="shared" si="167"/>
        <v>0</v>
      </c>
      <c r="BH509" s="513">
        <f t="shared" si="168"/>
        <v>0</v>
      </c>
      <c r="BI509" s="513">
        <f t="shared" si="169"/>
        <v>0</v>
      </c>
      <c r="BJ509" s="513">
        <f t="shared" si="170"/>
        <v>0</v>
      </c>
      <c r="BK509" s="513">
        <f t="shared" si="171"/>
        <v>0</v>
      </c>
      <c r="BL509" s="513">
        <f t="shared" si="172"/>
        <v>0</v>
      </c>
      <c r="BM509" s="513">
        <f t="shared" si="173"/>
        <v>0</v>
      </c>
      <c r="BN509" s="513"/>
      <c r="BO509" s="513">
        <f t="shared" si="174"/>
        <v>0</v>
      </c>
      <c r="BP509" s="540"/>
      <c r="BQ509" s="540"/>
      <c r="BR509" s="540"/>
      <c r="BS509" s="540"/>
      <c r="BT509" s="540"/>
      <c r="BU509" s="540"/>
      <c r="BV509" s="540"/>
      <c r="BW509" s="539"/>
      <c r="BX509" s="539"/>
      <c r="BY509" s="539"/>
      <c r="BZ509" s="539"/>
      <c r="CA509" s="539"/>
      <c r="CB509" s="539"/>
      <c r="CC509" s="539"/>
      <c r="CD509" s="539"/>
      <c r="CE509" s="539"/>
      <c r="CF509" s="539"/>
      <c r="CG509" s="539"/>
      <c r="CH509" s="539"/>
      <c r="CI509" s="539"/>
      <c r="CJ509" s="539"/>
      <c r="CK509" s="539"/>
      <c r="CL509" s="539"/>
      <c r="CM509" s="539"/>
      <c r="CN509" s="539"/>
      <c r="CO509" s="539"/>
      <c r="CP509" s="364"/>
      <c r="CQ509" s="364"/>
    </row>
    <row r="510" spans="1:95" s="37" customFormat="1" ht="37.5" customHeight="1" x14ac:dyDescent="0.15">
      <c r="A510" s="687" t="str">
        <f>IF(B510&lt;&gt;"",設定!$C$4,"")</f>
        <v/>
      </c>
      <c r="B510" s="253" t="str">
        <f t="shared" si="157"/>
        <v/>
      </c>
      <c r="C510" s="444">
        <f t="shared" si="158"/>
        <v>498</v>
      </c>
      <c r="D510" s="767"/>
      <c r="E510" s="403"/>
      <c r="F510" s="404"/>
      <c r="G510" s="405"/>
      <c r="H510" s="406"/>
      <c r="I510" s="407"/>
      <c r="J510" s="408" t="str">
        <f>IFERROR(IF(I510="","",VLOOKUP(I510,国・地域!A:C,2,FALSE)),"正しい番号を入力してください")</f>
        <v/>
      </c>
      <c r="K510" s="409" t="str">
        <f>IFERROR(IF(I510="","",VLOOKUP(I510,国・地域!A:C,3,FALSE)),"正しい番号を入力してください")</f>
        <v/>
      </c>
      <c r="L510" s="381"/>
      <c r="M510" s="410"/>
      <c r="N510" s="411"/>
      <c r="O510" s="411"/>
      <c r="P510" s="411"/>
      <c r="Q510" s="411"/>
      <c r="R510" s="411"/>
      <c r="S510" s="411"/>
      <c r="T510" s="411"/>
      <c r="U510" s="412"/>
      <c r="V510" s="413"/>
      <c r="W510" s="412"/>
      <c r="X510" s="413"/>
      <c r="Y510" s="414"/>
      <c r="Z510" s="415"/>
      <c r="AA510" s="416"/>
      <c r="AB510" s="417"/>
      <c r="AC510" s="416"/>
      <c r="AD510" s="415"/>
      <c r="AE510" s="418"/>
      <c r="AF510" s="417"/>
      <c r="AG510" s="416"/>
      <c r="AH510" s="415"/>
      <c r="AI510" s="418"/>
      <c r="AJ510" s="417"/>
      <c r="AK510" s="416"/>
      <c r="AL510" s="415"/>
      <c r="AM510" s="403"/>
      <c r="AN510" s="405"/>
      <c r="AO510" s="381"/>
      <c r="AP510" s="403"/>
      <c r="AQ510" s="405"/>
      <c r="AR510" s="419"/>
      <c r="AS510" s="420"/>
      <c r="AT510" s="403"/>
      <c r="AU510" s="405"/>
      <c r="AV510" s="419"/>
      <c r="AW510" s="421"/>
      <c r="AX510" s="105" t="str">
        <f t="shared" si="160"/>
        <v/>
      </c>
      <c r="AY510" s="105" t="str">
        <f t="shared" si="161"/>
        <v/>
      </c>
      <c r="AZ510" s="540"/>
      <c r="BA510" s="513">
        <f t="shared" si="162"/>
        <v>0</v>
      </c>
      <c r="BB510" s="513">
        <f t="shared" si="163"/>
        <v>0</v>
      </c>
      <c r="BC510" s="513">
        <f t="shared" si="164"/>
        <v>0</v>
      </c>
      <c r="BD510" s="513">
        <f t="shared" si="165"/>
        <v>0</v>
      </c>
      <c r="BE510" s="513">
        <f t="shared" si="166"/>
        <v>0</v>
      </c>
      <c r="BF510" s="513">
        <f t="shared" si="159"/>
        <v>0</v>
      </c>
      <c r="BG510" s="513">
        <f t="shared" si="167"/>
        <v>0</v>
      </c>
      <c r="BH510" s="513">
        <f t="shared" si="168"/>
        <v>0</v>
      </c>
      <c r="BI510" s="513">
        <f t="shared" si="169"/>
        <v>0</v>
      </c>
      <c r="BJ510" s="513">
        <f t="shared" si="170"/>
        <v>0</v>
      </c>
      <c r="BK510" s="513">
        <f t="shared" si="171"/>
        <v>0</v>
      </c>
      <c r="BL510" s="513">
        <f t="shared" si="172"/>
        <v>0</v>
      </c>
      <c r="BM510" s="513">
        <f t="shared" si="173"/>
        <v>0</v>
      </c>
      <c r="BN510" s="513"/>
      <c r="BO510" s="513">
        <f t="shared" si="174"/>
        <v>0</v>
      </c>
      <c r="BP510" s="540"/>
      <c r="BQ510" s="540"/>
      <c r="BR510" s="540"/>
      <c r="BS510" s="540"/>
      <c r="BT510" s="540"/>
      <c r="BU510" s="540"/>
      <c r="BV510" s="540"/>
      <c r="BW510" s="539"/>
      <c r="BX510" s="539"/>
      <c r="BY510" s="539"/>
      <c r="BZ510" s="539"/>
      <c r="CA510" s="539"/>
      <c r="CB510" s="539"/>
      <c r="CC510" s="539"/>
      <c r="CD510" s="539"/>
      <c r="CE510" s="539"/>
      <c r="CF510" s="539"/>
      <c r="CG510" s="539"/>
      <c r="CH510" s="539"/>
      <c r="CI510" s="539"/>
      <c r="CJ510" s="539"/>
      <c r="CK510" s="539"/>
      <c r="CL510" s="539"/>
      <c r="CM510" s="539"/>
      <c r="CN510" s="539"/>
      <c r="CO510" s="539"/>
      <c r="CP510" s="364"/>
      <c r="CQ510" s="364"/>
    </row>
    <row r="511" spans="1:95" s="37" customFormat="1" ht="37.5" customHeight="1" x14ac:dyDescent="0.15">
      <c r="A511" s="687" t="str">
        <f>IF(B511&lt;&gt;"",設定!$C$4,"")</f>
        <v/>
      </c>
      <c r="B511" s="253" t="str">
        <f t="shared" si="157"/>
        <v/>
      </c>
      <c r="C511" s="444">
        <f t="shared" si="158"/>
        <v>499</v>
      </c>
      <c r="D511" s="767"/>
      <c r="E511" s="403"/>
      <c r="F511" s="404"/>
      <c r="G511" s="405"/>
      <c r="H511" s="406"/>
      <c r="I511" s="407"/>
      <c r="J511" s="408" t="str">
        <f>IFERROR(IF(I511="","",VLOOKUP(I511,国・地域!A:C,2,FALSE)),"正しい番号を入力してください")</f>
        <v/>
      </c>
      <c r="K511" s="409" t="str">
        <f>IFERROR(IF(I511="","",VLOOKUP(I511,国・地域!A:C,3,FALSE)),"正しい番号を入力してください")</f>
        <v/>
      </c>
      <c r="L511" s="381"/>
      <c r="M511" s="410"/>
      <c r="N511" s="411"/>
      <c r="O511" s="411"/>
      <c r="P511" s="411"/>
      <c r="Q511" s="411"/>
      <c r="R511" s="411"/>
      <c r="S511" s="411"/>
      <c r="T511" s="411"/>
      <c r="U511" s="412"/>
      <c r="V511" s="413"/>
      <c r="W511" s="412"/>
      <c r="X511" s="413"/>
      <c r="Y511" s="414"/>
      <c r="Z511" s="415"/>
      <c r="AA511" s="416"/>
      <c r="AB511" s="417"/>
      <c r="AC511" s="416"/>
      <c r="AD511" s="415"/>
      <c r="AE511" s="418"/>
      <c r="AF511" s="417"/>
      <c r="AG511" s="416"/>
      <c r="AH511" s="415"/>
      <c r="AI511" s="418"/>
      <c r="AJ511" s="417"/>
      <c r="AK511" s="416"/>
      <c r="AL511" s="415"/>
      <c r="AM511" s="403"/>
      <c r="AN511" s="405"/>
      <c r="AO511" s="381"/>
      <c r="AP511" s="403"/>
      <c r="AQ511" s="405"/>
      <c r="AR511" s="419"/>
      <c r="AS511" s="420"/>
      <c r="AT511" s="403"/>
      <c r="AU511" s="405"/>
      <c r="AV511" s="419"/>
      <c r="AW511" s="421"/>
      <c r="AX511" s="105" t="str">
        <f t="shared" si="160"/>
        <v/>
      </c>
      <c r="AY511" s="105" t="str">
        <f t="shared" si="161"/>
        <v/>
      </c>
      <c r="AZ511" s="540"/>
      <c r="BA511" s="513">
        <f t="shared" si="162"/>
        <v>0</v>
      </c>
      <c r="BB511" s="513">
        <f t="shared" si="163"/>
        <v>0</v>
      </c>
      <c r="BC511" s="513">
        <f t="shared" si="164"/>
        <v>0</v>
      </c>
      <c r="BD511" s="513">
        <f t="shared" si="165"/>
        <v>0</v>
      </c>
      <c r="BE511" s="513">
        <f t="shared" si="166"/>
        <v>0</v>
      </c>
      <c r="BF511" s="513">
        <f t="shared" si="159"/>
        <v>0</v>
      </c>
      <c r="BG511" s="513">
        <f t="shared" si="167"/>
        <v>0</v>
      </c>
      <c r="BH511" s="513">
        <f t="shared" si="168"/>
        <v>0</v>
      </c>
      <c r="BI511" s="513">
        <f t="shared" si="169"/>
        <v>0</v>
      </c>
      <c r="BJ511" s="513">
        <f t="shared" si="170"/>
        <v>0</v>
      </c>
      <c r="BK511" s="513">
        <f t="shared" si="171"/>
        <v>0</v>
      </c>
      <c r="BL511" s="513">
        <f t="shared" si="172"/>
        <v>0</v>
      </c>
      <c r="BM511" s="513">
        <f t="shared" si="173"/>
        <v>0</v>
      </c>
      <c r="BN511" s="513"/>
      <c r="BO511" s="513">
        <f t="shared" si="174"/>
        <v>0</v>
      </c>
      <c r="BP511" s="540"/>
      <c r="BQ511" s="540"/>
      <c r="BR511" s="540"/>
      <c r="BS511" s="540"/>
      <c r="BT511" s="540"/>
      <c r="BU511" s="540"/>
      <c r="BV511" s="540"/>
      <c r="BW511" s="539"/>
      <c r="BX511" s="539"/>
      <c r="BY511" s="539"/>
      <c r="BZ511" s="539"/>
      <c r="CA511" s="539"/>
      <c r="CB511" s="539"/>
      <c r="CC511" s="539"/>
      <c r="CD511" s="539"/>
      <c r="CE511" s="539"/>
      <c r="CF511" s="539"/>
      <c r="CG511" s="539"/>
      <c r="CH511" s="539"/>
      <c r="CI511" s="539"/>
      <c r="CJ511" s="539"/>
      <c r="CK511" s="539"/>
      <c r="CL511" s="539"/>
      <c r="CM511" s="539"/>
      <c r="CN511" s="539"/>
      <c r="CO511" s="539"/>
      <c r="CP511" s="364"/>
      <c r="CQ511" s="364"/>
    </row>
    <row r="512" spans="1:95" s="37" customFormat="1" ht="37.5" customHeight="1" x14ac:dyDescent="0.15">
      <c r="A512" s="738" t="str">
        <f>IF(B512&lt;&gt;"",設定!$C$4,"")</f>
        <v/>
      </c>
      <c r="B512" s="254" t="str">
        <f t="shared" si="157"/>
        <v/>
      </c>
      <c r="C512" s="445">
        <f t="shared" si="158"/>
        <v>500</v>
      </c>
      <c r="D512" s="768"/>
      <c r="E512" s="422"/>
      <c r="F512" s="423"/>
      <c r="G512" s="424"/>
      <c r="H512" s="425"/>
      <c r="I512" s="426"/>
      <c r="J512" s="504" t="str">
        <f>IFERROR(IF(I512="","",VLOOKUP(I512,国・地域!A:C,2,FALSE)),"正しい番号を入力してください")</f>
        <v/>
      </c>
      <c r="K512" s="428" t="str">
        <f>IFERROR(IF(I512="","",VLOOKUP(I512,国・地域!A:C,3,FALSE)),"正しい番号を入力してください")</f>
        <v/>
      </c>
      <c r="L512" s="382"/>
      <c r="M512" s="429"/>
      <c r="N512" s="430"/>
      <c r="O512" s="430"/>
      <c r="P512" s="430"/>
      <c r="Q512" s="430"/>
      <c r="R512" s="430"/>
      <c r="S512" s="430"/>
      <c r="T512" s="430"/>
      <c r="U512" s="431"/>
      <c r="V512" s="432"/>
      <c r="W512" s="431"/>
      <c r="X512" s="432"/>
      <c r="Y512" s="433"/>
      <c r="Z512" s="434"/>
      <c r="AA512" s="435"/>
      <c r="AB512" s="436"/>
      <c r="AC512" s="435"/>
      <c r="AD512" s="434"/>
      <c r="AE512" s="437"/>
      <c r="AF512" s="436"/>
      <c r="AG512" s="435"/>
      <c r="AH512" s="434"/>
      <c r="AI512" s="437"/>
      <c r="AJ512" s="436"/>
      <c r="AK512" s="435"/>
      <c r="AL512" s="434"/>
      <c r="AM512" s="422"/>
      <c r="AN512" s="424"/>
      <c r="AO512" s="382"/>
      <c r="AP512" s="422"/>
      <c r="AQ512" s="424"/>
      <c r="AR512" s="438"/>
      <c r="AS512" s="439"/>
      <c r="AT512" s="422"/>
      <c r="AU512" s="424"/>
      <c r="AV512" s="438"/>
      <c r="AW512" s="440"/>
      <c r="AX512" s="105" t="str">
        <f t="shared" si="160"/>
        <v/>
      </c>
      <c r="AY512" s="105" t="str">
        <f t="shared" si="161"/>
        <v/>
      </c>
      <c r="AZ512" s="540"/>
      <c r="BA512" s="513">
        <f t="shared" si="162"/>
        <v>0</v>
      </c>
      <c r="BB512" s="513">
        <f t="shared" si="163"/>
        <v>0</v>
      </c>
      <c r="BC512" s="513">
        <f t="shared" si="164"/>
        <v>0</v>
      </c>
      <c r="BD512" s="513">
        <f t="shared" si="165"/>
        <v>0</v>
      </c>
      <c r="BE512" s="513">
        <f t="shared" si="166"/>
        <v>0</v>
      </c>
      <c r="BF512" s="513">
        <f t="shared" si="159"/>
        <v>0</v>
      </c>
      <c r="BG512" s="513">
        <f t="shared" si="167"/>
        <v>0</v>
      </c>
      <c r="BH512" s="513">
        <f t="shared" si="168"/>
        <v>0</v>
      </c>
      <c r="BI512" s="513">
        <f t="shared" si="169"/>
        <v>0</v>
      </c>
      <c r="BJ512" s="513">
        <f t="shared" si="170"/>
        <v>0</v>
      </c>
      <c r="BK512" s="513">
        <f t="shared" si="171"/>
        <v>0</v>
      </c>
      <c r="BL512" s="513">
        <f t="shared" si="172"/>
        <v>0</v>
      </c>
      <c r="BM512" s="513">
        <f t="shared" si="173"/>
        <v>0</v>
      </c>
      <c r="BN512" s="513"/>
      <c r="BO512" s="513">
        <f t="shared" si="174"/>
        <v>0</v>
      </c>
      <c r="BP512" s="540"/>
      <c r="BQ512" s="540"/>
      <c r="BR512" s="540"/>
      <c r="BS512" s="540"/>
      <c r="BT512" s="540"/>
      <c r="BU512" s="540"/>
      <c r="BV512" s="540"/>
      <c r="BW512" s="539"/>
      <c r="BX512" s="539"/>
      <c r="BY512" s="539"/>
      <c r="BZ512" s="539"/>
      <c r="CA512" s="539"/>
      <c r="CB512" s="539"/>
      <c r="CC512" s="539"/>
      <c r="CD512" s="539"/>
      <c r="CE512" s="539"/>
      <c r="CF512" s="539"/>
      <c r="CG512" s="539"/>
      <c r="CH512" s="539"/>
      <c r="CI512" s="539"/>
      <c r="CJ512" s="539"/>
      <c r="CK512" s="539"/>
      <c r="CL512" s="539"/>
      <c r="CM512" s="539"/>
      <c r="CN512" s="539"/>
      <c r="CO512" s="539"/>
      <c r="CP512" s="364"/>
      <c r="CQ512" s="364"/>
    </row>
    <row r="513" spans="1:95" s="37" customFormat="1" ht="37.5" customHeight="1" x14ac:dyDescent="0.15">
      <c r="A513" s="739" t="str">
        <f>IF(B513&lt;&gt;"",設定!$C$4,"")</f>
        <v/>
      </c>
      <c r="B513" s="731" t="str">
        <f t="shared" si="157"/>
        <v/>
      </c>
      <c r="C513" s="376">
        <f t="shared" si="158"/>
        <v>501</v>
      </c>
      <c r="D513" s="766"/>
      <c r="E513" s="384"/>
      <c r="F513" s="385"/>
      <c r="G513" s="386"/>
      <c r="H513" s="387"/>
      <c r="I513" s="388"/>
      <c r="J513" s="503" t="str">
        <f>IFERROR(IF(I513="","",VLOOKUP(I513,国・地域!A:C,2,FALSE)),"正しい番号を入力してください")</f>
        <v/>
      </c>
      <c r="K513" s="390" t="str">
        <f>IFERROR(IF(I513="","",VLOOKUP(I513,国・地域!A:C,3,FALSE)),"正しい番号を入力してください")</f>
        <v/>
      </c>
      <c r="L513" s="383"/>
      <c r="M513" s="391"/>
      <c r="N513" s="392"/>
      <c r="O513" s="392"/>
      <c r="P513" s="392"/>
      <c r="Q513" s="392"/>
      <c r="R513" s="392"/>
      <c r="S513" s="392"/>
      <c r="T513" s="392"/>
      <c r="U513" s="393"/>
      <c r="V513" s="394"/>
      <c r="W513" s="393"/>
      <c r="X513" s="394"/>
      <c r="Y513" s="395"/>
      <c r="Z513" s="396"/>
      <c r="AA513" s="397"/>
      <c r="AB513" s="398"/>
      <c r="AC513" s="397"/>
      <c r="AD513" s="396"/>
      <c r="AE513" s="399"/>
      <c r="AF513" s="398"/>
      <c r="AG513" s="397"/>
      <c r="AH513" s="396"/>
      <c r="AI513" s="399"/>
      <c r="AJ513" s="398"/>
      <c r="AK513" s="397"/>
      <c r="AL513" s="396"/>
      <c r="AM513" s="384"/>
      <c r="AN513" s="386"/>
      <c r="AO513" s="383"/>
      <c r="AP513" s="384"/>
      <c r="AQ513" s="386"/>
      <c r="AR513" s="400"/>
      <c r="AS513" s="401"/>
      <c r="AT513" s="384"/>
      <c r="AU513" s="386"/>
      <c r="AV513" s="400"/>
      <c r="AW513" s="402"/>
      <c r="AX513" s="105" t="str">
        <f>IF(SUM(BA513:BM513)&gt;0,"←未入力あり","")</f>
        <v/>
      </c>
      <c r="AY513" s="105" t="str">
        <f>IF(BO513&lt;&gt;0,"←入力エラー","")</f>
        <v/>
      </c>
      <c r="AZ513" s="105"/>
      <c r="BA513" s="513">
        <f>IF(AND($D513&lt;&gt;"",OR(E513="",F513="")),1,0)</f>
        <v>0</v>
      </c>
      <c r="BB513" s="513">
        <f>IF(AND($D513&lt;&gt;"",OR(G513="",H513="")),1,0)</f>
        <v>0</v>
      </c>
      <c r="BC513" s="513">
        <f>IF(AND($D513&lt;&gt;"",I513=""),1,0)</f>
        <v>0</v>
      </c>
      <c r="BD513" s="513">
        <f>IF(AND(I513=801,L513=""),1,0)</f>
        <v>0</v>
      </c>
      <c r="BE513" s="513">
        <f>IF(AND($D513&lt;&gt;"",COUNTA(M513:V513)=0),1,0)</f>
        <v>0</v>
      </c>
      <c r="BF513" s="513">
        <f t="shared" si="159"/>
        <v>0</v>
      </c>
      <c r="BG513" s="513">
        <f>IF(AND($D513&lt;&gt;"",OR(Y513="",Z513="")),1,0)</f>
        <v>0</v>
      </c>
      <c r="BH513" s="513">
        <f>IF(AND($D513&lt;&gt;"",$P513="○",OR(AA513="",AB513="",AC513="",AD513="")),1,0)</f>
        <v>0</v>
      </c>
      <c r="BI513" s="513">
        <f>IF(AND($D513&lt;&gt;"",$Q513="○",OR(AE513="",AF513="",AG513="",AH513="")),1,0)</f>
        <v>0</v>
      </c>
      <c r="BJ513" s="513">
        <f>IF(AND($D513&lt;&gt;"",$R513="○",OR(AI513="",AJ513="",AK513="",AL513="")),1,0)</f>
        <v>0</v>
      </c>
      <c r="BK513" s="513">
        <f>IF(AND($D513&lt;&gt;"",$P513="○",OR(AM513="",AN513="",AO513="")),1,0)</f>
        <v>0</v>
      </c>
      <c r="BL513" s="513">
        <f>IF(AND($D513&lt;&gt;"",$Q513="○",OR(AP513="",AQ513="",AR513="",AS513="")),1,0)</f>
        <v>0</v>
      </c>
      <c r="BM513" s="513">
        <f>IF(AND($D513&lt;&gt;"",$R513="○",OR(AT513="",AU513="",AV513="",AW513="")),1,0)</f>
        <v>0</v>
      </c>
      <c r="BN513" s="513"/>
      <c r="BO513" s="513">
        <f>IF(AND(COUNTA(M513:U513)&lt;&gt;0,V513&lt;&gt;""),1,0)</f>
        <v>0</v>
      </c>
      <c r="BP513" s="540"/>
      <c r="BQ513" s="540"/>
      <c r="BR513" s="540"/>
      <c r="BS513" s="540"/>
      <c r="BT513" s="540"/>
      <c r="BU513" s="540"/>
      <c r="BV513" s="540"/>
      <c r="BW513" s="539"/>
      <c r="BX513" s="539"/>
      <c r="BY513" s="539"/>
      <c r="BZ513" s="539"/>
      <c r="CA513" s="539"/>
      <c r="CB513" s="539"/>
      <c r="CC513" s="539"/>
      <c r="CD513" s="539"/>
      <c r="CE513" s="539"/>
      <c r="CF513" s="539"/>
      <c r="CG513" s="539"/>
      <c r="CH513" s="539"/>
      <c r="CI513" s="539"/>
      <c r="CJ513" s="539"/>
      <c r="CK513" s="539"/>
      <c r="CL513" s="539"/>
      <c r="CM513" s="539"/>
      <c r="CN513" s="539"/>
      <c r="CO513" s="539"/>
      <c r="CP513" s="364"/>
      <c r="CQ513" s="364"/>
    </row>
    <row r="514" spans="1:95" s="37" customFormat="1" ht="37.5" customHeight="1" x14ac:dyDescent="0.15">
      <c r="A514" s="687" t="str">
        <f>IF(B514&lt;&gt;"",設定!$C$4,"")</f>
        <v/>
      </c>
      <c r="B514" s="253" t="str">
        <f t="shared" si="157"/>
        <v/>
      </c>
      <c r="C514" s="444">
        <f t="shared" si="158"/>
        <v>502</v>
      </c>
      <c r="D514" s="767"/>
      <c r="E514" s="403"/>
      <c r="F514" s="404"/>
      <c r="G514" s="405"/>
      <c r="H514" s="406"/>
      <c r="I514" s="407"/>
      <c r="J514" s="389" t="str">
        <f>IFERROR(IF(I514="","",VLOOKUP(I514,国・地域!A:C,2,FALSE)),"正しい番号を入力してください")</f>
        <v/>
      </c>
      <c r="K514" s="409" t="str">
        <f>IFERROR(IF(I514="","",VLOOKUP(I514,国・地域!A:C,3,FALSE)),"正しい番号を入力してください")</f>
        <v/>
      </c>
      <c r="L514" s="381"/>
      <c r="M514" s="410"/>
      <c r="N514" s="411"/>
      <c r="O514" s="411"/>
      <c r="P514" s="411"/>
      <c r="Q514" s="411"/>
      <c r="R514" s="411"/>
      <c r="S514" s="411"/>
      <c r="T514" s="411"/>
      <c r="U514" s="412"/>
      <c r="V514" s="413"/>
      <c r="W514" s="412"/>
      <c r="X514" s="413"/>
      <c r="Y514" s="414"/>
      <c r="Z514" s="415"/>
      <c r="AA514" s="416"/>
      <c r="AB514" s="417"/>
      <c r="AC514" s="416"/>
      <c r="AD514" s="415"/>
      <c r="AE514" s="418"/>
      <c r="AF514" s="417"/>
      <c r="AG514" s="416"/>
      <c r="AH514" s="415"/>
      <c r="AI514" s="418"/>
      <c r="AJ514" s="417"/>
      <c r="AK514" s="416"/>
      <c r="AL514" s="415"/>
      <c r="AM514" s="403"/>
      <c r="AN514" s="405"/>
      <c r="AO514" s="381"/>
      <c r="AP514" s="403"/>
      <c r="AQ514" s="405"/>
      <c r="AR514" s="419"/>
      <c r="AS514" s="420"/>
      <c r="AT514" s="403"/>
      <c r="AU514" s="405"/>
      <c r="AV514" s="419"/>
      <c r="AW514" s="421"/>
      <c r="AX514" s="105" t="str">
        <f t="shared" ref="AX514:AX577" si="175">IF(SUM(BA514:BM514)&gt;0,"←未入力あり","")</f>
        <v/>
      </c>
      <c r="AY514" s="105" t="str">
        <f t="shared" ref="AY514:AY577" si="176">IF(BO514&lt;&gt;0,"←入力エラー","")</f>
        <v/>
      </c>
      <c r="AZ514" s="540"/>
      <c r="BA514" s="513">
        <f t="shared" ref="BA514:BA577" si="177">IF(AND($D514&lt;&gt;"",E514="",F514=""),1,0)</f>
        <v>0</v>
      </c>
      <c r="BB514" s="513">
        <f t="shared" ref="BB514:BB577" si="178">IF(AND($D514&lt;&gt;"",G514="",H514=""),1,0)</f>
        <v>0</v>
      </c>
      <c r="BC514" s="513">
        <f t="shared" ref="BC514:BC577" si="179">IF(AND($D514&lt;&gt;"",I514=""),1,0)</f>
        <v>0</v>
      </c>
      <c r="BD514" s="513">
        <f t="shared" ref="BD514:BD577" si="180">IF(AND(I514=801,L514=""),1,0)</f>
        <v>0</v>
      </c>
      <c r="BE514" s="513">
        <f t="shared" ref="BE514:BE577" si="181">IF(AND($D514&lt;&gt;"",COUNTA(M514:V514)=0),1,0)</f>
        <v>0</v>
      </c>
      <c r="BF514" s="513">
        <f t="shared" si="159"/>
        <v>0</v>
      </c>
      <c r="BG514" s="513">
        <f t="shared" ref="BG514:BG577" si="182">IF(AND($D514&lt;&gt;"",OR(Y514="",Z514="")),1,0)</f>
        <v>0</v>
      </c>
      <c r="BH514" s="513">
        <f t="shared" ref="BH514:BH577" si="183">IF(AND($D514&lt;&gt;"",$P514="○",OR(AA514="",AB514="",AC514="",AD514="")),1,0)</f>
        <v>0</v>
      </c>
      <c r="BI514" s="513">
        <f t="shared" ref="BI514:BI577" si="184">IF(AND($D514&lt;&gt;"",$Q514="○",OR(AE514="",AF514="",AG514="",AH514="")),1,0)</f>
        <v>0</v>
      </c>
      <c r="BJ514" s="513">
        <f t="shared" ref="BJ514:BJ577" si="185">IF(AND($D514&lt;&gt;"",$R514="○",OR(AI514="",AJ514="",AK514="",AL514="")),1,0)</f>
        <v>0</v>
      </c>
      <c r="BK514" s="513">
        <f t="shared" ref="BK514:BK577" si="186">IF(AND($D514&lt;&gt;"",$P514="○",OR(AM514="",AN514="",AO514="")),1,0)</f>
        <v>0</v>
      </c>
      <c r="BL514" s="513">
        <f t="shared" ref="BL514:BL577" si="187">IF(AND($D514&lt;&gt;"",$Q514="○",OR(AP514="",AQ514="",AR514="",AS514="")),1,0)</f>
        <v>0</v>
      </c>
      <c r="BM514" s="513">
        <f t="shared" ref="BM514:BM577" si="188">IF(AND($D514&lt;&gt;"",$R514="○",OR(AT514="",AU514="",AV514="",AW514="")),1,0)</f>
        <v>0</v>
      </c>
      <c r="BN514" s="513"/>
      <c r="BO514" s="513">
        <f t="shared" ref="BO514:BO577" si="189">IF(AND(COUNTA(M514:U514)&lt;&gt;0,V514&lt;&gt;""),1,0)</f>
        <v>0</v>
      </c>
      <c r="BP514" s="540"/>
      <c r="BQ514" s="540"/>
      <c r="BR514" s="540"/>
      <c r="BS514" s="540"/>
      <c r="BT514" s="540"/>
      <c r="BU514" s="540"/>
      <c r="BV514" s="540"/>
      <c r="BW514" s="539"/>
      <c r="BX514" s="539"/>
      <c r="BY514" s="539"/>
      <c r="BZ514" s="539"/>
      <c r="CA514" s="539"/>
      <c r="CB514" s="539"/>
      <c r="CC514" s="539"/>
      <c r="CD514" s="539"/>
      <c r="CE514" s="539"/>
      <c r="CF514" s="539"/>
      <c r="CG514" s="539"/>
      <c r="CH514" s="539"/>
      <c r="CI514" s="539"/>
      <c r="CJ514" s="539"/>
      <c r="CK514" s="539"/>
      <c r="CL514" s="539"/>
      <c r="CM514" s="539"/>
      <c r="CN514" s="539"/>
      <c r="CO514" s="539"/>
      <c r="CP514" s="364"/>
      <c r="CQ514" s="364"/>
    </row>
    <row r="515" spans="1:95" s="37" customFormat="1" ht="37.5" customHeight="1" x14ac:dyDescent="0.15">
      <c r="A515" s="687" t="str">
        <f>IF(B515&lt;&gt;"",設定!$C$4,"")</f>
        <v/>
      </c>
      <c r="B515" s="253" t="str">
        <f t="shared" si="157"/>
        <v/>
      </c>
      <c r="C515" s="444">
        <f t="shared" si="158"/>
        <v>503</v>
      </c>
      <c r="D515" s="767"/>
      <c r="E515" s="403"/>
      <c r="F515" s="404"/>
      <c r="G515" s="405"/>
      <c r="H515" s="406"/>
      <c r="I515" s="407"/>
      <c r="J515" s="408" t="str">
        <f>IFERROR(IF(I515="","",VLOOKUP(I515,国・地域!A:C,2,FALSE)),"正しい番号を入力してください")</f>
        <v/>
      </c>
      <c r="K515" s="409" t="str">
        <f>IFERROR(IF(I515="","",VLOOKUP(I515,国・地域!A:C,3,FALSE)),"正しい番号を入力してください")</f>
        <v/>
      </c>
      <c r="L515" s="381"/>
      <c r="M515" s="410"/>
      <c r="N515" s="411"/>
      <c r="O515" s="411"/>
      <c r="P515" s="411"/>
      <c r="Q515" s="411"/>
      <c r="R515" s="411"/>
      <c r="S515" s="411"/>
      <c r="T515" s="411"/>
      <c r="U515" s="412"/>
      <c r="V515" s="413"/>
      <c r="W515" s="412"/>
      <c r="X515" s="413"/>
      <c r="Y515" s="414"/>
      <c r="Z515" s="415"/>
      <c r="AA515" s="416"/>
      <c r="AB515" s="417"/>
      <c r="AC515" s="416"/>
      <c r="AD515" s="415"/>
      <c r="AE515" s="418"/>
      <c r="AF515" s="417"/>
      <c r="AG515" s="416"/>
      <c r="AH515" s="415"/>
      <c r="AI515" s="418"/>
      <c r="AJ515" s="417"/>
      <c r="AK515" s="416"/>
      <c r="AL515" s="415"/>
      <c r="AM515" s="403"/>
      <c r="AN515" s="405"/>
      <c r="AO515" s="381"/>
      <c r="AP515" s="403"/>
      <c r="AQ515" s="405"/>
      <c r="AR515" s="419"/>
      <c r="AS515" s="420"/>
      <c r="AT515" s="403"/>
      <c r="AU515" s="405"/>
      <c r="AV515" s="419"/>
      <c r="AW515" s="421"/>
      <c r="AX515" s="105" t="str">
        <f t="shared" si="175"/>
        <v/>
      </c>
      <c r="AY515" s="105" t="str">
        <f t="shared" si="176"/>
        <v/>
      </c>
      <c r="AZ515" s="540"/>
      <c r="BA515" s="513">
        <f t="shared" si="177"/>
        <v>0</v>
      </c>
      <c r="BB515" s="513">
        <f t="shared" si="178"/>
        <v>0</v>
      </c>
      <c r="BC515" s="513">
        <f t="shared" si="179"/>
        <v>0</v>
      </c>
      <c r="BD515" s="513">
        <f t="shared" si="180"/>
        <v>0</v>
      </c>
      <c r="BE515" s="513">
        <f t="shared" si="181"/>
        <v>0</v>
      </c>
      <c r="BF515" s="513">
        <f t="shared" si="159"/>
        <v>0</v>
      </c>
      <c r="BG515" s="513">
        <f t="shared" si="182"/>
        <v>0</v>
      </c>
      <c r="BH515" s="513">
        <f t="shared" si="183"/>
        <v>0</v>
      </c>
      <c r="BI515" s="513">
        <f t="shared" si="184"/>
        <v>0</v>
      </c>
      <c r="BJ515" s="513">
        <f t="shared" si="185"/>
        <v>0</v>
      </c>
      <c r="BK515" s="513">
        <f t="shared" si="186"/>
        <v>0</v>
      </c>
      <c r="BL515" s="513">
        <f t="shared" si="187"/>
        <v>0</v>
      </c>
      <c r="BM515" s="513">
        <f t="shared" si="188"/>
        <v>0</v>
      </c>
      <c r="BN515" s="513"/>
      <c r="BO515" s="513">
        <f t="shared" si="189"/>
        <v>0</v>
      </c>
      <c r="BP515" s="540"/>
      <c r="BQ515" s="540"/>
      <c r="BR515" s="540"/>
      <c r="BS515" s="540"/>
      <c r="BT515" s="540"/>
      <c r="BU515" s="540"/>
      <c r="BV515" s="540"/>
      <c r="BW515" s="539"/>
      <c r="BX515" s="539"/>
      <c r="BY515" s="539"/>
      <c r="BZ515" s="539"/>
      <c r="CA515" s="539"/>
      <c r="CB515" s="539"/>
      <c r="CC515" s="539"/>
      <c r="CD515" s="539"/>
      <c r="CE515" s="539"/>
      <c r="CF515" s="539"/>
      <c r="CG515" s="539"/>
      <c r="CH515" s="539"/>
      <c r="CI515" s="539"/>
      <c r="CJ515" s="539"/>
      <c r="CK515" s="539"/>
      <c r="CL515" s="539"/>
      <c r="CM515" s="539"/>
      <c r="CN515" s="539"/>
      <c r="CO515" s="539"/>
      <c r="CP515" s="364"/>
      <c r="CQ515" s="364"/>
    </row>
    <row r="516" spans="1:95" s="37" customFormat="1" ht="37.5" customHeight="1" x14ac:dyDescent="0.15">
      <c r="A516" s="687" t="str">
        <f>IF(B516&lt;&gt;"",設定!$C$4,"")</f>
        <v/>
      </c>
      <c r="B516" s="253" t="str">
        <f t="shared" si="157"/>
        <v/>
      </c>
      <c r="C516" s="444">
        <f t="shared" si="158"/>
        <v>504</v>
      </c>
      <c r="D516" s="767"/>
      <c r="E516" s="403"/>
      <c r="F516" s="404"/>
      <c r="G516" s="405"/>
      <c r="H516" s="406"/>
      <c r="I516" s="407"/>
      <c r="J516" s="408" t="str">
        <f>IFERROR(IF(I516="","",VLOOKUP(I516,国・地域!A:C,2,FALSE)),"正しい番号を入力してください")</f>
        <v/>
      </c>
      <c r="K516" s="409" t="str">
        <f>IFERROR(IF(I516="","",VLOOKUP(I516,国・地域!A:C,3,FALSE)),"正しい番号を入力してください")</f>
        <v/>
      </c>
      <c r="L516" s="381"/>
      <c r="M516" s="410"/>
      <c r="N516" s="411"/>
      <c r="O516" s="411"/>
      <c r="P516" s="411"/>
      <c r="Q516" s="411"/>
      <c r="R516" s="411"/>
      <c r="S516" s="411"/>
      <c r="T516" s="411"/>
      <c r="U516" s="412"/>
      <c r="V516" s="413"/>
      <c r="W516" s="412"/>
      <c r="X516" s="413"/>
      <c r="Y516" s="414"/>
      <c r="Z516" s="415"/>
      <c r="AA516" s="416"/>
      <c r="AB516" s="417"/>
      <c r="AC516" s="416"/>
      <c r="AD516" s="415"/>
      <c r="AE516" s="418"/>
      <c r="AF516" s="417"/>
      <c r="AG516" s="416"/>
      <c r="AH516" s="415"/>
      <c r="AI516" s="418"/>
      <c r="AJ516" s="417"/>
      <c r="AK516" s="416"/>
      <c r="AL516" s="415"/>
      <c r="AM516" s="403"/>
      <c r="AN516" s="405"/>
      <c r="AO516" s="381"/>
      <c r="AP516" s="403"/>
      <c r="AQ516" s="405"/>
      <c r="AR516" s="419"/>
      <c r="AS516" s="420"/>
      <c r="AT516" s="403"/>
      <c r="AU516" s="405"/>
      <c r="AV516" s="419"/>
      <c r="AW516" s="421"/>
      <c r="AX516" s="105" t="str">
        <f t="shared" si="175"/>
        <v/>
      </c>
      <c r="AY516" s="105" t="str">
        <f t="shared" si="176"/>
        <v/>
      </c>
      <c r="AZ516" s="540"/>
      <c r="BA516" s="513">
        <f t="shared" si="177"/>
        <v>0</v>
      </c>
      <c r="BB516" s="513">
        <f t="shared" si="178"/>
        <v>0</v>
      </c>
      <c r="BC516" s="513">
        <f t="shared" si="179"/>
        <v>0</v>
      </c>
      <c r="BD516" s="513">
        <f t="shared" si="180"/>
        <v>0</v>
      </c>
      <c r="BE516" s="513">
        <f t="shared" si="181"/>
        <v>0</v>
      </c>
      <c r="BF516" s="513">
        <f t="shared" si="159"/>
        <v>0</v>
      </c>
      <c r="BG516" s="513">
        <f t="shared" si="182"/>
        <v>0</v>
      </c>
      <c r="BH516" s="513">
        <f t="shared" si="183"/>
        <v>0</v>
      </c>
      <c r="BI516" s="513">
        <f t="shared" si="184"/>
        <v>0</v>
      </c>
      <c r="BJ516" s="513">
        <f t="shared" si="185"/>
        <v>0</v>
      </c>
      <c r="BK516" s="513">
        <f t="shared" si="186"/>
        <v>0</v>
      </c>
      <c r="BL516" s="513">
        <f t="shared" si="187"/>
        <v>0</v>
      </c>
      <c r="BM516" s="513">
        <f t="shared" si="188"/>
        <v>0</v>
      </c>
      <c r="BN516" s="513"/>
      <c r="BO516" s="513">
        <f t="shared" si="189"/>
        <v>0</v>
      </c>
      <c r="BP516" s="540"/>
      <c r="BQ516" s="540"/>
      <c r="BR516" s="540"/>
      <c r="BS516" s="540"/>
      <c r="BT516" s="540"/>
      <c r="BU516" s="540"/>
      <c r="BV516" s="540"/>
      <c r="BW516" s="539"/>
      <c r="BX516" s="539"/>
      <c r="BY516" s="539"/>
      <c r="BZ516" s="539"/>
      <c r="CA516" s="539"/>
      <c r="CB516" s="539"/>
      <c r="CC516" s="539"/>
      <c r="CD516" s="539"/>
      <c r="CE516" s="539"/>
      <c r="CF516" s="539"/>
      <c r="CG516" s="539"/>
      <c r="CH516" s="539"/>
      <c r="CI516" s="539"/>
      <c r="CJ516" s="539"/>
      <c r="CK516" s="539"/>
      <c r="CL516" s="539"/>
      <c r="CM516" s="539"/>
      <c r="CN516" s="539"/>
      <c r="CO516" s="539"/>
      <c r="CP516" s="364"/>
      <c r="CQ516" s="364"/>
    </row>
    <row r="517" spans="1:95" s="37" customFormat="1" ht="37.5" customHeight="1" x14ac:dyDescent="0.15">
      <c r="A517" s="738" t="str">
        <f>IF(B517&lt;&gt;"",設定!$C$4,"")</f>
        <v/>
      </c>
      <c r="B517" s="254" t="str">
        <f t="shared" si="157"/>
        <v/>
      </c>
      <c r="C517" s="445">
        <f t="shared" si="158"/>
        <v>505</v>
      </c>
      <c r="D517" s="768"/>
      <c r="E517" s="422"/>
      <c r="F517" s="423"/>
      <c r="G517" s="424"/>
      <c r="H517" s="425"/>
      <c r="I517" s="426"/>
      <c r="J517" s="427" t="str">
        <f>IFERROR(IF(I517="","",VLOOKUP(I517,国・地域!A:C,2,FALSE)),"正しい番号を入力してください")</f>
        <v/>
      </c>
      <c r="K517" s="428" t="str">
        <f>IFERROR(IF(I517="","",VLOOKUP(I517,国・地域!A:C,3,FALSE)),"正しい番号を入力してください")</f>
        <v/>
      </c>
      <c r="L517" s="382"/>
      <c r="M517" s="429"/>
      <c r="N517" s="430"/>
      <c r="O517" s="430"/>
      <c r="P517" s="430"/>
      <c r="Q517" s="430"/>
      <c r="R517" s="430"/>
      <c r="S517" s="430"/>
      <c r="T517" s="430"/>
      <c r="U517" s="431"/>
      <c r="V517" s="432"/>
      <c r="W517" s="431"/>
      <c r="X517" s="432"/>
      <c r="Y517" s="433"/>
      <c r="Z517" s="434"/>
      <c r="AA517" s="435"/>
      <c r="AB517" s="436"/>
      <c r="AC517" s="435"/>
      <c r="AD517" s="434"/>
      <c r="AE517" s="437"/>
      <c r="AF517" s="436"/>
      <c r="AG517" s="435"/>
      <c r="AH517" s="434"/>
      <c r="AI517" s="437"/>
      <c r="AJ517" s="436"/>
      <c r="AK517" s="435"/>
      <c r="AL517" s="434"/>
      <c r="AM517" s="422"/>
      <c r="AN517" s="424"/>
      <c r="AO517" s="382"/>
      <c r="AP517" s="422"/>
      <c r="AQ517" s="424"/>
      <c r="AR517" s="438"/>
      <c r="AS517" s="439"/>
      <c r="AT517" s="422"/>
      <c r="AU517" s="424"/>
      <c r="AV517" s="438"/>
      <c r="AW517" s="440"/>
      <c r="AX517" s="105" t="str">
        <f t="shared" si="175"/>
        <v/>
      </c>
      <c r="AY517" s="105" t="str">
        <f t="shared" si="176"/>
        <v/>
      </c>
      <c r="AZ517" s="540"/>
      <c r="BA517" s="513">
        <f t="shared" si="177"/>
        <v>0</v>
      </c>
      <c r="BB517" s="513">
        <f t="shared" si="178"/>
        <v>0</v>
      </c>
      <c r="BC517" s="513">
        <f t="shared" si="179"/>
        <v>0</v>
      </c>
      <c r="BD517" s="513">
        <f t="shared" si="180"/>
        <v>0</v>
      </c>
      <c r="BE517" s="513">
        <f t="shared" si="181"/>
        <v>0</v>
      </c>
      <c r="BF517" s="513">
        <f t="shared" si="159"/>
        <v>0</v>
      </c>
      <c r="BG517" s="513">
        <f t="shared" si="182"/>
        <v>0</v>
      </c>
      <c r="BH517" s="513">
        <f t="shared" si="183"/>
        <v>0</v>
      </c>
      <c r="BI517" s="513">
        <f t="shared" si="184"/>
        <v>0</v>
      </c>
      <c r="BJ517" s="513">
        <f t="shared" si="185"/>
        <v>0</v>
      </c>
      <c r="BK517" s="513">
        <f t="shared" si="186"/>
        <v>0</v>
      </c>
      <c r="BL517" s="513">
        <f t="shared" si="187"/>
        <v>0</v>
      </c>
      <c r="BM517" s="513">
        <f t="shared" si="188"/>
        <v>0</v>
      </c>
      <c r="BN517" s="513"/>
      <c r="BO517" s="513">
        <f t="shared" si="189"/>
        <v>0</v>
      </c>
      <c r="BP517" s="540"/>
      <c r="BQ517" s="540"/>
      <c r="BR517" s="540"/>
      <c r="BS517" s="540"/>
      <c r="BT517" s="540"/>
      <c r="BU517" s="540"/>
      <c r="BV517" s="540"/>
      <c r="BW517" s="539"/>
      <c r="BX517" s="539"/>
      <c r="BY517" s="539"/>
      <c r="BZ517" s="539"/>
      <c r="CA517" s="539"/>
      <c r="CB517" s="539"/>
      <c r="CC517" s="539"/>
      <c r="CD517" s="539"/>
      <c r="CE517" s="539"/>
      <c r="CF517" s="539"/>
      <c r="CG517" s="539"/>
      <c r="CH517" s="539"/>
      <c r="CI517" s="539"/>
      <c r="CJ517" s="539"/>
      <c r="CK517" s="539"/>
      <c r="CL517" s="539"/>
      <c r="CM517" s="539"/>
      <c r="CN517" s="539"/>
      <c r="CO517" s="539"/>
      <c r="CP517" s="364"/>
      <c r="CQ517" s="364"/>
    </row>
    <row r="518" spans="1:95" s="37" customFormat="1" ht="37.5" customHeight="1" x14ac:dyDescent="0.15">
      <c r="A518" s="739" t="str">
        <f>IF(B518&lt;&gt;"",設定!$C$4,"")</f>
        <v/>
      </c>
      <c r="B518" s="731" t="str">
        <f t="shared" si="157"/>
        <v/>
      </c>
      <c r="C518" s="376">
        <f t="shared" si="158"/>
        <v>506</v>
      </c>
      <c r="D518" s="766"/>
      <c r="E518" s="384"/>
      <c r="F518" s="385"/>
      <c r="G518" s="386"/>
      <c r="H518" s="387"/>
      <c r="I518" s="388"/>
      <c r="J518" s="389" t="str">
        <f>IFERROR(IF(I518="","",VLOOKUP(I518,国・地域!A:C,2,FALSE)),"正しい番号を入力してください")</f>
        <v/>
      </c>
      <c r="K518" s="390" t="str">
        <f>IFERROR(IF(I518="","",VLOOKUP(I518,国・地域!A:C,3,FALSE)),"正しい番号を入力してください")</f>
        <v/>
      </c>
      <c r="L518" s="383"/>
      <c r="M518" s="391"/>
      <c r="N518" s="392"/>
      <c r="O518" s="392"/>
      <c r="P518" s="392"/>
      <c r="Q518" s="392"/>
      <c r="R518" s="392"/>
      <c r="S518" s="392"/>
      <c r="T518" s="392"/>
      <c r="U518" s="393"/>
      <c r="V518" s="394"/>
      <c r="W518" s="393"/>
      <c r="X518" s="394"/>
      <c r="Y518" s="395"/>
      <c r="Z518" s="396"/>
      <c r="AA518" s="397"/>
      <c r="AB518" s="398"/>
      <c r="AC518" s="397"/>
      <c r="AD518" s="396"/>
      <c r="AE518" s="399"/>
      <c r="AF518" s="398"/>
      <c r="AG518" s="397"/>
      <c r="AH518" s="396"/>
      <c r="AI518" s="399"/>
      <c r="AJ518" s="398"/>
      <c r="AK518" s="397"/>
      <c r="AL518" s="396"/>
      <c r="AM518" s="384"/>
      <c r="AN518" s="386"/>
      <c r="AO518" s="383"/>
      <c r="AP518" s="384"/>
      <c r="AQ518" s="386"/>
      <c r="AR518" s="400"/>
      <c r="AS518" s="401"/>
      <c r="AT518" s="384"/>
      <c r="AU518" s="386"/>
      <c r="AV518" s="400"/>
      <c r="AW518" s="402"/>
      <c r="AX518" s="105" t="str">
        <f t="shared" si="175"/>
        <v/>
      </c>
      <c r="AY518" s="105" t="str">
        <f t="shared" si="176"/>
        <v/>
      </c>
      <c r="AZ518" s="540"/>
      <c r="BA518" s="513">
        <f t="shared" si="177"/>
        <v>0</v>
      </c>
      <c r="BB518" s="513">
        <f t="shared" si="178"/>
        <v>0</v>
      </c>
      <c r="BC518" s="513">
        <f t="shared" si="179"/>
        <v>0</v>
      </c>
      <c r="BD518" s="513">
        <f t="shared" si="180"/>
        <v>0</v>
      </c>
      <c r="BE518" s="513">
        <f t="shared" si="181"/>
        <v>0</v>
      </c>
      <c r="BF518" s="513">
        <f t="shared" si="159"/>
        <v>0</v>
      </c>
      <c r="BG518" s="513">
        <f t="shared" si="182"/>
        <v>0</v>
      </c>
      <c r="BH518" s="513">
        <f t="shared" si="183"/>
        <v>0</v>
      </c>
      <c r="BI518" s="513">
        <f t="shared" si="184"/>
        <v>0</v>
      </c>
      <c r="BJ518" s="513">
        <f t="shared" si="185"/>
        <v>0</v>
      </c>
      <c r="BK518" s="513">
        <f t="shared" si="186"/>
        <v>0</v>
      </c>
      <c r="BL518" s="513">
        <f t="shared" si="187"/>
        <v>0</v>
      </c>
      <c r="BM518" s="513">
        <f t="shared" si="188"/>
        <v>0</v>
      </c>
      <c r="BN518" s="513"/>
      <c r="BO518" s="513">
        <f t="shared" si="189"/>
        <v>0</v>
      </c>
      <c r="BP518" s="540"/>
      <c r="BQ518" s="540"/>
      <c r="BR518" s="540"/>
      <c r="BS518" s="540"/>
      <c r="BT518" s="540"/>
      <c r="BU518" s="540"/>
      <c r="BV518" s="540"/>
      <c r="BW518" s="539"/>
      <c r="BX518" s="539"/>
      <c r="BY518" s="539"/>
      <c r="BZ518" s="539"/>
      <c r="CA518" s="539"/>
      <c r="CB518" s="539"/>
      <c r="CC518" s="539"/>
      <c r="CD518" s="539"/>
      <c r="CE518" s="539"/>
      <c r="CF518" s="539"/>
      <c r="CG518" s="539"/>
      <c r="CH518" s="539"/>
      <c r="CI518" s="539"/>
      <c r="CJ518" s="539"/>
      <c r="CK518" s="539"/>
      <c r="CL518" s="539"/>
      <c r="CM518" s="539"/>
      <c r="CN518" s="539"/>
      <c r="CO518" s="539"/>
      <c r="CP518" s="364"/>
      <c r="CQ518" s="364"/>
    </row>
    <row r="519" spans="1:95" s="37" customFormat="1" ht="37.5" customHeight="1" x14ac:dyDescent="0.15">
      <c r="A519" s="687" t="str">
        <f>IF(B519&lt;&gt;"",設定!$C$4,"")</f>
        <v/>
      </c>
      <c r="B519" s="253" t="str">
        <f t="shared" si="157"/>
        <v/>
      </c>
      <c r="C519" s="444">
        <f t="shared" si="158"/>
        <v>507</v>
      </c>
      <c r="D519" s="767"/>
      <c r="E519" s="403"/>
      <c r="F519" s="404"/>
      <c r="G519" s="405"/>
      <c r="H519" s="406"/>
      <c r="I519" s="407"/>
      <c r="J519" s="408" t="str">
        <f>IFERROR(IF(I519="","",VLOOKUP(I519,国・地域!A:C,2,FALSE)),"正しい番号を入力してください")</f>
        <v/>
      </c>
      <c r="K519" s="409" t="str">
        <f>IFERROR(IF(I519="","",VLOOKUP(I519,国・地域!A:C,3,FALSE)),"正しい番号を入力してください")</f>
        <v/>
      </c>
      <c r="L519" s="381"/>
      <c r="M519" s="410"/>
      <c r="N519" s="411"/>
      <c r="O519" s="411"/>
      <c r="P519" s="411"/>
      <c r="Q519" s="411"/>
      <c r="R519" s="411"/>
      <c r="S519" s="411"/>
      <c r="T519" s="411"/>
      <c r="U519" s="412"/>
      <c r="V519" s="413"/>
      <c r="W519" s="412"/>
      <c r="X519" s="413"/>
      <c r="Y519" s="414"/>
      <c r="Z519" s="415"/>
      <c r="AA519" s="416"/>
      <c r="AB519" s="417"/>
      <c r="AC519" s="416"/>
      <c r="AD519" s="415"/>
      <c r="AE519" s="418"/>
      <c r="AF519" s="417"/>
      <c r="AG519" s="416"/>
      <c r="AH519" s="415"/>
      <c r="AI519" s="418"/>
      <c r="AJ519" s="417"/>
      <c r="AK519" s="416"/>
      <c r="AL519" s="415"/>
      <c r="AM519" s="403"/>
      <c r="AN519" s="405"/>
      <c r="AO519" s="381"/>
      <c r="AP519" s="403"/>
      <c r="AQ519" s="405"/>
      <c r="AR519" s="419"/>
      <c r="AS519" s="420"/>
      <c r="AT519" s="403"/>
      <c r="AU519" s="405"/>
      <c r="AV519" s="419"/>
      <c r="AW519" s="421"/>
      <c r="AX519" s="105" t="str">
        <f t="shared" si="175"/>
        <v/>
      </c>
      <c r="AY519" s="105" t="str">
        <f t="shared" si="176"/>
        <v/>
      </c>
      <c r="AZ519" s="540"/>
      <c r="BA519" s="513">
        <f t="shared" si="177"/>
        <v>0</v>
      </c>
      <c r="BB519" s="513">
        <f t="shared" si="178"/>
        <v>0</v>
      </c>
      <c r="BC519" s="513">
        <f t="shared" si="179"/>
        <v>0</v>
      </c>
      <c r="BD519" s="513">
        <f t="shared" si="180"/>
        <v>0</v>
      </c>
      <c r="BE519" s="513">
        <f t="shared" si="181"/>
        <v>0</v>
      </c>
      <c r="BF519" s="513">
        <f t="shared" si="159"/>
        <v>0</v>
      </c>
      <c r="BG519" s="513">
        <f t="shared" si="182"/>
        <v>0</v>
      </c>
      <c r="BH519" s="513">
        <f t="shared" si="183"/>
        <v>0</v>
      </c>
      <c r="BI519" s="513">
        <f t="shared" si="184"/>
        <v>0</v>
      </c>
      <c r="BJ519" s="513">
        <f t="shared" si="185"/>
        <v>0</v>
      </c>
      <c r="BK519" s="513">
        <f t="shared" si="186"/>
        <v>0</v>
      </c>
      <c r="BL519" s="513">
        <f t="shared" si="187"/>
        <v>0</v>
      </c>
      <c r="BM519" s="513">
        <f t="shared" si="188"/>
        <v>0</v>
      </c>
      <c r="BN519" s="513"/>
      <c r="BO519" s="513">
        <f t="shared" si="189"/>
        <v>0</v>
      </c>
      <c r="BP519" s="540"/>
      <c r="BQ519" s="540"/>
      <c r="BR519" s="540"/>
      <c r="BS519" s="540"/>
      <c r="BT519" s="540"/>
      <c r="BU519" s="540"/>
      <c r="BV519" s="540"/>
      <c r="BW519" s="539"/>
      <c r="BX519" s="539"/>
      <c r="BY519" s="539"/>
      <c r="BZ519" s="539"/>
      <c r="CA519" s="539"/>
      <c r="CB519" s="539"/>
      <c r="CC519" s="539"/>
      <c r="CD519" s="539"/>
      <c r="CE519" s="539"/>
      <c r="CF519" s="539"/>
      <c r="CG519" s="539"/>
      <c r="CH519" s="539"/>
      <c r="CI519" s="539"/>
      <c r="CJ519" s="539"/>
      <c r="CK519" s="539"/>
      <c r="CL519" s="539"/>
      <c r="CM519" s="539"/>
      <c r="CN519" s="539"/>
      <c r="CO519" s="539"/>
      <c r="CP519" s="364"/>
      <c r="CQ519" s="364"/>
    </row>
    <row r="520" spans="1:95" s="37" customFormat="1" ht="37.5" customHeight="1" x14ac:dyDescent="0.15">
      <c r="A520" s="687" t="str">
        <f>IF(B520&lt;&gt;"",設定!$C$4,"")</f>
        <v/>
      </c>
      <c r="B520" s="253" t="str">
        <f t="shared" si="157"/>
        <v/>
      </c>
      <c r="C520" s="444">
        <f t="shared" si="158"/>
        <v>508</v>
      </c>
      <c r="D520" s="767"/>
      <c r="E520" s="403"/>
      <c r="F520" s="404"/>
      <c r="G520" s="405"/>
      <c r="H520" s="406"/>
      <c r="I520" s="407"/>
      <c r="J520" s="408" t="str">
        <f>IFERROR(IF(I520="","",VLOOKUP(I520,国・地域!A:C,2,FALSE)),"正しい番号を入力してください")</f>
        <v/>
      </c>
      <c r="K520" s="409" t="str">
        <f>IFERROR(IF(I520="","",VLOOKUP(I520,国・地域!A:C,3,FALSE)),"正しい番号を入力してください")</f>
        <v/>
      </c>
      <c r="L520" s="381"/>
      <c r="M520" s="410"/>
      <c r="N520" s="411"/>
      <c r="O520" s="411"/>
      <c r="P520" s="411"/>
      <c r="Q520" s="411"/>
      <c r="R520" s="411"/>
      <c r="S520" s="411"/>
      <c r="T520" s="411"/>
      <c r="U520" s="412"/>
      <c r="V520" s="413"/>
      <c r="W520" s="412"/>
      <c r="X520" s="413"/>
      <c r="Y520" s="414"/>
      <c r="Z520" s="415"/>
      <c r="AA520" s="416"/>
      <c r="AB520" s="417"/>
      <c r="AC520" s="416"/>
      <c r="AD520" s="415"/>
      <c r="AE520" s="418"/>
      <c r="AF520" s="417"/>
      <c r="AG520" s="416"/>
      <c r="AH520" s="415"/>
      <c r="AI520" s="418"/>
      <c r="AJ520" s="417"/>
      <c r="AK520" s="416"/>
      <c r="AL520" s="415"/>
      <c r="AM520" s="403"/>
      <c r="AN520" s="405"/>
      <c r="AO520" s="381"/>
      <c r="AP520" s="403"/>
      <c r="AQ520" s="405"/>
      <c r="AR520" s="419"/>
      <c r="AS520" s="420"/>
      <c r="AT520" s="403"/>
      <c r="AU520" s="405"/>
      <c r="AV520" s="419"/>
      <c r="AW520" s="421"/>
      <c r="AX520" s="105" t="str">
        <f t="shared" si="175"/>
        <v/>
      </c>
      <c r="AY520" s="105" t="str">
        <f t="shared" si="176"/>
        <v/>
      </c>
      <c r="AZ520" s="540"/>
      <c r="BA520" s="513">
        <f t="shared" si="177"/>
        <v>0</v>
      </c>
      <c r="BB520" s="513">
        <f t="shared" si="178"/>
        <v>0</v>
      </c>
      <c r="BC520" s="513">
        <f t="shared" si="179"/>
        <v>0</v>
      </c>
      <c r="BD520" s="513">
        <f t="shared" si="180"/>
        <v>0</v>
      </c>
      <c r="BE520" s="513">
        <f t="shared" si="181"/>
        <v>0</v>
      </c>
      <c r="BF520" s="513">
        <f t="shared" si="159"/>
        <v>0</v>
      </c>
      <c r="BG520" s="513">
        <f t="shared" si="182"/>
        <v>0</v>
      </c>
      <c r="BH520" s="513">
        <f t="shared" si="183"/>
        <v>0</v>
      </c>
      <c r="BI520" s="513">
        <f t="shared" si="184"/>
        <v>0</v>
      </c>
      <c r="BJ520" s="513">
        <f t="shared" si="185"/>
        <v>0</v>
      </c>
      <c r="BK520" s="513">
        <f t="shared" si="186"/>
        <v>0</v>
      </c>
      <c r="BL520" s="513">
        <f t="shared" si="187"/>
        <v>0</v>
      </c>
      <c r="BM520" s="513">
        <f t="shared" si="188"/>
        <v>0</v>
      </c>
      <c r="BN520" s="513"/>
      <c r="BO520" s="513">
        <f t="shared" si="189"/>
        <v>0</v>
      </c>
      <c r="BP520" s="540"/>
      <c r="BQ520" s="540"/>
      <c r="BR520" s="540"/>
      <c r="BS520" s="540"/>
      <c r="BT520" s="540"/>
      <c r="BU520" s="540"/>
      <c r="BV520" s="540"/>
      <c r="BW520" s="539"/>
      <c r="BX520" s="539"/>
      <c r="BY520" s="539"/>
      <c r="BZ520" s="539"/>
      <c r="CA520" s="539"/>
      <c r="CB520" s="539"/>
      <c r="CC520" s="539"/>
      <c r="CD520" s="539"/>
      <c r="CE520" s="539"/>
      <c r="CF520" s="539"/>
      <c r="CG520" s="539"/>
      <c r="CH520" s="539"/>
      <c r="CI520" s="539"/>
      <c r="CJ520" s="539"/>
      <c r="CK520" s="539"/>
      <c r="CL520" s="539"/>
      <c r="CM520" s="539"/>
      <c r="CN520" s="539"/>
      <c r="CO520" s="539"/>
      <c r="CP520" s="364"/>
      <c r="CQ520" s="364"/>
    </row>
    <row r="521" spans="1:95" s="37" customFormat="1" ht="37.5" customHeight="1" x14ac:dyDescent="0.15">
      <c r="A521" s="687" t="str">
        <f>IF(B521&lt;&gt;"",設定!$C$4,"")</f>
        <v/>
      </c>
      <c r="B521" s="253" t="str">
        <f t="shared" si="157"/>
        <v/>
      </c>
      <c r="C521" s="444">
        <f t="shared" si="158"/>
        <v>509</v>
      </c>
      <c r="D521" s="767"/>
      <c r="E521" s="403"/>
      <c r="F521" s="404"/>
      <c r="G521" s="405"/>
      <c r="H521" s="406"/>
      <c r="I521" s="407"/>
      <c r="J521" s="408" t="str">
        <f>IFERROR(IF(I521="","",VLOOKUP(I521,国・地域!A:C,2,FALSE)),"正しい番号を入力してください")</f>
        <v/>
      </c>
      <c r="K521" s="409" t="str">
        <f>IFERROR(IF(I521="","",VLOOKUP(I521,国・地域!A:C,3,FALSE)),"正しい番号を入力してください")</f>
        <v/>
      </c>
      <c r="L521" s="381"/>
      <c r="M521" s="410"/>
      <c r="N521" s="411"/>
      <c r="O521" s="411"/>
      <c r="P521" s="411"/>
      <c r="Q521" s="411"/>
      <c r="R521" s="411"/>
      <c r="S521" s="411"/>
      <c r="T521" s="411"/>
      <c r="U521" s="412"/>
      <c r="V521" s="413"/>
      <c r="W521" s="412"/>
      <c r="X521" s="413"/>
      <c r="Y521" s="414"/>
      <c r="Z521" s="415"/>
      <c r="AA521" s="416"/>
      <c r="AB521" s="417"/>
      <c r="AC521" s="416"/>
      <c r="AD521" s="415"/>
      <c r="AE521" s="418"/>
      <c r="AF521" s="417"/>
      <c r="AG521" s="416"/>
      <c r="AH521" s="415"/>
      <c r="AI521" s="418"/>
      <c r="AJ521" s="417"/>
      <c r="AK521" s="416"/>
      <c r="AL521" s="415"/>
      <c r="AM521" s="403"/>
      <c r="AN521" s="405"/>
      <c r="AO521" s="381"/>
      <c r="AP521" s="403"/>
      <c r="AQ521" s="405"/>
      <c r="AR521" s="419"/>
      <c r="AS521" s="420"/>
      <c r="AT521" s="403"/>
      <c r="AU521" s="405"/>
      <c r="AV521" s="419"/>
      <c r="AW521" s="421"/>
      <c r="AX521" s="105" t="str">
        <f t="shared" si="175"/>
        <v/>
      </c>
      <c r="AY521" s="105" t="str">
        <f t="shared" si="176"/>
        <v/>
      </c>
      <c r="AZ521" s="540"/>
      <c r="BA521" s="513">
        <f t="shared" si="177"/>
        <v>0</v>
      </c>
      <c r="BB521" s="513">
        <f t="shared" si="178"/>
        <v>0</v>
      </c>
      <c r="BC521" s="513">
        <f t="shared" si="179"/>
        <v>0</v>
      </c>
      <c r="BD521" s="513">
        <f t="shared" si="180"/>
        <v>0</v>
      </c>
      <c r="BE521" s="513">
        <f t="shared" si="181"/>
        <v>0</v>
      </c>
      <c r="BF521" s="513">
        <f t="shared" si="159"/>
        <v>0</v>
      </c>
      <c r="BG521" s="513">
        <f t="shared" si="182"/>
        <v>0</v>
      </c>
      <c r="BH521" s="513">
        <f t="shared" si="183"/>
        <v>0</v>
      </c>
      <c r="BI521" s="513">
        <f t="shared" si="184"/>
        <v>0</v>
      </c>
      <c r="BJ521" s="513">
        <f t="shared" si="185"/>
        <v>0</v>
      </c>
      <c r="BK521" s="513">
        <f t="shared" si="186"/>
        <v>0</v>
      </c>
      <c r="BL521" s="513">
        <f t="shared" si="187"/>
        <v>0</v>
      </c>
      <c r="BM521" s="513">
        <f t="shared" si="188"/>
        <v>0</v>
      </c>
      <c r="BN521" s="513"/>
      <c r="BO521" s="513">
        <f t="shared" si="189"/>
        <v>0</v>
      </c>
      <c r="BP521" s="540"/>
      <c r="BQ521" s="540"/>
      <c r="BR521" s="540"/>
      <c r="BS521" s="540"/>
      <c r="BT521" s="540"/>
      <c r="BU521" s="540"/>
      <c r="BV521" s="540"/>
      <c r="BW521" s="539"/>
      <c r="BX521" s="539"/>
      <c r="BY521" s="539"/>
      <c r="BZ521" s="539"/>
      <c r="CA521" s="539"/>
      <c r="CB521" s="539"/>
      <c r="CC521" s="539"/>
      <c r="CD521" s="539"/>
      <c r="CE521" s="539"/>
      <c r="CF521" s="539"/>
      <c r="CG521" s="539"/>
      <c r="CH521" s="539"/>
      <c r="CI521" s="539"/>
      <c r="CJ521" s="539"/>
      <c r="CK521" s="539"/>
      <c r="CL521" s="539"/>
      <c r="CM521" s="539"/>
      <c r="CN521" s="539"/>
      <c r="CO521" s="539"/>
      <c r="CP521" s="364"/>
      <c r="CQ521" s="364"/>
    </row>
    <row r="522" spans="1:95" s="37" customFormat="1" ht="37.5" customHeight="1" x14ac:dyDescent="0.15">
      <c r="A522" s="738" t="str">
        <f>IF(B522&lt;&gt;"",設定!$C$4,"")</f>
        <v/>
      </c>
      <c r="B522" s="254" t="str">
        <f t="shared" si="157"/>
        <v/>
      </c>
      <c r="C522" s="445">
        <f t="shared" si="158"/>
        <v>510</v>
      </c>
      <c r="D522" s="768"/>
      <c r="E522" s="422"/>
      <c r="F522" s="423"/>
      <c r="G522" s="424"/>
      <c r="H522" s="425"/>
      <c r="I522" s="426"/>
      <c r="J522" s="427" t="str">
        <f>IFERROR(IF(I522="","",VLOOKUP(I522,国・地域!A:C,2,FALSE)),"正しい番号を入力してください")</f>
        <v/>
      </c>
      <c r="K522" s="428" t="str">
        <f>IFERROR(IF(I522="","",VLOOKUP(I522,国・地域!A:C,3,FALSE)),"正しい番号を入力してください")</f>
        <v/>
      </c>
      <c r="L522" s="382"/>
      <c r="M522" s="429"/>
      <c r="N522" s="430"/>
      <c r="O522" s="430"/>
      <c r="P522" s="430"/>
      <c r="Q522" s="430"/>
      <c r="R522" s="430"/>
      <c r="S522" s="430"/>
      <c r="T522" s="430"/>
      <c r="U522" s="431"/>
      <c r="V522" s="432"/>
      <c r="W522" s="431"/>
      <c r="X522" s="432"/>
      <c r="Y522" s="433"/>
      <c r="Z522" s="434"/>
      <c r="AA522" s="435"/>
      <c r="AB522" s="436"/>
      <c r="AC522" s="435"/>
      <c r="AD522" s="434"/>
      <c r="AE522" s="437"/>
      <c r="AF522" s="436"/>
      <c r="AG522" s="435"/>
      <c r="AH522" s="434"/>
      <c r="AI522" s="437"/>
      <c r="AJ522" s="436"/>
      <c r="AK522" s="435"/>
      <c r="AL522" s="434"/>
      <c r="AM522" s="422"/>
      <c r="AN522" s="424"/>
      <c r="AO522" s="382"/>
      <c r="AP522" s="422"/>
      <c r="AQ522" s="424"/>
      <c r="AR522" s="438"/>
      <c r="AS522" s="439"/>
      <c r="AT522" s="422"/>
      <c r="AU522" s="424"/>
      <c r="AV522" s="438"/>
      <c r="AW522" s="440"/>
      <c r="AX522" s="105" t="str">
        <f t="shared" si="175"/>
        <v/>
      </c>
      <c r="AY522" s="105" t="str">
        <f t="shared" si="176"/>
        <v/>
      </c>
      <c r="AZ522" s="540"/>
      <c r="BA522" s="513">
        <f t="shared" si="177"/>
        <v>0</v>
      </c>
      <c r="BB522" s="513">
        <f t="shared" si="178"/>
        <v>0</v>
      </c>
      <c r="BC522" s="513">
        <f t="shared" si="179"/>
        <v>0</v>
      </c>
      <c r="BD522" s="513">
        <f t="shared" si="180"/>
        <v>0</v>
      </c>
      <c r="BE522" s="513">
        <f t="shared" si="181"/>
        <v>0</v>
      </c>
      <c r="BF522" s="513">
        <f t="shared" si="159"/>
        <v>0</v>
      </c>
      <c r="BG522" s="513">
        <f t="shared" si="182"/>
        <v>0</v>
      </c>
      <c r="BH522" s="513">
        <f t="shared" si="183"/>
        <v>0</v>
      </c>
      <c r="BI522" s="513">
        <f t="shared" si="184"/>
        <v>0</v>
      </c>
      <c r="BJ522" s="513">
        <f t="shared" si="185"/>
        <v>0</v>
      </c>
      <c r="BK522" s="513">
        <f t="shared" si="186"/>
        <v>0</v>
      </c>
      <c r="BL522" s="513">
        <f t="shared" si="187"/>
        <v>0</v>
      </c>
      <c r="BM522" s="513">
        <f t="shared" si="188"/>
        <v>0</v>
      </c>
      <c r="BN522" s="513"/>
      <c r="BO522" s="513">
        <f t="shared" si="189"/>
        <v>0</v>
      </c>
      <c r="BP522" s="540"/>
      <c r="BQ522" s="540"/>
      <c r="BR522" s="540"/>
      <c r="BS522" s="540"/>
      <c r="BT522" s="540"/>
      <c r="BU522" s="540"/>
      <c r="BV522" s="540"/>
      <c r="BW522" s="539"/>
      <c r="BX522" s="539"/>
      <c r="BY522" s="539"/>
      <c r="BZ522" s="539"/>
      <c r="CA522" s="539"/>
      <c r="CB522" s="539"/>
      <c r="CC522" s="539"/>
      <c r="CD522" s="539"/>
      <c r="CE522" s="539"/>
      <c r="CF522" s="539"/>
      <c r="CG522" s="539"/>
      <c r="CH522" s="539"/>
      <c r="CI522" s="539"/>
      <c r="CJ522" s="539"/>
      <c r="CK522" s="539"/>
      <c r="CL522" s="539"/>
      <c r="CM522" s="539"/>
      <c r="CN522" s="539"/>
      <c r="CO522" s="539"/>
      <c r="CP522" s="364"/>
      <c r="CQ522" s="364"/>
    </row>
    <row r="523" spans="1:95" s="37" customFormat="1" ht="37.5" customHeight="1" x14ac:dyDescent="0.15">
      <c r="A523" s="739" t="str">
        <f>IF(B523&lt;&gt;"",設定!$C$4,"")</f>
        <v/>
      </c>
      <c r="B523" s="731" t="str">
        <f t="shared" si="157"/>
        <v/>
      </c>
      <c r="C523" s="376">
        <f t="shared" si="158"/>
        <v>511</v>
      </c>
      <c r="D523" s="766"/>
      <c r="E523" s="384"/>
      <c r="F523" s="385"/>
      <c r="G523" s="386"/>
      <c r="H523" s="387"/>
      <c r="I523" s="388"/>
      <c r="J523" s="389" t="str">
        <f>IFERROR(IF(I523="","",VLOOKUP(I523,国・地域!A:C,2,FALSE)),"正しい番号を入力してください")</f>
        <v/>
      </c>
      <c r="K523" s="390" t="str">
        <f>IFERROR(IF(I523="","",VLOOKUP(I523,国・地域!A:C,3,FALSE)),"正しい番号を入力してください")</f>
        <v/>
      </c>
      <c r="L523" s="383"/>
      <c r="M523" s="391"/>
      <c r="N523" s="392"/>
      <c r="O523" s="392"/>
      <c r="P523" s="392"/>
      <c r="Q523" s="392"/>
      <c r="R523" s="392"/>
      <c r="S523" s="392"/>
      <c r="T523" s="392"/>
      <c r="U523" s="393"/>
      <c r="V523" s="394"/>
      <c r="W523" s="393"/>
      <c r="X523" s="394"/>
      <c r="Y523" s="395"/>
      <c r="Z523" s="396"/>
      <c r="AA523" s="397"/>
      <c r="AB523" s="398"/>
      <c r="AC523" s="397"/>
      <c r="AD523" s="396"/>
      <c r="AE523" s="399"/>
      <c r="AF523" s="398"/>
      <c r="AG523" s="397"/>
      <c r="AH523" s="396"/>
      <c r="AI523" s="399"/>
      <c r="AJ523" s="398"/>
      <c r="AK523" s="397"/>
      <c r="AL523" s="396"/>
      <c r="AM523" s="384"/>
      <c r="AN523" s="386"/>
      <c r="AO523" s="383"/>
      <c r="AP523" s="384"/>
      <c r="AQ523" s="386"/>
      <c r="AR523" s="400"/>
      <c r="AS523" s="401"/>
      <c r="AT523" s="384"/>
      <c r="AU523" s="386"/>
      <c r="AV523" s="400"/>
      <c r="AW523" s="402"/>
      <c r="AX523" s="105" t="str">
        <f t="shared" si="175"/>
        <v/>
      </c>
      <c r="AY523" s="105" t="str">
        <f t="shared" si="176"/>
        <v/>
      </c>
      <c r="AZ523" s="540"/>
      <c r="BA523" s="513">
        <f t="shared" si="177"/>
        <v>0</v>
      </c>
      <c r="BB523" s="513">
        <f t="shared" si="178"/>
        <v>0</v>
      </c>
      <c r="BC523" s="513">
        <f t="shared" si="179"/>
        <v>0</v>
      </c>
      <c r="BD523" s="513">
        <f t="shared" si="180"/>
        <v>0</v>
      </c>
      <c r="BE523" s="513">
        <f t="shared" si="181"/>
        <v>0</v>
      </c>
      <c r="BF523" s="513">
        <f t="shared" si="159"/>
        <v>0</v>
      </c>
      <c r="BG523" s="513">
        <f t="shared" si="182"/>
        <v>0</v>
      </c>
      <c r="BH523" s="513">
        <f t="shared" si="183"/>
        <v>0</v>
      </c>
      <c r="BI523" s="513">
        <f t="shared" si="184"/>
        <v>0</v>
      </c>
      <c r="BJ523" s="513">
        <f t="shared" si="185"/>
        <v>0</v>
      </c>
      <c r="BK523" s="513">
        <f t="shared" si="186"/>
        <v>0</v>
      </c>
      <c r="BL523" s="513">
        <f t="shared" si="187"/>
        <v>0</v>
      </c>
      <c r="BM523" s="513">
        <f t="shared" si="188"/>
        <v>0</v>
      </c>
      <c r="BN523" s="513"/>
      <c r="BO523" s="513">
        <f t="shared" si="189"/>
        <v>0</v>
      </c>
      <c r="BP523" s="540"/>
      <c r="BQ523" s="540"/>
      <c r="BR523" s="540"/>
      <c r="BS523" s="540"/>
      <c r="BT523" s="540"/>
      <c r="BU523" s="540"/>
      <c r="BV523" s="540"/>
      <c r="BW523" s="539"/>
      <c r="BX523" s="539"/>
      <c r="BY523" s="539"/>
      <c r="BZ523" s="539"/>
      <c r="CA523" s="539"/>
      <c r="CB523" s="539"/>
      <c r="CC523" s="539"/>
      <c r="CD523" s="539"/>
      <c r="CE523" s="539"/>
      <c r="CF523" s="539"/>
      <c r="CG523" s="539"/>
      <c r="CH523" s="539"/>
      <c r="CI523" s="539"/>
      <c r="CJ523" s="539"/>
      <c r="CK523" s="539"/>
      <c r="CL523" s="539"/>
      <c r="CM523" s="539"/>
      <c r="CN523" s="539"/>
      <c r="CO523" s="539"/>
      <c r="CP523" s="364"/>
      <c r="CQ523" s="364"/>
    </row>
    <row r="524" spans="1:95" s="37" customFormat="1" ht="37.5" customHeight="1" x14ac:dyDescent="0.15">
      <c r="A524" s="687" t="str">
        <f>IF(B524&lt;&gt;"",設定!$C$4,"")</f>
        <v/>
      </c>
      <c r="B524" s="253" t="str">
        <f t="shared" si="157"/>
        <v/>
      </c>
      <c r="C524" s="444">
        <f t="shared" si="158"/>
        <v>512</v>
      </c>
      <c r="D524" s="767"/>
      <c r="E524" s="403"/>
      <c r="F524" s="404"/>
      <c r="G524" s="405"/>
      <c r="H524" s="406"/>
      <c r="I524" s="407"/>
      <c r="J524" s="408" t="str">
        <f>IFERROR(IF(I524="","",VLOOKUP(I524,国・地域!A:C,2,FALSE)),"正しい番号を入力してください")</f>
        <v/>
      </c>
      <c r="K524" s="409" t="str">
        <f>IFERROR(IF(I524="","",VLOOKUP(I524,国・地域!A:C,3,FALSE)),"正しい番号を入力してください")</f>
        <v/>
      </c>
      <c r="L524" s="381"/>
      <c r="M524" s="410"/>
      <c r="N524" s="411"/>
      <c r="O524" s="411"/>
      <c r="P524" s="411"/>
      <c r="Q524" s="411"/>
      <c r="R524" s="411"/>
      <c r="S524" s="411"/>
      <c r="T524" s="411"/>
      <c r="U524" s="412"/>
      <c r="V524" s="413"/>
      <c r="W524" s="412"/>
      <c r="X524" s="413"/>
      <c r="Y524" s="414"/>
      <c r="Z524" s="415"/>
      <c r="AA524" s="416"/>
      <c r="AB524" s="417"/>
      <c r="AC524" s="416"/>
      <c r="AD524" s="415"/>
      <c r="AE524" s="418"/>
      <c r="AF524" s="417"/>
      <c r="AG524" s="416"/>
      <c r="AH524" s="415"/>
      <c r="AI524" s="418"/>
      <c r="AJ524" s="417"/>
      <c r="AK524" s="416"/>
      <c r="AL524" s="415"/>
      <c r="AM524" s="403"/>
      <c r="AN524" s="405"/>
      <c r="AO524" s="381"/>
      <c r="AP524" s="403"/>
      <c r="AQ524" s="405"/>
      <c r="AR524" s="419"/>
      <c r="AS524" s="420"/>
      <c r="AT524" s="403"/>
      <c r="AU524" s="405"/>
      <c r="AV524" s="419"/>
      <c r="AW524" s="421"/>
      <c r="AX524" s="105" t="str">
        <f t="shared" si="175"/>
        <v/>
      </c>
      <c r="AY524" s="105" t="str">
        <f t="shared" si="176"/>
        <v/>
      </c>
      <c r="AZ524" s="540"/>
      <c r="BA524" s="513">
        <f t="shared" si="177"/>
        <v>0</v>
      </c>
      <c r="BB524" s="513">
        <f t="shared" si="178"/>
        <v>0</v>
      </c>
      <c r="BC524" s="513">
        <f t="shared" si="179"/>
        <v>0</v>
      </c>
      <c r="BD524" s="513">
        <f t="shared" si="180"/>
        <v>0</v>
      </c>
      <c r="BE524" s="513">
        <f t="shared" si="181"/>
        <v>0</v>
      </c>
      <c r="BF524" s="513">
        <f t="shared" si="159"/>
        <v>0</v>
      </c>
      <c r="BG524" s="513">
        <f t="shared" si="182"/>
        <v>0</v>
      </c>
      <c r="BH524" s="513">
        <f t="shared" si="183"/>
        <v>0</v>
      </c>
      <c r="BI524" s="513">
        <f t="shared" si="184"/>
        <v>0</v>
      </c>
      <c r="BJ524" s="513">
        <f t="shared" si="185"/>
        <v>0</v>
      </c>
      <c r="BK524" s="513">
        <f t="shared" si="186"/>
        <v>0</v>
      </c>
      <c r="BL524" s="513">
        <f t="shared" si="187"/>
        <v>0</v>
      </c>
      <c r="BM524" s="513">
        <f t="shared" si="188"/>
        <v>0</v>
      </c>
      <c r="BN524" s="513"/>
      <c r="BO524" s="513">
        <f t="shared" si="189"/>
        <v>0</v>
      </c>
      <c r="BP524" s="540"/>
      <c r="BQ524" s="540"/>
      <c r="BR524" s="540"/>
      <c r="BS524" s="540"/>
      <c r="BT524" s="540"/>
      <c r="BU524" s="540"/>
      <c r="BV524" s="540"/>
      <c r="BW524" s="539"/>
      <c r="BX524" s="539"/>
      <c r="BY524" s="539"/>
      <c r="BZ524" s="539"/>
      <c r="CA524" s="539"/>
      <c r="CB524" s="539"/>
      <c r="CC524" s="539"/>
      <c r="CD524" s="539"/>
      <c r="CE524" s="539"/>
      <c r="CF524" s="539"/>
      <c r="CG524" s="539"/>
      <c r="CH524" s="539"/>
      <c r="CI524" s="539"/>
      <c r="CJ524" s="539"/>
      <c r="CK524" s="539"/>
      <c r="CL524" s="539"/>
      <c r="CM524" s="539"/>
      <c r="CN524" s="539"/>
      <c r="CO524" s="539"/>
      <c r="CP524" s="364"/>
      <c r="CQ524" s="364"/>
    </row>
    <row r="525" spans="1:95" s="37" customFormat="1" ht="37.5" customHeight="1" x14ac:dyDescent="0.15">
      <c r="A525" s="687" t="str">
        <f>IF(B525&lt;&gt;"",設定!$C$4,"")</f>
        <v/>
      </c>
      <c r="B525" s="253" t="str">
        <f t="shared" si="157"/>
        <v/>
      </c>
      <c r="C525" s="444">
        <f t="shared" si="158"/>
        <v>513</v>
      </c>
      <c r="D525" s="767"/>
      <c r="E525" s="403"/>
      <c r="F525" s="404"/>
      <c r="G525" s="405"/>
      <c r="H525" s="406"/>
      <c r="I525" s="407"/>
      <c r="J525" s="408" t="str">
        <f>IFERROR(IF(I525="","",VLOOKUP(I525,国・地域!A:C,2,FALSE)),"正しい番号を入力してください")</f>
        <v/>
      </c>
      <c r="K525" s="409" t="str">
        <f>IFERROR(IF(I525="","",VLOOKUP(I525,国・地域!A:C,3,FALSE)),"正しい番号を入力してください")</f>
        <v/>
      </c>
      <c r="L525" s="381"/>
      <c r="M525" s="410"/>
      <c r="N525" s="411"/>
      <c r="O525" s="411"/>
      <c r="P525" s="411"/>
      <c r="Q525" s="411"/>
      <c r="R525" s="411"/>
      <c r="S525" s="411"/>
      <c r="T525" s="411"/>
      <c r="U525" s="412"/>
      <c r="V525" s="413"/>
      <c r="W525" s="412"/>
      <c r="X525" s="413"/>
      <c r="Y525" s="414"/>
      <c r="Z525" s="415"/>
      <c r="AA525" s="416"/>
      <c r="AB525" s="417"/>
      <c r="AC525" s="416"/>
      <c r="AD525" s="415"/>
      <c r="AE525" s="418"/>
      <c r="AF525" s="417"/>
      <c r="AG525" s="416"/>
      <c r="AH525" s="415"/>
      <c r="AI525" s="418"/>
      <c r="AJ525" s="417"/>
      <c r="AK525" s="416"/>
      <c r="AL525" s="415"/>
      <c r="AM525" s="403"/>
      <c r="AN525" s="405"/>
      <c r="AO525" s="381"/>
      <c r="AP525" s="403"/>
      <c r="AQ525" s="405"/>
      <c r="AR525" s="419"/>
      <c r="AS525" s="420"/>
      <c r="AT525" s="403"/>
      <c r="AU525" s="405"/>
      <c r="AV525" s="419"/>
      <c r="AW525" s="421"/>
      <c r="AX525" s="105" t="str">
        <f t="shared" si="175"/>
        <v/>
      </c>
      <c r="AY525" s="105" t="str">
        <f t="shared" si="176"/>
        <v/>
      </c>
      <c r="AZ525" s="540"/>
      <c r="BA525" s="513">
        <f t="shared" si="177"/>
        <v>0</v>
      </c>
      <c r="BB525" s="513">
        <f t="shared" si="178"/>
        <v>0</v>
      </c>
      <c r="BC525" s="513">
        <f t="shared" si="179"/>
        <v>0</v>
      </c>
      <c r="BD525" s="513">
        <f t="shared" si="180"/>
        <v>0</v>
      </c>
      <c r="BE525" s="513">
        <f t="shared" si="181"/>
        <v>0</v>
      </c>
      <c r="BF525" s="513">
        <f t="shared" si="159"/>
        <v>0</v>
      </c>
      <c r="BG525" s="513">
        <f t="shared" si="182"/>
        <v>0</v>
      </c>
      <c r="BH525" s="513">
        <f t="shared" si="183"/>
        <v>0</v>
      </c>
      <c r="BI525" s="513">
        <f t="shared" si="184"/>
        <v>0</v>
      </c>
      <c r="BJ525" s="513">
        <f t="shared" si="185"/>
        <v>0</v>
      </c>
      <c r="BK525" s="513">
        <f t="shared" si="186"/>
        <v>0</v>
      </c>
      <c r="BL525" s="513">
        <f t="shared" si="187"/>
        <v>0</v>
      </c>
      <c r="BM525" s="513">
        <f t="shared" si="188"/>
        <v>0</v>
      </c>
      <c r="BN525" s="513"/>
      <c r="BO525" s="513">
        <f t="shared" si="189"/>
        <v>0</v>
      </c>
      <c r="BP525" s="540"/>
      <c r="BQ525" s="540"/>
      <c r="BR525" s="540"/>
      <c r="BS525" s="540"/>
      <c r="BT525" s="540"/>
      <c r="BU525" s="540"/>
      <c r="BV525" s="540"/>
      <c r="BW525" s="539"/>
      <c r="BX525" s="539"/>
      <c r="BY525" s="539"/>
      <c r="BZ525" s="539"/>
      <c r="CA525" s="539"/>
      <c r="CB525" s="539"/>
      <c r="CC525" s="539"/>
      <c r="CD525" s="539"/>
      <c r="CE525" s="539"/>
      <c r="CF525" s="539"/>
      <c r="CG525" s="539"/>
      <c r="CH525" s="539"/>
      <c r="CI525" s="539"/>
      <c r="CJ525" s="539"/>
      <c r="CK525" s="539"/>
      <c r="CL525" s="539"/>
      <c r="CM525" s="539"/>
      <c r="CN525" s="539"/>
      <c r="CO525" s="539"/>
      <c r="CP525" s="364"/>
      <c r="CQ525" s="364"/>
    </row>
    <row r="526" spans="1:95" s="37" customFormat="1" ht="37.5" customHeight="1" x14ac:dyDescent="0.15">
      <c r="A526" s="687" t="str">
        <f>IF(B526&lt;&gt;"",設定!$C$4,"")</f>
        <v/>
      </c>
      <c r="B526" s="253" t="str">
        <f t="shared" ref="B526:B589" si="190">IF(COUNTA(D526:I526,L526)&gt;0,$B$7,"")</f>
        <v/>
      </c>
      <c r="C526" s="444">
        <f t="shared" ref="C526:C589" si="191">ROW()-12</f>
        <v>514</v>
      </c>
      <c r="D526" s="767"/>
      <c r="E526" s="403"/>
      <c r="F526" s="404"/>
      <c r="G526" s="405"/>
      <c r="H526" s="406"/>
      <c r="I526" s="407"/>
      <c r="J526" s="408" t="str">
        <f>IFERROR(IF(I526="","",VLOOKUP(I526,国・地域!A:C,2,FALSE)),"正しい番号を入力してください")</f>
        <v/>
      </c>
      <c r="K526" s="409" t="str">
        <f>IFERROR(IF(I526="","",VLOOKUP(I526,国・地域!A:C,3,FALSE)),"正しい番号を入力してください")</f>
        <v/>
      </c>
      <c r="L526" s="381"/>
      <c r="M526" s="410"/>
      <c r="N526" s="411"/>
      <c r="O526" s="411"/>
      <c r="P526" s="411"/>
      <c r="Q526" s="411"/>
      <c r="R526" s="411"/>
      <c r="S526" s="411"/>
      <c r="T526" s="411"/>
      <c r="U526" s="412"/>
      <c r="V526" s="413"/>
      <c r="W526" s="412"/>
      <c r="X526" s="413"/>
      <c r="Y526" s="414"/>
      <c r="Z526" s="415"/>
      <c r="AA526" s="416"/>
      <c r="AB526" s="417"/>
      <c r="AC526" s="416"/>
      <c r="AD526" s="415"/>
      <c r="AE526" s="418"/>
      <c r="AF526" s="417"/>
      <c r="AG526" s="416"/>
      <c r="AH526" s="415"/>
      <c r="AI526" s="418"/>
      <c r="AJ526" s="417"/>
      <c r="AK526" s="416"/>
      <c r="AL526" s="415"/>
      <c r="AM526" s="403"/>
      <c r="AN526" s="405"/>
      <c r="AO526" s="381"/>
      <c r="AP526" s="403"/>
      <c r="AQ526" s="405"/>
      <c r="AR526" s="419"/>
      <c r="AS526" s="420"/>
      <c r="AT526" s="403"/>
      <c r="AU526" s="405"/>
      <c r="AV526" s="419"/>
      <c r="AW526" s="421"/>
      <c r="AX526" s="105" t="str">
        <f t="shared" si="175"/>
        <v/>
      </c>
      <c r="AY526" s="105" t="str">
        <f t="shared" si="176"/>
        <v/>
      </c>
      <c r="AZ526" s="540"/>
      <c r="BA526" s="513">
        <f t="shared" si="177"/>
        <v>0</v>
      </c>
      <c r="BB526" s="513">
        <f t="shared" si="178"/>
        <v>0</v>
      </c>
      <c r="BC526" s="513">
        <f t="shared" si="179"/>
        <v>0</v>
      </c>
      <c r="BD526" s="513">
        <f t="shared" si="180"/>
        <v>0</v>
      </c>
      <c r="BE526" s="513">
        <f t="shared" si="181"/>
        <v>0</v>
      </c>
      <c r="BF526" s="513">
        <f t="shared" ref="BF526:BF589" si="192">IF(AND($D526&lt;&gt;"",$M526="○",OR(W526="",X526="")),1,0)</f>
        <v>0</v>
      </c>
      <c r="BG526" s="513">
        <f t="shared" si="182"/>
        <v>0</v>
      </c>
      <c r="BH526" s="513">
        <f t="shared" si="183"/>
        <v>0</v>
      </c>
      <c r="BI526" s="513">
        <f t="shared" si="184"/>
        <v>0</v>
      </c>
      <c r="BJ526" s="513">
        <f t="shared" si="185"/>
        <v>0</v>
      </c>
      <c r="BK526" s="513">
        <f t="shared" si="186"/>
        <v>0</v>
      </c>
      <c r="BL526" s="513">
        <f t="shared" si="187"/>
        <v>0</v>
      </c>
      <c r="BM526" s="513">
        <f t="shared" si="188"/>
        <v>0</v>
      </c>
      <c r="BN526" s="513"/>
      <c r="BO526" s="513">
        <f t="shared" si="189"/>
        <v>0</v>
      </c>
      <c r="BP526" s="540"/>
      <c r="BQ526" s="540"/>
      <c r="BR526" s="540"/>
      <c r="BS526" s="540"/>
      <c r="BT526" s="540"/>
      <c r="BU526" s="540"/>
      <c r="BV526" s="540"/>
      <c r="BW526" s="539"/>
      <c r="BX526" s="539"/>
      <c r="BY526" s="539"/>
      <c r="BZ526" s="539"/>
      <c r="CA526" s="539"/>
      <c r="CB526" s="539"/>
      <c r="CC526" s="539"/>
      <c r="CD526" s="539"/>
      <c r="CE526" s="539"/>
      <c r="CF526" s="539"/>
      <c r="CG526" s="539"/>
      <c r="CH526" s="539"/>
      <c r="CI526" s="539"/>
      <c r="CJ526" s="539"/>
      <c r="CK526" s="539"/>
      <c r="CL526" s="539"/>
      <c r="CM526" s="539"/>
      <c r="CN526" s="539"/>
      <c r="CO526" s="539"/>
      <c r="CP526" s="364"/>
      <c r="CQ526" s="364"/>
    </row>
    <row r="527" spans="1:95" s="37" customFormat="1" ht="37.5" customHeight="1" x14ac:dyDescent="0.15">
      <c r="A527" s="738" t="str">
        <f>IF(B527&lt;&gt;"",設定!$C$4,"")</f>
        <v/>
      </c>
      <c r="B527" s="254" t="str">
        <f t="shared" si="190"/>
        <v/>
      </c>
      <c r="C527" s="445">
        <f t="shared" si="191"/>
        <v>515</v>
      </c>
      <c r="D527" s="768"/>
      <c r="E527" s="422"/>
      <c r="F527" s="423"/>
      <c r="G527" s="424"/>
      <c r="H527" s="425"/>
      <c r="I527" s="426"/>
      <c r="J527" s="427" t="str">
        <f>IFERROR(IF(I527="","",VLOOKUP(I527,国・地域!A:C,2,FALSE)),"正しい番号を入力してください")</f>
        <v/>
      </c>
      <c r="K527" s="428" t="str">
        <f>IFERROR(IF(I527="","",VLOOKUP(I527,国・地域!A:C,3,FALSE)),"正しい番号を入力してください")</f>
        <v/>
      </c>
      <c r="L527" s="382"/>
      <c r="M527" s="429"/>
      <c r="N527" s="430"/>
      <c r="O527" s="430"/>
      <c r="P527" s="430"/>
      <c r="Q527" s="430"/>
      <c r="R527" s="430"/>
      <c r="S527" s="430"/>
      <c r="T527" s="430"/>
      <c r="U527" s="431"/>
      <c r="V527" s="432"/>
      <c r="W527" s="431"/>
      <c r="X527" s="432"/>
      <c r="Y527" s="433"/>
      <c r="Z527" s="434"/>
      <c r="AA527" s="435"/>
      <c r="AB527" s="436"/>
      <c r="AC527" s="435"/>
      <c r="AD527" s="434"/>
      <c r="AE527" s="437"/>
      <c r="AF527" s="436"/>
      <c r="AG527" s="435"/>
      <c r="AH527" s="434"/>
      <c r="AI527" s="437"/>
      <c r="AJ527" s="436"/>
      <c r="AK527" s="435"/>
      <c r="AL527" s="434"/>
      <c r="AM527" s="422"/>
      <c r="AN527" s="424"/>
      <c r="AO527" s="382"/>
      <c r="AP527" s="422"/>
      <c r="AQ527" s="424"/>
      <c r="AR527" s="438"/>
      <c r="AS527" s="439"/>
      <c r="AT527" s="422"/>
      <c r="AU527" s="424"/>
      <c r="AV527" s="438"/>
      <c r="AW527" s="440"/>
      <c r="AX527" s="105" t="str">
        <f t="shared" si="175"/>
        <v/>
      </c>
      <c r="AY527" s="105" t="str">
        <f t="shared" si="176"/>
        <v/>
      </c>
      <c r="AZ527" s="540"/>
      <c r="BA527" s="513">
        <f t="shared" si="177"/>
        <v>0</v>
      </c>
      <c r="BB527" s="513">
        <f t="shared" si="178"/>
        <v>0</v>
      </c>
      <c r="BC527" s="513">
        <f t="shared" si="179"/>
        <v>0</v>
      </c>
      <c r="BD527" s="513">
        <f t="shared" si="180"/>
        <v>0</v>
      </c>
      <c r="BE527" s="513">
        <f t="shared" si="181"/>
        <v>0</v>
      </c>
      <c r="BF527" s="513">
        <f t="shared" si="192"/>
        <v>0</v>
      </c>
      <c r="BG527" s="513">
        <f t="shared" si="182"/>
        <v>0</v>
      </c>
      <c r="BH527" s="513">
        <f t="shared" si="183"/>
        <v>0</v>
      </c>
      <c r="BI527" s="513">
        <f t="shared" si="184"/>
        <v>0</v>
      </c>
      <c r="BJ527" s="513">
        <f t="shared" si="185"/>
        <v>0</v>
      </c>
      <c r="BK527" s="513">
        <f t="shared" si="186"/>
        <v>0</v>
      </c>
      <c r="BL527" s="513">
        <f t="shared" si="187"/>
        <v>0</v>
      </c>
      <c r="BM527" s="513">
        <f t="shared" si="188"/>
        <v>0</v>
      </c>
      <c r="BN527" s="513"/>
      <c r="BO527" s="513">
        <f t="shared" si="189"/>
        <v>0</v>
      </c>
      <c r="BP527" s="540"/>
      <c r="BQ527" s="540"/>
      <c r="BR527" s="540"/>
      <c r="BS527" s="540"/>
      <c r="BT527" s="540"/>
      <c r="BU527" s="540"/>
      <c r="BV527" s="540"/>
      <c r="BW527" s="539"/>
      <c r="BX527" s="539"/>
      <c r="BY527" s="539"/>
      <c r="BZ527" s="539"/>
      <c r="CA527" s="539"/>
      <c r="CB527" s="539"/>
      <c r="CC527" s="539"/>
      <c r="CD527" s="539"/>
      <c r="CE527" s="539"/>
      <c r="CF527" s="539"/>
      <c r="CG527" s="539"/>
      <c r="CH527" s="539"/>
      <c r="CI527" s="539"/>
      <c r="CJ527" s="539"/>
      <c r="CK527" s="539"/>
      <c r="CL527" s="539"/>
      <c r="CM527" s="539"/>
      <c r="CN527" s="539"/>
      <c r="CO527" s="539"/>
      <c r="CP527" s="364"/>
      <c r="CQ527" s="364"/>
    </row>
    <row r="528" spans="1:95" s="37" customFormat="1" ht="37.5" customHeight="1" x14ac:dyDescent="0.15">
      <c r="A528" s="739" t="str">
        <f>IF(B528&lt;&gt;"",設定!$C$4,"")</f>
        <v/>
      </c>
      <c r="B528" s="731" t="str">
        <f t="shared" si="190"/>
        <v/>
      </c>
      <c r="C528" s="376">
        <f t="shared" si="191"/>
        <v>516</v>
      </c>
      <c r="D528" s="766"/>
      <c r="E528" s="384"/>
      <c r="F528" s="385"/>
      <c r="G528" s="386"/>
      <c r="H528" s="387"/>
      <c r="I528" s="388"/>
      <c r="J528" s="389" t="str">
        <f>IFERROR(IF(I528="","",VLOOKUP(I528,国・地域!A:C,2,FALSE)),"正しい番号を入力してください")</f>
        <v/>
      </c>
      <c r="K528" s="390" t="str">
        <f>IFERROR(IF(I528="","",VLOOKUP(I528,国・地域!A:C,3,FALSE)),"正しい番号を入力してください")</f>
        <v/>
      </c>
      <c r="L528" s="383"/>
      <c r="M528" s="391"/>
      <c r="N528" s="392"/>
      <c r="O528" s="392"/>
      <c r="P528" s="392"/>
      <c r="Q528" s="392"/>
      <c r="R528" s="392"/>
      <c r="S528" s="392"/>
      <c r="T528" s="392"/>
      <c r="U528" s="393"/>
      <c r="V528" s="394"/>
      <c r="W528" s="393"/>
      <c r="X528" s="394"/>
      <c r="Y528" s="395"/>
      <c r="Z528" s="396"/>
      <c r="AA528" s="397"/>
      <c r="AB528" s="398"/>
      <c r="AC528" s="397"/>
      <c r="AD528" s="396"/>
      <c r="AE528" s="399"/>
      <c r="AF528" s="398"/>
      <c r="AG528" s="397"/>
      <c r="AH528" s="396"/>
      <c r="AI528" s="399"/>
      <c r="AJ528" s="398"/>
      <c r="AK528" s="397"/>
      <c r="AL528" s="396"/>
      <c r="AM528" s="384"/>
      <c r="AN528" s="386"/>
      <c r="AO528" s="383"/>
      <c r="AP528" s="384"/>
      <c r="AQ528" s="386"/>
      <c r="AR528" s="400"/>
      <c r="AS528" s="401"/>
      <c r="AT528" s="384"/>
      <c r="AU528" s="386"/>
      <c r="AV528" s="400"/>
      <c r="AW528" s="402"/>
      <c r="AX528" s="105" t="str">
        <f t="shared" si="175"/>
        <v/>
      </c>
      <c r="AY528" s="105" t="str">
        <f t="shared" si="176"/>
        <v/>
      </c>
      <c r="AZ528" s="540"/>
      <c r="BA528" s="513">
        <f t="shared" si="177"/>
        <v>0</v>
      </c>
      <c r="BB528" s="513">
        <f t="shared" si="178"/>
        <v>0</v>
      </c>
      <c r="BC528" s="513">
        <f t="shared" si="179"/>
        <v>0</v>
      </c>
      <c r="BD528" s="513">
        <f t="shared" si="180"/>
        <v>0</v>
      </c>
      <c r="BE528" s="513">
        <f t="shared" si="181"/>
        <v>0</v>
      </c>
      <c r="BF528" s="513">
        <f t="shared" si="192"/>
        <v>0</v>
      </c>
      <c r="BG528" s="513">
        <f t="shared" si="182"/>
        <v>0</v>
      </c>
      <c r="BH528" s="513">
        <f t="shared" si="183"/>
        <v>0</v>
      </c>
      <c r="BI528" s="513">
        <f t="shared" si="184"/>
        <v>0</v>
      </c>
      <c r="BJ528" s="513">
        <f t="shared" si="185"/>
        <v>0</v>
      </c>
      <c r="BK528" s="513">
        <f t="shared" si="186"/>
        <v>0</v>
      </c>
      <c r="BL528" s="513">
        <f t="shared" si="187"/>
        <v>0</v>
      </c>
      <c r="BM528" s="513">
        <f t="shared" si="188"/>
        <v>0</v>
      </c>
      <c r="BN528" s="513"/>
      <c r="BO528" s="513">
        <f t="shared" si="189"/>
        <v>0</v>
      </c>
      <c r="BP528" s="540"/>
      <c r="BQ528" s="540"/>
      <c r="BR528" s="540"/>
      <c r="BS528" s="540"/>
      <c r="BT528" s="540"/>
      <c r="BU528" s="540"/>
      <c r="BV528" s="540"/>
      <c r="BW528" s="539"/>
      <c r="BX528" s="539"/>
      <c r="BY528" s="539"/>
      <c r="BZ528" s="539"/>
      <c r="CA528" s="539"/>
      <c r="CB528" s="539"/>
      <c r="CC528" s="539"/>
      <c r="CD528" s="539"/>
      <c r="CE528" s="539"/>
      <c r="CF528" s="539"/>
      <c r="CG528" s="539"/>
      <c r="CH528" s="539"/>
      <c r="CI528" s="539"/>
      <c r="CJ528" s="539"/>
      <c r="CK528" s="539"/>
      <c r="CL528" s="539"/>
      <c r="CM528" s="539"/>
      <c r="CN528" s="539"/>
      <c r="CO528" s="539"/>
      <c r="CP528" s="364"/>
      <c r="CQ528" s="364"/>
    </row>
    <row r="529" spans="1:95" s="37" customFormat="1" ht="37.5" customHeight="1" x14ac:dyDescent="0.15">
      <c r="A529" s="687" t="str">
        <f>IF(B529&lt;&gt;"",設定!$C$4,"")</f>
        <v/>
      </c>
      <c r="B529" s="253" t="str">
        <f t="shared" si="190"/>
        <v/>
      </c>
      <c r="C529" s="444">
        <f t="shared" si="191"/>
        <v>517</v>
      </c>
      <c r="D529" s="767"/>
      <c r="E529" s="403"/>
      <c r="F529" s="404"/>
      <c r="G529" s="405"/>
      <c r="H529" s="406"/>
      <c r="I529" s="407"/>
      <c r="J529" s="408" t="str">
        <f>IFERROR(IF(I529="","",VLOOKUP(I529,国・地域!A:C,2,FALSE)),"正しい番号を入力してください")</f>
        <v/>
      </c>
      <c r="K529" s="409" t="str">
        <f>IFERROR(IF(I529="","",VLOOKUP(I529,国・地域!A:C,3,FALSE)),"正しい番号を入力してください")</f>
        <v/>
      </c>
      <c r="L529" s="381"/>
      <c r="M529" s="410"/>
      <c r="N529" s="411"/>
      <c r="O529" s="411"/>
      <c r="P529" s="411"/>
      <c r="Q529" s="411"/>
      <c r="R529" s="411"/>
      <c r="S529" s="411"/>
      <c r="T529" s="411"/>
      <c r="U529" s="412"/>
      <c r="V529" s="413"/>
      <c r="W529" s="412"/>
      <c r="X529" s="413"/>
      <c r="Y529" s="414"/>
      <c r="Z529" s="415"/>
      <c r="AA529" s="416"/>
      <c r="AB529" s="417"/>
      <c r="AC529" s="416"/>
      <c r="AD529" s="415"/>
      <c r="AE529" s="418"/>
      <c r="AF529" s="417"/>
      <c r="AG529" s="416"/>
      <c r="AH529" s="415"/>
      <c r="AI529" s="418"/>
      <c r="AJ529" s="417"/>
      <c r="AK529" s="416"/>
      <c r="AL529" s="415"/>
      <c r="AM529" s="403"/>
      <c r="AN529" s="405"/>
      <c r="AO529" s="381"/>
      <c r="AP529" s="403"/>
      <c r="AQ529" s="405"/>
      <c r="AR529" s="419"/>
      <c r="AS529" s="420"/>
      <c r="AT529" s="403"/>
      <c r="AU529" s="405"/>
      <c r="AV529" s="419"/>
      <c r="AW529" s="421"/>
      <c r="AX529" s="105" t="str">
        <f t="shared" si="175"/>
        <v/>
      </c>
      <c r="AY529" s="105" t="str">
        <f t="shared" si="176"/>
        <v/>
      </c>
      <c r="AZ529" s="540"/>
      <c r="BA529" s="513">
        <f t="shared" si="177"/>
        <v>0</v>
      </c>
      <c r="BB529" s="513">
        <f t="shared" si="178"/>
        <v>0</v>
      </c>
      <c r="BC529" s="513">
        <f t="shared" si="179"/>
        <v>0</v>
      </c>
      <c r="BD529" s="513">
        <f t="shared" si="180"/>
        <v>0</v>
      </c>
      <c r="BE529" s="513">
        <f t="shared" si="181"/>
        <v>0</v>
      </c>
      <c r="BF529" s="513">
        <f t="shared" si="192"/>
        <v>0</v>
      </c>
      <c r="BG529" s="513">
        <f t="shared" si="182"/>
        <v>0</v>
      </c>
      <c r="BH529" s="513">
        <f t="shared" si="183"/>
        <v>0</v>
      </c>
      <c r="BI529" s="513">
        <f t="shared" si="184"/>
        <v>0</v>
      </c>
      <c r="BJ529" s="513">
        <f t="shared" si="185"/>
        <v>0</v>
      </c>
      <c r="BK529" s="513">
        <f t="shared" si="186"/>
        <v>0</v>
      </c>
      <c r="BL529" s="513">
        <f t="shared" si="187"/>
        <v>0</v>
      </c>
      <c r="BM529" s="513">
        <f t="shared" si="188"/>
        <v>0</v>
      </c>
      <c r="BN529" s="513"/>
      <c r="BO529" s="513">
        <f t="shared" si="189"/>
        <v>0</v>
      </c>
      <c r="BP529" s="540"/>
      <c r="BQ529" s="540"/>
      <c r="BR529" s="540"/>
      <c r="BS529" s="540"/>
      <c r="BT529" s="540"/>
      <c r="BU529" s="540"/>
      <c r="BV529" s="540"/>
      <c r="BW529" s="539"/>
      <c r="BX529" s="539"/>
      <c r="BY529" s="539"/>
      <c r="BZ529" s="539"/>
      <c r="CA529" s="539"/>
      <c r="CB529" s="539"/>
      <c r="CC529" s="539"/>
      <c r="CD529" s="539"/>
      <c r="CE529" s="539"/>
      <c r="CF529" s="539"/>
      <c r="CG529" s="539"/>
      <c r="CH529" s="539"/>
      <c r="CI529" s="539"/>
      <c r="CJ529" s="539"/>
      <c r="CK529" s="539"/>
      <c r="CL529" s="539"/>
      <c r="CM529" s="539"/>
      <c r="CN529" s="539"/>
      <c r="CO529" s="539"/>
      <c r="CP529" s="364"/>
      <c r="CQ529" s="364"/>
    </row>
    <row r="530" spans="1:95" s="37" customFormat="1" ht="37.5" customHeight="1" x14ac:dyDescent="0.15">
      <c r="A530" s="687" t="str">
        <f>IF(B530&lt;&gt;"",設定!$C$4,"")</f>
        <v/>
      </c>
      <c r="B530" s="253" t="str">
        <f t="shared" si="190"/>
        <v/>
      </c>
      <c r="C530" s="444">
        <f t="shared" si="191"/>
        <v>518</v>
      </c>
      <c r="D530" s="767"/>
      <c r="E530" s="403"/>
      <c r="F530" s="404"/>
      <c r="G530" s="405"/>
      <c r="H530" s="406"/>
      <c r="I530" s="407"/>
      <c r="J530" s="408" t="str">
        <f>IFERROR(IF(I530="","",VLOOKUP(I530,国・地域!A:C,2,FALSE)),"正しい番号を入力してください")</f>
        <v/>
      </c>
      <c r="K530" s="409" t="str">
        <f>IFERROR(IF(I530="","",VLOOKUP(I530,国・地域!A:C,3,FALSE)),"正しい番号を入力してください")</f>
        <v/>
      </c>
      <c r="L530" s="381"/>
      <c r="M530" s="410"/>
      <c r="N530" s="411"/>
      <c r="O530" s="411"/>
      <c r="P530" s="411"/>
      <c r="Q530" s="411"/>
      <c r="R530" s="411"/>
      <c r="S530" s="411"/>
      <c r="T530" s="411"/>
      <c r="U530" s="412"/>
      <c r="V530" s="413"/>
      <c r="W530" s="412"/>
      <c r="X530" s="413"/>
      <c r="Y530" s="414"/>
      <c r="Z530" s="415"/>
      <c r="AA530" s="416"/>
      <c r="AB530" s="417"/>
      <c r="AC530" s="416"/>
      <c r="AD530" s="415"/>
      <c r="AE530" s="418"/>
      <c r="AF530" s="417"/>
      <c r="AG530" s="416"/>
      <c r="AH530" s="415"/>
      <c r="AI530" s="418"/>
      <c r="AJ530" s="417"/>
      <c r="AK530" s="416"/>
      <c r="AL530" s="415"/>
      <c r="AM530" s="403"/>
      <c r="AN530" s="405"/>
      <c r="AO530" s="381"/>
      <c r="AP530" s="403"/>
      <c r="AQ530" s="405"/>
      <c r="AR530" s="419"/>
      <c r="AS530" s="420"/>
      <c r="AT530" s="403"/>
      <c r="AU530" s="405"/>
      <c r="AV530" s="419"/>
      <c r="AW530" s="421"/>
      <c r="AX530" s="105" t="str">
        <f t="shared" si="175"/>
        <v/>
      </c>
      <c r="AY530" s="105" t="str">
        <f t="shared" si="176"/>
        <v/>
      </c>
      <c r="AZ530" s="540"/>
      <c r="BA530" s="513">
        <f t="shared" si="177"/>
        <v>0</v>
      </c>
      <c r="BB530" s="513">
        <f t="shared" si="178"/>
        <v>0</v>
      </c>
      <c r="BC530" s="513">
        <f t="shared" si="179"/>
        <v>0</v>
      </c>
      <c r="BD530" s="513">
        <f t="shared" si="180"/>
        <v>0</v>
      </c>
      <c r="BE530" s="513">
        <f t="shared" si="181"/>
        <v>0</v>
      </c>
      <c r="BF530" s="513">
        <f t="shared" si="192"/>
        <v>0</v>
      </c>
      <c r="BG530" s="513">
        <f t="shared" si="182"/>
        <v>0</v>
      </c>
      <c r="BH530" s="513">
        <f t="shared" si="183"/>
        <v>0</v>
      </c>
      <c r="BI530" s="513">
        <f t="shared" si="184"/>
        <v>0</v>
      </c>
      <c r="BJ530" s="513">
        <f t="shared" si="185"/>
        <v>0</v>
      </c>
      <c r="BK530" s="513">
        <f t="shared" si="186"/>
        <v>0</v>
      </c>
      <c r="BL530" s="513">
        <f t="shared" si="187"/>
        <v>0</v>
      </c>
      <c r="BM530" s="513">
        <f t="shared" si="188"/>
        <v>0</v>
      </c>
      <c r="BN530" s="513"/>
      <c r="BO530" s="513">
        <f t="shared" si="189"/>
        <v>0</v>
      </c>
      <c r="BP530" s="540"/>
      <c r="BQ530" s="540"/>
      <c r="BR530" s="540"/>
      <c r="BS530" s="540"/>
      <c r="BT530" s="540"/>
      <c r="BU530" s="540"/>
      <c r="BV530" s="540"/>
      <c r="BW530" s="539"/>
      <c r="BX530" s="539"/>
      <c r="BY530" s="539"/>
      <c r="BZ530" s="539"/>
      <c r="CA530" s="539"/>
      <c r="CB530" s="539"/>
      <c r="CC530" s="539"/>
      <c r="CD530" s="539"/>
      <c r="CE530" s="539"/>
      <c r="CF530" s="539"/>
      <c r="CG530" s="539"/>
      <c r="CH530" s="539"/>
      <c r="CI530" s="539"/>
      <c r="CJ530" s="539"/>
      <c r="CK530" s="539"/>
      <c r="CL530" s="539"/>
      <c r="CM530" s="539"/>
      <c r="CN530" s="539"/>
      <c r="CO530" s="539"/>
      <c r="CP530" s="364"/>
      <c r="CQ530" s="364"/>
    </row>
    <row r="531" spans="1:95" s="37" customFormat="1" ht="37.5" customHeight="1" x14ac:dyDescent="0.15">
      <c r="A531" s="687" t="str">
        <f>IF(B531&lt;&gt;"",設定!$C$4,"")</f>
        <v/>
      </c>
      <c r="B531" s="253" t="str">
        <f t="shared" si="190"/>
        <v/>
      </c>
      <c r="C531" s="444">
        <f t="shared" si="191"/>
        <v>519</v>
      </c>
      <c r="D531" s="767"/>
      <c r="E531" s="403"/>
      <c r="F531" s="404"/>
      <c r="G531" s="405"/>
      <c r="H531" s="406"/>
      <c r="I531" s="407"/>
      <c r="J531" s="408" t="str">
        <f>IFERROR(IF(I531="","",VLOOKUP(I531,国・地域!A:C,2,FALSE)),"正しい番号を入力してください")</f>
        <v/>
      </c>
      <c r="K531" s="409" t="str">
        <f>IFERROR(IF(I531="","",VLOOKUP(I531,国・地域!A:C,3,FALSE)),"正しい番号を入力してください")</f>
        <v/>
      </c>
      <c r="L531" s="381"/>
      <c r="M531" s="410"/>
      <c r="N531" s="411"/>
      <c r="O531" s="411"/>
      <c r="P531" s="411"/>
      <c r="Q531" s="411"/>
      <c r="R531" s="411"/>
      <c r="S531" s="411"/>
      <c r="T531" s="411"/>
      <c r="U531" s="412"/>
      <c r="V531" s="413"/>
      <c r="W531" s="412"/>
      <c r="X531" s="413"/>
      <c r="Y531" s="414"/>
      <c r="Z531" s="415"/>
      <c r="AA531" s="416"/>
      <c r="AB531" s="417"/>
      <c r="AC531" s="416"/>
      <c r="AD531" s="415"/>
      <c r="AE531" s="418"/>
      <c r="AF531" s="417"/>
      <c r="AG531" s="416"/>
      <c r="AH531" s="415"/>
      <c r="AI531" s="418"/>
      <c r="AJ531" s="417"/>
      <c r="AK531" s="416"/>
      <c r="AL531" s="415"/>
      <c r="AM531" s="403"/>
      <c r="AN531" s="405"/>
      <c r="AO531" s="381"/>
      <c r="AP531" s="403"/>
      <c r="AQ531" s="405"/>
      <c r="AR531" s="419"/>
      <c r="AS531" s="420"/>
      <c r="AT531" s="403"/>
      <c r="AU531" s="405"/>
      <c r="AV531" s="419"/>
      <c r="AW531" s="421"/>
      <c r="AX531" s="105" t="str">
        <f t="shared" si="175"/>
        <v/>
      </c>
      <c r="AY531" s="105" t="str">
        <f t="shared" si="176"/>
        <v/>
      </c>
      <c r="AZ531" s="540"/>
      <c r="BA531" s="513">
        <f t="shared" si="177"/>
        <v>0</v>
      </c>
      <c r="BB531" s="513">
        <f t="shared" si="178"/>
        <v>0</v>
      </c>
      <c r="BC531" s="513">
        <f t="shared" si="179"/>
        <v>0</v>
      </c>
      <c r="BD531" s="513">
        <f t="shared" si="180"/>
        <v>0</v>
      </c>
      <c r="BE531" s="513">
        <f t="shared" si="181"/>
        <v>0</v>
      </c>
      <c r="BF531" s="513">
        <f t="shared" si="192"/>
        <v>0</v>
      </c>
      <c r="BG531" s="513">
        <f t="shared" si="182"/>
        <v>0</v>
      </c>
      <c r="BH531" s="513">
        <f t="shared" si="183"/>
        <v>0</v>
      </c>
      <c r="BI531" s="513">
        <f t="shared" si="184"/>
        <v>0</v>
      </c>
      <c r="BJ531" s="513">
        <f t="shared" si="185"/>
        <v>0</v>
      </c>
      <c r="BK531" s="513">
        <f t="shared" si="186"/>
        <v>0</v>
      </c>
      <c r="BL531" s="513">
        <f t="shared" si="187"/>
        <v>0</v>
      </c>
      <c r="BM531" s="513">
        <f t="shared" si="188"/>
        <v>0</v>
      </c>
      <c r="BN531" s="513"/>
      <c r="BO531" s="513">
        <f t="shared" si="189"/>
        <v>0</v>
      </c>
      <c r="BP531" s="540"/>
      <c r="BQ531" s="540"/>
      <c r="BR531" s="540"/>
      <c r="BS531" s="540"/>
      <c r="BT531" s="540"/>
      <c r="BU531" s="540"/>
      <c r="BV531" s="540"/>
      <c r="BW531" s="539"/>
      <c r="BX531" s="539"/>
      <c r="BY531" s="539"/>
      <c r="BZ531" s="539"/>
      <c r="CA531" s="539"/>
      <c r="CB531" s="539"/>
      <c r="CC531" s="539"/>
      <c r="CD531" s="539"/>
      <c r="CE531" s="539"/>
      <c r="CF531" s="539"/>
      <c r="CG531" s="539"/>
      <c r="CH531" s="539"/>
      <c r="CI531" s="539"/>
      <c r="CJ531" s="539"/>
      <c r="CK531" s="539"/>
      <c r="CL531" s="539"/>
      <c r="CM531" s="539"/>
      <c r="CN531" s="539"/>
      <c r="CO531" s="539"/>
      <c r="CP531" s="364"/>
      <c r="CQ531" s="364"/>
    </row>
    <row r="532" spans="1:95" s="37" customFormat="1" ht="37.5" customHeight="1" x14ac:dyDescent="0.15">
      <c r="A532" s="738" t="str">
        <f>IF(B532&lt;&gt;"",設定!$C$4,"")</f>
        <v/>
      </c>
      <c r="B532" s="254" t="str">
        <f t="shared" si="190"/>
        <v/>
      </c>
      <c r="C532" s="445">
        <f t="shared" si="191"/>
        <v>520</v>
      </c>
      <c r="D532" s="768"/>
      <c r="E532" s="422"/>
      <c r="F532" s="423"/>
      <c r="G532" s="424"/>
      <c r="H532" s="425"/>
      <c r="I532" s="426"/>
      <c r="J532" s="427" t="str">
        <f>IFERROR(IF(I532="","",VLOOKUP(I532,国・地域!A:C,2,FALSE)),"正しい番号を入力してください")</f>
        <v/>
      </c>
      <c r="K532" s="428" t="str">
        <f>IFERROR(IF(I532="","",VLOOKUP(I532,国・地域!A:C,3,FALSE)),"正しい番号を入力してください")</f>
        <v/>
      </c>
      <c r="L532" s="382"/>
      <c r="M532" s="429"/>
      <c r="N532" s="430"/>
      <c r="O532" s="430"/>
      <c r="P532" s="430"/>
      <c r="Q532" s="430"/>
      <c r="R532" s="430"/>
      <c r="S532" s="430"/>
      <c r="T532" s="430"/>
      <c r="U532" s="431"/>
      <c r="V532" s="432"/>
      <c r="W532" s="431"/>
      <c r="X532" s="432"/>
      <c r="Y532" s="433"/>
      <c r="Z532" s="434"/>
      <c r="AA532" s="435"/>
      <c r="AB532" s="436"/>
      <c r="AC532" s="435"/>
      <c r="AD532" s="434"/>
      <c r="AE532" s="437"/>
      <c r="AF532" s="436"/>
      <c r="AG532" s="435"/>
      <c r="AH532" s="434"/>
      <c r="AI532" s="437"/>
      <c r="AJ532" s="436"/>
      <c r="AK532" s="435"/>
      <c r="AL532" s="434"/>
      <c r="AM532" s="422"/>
      <c r="AN532" s="424"/>
      <c r="AO532" s="382"/>
      <c r="AP532" s="422"/>
      <c r="AQ532" s="424"/>
      <c r="AR532" s="438"/>
      <c r="AS532" s="439"/>
      <c r="AT532" s="422"/>
      <c r="AU532" s="424"/>
      <c r="AV532" s="438"/>
      <c r="AW532" s="440"/>
      <c r="AX532" s="105" t="str">
        <f t="shared" si="175"/>
        <v/>
      </c>
      <c r="AY532" s="105" t="str">
        <f t="shared" si="176"/>
        <v/>
      </c>
      <c r="AZ532" s="540"/>
      <c r="BA532" s="513">
        <f t="shared" si="177"/>
        <v>0</v>
      </c>
      <c r="BB532" s="513">
        <f t="shared" si="178"/>
        <v>0</v>
      </c>
      <c r="BC532" s="513">
        <f t="shared" si="179"/>
        <v>0</v>
      </c>
      <c r="BD532" s="513">
        <f t="shared" si="180"/>
        <v>0</v>
      </c>
      <c r="BE532" s="513">
        <f t="shared" si="181"/>
        <v>0</v>
      </c>
      <c r="BF532" s="513">
        <f t="shared" si="192"/>
        <v>0</v>
      </c>
      <c r="BG532" s="513">
        <f t="shared" si="182"/>
        <v>0</v>
      </c>
      <c r="BH532" s="513">
        <f t="shared" si="183"/>
        <v>0</v>
      </c>
      <c r="BI532" s="513">
        <f t="shared" si="184"/>
        <v>0</v>
      </c>
      <c r="BJ532" s="513">
        <f t="shared" si="185"/>
        <v>0</v>
      </c>
      <c r="BK532" s="513">
        <f t="shared" si="186"/>
        <v>0</v>
      </c>
      <c r="BL532" s="513">
        <f t="shared" si="187"/>
        <v>0</v>
      </c>
      <c r="BM532" s="513">
        <f t="shared" si="188"/>
        <v>0</v>
      </c>
      <c r="BN532" s="513"/>
      <c r="BO532" s="513">
        <f t="shared" si="189"/>
        <v>0</v>
      </c>
      <c r="BP532" s="540"/>
      <c r="BQ532" s="540"/>
      <c r="BR532" s="540"/>
      <c r="BS532" s="540"/>
      <c r="BT532" s="540"/>
      <c r="BU532" s="540"/>
      <c r="BV532" s="540"/>
      <c r="BW532" s="539"/>
      <c r="BX532" s="539"/>
      <c r="BY532" s="539"/>
      <c r="BZ532" s="539"/>
      <c r="CA532" s="539"/>
      <c r="CB532" s="539"/>
      <c r="CC532" s="539"/>
      <c r="CD532" s="539"/>
      <c r="CE532" s="539"/>
      <c r="CF532" s="539"/>
      <c r="CG532" s="539"/>
      <c r="CH532" s="539"/>
      <c r="CI532" s="539"/>
      <c r="CJ532" s="539"/>
      <c r="CK532" s="539"/>
      <c r="CL532" s="539"/>
      <c r="CM532" s="539"/>
      <c r="CN532" s="539"/>
      <c r="CO532" s="539"/>
      <c r="CP532" s="364"/>
      <c r="CQ532" s="364"/>
    </row>
    <row r="533" spans="1:95" s="37" customFormat="1" ht="37.5" customHeight="1" x14ac:dyDescent="0.15">
      <c r="A533" s="739" t="str">
        <f>IF(B533&lt;&gt;"",設定!$C$4,"")</f>
        <v/>
      </c>
      <c r="B533" s="731" t="str">
        <f t="shared" si="190"/>
        <v/>
      </c>
      <c r="C533" s="376">
        <f t="shared" si="191"/>
        <v>521</v>
      </c>
      <c r="D533" s="766"/>
      <c r="E533" s="384"/>
      <c r="F533" s="385"/>
      <c r="G533" s="386"/>
      <c r="H533" s="387"/>
      <c r="I533" s="388"/>
      <c r="J533" s="389" t="str">
        <f>IFERROR(IF(I533="","",VLOOKUP(I533,国・地域!A:C,2,FALSE)),"正しい番号を入力してください")</f>
        <v/>
      </c>
      <c r="K533" s="390" t="str">
        <f>IFERROR(IF(I533="","",VLOOKUP(I533,国・地域!A:C,3,FALSE)),"正しい番号を入力してください")</f>
        <v/>
      </c>
      <c r="L533" s="383"/>
      <c r="M533" s="391"/>
      <c r="N533" s="392"/>
      <c r="O533" s="392"/>
      <c r="P533" s="392"/>
      <c r="Q533" s="392"/>
      <c r="R533" s="392"/>
      <c r="S533" s="392"/>
      <c r="T533" s="392"/>
      <c r="U533" s="393"/>
      <c r="V533" s="394"/>
      <c r="W533" s="393"/>
      <c r="X533" s="394"/>
      <c r="Y533" s="395"/>
      <c r="Z533" s="396"/>
      <c r="AA533" s="397"/>
      <c r="AB533" s="398"/>
      <c r="AC533" s="397"/>
      <c r="AD533" s="396"/>
      <c r="AE533" s="399"/>
      <c r="AF533" s="398"/>
      <c r="AG533" s="397"/>
      <c r="AH533" s="396"/>
      <c r="AI533" s="399"/>
      <c r="AJ533" s="398"/>
      <c r="AK533" s="397"/>
      <c r="AL533" s="396"/>
      <c r="AM533" s="384"/>
      <c r="AN533" s="386"/>
      <c r="AO533" s="383"/>
      <c r="AP533" s="384"/>
      <c r="AQ533" s="386"/>
      <c r="AR533" s="400"/>
      <c r="AS533" s="401"/>
      <c r="AT533" s="384"/>
      <c r="AU533" s="386"/>
      <c r="AV533" s="400"/>
      <c r="AW533" s="402"/>
      <c r="AX533" s="105" t="str">
        <f t="shared" si="175"/>
        <v/>
      </c>
      <c r="AY533" s="105" t="str">
        <f t="shared" si="176"/>
        <v/>
      </c>
      <c r="AZ533" s="540"/>
      <c r="BA533" s="513">
        <f t="shared" si="177"/>
        <v>0</v>
      </c>
      <c r="BB533" s="513">
        <f t="shared" si="178"/>
        <v>0</v>
      </c>
      <c r="BC533" s="513">
        <f t="shared" si="179"/>
        <v>0</v>
      </c>
      <c r="BD533" s="513">
        <f t="shared" si="180"/>
        <v>0</v>
      </c>
      <c r="BE533" s="513">
        <f t="shared" si="181"/>
        <v>0</v>
      </c>
      <c r="BF533" s="513">
        <f t="shared" si="192"/>
        <v>0</v>
      </c>
      <c r="BG533" s="513">
        <f t="shared" si="182"/>
        <v>0</v>
      </c>
      <c r="BH533" s="513">
        <f t="shared" si="183"/>
        <v>0</v>
      </c>
      <c r="BI533" s="513">
        <f t="shared" si="184"/>
        <v>0</v>
      </c>
      <c r="BJ533" s="513">
        <f t="shared" si="185"/>
        <v>0</v>
      </c>
      <c r="BK533" s="513">
        <f t="shared" si="186"/>
        <v>0</v>
      </c>
      <c r="BL533" s="513">
        <f t="shared" si="187"/>
        <v>0</v>
      </c>
      <c r="BM533" s="513">
        <f t="shared" si="188"/>
        <v>0</v>
      </c>
      <c r="BN533" s="513"/>
      <c r="BO533" s="513">
        <f t="shared" si="189"/>
        <v>0</v>
      </c>
      <c r="BP533" s="540"/>
      <c r="BQ533" s="540"/>
      <c r="BR533" s="540"/>
      <c r="BS533" s="540"/>
      <c r="BT533" s="540"/>
      <c r="BU533" s="540"/>
      <c r="BV533" s="540"/>
      <c r="BW533" s="539"/>
      <c r="BX533" s="539"/>
      <c r="BY533" s="539"/>
      <c r="BZ533" s="539"/>
      <c r="CA533" s="539"/>
      <c r="CB533" s="539"/>
      <c r="CC533" s="539"/>
      <c r="CD533" s="539"/>
      <c r="CE533" s="539"/>
      <c r="CF533" s="539"/>
      <c r="CG533" s="539"/>
      <c r="CH533" s="539"/>
      <c r="CI533" s="539"/>
      <c r="CJ533" s="539"/>
      <c r="CK533" s="539"/>
      <c r="CL533" s="539"/>
      <c r="CM533" s="539"/>
      <c r="CN533" s="539"/>
      <c r="CO533" s="539"/>
      <c r="CP533" s="364"/>
      <c r="CQ533" s="364"/>
    </row>
    <row r="534" spans="1:95" s="37" customFormat="1" ht="37.5" customHeight="1" x14ac:dyDescent="0.15">
      <c r="A534" s="687" t="str">
        <f>IF(B534&lt;&gt;"",設定!$C$4,"")</f>
        <v/>
      </c>
      <c r="B534" s="253" t="str">
        <f t="shared" si="190"/>
        <v/>
      </c>
      <c r="C534" s="444">
        <f t="shared" si="191"/>
        <v>522</v>
      </c>
      <c r="D534" s="767"/>
      <c r="E534" s="403"/>
      <c r="F534" s="404"/>
      <c r="G534" s="405"/>
      <c r="H534" s="406"/>
      <c r="I534" s="407"/>
      <c r="J534" s="408" t="str">
        <f>IFERROR(IF(I534="","",VLOOKUP(I534,国・地域!A:C,2,FALSE)),"正しい番号を入力してください")</f>
        <v/>
      </c>
      <c r="K534" s="409" t="str">
        <f>IFERROR(IF(I534="","",VLOOKUP(I534,国・地域!A:C,3,FALSE)),"正しい番号を入力してください")</f>
        <v/>
      </c>
      <c r="L534" s="381"/>
      <c r="M534" s="410"/>
      <c r="N534" s="411"/>
      <c r="O534" s="411"/>
      <c r="P534" s="411"/>
      <c r="Q534" s="411"/>
      <c r="R534" s="411"/>
      <c r="S534" s="411"/>
      <c r="T534" s="411"/>
      <c r="U534" s="412"/>
      <c r="V534" s="413"/>
      <c r="W534" s="412"/>
      <c r="X534" s="413"/>
      <c r="Y534" s="414"/>
      <c r="Z534" s="415"/>
      <c r="AA534" s="416"/>
      <c r="AB534" s="417"/>
      <c r="AC534" s="416"/>
      <c r="AD534" s="415"/>
      <c r="AE534" s="418"/>
      <c r="AF534" s="417"/>
      <c r="AG534" s="416"/>
      <c r="AH534" s="415"/>
      <c r="AI534" s="418"/>
      <c r="AJ534" s="417"/>
      <c r="AK534" s="416"/>
      <c r="AL534" s="415"/>
      <c r="AM534" s="403"/>
      <c r="AN534" s="405"/>
      <c r="AO534" s="381"/>
      <c r="AP534" s="403"/>
      <c r="AQ534" s="405"/>
      <c r="AR534" s="419"/>
      <c r="AS534" s="420"/>
      <c r="AT534" s="403"/>
      <c r="AU534" s="405"/>
      <c r="AV534" s="419"/>
      <c r="AW534" s="421"/>
      <c r="AX534" s="105" t="str">
        <f t="shared" si="175"/>
        <v/>
      </c>
      <c r="AY534" s="105" t="str">
        <f t="shared" si="176"/>
        <v/>
      </c>
      <c r="AZ534" s="540"/>
      <c r="BA534" s="513">
        <f t="shared" si="177"/>
        <v>0</v>
      </c>
      <c r="BB534" s="513">
        <f t="shared" si="178"/>
        <v>0</v>
      </c>
      <c r="BC534" s="513">
        <f t="shared" si="179"/>
        <v>0</v>
      </c>
      <c r="BD534" s="513">
        <f t="shared" si="180"/>
        <v>0</v>
      </c>
      <c r="BE534" s="513">
        <f t="shared" si="181"/>
        <v>0</v>
      </c>
      <c r="BF534" s="513">
        <f t="shared" si="192"/>
        <v>0</v>
      </c>
      <c r="BG534" s="513">
        <f t="shared" si="182"/>
        <v>0</v>
      </c>
      <c r="BH534" s="513">
        <f t="shared" si="183"/>
        <v>0</v>
      </c>
      <c r="BI534" s="513">
        <f t="shared" si="184"/>
        <v>0</v>
      </c>
      <c r="BJ534" s="513">
        <f t="shared" si="185"/>
        <v>0</v>
      </c>
      <c r="BK534" s="513">
        <f t="shared" si="186"/>
        <v>0</v>
      </c>
      <c r="BL534" s="513">
        <f t="shared" si="187"/>
        <v>0</v>
      </c>
      <c r="BM534" s="513">
        <f t="shared" si="188"/>
        <v>0</v>
      </c>
      <c r="BN534" s="513"/>
      <c r="BO534" s="513">
        <f t="shared" si="189"/>
        <v>0</v>
      </c>
      <c r="BP534" s="540"/>
      <c r="BQ534" s="540"/>
      <c r="BR534" s="540"/>
      <c r="BS534" s="540"/>
      <c r="BT534" s="540"/>
      <c r="BU534" s="540"/>
      <c r="BV534" s="540"/>
      <c r="BW534" s="539"/>
      <c r="BX534" s="539"/>
      <c r="BY534" s="539"/>
      <c r="BZ534" s="539"/>
      <c r="CA534" s="539"/>
      <c r="CB534" s="539"/>
      <c r="CC534" s="539"/>
      <c r="CD534" s="539"/>
      <c r="CE534" s="539"/>
      <c r="CF534" s="539"/>
      <c r="CG534" s="539"/>
      <c r="CH534" s="539"/>
      <c r="CI534" s="539"/>
      <c r="CJ534" s="539"/>
      <c r="CK534" s="539"/>
      <c r="CL534" s="539"/>
      <c r="CM534" s="539"/>
      <c r="CN534" s="539"/>
      <c r="CO534" s="539"/>
      <c r="CP534" s="364"/>
      <c r="CQ534" s="364"/>
    </row>
    <row r="535" spans="1:95" s="37" customFormat="1" ht="37.5" customHeight="1" x14ac:dyDescent="0.15">
      <c r="A535" s="687" t="str">
        <f>IF(B535&lt;&gt;"",設定!$C$4,"")</f>
        <v/>
      </c>
      <c r="B535" s="253" t="str">
        <f t="shared" si="190"/>
        <v/>
      </c>
      <c r="C535" s="444">
        <f t="shared" si="191"/>
        <v>523</v>
      </c>
      <c r="D535" s="767"/>
      <c r="E535" s="403"/>
      <c r="F535" s="404"/>
      <c r="G535" s="405"/>
      <c r="H535" s="406"/>
      <c r="I535" s="407"/>
      <c r="J535" s="408" t="str">
        <f>IFERROR(IF(I535="","",VLOOKUP(I535,国・地域!A:C,2,FALSE)),"正しい番号を入力してください")</f>
        <v/>
      </c>
      <c r="K535" s="409" t="str">
        <f>IFERROR(IF(I535="","",VLOOKUP(I535,国・地域!A:C,3,FALSE)),"正しい番号を入力してください")</f>
        <v/>
      </c>
      <c r="L535" s="381"/>
      <c r="M535" s="410"/>
      <c r="N535" s="411"/>
      <c r="O535" s="411"/>
      <c r="P535" s="411"/>
      <c r="Q535" s="411"/>
      <c r="R535" s="411"/>
      <c r="S535" s="411"/>
      <c r="T535" s="411"/>
      <c r="U535" s="412"/>
      <c r="V535" s="413"/>
      <c r="W535" s="412"/>
      <c r="X535" s="413"/>
      <c r="Y535" s="414"/>
      <c r="Z535" s="415"/>
      <c r="AA535" s="416"/>
      <c r="AB535" s="417"/>
      <c r="AC535" s="416"/>
      <c r="AD535" s="415"/>
      <c r="AE535" s="418"/>
      <c r="AF535" s="417"/>
      <c r="AG535" s="416"/>
      <c r="AH535" s="415"/>
      <c r="AI535" s="418"/>
      <c r="AJ535" s="417"/>
      <c r="AK535" s="416"/>
      <c r="AL535" s="415"/>
      <c r="AM535" s="403"/>
      <c r="AN535" s="405"/>
      <c r="AO535" s="381"/>
      <c r="AP535" s="403"/>
      <c r="AQ535" s="405"/>
      <c r="AR535" s="419"/>
      <c r="AS535" s="420"/>
      <c r="AT535" s="403"/>
      <c r="AU535" s="405"/>
      <c r="AV535" s="419"/>
      <c r="AW535" s="421"/>
      <c r="AX535" s="105" t="str">
        <f t="shared" si="175"/>
        <v/>
      </c>
      <c r="AY535" s="105" t="str">
        <f t="shared" si="176"/>
        <v/>
      </c>
      <c r="AZ535" s="540"/>
      <c r="BA535" s="513">
        <f t="shared" si="177"/>
        <v>0</v>
      </c>
      <c r="BB535" s="513">
        <f t="shared" si="178"/>
        <v>0</v>
      </c>
      <c r="BC535" s="513">
        <f t="shared" si="179"/>
        <v>0</v>
      </c>
      <c r="BD535" s="513">
        <f t="shared" si="180"/>
        <v>0</v>
      </c>
      <c r="BE535" s="513">
        <f t="shared" si="181"/>
        <v>0</v>
      </c>
      <c r="BF535" s="513">
        <f t="shared" si="192"/>
        <v>0</v>
      </c>
      <c r="BG535" s="513">
        <f t="shared" si="182"/>
        <v>0</v>
      </c>
      <c r="BH535" s="513">
        <f t="shared" si="183"/>
        <v>0</v>
      </c>
      <c r="BI535" s="513">
        <f t="shared" si="184"/>
        <v>0</v>
      </c>
      <c r="BJ535" s="513">
        <f t="shared" si="185"/>
        <v>0</v>
      </c>
      <c r="BK535" s="513">
        <f t="shared" si="186"/>
        <v>0</v>
      </c>
      <c r="BL535" s="513">
        <f t="shared" si="187"/>
        <v>0</v>
      </c>
      <c r="BM535" s="513">
        <f t="shared" si="188"/>
        <v>0</v>
      </c>
      <c r="BN535" s="513"/>
      <c r="BO535" s="513">
        <f t="shared" si="189"/>
        <v>0</v>
      </c>
      <c r="BP535" s="540"/>
      <c r="BQ535" s="540"/>
      <c r="BR535" s="540"/>
      <c r="BS535" s="540"/>
      <c r="BT535" s="540"/>
      <c r="BU535" s="540"/>
      <c r="BV535" s="540"/>
      <c r="BW535" s="539"/>
      <c r="BX535" s="539"/>
      <c r="BY535" s="539"/>
      <c r="BZ535" s="539"/>
      <c r="CA535" s="539"/>
      <c r="CB535" s="539"/>
      <c r="CC535" s="539"/>
      <c r="CD535" s="539"/>
      <c r="CE535" s="539"/>
      <c r="CF535" s="539"/>
      <c r="CG535" s="539"/>
      <c r="CH535" s="539"/>
      <c r="CI535" s="539"/>
      <c r="CJ535" s="539"/>
      <c r="CK535" s="539"/>
      <c r="CL535" s="539"/>
      <c r="CM535" s="539"/>
      <c r="CN535" s="539"/>
      <c r="CO535" s="539"/>
      <c r="CP535" s="364"/>
      <c r="CQ535" s="364"/>
    </row>
    <row r="536" spans="1:95" s="37" customFormat="1" ht="37.5" customHeight="1" x14ac:dyDescent="0.15">
      <c r="A536" s="687" t="str">
        <f>IF(B536&lt;&gt;"",設定!$C$4,"")</f>
        <v/>
      </c>
      <c r="B536" s="253" t="str">
        <f t="shared" si="190"/>
        <v/>
      </c>
      <c r="C536" s="444">
        <f t="shared" si="191"/>
        <v>524</v>
      </c>
      <c r="D536" s="767"/>
      <c r="E536" s="403"/>
      <c r="F536" s="404"/>
      <c r="G536" s="405"/>
      <c r="H536" s="406"/>
      <c r="I536" s="407"/>
      <c r="J536" s="408" t="str">
        <f>IFERROR(IF(I536="","",VLOOKUP(I536,国・地域!A:C,2,FALSE)),"正しい番号を入力してください")</f>
        <v/>
      </c>
      <c r="K536" s="409" t="str">
        <f>IFERROR(IF(I536="","",VLOOKUP(I536,国・地域!A:C,3,FALSE)),"正しい番号を入力してください")</f>
        <v/>
      </c>
      <c r="L536" s="381"/>
      <c r="M536" s="410"/>
      <c r="N536" s="411"/>
      <c r="O536" s="411"/>
      <c r="P536" s="411"/>
      <c r="Q536" s="411"/>
      <c r="R536" s="411"/>
      <c r="S536" s="411"/>
      <c r="T536" s="411"/>
      <c r="U536" s="412"/>
      <c r="V536" s="413"/>
      <c r="W536" s="412"/>
      <c r="X536" s="413"/>
      <c r="Y536" s="414"/>
      <c r="Z536" s="415"/>
      <c r="AA536" s="416"/>
      <c r="AB536" s="417"/>
      <c r="AC536" s="416"/>
      <c r="AD536" s="415"/>
      <c r="AE536" s="418"/>
      <c r="AF536" s="417"/>
      <c r="AG536" s="416"/>
      <c r="AH536" s="415"/>
      <c r="AI536" s="418"/>
      <c r="AJ536" s="417"/>
      <c r="AK536" s="416"/>
      <c r="AL536" s="415"/>
      <c r="AM536" s="403"/>
      <c r="AN536" s="405"/>
      <c r="AO536" s="381"/>
      <c r="AP536" s="403"/>
      <c r="AQ536" s="405"/>
      <c r="AR536" s="419"/>
      <c r="AS536" s="420"/>
      <c r="AT536" s="403"/>
      <c r="AU536" s="405"/>
      <c r="AV536" s="419"/>
      <c r="AW536" s="421"/>
      <c r="AX536" s="105" t="str">
        <f t="shared" si="175"/>
        <v/>
      </c>
      <c r="AY536" s="105" t="str">
        <f t="shared" si="176"/>
        <v/>
      </c>
      <c r="AZ536" s="540"/>
      <c r="BA536" s="513">
        <f t="shared" si="177"/>
        <v>0</v>
      </c>
      <c r="BB536" s="513">
        <f t="shared" si="178"/>
        <v>0</v>
      </c>
      <c r="BC536" s="513">
        <f t="shared" si="179"/>
        <v>0</v>
      </c>
      <c r="BD536" s="513">
        <f t="shared" si="180"/>
        <v>0</v>
      </c>
      <c r="BE536" s="513">
        <f t="shared" si="181"/>
        <v>0</v>
      </c>
      <c r="BF536" s="513">
        <f t="shared" si="192"/>
        <v>0</v>
      </c>
      <c r="BG536" s="513">
        <f t="shared" si="182"/>
        <v>0</v>
      </c>
      <c r="BH536" s="513">
        <f t="shared" si="183"/>
        <v>0</v>
      </c>
      <c r="BI536" s="513">
        <f t="shared" si="184"/>
        <v>0</v>
      </c>
      <c r="BJ536" s="513">
        <f t="shared" si="185"/>
        <v>0</v>
      </c>
      <c r="BK536" s="513">
        <f t="shared" si="186"/>
        <v>0</v>
      </c>
      <c r="BL536" s="513">
        <f t="shared" si="187"/>
        <v>0</v>
      </c>
      <c r="BM536" s="513">
        <f t="shared" si="188"/>
        <v>0</v>
      </c>
      <c r="BN536" s="513"/>
      <c r="BO536" s="513">
        <f t="shared" si="189"/>
        <v>0</v>
      </c>
      <c r="BP536" s="540"/>
      <c r="BQ536" s="540"/>
      <c r="BR536" s="540"/>
      <c r="BS536" s="540"/>
      <c r="BT536" s="540"/>
      <c r="BU536" s="540"/>
      <c r="BV536" s="540"/>
      <c r="BW536" s="539"/>
      <c r="BX536" s="539"/>
      <c r="BY536" s="539"/>
      <c r="BZ536" s="539"/>
      <c r="CA536" s="539"/>
      <c r="CB536" s="539"/>
      <c r="CC536" s="539"/>
      <c r="CD536" s="539"/>
      <c r="CE536" s="539"/>
      <c r="CF536" s="539"/>
      <c r="CG536" s="539"/>
      <c r="CH536" s="539"/>
      <c r="CI536" s="539"/>
      <c r="CJ536" s="539"/>
      <c r="CK536" s="539"/>
      <c r="CL536" s="539"/>
      <c r="CM536" s="539"/>
      <c r="CN536" s="539"/>
      <c r="CO536" s="539"/>
      <c r="CP536" s="364"/>
      <c r="CQ536" s="364"/>
    </row>
    <row r="537" spans="1:95" s="37" customFormat="1" ht="37.5" customHeight="1" x14ac:dyDescent="0.15">
      <c r="A537" s="738" t="str">
        <f>IF(B537&lt;&gt;"",設定!$C$4,"")</f>
        <v/>
      </c>
      <c r="B537" s="254" t="str">
        <f t="shared" si="190"/>
        <v/>
      </c>
      <c r="C537" s="445">
        <f t="shared" si="191"/>
        <v>525</v>
      </c>
      <c r="D537" s="768"/>
      <c r="E537" s="422"/>
      <c r="F537" s="423"/>
      <c r="G537" s="424"/>
      <c r="H537" s="425"/>
      <c r="I537" s="426"/>
      <c r="J537" s="427" t="str">
        <f>IFERROR(IF(I537="","",VLOOKUP(I537,国・地域!A:C,2,FALSE)),"正しい番号を入力してください")</f>
        <v/>
      </c>
      <c r="K537" s="428" t="str">
        <f>IFERROR(IF(I537="","",VLOOKUP(I537,国・地域!A:C,3,FALSE)),"正しい番号を入力してください")</f>
        <v/>
      </c>
      <c r="L537" s="382"/>
      <c r="M537" s="429"/>
      <c r="N537" s="430"/>
      <c r="O537" s="430"/>
      <c r="P537" s="430"/>
      <c r="Q537" s="430"/>
      <c r="R537" s="430"/>
      <c r="S537" s="430"/>
      <c r="T537" s="430"/>
      <c r="U537" s="431"/>
      <c r="V537" s="432"/>
      <c r="W537" s="431"/>
      <c r="X537" s="432"/>
      <c r="Y537" s="433"/>
      <c r="Z537" s="434"/>
      <c r="AA537" s="435"/>
      <c r="AB537" s="436"/>
      <c r="AC537" s="435"/>
      <c r="AD537" s="434"/>
      <c r="AE537" s="437"/>
      <c r="AF537" s="436"/>
      <c r="AG537" s="435"/>
      <c r="AH537" s="434"/>
      <c r="AI537" s="437"/>
      <c r="AJ537" s="436"/>
      <c r="AK537" s="435"/>
      <c r="AL537" s="434"/>
      <c r="AM537" s="422"/>
      <c r="AN537" s="424"/>
      <c r="AO537" s="382"/>
      <c r="AP537" s="422"/>
      <c r="AQ537" s="424"/>
      <c r="AR537" s="438"/>
      <c r="AS537" s="439"/>
      <c r="AT537" s="422"/>
      <c r="AU537" s="424"/>
      <c r="AV537" s="438"/>
      <c r="AW537" s="440"/>
      <c r="AX537" s="105" t="str">
        <f t="shared" si="175"/>
        <v/>
      </c>
      <c r="AY537" s="105" t="str">
        <f t="shared" si="176"/>
        <v/>
      </c>
      <c r="AZ537" s="540"/>
      <c r="BA537" s="513">
        <f t="shared" si="177"/>
        <v>0</v>
      </c>
      <c r="BB537" s="513">
        <f t="shared" si="178"/>
        <v>0</v>
      </c>
      <c r="BC537" s="513">
        <f t="shared" si="179"/>
        <v>0</v>
      </c>
      <c r="BD537" s="513">
        <f t="shared" si="180"/>
        <v>0</v>
      </c>
      <c r="BE537" s="513">
        <f t="shared" si="181"/>
        <v>0</v>
      </c>
      <c r="BF537" s="513">
        <f t="shared" si="192"/>
        <v>0</v>
      </c>
      <c r="BG537" s="513">
        <f t="shared" si="182"/>
        <v>0</v>
      </c>
      <c r="BH537" s="513">
        <f t="shared" si="183"/>
        <v>0</v>
      </c>
      <c r="BI537" s="513">
        <f t="shared" si="184"/>
        <v>0</v>
      </c>
      <c r="BJ537" s="513">
        <f t="shared" si="185"/>
        <v>0</v>
      </c>
      <c r="BK537" s="513">
        <f t="shared" si="186"/>
        <v>0</v>
      </c>
      <c r="BL537" s="513">
        <f t="shared" si="187"/>
        <v>0</v>
      </c>
      <c r="BM537" s="513">
        <f t="shared" si="188"/>
        <v>0</v>
      </c>
      <c r="BN537" s="513"/>
      <c r="BO537" s="513">
        <f t="shared" si="189"/>
        <v>0</v>
      </c>
      <c r="BP537" s="540"/>
      <c r="BQ537" s="540"/>
      <c r="BR537" s="540"/>
      <c r="BS537" s="540"/>
      <c r="BT537" s="540"/>
      <c r="BU537" s="540"/>
      <c r="BV537" s="540"/>
      <c r="BW537" s="539"/>
      <c r="BX537" s="539"/>
      <c r="BY537" s="539"/>
      <c r="BZ537" s="539"/>
      <c r="CA537" s="539"/>
      <c r="CB537" s="539"/>
      <c r="CC537" s="539"/>
      <c r="CD537" s="539"/>
      <c r="CE537" s="539"/>
      <c r="CF537" s="539"/>
      <c r="CG537" s="539"/>
      <c r="CH537" s="539"/>
      <c r="CI537" s="539"/>
      <c r="CJ537" s="539"/>
      <c r="CK537" s="539"/>
      <c r="CL537" s="539"/>
      <c r="CM537" s="539"/>
      <c r="CN537" s="539"/>
      <c r="CO537" s="539"/>
      <c r="CP537" s="364"/>
      <c r="CQ537" s="364"/>
    </row>
    <row r="538" spans="1:95" s="37" customFormat="1" ht="37.5" customHeight="1" x14ac:dyDescent="0.15">
      <c r="A538" s="739" t="str">
        <f>IF(B538&lt;&gt;"",設定!$C$4,"")</f>
        <v/>
      </c>
      <c r="B538" s="731" t="str">
        <f t="shared" si="190"/>
        <v/>
      </c>
      <c r="C538" s="376">
        <f t="shared" si="191"/>
        <v>526</v>
      </c>
      <c r="D538" s="766"/>
      <c r="E538" s="384"/>
      <c r="F538" s="385"/>
      <c r="G538" s="386"/>
      <c r="H538" s="387"/>
      <c r="I538" s="388"/>
      <c r="J538" s="389" t="str">
        <f>IFERROR(IF(I538="","",VLOOKUP(I538,国・地域!A:C,2,FALSE)),"正しい番号を入力してください")</f>
        <v/>
      </c>
      <c r="K538" s="390" t="str">
        <f>IFERROR(IF(I538="","",VLOOKUP(I538,国・地域!A:C,3,FALSE)),"正しい番号を入力してください")</f>
        <v/>
      </c>
      <c r="L538" s="383"/>
      <c r="M538" s="391"/>
      <c r="N538" s="392"/>
      <c r="O538" s="392"/>
      <c r="P538" s="392"/>
      <c r="Q538" s="392"/>
      <c r="R538" s="392"/>
      <c r="S538" s="392"/>
      <c r="T538" s="392"/>
      <c r="U538" s="393"/>
      <c r="V538" s="394"/>
      <c r="W538" s="393"/>
      <c r="X538" s="394"/>
      <c r="Y538" s="395"/>
      <c r="Z538" s="396"/>
      <c r="AA538" s="397"/>
      <c r="AB538" s="398"/>
      <c r="AC538" s="397"/>
      <c r="AD538" s="396"/>
      <c r="AE538" s="399"/>
      <c r="AF538" s="398"/>
      <c r="AG538" s="397"/>
      <c r="AH538" s="396"/>
      <c r="AI538" s="399"/>
      <c r="AJ538" s="398"/>
      <c r="AK538" s="397"/>
      <c r="AL538" s="396"/>
      <c r="AM538" s="384"/>
      <c r="AN538" s="386"/>
      <c r="AO538" s="383"/>
      <c r="AP538" s="384"/>
      <c r="AQ538" s="386"/>
      <c r="AR538" s="400"/>
      <c r="AS538" s="401"/>
      <c r="AT538" s="384"/>
      <c r="AU538" s="386"/>
      <c r="AV538" s="400"/>
      <c r="AW538" s="402"/>
      <c r="AX538" s="105" t="str">
        <f t="shared" si="175"/>
        <v/>
      </c>
      <c r="AY538" s="105" t="str">
        <f t="shared" si="176"/>
        <v/>
      </c>
      <c r="AZ538" s="540"/>
      <c r="BA538" s="513">
        <f t="shared" si="177"/>
        <v>0</v>
      </c>
      <c r="BB538" s="513">
        <f t="shared" si="178"/>
        <v>0</v>
      </c>
      <c r="BC538" s="513">
        <f t="shared" si="179"/>
        <v>0</v>
      </c>
      <c r="BD538" s="513">
        <f t="shared" si="180"/>
        <v>0</v>
      </c>
      <c r="BE538" s="513">
        <f t="shared" si="181"/>
        <v>0</v>
      </c>
      <c r="BF538" s="513">
        <f t="shared" si="192"/>
        <v>0</v>
      </c>
      <c r="BG538" s="513">
        <f t="shared" si="182"/>
        <v>0</v>
      </c>
      <c r="BH538" s="513">
        <f t="shared" si="183"/>
        <v>0</v>
      </c>
      <c r="BI538" s="513">
        <f t="shared" si="184"/>
        <v>0</v>
      </c>
      <c r="BJ538" s="513">
        <f t="shared" si="185"/>
        <v>0</v>
      </c>
      <c r="BK538" s="513">
        <f t="shared" si="186"/>
        <v>0</v>
      </c>
      <c r="BL538" s="513">
        <f t="shared" si="187"/>
        <v>0</v>
      </c>
      <c r="BM538" s="513">
        <f t="shared" si="188"/>
        <v>0</v>
      </c>
      <c r="BN538" s="513"/>
      <c r="BO538" s="513">
        <f t="shared" si="189"/>
        <v>0</v>
      </c>
      <c r="BP538" s="540"/>
      <c r="BQ538" s="540"/>
      <c r="BR538" s="540"/>
      <c r="BS538" s="540"/>
      <c r="BT538" s="540"/>
      <c r="BU538" s="540"/>
      <c r="BV538" s="540"/>
      <c r="BW538" s="539"/>
      <c r="BX538" s="539"/>
      <c r="BY538" s="539"/>
      <c r="BZ538" s="539"/>
      <c r="CA538" s="539"/>
      <c r="CB538" s="539"/>
      <c r="CC538" s="539"/>
      <c r="CD538" s="539"/>
      <c r="CE538" s="539"/>
      <c r="CF538" s="539"/>
      <c r="CG538" s="539"/>
      <c r="CH538" s="539"/>
      <c r="CI538" s="539"/>
      <c r="CJ538" s="539"/>
      <c r="CK538" s="539"/>
      <c r="CL538" s="539"/>
      <c r="CM538" s="539"/>
      <c r="CN538" s="539"/>
      <c r="CO538" s="539"/>
      <c r="CP538" s="364"/>
      <c r="CQ538" s="364"/>
    </row>
    <row r="539" spans="1:95" s="37" customFormat="1" ht="37.5" customHeight="1" x14ac:dyDescent="0.15">
      <c r="A539" s="687" t="str">
        <f>IF(B539&lt;&gt;"",設定!$C$4,"")</f>
        <v/>
      </c>
      <c r="B539" s="253" t="str">
        <f t="shared" si="190"/>
        <v/>
      </c>
      <c r="C539" s="444">
        <f t="shared" si="191"/>
        <v>527</v>
      </c>
      <c r="D539" s="767"/>
      <c r="E539" s="403"/>
      <c r="F539" s="404"/>
      <c r="G539" s="405"/>
      <c r="H539" s="406"/>
      <c r="I539" s="407"/>
      <c r="J539" s="408" t="str">
        <f>IFERROR(IF(I539="","",VLOOKUP(I539,国・地域!A:C,2,FALSE)),"正しい番号を入力してください")</f>
        <v/>
      </c>
      <c r="K539" s="409" t="str">
        <f>IFERROR(IF(I539="","",VLOOKUP(I539,国・地域!A:C,3,FALSE)),"正しい番号を入力してください")</f>
        <v/>
      </c>
      <c r="L539" s="381"/>
      <c r="M539" s="410"/>
      <c r="N539" s="411"/>
      <c r="O539" s="411"/>
      <c r="P539" s="411"/>
      <c r="Q539" s="411"/>
      <c r="R539" s="411"/>
      <c r="S539" s="411"/>
      <c r="T539" s="411"/>
      <c r="U539" s="412"/>
      <c r="V539" s="413"/>
      <c r="W539" s="412"/>
      <c r="X539" s="413"/>
      <c r="Y539" s="414"/>
      <c r="Z539" s="415"/>
      <c r="AA539" s="416"/>
      <c r="AB539" s="417"/>
      <c r="AC539" s="416"/>
      <c r="AD539" s="415"/>
      <c r="AE539" s="418"/>
      <c r="AF539" s="417"/>
      <c r="AG539" s="416"/>
      <c r="AH539" s="415"/>
      <c r="AI539" s="418"/>
      <c r="AJ539" s="417"/>
      <c r="AK539" s="416"/>
      <c r="AL539" s="415"/>
      <c r="AM539" s="403"/>
      <c r="AN539" s="405"/>
      <c r="AO539" s="381"/>
      <c r="AP539" s="403"/>
      <c r="AQ539" s="405"/>
      <c r="AR539" s="419"/>
      <c r="AS539" s="420"/>
      <c r="AT539" s="403"/>
      <c r="AU539" s="405"/>
      <c r="AV539" s="419"/>
      <c r="AW539" s="421"/>
      <c r="AX539" s="105" t="str">
        <f t="shared" si="175"/>
        <v/>
      </c>
      <c r="AY539" s="105" t="str">
        <f t="shared" si="176"/>
        <v/>
      </c>
      <c r="AZ539" s="540"/>
      <c r="BA539" s="513">
        <f t="shared" si="177"/>
        <v>0</v>
      </c>
      <c r="BB539" s="513">
        <f t="shared" si="178"/>
        <v>0</v>
      </c>
      <c r="BC539" s="513">
        <f t="shared" si="179"/>
        <v>0</v>
      </c>
      <c r="BD539" s="513">
        <f t="shared" si="180"/>
        <v>0</v>
      </c>
      <c r="BE539" s="513">
        <f t="shared" si="181"/>
        <v>0</v>
      </c>
      <c r="BF539" s="513">
        <f t="shared" si="192"/>
        <v>0</v>
      </c>
      <c r="BG539" s="513">
        <f t="shared" si="182"/>
        <v>0</v>
      </c>
      <c r="BH539" s="513">
        <f t="shared" si="183"/>
        <v>0</v>
      </c>
      <c r="BI539" s="513">
        <f t="shared" si="184"/>
        <v>0</v>
      </c>
      <c r="BJ539" s="513">
        <f t="shared" si="185"/>
        <v>0</v>
      </c>
      <c r="BK539" s="513">
        <f t="shared" si="186"/>
        <v>0</v>
      </c>
      <c r="BL539" s="513">
        <f t="shared" si="187"/>
        <v>0</v>
      </c>
      <c r="BM539" s="513">
        <f t="shared" si="188"/>
        <v>0</v>
      </c>
      <c r="BN539" s="513"/>
      <c r="BO539" s="513">
        <f t="shared" si="189"/>
        <v>0</v>
      </c>
      <c r="BP539" s="540"/>
      <c r="BQ539" s="540"/>
      <c r="BR539" s="540"/>
      <c r="BS539" s="540"/>
      <c r="BT539" s="540"/>
      <c r="BU539" s="540"/>
      <c r="BV539" s="540"/>
      <c r="BW539" s="539"/>
      <c r="BX539" s="539"/>
      <c r="BY539" s="539"/>
      <c r="BZ539" s="539"/>
      <c r="CA539" s="539"/>
      <c r="CB539" s="539"/>
      <c r="CC539" s="539"/>
      <c r="CD539" s="539"/>
      <c r="CE539" s="539"/>
      <c r="CF539" s="539"/>
      <c r="CG539" s="539"/>
      <c r="CH539" s="539"/>
      <c r="CI539" s="539"/>
      <c r="CJ539" s="539"/>
      <c r="CK539" s="539"/>
      <c r="CL539" s="539"/>
      <c r="CM539" s="539"/>
      <c r="CN539" s="539"/>
      <c r="CO539" s="539"/>
      <c r="CP539" s="364"/>
      <c r="CQ539" s="364"/>
    </row>
    <row r="540" spans="1:95" s="37" customFormat="1" ht="37.5" customHeight="1" x14ac:dyDescent="0.15">
      <c r="A540" s="687" t="str">
        <f>IF(B540&lt;&gt;"",設定!$C$4,"")</f>
        <v/>
      </c>
      <c r="B540" s="253" t="str">
        <f t="shared" si="190"/>
        <v/>
      </c>
      <c r="C540" s="444">
        <f t="shared" si="191"/>
        <v>528</v>
      </c>
      <c r="D540" s="767"/>
      <c r="E540" s="403"/>
      <c r="F540" s="404"/>
      <c r="G540" s="405"/>
      <c r="H540" s="406"/>
      <c r="I540" s="407"/>
      <c r="J540" s="408" t="str">
        <f>IFERROR(IF(I540="","",VLOOKUP(I540,国・地域!A:C,2,FALSE)),"正しい番号を入力してください")</f>
        <v/>
      </c>
      <c r="K540" s="409" t="str">
        <f>IFERROR(IF(I540="","",VLOOKUP(I540,国・地域!A:C,3,FALSE)),"正しい番号を入力してください")</f>
        <v/>
      </c>
      <c r="L540" s="381"/>
      <c r="M540" s="410"/>
      <c r="N540" s="411"/>
      <c r="O540" s="411"/>
      <c r="P540" s="411"/>
      <c r="Q540" s="411"/>
      <c r="R540" s="411"/>
      <c r="S540" s="411"/>
      <c r="T540" s="411"/>
      <c r="U540" s="412"/>
      <c r="V540" s="413"/>
      <c r="W540" s="412"/>
      <c r="X540" s="413"/>
      <c r="Y540" s="414"/>
      <c r="Z540" s="415"/>
      <c r="AA540" s="416"/>
      <c r="AB540" s="417"/>
      <c r="AC540" s="416"/>
      <c r="AD540" s="415"/>
      <c r="AE540" s="418"/>
      <c r="AF540" s="417"/>
      <c r="AG540" s="416"/>
      <c r="AH540" s="415"/>
      <c r="AI540" s="418"/>
      <c r="AJ540" s="417"/>
      <c r="AK540" s="416"/>
      <c r="AL540" s="415"/>
      <c r="AM540" s="403"/>
      <c r="AN540" s="405"/>
      <c r="AO540" s="381"/>
      <c r="AP540" s="403"/>
      <c r="AQ540" s="405"/>
      <c r="AR540" s="419"/>
      <c r="AS540" s="420"/>
      <c r="AT540" s="403"/>
      <c r="AU540" s="405"/>
      <c r="AV540" s="419"/>
      <c r="AW540" s="421"/>
      <c r="AX540" s="105" t="str">
        <f t="shared" si="175"/>
        <v/>
      </c>
      <c r="AY540" s="105" t="str">
        <f t="shared" si="176"/>
        <v/>
      </c>
      <c r="AZ540" s="540"/>
      <c r="BA540" s="513">
        <f t="shared" si="177"/>
        <v>0</v>
      </c>
      <c r="BB540" s="513">
        <f t="shared" si="178"/>
        <v>0</v>
      </c>
      <c r="BC540" s="513">
        <f t="shared" si="179"/>
        <v>0</v>
      </c>
      <c r="BD540" s="513">
        <f t="shared" si="180"/>
        <v>0</v>
      </c>
      <c r="BE540" s="513">
        <f t="shared" si="181"/>
        <v>0</v>
      </c>
      <c r="BF540" s="513">
        <f t="shared" si="192"/>
        <v>0</v>
      </c>
      <c r="BG540" s="513">
        <f t="shared" si="182"/>
        <v>0</v>
      </c>
      <c r="BH540" s="513">
        <f t="shared" si="183"/>
        <v>0</v>
      </c>
      <c r="BI540" s="513">
        <f t="shared" si="184"/>
        <v>0</v>
      </c>
      <c r="BJ540" s="513">
        <f t="shared" si="185"/>
        <v>0</v>
      </c>
      <c r="BK540" s="513">
        <f t="shared" si="186"/>
        <v>0</v>
      </c>
      <c r="BL540" s="513">
        <f t="shared" si="187"/>
        <v>0</v>
      </c>
      <c r="BM540" s="513">
        <f t="shared" si="188"/>
        <v>0</v>
      </c>
      <c r="BN540" s="513"/>
      <c r="BO540" s="513">
        <f t="shared" si="189"/>
        <v>0</v>
      </c>
      <c r="BP540" s="540"/>
      <c r="BQ540" s="540"/>
      <c r="BR540" s="540"/>
      <c r="BS540" s="540"/>
      <c r="BT540" s="540"/>
      <c r="BU540" s="540"/>
      <c r="BV540" s="540"/>
      <c r="BW540" s="539"/>
      <c r="BX540" s="539"/>
      <c r="BY540" s="539"/>
      <c r="BZ540" s="539"/>
      <c r="CA540" s="539"/>
      <c r="CB540" s="539"/>
      <c r="CC540" s="539"/>
      <c r="CD540" s="539"/>
      <c r="CE540" s="539"/>
      <c r="CF540" s="539"/>
      <c r="CG540" s="539"/>
      <c r="CH540" s="539"/>
      <c r="CI540" s="539"/>
      <c r="CJ540" s="539"/>
      <c r="CK540" s="539"/>
      <c r="CL540" s="539"/>
      <c r="CM540" s="539"/>
      <c r="CN540" s="539"/>
      <c r="CO540" s="539"/>
      <c r="CP540" s="364"/>
      <c r="CQ540" s="364"/>
    </row>
    <row r="541" spans="1:95" s="37" customFormat="1" ht="37.5" customHeight="1" x14ac:dyDescent="0.15">
      <c r="A541" s="687" t="str">
        <f>IF(B541&lt;&gt;"",設定!$C$4,"")</f>
        <v/>
      </c>
      <c r="B541" s="253" t="str">
        <f t="shared" si="190"/>
        <v/>
      </c>
      <c r="C541" s="444">
        <f t="shared" si="191"/>
        <v>529</v>
      </c>
      <c r="D541" s="767"/>
      <c r="E541" s="403"/>
      <c r="F541" s="404"/>
      <c r="G541" s="405"/>
      <c r="H541" s="406"/>
      <c r="I541" s="407"/>
      <c r="J541" s="408" t="str">
        <f>IFERROR(IF(I541="","",VLOOKUP(I541,国・地域!A:C,2,FALSE)),"正しい番号を入力してください")</f>
        <v/>
      </c>
      <c r="K541" s="409" t="str">
        <f>IFERROR(IF(I541="","",VLOOKUP(I541,国・地域!A:C,3,FALSE)),"正しい番号を入力してください")</f>
        <v/>
      </c>
      <c r="L541" s="381"/>
      <c r="M541" s="410"/>
      <c r="N541" s="411"/>
      <c r="O541" s="411"/>
      <c r="P541" s="411"/>
      <c r="Q541" s="411"/>
      <c r="R541" s="411"/>
      <c r="S541" s="411"/>
      <c r="T541" s="411"/>
      <c r="U541" s="412"/>
      <c r="V541" s="413"/>
      <c r="W541" s="412"/>
      <c r="X541" s="413"/>
      <c r="Y541" s="414"/>
      <c r="Z541" s="415"/>
      <c r="AA541" s="416"/>
      <c r="AB541" s="417"/>
      <c r="AC541" s="416"/>
      <c r="AD541" s="415"/>
      <c r="AE541" s="418"/>
      <c r="AF541" s="417"/>
      <c r="AG541" s="416"/>
      <c r="AH541" s="415"/>
      <c r="AI541" s="418"/>
      <c r="AJ541" s="417"/>
      <c r="AK541" s="416"/>
      <c r="AL541" s="415"/>
      <c r="AM541" s="403"/>
      <c r="AN541" s="405"/>
      <c r="AO541" s="381"/>
      <c r="AP541" s="403"/>
      <c r="AQ541" s="405"/>
      <c r="AR541" s="419"/>
      <c r="AS541" s="420"/>
      <c r="AT541" s="403"/>
      <c r="AU541" s="405"/>
      <c r="AV541" s="419"/>
      <c r="AW541" s="421"/>
      <c r="AX541" s="105" t="str">
        <f t="shared" si="175"/>
        <v/>
      </c>
      <c r="AY541" s="105" t="str">
        <f t="shared" si="176"/>
        <v/>
      </c>
      <c r="AZ541" s="540"/>
      <c r="BA541" s="513">
        <f t="shared" si="177"/>
        <v>0</v>
      </c>
      <c r="BB541" s="513">
        <f t="shared" si="178"/>
        <v>0</v>
      </c>
      <c r="BC541" s="513">
        <f t="shared" si="179"/>
        <v>0</v>
      </c>
      <c r="BD541" s="513">
        <f t="shared" si="180"/>
        <v>0</v>
      </c>
      <c r="BE541" s="513">
        <f t="shared" si="181"/>
        <v>0</v>
      </c>
      <c r="BF541" s="513">
        <f t="shared" si="192"/>
        <v>0</v>
      </c>
      <c r="BG541" s="513">
        <f t="shared" si="182"/>
        <v>0</v>
      </c>
      <c r="BH541" s="513">
        <f t="shared" si="183"/>
        <v>0</v>
      </c>
      <c r="BI541" s="513">
        <f t="shared" si="184"/>
        <v>0</v>
      </c>
      <c r="BJ541" s="513">
        <f t="shared" si="185"/>
        <v>0</v>
      </c>
      <c r="BK541" s="513">
        <f t="shared" si="186"/>
        <v>0</v>
      </c>
      <c r="BL541" s="513">
        <f t="shared" si="187"/>
        <v>0</v>
      </c>
      <c r="BM541" s="513">
        <f t="shared" si="188"/>
        <v>0</v>
      </c>
      <c r="BN541" s="513"/>
      <c r="BO541" s="513">
        <f t="shared" si="189"/>
        <v>0</v>
      </c>
      <c r="BP541" s="540"/>
      <c r="BQ541" s="540"/>
      <c r="BR541" s="540"/>
      <c r="BS541" s="540"/>
      <c r="BT541" s="540"/>
      <c r="BU541" s="540"/>
      <c r="BV541" s="540"/>
      <c r="BW541" s="539"/>
      <c r="BX541" s="539"/>
      <c r="BY541" s="539"/>
      <c r="BZ541" s="539"/>
      <c r="CA541" s="539"/>
      <c r="CB541" s="539"/>
      <c r="CC541" s="539"/>
      <c r="CD541" s="539"/>
      <c r="CE541" s="539"/>
      <c r="CF541" s="539"/>
      <c r="CG541" s="539"/>
      <c r="CH541" s="539"/>
      <c r="CI541" s="539"/>
      <c r="CJ541" s="539"/>
      <c r="CK541" s="539"/>
      <c r="CL541" s="539"/>
      <c r="CM541" s="539"/>
      <c r="CN541" s="539"/>
      <c r="CO541" s="539"/>
      <c r="CP541" s="364"/>
      <c r="CQ541" s="364"/>
    </row>
    <row r="542" spans="1:95" s="37" customFormat="1" ht="37.5" customHeight="1" x14ac:dyDescent="0.15">
      <c r="A542" s="738" t="str">
        <f>IF(B542&lt;&gt;"",設定!$C$4,"")</f>
        <v/>
      </c>
      <c r="B542" s="254" t="str">
        <f t="shared" si="190"/>
        <v/>
      </c>
      <c r="C542" s="445">
        <f t="shared" si="191"/>
        <v>530</v>
      </c>
      <c r="D542" s="768"/>
      <c r="E542" s="422"/>
      <c r="F542" s="423"/>
      <c r="G542" s="424"/>
      <c r="H542" s="425"/>
      <c r="I542" s="426"/>
      <c r="J542" s="427" t="str">
        <f>IFERROR(IF(I542="","",VLOOKUP(I542,国・地域!A:C,2,FALSE)),"正しい番号を入力してください")</f>
        <v/>
      </c>
      <c r="K542" s="428" t="str">
        <f>IFERROR(IF(I542="","",VLOOKUP(I542,国・地域!A:C,3,FALSE)),"正しい番号を入力してください")</f>
        <v/>
      </c>
      <c r="L542" s="382"/>
      <c r="M542" s="429"/>
      <c r="N542" s="430"/>
      <c r="O542" s="430"/>
      <c r="P542" s="430"/>
      <c r="Q542" s="430"/>
      <c r="R542" s="430"/>
      <c r="S542" s="430"/>
      <c r="T542" s="430"/>
      <c r="U542" s="431"/>
      <c r="V542" s="432"/>
      <c r="W542" s="431"/>
      <c r="X542" s="432"/>
      <c r="Y542" s="433"/>
      <c r="Z542" s="434"/>
      <c r="AA542" s="435"/>
      <c r="AB542" s="436"/>
      <c r="AC542" s="435"/>
      <c r="AD542" s="434"/>
      <c r="AE542" s="437"/>
      <c r="AF542" s="436"/>
      <c r="AG542" s="435"/>
      <c r="AH542" s="434"/>
      <c r="AI542" s="437"/>
      <c r="AJ542" s="436"/>
      <c r="AK542" s="435"/>
      <c r="AL542" s="434"/>
      <c r="AM542" s="422"/>
      <c r="AN542" s="424"/>
      <c r="AO542" s="382"/>
      <c r="AP542" s="422"/>
      <c r="AQ542" s="424"/>
      <c r="AR542" s="438"/>
      <c r="AS542" s="439"/>
      <c r="AT542" s="422"/>
      <c r="AU542" s="424"/>
      <c r="AV542" s="438"/>
      <c r="AW542" s="440"/>
      <c r="AX542" s="105" t="str">
        <f t="shared" si="175"/>
        <v/>
      </c>
      <c r="AY542" s="105" t="str">
        <f t="shared" si="176"/>
        <v/>
      </c>
      <c r="AZ542" s="540"/>
      <c r="BA542" s="513">
        <f t="shared" si="177"/>
        <v>0</v>
      </c>
      <c r="BB542" s="513">
        <f t="shared" si="178"/>
        <v>0</v>
      </c>
      <c r="BC542" s="513">
        <f t="shared" si="179"/>
        <v>0</v>
      </c>
      <c r="BD542" s="513">
        <f t="shared" si="180"/>
        <v>0</v>
      </c>
      <c r="BE542" s="513">
        <f t="shared" si="181"/>
        <v>0</v>
      </c>
      <c r="BF542" s="513">
        <f t="shared" si="192"/>
        <v>0</v>
      </c>
      <c r="BG542" s="513">
        <f t="shared" si="182"/>
        <v>0</v>
      </c>
      <c r="BH542" s="513">
        <f t="shared" si="183"/>
        <v>0</v>
      </c>
      <c r="BI542" s="513">
        <f t="shared" si="184"/>
        <v>0</v>
      </c>
      <c r="BJ542" s="513">
        <f t="shared" si="185"/>
        <v>0</v>
      </c>
      <c r="BK542" s="513">
        <f t="shared" si="186"/>
        <v>0</v>
      </c>
      <c r="BL542" s="513">
        <f t="shared" si="187"/>
        <v>0</v>
      </c>
      <c r="BM542" s="513">
        <f t="shared" si="188"/>
        <v>0</v>
      </c>
      <c r="BN542" s="513"/>
      <c r="BO542" s="513">
        <f t="shared" si="189"/>
        <v>0</v>
      </c>
      <c r="BP542" s="540"/>
      <c r="BQ542" s="540"/>
      <c r="BR542" s="540"/>
      <c r="BS542" s="540"/>
      <c r="BT542" s="540"/>
      <c r="BU542" s="540"/>
      <c r="BV542" s="540"/>
      <c r="BW542" s="539"/>
      <c r="BX542" s="539"/>
      <c r="BY542" s="539"/>
      <c r="BZ542" s="539"/>
      <c r="CA542" s="539"/>
      <c r="CB542" s="539"/>
      <c r="CC542" s="539"/>
      <c r="CD542" s="539"/>
      <c r="CE542" s="539"/>
      <c r="CF542" s="539"/>
      <c r="CG542" s="539"/>
      <c r="CH542" s="539"/>
      <c r="CI542" s="539"/>
      <c r="CJ542" s="539"/>
      <c r="CK542" s="539"/>
      <c r="CL542" s="539"/>
      <c r="CM542" s="539"/>
      <c r="CN542" s="539"/>
      <c r="CO542" s="539"/>
      <c r="CP542" s="364"/>
      <c r="CQ542" s="364"/>
    </row>
    <row r="543" spans="1:95" s="37" customFormat="1" ht="37.5" customHeight="1" x14ac:dyDescent="0.15">
      <c r="A543" s="739" t="str">
        <f>IF(B543&lt;&gt;"",設定!$C$4,"")</f>
        <v/>
      </c>
      <c r="B543" s="731" t="str">
        <f t="shared" si="190"/>
        <v/>
      </c>
      <c r="C543" s="376">
        <f t="shared" si="191"/>
        <v>531</v>
      </c>
      <c r="D543" s="766"/>
      <c r="E543" s="384"/>
      <c r="F543" s="385"/>
      <c r="G543" s="386"/>
      <c r="H543" s="387"/>
      <c r="I543" s="388"/>
      <c r="J543" s="389" t="str">
        <f>IFERROR(IF(I543="","",VLOOKUP(I543,国・地域!A:C,2,FALSE)),"正しい番号を入力してください")</f>
        <v/>
      </c>
      <c r="K543" s="390" t="str">
        <f>IFERROR(IF(I543="","",VLOOKUP(I543,国・地域!A:C,3,FALSE)),"正しい番号を入力してください")</f>
        <v/>
      </c>
      <c r="L543" s="383"/>
      <c r="M543" s="391"/>
      <c r="N543" s="392"/>
      <c r="O543" s="392"/>
      <c r="P543" s="392"/>
      <c r="Q543" s="392"/>
      <c r="R543" s="392"/>
      <c r="S543" s="392"/>
      <c r="T543" s="392"/>
      <c r="U543" s="393"/>
      <c r="V543" s="394"/>
      <c r="W543" s="393"/>
      <c r="X543" s="394"/>
      <c r="Y543" s="395"/>
      <c r="Z543" s="396"/>
      <c r="AA543" s="397"/>
      <c r="AB543" s="398"/>
      <c r="AC543" s="397"/>
      <c r="AD543" s="396"/>
      <c r="AE543" s="399"/>
      <c r="AF543" s="398"/>
      <c r="AG543" s="397"/>
      <c r="AH543" s="396"/>
      <c r="AI543" s="399"/>
      <c r="AJ543" s="398"/>
      <c r="AK543" s="397"/>
      <c r="AL543" s="396"/>
      <c r="AM543" s="384"/>
      <c r="AN543" s="386"/>
      <c r="AO543" s="383"/>
      <c r="AP543" s="384"/>
      <c r="AQ543" s="386"/>
      <c r="AR543" s="400"/>
      <c r="AS543" s="401"/>
      <c r="AT543" s="384"/>
      <c r="AU543" s="386"/>
      <c r="AV543" s="400"/>
      <c r="AW543" s="402"/>
      <c r="AX543" s="105" t="str">
        <f t="shared" si="175"/>
        <v/>
      </c>
      <c r="AY543" s="105" t="str">
        <f t="shared" si="176"/>
        <v/>
      </c>
      <c r="AZ543" s="540"/>
      <c r="BA543" s="513">
        <f t="shared" si="177"/>
        <v>0</v>
      </c>
      <c r="BB543" s="513">
        <f t="shared" si="178"/>
        <v>0</v>
      </c>
      <c r="BC543" s="513">
        <f t="shared" si="179"/>
        <v>0</v>
      </c>
      <c r="BD543" s="513">
        <f t="shared" si="180"/>
        <v>0</v>
      </c>
      <c r="BE543" s="513">
        <f t="shared" si="181"/>
        <v>0</v>
      </c>
      <c r="BF543" s="513">
        <f t="shared" si="192"/>
        <v>0</v>
      </c>
      <c r="BG543" s="513">
        <f t="shared" si="182"/>
        <v>0</v>
      </c>
      <c r="BH543" s="513">
        <f t="shared" si="183"/>
        <v>0</v>
      </c>
      <c r="BI543" s="513">
        <f t="shared" si="184"/>
        <v>0</v>
      </c>
      <c r="BJ543" s="513">
        <f t="shared" si="185"/>
        <v>0</v>
      </c>
      <c r="BK543" s="513">
        <f t="shared" si="186"/>
        <v>0</v>
      </c>
      <c r="BL543" s="513">
        <f t="shared" si="187"/>
        <v>0</v>
      </c>
      <c r="BM543" s="513">
        <f t="shared" si="188"/>
        <v>0</v>
      </c>
      <c r="BN543" s="513"/>
      <c r="BO543" s="513">
        <f t="shared" si="189"/>
        <v>0</v>
      </c>
      <c r="BP543" s="540"/>
      <c r="BQ543" s="540"/>
      <c r="BR543" s="540"/>
      <c r="BS543" s="540"/>
      <c r="BT543" s="540"/>
      <c r="BU543" s="540"/>
      <c r="BV543" s="540"/>
      <c r="BW543" s="539"/>
      <c r="BX543" s="539"/>
      <c r="BY543" s="539"/>
      <c r="BZ543" s="539"/>
      <c r="CA543" s="539"/>
      <c r="CB543" s="539"/>
      <c r="CC543" s="539"/>
      <c r="CD543" s="539"/>
      <c r="CE543" s="539"/>
      <c r="CF543" s="539"/>
      <c r="CG543" s="539"/>
      <c r="CH543" s="539"/>
      <c r="CI543" s="539"/>
      <c r="CJ543" s="539"/>
      <c r="CK543" s="539"/>
      <c r="CL543" s="539"/>
      <c r="CM543" s="539"/>
      <c r="CN543" s="539"/>
      <c r="CO543" s="539"/>
      <c r="CP543" s="364"/>
      <c r="CQ543" s="364"/>
    </row>
    <row r="544" spans="1:95" s="37" customFormat="1" ht="37.5" customHeight="1" x14ac:dyDescent="0.15">
      <c r="A544" s="687" t="str">
        <f>IF(B544&lt;&gt;"",設定!$C$4,"")</f>
        <v/>
      </c>
      <c r="B544" s="253" t="str">
        <f t="shared" si="190"/>
        <v/>
      </c>
      <c r="C544" s="444">
        <f t="shared" si="191"/>
        <v>532</v>
      </c>
      <c r="D544" s="767"/>
      <c r="E544" s="403"/>
      <c r="F544" s="404"/>
      <c r="G544" s="405"/>
      <c r="H544" s="406"/>
      <c r="I544" s="407"/>
      <c r="J544" s="408" t="str">
        <f>IFERROR(IF(I544="","",VLOOKUP(I544,国・地域!A:C,2,FALSE)),"正しい番号を入力してください")</f>
        <v/>
      </c>
      <c r="K544" s="409" t="str">
        <f>IFERROR(IF(I544="","",VLOOKUP(I544,国・地域!A:C,3,FALSE)),"正しい番号を入力してください")</f>
        <v/>
      </c>
      <c r="L544" s="381"/>
      <c r="M544" s="410"/>
      <c r="N544" s="411"/>
      <c r="O544" s="411"/>
      <c r="P544" s="411"/>
      <c r="Q544" s="411"/>
      <c r="R544" s="411"/>
      <c r="S544" s="411"/>
      <c r="T544" s="411"/>
      <c r="U544" s="412"/>
      <c r="V544" s="413"/>
      <c r="W544" s="412"/>
      <c r="X544" s="413"/>
      <c r="Y544" s="414"/>
      <c r="Z544" s="415"/>
      <c r="AA544" s="416"/>
      <c r="AB544" s="417"/>
      <c r="AC544" s="416"/>
      <c r="AD544" s="415"/>
      <c r="AE544" s="418"/>
      <c r="AF544" s="417"/>
      <c r="AG544" s="416"/>
      <c r="AH544" s="415"/>
      <c r="AI544" s="418"/>
      <c r="AJ544" s="417"/>
      <c r="AK544" s="416"/>
      <c r="AL544" s="415"/>
      <c r="AM544" s="403"/>
      <c r="AN544" s="405"/>
      <c r="AO544" s="381"/>
      <c r="AP544" s="403"/>
      <c r="AQ544" s="405"/>
      <c r="AR544" s="419"/>
      <c r="AS544" s="420"/>
      <c r="AT544" s="403"/>
      <c r="AU544" s="405"/>
      <c r="AV544" s="419"/>
      <c r="AW544" s="421"/>
      <c r="AX544" s="105" t="str">
        <f t="shared" si="175"/>
        <v/>
      </c>
      <c r="AY544" s="105" t="str">
        <f t="shared" si="176"/>
        <v/>
      </c>
      <c r="AZ544" s="540"/>
      <c r="BA544" s="513">
        <f t="shared" si="177"/>
        <v>0</v>
      </c>
      <c r="BB544" s="513">
        <f t="shared" si="178"/>
        <v>0</v>
      </c>
      <c r="BC544" s="513">
        <f t="shared" si="179"/>
        <v>0</v>
      </c>
      <c r="BD544" s="513">
        <f t="shared" si="180"/>
        <v>0</v>
      </c>
      <c r="BE544" s="513">
        <f t="shared" si="181"/>
        <v>0</v>
      </c>
      <c r="BF544" s="513">
        <f t="shared" si="192"/>
        <v>0</v>
      </c>
      <c r="BG544" s="513">
        <f t="shared" si="182"/>
        <v>0</v>
      </c>
      <c r="BH544" s="513">
        <f t="shared" si="183"/>
        <v>0</v>
      </c>
      <c r="BI544" s="513">
        <f t="shared" si="184"/>
        <v>0</v>
      </c>
      <c r="BJ544" s="513">
        <f t="shared" si="185"/>
        <v>0</v>
      </c>
      <c r="BK544" s="513">
        <f t="shared" si="186"/>
        <v>0</v>
      </c>
      <c r="BL544" s="513">
        <f t="shared" si="187"/>
        <v>0</v>
      </c>
      <c r="BM544" s="513">
        <f t="shared" si="188"/>
        <v>0</v>
      </c>
      <c r="BN544" s="513"/>
      <c r="BO544" s="513">
        <f t="shared" si="189"/>
        <v>0</v>
      </c>
      <c r="BP544" s="540"/>
      <c r="BQ544" s="540"/>
      <c r="BR544" s="540"/>
      <c r="BS544" s="540"/>
      <c r="BT544" s="540"/>
      <c r="BU544" s="540"/>
      <c r="BV544" s="540"/>
      <c r="BW544" s="539"/>
      <c r="BX544" s="539"/>
      <c r="BY544" s="539"/>
      <c r="BZ544" s="539"/>
      <c r="CA544" s="539"/>
      <c r="CB544" s="539"/>
      <c r="CC544" s="539"/>
      <c r="CD544" s="539"/>
      <c r="CE544" s="539"/>
      <c r="CF544" s="539"/>
      <c r="CG544" s="539"/>
      <c r="CH544" s="539"/>
      <c r="CI544" s="539"/>
      <c r="CJ544" s="539"/>
      <c r="CK544" s="539"/>
      <c r="CL544" s="539"/>
      <c r="CM544" s="539"/>
      <c r="CN544" s="539"/>
      <c r="CO544" s="539"/>
      <c r="CP544" s="364"/>
      <c r="CQ544" s="364"/>
    </row>
    <row r="545" spans="1:95" s="37" customFormat="1" ht="37.5" customHeight="1" x14ac:dyDescent="0.15">
      <c r="A545" s="687" t="str">
        <f>IF(B545&lt;&gt;"",設定!$C$4,"")</f>
        <v/>
      </c>
      <c r="B545" s="253" t="str">
        <f t="shared" si="190"/>
        <v/>
      </c>
      <c r="C545" s="444">
        <f t="shared" si="191"/>
        <v>533</v>
      </c>
      <c r="D545" s="767"/>
      <c r="E545" s="403"/>
      <c r="F545" s="404"/>
      <c r="G545" s="405"/>
      <c r="H545" s="406"/>
      <c r="I545" s="407"/>
      <c r="J545" s="408" t="str">
        <f>IFERROR(IF(I545="","",VLOOKUP(I545,国・地域!A:C,2,FALSE)),"正しい番号を入力してください")</f>
        <v/>
      </c>
      <c r="K545" s="409" t="str">
        <f>IFERROR(IF(I545="","",VLOOKUP(I545,国・地域!A:C,3,FALSE)),"正しい番号を入力してください")</f>
        <v/>
      </c>
      <c r="L545" s="381"/>
      <c r="M545" s="410"/>
      <c r="N545" s="411"/>
      <c r="O545" s="411"/>
      <c r="P545" s="411"/>
      <c r="Q545" s="411"/>
      <c r="R545" s="411"/>
      <c r="S545" s="411"/>
      <c r="T545" s="411"/>
      <c r="U545" s="412"/>
      <c r="V545" s="413"/>
      <c r="W545" s="412"/>
      <c r="X545" s="413"/>
      <c r="Y545" s="414"/>
      <c r="Z545" s="415"/>
      <c r="AA545" s="416"/>
      <c r="AB545" s="417"/>
      <c r="AC545" s="416"/>
      <c r="AD545" s="415"/>
      <c r="AE545" s="418"/>
      <c r="AF545" s="417"/>
      <c r="AG545" s="416"/>
      <c r="AH545" s="415"/>
      <c r="AI545" s="418"/>
      <c r="AJ545" s="417"/>
      <c r="AK545" s="416"/>
      <c r="AL545" s="415"/>
      <c r="AM545" s="403"/>
      <c r="AN545" s="405"/>
      <c r="AO545" s="381"/>
      <c r="AP545" s="403"/>
      <c r="AQ545" s="405"/>
      <c r="AR545" s="419"/>
      <c r="AS545" s="420"/>
      <c r="AT545" s="403"/>
      <c r="AU545" s="405"/>
      <c r="AV545" s="419"/>
      <c r="AW545" s="421"/>
      <c r="AX545" s="105" t="str">
        <f t="shared" si="175"/>
        <v/>
      </c>
      <c r="AY545" s="105" t="str">
        <f t="shared" si="176"/>
        <v/>
      </c>
      <c r="AZ545" s="540"/>
      <c r="BA545" s="513">
        <f t="shared" si="177"/>
        <v>0</v>
      </c>
      <c r="BB545" s="513">
        <f t="shared" si="178"/>
        <v>0</v>
      </c>
      <c r="BC545" s="513">
        <f t="shared" si="179"/>
        <v>0</v>
      </c>
      <c r="BD545" s="513">
        <f t="shared" si="180"/>
        <v>0</v>
      </c>
      <c r="BE545" s="513">
        <f t="shared" si="181"/>
        <v>0</v>
      </c>
      <c r="BF545" s="513">
        <f t="shared" si="192"/>
        <v>0</v>
      </c>
      <c r="BG545" s="513">
        <f t="shared" si="182"/>
        <v>0</v>
      </c>
      <c r="BH545" s="513">
        <f t="shared" si="183"/>
        <v>0</v>
      </c>
      <c r="BI545" s="513">
        <f t="shared" si="184"/>
        <v>0</v>
      </c>
      <c r="BJ545" s="513">
        <f t="shared" si="185"/>
        <v>0</v>
      </c>
      <c r="BK545" s="513">
        <f t="shared" si="186"/>
        <v>0</v>
      </c>
      <c r="BL545" s="513">
        <f t="shared" si="187"/>
        <v>0</v>
      </c>
      <c r="BM545" s="513">
        <f t="shared" si="188"/>
        <v>0</v>
      </c>
      <c r="BN545" s="513"/>
      <c r="BO545" s="513">
        <f t="shared" si="189"/>
        <v>0</v>
      </c>
      <c r="BP545" s="540"/>
      <c r="BQ545" s="540"/>
      <c r="BR545" s="540"/>
      <c r="BS545" s="540"/>
      <c r="BT545" s="540"/>
      <c r="BU545" s="540"/>
      <c r="BV545" s="540"/>
      <c r="BW545" s="539"/>
      <c r="BX545" s="539"/>
      <c r="BY545" s="539"/>
      <c r="BZ545" s="539"/>
      <c r="CA545" s="539"/>
      <c r="CB545" s="539"/>
      <c r="CC545" s="539"/>
      <c r="CD545" s="539"/>
      <c r="CE545" s="539"/>
      <c r="CF545" s="539"/>
      <c r="CG545" s="539"/>
      <c r="CH545" s="539"/>
      <c r="CI545" s="539"/>
      <c r="CJ545" s="539"/>
      <c r="CK545" s="539"/>
      <c r="CL545" s="539"/>
      <c r="CM545" s="539"/>
      <c r="CN545" s="539"/>
      <c r="CO545" s="539"/>
      <c r="CP545" s="364"/>
      <c r="CQ545" s="364"/>
    </row>
    <row r="546" spans="1:95" s="37" customFormat="1" ht="37.5" customHeight="1" x14ac:dyDescent="0.15">
      <c r="A546" s="687" t="str">
        <f>IF(B546&lt;&gt;"",設定!$C$4,"")</f>
        <v/>
      </c>
      <c r="B546" s="253" t="str">
        <f t="shared" si="190"/>
        <v/>
      </c>
      <c r="C546" s="444">
        <f t="shared" si="191"/>
        <v>534</v>
      </c>
      <c r="D546" s="767"/>
      <c r="E546" s="403"/>
      <c r="F546" s="404"/>
      <c r="G546" s="405"/>
      <c r="H546" s="406"/>
      <c r="I546" s="407"/>
      <c r="J546" s="408" t="str">
        <f>IFERROR(IF(I546="","",VLOOKUP(I546,国・地域!A:C,2,FALSE)),"正しい番号を入力してください")</f>
        <v/>
      </c>
      <c r="K546" s="409" t="str">
        <f>IFERROR(IF(I546="","",VLOOKUP(I546,国・地域!A:C,3,FALSE)),"正しい番号を入力してください")</f>
        <v/>
      </c>
      <c r="L546" s="381"/>
      <c r="M546" s="410"/>
      <c r="N546" s="411"/>
      <c r="O546" s="411"/>
      <c r="P546" s="411"/>
      <c r="Q546" s="411"/>
      <c r="R546" s="411"/>
      <c r="S546" s="411"/>
      <c r="T546" s="411"/>
      <c r="U546" s="412"/>
      <c r="V546" s="413"/>
      <c r="W546" s="412"/>
      <c r="X546" s="413"/>
      <c r="Y546" s="414"/>
      <c r="Z546" s="415"/>
      <c r="AA546" s="416"/>
      <c r="AB546" s="417"/>
      <c r="AC546" s="416"/>
      <c r="AD546" s="415"/>
      <c r="AE546" s="418"/>
      <c r="AF546" s="417"/>
      <c r="AG546" s="416"/>
      <c r="AH546" s="415"/>
      <c r="AI546" s="418"/>
      <c r="AJ546" s="417"/>
      <c r="AK546" s="416"/>
      <c r="AL546" s="415"/>
      <c r="AM546" s="403"/>
      <c r="AN546" s="405"/>
      <c r="AO546" s="381"/>
      <c r="AP546" s="403"/>
      <c r="AQ546" s="405"/>
      <c r="AR546" s="419"/>
      <c r="AS546" s="420"/>
      <c r="AT546" s="403"/>
      <c r="AU546" s="405"/>
      <c r="AV546" s="419"/>
      <c r="AW546" s="421"/>
      <c r="AX546" s="105" t="str">
        <f t="shared" si="175"/>
        <v/>
      </c>
      <c r="AY546" s="105" t="str">
        <f t="shared" si="176"/>
        <v/>
      </c>
      <c r="AZ546" s="540"/>
      <c r="BA546" s="513">
        <f t="shared" si="177"/>
        <v>0</v>
      </c>
      <c r="BB546" s="513">
        <f t="shared" si="178"/>
        <v>0</v>
      </c>
      <c r="BC546" s="513">
        <f t="shared" si="179"/>
        <v>0</v>
      </c>
      <c r="BD546" s="513">
        <f t="shared" si="180"/>
        <v>0</v>
      </c>
      <c r="BE546" s="513">
        <f t="shared" si="181"/>
        <v>0</v>
      </c>
      <c r="BF546" s="513">
        <f t="shared" si="192"/>
        <v>0</v>
      </c>
      <c r="BG546" s="513">
        <f t="shared" si="182"/>
        <v>0</v>
      </c>
      <c r="BH546" s="513">
        <f t="shared" si="183"/>
        <v>0</v>
      </c>
      <c r="BI546" s="513">
        <f t="shared" si="184"/>
        <v>0</v>
      </c>
      <c r="BJ546" s="513">
        <f t="shared" si="185"/>
        <v>0</v>
      </c>
      <c r="BK546" s="513">
        <f t="shared" si="186"/>
        <v>0</v>
      </c>
      <c r="BL546" s="513">
        <f t="shared" si="187"/>
        <v>0</v>
      </c>
      <c r="BM546" s="513">
        <f t="shared" si="188"/>
        <v>0</v>
      </c>
      <c r="BN546" s="513"/>
      <c r="BO546" s="513">
        <f t="shared" si="189"/>
        <v>0</v>
      </c>
      <c r="BP546" s="540"/>
      <c r="BQ546" s="540"/>
      <c r="BR546" s="540"/>
      <c r="BS546" s="540"/>
      <c r="BT546" s="540"/>
      <c r="BU546" s="540"/>
      <c r="BV546" s="540"/>
      <c r="BW546" s="539"/>
      <c r="BX546" s="539"/>
      <c r="BY546" s="539"/>
      <c r="BZ546" s="539"/>
      <c r="CA546" s="539"/>
      <c r="CB546" s="539"/>
      <c r="CC546" s="539"/>
      <c r="CD546" s="539"/>
      <c r="CE546" s="539"/>
      <c r="CF546" s="539"/>
      <c r="CG546" s="539"/>
      <c r="CH546" s="539"/>
      <c r="CI546" s="539"/>
      <c r="CJ546" s="539"/>
      <c r="CK546" s="539"/>
      <c r="CL546" s="539"/>
      <c r="CM546" s="539"/>
      <c r="CN546" s="539"/>
      <c r="CO546" s="539"/>
      <c r="CP546" s="364"/>
      <c r="CQ546" s="364"/>
    </row>
    <row r="547" spans="1:95" s="37" customFormat="1" ht="37.5" customHeight="1" x14ac:dyDescent="0.15">
      <c r="A547" s="738" t="str">
        <f>IF(B547&lt;&gt;"",設定!$C$4,"")</f>
        <v/>
      </c>
      <c r="B547" s="254" t="str">
        <f t="shared" si="190"/>
        <v/>
      </c>
      <c r="C547" s="445">
        <f t="shared" si="191"/>
        <v>535</v>
      </c>
      <c r="D547" s="768"/>
      <c r="E547" s="422"/>
      <c r="F547" s="423"/>
      <c r="G547" s="424"/>
      <c r="H547" s="425"/>
      <c r="I547" s="426"/>
      <c r="J547" s="427" t="str">
        <f>IFERROR(IF(I547="","",VLOOKUP(I547,国・地域!A:C,2,FALSE)),"正しい番号を入力してください")</f>
        <v/>
      </c>
      <c r="K547" s="428" t="str">
        <f>IFERROR(IF(I547="","",VLOOKUP(I547,国・地域!A:C,3,FALSE)),"正しい番号を入力してください")</f>
        <v/>
      </c>
      <c r="L547" s="382"/>
      <c r="M547" s="429"/>
      <c r="N547" s="430"/>
      <c r="O547" s="430"/>
      <c r="P547" s="430"/>
      <c r="Q547" s="430"/>
      <c r="R547" s="430"/>
      <c r="S547" s="430"/>
      <c r="T547" s="430"/>
      <c r="U547" s="431"/>
      <c r="V547" s="432"/>
      <c r="W547" s="431"/>
      <c r="X547" s="432"/>
      <c r="Y547" s="433"/>
      <c r="Z547" s="434"/>
      <c r="AA547" s="435"/>
      <c r="AB547" s="436"/>
      <c r="AC547" s="435"/>
      <c r="AD547" s="434"/>
      <c r="AE547" s="437"/>
      <c r="AF547" s="436"/>
      <c r="AG547" s="435"/>
      <c r="AH547" s="434"/>
      <c r="AI547" s="437"/>
      <c r="AJ547" s="436"/>
      <c r="AK547" s="435"/>
      <c r="AL547" s="434"/>
      <c r="AM547" s="422"/>
      <c r="AN547" s="424"/>
      <c r="AO547" s="382"/>
      <c r="AP547" s="422"/>
      <c r="AQ547" s="424"/>
      <c r="AR547" s="438"/>
      <c r="AS547" s="439"/>
      <c r="AT547" s="422"/>
      <c r="AU547" s="424"/>
      <c r="AV547" s="438"/>
      <c r="AW547" s="440"/>
      <c r="AX547" s="105" t="str">
        <f t="shared" si="175"/>
        <v/>
      </c>
      <c r="AY547" s="105" t="str">
        <f t="shared" si="176"/>
        <v/>
      </c>
      <c r="AZ547" s="540"/>
      <c r="BA547" s="513">
        <f t="shared" si="177"/>
        <v>0</v>
      </c>
      <c r="BB547" s="513">
        <f t="shared" si="178"/>
        <v>0</v>
      </c>
      <c r="BC547" s="513">
        <f t="shared" si="179"/>
        <v>0</v>
      </c>
      <c r="BD547" s="513">
        <f t="shared" si="180"/>
        <v>0</v>
      </c>
      <c r="BE547" s="513">
        <f t="shared" si="181"/>
        <v>0</v>
      </c>
      <c r="BF547" s="513">
        <f t="shared" si="192"/>
        <v>0</v>
      </c>
      <c r="BG547" s="513">
        <f t="shared" si="182"/>
        <v>0</v>
      </c>
      <c r="BH547" s="513">
        <f t="shared" si="183"/>
        <v>0</v>
      </c>
      <c r="BI547" s="513">
        <f t="shared" si="184"/>
        <v>0</v>
      </c>
      <c r="BJ547" s="513">
        <f t="shared" si="185"/>
        <v>0</v>
      </c>
      <c r="BK547" s="513">
        <f t="shared" si="186"/>
        <v>0</v>
      </c>
      <c r="BL547" s="513">
        <f t="shared" si="187"/>
        <v>0</v>
      </c>
      <c r="BM547" s="513">
        <f t="shared" si="188"/>
        <v>0</v>
      </c>
      <c r="BN547" s="513"/>
      <c r="BO547" s="513">
        <f t="shared" si="189"/>
        <v>0</v>
      </c>
      <c r="BP547" s="540"/>
      <c r="BQ547" s="540"/>
      <c r="BR547" s="540"/>
      <c r="BS547" s="540"/>
      <c r="BT547" s="540"/>
      <c r="BU547" s="540"/>
      <c r="BV547" s="540"/>
      <c r="BW547" s="539"/>
      <c r="BX547" s="539"/>
      <c r="BY547" s="539"/>
      <c r="BZ547" s="539"/>
      <c r="CA547" s="539"/>
      <c r="CB547" s="539"/>
      <c r="CC547" s="539"/>
      <c r="CD547" s="539"/>
      <c r="CE547" s="539"/>
      <c r="CF547" s="539"/>
      <c r="CG547" s="539"/>
      <c r="CH547" s="539"/>
      <c r="CI547" s="539"/>
      <c r="CJ547" s="539"/>
      <c r="CK547" s="539"/>
      <c r="CL547" s="539"/>
      <c r="CM547" s="539"/>
      <c r="CN547" s="539"/>
      <c r="CO547" s="539"/>
      <c r="CP547" s="364"/>
      <c r="CQ547" s="364"/>
    </row>
    <row r="548" spans="1:95" s="37" customFormat="1" ht="37.5" customHeight="1" x14ac:dyDescent="0.15">
      <c r="A548" s="739" t="str">
        <f>IF(B548&lt;&gt;"",設定!$C$4,"")</f>
        <v/>
      </c>
      <c r="B548" s="731" t="str">
        <f t="shared" si="190"/>
        <v/>
      </c>
      <c r="C548" s="376">
        <f t="shared" si="191"/>
        <v>536</v>
      </c>
      <c r="D548" s="766"/>
      <c r="E548" s="384"/>
      <c r="F548" s="385"/>
      <c r="G548" s="386"/>
      <c r="H548" s="387"/>
      <c r="I548" s="388"/>
      <c r="J548" s="389" t="str">
        <f>IFERROR(IF(I548="","",VLOOKUP(I548,国・地域!A:C,2,FALSE)),"正しい番号を入力してください")</f>
        <v/>
      </c>
      <c r="K548" s="390" t="str">
        <f>IFERROR(IF(I548="","",VLOOKUP(I548,国・地域!A:C,3,FALSE)),"正しい番号を入力してください")</f>
        <v/>
      </c>
      <c r="L548" s="383"/>
      <c r="M548" s="391"/>
      <c r="N548" s="392"/>
      <c r="O548" s="392"/>
      <c r="P548" s="392"/>
      <c r="Q548" s="392"/>
      <c r="R548" s="392"/>
      <c r="S548" s="392"/>
      <c r="T548" s="392"/>
      <c r="U548" s="393"/>
      <c r="V548" s="394"/>
      <c r="W548" s="393"/>
      <c r="X548" s="394"/>
      <c r="Y548" s="395"/>
      <c r="Z548" s="396"/>
      <c r="AA548" s="397"/>
      <c r="AB548" s="398"/>
      <c r="AC548" s="397"/>
      <c r="AD548" s="396"/>
      <c r="AE548" s="399"/>
      <c r="AF548" s="398"/>
      <c r="AG548" s="397"/>
      <c r="AH548" s="396"/>
      <c r="AI548" s="399"/>
      <c r="AJ548" s="398"/>
      <c r="AK548" s="397"/>
      <c r="AL548" s="396"/>
      <c r="AM548" s="384"/>
      <c r="AN548" s="386"/>
      <c r="AO548" s="383"/>
      <c r="AP548" s="384"/>
      <c r="AQ548" s="386"/>
      <c r="AR548" s="400"/>
      <c r="AS548" s="401"/>
      <c r="AT548" s="384"/>
      <c r="AU548" s="386"/>
      <c r="AV548" s="400"/>
      <c r="AW548" s="402"/>
      <c r="AX548" s="105" t="str">
        <f t="shared" si="175"/>
        <v/>
      </c>
      <c r="AY548" s="105" t="str">
        <f t="shared" si="176"/>
        <v/>
      </c>
      <c r="AZ548" s="540"/>
      <c r="BA548" s="513">
        <f t="shared" si="177"/>
        <v>0</v>
      </c>
      <c r="BB548" s="513">
        <f t="shared" si="178"/>
        <v>0</v>
      </c>
      <c r="BC548" s="513">
        <f t="shared" si="179"/>
        <v>0</v>
      </c>
      <c r="BD548" s="513">
        <f t="shared" si="180"/>
        <v>0</v>
      </c>
      <c r="BE548" s="513">
        <f t="shared" si="181"/>
        <v>0</v>
      </c>
      <c r="BF548" s="513">
        <f t="shared" si="192"/>
        <v>0</v>
      </c>
      <c r="BG548" s="513">
        <f t="shared" si="182"/>
        <v>0</v>
      </c>
      <c r="BH548" s="513">
        <f t="shared" si="183"/>
        <v>0</v>
      </c>
      <c r="BI548" s="513">
        <f t="shared" si="184"/>
        <v>0</v>
      </c>
      <c r="BJ548" s="513">
        <f t="shared" si="185"/>
        <v>0</v>
      </c>
      <c r="BK548" s="513">
        <f t="shared" si="186"/>
        <v>0</v>
      </c>
      <c r="BL548" s="513">
        <f t="shared" si="187"/>
        <v>0</v>
      </c>
      <c r="BM548" s="513">
        <f t="shared" si="188"/>
        <v>0</v>
      </c>
      <c r="BN548" s="513"/>
      <c r="BO548" s="513">
        <f t="shared" si="189"/>
        <v>0</v>
      </c>
      <c r="BP548" s="540"/>
      <c r="BQ548" s="540"/>
      <c r="BR548" s="540"/>
      <c r="BS548" s="540"/>
      <c r="BT548" s="540"/>
      <c r="BU548" s="540"/>
      <c r="BV548" s="540"/>
      <c r="BW548" s="539"/>
      <c r="BX548" s="539"/>
      <c r="BY548" s="539"/>
      <c r="BZ548" s="539"/>
      <c r="CA548" s="539"/>
      <c r="CB548" s="539"/>
      <c r="CC548" s="539"/>
      <c r="CD548" s="539"/>
      <c r="CE548" s="539"/>
      <c r="CF548" s="539"/>
      <c r="CG548" s="539"/>
      <c r="CH548" s="539"/>
      <c r="CI548" s="539"/>
      <c r="CJ548" s="539"/>
      <c r="CK548" s="539"/>
      <c r="CL548" s="539"/>
      <c r="CM548" s="539"/>
      <c r="CN548" s="539"/>
      <c r="CO548" s="539"/>
      <c r="CP548" s="364"/>
      <c r="CQ548" s="364"/>
    </row>
    <row r="549" spans="1:95" s="37" customFormat="1" ht="37.5" customHeight="1" x14ac:dyDescent="0.15">
      <c r="A549" s="687" t="str">
        <f>IF(B549&lt;&gt;"",設定!$C$4,"")</f>
        <v/>
      </c>
      <c r="B549" s="253" t="str">
        <f t="shared" si="190"/>
        <v/>
      </c>
      <c r="C549" s="444">
        <f t="shared" si="191"/>
        <v>537</v>
      </c>
      <c r="D549" s="767"/>
      <c r="E549" s="403"/>
      <c r="F549" s="404"/>
      <c r="G549" s="405"/>
      <c r="H549" s="406"/>
      <c r="I549" s="407"/>
      <c r="J549" s="408" t="str">
        <f>IFERROR(IF(I549="","",VLOOKUP(I549,国・地域!A:C,2,FALSE)),"正しい番号を入力してください")</f>
        <v/>
      </c>
      <c r="K549" s="409" t="str">
        <f>IFERROR(IF(I549="","",VLOOKUP(I549,国・地域!A:C,3,FALSE)),"正しい番号を入力してください")</f>
        <v/>
      </c>
      <c r="L549" s="381"/>
      <c r="M549" s="410"/>
      <c r="N549" s="411"/>
      <c r="O549" s="411"/>
      <c r="P549" s="411"/>
      <c r="Q549" s="411"/>
      <c r="R549" s="411"/>
      <c r="S549" s="411"/>
      <c r="T549" s="411"/>
      <c r="U549" s="412"/>
      <c r="V549" s="413"/>
      <c r="W549" s="412"/>
      <c r="X549" s="413"/>
      <c r="Y549" s="414"/>
      <c r="Z549" s="415"/>
      <c r="AA549" s="416"/>
      <c r="AB549" s="417"/>
      <c r="AC549" s="416"/>
      <c r="AD549" s="415"/>
      <c r="AE549" s="418"/>
      <c r="AF549" s="417"/>
      <c r="AG549" s="416"/>
      <c r="AH549" s="415"/>
      <c r="AI549" s="418"/>
      <c r="AJ549" s="417"/>
      <c r="AK549" s="416"/>
      <c r="AL549" s="415"/>
      <c r="AM549" s="403"/>
      <c r="AN549" s="405"/>
      <c r="AO549" s="381"/>
      <c r="AP549" s="403"/>
      <c r="AQ549" s="405"/>
      <c r="AR549" s="419"/>
      <c r="AS549" s="420"/>
      <c r="AT549" s="403"/>
      <c r="AU549" s="405"/>
      <c r="AV549" s="419"/>
      <c r="AW549" s="421"/>
      <c r="AX549" s="105" t="str">
        <f t="shared" si="175"/>
        <v/>
      </c>
      <c r="AY549" s="105" t="str">
        <f t="shared" si="176"/>
        <v/>
      </c>
      <c r="AZ549" s="540"/>
      <c r="BA549" s="513">
        <f t="shared" si="177"/>
        <v>0</v>
      </c>
      <c r="BB549" s="513">
        <f t="shared" si="178"/>
        <v>0</v>
      </c>
      <c r="BC549" s="513">
        <f t="shared" si="179"/>
        <v>0</v>
      </c>
      <c r="BD549" s="513">
        <f t="shared" si="180"/>
        <v>0</v>
      </c>
      <c r="BE549" s="513">
        <f t="shared" si="181"/>
        <v>0</v>
      </c>
      <c r="BF549" s="513">
        <f t="shared" si="192"/>
        <v>0</v>
      </c>
      <c r="BG549" s="513">
        <f t="shared" si="182"/>
        <v>0</v>
      </c>
      <c r="BH549" s="513">
        <f t="shared" si="183"/>
        <v>0</v>
      </c>
      <c r="BI549" s="513">
        <f t="shared" si="184"/>
        <v>0</v>
      </c>
      <c r="BJ549" s="513">
        <f t="shared" si="185"/>
        <v>0</v>
      </c>
      <c r="BK549" s="513">
        <f t="shared" si="186"/>
        <v>0</v>
      </c>
      <c r="BL549" s="513">
        <f t="shared" si="187"/>
        <v>0</v>
      </c>
      <c r="BM549" s="513">
        <f t="shared" si="188"/>
        <v>0</v>
      </c>
      <c r="BN549" s="513"/>
      <c r="BO549" s="513">
        <f t="shared" si="189"/>
        <v>0</v>
      </c>
      <c r="BP549" s="540"/>
      <c r="BQ549" s="540"/>
      <c r="BR549" s="540"/>
      <c r="BS549" s="540"/>
      <c r="BT549" s="540"/>
      <c r="BU549" s="540"/>
      <c r="BV549" s="540"/>
      <c r="BW549" s="539"/>
      <c r="BX549" s="539"/>
      <c r="BY549" s="539"/>
      <c r="BZ549" s="539"/>
      <c r="CA549" s="539"/>
      <c r="CB549" s="539"/>
      <c r="CC549" s="539"/>
      <c r="CD549" s="539"/>
      <c r="CE549" s="539"/>
      <c r="CF549" s="539"/>
      <c r="CG549" s="539"/>
      <c r="CH549" s="539"/>
      <c r="CI549" s="539"/>
      <c r="CJ549" s="539"/>
      <c r="CK549" s="539"/>
      <c r="CL549" s="539"/>
      <c r="CM549" s="539"/>
      <c r="CN549" s="539"/>
      <c r="CO549" s="539"/>
      <c r="CP549" s="364"/>
      <c r="CQ549" s="364"/>
    </row>
    <row r="550" spans="1:95" s="37" customFormat="1" ht="37.5" customHeight="1" x14ac:dyDescent="0.15">
      <c r="A550" s="687" t="str">
        <f>IF(B550&lt;&gt;"",設定!$C$4,"")</f>
        <v/>
      </c>
      <c r="B550" s="253" t="str">
        <f t="shared" si="190"/>
        <v/>
      </c>
      <c r="C550" s="444">
        <f t="shared" si="191"/>
        <v>538</v>
      </c>
      <c r="D550" s="767"/>
      <c r="E550" s="403"/>
      <c r="F550" s="404"/>
      <c r="G550" s="405"/>
      <c r="H550" s="406"/>
      <c r="I550" s="407"/>
      <c r="J550" s="408" t="str">
        <f>IFERROR(IF(I550="","",VLOOKUP(I550,国・地域!A:C,2,FALSE)),"正しい番号を入力してください")</f>
        <v/>
      </c>
      <c r="K550" s="409" t="str">
        <f>IFERROR(IF(I550="","",VLOOKUP(I550,国・地域!A:C,3,FALSE)),"正しい番号を入力してください")</f>
        <v/>
      </c>
      <c r="L550" s="381"/>
      <c r="M550" s="410"/>
      <c r="N550" s="411"/>
      <c r="O550" s="411"/>
      <c r="P550" s="411"/>
      <c r="Q550" s="411"/>
      <c r="R550" s="411"/>
      <c r="S550" s="411"/>
      <c r="T550" s="411"/>
      <c r="U550" s="412"/>
      <c r="V550" s="413"/>
      <c r="W550" s="412"/>
      <c r="X550" s="413"/>
      <c r="Y550" s="414"/>
      <c r="Z550" s="415"/>
      <c r="AA550" s="416"/>
      <c r="AB550" s="417"/>
      <c r="AC550" s="416"/>
      <c r="AD550" s="415"/>
      <c r="AE550" s="418"/>
      <c r="AF550" s="417"/>
      <c r="AG550" s="416"/>
      <c r="AH550" s="415"/>
      <c r="AI550" s="418"/>
      <c r="AJ550" s="417"/>
      <c r="AK550" s="416"/>
      <c r="AL550" s="415"/>
      <c r="AM550" s="403"/>
      <c r="AN550" s="405"/>
      <c r="AO550" s="381"/>
      <c r="AP550" s="403"/>
      <c r="AQ550" s="405"/>
      <c r="AR550" s="419"/>
      <c r="AS550" s="420"/>
      <c r="AT550" s="403"/>
      <c r="AU550" s="405"/>
      <c r="AV550" s="419"/>
      <c r="AW550" s="421"/>
      <c r="AX550" s="105" t="str">
        <f t="shared" si="175"/>
        <v/>
      </c>
      <c r="AY550" s="105" t="str">
        <f t="shared" si="176"/>
        <v/>
      </c>
      <c r="AZ550" s="540"/>
      <c r="BA550" s="513">
        <f t="shared" si="177"/>
        <v>0</v>
      </c>
      <c r="BB550" s="513">
        <f t="shared" si="178"/>
        <v>0</v>
      </c>
      <c r="BC550" s="513">
        <f t="shared" si="179"/>
        <v>0</v>
      </c>
      <c r="BD550" s="513">
        <f t="shared" si="180"/>
        <v>0</v>
      </c>
      <c r="BE550" s="513">
        <f t="shared" si="181"/>
        <v>0</v>
      </c>
      <c r="BF550" s="513">
        <f t="shared" si="192"/>
        <v>0</v>
      </c>
      <c r="BG550" s="513">
        <f t="shared" si="182"/>
        <v>0</v>
      </c>
      <c r="BH550" s="513">
        <f t="shared" si="183"/>
        <v>0</v>
      </c>
      <c r="BI550" s="513">
        <f t="shared" si="184"/>
        <v>0</v>
      </c>
      <c r="BJ550" s="513">
        <f t="shared" si="185"/>
        <v>0</v>
      </c>
      <c r="BK550" s="513">
        <f t="shared" si="186"/>
        <v>0</v>
      </c>
      <c r="BL550" s="513">
        <f t="shared" si="187"/>
        <v>0</v>
      </c>
      <c r="BM550" s="513">
        <f t="shared" si="188"/>
        <v>0</v>
      </c>
      <c r="BN550" s="513"/>
      <c r="BO550" s="513">
        <f t="shared" si="189"/>
        <v>0</v>
      </c>
      <c r="BP550" s="540"/>
      <c r="BQ550" s="540"/>
      <c r="BR550" s="540"/>
      <c r="BS550" s="540"/>
      <c r="BT550" s="540"/>
      <c r="BU550" s="540"/>
      <c r="BV550" s="540"/>
      <c r="BW550" s="539"/>
      <c r="BX550" s="539"/>
      <c r="BY550" s="539"/>
      <c r="BZ550" s="539"/>
      <c r="CA550" s="539"/>
      <c r="CB550" s="539"/>
      <c r="CC550" s="539"/>
      <c r="CD550" s="539"/>
      <c r="CE550" s="539"/>
      <c r="CF550" s="539"/>
      <c r="CG550" s="539"/>
      <c r="CH550" s="539"/>
      <c r="CI550" s="539"/>
      <c r="CJ550" s="539"/>
      <c r="CK550" s="539"/>
      <c r="CL550" s="539"/>
      <c r="CM550" s="539"/>
      <c r="CN550" s="539"/>
      <c r="CO550" s="539"/>
      <c r="CP550" s="364"/>
      <c r="CQ550" s="364"/>
    </row>
    <row r="551" spans="1:95" s="37" customFormat="1" ht="37.5" customHeight="1" x14ac:dyDescent="0.15">
      <c r="A551" s="687" t="str">
        <f>IF(B551&lt;&gt;"",設定!$C$4,"")</f>
        <v/>
      </c>
      <c r="B551" s="253" t="str">
        <f t="shared" si="190"/>
        <v/>
      </c>
      <c r="C551" s="444">
        <f t="shared" si="191"/>
        <v>539</v>
      </c>
      <c r="D551" s="767"/>
      <c r="E551" s="403"/>
      <c r="F551" s="404"/>
      <c r="G551" s="405"/>
      <c r="H551" s="406"/>
      <c r="I551" s="407"/>
      <c r="J551" s="408" t="str">
        <f>IFERROR(IF(I551="","",VLOOKUP(I551,国・地域!A:C,2,FALSE)),"正しい番号を入力してください")</f>
        <v/>
      </c>
      <c r="K551" s="409" t="str">
        <f>IFERROR(IF(I551="","",VLOOKUP(I551,国・地域!A:C,3,FALSE)),"正しい番号を入力してください")</f>
        <v/>
      </c>
      <c r="L551" s="381"/>
      <c r="M551" s="410"/>
      <c r="N551" s="411"/>
      <c r="O551" s="411"/>
      <c r="P551" s="411"/>
      <c r="Q551" s="411"/>
      <c r="R551" s="411"/>
      <c r="S551" s="411"/>
      <c r="T551" s="411"/>
      <c r="U551" s="412"/>
      <c r="V551" s="413"/>
      <c r="W551" s="412"/>
      <c r="X551" s="413"/>
      <c r="Y551" s="414"/>
      <c r="Z551" s="415"/>
      <c r="AA551" s="416"/>
      <c r="AB551" s="417"/>
      <c r="AC551" s="416"/>
      <c r="AD551" s="415"/>
      <c r="AE551" s="418"/>
      <c r="AF551" s="417"/>
      <c r="AG551" s="416"/>
      <c r="AH551" s="415"/>
      <c r="AI551" s="418"/>
      <c r="AJ551" s="417"/>
      <c r="AK551" s="416"/>
      <c r="AL551" s="415"/>
      <c r="AM551" s="403"/>
      <c r="AN551" s="405"/>
      <c r="AO551" s="381"/>
      <c r="AP551" s="403"/>
      <c r="AQ551" s="405"/>
      <c r="AR551" s="419"/>
      <c r="AS551" s="420"/>
      <c r="AT551" s="403"/>
      <c r="AU551" s="405"/>
      <c r="AV551" s="419"/>
      <c r="AW551" s="421"/>
      <c r="AX551" s="105" t="str">
        <f t="shared" si="175"/>
        <v/>
      </c>
      <c r="AY551" s="105" t="str">
        <f t="shared" si="176"/>
        <v/>
      </c>
      <c r="AZ551" s="540"/>
      <c r="BA551" s="513">
        <f t="shared" si="177"/>
        <v>0</v>
      </c>
      <c r="BB551" s="513">
        <f t="shared" si="178"/>
        <v>0</v>
      </c>
      <c r="BC551" s="513">
        <f t="shared" si="179"/>
        <v>0</v>
      </c>
      <c r="BD551" s="513">
        <f t="shared" si="180"/>
        <v>0</v>
      </c>
      <c r="BE551" s="513">
        <f t="shared" si="181"/>
        <v>0</v>
      </c>
      <c r="BF551" s="513">
        <f t="shared" si="192"/>
        <v>0</v>
      </c>
      <c r="BG551" s="513">
        <f t="shared" si="182"/>
        <v>0</v>
      </c>
      <c r="BH551" s="513">
        <f t="shared" si="183"/>
        <v>0</v>
      </c>
      <c r="BI551" s="513">
        <f t="shared" si="184"/>
        <v>0</v>
      </c>
      <c r="BJ551" s="513">
        <f t="shared" si="185"/>
        <v>0</v>
      </c>
      <c r="BK551" s="513">
        <f t="shared" si="186"/>
        <v>0</v>
      </c>
      <c r="BL551" s="513">
        <f t="shared" si="187"/>
        <v>0</v>
      </c>
      <c r="BM551" s="513">
        <f t="shared" si="188"/>
        <v>0</v>
      </c>
      <c r="BN551" s="513"/>
      <c r="BO551" s="513">
        <f t="shared" si="189"/>
        <v>0</v>
      </c>
      <c r="BP551" s="540"/>
      <c r="BQ551" s="540"/>
      <c r="BR551" s="540"/>
      <c r="BS551" s="540"/>
      <c r="BT551" s="540"/>
      <c r="BU551" s="540"/>
      <c r="BV551" s="540"/>
      <c r="BW551" s="539"/>
      <c r="BX551" s="539"/>
      <c r="BY551" s="539"/>
      <c r="BZ551" s="539"/>
      <c r="CA551" s="539"/>
      <c r="CB551" s="539"/>
      <c r="CC551" s="539"/>
      <c r="CD551" s="539"/>
      <c r="CE551" s="539"/>
      <c r="CF551" s="539"/>
      <c r="CG551" s="539"/>
      <c r="CH551" s="539"/>
      <c r="CI551" s="539"/>
      <c r="CJ551" s="539"/>
      <c r="CK551" s="539"/>
      <c r="CL551" s="539"/>
      <c r="CM551" s="539"/>
      <c r="CN551" s="539"/>
      <c r="CO551" s="539"/>
      <c r="CP551" s="364"/>
      <c r="CQ551" s="364"/>
    </row>
    <row r="552" spans="1:95" s="37" customFormat="1" ht="37.5" customHeight="1" x14ac:dyDescent="0.15">
      <c r="A552" s="738" t="str">
        <f>IF(B552&lt;&gt;"",設定!$C$4,"")</f>
        <v/>
      </c>
      <c r="B552" s="254" t="str">
        <f t="shared" si="190"/>
        <v/>
      </c>
      <c r="C552" s="445">
        <f t="shared" si="191"/>
        <v>540</v>
      </c>
      <c r="D552" s="768"/>
      <c r="E552" s="422"/>
      <c r="F552" s="423"/>
      <c r="G552" s="424"/>
      <c r="H552" s="425"/>
      <c r="I552" s="426"/>
      <c r="J552" s="427" t="str">
        <f>IFERROR(IF(I552="","",VLOOKUP(I552,国・地域!A:C,2,FALSE)),"正しい番号を入力してください")</f>
        <v/>
      </c>
      <c r="K552" s="428" t="str">
        <f>IFERROR(IF(I552="","",VLOOKUP(I552,国・地域!A:C,3,FALSE)),"正しい番号を入力してください")</f>
        <v/>
      </c>
      <c r="L552" s="382"/>
      <c r="M552" s="429"/>
      <c r="N552" s="430"/>
      <c r="O552" s="430"/>
      <c r="P552" s="430"/>
      <c r="Q552" s="430"/>
      <c r="R552" s="430"/>
      <c r="S552" s="430"/>
      <c r="T552" s="430"/>
      <c r="U552" s="431"/>
      <c r="V552" s="432"/>
      <c r="W552" s="431"/>
      <c r="X552" s="432"/>
      <c r="Y552" s="433"/>
      <c r="Z552" s="434"/>
      <c r="AA552" s="435"/>
      <c r="AB552" s="436"/>
      <c r="AC552" s="435"/>
      <c r="AD552" s="434"/>
      <c r="AE552" s="437"/>
      <c r="AF552" s="436"/>
      <c r="AG552" s="435"/>
      <c r="AH552" s="434"/>
      <c r="AI552" s="437"/>
      <c r="AJ552" s="436"/>
      <c r="AK552" s="435"/>
      <c r="AL552" s="434"/>
      <c r="AM552" s="422"/>
      <c r="AN552" s="424"/>
      <c r="AO552" s="382"/>
      <c r="AP552" s="422"/>
      <c r="AQ552" s="424"/>
      <c r="AR552" s="438"/>
      <c r="AS552" s="439"/>
      <c r="AT552" s="422"/>
      <c r="AU552" s="424"/>
      <c r="AV552" s="438"/>
      <c r="AW552" s="440"/>
      <c r="AX552" s="105" t="str">
        <f t="shared" si="175"/>
        <v/>
      </c>
      <c r="AY552" s="105" t="str">
        <f t="shared" si="176"/>
        <v/>
      </c>
      <c r="AZ552" s="540"/>
      <c r="BA552" s="513">
        <f t="shared" si="177"/>
        <v>0</v>
      </c>
      <c r="BB552" s="513">
        <f t="shared" si="178"/>
        <v>0</v>
      </c>
      <c r="BC552" s="513">
        <f t="shared" si="179"/>
        <v>0</v>
      </c>
      <c r="BD552" s="513">
        <f t="shared" si="180"/>
        <v>0</v>
      </c>
      <c r="BE552" s="513">
        <f t="shared" si="181"/>
        <v>0</v>
      </c>
      <c r="BF552" s="513">
        <f t="shared" si="192"/>
        <v>0</v>
      </c>
      <c r="BG552" s="513">
        <f t="shared" si="182"/>
        <v>0</v>
      </c>
      <c r="BH552" s="513">
        <f t="shared" si="183"/>
        <v>0</v>
      </c>
      <c r="BI552" s="513">
        <f t="shared" si="184"/>
        <v>0</v>
      </c>
      <c r="BJ552" s="513">
        <f t="shared" si="185"/>
        <v>0</v>
      </c>
      <c r="BK552" s="513">
        <f t="shared" si="186"/>
        <v>0</v>
      </c>
      <c r="BL552" s="513">
        <f t="shared" si="187"/>
        <v>0</v>
      </c>
      <c r="BM552" s="513">
        <f t="shared" si="188"/>
        <v>0</v>
      </c>
      <c r="BN552" s="513"/>
      <c r="BO552" s="513">
        <f t="shared" si="189"/>
        <v>0</v>
      </c>
      <c r="BP552" s="540"/>
      <c r="BQ552" s="540"/>
      <c r="BR552" s="540"/>
      <c r="BS552" s="540"/>
      <c r="BT552" s="540"/>
      <c r="BU552" s="540"/>
      <c r="BV552" s="540"/>
      <c r="BW552" s="539"/>
      <c r="BX552" s="539"/>
      <c r="BY552" s="539"/>
      <c r="BZ552" s="539"/>
      <c r="CA552" s="539"/>
      <c r="CB552" s="539"/>
      <c r="CC552" s="539"/>
      <c r="CD552" s="539"/>
      <c r="CE552" s="539"/>
      <c r="CF552" s="539"/>
      <c r="CG552" s="539"/>
      <c r="CH552" s="539"/>
      <c r="CI552" s="539"/>
      <c r="CJ552" s="539"/>
      <c r="CK552" s="539"/>
      <c r="CL552" s="539"/>
      <c r="CM552" s="539"/>
      <c r="CN552" s="539"/>
      <c r="CO552" s="539"/>
      <c r="CP552" s="364"/>
      <c r="CQ552" s="364"/>
    </row>
    <row r="553" spans="1:95" s="37" customFormat="1" ht="37.5" customHeight="1" x14ac:dyDescent="0.15">
      <c r="A553" s="739" t="str">
        <f>IF(B553&lt;&gt;"",設定!$C$4,"")</f>
        <v/>
      </c>
      <c r="B553" s="731" t="str">
        <f t="shared" si="190"/>
        <v/>
      </c>
      <c r="C553" s="376">
        <f t="shared" si="191"/>
        <v>541</v>
      </c>
      <c r="D553" s="766"/>
      <c r="E553" s="384"/>
      <c r="F553" s="385"/>
      <c r="G553" s="386"/>
      <c r="H553" s="387"/>
      <c r="I553" s="388"/>
      <c r="J553" s="389" t="str">
        <f>IFERROR(IF(I553="","",VLOOKUP(I553,国・地域!A:C,2,FALSE)),"正しい番号を入力してください")</f>
        <v/>
      </c>
      <c r="K553" s="390" t="str">
        <f>IFERROR(IF(I553="","",VLOOKUP(I553,国・地域!A:C,3,FALSE)),"正しい番号を入力してください")</f>
        <v/>
      </c>
      <c r="L553" s="383"/>
      <c r="M553" s="391"/>
      <c r="N553" s="392"/>
      <c r="O553" s="392"/>
      <c r="P553" s="392"/>
      <c r="Q553" s="392"/>
      <c r="R553" s="392"/>
      <c r="S553" s="392"/>
      <c r="T553" s="392"/>
      <c r="U553" s="393"/>
      <c r="V553" s="394"/>
      <c r="W553" s="393"/>
      <c r="X553" s="394"/>
      <c r="Y553" s="395"/>
      <c r="Z553" s="396"/>
      <c r="AA553" s="397"/>
      <c r="AB553" s="398"/>
      <c r="AC553" s="397"/>
      <c r="AD553" s="396"/>
      <c r="AE553" s="399"/>
      <c r="AF553" s="398"/>
      <c r="AG553" s="397"/>
      <c r="AH553" s="396"/>
      <c r="AI553" s="399"/>
      <c r="AJ553" s="398"/>
      <c r="AK553" s="397"/>
      <c r="AL553" s="396"/>
      <c r="AM553" s="384"/>
      <c r="AN553" s="386"/>
      <c r="AO553" s="383"/>
      <c r="AP553" s="384"/>
      <c r="AQ553" s="386"/>
      <c r="AR553" s="400"/>
      <c r="AS553" s="401"/>
      <c r="AT553" s="384"/>
      <c r="AU553" s="386"/>
      <c r="AV553" s="400"/>
      <c r="AW553" s="402"/>
      <c r="AX553" s="105" t="str">
        <f t="shared" si="175"/>
        <v/>
      </c>
      <c r="AY553" s="105" t="str">
        <f t="shared" si="176"/>
        <v/>
      </c>
      <c r="AZ553" s="540"/>
      <c r="BA553" s="513">
        <f t="shared" si="177"/>
        <v>0</v>
      </c>
      <c r="BB553" s="513">
        <f t="shared" si="178"/>
        <v>0</v>
      </c>
      <c r="BC553" s="513">
        <f t="shared" si="179"/>
        <v>0</v>
      </c>
      <c r="BD553" s="513">
        <f t="shared" si="180"/>
        <v>0</v>
      </c>
      <c r="BE553" s="513">
        <f t="shared" si="181"/>
        <v>0</v>
      </c>
      <c r="BF553" s="513">
        <f t="shared" si="192"/>
        <v>0</v>
      </c>
      <c r="BG553" s="513">
        <f t="shared" si="182"/>
        <v>0</v>
      </c>
      <c r="BH553" s="513">
        <f t="shared" si="183"/>
        <v>0</v>
      </c>
      <c r="BI553" s="513">
        <f t="shared" si="184"/>
        <v>0</v>
      </c>
      <c r="BJ553" s="513">
        <f t="shared" si="185"/>
        <v>0</v>
      </c>
      <c r="BK553" s="513">
        <f t="shared" si="186"/>
        <v>0</v>
      </c>
      <c r="BL553" s="513">
        <f t="shared" si="187"/>
        <v>0</v>
      </c>
      <c r="BM553" s="513">
        <f t="shared" si="188"/>
        <v>0</v>
      </c>
      <c r="BN553" s="513"/>
      <c r="BO553" s="513">
        <f t="shared" si="189"/>
        <v>0</v>
      </c>
      <c r="BP553" s="540"/>
      <c r="BQ553" s="540"/>
      <c r="BR553" s="540"/>
      <c r="BS553" s="540"/>
      <c r="BT553" s="540"/>
      <c r="BU553" s="540"/>
      <c r="BV553" s="540"/>
      <c r="BW553" s="539"/>
      <c r="BX553" s="539"/>
      <c r="BY553" s="539"/>
      <c r="BZ553" s="539"/>
      <c r="CA553" s="539"/>
      <c r="CB553" s="539"/>
      <c r="CC553" s="539"/>
      <c r="CD553" s="539"/>
      <c r="CE553" s="539"/>
      <c r="CF553" s="539"/>
      <c r="CG553" s="539"/>
      <c r="CH553" s="539"/>
      <c r="CI553" s="539"/>
      <c r="CJ553" s="539"/>
      <c r="CK553" s="539"/>
      <c r="CL553" s="539"/>
      <c r="CM553" s="539"/>
      <c r="CN553" s="539"/>
      <c r="CO553" s="539"/>
      <c r="CP553" s="364"/>
      <c r="CQ553" s="364"/>
    </row>
    <row r="554" spans="1:95" s="37" customFormat="1" ht="37.5" customHeight="1" x14ac:dyDescent="0.15">
      <c r="A554" s="687" t="str">
        <f>IF(B554&lt;&gt;"",設定!$C$4,"")</f>
        <v/>
      </c>
      <c r="B554" s="253" t="str">
        <f t="shared" si="190"/>
        <v/>
      </c>
      <c r="C554" s="444">
        <f t="shared" si="191"/>
        <v>542</v>
      </c>
      <c r="D554" s="767"/>
      <c r="E554" s="403"/>
      <c r="F554" s="404"/>
      <c r="G554" s="405"/>
      <c r="H554" s="406"/>
      <c r="I554" s="407"/>
      <c r="J554" s="408" t="str">
        <f>IFERROR(IF(I554="","",VLOOKUP(I554,国・地域!A:C,2,FALSE)),"正しい番号を入力してください")</f>
        <v/>
      </c>
      <c r="K554" s="409" t="str">
        <f>IFERROR(IF(I554="","",VLOOKUP(I554,国・地域!A:C,3,FALSE)),"正しい番号を入力してください")</f>
        <v/>
      </c>
      <c r="L554" s="381"/>
      <c r="M554" s="410"/>
      <c r="N554" s="411"/>
      <c r="O554" s="411"/>
      <c r="P554" s="411"/>
      <c r="Q554" s="411"/>
      <c r="R554" s="411"/>
      <c r="S554" s="411"/>
      <c r="T554" s="411"/>
      <c r="U554" s="412"/>
      <c r="V554" s="413"/>
      <c r="W554" s="412"/>
      <c r="X554" s="413"/>
      <c r="Y554" s="414"/>
      <c r="Z554" s="415"/>
      <c r="AA554" s="416"/>
      <c r="AB554" s="417"/>
      <c r="AC554" s="416"/>
      <c r="AD554" s="415"/>
      <c r="AE554" s="418"/>
      <c r="AF554" s="417"/>
      <c r="AG554" s="416"/>
      <c r="AH554" s="415"/>
      <c r="AI554" s="418"/>
      <c r="AJ554" s="417"/>
      <c r="AK554" s="416"/>
      <c r="AL554" s="415"/>
      <c r="AM554" s="403"/>
      <c r="AN554" s="405"/>
      <c r="AO554" s="381"/>
      <c r="AP554" s="403"/>
      <c r="AQ554" s="405"/>
      <c r="AR554" s="419"/>
      <c r="AS554" s="420"/>
      <c r="AT554" s="403"/>
      <c r="AU554" s="405"/>
      <c r="AV554" s="419"/>
      <c r="AW554" s="421"/>
      <c r="AX554" s="105" t="str">
        <f t="shared" si="175"/>
        <v/>
      </c>
      <c r="AY554" s="105" t="str">
        <f t="shared" si="176"/>
        <v/>
      </c>
      <c r="AZ554" s="540"/>
      <c r="BA554" s="513">
        <f t="shared" si="177"/>
        <v>0</v>
      </c>
      <c r="BB554" s="513">
        <f t="shared" si="178"/>
        <v>0</v>
      </c>
      <c r="BC554" s="513">
        <f t="shared" si="179"/>
        <v>0</v>
      </c>
      <c r="BD554" s="513">
        <f t="shared" si="180"/>
        <v>0</v>
      </c>
      <c r="BE554" s="513">
        <f t="shared" si="181"/>
        <v>0</v>
      </c>
      <c r="BF554" s="513">
        <f t="shared" si="192"/>
        <v>0</v>
      </c>
      <c r="BG554" s="513">
        <f t="shared" si="182"/>
        <v>0</v>
      </c>
      <c r="BH554" s="513">
        <f t="shared" si="183"/>
        <v>0</v>
      </c>
      <c r="BI554" s="513">
        <f t="shared" si="184"/>
        <v>0</v>
      </c>
      <c r="BJ554" s="513">
        <f t="shared" si="185"/>
        <v>0</v>
      </c>
      <c r="BK554" s="513">
        <f t="shared" si="186"/>
        <v>0</v>
      </c>
      <c r="BL554" s="513">
        <f t="shared" si="187"/>
        <v>0</v>
      </c>
      <c r="BM554" s="513">
        <f t="shared" si="188"/>
        <v>0</v>
      </c>
      <c r="BN554" s="513"/>
      <c r="BO554" s="513">
        <f t="shared" si="189"/>
        <v>0</v>
      </c>
      <c r="BP554" s="540"/>
      <c r="BQ554" s="540"/>
      <c r="BR554" s="540"/>
      <c r="BS554" s="540"/>
      <c r="BT554" s="540"/>
      <c r="BU554" s="540"/>
      <c r="BV554" s="540"/>
      <c r="BW554" s="539"/>
      <c r="BX554" s="539"/>
      <c r="BY554" s="539"/>
      <c r="BZ554" s="539"/>
      <c r="CA554" s="539"/>
      <c r="CB554" s="539"/>
      <c r="CC554" s="539"/>
      <c r="CD554" s="539"/>
      <c r="CE554" s="539"/>
      <c r="CF554" s="539"/>
      <c r="CG554" s="539"/>
      <c r="CH554" s="539"/>
      <c r="CI554" s="539"/>
      <c r="CJ554" s="539"/>
      <c r="CK554" s="539"/>
      <c r="CL554" s="539"/>
      <c r="CM554" s="539"/>
      <c r="CN554" s="539"/>
      <c r="CO554" s="539"/>
      <c r="CP554" s="364"/>
      <c r="CQ554" s="364"/>
    </row>
    <row r="555" spans="1:95" s="37" customFormat="1" ht="37.5" customHeight="1" x14ac:dyDescent="0.15">
      <c r="A555" s="687" t="str">
        <f>IF(B555&lt;&gt;"",設定!$C$4,"")</f>
        <v/>
      </c>
      <c r="B555" s="253" t="str">
        <f t="shared" si="190"/>
        <v/>
      </c>
      <c r="C555" s="444">
        <f t="shared" si="191"/>
        <v>543</v>
      </c>
      <c r="D555" s="767"/>
      <c r="E555" s="403"/>
      <c r="F555" s="404"/>
      <c r="G555" s="405"/>
      <c r="H555" s="406"/>
      <c r="I555" s="407"/>
      <c r="J555" s="408" t="str">
        <f>IFERROR(IF(I555="","",VLOOKUP(I555,国・地域!A:C,2,FALSE)),"正しい番号を入力してください")</f>
        <v/>
      </c>
      <c r="K555" s="409" t="str">
        <f>IFERROR(IF(I555="","",VLOOKUP(I555,国・地域!A:C,3,FALSE)),"正しい番号を入力してください")</f>
        <v/>
      </c>
      <c r="L555" s="381"/>
      <c r="M555" s="410"/>
      <c r="N555" s="411"/>
      <c r="O555" s="411"/>
      <c r="P555" s="411"/>
      <c r="Q555" s="411"/>
      <c r="R555" s="411"/>
      <c r="S555" s="411"/>
      <c r="T555" s="411"/>
      <c r="U555" s="412"/>
      <c r="V555" s="413"/>
      <c r="W555" s="412"/>
      <c r="X555" s="413"/>
      <c r="Y555" s="414"/>
      <c r="Z555" s="415"/>
      <c r="AA555" s="416"/>
      <c r="AB555" s="417"/>
      <c r="AC555" s="416"/>
      <c r="AD555" s="415"/>
      <c r="AE555" s="418"/>
      <c r="AF555" s="417"/>
      <c r="AG555" s="416"/>
      <c r="AH555" s="415"/>
      <c r="AI555" s="418"/>
      <c r="AJ555" s="417"/>
      <c r="AK555" s="416"/>
      <c r="AL555" s="415"/>
      <c r="AM555" s="403"/>
      <c r="AN555" s="405"/>
      <c r="AO555" s="381"/>
      <c r="AP555" s="403"/>
      <c r="AQ555" s="405"/>
      <c r="AR555" s="419"/>
      <c r="AS555" s="420"/>
      <c r="AT555" s="403"/>
      <c r="AU555" s="405"/>
      <c r="AV555" s="419"/>
      <c r="AW555" s="421"/>
      <c r="AX555" s="105" t="str">
        <f t="shared" si="175"/>
        <v/>
      </c>
      <c r="AY555" s="105" t="str">
        <f t="shared" si="176"/>
        <v/>
      </c>
      <c r="AZ555" s="540"/>
      <c r="BA555" s="513">
        <f t="shared" si="177"/>
        <v>0</v>
      </c>
      <c r="BB555" s="513">
        <f t="shared" si="178"/>
        <v>0</v>
      </c>
      <c r="BC555" s="513">
        <f t="shared" si="179"/>
        <v>0</v>
      </c>
      <c r="BD555" s="513">
        <f t="shared" si="180"/>
        <v>0</v>
      </c>
      <c r="BE555" s="513">
        <f t="shared" si="181"/>
        <v>0</v>
      </c>
      <c r="BF555" s="513">
        <f t="shared" si="192"/>
        <v>0</v>
      </c>
      <c r="BG555" s="513">
        <f t="shared" si="182"/>
        <v>0</v>
      </c>
      <c r="BH555" s="513">
        <f t="shared" si="183"/>
        <v>0</v>
      </c>
      <c r="BI555" s="513">
        <f t="shared" si="184"/>
        <v>0</v>
      </c>
      <c r="BJ555" s="513">
        <f t="shared" si="185"/>
        <v>0</v>
      </c>
      <c r="BK555" s="513">
        <f t="shared" si="186"/>
        <v>0</v>
      </c>
      <c r="BL555" s="513">
        <f t="shared" si="187"/>
        <v>0</v>
      </c>
      <c r="BM555" s="513">
        <f t="shared" si="188"/>
        <v>0</v>
      </c>
      <c r="BN555" s="513"/>
      <c r="BO555" s="513">
        <f t="shared" si="189"/>
        <v>0</v>
      </c>
      <c r="BP555" s="540"/>
      <c r="BQ555" s="540"/>
      <c r="BR555" s="540"/>
      <c r="BS555" s="540"/>
      <c r="BT555" s="540"/>
      <c r="BU555" s="540"/>
      <c r="BV555" s="540"/>
      <c r="BW555" s="539"/>
      <c r="BX555" s="539"/>
      <c r="BY555" s="539"/>
      <c r="BZ555" s="539"/>
      <c r="CA555" s="539"/>
      <c r="CB555" s="539"/>
      <c r="CC555" s="539"/>
      <c r="CD555" s="539"/>
      <c r="CE555" s="539"/>
      <c r="CF555" s="539"/>
      <c r="CG555" s="539"/>
      <c r="CH555" s="539"/>
      <c r="CI555" s="539"/>
      <c r="CJ555" s="539"/>
      <c r="CK555" s="539"/>
      <c r="CL555" s="539"/>
      <c r="CM555" s="539"/>
      <c r="CN555" s="539"/>
      <c r="CO555" s="539"/>
      <c r="CP555" s="364"/>
      <c r="CQ555" s="364"/>
    </row>
    <row r="556" spans="1:95" s="37" customFormat="1" ht="37.5" customHeight="1" x14ac:dyDescent="0.15">
      <c r="A556" s="687" t="str">
        <f>IF(B556&lt;&gt;"",設定!$C$4,"")</f>
        <v/>
      </c>
      <c r="B556" s="253" t="str">
        <f t="shared" si="190"/>
        <v/>
      </c>
      <c r="C556" s="444">
        <f t="shared" si="191"/>
        <v>544</v>
      </c>
      <c r="D556" s="767"/>
      <c r="E556" s="403"/>
      <c r="F556" s="404"/>
      <c r="G556" s="405"/>
      <c r="H556" s="406"/>
      <c r="I556" s="407"/>
      <c r="J556" s="408" t="str">
        <f>IFERROR(IF(I556="","",VLOOKUP(I556,国・地域!A:C,2,FALSE)),"正しい番号を入力してください")</f>
        <v/>
      </c>
      <c r="K556" s="409" t="str">
        <f>IFERROR(IF(I556="","",VLOOKUP(I556,国・地域!A:C,3,FALSE)),"正しい番号を入力してください")</f>
        <v/>
      </c>
      <c r="L556" s="381"/>
      <c r="M556" s="410"/>
      <c r="N556" s="411"/>
      <c r="O556" s="411"/>
      <c r="P556" s="411"/>
      <c r="Q556" s="411"/>
      <c r="R556" s="411"/>
      <c r="S556" s="411"/>
      <c r="T556" s="411"/>
      <c r="U556" s="412"/>
      <c r="V556" s="413"/>
      <c r="W556" s="412"/>
      <c r="X556" s="413"/>
      <c r="Y556" s="414"/>
      <c r="Z556" s="415"/>
      <c r="AA556" s="416"/>
      <c r="AB556" s="417"/>
      <c r="AC556" s="416"/>
      <c r="AD556" s="415"/>
      <c r="AE556" s="418"/>
      <c r="AF556" s="417"/>
      <c r="AG556" s="416"/>
      <c r="AH556" s="415"/>
      <c r="AI556" s="418"/>
      <c r="AJ556" s="417"/>
      <c r="AK556" s="416"/>
      <c r="AL556" s="415"/>
      <c r="AM556" s="403"/>
      <c r="AN556" s="405"/>
      <c r="AO556" s="381"/>
      <c r="AP556" s="403"/>
      <c r="AQ556" s="405"/>
      <c r="AR556" s="419"/>
      <c r="AS556" s="420"/>
      <c r="AT556" s="403"/>
      <c r="AU556" s="405"/>
      <c r="AV556" s="419"/>
      <c r="AW556" s="421"/>
      <c r="AX556" s="105" t="str">
        <f t="shared" si="175"/>
        <v/>
      </c>
      <c r="AY556" s="105" t="str">
        <f t="shared" si="176"/>
        <v/>
      </c>
      <c r="AZ556" s="540"/>
      <c r="BA556" s="513">
        <f t="shared" si="177"/>
        <v>0</v>
      </c>
      <c r="BB556" s="513">
        <f t="shared" si="178"/>
        <v>0</v>
      </c>
      <c r="BC556" s="513">
        <f t="shared" si="179"/>
        <v>0</v>
      </c>
      <c r="BD556" s="513">
        <f t="shared" si="180"/>
        <v>0</v>
      </c>
      <c r="BE556" s="513">
        <f t="shared" si="181"/>
        <v>0</v>
      </c>
      <c r="BF556" s="513">
        <f t="shared" si="192"/>
        <v>0</v>
      </c>
      <c r="BG556" s="513">
        <f t="shared" si="182"/>
        <v>0</v>
      </c>
      <c r="BH556" s="513">
        <f t="shared" si="183"/>
        <v>0</v>
      </c>
      <c r="BI556" s="513">
        <f t="shared" si="184"/>
        <v>0</v>
      </c>
      <c r="BJ556" s="513">
        <f t="shared" si="185"/>
        <v>0</v>
      </c>
      <c r="BK556" s="513">
        <f t="shared" si="186"/>
        <v>0</v>
      </c>
      <c r="BL556" s="513">
        <f t="shared" si="187"/>
        <v>0</v>
      </c>
      <c r="BM556" s="513">
        <f t="shared" si="188"/>
        <v>0</v>
      </c>
      <c r="BN556" s="513"/>
      <c r="BO556" s="513">
        <f t="shared" si="189"/>
        <v>0</v>
      </c>
      <c r="BP556" s="540"/>
      <c r="BQ556" s="540"/>
      <c r="BR556" s="540"/>
      <c r="BS556" s="540"/>
      <c r="BT556" s="540"/>
      <c r="BU556" s="540"/>
      <c r="BV556" s="540"/>
      <c r="BW556" s="539"/>
      <c r="BX556" s="539"/>
      <c r="BY556" s="539"/>
      <c r="BZ556" s="539"/>
      <c r="CA556" s="539"/>
      <c r="CB556" s="539"/>
      <c r="CC556" s="539"/>
      <c r="CD556" s="539"/>
      <c r="CE556" s="539"/>
      <c r="CF556" s="539"/>
      <c r="CG556" s="539"/>
      <c r="CH556" s="539"/>
      <c r="CI556" s="539"/>
      <c r="CJ556" s="539"/>
      <c r="CK556" s="539"/>
      <c r="CL556" s="539"/>
      <c r="CM556" s="539"/>
      <c r="CN556" s="539"/>
      <c r="CO556" s="539"/>
      <c r="CP556" s="364"/>
      <c r="CQ556" s="364"/>
    </row>
    <row r="557" spans="1:95" s="37" customFormat="1" ht="37.5" customHeight="1" x14ac:dyDescent="0.15">
      <c r="A557" s="738" t="str">
        <f>IF(B557&lt;&gt;"",設定!$C$4,"")</f>
        <v/>
      </c>
      <c r="B557" s="254" t="str">
        <f t="shared" si="190"/>
        <v/>
      </c>
      <c r="C557" s="445">
        <f t="shared" si="191"/>
        <v>545</v>
      </c>
      <c r="D557" s="768"/>
      <c r="E557" s="422"/>
      <c r="F557" s="423"/>
      <c r="G557" s="424"/>
      <c r="H557" s="425"/>
      <c r="I557" s="426"/>
      <c r="J557" s="427" t="str">
        <f>IFERROR(IF(I557="","",VLOOKUP(I557,国・地域!A:C,2,FALSE)),"正しい番号を入力してください")</f>
        <v/>
      </c>
      <c r="K557" s="428" t="str">
        <f>IFERROR(IF(I557="","",VLOOKUP(I557,国・地域!A:C,3,FALSE)),"正しい番号を入力してください")</f>
        <v/>
      </c>
      <c r="L557" s="382"/>
      <c r="M557" s="429"/>
      <c r="N557" s="430"/>
      <c r="O557" s="430"/>
      <c r="P557" s="430"/>
      <c r="Q557" s="430"/>
      <c r="R557" s="430"/>
      <c r="S557" s="430"/>
      <c r="T557" s="430"/>
      <c r="U557" s="431"/>
      <c r="V557" s="432"/>
      <c r="W557" s="431"/>
      <c r="X557" s="432"/>
      <c r="Y557" s="433"/>
      <c r="Z557" s="434"/>
      <c r="AA557" s="435"/>
      <c r="AB557" s="436"/>
      <c r="AC557" s="435"/>
      <c r="AD557" s="434"/>
      <c r="AE557" s="437"/>
      <c r="AF557" s="436"/>
      <c r="AG557" s="435"/>
      <c r="AH557" s="434"/>
      <c r="AI557" s="437"/>
      <c r="AJ557" s="436"/>
      <c r="AK557" s="435"/>
      <c r="AL557" s="434"/>
      <c r="AM557" s="422"/>
      <c r="AN557" s="424"/>
      <c r="AO557" s="382"/>
      <c r="AP557" s="422"/>
      <c r="AQ557" s="424"/>
      <c r="AR557" s="438"/>
      <c r="AS557" s="439"/>
      <c r="AT557" s="422"/>
      <c r="AU557" s="424"/>
      <c r="AV557" s="438"/>
      <c r="AW557" s="440"/>
      <c r="AX557" s="105" t="str">
        <f t="shared" si="175"/>
        <v/>
      </c>
      <c r="AY557" s="105" t="str">
        <f t="shared" si="176"/>
        <v/>
      </c>
      <c r="AZ557" s="540"/>
      <c r="BA557" s="513">
        <f t="shared" si="177"/>
        <v>0</v>
      </c>
      <c r="BB557" s="513">
        <f t="shared" si="178"/>
        <v>0</v>
      </c>
      <c r="BC557" s="513">
        <f t="shared" si="179"/>
        <v>0</v>
      </c>
      <c r="BD557" s="513">
        <f t="shared" si="180"/>
        <v>0</v>
      </c>
      <c r="BE557" s="513">
        <f t="shared" si="181"/>
        <v>0</v>
      </c>
      <c r="BF557" s="513">
        <f t="shared" si="192"/>
        <v>0</v>
      </c>
      <c r="BG557" s="513">
        <f t="shared" si="182"/>
        <v>0</v>
      </c>
      <c r="BH557" s="513">
        <f t="shared" si="183"/>
        <v>0</v>
      </c>
      <c r="BI557" s="513">
        <f t="shared" si="184"/>
        <v>0</v>
      </c>
      <c r="BJ557" s="513">
        <f t="shared" si="185"/>
        <v>0</v>
      </c>
      <c r="BK557" s="513">
        <f t="shared" si="186"/>
        <v>0</v>
      </c>
      <c r="BL557" s="513">
        <f t="shared" si="187"/>
        <v>0</v>
      </c>
      <c r="BM557" s="513">
        <f t="shared" si="188"/>
        <v>0</v>
      </c>
      <c r="BN557" s="513"/>
      <c r="BO557" s="513">
        <f t="shared" si="189"/>
        <v>0</v>
      </c>
      <c r="BP557" s="540"/>
      <c r="BQ557" s="540"/>
      <c r="BR557" s="540"/>
      <c r="BS557" s="540"/>
      <c r="BT557" s="540"/>
      <c r="BU557" s="540"/>
      <c r="BV557" s="540"/>
      <c r="BW557" s="539"/>
      <c r="BX557" s="539"/>
      <c r="BY557" s="539"/>
      <c r="BZ557" s="539"/>
      <c r="CA557" s="539"/>
      <c r="CB557" s="539"/>
      <c r="CC557" s="539"/>
      <c r="CD557" s="539"/>
      <c r="CE557" s="539"/>
      <c r="CF557" s="539"/>
      <c r="CG557" s="539"/>
      <c r="CH557" s="539"/>
      <c r="CI557" s="539"/>
      <c r="CJ557" s="539"/>
      <c r="CK557" s="539"/>
      <c r="CL557" s="539"/>
      <c r="CM557" s="539"/>
      <c r="CN557" s="539"/>
      <c r="CO557" s="539"/>
      <c r="CP557" s="364"/>
      <c r="CQ557" s="364"/>
    </row>
    <row r="558" spans="1:95" s="37" customFormat="1" ht="37.5" customHeight="1" x14ac:dyDescent="0.15">
      <c r="A558" s="739" t="str">
        <f>IF(B558&lt;&gt;"",設定!$C$4,"")</f>
        <v/>
      </c>
      <c r="B558" s="731" t="str">
        <f t="shared" si="190"/>
        <v/>
      </c>
      <c r="C558" s="376">
        <f t="shared" si="191"/>
        <v>546</v>
      </c>
      <c r="D558" s="766"/>
      <c r="E558" s="384"/>
      <c r="F558" s="385"/>
      <c r="G558" s="386"/>
      <c r="H558" s="387"/>
      <c r="I558" s="388"/>
      <c r="J558" s="389" t="str">
        <f>IFERROR(IF(I558="","",VLOOKUP(I558,国・地域!A:C,2,FALSE)),"正しい番号を入力してください")</f>
        <v/>
      </c>
      <c r="K558" s="390" t="str">
        <f>IFERROR(IF(I558="","",VLOOKUP(I558,国・地域!A:C,3,FALSE)),"正しい番号を入力してください")</f>
        <v/>
      </c>
      <c r="L558" s="383"/>
      <c r="M558" s="391"/>
      <c r="N558" s="392"/>
      <c r="O558" s="392"/>
      <c r="P558" s="392"/>
      <c r="Q558" s="392"/>
      <c r="R558" s="392"/>
      <c r="S558" s="392"/>
      <c r="T558" s="392"/>
      <c r="U558" s="393"/>
      <c r="V558" s="394"/>
      <c r="W558" s="393"/>
      <c r="X558" s="394"/>
      <c r="Y558" s="395"/>
      <c r="Z558" s="396"/>
      <c r="AA558" s="397"/>
      <c r="AB558" s="398"/>
      <c r="AC558" s="397"/>
      <c r="AD558" s="396"/>
      <c r="AE558" s="399"/>
      <c r="AF558" s="398"/>
      <c r="AG558" s="397"/>
      <c r="AH558" s="396"/>
      <c r="AI558" s="399"/>
      <c r="AJ558" s="398"/>
      <c r="AK558" s="397"/>
      <c r="AL558" s="396"/>
      <c r="AM558" s="384"/>
      <c r="AN558" s="386"/>
      <c r="AO558" s="383"/>
      <c r="AP558" s="384"/>
      <c r="AQ558" s="386"/>
      <c r="AR558" s="400"/>
      <c r="AS558" s="401"/>
      <c r="AT558" s="384"/>
      <c r="AU558" s="386"/>
      <c r="AV558" s="400"/>
      <c r="AW558" s="402"/>
      <c r="AX558" s="105" t="str">
        <f t="shared" si="175"/>
        <v/>
      </c>
      <c r="AY558" s="105" t="str">
        <f t="shared" si="176"/>
        <v/>
      </c>
      <c r="AZ558" s="540"/>
      <c r="BA558" s="513">
        <f t="shared" si="177"/>
        <v>0</v>
      </c>
      <c r="BB558" s="513">
        <f t="shared" si="178"/>
        <v>0</v>
      </c>
      <c r="BC558" s="513">
        <f t="shared" si="179"/>
        <v>0</v>
      </c>
      <c r="BD558" s="513">
        <f t="shared" si="180"/>
        <v>0</v>
      </c>
      <c r="BE558" s="513">
        <f t="shared" si="181"/>
        <v>0</v>
      </c>
      <c r="BF558" s="513">
        <f t="shared" si="192"/>
        <v>0</v>
      </c>
      <c r="BG558" s="513">
        <f t="shared" si="182"/>
        <v>0</v>
      </c>
      <c r="BH558" s="513">
        <f t="shared" si="183"/>
        <v>0</v>
      </c>
      <c r="BI558" s="513">
        <f t="shared" si="184"/>
        <v>0</v>
      </c>
      <c r="BJ558" s="513">
        <f t="shared" si="185"/>
        <v>0</v>
      </c>
      <c r="BK558" s="513">
        <f t="shared" si="186"/>
        <v>0</v>
      </c>
      <c r="BL558" s="513">
        <f t="shared" si="187"/>
        <v>0</v>
      </c>
      <c r="BM558" s="513">
        <f t="shared" si="188"/>
        <v>0</v>
      </c>
      <c r="BN558" s="513"/>
      <c r="BO558" s="513">
        <f t="shared" si="189"/>
        <v>0</v>
      </c>
      <c r="BP558" s="540"/>
      <c r="BQ558" s="540"/>
      <c r="BR558" s="540"/>
      <c r="BS558" s="540"/>
      <c r="BT558" s="540"/>
      <c r="BU558" s="540"/>
      <c r="BV558" s="540"/>
      <c r="BW558" s="539"/>
      <c r="BX558" s="539"/>
      <c r="BY558" s="539"/>
      <c r="BZ558" s="539"/>
      <c r="CA558" s="539"/>
      <c r="CB558" s="539"/>
      <c r="CC558" s="539"/>
      <c r="CD558" s="539"/>
      <c r="CE558" s="539"/>
      <c r="CF558" s="539"/>
      <c r="CG558" s="539"/>
      <c r="CH558" s="539"/>
      <c r="CI558" s="539"/>
      <c r="CJ558" s="539"/>
      <c r="CK558" s="539"/>
      <c r="CL558" s="539"/>
      <c r="CM558" s="539"/>
      <c r="CN558" s="539"/>
      <c r="CO558" s="539"/>
      <c r="CP558" s="364"/>
      <c r="CQ558" s="364"/>
    </row>
    <row r="559" spans="1:95" s="37" customFormat="1" ht="37.5" customHeight="1" x14ac:dyDescent="0.15">
      <c r="A559" s="687" t="str">
        <f>IF(B559&lt;&gt;"",設定!$C$4,"")</f>
        <v/>
      </c>
      <c r="B559" s="253" t="str">
        <f t="shared" si="190"/>
        <v/>
      </c>
      <c r="C559" s="444">
        <f t="shared" si="191"/>
        <v>547</v>
      </c>
      <c r="D559" s="767"/>
      <c r="E559" s="403"/>
      <c r="F559" s="404"/>
      <c r="G559" s="405"/>
      <c r="H559" s="406"/>
      <c r="I559" s="407"/>
      <c r="J559" s="408" t="str">
        <f>IFERROR(IF(I559="","",VLOOKUP(I559,国・地域!A:C,2,FALSE)),"正しい番号を入力してください")</f>
        <v/>
      </c>
      <c r="K559" s="409" t="str">
        <f>IFERROR(IF(I559="","",VLOOKUP(I559,国・地域!A:C,3,FALSE)),"正しい番号を入力してください")</f>
        <v/>
      </c>
      <c r="L559" s="381"/>
      <c r="M559" s="410"/>
      <c r="N559" s="411"/>
      <c r="O559" s="411"/>
      <c r="P559" s="411"/>
      <c r="Q559" s="411"/>
      <c r="R559" s="411"/>
      <c r="S559" s="411"/>
      <c r="T559" s="411"/>
      <c r="U559" s="412"/>
      <c r="V559" s="413"/>
      <c r="W559" s="412"/>
      <c r="X559" s="413"/>
      <c r="Y559" s="414"/>
      <c r="Z559" s="415"/>
      <c r="AA559" s="416"/>
      <c r="AB559" s="417"/>
      <c r="AC559" s="416"/>
      <c r="AD559" s="415"/>
      <c r="AE559" s="418"/>
      <c r="AF559" s="417"/>
      <c r="AG559" s="416"/>
      <c r="AH559" s="415"/>
      <c r="AI559" s="418"/>
      <c r="AJ559" s="417"/>
      <c r="AK559" s="416"/>
      <c r="AL559" s="415"/>
      <c r="AM559" s="403"/>
      <c r="AN559" s="405"/>
      <c r="AO559" s="381"/>
      <c r="AP559" s="403"/>
      <c r="AQ559" s="405"/>
      <c r="AR559" s="419"/>
      <c r="AS559" s="420"/>
      <c r="AT559" s="403"/>
      <c r="AU559" s="405"/>
      <c r="AV559" s="419"/>
      <c r="AW559" s="421"/>
      <c r="AX559" s="105" t="str">
        <f t="shared" si="175"/>
        <v/>
      </c>
      <c r="AY559" s="105" t="str">
        <f t="shared" si="176"/>
        <v/>
      </c>
      <c r="AZ559" s="540"/>
      <c r="BA559" s="513">
        <f t="shared" si="177"/>
        <v>0</v>
      </c>
      <c r="BB559" s="513">
        <f t="shared" si="178"/>
        <v>0</v>
      </c>
      <c r="BC559" s="513">
        <f t="shared" si="179"/>
        <v>0</v>
      </c>
      <c r="BD559" s="513">
        <f t="shared" si="180"/>
        <v>0</v>
      </c>
      <c r="BE559" s="513">
        <f t="shared" si="181"/>
        <v>0</v>
      </c>
      <c r="BF559" s="513">
        <f t="shared" si="192"/>
        <v>0</v>
      </c>
      <c r="BG559" s="513">
        <f t="shared" si="182"/>
        <v>0</v>
      </c>
      <c r="BH559" s="513">
        <f t="shared" si="183"/>
        <v>0</v>
      </c>
      <c r="BI559" s="513">
        <f t="shared" si="184"/>
        <v>0</v>
      </c>
      <c r="BJ559" s="513">
        <f t="shared" si="185"/>
        <v>0</v>
      </c>
      <c r="BK559" s="513">
        <f t="shared" si="186"/>
        <v>0</v>
      </c>
      <c r="BL559" s="513">
        <f t="shared" si="187"/>
        <v>0</v>
      </c>
      <c r="BM559" s="513">
        <f t="shared" si="188"/>
        <v>0</v>
      </c>
      <c r="BN559" s="513"/>
      <c r="BO559" s="513">
        <f t="shared" si="189"/>
        <v>0</v>
      </c>
      <c r="BP559" s="540"/>
      <c r="BQ559" s="540"/>
      <c r="BR559" s="540"/>
      <c r="BS559" s="540"/>
      <c r="BT559" s="540"/>
      <c r="BU559" s="540"/>
      <c r="BV559" s="540"/>
      <c r="BW559" s="539"/>
      <c r="BX559" s="539"/>
      <c r="BY559" s="539"/>
      <c r="BZ559" s="539"/>
      <c r="CA559" s="539"/>
      <c r="CB559" s="539"/>
      <c r="CC559" s="539"/>
      <c r="CD559" s="539"/>
      <c r="CE559" s="539"/>
      <c r="CF559" s="539"/>
      <c r="CG559" s="539"/>
      <c r="CH559" s="539"/>
      <c r="CI559" s="539"/>
      <c r="CJ559" s="539"/>
      <c r="CK559" s="539"/>
      <c r="CL559" s="539"/>
      <c r="CM559" s="539"/>
      <c r="CN559" s="539"/>
      <c r="CO559" s="539"/>
      <c r="CP559" s="364"/>
      <c r="CQ559" s="364"/>
    </row>
    <row r="560" spans="1:95" s="37" customFormat="1" ht="37.5" customHeight="1" x14ac:dyDescent="0.15">
      <c r="A560" s="687" t="str">
        <f>IF(B560&lt;&gt;"",設定!$C$4,"")</f>
        <v/>
      </c>
      <c r="B560" s="253" t="str">
        <f t="shared" si="190"/>
        <v/>
      </c>
      <c r="C560" s="444">
        <f t="shared" si="191"/>
        <v>548</v>
      </c>
      <c r="D560" s="767"/>
      <c r="E560" s="403"/>
      <c r="F560" s="404"/>
      <c r="G560" s="405"/>
      <c r="H560" s="406"/>
      <c r="I560" s="407"/>
      <c r="J560" s="408" t="str">
        <f>IFERROR(IF(I560="","",VLOOKUP(I560,国・地域!A:C,2,FALSE)),"正しい番号を入力してください")</f>
        <v/>
      </c>
      <c r="K560" s="409" t="str">
        <f>IFERROR(IF(I560="","",VLOOKUP(I560,国・地域!A:C,3,FALSE)),"正しい番号を入力してください")</f>
        <v/>
      </c>
      <c r="L560" s="381"/>
      <c r="M560" s="410"/>
      <c r="N560" s="411"/>
      <c r="O560" s="411"/>
      <c r="P560" s="411"/>
      <c r="Q560" s="411"/>
      <c r="R560" s="411"/>
      <c r="S560" s="411"/>
      <c r="T560" s="411"/>
      <c r="U560" s="412"/>
      <c r="V560" s="413"/>
      <c r="W560" s="412"/>
      <c r="X560" s="413"/>
      <c r="Y560" s="414"/>
      <c r="Z560" s="415"/>
      <c r="AA560" s="416"/>
      <c r="AB560" s="417"/>
      <c r="AC560" s="416"/>
      <c r="AD560" s="415"/>
      <c r="AE560" s="418"/>
      <c r="AF560" s="417"/>
      <c r="AG560" s="416"/>
      <c r="AH560" s="415"/>
      <c r="AI560" s="418"/>
      <c r="AJ560" s="417"/>
      <c r="AK560" s="416"/>
      <c r="AL560" s="415"/>
      <c r="AM560" s="403"/>
      <c r="AN560" s="405"/>
      <c r="AO560" s="381"/>
      <c r="AP560" s="403"/>
      <c r="AQ560" s="405"/>
      <c r="AR560" s="419"/>
      <c r="AS560" s="420"/>
      <c r="AT560" s="403"/>
      <c r="AU560" s="405"/>
      <c r="AV560" s="419"/>
      <c r="AW560" s="421"/>
      <c r="AX560" s="105" t="str">
        <f t="shared" si="175"/>
        <v/>
      </c>
      <c r="AY560" s="105" t="str">
        <f t="shared" si="176"/>
        <v/>
      </c>
      <c r="AZ560" s="540"/>
      <c r="BA560" s="513">
        <f t="shared" si="177"/>
        <v>0</v>
      </c>
      <c r="BB560" s="513">
        <f t="shared" si="178"/>
        <v>0</v>
      </c>
      <c r="BC560" s="513">
        <f t="shared" si="179"/>
        <v>0</v>
      </c>
      <c r="BD560" s="513">
        <f t="shared" si="180"/>
        <v>0</v>
      </c>
      <c r="BE560" s="513">
        <f t="shared" si="181"/>
        <v>0</v>
      </c>
      <c r="BF560" s="513">
        <f t="shared" si="192"/>
        <v>0</v>
      </c>
      <c r="BG560" s="513">
        <f t="shared" si="182"/>
        <v>0</v>
      </c>
      <c r="BH560" s="513">
        <f t="shared" si="183"/>
        <v>0</v>
      </c>
      <c r="BI560" s="513">
        <f t="shared" si="184"/>
        <v>0</v>
      </c>
      <c r="BJ560" s="513">
        <f t="shared" si="185"/>
        <v>0</v>
      </c>
      <c r="BK560" s="513">
        <f t="shared" si="186"/>
        <v>0</v>
      </c>
      <c r="BL560" s="513">
        <f t="shared" si="187"/>
        <v>0</v>
      </c>
      <c r="BM560" s="513">
        <f t="shared" si="188"/>
        <v>0</v>
      </c>
      <c r="BN560" s="513"/>
      <c r="BO560" s="513">
        <f t="shared" si="189"/>
        <v>0</v>
      </c>
      <c r="BP560" s="540"/>
      <c r="BQ560" s="540"/>
      <c r="BR560" s="540"/>
      <c r="BS560" s="540"/>
      <c r="BT560" s="540"/>
      <c r="BU560" s="540"/>
      <c r="BV560" s="540"/>
      <c r="BW560" s="539"/>
      <c r="BX560" s="539"/>
      <c r="BY560" s="539"/>
      <c r="BZ560" s="539"/>
      <c r="CA560" s="539"/>
      <c r="CB560" s="539"/>
      <c r="CC560" s="539"/>
      <c r="CD560" s="539"/>
      <c r="CE560" s="539"/>
      <c r="CF560" s="539"/>
      <c r="CG560" s="539"/>
      <c r="CH560" s="539"/>
      <c r="CI560" s="539"/>
      <c r="CJ560" s="539"/>
      <c r="CK560" s="539"/>
      <c r="CL560" s="539"/>
      <c r="CM560" s="539"/>
      <c r="CN560" s="539"/>
      <c r="CO560" s="539"/>
      <c r="CP560" s="364"/>
      <c r="CQ560" s="364"/>
    </row>
    <row r="561" spans="1:95" s="37" customFormat="1" ht="37.5" customHeight="1" x14ac:dyDescent="0.15">
      <c r="A561" s="687" t="str">
        <f>IF(B561&lt;&gt;"",設定!$C$4,"")</f>
        <v/>
      </c>
      <c r="B561" s="253" t="str">
        <f t="shared" si="190"/>
        <v/>
      </c>
      <c r="C561" s="444">
        <f t="shared" si="191"/>
        <v>549</v>
      </c>
      <c r="D561" s="767"/>
      <c r="E561" s="403"/>
      <c r="F561" s="404"/>
      <c r="G561" s="405"/>
      <c r="H561" s="406"/>
      <c r="I561" s="407"/>
      <c r="J561" s="408" t="str">
        <f>IFERROR(IF(I561="","",VLOOKUP(I561,国・地域!A:C,2,FALSE)),"正しい番号を入力してください")</f>
        <v/>
      </c>
      <c r="K561" s="409" t="str">
        <f>IFERROR(IF(I561="","",VLOOKUP(I561,国・地域!A:C,3,FALSE)),"正しい番号を入力してください")</f>
        <v/>
      </c>
      <c r="L561" s="381"/>
      <c r="M561" s="410"/>
      <c r="N561" s="411"/>
      <c r="O561" s="411"/>
      <c r="P561" s="411"/>
      <c r="Q561" s="411"/>
      <c r="R561" s="411"/>
      <c r="S561" s="411"/>
      <c r="T561" s="411"/>
      <c r="U561" s="412"/>
      <c r="V561" s="413"/>
      <c r="W561" s="412"/>
      <c r="X561" s="413"/>
      <c r="Y561" s="414"/>
      <c r="Z561" s="415"/>
      <c r="AA561" s="416"/>
      <c r="AB561" s="417"/>
      <c r="AC561" s="416"/>
      <c r="AD561" s="415"/>
      <c r="AE561" s="418"/>
      <c r="AF561" s="417"/>
      <c r="AG561" s="416"/>
      <c r="AH561" s="415"/>
      <c r="AI561" s="418"/>
      <c r="AJ561" s="417"/>
      <c r="AK561" s="416"/>
      <c r="AL561" s="415"/>
      <c r="AM561" s="403"/>
      <c r="AN561" s="405"/>
      <c r="AO561" s="381"/>
      <c r="AP561" s="403"/>
      <c r="AQ561" s="405"/>
      <c r="AR561" s="419"/>
      <c r="AS561" s="420"/>
      <c r="AT561" s="403"/>
      <c r="AU561" s="405"/>
      <c r="AV561" s="419"/>
      <c r="AW561" s="421"/>
      <c r="AX561" s="105" t="str">
        <f t="shared" si="175"/>
        <v/>
      </c>
      <c r="AY561" s="105" t="str">
        <f t="shared" si="176"/>
        <v/>
      </c>
      <c r="AZ561" s="540"/>
      <c r="BA561" s="513">
        <f t="shared" si="177"/>
        <v>0</v>
      </c>
      <c r="BB561" s="513">
        <f t="shared" si="178"/>
        <v>0</v>
      </c>
      <c r="BC561" s="513">
        <f t="shared" si="179"/>
        <v>0</v>
      </c>
      <c r="BD561" s="513">
        <f t="shared" si="180"/>
        <v>0</v>
      </c>
      <c r="BE561" s="513">
        <f t="shared" si="181"/>
        <v>0</v>
      </c>
      <c r="BF561" s="513">
        <f t="shared" si="192"/>
        <v>0</v>
      </c>
      <c r="BG561" s="513">
        <f t="shared" si="182"/>
        <v>0</v>
      </c>
      <c r="BH561" s="513">
        <f t="shared" si="183"/>
        <v>0</v>
      </c>
      <c r="BI561" s="513">
        <f t="shared" si="184"/>
        <v>0</v>
      </c>
      <c r="BJ561" s="513">
        <f t="shared" si="185"/>
        <v>0</v>
      </c>
      <c r="BK561" s="513">
        <f t="shared" si="186"/>
        <v>0</v>
      </c>
      <c r="BL561" s="513">
        <f t="shared" si="187"/>
        <v>0</v>
      </c>
      <c r="BM561" s="513">
        <f t="shared" si="188"/>
        <v>0</v>
      </c>
      <c r="BN561" s="513"/>
      <c r="BO561" s="513">
        <f t="shared" si="189"/>
        <v>0</v>
      </c>
      <c r="BP561" s="540"/>
      <c r="BQ561" s="540"/>
      <c r="BR561" s="540"/>
      <c r="BS561" s="540"/>
      <c r="BT561" s="540"/>
      <c r="BU561" s="540"/>
      <c r="BV561" s="540"/>
      <c r="BW561" s="539"/>
      <c r="BX561" s="539"/>
      <c r="BY561" s="539"/>
      <c r="BZ561" s="539"/>
      <c r="CA561" s="539"/>
      <c r="CB561" s="539"/>
      <c r="CC561" s="539"/>
      <c r="CD561" s="539"/>
      <c r="CE561" s="539"/>
      <c r="CF561" s="539"/>
      <c r="CG561" s="539"/>
      <c r="CH561" s="539"/>
      <c r="CI561" s="539"/>
      <c r="CJ561" s="539"/>
      <c r="CK561" s="539"/>
      <c r="CL561" s="539"/>
      <c r="CM561" s="539"/>
      <c r="CN561" s="539"/>
      <c r="CO561" s="539"/>
      <c r="CP561" s="364"/>
      <c r="CQ561" s="364"/>
    </row>
    <row r="562" spans="1:95" s="37" customFormat="1" ht="37.5" customHeight="1" x14ac:dyDescent="0.15">
      <c r="A562" s="738" t="str">
        <f>IF(B562&lt;&gt;"",設定!$C$4,"")</f>
        <v/>
      </c>
      <c r="B562" s="254" t="str">
        <f t="shared" si="190"/>
        <v/>
      </c>
      <c r="C562" s="445">
        <f t="shared" si="191"/>
        <v>550</v>
      </c>
      <c r="D562" s="768"/>
      <c r="E562" s="422"/>
      <c r="F562" s="423"/>
      <c r="G562" s="424"/>
      <c r="H562" s="425"/>
      <c r="I562" s="426"/>
      <c r="J562" s="427" t="str">
        <f>IFERROR(IF(I562="","",VLOOKUP(I562,国・地域!A:C,2,FALSE)),"正しい番号を入力してください")</f>
        <v/>
      </c>
      <c r="K562" s="428" t="str">
        <f>IFERROR(IF(I562="","",VLOOKUP(I562,国・地域!A:C,3,FALSE)),"正しい番号を入力してください")</f>
        <v/>
      </c>
      <c r="L562" s="382"/>
      <c r="M562" s="429"/>
      <c r="N562" s="430"/>
      <c r="O562" s="430"/>
      <c r="P562" s="430"/>
      <c r="Q562" s="430"/>
      <c r="R562" s="430"/>
      <c r="S562" s="430"/>
      <c r="T562" s="430"/>
      <c r="U562" s="431"/>
      <c r="V562" s="432"/>
      <c r="W562" s="431"/>
      <c r="X562" s="432"/>
      <c r="Y562" s="433"/>
      <c r="Z562" s="434"/>
      <c r="AA562" s="435"/>
      <c r="AB562" s="436"/>
      <c r="AC562" s="435"/>
      <c r="AD562" s="434"/>
      <c r="AE562" s="437"/>
      <c r="AF562" s="436"/>
      <c r="AG562" s="435"/>
      <c r="AH562" s="434"/>
      <c r="AI562" s="437"/>
      <c r="AJ562" s="436"/>
      <c r="AK562" s="435"/>
      <c r="AL562" s="434"/>
      <c r="AM562" s="422"/>
      <c r="AN562" s="424"/>
      <c r="AO562" s="382"/>
      <c r="AP562" s="422"/>
      <c r="AQ562" s="424"/>
      <c r="AR562" s="438"/>
      <c r="AS562" s="439"/>
      <c r="AT562" s="422"/>
      <c r="AU562" s="424"/>
      <c r="AV562" s="438"/>
      <c r="AW562" s="440"/>
      <c r="AX562" s="105" t="str">
        <f t="shared" si="175"/>
        <v/>
      </c>
      <c r="AY562" s="105" t="str">
        <f t="shared" si="176"/>
        <v/>
      </c>
      <c r="AZ562" s="540"/>
      <c r="BA562" s="513">
        <f t="shared" si="177"/>
        <v>0</v>
      </c>
      <c r="BB562" s="513">
        <f t="shared" si="178"/>
        <v>0</v>
      </c>
      <c r="BC562" s="513">
        <f t="shared" si="179"/>
        <v>0</v>
      </c>
      <c r="BD562" s="513">
        <f t="shared" si="180"/>
        <v>0</v>
      </c>
      <c r="BE562" s="513">
        <f t="shared" si="181"/>
        <v>0</v>
      </c>
      <c r="BF562" s="513">
        <f t="shared" si="192"/>
        <v>0</v>
      </c>
      <c r="BG562" s="513">
        <f t="shared" si="182"/>
        <v>0</v>
      </c>
      <c r="BH562" s="513">
        <f t="shared" si="183"/>
        <v>0</v>
      </c>
      <c r="BI562" s="513">
        <f t="shared" si="184"/>
        <v>0</v>
      </c>
      <c r="BJ562" s="513">
        <f t="shared" si="185"/>
        <v>0</v>
      </c>
      <c r="BK562" s="513">
        <f t="shared" si="186"/>
        <v>0</v>
      </c>
      <c r="BL562" s="513">
        <f t="shared" si="187"/>
        <v>0</v>
      </c>
      <c r="BM562" s="513">
        <f t="shared" si="188"/>
        <v>0</v>
      </c>
      <c r="BN562" s="513"/>
      <c r="BO562" s="513">
        <f t="shared" si="189"/>
        <v>0</v>
      </c>
      <c r="BP562" s="540"/>
      <c r="BQ562" s="540"/>
      <c r="BR562" s="540"/>
      <c r="BS562" s="540"/>
      <c r="BT562" s="540"/>
      <c r="BU562" s="540"/>
      <c r="BV562" s="540"/>
      <c r="BW562" s="539"/>
      <c r="BX562" s="539"/>
      <c r="BY562" s="539"/>
      <c r="BZ562" s="539"/>
      <c r="CA562" s="539"/>
      <c r="CB562" s="539"/>
      <c r="CC562" s="539"/>
      <c r="CD562" s="539"/>
      <c r="CE562" s="539"/>
      <c r="CF562" s="539"/>
      <c r="CG562" s="539"/>
      <c r="CH562" s="539"/>
      <c r="CI562" s="539"/>
      <c r="CJ562" s="539"/>
      <c r="CK562" s="539"/>
      <c r="CL562" s="539"/>
      <c r="CM562" s="539"/>
      <c r="CN562" s="539"/>
      <c r="CO562" s="539"/>
      <c r="CP562" s="364"/>
      <c r="CQ562" s="364"/>
    </row>
    <row r="563" spans="1:95" s="37" customFormat="1" ht="37.5" customHeight="1" x14ac:dyDescent="0.15">
      <c r="A563" s="739" t="str">
        <f>IF(B563&lt;&gt;"",設定!$C$4,"")</f>
        <v/>
      </c>
      <c r="B563" s="731" t="str">
        <f t="shared" si="190"/>
        <v/>
      </c>
      <c r="C563" s="376">
        <f t="shared" si="191"/>
        <v>551</v>
      </c>
      <c r="D563" s="766"/>
      <c r="E563" s="384"/>
      <c r="F563" s="385"/>
      <c r="G563" s="386"/>
      <c r="H563" s="387"/>
      <c r="I563" s="388"/>
      <c r="J563" s="389" t="str">
        <f>IFERROR(IF(I563="","",VLOOKUP(I563,国・地域!A:C,2,FALSE)),"正しい番号を入力してください")</f>
        <v/>
      </c>
      <c r="K563" s="390" t="str">
        <f>IFERROR(IF(I563="","",VLOOKUP(I563,国・地域!A:C,3,FALSE)),"正しい番号を入力してください")</f>
        <v/>
      </c>
      <c r="L563" s="383"/>
      <c r="M563" s="391"/>
      <c r="N563" s="392"/>
      <c r="O563" s="392"/>
      <c r="P563" s="392"/>
      <c r="Q563" s="392"/>
      <c r="R563" s="392"/>
      <c r="S563" s="392"/>
      <c r="T563" s="392"/>
      <c r="U563" s="393"/>
      <c r="V563" s="394"/>
      <c r="W563" s="393"/>
      <c r="X563" s="394"/>
      <c r="Y563" s="395"/>
      <c r="Z563" s="396"/>
      <c r="AA563" s="397"/>
      <c r="AB563" s="398"/>
      <c r="AC563" s="397"/>
      <c r="AD563" s="396"/>
      <c r="AE563" s="399"/>
      <c r="AF563" s="398"/>
      <c r="AG563" s="397"/>
      <c r="AH563" s="396"/>
      <c r="AI563" s="399"/>
      <c r="AJ563" s="398"/>
      <c r="AK563" s="397"/>
      <c r="AL563" s="396"/>
      <c r="AM563" s="384"/>
      <c r="AN563" s="386"/>
      <c r="AO563" s="383"/>
      <c r="AP563" s="384"/>
      <c r="AQ563" s="386"/>
      <c r="AR563" s="400"/>
      <c r="AS563" s="401"/>
      <c r="AT563" s="384"/>
      <c r="AU563" s="386"/>
      <c r="AV563" s="400"/>
      <c r="AW563" s="402"/>
      <c r="AX563" s="105" t="str">
        <f t="shared" si="175"/>
        <v/>
      </c>
      <c r="AY563" s="105" t="str">
        <f t="shared" si="176"/>
        <v/>
      </c>
      <c r="AZ563" s="540"/>
      <c r="BA563" s="513">
        <f t="shared" si="177"/>
        <v>0</v>
      </c>
      <c r="BB563" s="513">
        <f t="shared" si="178"/>
        <v>0</v>
      </c>
      <c r="BC563" s="513">
        <f t="shared" si="179"/>
        <v>0</v>
      </c>
      <c r="BD563" s="513">
        <f t="shared" si="180"/>
        <v>0</v>
      </c>
      <c r="BE563" s="513">
        <f t="shared" si="181"/>
        <v>0</v>
      </c>
      <c r="BF563" s="513">
        <f t="shared" si="192"/>
        <v>0</v>
      </c>
      <c r="BG563" s="513">
        <f t="shared" si="182"/>
        <v>0</v>
      </c>
      <c r="BH563" s="513">
        <f t="shared" si="183"/>
        <v>0</v>
      </c>
      <c r="BI563" s="513">
        <f t="shared" si="184"/>
        <v>0</v>
      </c>
      <c r="BJ563" s="513">
        <f t="shared" si="185"/>
        <v>0</v>
      </c>
      <c r="BK563" s="513">
        <f t="shared" si="186"/>
        <v>0</v>
      </c>
      <c r="BL563" s="513">
        <f t="shared" si="187"/>
        <v>0</v>
      </c>
      <c r="BM563" s="513">
        <f t="shared" si="188"/>
        <v>0</v>
      </c>
      <c r="BN563" s="513"/>
      <c r="BO563" s="513">
        <f t="shared" si="189"/>
        <v>0</v>
      </c>
      <c r="BP563" s="540"/>
      <c r="BQ563" s="540"/>
      <c r="BR563" s="540"/>
      <c r="BS563" s="540"/>
      <c r="BT563" s="540"/>
      <c r="BU563" s="540"/>
      <c r="BV563" s="540"/>
      <c r="BW563" s="539"/>
      <c r="BX563" s="539"/>
      <c r="BY563" s="539"/>
      <c r="BZ563" s="539"/>
      <c r="CA563" s="539"/>
      <c r="CB563" s="539"/>
      <c r="CC563" s="539"/>
      <c r="CD563" s="539"/>
      <c r="CE563" s="539"/>
      <c r="CF563" s="539"/>
      <c r="CG563" s="539"/>
      <c r="CH563" s="539"/>
      <c r="CI563" s="539"/>
      <c r="CJ563" s="539"/>
      <c r="CK563" s="539"/>
      <c r="CL563" s="539"/>
      <c r="CM563" s="539"/>
      <c r="CN563" s="539"/>
      <c r="CO563" s="539"/>
      <c r="CP563" s="364"/>
      <c r="CQ563" s="364"/>
    </row>
    <row r="564" spans="1:95" s="37" customFormat="1" ht="37.5" customHeight="1" x14ac:dyDescent="0.15">
      <c r="A564" s="687" t="str">
        <f>IF(B564&lt;&gt;"",設定!$C$4,"")</f>
        <v/>
      </c>
      <c r="B564" s="253" t="str">
        <f t="shared" si="190"/>
        <v/>
      </c>
      <c r="C564" s="444">
        <f t="shared" si="191"/>
        <v>552</v>
      </c>
      <c r="D564" s="767"/>
      <c r="E564" s="403"/>
      <c r="F564" s="404"/>
      <c r="G564" s="405"/>
      <c r="H564" s="406"/>
      <c r="I564" s="407"/>
      <c r="J564" s="408" t="str">
        <f>IFERROR(IF(I564="","",VLOOKUP(I564,国・地域!A:C,2,FALSE)),"正しい番号を入力してください")</f>
        <v/>
      </c>
      <c r="K564" s="409" t="str">
        <f>IFERROR(IF(I564="","",VLOOKUP(I564,国・地域!A:C,3,FALSE)),"正しい番号を入力してください")</f>
        <v/>
      </c>
      <c r="L564" s="381"/>
      <c r="M564" s="410"/>
      <c r="N564" s="411"/>
      <c r="O564" s="411"/>
      <c r="P564" s="411"/>
      <c r="Q564" s="411"/>
      <c r="R564" s="411"/>
      <c r="S564" s="411"/>
      <c r="T564" s="411"/>
      <c r="U564" s="412"/>
      <c r="V564" s="413"/>
      <c r="W564" s="412"/>
      <c r="X564" s="413"/>
      <c r="Y564" s="414"/>
      <c r="Z564" s="415"/>
      <c r="AA564" s="416"/>
      <c r="AB564" s="417"/>
      <c r="AC564" s="416"/>
      <c r="AD564" s="415"/>
      <c r="AE564" s="418"/>
      <c r="AF564" s="417"/>
      <c r="AG564" s="416"/>
      <c r="AH564" s="415"/>
      <c r="AI564" s="418"/>
      <c r="AJ564" s="417"/>
      <c r="AK564" s="416"/>
      <c r="AL564" s="415"/>
      <c r="AM564" s="403"/>
      <c r="AN564" s="405"/>
      <c r="AO564" s="381"/>
      <c r="AP564" s="403"/>
      <c r="AQ564" s="405"/>
      <c r="AR564" s="419"/>
      <c r="AS564" s="420"/>
      <c r="AT564" s="403"/>
      <c r="AU564" s="405"/>
      <c r="AV564" s="419"/>
      <c r="AW564" s="421"/>
      <c r="AX564" s="105" t="str">
        <f t="shared" si="175"/>
        <v/>
      </c>
      <c r="AY564" s="105" t="str">
        <f t="shared" si="176"/>
        <v/>
      </c>
      <c r="AZ564" s="540"/>
      <c r="BA564" s="513">
        <f t="shared" si="177"/>
        <v>0</v>
      </c>
      <c r="BB564" s="513">
        <f t="shared" si="178"/>
        <v>0</v>
      </c>
      <c r="BC564" s="513">
        <f t="shared" si="179"/>
        <v>0</v>
      </c>
      <c r="BD564" s="513">
        <f t="shared" si="180"/>
        <v>0</v>
      </c>
      <c r="BE564" s="513">
        <f t="shared" si="181"/>
        <v>0</v>
      </c>
      <c r="BF564" s="513">
        <f t="shared" si="192"/>
        <v>0</v>
      </c>
      <c r="BG564" s="513">
        <f t="shared" si="182"/>
        <v>0</v>
      </c>
      <c r="BH564" s="513">
        <f t="shared" si="183"/>
        <v>0</v>
      </c>
      <c r="BI564" s="513">
        <f t="shared" si="184"/>
        <v>0</v>
      </c>
      <c r="BJ564" s="513">
        <f t="shared" si="185"/>
        <v>0</v>
      </c>
      <c r="BK564" s="513">
        <f t="shared" si="186"/>
        <v>0</v>
      </c>
      <c r="BL564" s="513">
        <f t="shared" si="187"/>
        <v>0</v>
      </c>
      <c r="BM564" s="513">
        <f t="shared" si="188"/>
        <v>0</v>
      </c>
      <c r="BN564" s="513"/>
      <c r="BO564" s="513">
        <f t="shared" si="189"/>
        <v>0</v>
      </c>
      <c r="BP564" s="540"/>
      <c r="BQ564" s="540"/>
      <c r="BR564" s="540"/>
      <c r="BS564" s="540"/>
      <c r="BT564" s="540"/>
      <c r="BU564" s="540"/>
      <c r="BV564" s="540"/>
      <c r="BW564" s="539"/>
      <c r="BX564" s="539"/>
      <c r="BY564" s="539"/>
      <c r="BZ564" s="539"/>
      <c r="CA564" s="539"/>
      <c r="CB564" s="539"/>
      <c r="CC564" s="539"/>
      <c r="CD564" s="539"/>
      <c r="CE564" s="539"/>
      <c r="CF564" s="539"/>
      <c r="CG564" s="539"/>
      <c r="CH564" s="539"/>
      <c r="CI564" s="539"/>
      <c r="CJ564" s="539"/>
      <c r="CK564" s="539"/>
      <c r="CL564" s="539"/>
      <c r="CM564" s="539"/>
      <c r="CN564" s="539"/>
      <c r="CO564" s="539"/>
      <c r="CP564" s="364"/>
      <c r="CQ564" s="364"/>
    </row>
    <row r="565" spans="1:95" s="37" customFormat="1" ht="37.5" customHeight="1" x14ac:dyDescent="0.15">
      <c r="A565" s="687" t="str">
        <f>IF(B565&lt;&gt;"",設定!$C$4,"")</f>
        <v/>
      </c>
      <c r="B565" s="253" t="str">
        <f t="shared" si="190"/>
        <v/>
      </c>
      <c r="C565" s="444">
        <f t="shared" si="191"/>
        <v>553</v>
      </c>
      <c r="D565" s="767"/>
      <c r="E565" s="403"/>
      <c r="F565" s="404"/>
      <c r="G565" s="405"/>
      <c r="H565" s="406"/>
      <c r="I565" s="407"/>
      <c r="J565" s="408" t="str">
        <f>IFERROR(IF(I565="","",VLOOKUP(I565,国・地域!A:C,2,FALSE)),"正しい番号を入力してください")</f>
        <v/>
      </c>
      <c r="K565" s="409" t="str">
        <f>IFERROR(IF(I565="","",VLOOKUP(I565,国・地域!A:C,3,FALSE)),"正しい番号を入力してください")</f>
        <v/>
      </c>
      <c r="L565" s="381"/>
      <c r="M565" s="410"/>
      <c r="N565" s="411"/>
      <c r="O565" s="411"/>
      <c r="P565" s="411"/>
      <c r="Q565" s="411"/>
      <c r="R565" s="411"/>
      <c r="S565" s="411"/>
      <c r="T565" s="411"/>
      <c r="U565" s="412"/>
      <c r="V565" s="413"/>
      <c r="W565" s="412"/>
      <c r="X565" s="413"/>
      <c r="Y565" s="414"/>
      <c r="Z565" s="415"/>
      <c r="AA565" s="416"/>
      <c r="AB565" s="417"/>
      <c r="AC565" s="416"/>
      <c r="AD565" s="415"/>
      <c r="AE565" s="418"/>
      <c r="AF565" s="417"/>
      <c r="AG565" s="416"/>
      <c r="AH565" s="415"/>
      <c r="AI565" s="418"/>
      <c r="AJ565" s="417"/>
      <c r="AK565" s="416"/>
      <c r="AL565" s="415"/>
      <c r="AM565" s="403"/>
      <c r="AN565" s="405"/>
      <c r="AO565" s="381"/>
      <c r="AP565" s="403"/>
      <c r="AQ565" s="405"/>
      <c r="AR565" s="419"/>
      <c r="AS565" s="420"/>
      <c r="AT565" s="403"/>
      <c r="AU565" s="405"/>
      <c r="AV565" s="419"/>
      <c r="AW565" s="421"/>
      <c r="AX565" s="105" t="str">
        <f t="shared" si="175"/>
        <v/>
      </c>
      <c r="AY565" s="105" t="str">
        <f t="shared" si="176"/>
        <v/>
      </c>
      <c r="AZ565" s="540"/>
      <c r="BA565" s="513">
        <f t="shared" si="177"/>
        <v>0</v>
      </c>
      <c r="BB565" s="513">
        <f t="shared" si="178"/>
        <v>0</v>
      </c>
      <c r="BC565" s="513">
        <f t="shared" si="179"/>
        <v>0</v>
      </c>
      <c r="BD565" s="513">
        <f t="shared" si="180"/>
        <v>0</v>
      </c>
      <c r="BE565" s="513">
        <f t="shared" si="181"/>
        <v>0</v>
      </c>
      <c r="BF565" s="513">
        <f t="shared" si="192"/>
        <v>0</v>
      </c>
      <c r="BG565" s="513">
        <f t="shared" si="182"/>
        <v>0</v>
      </c>
      <c r="BH565" s="513">
        <f t="shared" si="183"/>
        <v>0</v>
      </c>
      <c r="BI565" s="513">
        <f t="shared" si="184"/>
        <v>0</v>
      </c>
      <c r="BJ565" s="513">
        <f t="shared" si="185"/>
        <v>0</v>
      </c>
      <c r="BK565" s="513">
        <f t="shared" si="186"/>
        <v>0</v>
      </c>
      <c r="BL565" s="513">
        <f t="shared" si="187"/>
        <v>0</v>
      </c>
      <c r="BM565" s="513">
        <f t="shared" si="188"/>
        <v>0</v>
      </c>
      <c r="BN565" s="513"/>
      <c r="BO565" s="513">
        <f t="shared" si="189"/>
        <v>0</v>
      </c>
      <c r="BP565" s="540"/>
      <c r="BQ565" s="540"/>
      <c r="BR565" s="540"/>
      <c r="BS565" s="540"/>
      <c r="BT565" s="540"/>
      <c r="BU565" s="540"/>
      <c r="BV565" s="540"/>
      <c r="BW565" s="539"/>
      <c r="BX565" s="539"/>
      <c r="BY565" s="539"/>
      <c r="BZ565" s="539"/>
      <c r="CA565" s="539"/>
      <c r="CB565" s="539"/>
      <c r="CC565" s="539"/>
      <c r="CD565" s="539"/>
      <c r="CE565" s="539"/>
      <c r="CF565" s="539"/>
      <c r="CG565" s="539"/>
      <c r="CH565" s="539"/>
      <c r="CI565" s="539"/>
      <c r="CJ565" s="539"/>
      <c r="CK565" s="539"/>
      <c r="CL565" s="539"/>
      <c r="CM565" s="539"/>
      <c r="CN565" s="539"/>
      <c r="CO565" s="539"/>
      <c r="CP565" s="364"/>
      <c r="CQ565" s="364"/>
    </row>
    <row r="566" spans="1:95" s="37" customFormat="1" ht="37.5" customHeight="1" x14ac:dyDescent="0.15">
      <c r="A566" s="687" t="str">
        <f>IF(B566&lt;&gt;"",設定!$C$4,"")</f>
        <v/>
      </c>
      <c r="B566" s="253" t="str">
        <f t="shared" si="190"/>
        <v/>
      </c>
      <c r="C566" s="444">
        <f t="shared" si="191"/>
        <v>554</v>
      </c>
      <c r="D566" s="767"/>
      <c r="E566" s="403"/>
      <c r="F566" s="404"/>
      <c r="G566" s="405"/>
      <c r="H566" s="406"/>
      <c r="I566" s="407"/>
      <c r="J566" s="408" t="str">
        <f>IFERROR(IF(I566="","",VLOOKUP(I566,国・地域!A:C,2,FALSE)),"正しい番号を入力してください")</f>
        <v/>
      </c>
      <c r="K566" s="409" t="str">
        <f>IFERROR(IF(I566="","",VLOOKUP(I566,国・地域!A:C,3,FALSE)),"正しい番号を入力してください")</f>
        <v/>
      </c>
      <c r="L566" s="381"/>
      <c r="M566" s="410"/>
      <c r="N566" s="411"/>
      <c r="O566" s="411"/>
      <c r="P566" s="411"/>
      <c r="Q566" s="411"/>
      <c r="R566" s="411"/>
      <c r="S566" s="411"/>
      <c r="T566" s="411"/>
      <c r="U566" s="412"/>
      <c r="V566" s="413"/>
      <c r="W566" s="412"/>
      <c r="X566" s="413"/>
      <c r="Y566" s="414"/>
      <c r="Z566" s="415"/>
      <c r="AA566" s="416"/>
      <c r="AB566" s="417"/>
      <c r="AC566" s="416"/>
      <c r="AD566" s="415"/>
      <c r="AE566" s="418"/>
      <c r="AF566" s="417"/>
      <c r="AG566" s="416"/>
      <c r="AH566" s="415"/>
      <c r="AI566" s="418"/>
      <c r="AJ566" s="417"/>
      <c r="AK566" s="416"/>
      <c r="AL566" s="415"/>
      <c r="AM566" s="403"/>
      <c r="AN566" s="405"/>
      <c r="AO566" s="381"/>
      <c r="AP566" s="403"/>
      <c r="AQ566" s="405"/>
      <c r="AR566" s="419"/>
      <c r="AS566" s="420"/>
      <c r="AT566" s="403"/>
      <c r="AU566" s="405"/>
      <c r="AV566" s="419"/>
      <c r="AW566" s="421"/>
      <c r="AX566" s="105" t="str">
        <f t="shared" si="175"/>
        <v/>
      </c>
      <c r="AY566" s="105" t="str">
        <f t="shared" si="176"/>
        <v/>
      </c>
      <c r="AZ566" s="540"/>
      <c r="BA566" s="513">
        <f t="shared" si="177"/>
        <v>0</v>
      </c>
      <c r="BB566" s="513">
        <f t="shared" si="178"/>
        <v>0</v>
      </c>
      <c r="BC566" s="513">
        <f t="shared" si="179"/>
        <v>0</v>
      </c>
      <c r="BD566" s="513">
        <f t="shared" si="180"/>
        <v>0</v>
      </c>
      <c r="BE566" s="513">
        <f t="shared" si="181"/>
        <v>0</v>
      </c>
      <c r="BF566" s="513">
        <f t="shared" si="192"/>
        <v>0</v>
      </c>
      <c r="BG566" s="513">
        <f t="shared" si="182"/>
        <v>0</v>
      </c>
      <c r="BH566" s="513">
        <f t="shared" si="183"/>
        <v>0</v>
      </c>
      <c r="BI566" s="513">
        <f t="shared" si="184"/>
        <v>0</v>
      </c>
      <c r="BJ566" s="513">
        <f t="shared" si="185"/>
        <v>0</v>
      </c>
      <c r="BK566" s="513">
        <f t="shared" si="186"/>
        <v>0</v>
      </c>
      <c r="BL566" s="513">
        <f t="shared" si="187"/>
        <v>0</v>
      </c>
      <c r="BM566" s="513">
        <f t="shared" si="188"/>
        <v>0</v>
      </c>
      <c r="BN566" s="513"/>
      <c r="BO566" s="513">
        <f t="shared" si="189"/>
        <v>0</v>
      </c>
      <c r="BP566" s="540"/>
      <c r="BQ566" s="540"/>
      <c r="BR566" s="540"/>
      <c r="BS566" s="540"/>
      <c r="BT566" s="540"/>
      <c r="BU566" s="540"/>
      <c r="BV566" s="540"/>
      <c r="BW566" s="539"/>
      <c r="BX566" s="539"/>
      <c r="BY566" s="539"/>
      <c r="BZ566" s="539"/>
      <c r="CA566" s="539"/>
      <c r="CB566" s="539"/>
      <c r="CC566" s="539"/>
      <c r="CD566" s="539"/>
      <c r="CE566" s="539"/>
      <c r="CF566" s="539"/>
      <c r="CG566" s="539"/>
      <c r="CH566" s="539"/>
      <c r="CI566" s="539"/>
      <c r="CJ566" s="539"/>
      <c r="CK566" s="539"/>
      <c r="CL566" s="539"/>
      <c r="CM566" s="539"/>
      <c r="CN566" s="539"/>
      <c r="CO566" s="539"/>
      <c r="CP566" s="364"/>
      <c r="CQ566" s="364"/>
    </row>
    <row r="567" spans="1:95" s="37" customFormat="1" ht="37.5" customHeight="1" x14ac:dyDescent="0.15">
      <c r="A567" s="738" t="str">
        <f>IF(B567&lt;&gt;"",設定!$C$4,"")</f>
        <v/>
      </c>
      <c r="B567" s="254" t="str">
        <f t="shared" si="190"/>
        <v/>
      </c>
      <c r="C567" s="445">
        <f t="shared" si="191"/>
        <v>555</v>
      </c>
      <c r="D567" s="768"/>
      <c r="E567" s="422"/>
      <c r="F567" s="423"/>
      <c r="G567" s="424"/>
      <c r="H567" s="425"/>
      <c r="I567" s="426"/>
      <c r="J567" s="427" t="str">
        <f>IFERROR(IF(I567="","",VLOOKUP(I567,国・地域!A:C,2,FALSE)),"正しい番号を入力してください")</f>
        <v/>
      </c>
      <c r="K567" s="428" t="str">
        <f>IFERROR(IF(I567="","",VLOOKUP(I567,国・地域!A:C,3,FALSE)),"正しい番号を入力してください")</f>
        <v/>
      </c>
      <c r="L567" s="382"/>
      <c r="M567" s="429"/>
      <c r="N567" s="430"/>
      <c r="O567" s="430"/>
      <c r="P567" s="430"/>
      <c r="Q567" s="430"/>
      <c r="R567" s="430"/>
      <c r="S567" s="430"/>
      <c r="T567" s="430"/>
      <c r="U567" s="431"/>
      <c r="V567" s="432"/>
      <c r="W567" s="431"/>
      <c r="X567" s="432"/>
      <c r="Y567" s="433"/>
      <c r="Z567" s="434"/>
      <c r="AA567" s="435"/>
      <c r="AB567" s="436"/>
      <c r="AC567" s="435"/>
      <c r="AD567" s="434"/>
      <c r="AE567" s="437"/>
      <c r="AF567" s="436"/>
      <c r="AG567" s="435"/>
      <c r="AH567" s="434"/>
      <c r="AI567" s="437"/>
      <c r="AJ567" s="436"/>
      <c r="AK567" s="435"/>
      <c r="AL567" s="434"/>
      <c r="AM567" s="422"/>
      <c r="AN567" s="424"/>
      <c r="AO567" s="382"/>
      <c r="AP567" s="422"/>
      <c r="AQ567" s="424"/>
      <c r="AR567" s="438"/>
      <c r="AS567" s="439"/>
      <c r="AT567" s="422"/>
      <c r="AU567" s="424"/>
      <c r="AV567" s="438"/>
      <c r="AW567" s="440"/>
      <c r="AX567" s="105" t="str">
        <f t="shared" si="175"/>
        <v/>
      </c>
      <c r="AY567" s="105" t="str">
        <f t="shared" si="176"/>
        <v/>
      </c>
      <c r="AZ567" s="540"/>
      <c r="BA567" s="513">
        <f t="shared" si="177"/>
        <v>0</v>
      </c>
      <c r="BB567" s="513">
        <f t="shared" si="178"/>
        <v>0</v>
      </c>
      <c r="BC567" s="513">
        <f t="shared" si="179"/>
        <v>0</v>
      </c>
      <c r="BD567" s="513">
        <f t="shared" si="180"/>
        <v>0</v>
      </c>
      <c r="BE567" s="513">
        <f t="shared" si="181"/>
        <v>0</v>
      </c>
      <c r="BF567" s="513">
        <f t="shared" si="192"/>
        <v>0</v>
      </c>
      <c r="BG567" s="513">
        <f t="shared" si="182"/>
        <v>0</v>
      </c>
      <c r="BH567" s="513">
        <f t="shared" si="183"/>
        <v>0</v>
      </c>
      <c r="BI567" s="513">
        <f t="shared" si="184"/>
        <v>0</v>
      </c>
      <c r="BJ567" s="513">
        <f t="shared" si="185"/>
        <v>0</v>
      </c>
      <c r="BK567" s="513">
        <f t="shared" si="186"/>
        <v>0</v>
      </c>
      <c r="BL567" s="513">
        <f t="shared" si="187"/>
        <v>0</v>
      </c>
      <c r="BM567" s="513">
        <f t="shared" si="188"/>
        <v>0</v>
      </c>
      <c r="BN567" s="513"/>
      <c r="BO567" s="513">
        <f t="shared" si="189"/>
        <v>0</v>
      </c>
      <c r="BP567" s="540"/>
      <c r="BQ567" s="540"/>
      <c r="BR567" s="540"/>
      <c r="BS567" s="540"/>
      <c r="BT567" s="540"/>
      <c r="BU567" s="540"/>
      <c r="BV567" s="540"/>
      <c r="BW567" s="539"/>
      <c r="BX567" s="539"/>
      <c r="BY567" s="539"/>
      <c r="BZ567" s="539"/>
      <c r="CA567" s="539"/>
      <c r="CB567" s="539"/>
      <c r="CC567" s="539"/>
      <c r="CD567" s="539"/>
      <c r="CE567" s="539"/>
      <c r="CF567" s="539"/>
      <c r="CG567" s="539"/>
      <c r="CH567" s="539"/>
      <c r="CI567" s="539"/>
      <c r="CJ567" s="539"/>
      <c r="CK567" s="539"/>
      <c r="CL567" s="539"/>
      <c r="CM567" s="539"/>
      <c r="CN567" s="539"/>
      <c r="CO567" s="539"/>
      <c r="CP567" s="364"/>
      <c r="CQ567" s="364"/>
    </row>
    <row r="568" spans="1:95" s="37" customFormat="1" ht="37.5" customHeight="1" x14ac:dyDescent="0.15">
      <c r="A568" s="739" t="str">
        <f>IF(B568&lt;&gt;"",設定!$C$4,"")</f>
        <v/>
      </c>
      <c r="B568" s="731" t="str">
        <f t="shared" si="190"/>
        <v/>
      </c>
      <c r="C568" s="376">
        <f t="shared" si="191"/>
        <v>556</v>
      </c>
      <c r="D568" s="766"/>
      <c r="E568" s="384"/>
      <c r="F568" s="385"/>
      <c r="G568" s="386"/>
      <c r="H568" s="387"/>
      <c r="I568" s="388"/>
      <c r="J568" s="389" t="str">
        <f>IFERROR(IF(I568="","",VLOOKUP(I568,国・地域!A:C,2,FALSE)),"正しい番号を入力してください")</f>
        <v/>
      </c>
      <c r="K568" s="390" t="str">
        <f>IFERROR(IF(I568="","",VLOOKUP(I568,国・地域!A:C,3,FALSE)),"正しい番号を入力してください")</f>
        <v/>
      </c>
      <c r="L568" s="383"/>
      <c r="M568" s="391"/>
      <c r="N568" s="392"/>
      <c r="O568" s="392"/>
      <c r="P568" s="392"/>
      <c r="Q568" s="392"/>
      <c r="R568" s="392"/>
      <c r="S568" s="392"/>
      <c r="T568" s="392"/>
      <c r="U568" s="393"/>
      <c r="V568" s="394"/>
      <c r="W568" s="393"/>
      <c r="X568" s="394"/>
      <c r="Y568" s="395"/>
      <c r="Z568" s="396"/>
      <c r="AA568" s="397"/>
      <c r="AB568" s="398"/>
      <c r="AC568" s="397"/>
      <c r="AD568" s="396"/>
      <c r="AE568" s="399"/>
      <c r="AF568" s="398"/>
      <c r="AG568" s="397"/>
      <c r="AH568" s="396"/>
      <c r="AI568" s="399"/>
      <c r="AJ568" s="398"/>
      <c r="AK568" s="397"/>
      <c r="AL568" s="396"/>
      <c r="AM568" s="384"/>
      <c r="AN568" s="386"/>
      <c r="AO568" s="383"/>
      <c r="AP568" s="384"/>
      <c r="AQ568" s="386"/>
      <c r="AR568" s="400"/>
      <c r="AS568" s="401"/>
      <c r="AT568" s="384"/>
      <c r="AU568" s="386"/>
      <c r="AV568" s="400"/>
      <c r="AW568" s="402"/>
      <c r="AX568" s="105" t="str">
        <f t="shared" si="175"/>
        <v/>
      </c>
      <c r="AY568" s="105" t="str">
        <f t="shared" si="176"/>
        <v/>
      </c>
      <c r="AZ568" s="540"/>
      <c r="BA568" s="513">
        <f t="shared" si="177"/>
        <v>0</v>
      </c>
      <c r="BB568" s="513">
        <f t="shared" si="178"/>
        <v>0</v>
      </c>
      <c r="BC568" s="513">
        <f t="shared" si="179"/>
        <v>0</v>
      </c>
      <c r="BD568" s="513">
        <f t="shared" si="180"/>
        <v>0</v>
      </c>
      <c r="BE568" s="513">
        <f t="shared" si="181"/>
        <v>0</v>
      </c>
      <c r="BF568" s="513">
        <f t="shared" si="192"/>
        <v>0</v>
      </c>
      <c r="BG568" s="513">
        <f t="shared" si="182"/>
        <v>0</v>
      </c>
      <c r="BH568" s="513">
        <f t="shared" si="183"/>
        <v>0</v>
      </c>
      <c r="BI568" s="513">
        <f t="shared" si="184"/>
        <v>0</v>
      </c>
      <c r="BJ568" s="513">
        <f t="shared" si="185"/>
        <v>0</v>
      </c>
      <c r="BK568" s="513">
        <f t="shared" si="186"/>
        <v>0</v>
      </c>
      <c r="BL568" s="513">
        <f t="shared" si="187"/>
        <v>0</v>
      </c>
      <c r="BM568" s="513">
        <f t="shared" si="188"/>
        <v>0</v>
      </c>
      <c r="BN568" s="513"/>
      <c r="BO568" s="513">
        <f t="shared" si="189"/>
        <v>0</v>
      </c>
      <c r="BP568" s="540"/>
      <c r="BQ568" s="540"/>
      <c r="BR568" s="540"/>
      <c r="BS568" s="540"/>
      <c r="BT568" s="540"/>
      <c r="BU568" s="540"/>
      <c r="BV568" s="540"/>
      <c r="BW568" s="539"/>
      <c r="BX568" s="539"/>
      <c r="BY568" s="539"/>
      <c r="BZ568" s="539"/>
      <c r="CA568" s="539"/>
      <c r="CB568" s="539"/>
      <c r="CC568" s="539"/>
      <c r="CD568" s="539"/>
      <c r="CE568" s="539"/>
      <c r="CF568" s="539"/>
      <c r="CG568" s="539"/>
      <c r="CH568" s="539"/>
      <c r="CI568" s="539"/>
      <c r="CJ568" s="539"/>
      <c r="CK568" s="539"/>
      <c r="CL568" s="539"/>
      <c r="CM568" s="539"/>
      <c r="CN568" s="539"/>
      <c r="CO568" s="539"/>
      <c r="CP568" s="364"/>
      <c r="CQ568" s="364"/>
    </row>
    <row r="569" spans="1:95" s="37" customFormat="1" ht="37.5" customHeight="1" x14ac:dyDescent="0.15">
      <c r="A569" s="687" t="str">
        <f>IF(B569&lt;&gt;"",設定!$C$4,"")</f>
        <v/>
      </c>
      <c r="B569" s="253" t="str">
        <f t="shared" si="190"/>
        <v/>
      </c>
      <c r="C569" s="444">
        <f t="shared" si="191"/>
        <v>557</v>
      </c>
      <c r="D569" s="767"/>
      <c r="E569" s="403"/>
      <c r="F569" s="404"/>
      <c r="G569" s="405"/>
      <c r="H569" s="406"/>
      <c r="I569" s="407"/>
      <c r="J569" s="408" t="str">
        <f>IFERROR(IF(I569="","",VLOOKUP(I569,国・地域!A:C,2,FALSE)),"正しい番号を入力してください")</f>
        <v/>
      </c>
      <c r="K569" s="409" t="str">
        <f>IFERROR(IF(I569="","",VLOOKUP(I569,国・地域!A:C,3,FALSE)),"正しい番号を入力してください")</f>
        <v/>
      </c>
      <c r="L569" s="381"/>
      <c r="M569" s="410"/>
      <c r="N569" s="411"/>
      <c r="O569" s="411"/>
      <c r="P569" s="411"/>
      <c r="Q569" s="411"/>
      <c r="R569" s="411"/>
      <c r="S569" s="411"/>
      <c r="T569" s="411"/>
      <c r="U569" s="412"/>
      <c r="V569" s="413"/>
      <c r="W569" s="412"/>
      <c r="X569" s="413"/>
      <c r="Y569" s="414"/>
      <c r="Z569" s="415"/>
      <c r="AA569" s="416"/>
      <c r="AB569" s="417"/>
      <c r="AC569" s="416"/>
      <c r="AD569" s="415"/>
      <c r="AE569" s="418"/>
      <c r="AF569" s="417"/>
      <c r="AG569" s="416"/>
      <c r="AH569" s="415"/>
      <c r="AI569" s="418"/>
      <c r="AJ569" s="417"/>
      <c r="AK569" s="416"/>
      <c r="AL569" s="415"/>
      <c r="AM569" s="403"/>
      <c r="AN569" s="405"/>
      <c r="AO569" s="381"/>
      <c r="AP569" s="403"/>
      <c r="AQ569" s="405"/>
      <c r="AR569" s="419"/>
      <c r="AS569" s="420"/>
      <c r="AT569" s="403"/>
      <c r="AU569" s="405"/>
      <c r="AV569" s="419"/>
      <c r="AW569" s="421"/>
      <c r="AX569" s="105" t="str">
        <f t="shared" si="175"/>
        <v/>
      </c>
      <c r="AY569" s="105" t="str">
        <f t="shared" si="176"/>
        <v/>
      </c>
      <c r="AZ569" s="540"/>
      <c r="BA569" s="513">
        <f t="shared" si="177"/>
        <v>0</v>
      </c>
      <c r="BB569" s="513">
        <f t="shared" si="178"/>
        <v>0</v>
      </c>
      <c r="BC569" s="513">
        <f t="shared" si="179"/>
        <v>0</v>
      </c>
      <c r="BD569" s="513">
        <f t="shared" si="180"/>
        <v>0</v>
      </c>
      <c r="BE569" s="513">
        <f t="shared" si="181"/>
        <v>0</v>
      </c>
      <c r="BF569" s="513">
        <f t="shared" si="192"/>
        <v>0</v>
      </c>
      <c r="BG569" s="513">
        <f t="shared" si="182"/>
        <v>0</v>
      </c>
      <c r="BH569" s="513">
        <f t="shared" si="183"/>
        <v>0</v>
      </c>
      <c r="BI569" s="513">
        <f t="shared" si="184"/>
        <v>0</v>
      </c>
      <c r="BJ569" s="513">
        <f t="shared" si="185"/>
        <v>0</v>
      </c>
      <c r="BK569" s="513">
        <f t="shared" si="186"/>
        <v>0</v>
      </c>
      <c r="BL569" s="513">
        <f t="shared" si="187"/>
        <v>0</v>
      </c>
      <c r="BM569" s="513">
        <f t="shared" si="188"/>
        <v>0</v>
      </c>
      <c r="BN569" s="513"/>
      <c r="BO569" s="513">
        <f t="shared" si="189"/>
        <v>0</v>
      </c>
      <c r="BP569" s="540"/>
      <c r="BQ569" s="540"/>
      <c r="BR569" s="540"/>
      <c r="BS569" s="540"/>
      <c r="BT569" s="540"/>
      <c r="BU569" s="540"/>
      <c r="BV569" s="540"/>
      <c r="BW569" s="539"/>
      <c r="BX569" s="539"/>
      <c r="BY569" s="539"/>
      <c r="BZ569" s="539"/>
      <c r="CA569" s="539"/>
      <c r="CB569" s="539"/>
      <c r="CC569" s="539"/>
      <c r="CD569" s="539"/>
      <c r="CE569" s="539"/>
      <c r="CF569" s="539"/>
      <c r="CG569" s="539"/>
      <c r="CH569" s="539"/>
      <c r="CI569" s="539"/>
      <c r="CJ569" s="539"/>
      <c r="CK569" s="539"/>
      <c r="CL569" s="539"/>
      <c r="CM569" s="539"/>
      <c r="CN569" s="539"/>
      <c r="CO569" s="539"/>
      <c r="CP569" s="364"/>
      <c r="CQ569" s="364"/>
    </row>
    <row r="570" spans="1:95" s="37" customFormat="1" ht="37.5" customHeight="1" x14ac:dyDescent="0.15">
      <c r="A570" s="687" t="str">
        <f>IF(B570&lt;&gt;"",設定!$C$4,"")</f>
        <v/>
      </c>
      <c r="B570" s="253" t="str">
        <f t="shared" si="190"/>
        <v/>
      </c>
      <c r="C570" s="444">
        <f t="shared" si="191"/>
        <v>558</v>
      </c>
      <c r="D570" s="767"/>
      <c r="E570" s="403"/>
      <c r="F570" s="404"/>
      <c r="G570" s="405"/>
      <c r="H570" s="406"/>
      <c r="I570" s="407"/>
      <c r="J570" s="408" t="str">
        <f>IFERROR(IF(I570="","",VLOOKUP(I570,国・地域!A:C,2,FALSE)),"正しい番号を入力してください")</f>
        <v/>
      </c>
      <c r="K570" s="409" t="str">
        <f>IFERROR(IF(I570="","",VLOOKUP(I570,国・地域!A:C,3,FALSE)),"正しい番号を入力してください")</f>
        <v/>
      </c>
      <c r="L570" s="381"/>
      <c r="M570" s="410"/>
      <c r="N570" s="411"/>
      <c r="O570" s="411"/>
      <c r="P570" s="411"/>
      <c r="Q570" s="411"/>
      <c r="R570" s="411"/>
      <c r="S570" s="411"/>
      <c r="T570" s="411"/>
      <c r="U570" s="412"/>
      <c r="V570" s="413"/>
      <c r="W570" s="412"/>
      <c r="X570" s="413"/>
      <c r="Y570" s="414"/>
      <c r="Z570" s="415"/>
      <c r="AA570" s="416"/>
      <c r="AB570" s="417"/>
      <c r="AC570" s="416"/>
      <c r="AD570" s="415"/>
      <c r="AE570" s="418"/>
      <c r="AF570" s="417"/>
      <c r="AG570" s="416"/>
      <c r="AH570" s="415"/>
      <c r="AI570" s="418"/>
      <c r="AJ570" s="417"/>
      <c r="AK570" s="416"/>
      <c r="AL570" s="415"/>
      <c r="AM570" s="403"/>
      <c r="AN570" s="405"/>
      <c r="AO570" s="381"/>
      <c r="AP570" s="403"/>
      <c r="AQ570" s="405"/>
      <c r="AR570" s="419"/>
      <c r="AS570" s="420"/>
      <c r="AT570" s="403"/>
      <c r="AU570" s="405"/>
      <c r="AV570" s="419"/>
      <c r="AW570" s="421"/>
      <c r="AX570" s="105" t="str">
        <f t="shared" si="175"/>
        <v/>
      </c>
      <c r="AY570" s="105" t="str">
        <f t="shared" si="176"/>
        <v/>
      </c>
      <c r="AZ570" s="540"/>
      <c r="BA570" s="513">
        <f t="shared" si="177"/>
        <v>0</v>
      </c>
      <c r="BB570" s="513">
        <f t="shared" si="178"/>
        <v>0</v>
      </c>
      <c r="BC570" s="513">
        <f t="shared" si="179"/>
        <v>0</v>
      </c>
      <c r="BD570" s="513">
        <f t="shared" si="180"/>
        <v>0</v>
      </c>
      <c r="BE570" s="513">
        <f t="shared" si="181"/>
        <v>0</v>
      </c>
      <c r="BF570" s="513">
        <f t="shared" si="192"/>
        <v>0</v>
      </c>
      <c r="BG570" s="513">
        <f t="shared" si="182"/>
        <v>0</v>
      </c>
      <c r="BH570" s="513">
        <f t="shared" si="183"/>
        <v>0</v>
      </c>
      <c r="BI570" s="513">
        <f t="shared" si="184"/>
        <v>0</v>
      </c>
      <c r="BJ570" s="513">
        <f t="shared" si="185"/>
        <v>0</v>
      </c>
      <c r="BK570" s="513">
        <f t="shared" si="186"/>
        <v>0</v>
      </c>
      <c r="BL570" s="513">
        <f t="shared" si="187"/>
        <v>0</v>
      </c>
      <c r="BM570" s="513">
        <f t="shared" si="188"/>
        <v>0</v>
      </c>
      <c r="BN570" s="513"/>
      <c r="BO570" s="513">
        <f t="shared" si="189"/>
        <v>0</v>
      </c>
      <c r="BP570" s="540"/>
      <c r="BQ570" s="540"/>
      <c r="BR570" s="540"/>
      <c r="BS570" s="540"/>
      <c r="BT570" s="540"/>
      <c r="BU570" s="540"/>
      <c r="BV570" s="540"/>
      <c r="BW570" s="539"/>
      <c r="BX570" s="539"/>
      <c r="BY570" s="539"/>
      <c r="BZ570" s="539"/>
      <c r="CA570" s="539"/>
      <c r="CB570" s="539"/>
      <c r="CC570" s="539"/>
      <c r="CD570" s="539"/>
      <c r="CE570" s="539"/>
      <c r="CF570" s="539"/>
      <c r="CG570" s="539"/>
      <c r="CH570" s="539"/>
      <c r="CI570" s="539"/>
      <c r="CJ570" s="539"/>
      <c r="CK570" s="539"/>
      <c r="CL570" s="539"/>
      <c r="CM570" s="539"/>
      <c r="CN570" s="539"/>
      <c r="CO570" s="539"/>
      <c r="CP570" s="364"/>
      <c r="CQ570" s="364"/>
    </row>
    <row r="571" spans="1:95" s="37" customFormat="1" ht="37.5" customHeight="1" x14ac:dyDescent="0.15">
      <c r="A571" s="687" t="str">
        <f>IF(B571&lt;&gt;"",設定!$C$4,"")</f>
        <v/>
      </c>
      <c r="B571" s="253" t="str">
        <f t="shared" si="190"/>
        <v/>
      </c>
      <c r="C571" s="444">
        <f t="shared" si="191"/>
        <v>559</v>
      </c>
      <c r="D571" s="767"/>
      <c r="E571" s="403"/>
      <c r="F571" s="404"/>
      <c r="G571" s="405"/>
      <c r="H571" s="406"/>
      <c r="I571" s="407"/>
      <c r="J571" s="408" t="str">
        <f>IFERROR(IF(I571="","",VLOOKUP(I571,国・地域!A:C,2,FALSE)),"正しい番号を入力してください")</f>
        <v/>
      </c>
      <c r="K571" s="409" t="str">
        <f>IFERROR(IF(I571="","",VLOOKUP(I571,国・地域!A:C,3,FALSE)),"正しい番号を入力してください")</f>
        <v/>
      </c>
      <c r="L571" s="381"/>
      <c r="M571" s="410"/>
      <c r="N571" s="411"/>
      <c r="O571" s="411"/>
      <c r="P571" s="411"/>
      <c r="Q571" s="411"/>
      <c r="R571" s="411"/>
      <c r="S571" s="411"/>
      <c r="T571" s="411"/>
      <c r="U571" s="412"/>
      <c r="V571" s="413"/>
      <c r="W571" s="412"/>
      <c r="X571" s="413"/>
      <c r="Y571" s="414"/>
      <c r="Z571" s="415"/>
      <c r="AA571" s="416"/>
      <c r="AB571" s="417"/>
      <c r="AC571" s="416"/>
      <c r="AD571" s="415"/>
      <c r="AE571" s="418"/>
      <c r="AF571" s="417"/>
      <c r="AG571" s="416"/>
      <c r="AH571" s="415"/>
      <c r="AI571" s="418"/>
      <c r="AJ571" s="417"/>
      <c r="AK571" s="416"/>
      <c r="AL571" s="415"/>
      <c r="AM571" s="403"/>
      <c r="AN571" s="405"/>
      <c r="AO571" s="381"/>
      <c r="AP571" s="403"/>
      <c r="AQ571" s="405"/>
      <c r="AR571" s="419"/>
      <c r="AS571" s="420"/>
      <c r="AT571" s="403"/>
      <c r="AU571" s="405"/>
      <c r="AV571" s="419"/>
      <c r="AW571" s="421"/>
      <c r="AX571" s="105" t="str">
        <f t="shared" si="175"/>
        <v/>
      </c>
      <c r="AY571" s="105" t="str">
        <f t="shared" si="176"/>
        <v/>
      </c>
      <c r="AZ571" s="540"/>
      <c r="BA571" s="513">
        <f t="shared" si="177"/>
        <v>0</v>
      </c>
      <c r="BB571" s="513">
        <f t="shared" si="178"/>
        <v>0</v>
      </c>
      <c r="BC571" s="513">
        <f t="shared" si="179"/>
        <v>0</v>
      </c>
      <c r="BD571" s="513">
        <f t="shared" si="180"/>
        <v>0</v>
      </c>
      <c r="BE571" s="513">
        <f t="shared" si="181"/>
        <v>0</v>
      </c>
      <c r="BF571" s="513">
        <f t="shared" si="192"/>
        <v>0</v>
      </c>
      <c r="BG571" s="513">
        <f t="shared" si="182"/>
        <v>0</v>
      </c>
      <c r="BH571" s="513">
        <f t="shared" si="183"/>
        <v>0</v>
      </c>
      <c r="BI571" s="513">
        <f t="shared" si="184"/>
        <v>0</v>
      </c>
      <c r="BJ571" s="513">
        <f t="shared" si="185"/>
        <v>0</v>
      </c>
      <c r="BK571" s="513">
        <f t="shared" si="186"/>
        <v>0</v>
      </c>
      <c r="BL571" s="513">
        <f t="shared" si="187"/>
        <v>0</v>
      </c>
      <c r="BM571" s="513">
        <f t="shared" si="188"/>
        <v>0</v>
      </c>
      <c r="BN571" s="513"/>
      <c r="BO571" s="513">
        <f t="shared" si="189"/>
        <v>0</v>
      </c>
      <c r="BP571" s="540"/>
      <c r="BQ571" s="540"/>
      <c r="BR571" s="540"/>
      <c r="BS571" s="540"/>
      <c r="BT571" s="540"/>
      <c r="BU571" s="540"/>
      <c r="BV571" s="540"/>
      <c r="BW571" s="539"/>
      <c r="BX571" s="539"/>
      <c r="BY571" s="539"/>
      <c r="BZ571" s="539"/>
      <c r="CA571" s="539"/>
      <c r="CB571" s="539"/>
      <c r="CC571" s="539"/>
      <c r="CD571" s="539"/>
      <c r="CE571" s="539"/>
      <c r="CF571" s="539"/>
      <c r="CG571" s="539"/>
      <c r="CH571" s="539"/>
      <c r="CI571" s="539"/>
      <c r="CJ571" s="539"/>
      <c r="CK571" s="539"/>
      <c r="CL571" s="539"/>
      <c r="CM571" s="539"/>
      <c r="CN571" s="539"/>
      <c r="CO571" s="539"/>
      <c r="CP571" s="364"/>
      <c r="CQ571" s="364"/>
    </row>
    <row r="572" spans="1:95" s="37" customFormat="1" ht="37.5" customHeight="1" x14ac:dyDescent="0.15">
      <c r="A572" s="738" t="str">
        <f>IF(B572&lt;&gt;"",設定!$C$4,"")</f>
        <v/>
      </c>
      <c r="B572" s="254" t="str">
        <f t="shared" si="190"/>
        <v/>
      </c>
      <c r="C572" s="445">
        <f t="shared" si="191"/>
        <v>560</v>
      </c>
      <c r="D572" s="768"/>
      <c r="E572" s="422"/>
      <c r="F572" s="423"/>
      <c r="G572" s="424"/>
      <c r="H572" s="425"/>
      <c r="I572" s="426"/>
      <c r="J572" s="427" t="str">
        <f>IFERROR(IF(I572="","",VLOOKUP(I572,国・地域!A:C,2,FALSE)),"正しい番号を入力してください")</f>
        <v/>
      </c>
      <c r="K572" s="428" t="str">
        <f>IFERROR(IF(I572="","",VLOOKUP(I572,国・地域!A:C,3,FALSE)),"正しい番号を入力してください")</f>
        <v/>
      </c>
      <c r="L572" s="382"/>
      <c r="M572" s="429"/>
      <c r="N572" s="430"/>
      <c r="O572" s="430"/>
      <c r="P572" s="430"/>
      <c r="Q572" s="430"/>
      <c r="R572" s="430"/>
      <c r="S572" s="430"/>
      <c r="T572" s="430"/>
      <c r="U572" s="431"/>
      <c r="V572" s="432"/>
      <c r="W572" s="431"/>
      <c r="X572" s="432"/>
      <c r="Y572" s="433"/>
      <c r="Z572" s="434"/>
      <c r="AA572" s="435"/>
      <c r="AB572" s="436"/>
      <c r="AC572" s="435"/>
      <c r="AD572" s="434"/>
      <c r="AE572" s="437"/>
      <c r="AF572" s="436"/>
      <c r="AG572" s="435"/>
      <c r="AH572" s="434"/>
      <c r="AI572" s="437"/>
      <c r="AJ572" s="436"/>
      <c r="AK572" s="435"/>
      <c r="AL572" s="434"/>
      <c r="AM572" s="422"/>
      <c r="AN572" s="424"/>
      <c r="AO572" s="382"/>
      <c r="AP572" s="422"/>
      <c r="AQ572" s="424"/>
      <c r="AR572" s="438"/>
      <c r="AS572" s="439"/>
      <c r="AT572" s="422"/>
      <c r="AU572" s="424"/>
      <c r="AV572" s="438"/>
      <c r="AW572" s="440"/>
      <c r="AX572" s="105" t="str">
        <f t="shared" si="175"/>
        <v/>
      </c>
      <c r="AY572" s="105" t="str">
        <f t="shared" si="176"/>
        <v/>
      </c>
      <c r="AZ572" s="540"/>
      <c r="BA572" s="513">
        <f t="shared" si="177"/>
        <v>0</v>
      </c>
      <c r="BB572" s="513">
        <f t="shared" si="178"/>
        <v>0</v>
      </c>
      <c r="BC572" s="513">
        <f t="shared" si="179"/>
        <v>0</v>
      </c>
      <c r="BD572" s="513">
        <f t="shared" si="180"/>
        <v>0</v>
      </c>
      <c r="BE572" s="513">
        <f t="shared" si="181"/>
        <v>0</v>
      </c>
      <c r="BF572" s="513">
        <f t="shared" si="192"/>
        <v>0</v>
      </c>
      <c r="BG572" s="513">
        <f t="shared" si="182"/>
        <v>0</v>
      </c>
      <c r="BH572" s="513">
        <f t="shared" si="183"/>
        <v>0</v>
      </c>
      <c r="BI572" s="513">
        <f t="shared" si="184"/>
        <v>0</v>
      </c>
      <c r="BJ572" s="513">
        <f t="shared" si="185"/>
        <v>0</v>
      </c>
      <c r="BK572" s="513">
        <f t="shared" si="186"/>
        <v>0</v>
      </c>
      <c r="BL572" s="513">
        <f t="shared" si="187"/>
        <v>0</v>
      </c>
      <c r="BM572" s="513">
        <f t="shared" si="188"/>
        <v>0</v>
      </c>
      <c r="BN572" s="513"/>
      <c r="BO572" s="513">
        <f t="shared" si="189"/>
        <v>0</v>
      </c>
      <c r="BP572" s="540"/>
      <c r="BQ572" s="540"/>
      <c r="BR572" s="540"/>
      <c r="BS572" s="540"/>
      <c r="BT572" s="540"/>
      <c r="BU572" s="540"/>
      <c r="BV572" s="540"/>
      <c r="BW572" s="539"/>
      <c r="BX572" s="539"/>
      <c r="BY572" s="539"/>
      <c r="BZ572" s="539"/>
      <c r="CA572" s="539"/>
      <c r="CB572" s="539"/>
      <c r="CC572" s="539"/>
      <c r="CD572" s="539"/>
      <c r="CE572" s="539"/>
      <c r="CF572" s="539"/>
      <c r="CG572" s="539"/>
      <c r="CH572" s="539"/>
      <c r="CI572" s="539"/>
      <c r="CJ572" s="539"/>
      <c r="CK572" s="539"/>
      <c r="CL572" s="539"/>
      <c r="CM572" s="539"/>
      <c r="CN572" s="539"/>
      <c r="CO572" s="539"/>
      <c r="CP572" s="364"/>
      <c r="CQ572" s="364"/>
    </row>
    <row r="573" spans="1:95" s="37" customFormat="1" ht="37.5" customHeight="1" x14ac:dyDescent="0.15">
      <c r="A573" s="739" t="str">
        <f>IF(B573&lt;&gt;"",設定!$C$4,"")</f>
        <v/>
      </c>
      <c r="B573" s="731" t="str">
        <f t="shared" si="190"/>
        <v/>
      </c>
      <c r="C573" s="376">
        <f t="shared" si="191"/>
        <v>561</v>
      </c>
      <c r="D573" s="766"/>
      <c r="E573" s="384"/>
      <c r="F573" s="385"/>
      <c r="G573" s="386"/>
      <c r="H573" s="387"/>
      <c r="I573" s="388"/>
      <c r="J573" s="389" t="str">
        <f>IFERROR(IF(I573="","",VLOOKUP(I573,国・地域!A:C,2,FALSE)),"正しい番号を入力してください")</f>
        <v/>
      </c>
      <c r="K573" s="390" t="str">
        <f>IFERROR(IF(I573="","",VLOOKUP(I573,国・地域!A:C,3,FALSE)),"正しい番号を入力してください")</f>
        <v/>
      </c>
      <c r="L573" s="383"/>
      <c r="M573" s="391"/>
      <c r="N573" s="392"/>
      <c r="O573" s="392"/>
      <c r="P573" s="392"/>
      <c r="Q573" s="392"/>
      <c r="R573" s="392"/>
      <c r="S573" s="392"/>
      <c r="T573" s="392"/>
      <c r="U573" s="393"/>
      <c r="V573" s="394"/>
      <c r="W573" s="393"/>
      <c r="X573" s="394"/>
      <c r="Y573" s="395"/>
      <c r="Z573" s="396"/>
      <c r="AA573" s="397"/>
      <c r="AB573" s="398"/>
      <c r="AC573" s="397"/>
      <c r="AD573" s="396"/>
      <c r="AE573" s="399"/>
      <c r="AF573" s="398"/>
      <c r="AG573" s="397"/>
      <c r="AH573" s="396"/>
      <c r="AI573" s="399"/>
      <c r="AJ573" s="398"/>
      <c r="AK573" s="397"/>
      <c r="AL573" s="396"/>
      <c r="AM573" s="384"/>
      <c r="AN573" s="386"/>
      <c r="AO573" s="383"/>
      <c r="AP573" s="384"/>
      <c r="AQ573" s="386"/>
      <c r="AR573" s="400"/>
      <c r="AS573" s="401"/>
      <c r="AT573" s="384"/>
      <c r="AU573" s="386"/>
      <c r="AV573" s="400"/>
      <c r="AW573" s="402"/>
      <c r="AX573" s="105" t="str">
        <f t="shared" si="175"/>
        <v/>
      </c>
      <c r="AY573" s="105" t="str">
        <f t="shared" si="176"/>
        <v/>
      </c>
      <c r="AZ573" s="540"/>
      <c r="BA573" s="513">
        <f t="shared" si="177"/>
        <v>0</v>
      </c>
      <c r="BB573" s="513">
        <f t="shared" si="178"/>
        <v>0</v>
      </c>
      <c r="BC573" s="513">
        <f t="shared" si="179"/>
        <v>0</v>
      </c>
      <c r="BD573" s="513">
        <f t="shared" si="180"/>
        <v>0</v>
      </c>
      <c r="BE573" s="513">
        <f t="shared" si="181"/>
        <v>0</v>
      </c>
      <c r="BF573" s="513">
        <f t="shared" si="192"/>
        <v>0</v>
      </c>
      <c r="BG573" s="513">
        <f t="shared" si="182"/>
        <v>0</v>
      </c>
      <c r="BH573" s="513">
        <f t="shared" si="183"/>
        <v>0</v>
      </c>
      <c r="BI573" s="513">
        <f t="shared" si="184"/>
        <v>0</v>
      </c>
      <c r="BJ573" s="513">
        <f t="shared" si="185"/>
        <v>0</v>
      </c>
      <c r="BK573" s="513">
        <f t="shared" si="186"/>
        <v>0</v>
      </c>
      <c r="BL573" s="513">
        <f t="shared" si="187"/>
        <v>0</v>
      </c>
      <c r="BM573" s="513">
        <f t="shared" si="188"/>
        <v>0</v>
      </c>
      <c r="BN573" s="513"/>
      <c r="BO573" s="513">
        <f t="shared" si="189"/>
        <v>0</v>
      </c>
      <c r="BP573" s="540"/>
      <c r="BQ573" s="540"/>
      <c r="BR573" s="540"/>
      <c r="BS573" s="540"/>
      <c r="BT573" s="540"/>
      <c r="BU573" s="540"/>
      <c r="BV573" s="540"/>
      <c r="BW573" s="539"/>
      <c r="BX573" s="539"/>
      <c r="BY573" s="539"/>
      <c r="BZ573" s="539"/>
      <c r="CA573" s="539"/>
      <c r="CB573" s="539"/>
      <c r="CC573" s="539"/>
      <c r="CD573" s="539"/>
      <c r="CE573" s="539"/>
      <c r="CF573" s="539"/>
      <c r="CG573" s="539"/>
      <c r="CH573" s="539"/>
      <c r="CI573" s="539"/>
      <c r="CJ573" s="539"/>
      <c r="CK573" s="539"/>
      <c r="CL573" s="539"/>
      <c r="CM573" s="539"/>
      <c r="CN573" s="539"/>
      <c r="CO573" s="539"/>
      <c r="CP573" s="364"/>
      <c r="CQ573" s="364"/>
    </row>
    <row r="574" spans="1:95" s="37" customFormat="1" ht="37.5" customHeight="1" x14ac:dyDescent="0.15">
      <c r="A574" s="687" t="str">
        <f>IF(B574&lt;&gt;"",設定!$C$4,"")</f>
        <v/>
      </c>
      <c r="B574" s="253" t="str">
        <f t="shared" si="190"/>
        <v/>
      </c>
      <c r="C574" s="444">
        <f t="shared" si="191"/>
        <v>562</v>
      </c>
      <c r="D574" s="767"/>
      <c r="E574" s="403"/>
      <c r="F574" s="404"/>
      <c r="G574" s="405"/>
      <c r="H574" s="406"/>
      <c r="I574" s="407"/>
      <c r="J574" s="408" t="str">
        <f>IFERROR(IF(I574="","",VLOOKUP(I574,国・地域!A:C,2,FALSE)),"正しい番号を入力してください")</f>
        <v/>
      </c>
      <c r="K574" s="409" t="str">
        <f>IFERROR(IF(I574="","",VLOOKUP(I574,国・地域!A:C,3,FALSE)),"正しい番号を入力してください")</f>
        <v/>
      </c>
      <c r="L574" s="381"/>
      <c r="M574" s="410"/>
      <c r="N574" s="411"/>
      <c r="O574" s="411"/>
      <c r="P574" s="411"/>
      <c r="Q574" s="411"/>
      <c r="R574" s="411"/>
      <c r="S574" s="411"/>
      <c r="T574" s="411"/>
      <c r="U574" s="412"/>
      <c r="V574" s="413"/>
      <c r="W574" s="412"/>
      <c r="X574" s="413"/>
      <c r="Y574" s="414"/>
      <c r="Z574" s="415"/>
      <c r="AA574" s="416"/>
      <c r="AB574" s="417"/>
      <c r="AC574" s="416"/>
      <c r="AD574" s="415"/>
      <c r="AE574" s="418"/>
      <c r="AF574" s="417"/>
      <c r="AG574" s="416"/>
      <c r="AH574" s="415"/>
      <c r="AI574" s="418"/>
      <c r="AJ574" s="417"/>
      <c r="AK574" s="416"/>
      <c r="AL574" s="415"/>
      <c r="AM574" s="403"/>
      <c r="AN574" s="405"/>
      <c r="AO574" s="381"/>
      <c r="AP574" s="403"/>
      <c r="AQ574" s="405"/>
      <c r="AR574" s="419"/>
      <c r="AS574" s="420"/>
      <c r="AT574" s="403"/>
      <c r="AU574" s="405"/>
      <c r="AV574" s="419"/>
      <c r="AW574" s="421"/>
      <c r="AX574" s="105" t="str">
        <f t="shared" si="175"/>
        <v/>
      </c>
      <c r="AY574" s="105" t="str">
        <f t="shared" si="176"/>
        <v/>
      </c>
      <c r="AZ574" s="540"/>
      <c r="BA574" s="513">
        <f t="shared" si="177"/>
        <v>0</v>
      </c>
      <c r="BB574" s="513">
        <f t="shared" si="178"/>
        <v>0</v>
      </c>
      <c r="BC574" s="513">
        <f t="shared" si="179"/>
        <v>0</v>
      </c>
      <c r="BD574" s="513">
        <f t="shared" si="180"/>
        <v>0</v>
      </c>
      <c r="BE574" s="513">
        <f t="shared" si="181"/>
        <v>0</v>
      </c>
      <c r="BF574" s="513">
        <f t="shared" si="192"/>
        <v>0</v>
      </c>
      <c r="BG574" s="513">
        <f t="shared" si="182"/>
        <v>0</v>
      </c>
      <c r="BH574" s="513">
        <f t="shared" si="183"/>
        <v>0</v>
      </c>
      <c r="BI574" s="513">
        <f t="shared" si="184"/>
        <v>0</v>
      </c>
      <c r="BJ574" s="513">
        <f t="shared" si="185"/>
        <v>0</v>
      </c>
      <c r="BK574" s="513">
        <f t="shared" si="186"/>
        <v>0</v>
      </c>
      <c r="BL574" s="513">
        <f t="shared" si="187"/>
        <v>0</v>
      </c>
      <c r="BM574" s="513">
        <f t="shared" si="188"/>
        <v>0</v>
      </c>
      <c r="BN574" s="513"/>
      <c r="BO574" s="513">
        <f t="shared" si="189"/>
        <v>0</v>
      </c>
      <c r="BP574" s="540"/>
      <c r="BQ574" s="540"/>
      <c r="BR574" s="540"/>
      <c r="BS574" s="540"/>
      <c r="BT574" s="540"/>
      <c r="BU574" s="540"/>
      <c r="BV574" s="540"/>
      <c r="BW574" s="539"/>
      <c r="BX574" s="539"/>
      <c r="BY574" s="539"/>
      <c r="BZ574" s="539"/>
      <c r="CA574" s="539"/>
      <c r="CB574" s="539"/>
      <c r="CC574" s="539"/>
      <c r="CD574" s="539"/>
      <c r="CE574" s="539"/>
      <c r="CF574" s="539"/>
      <c r="CG574" s="539"/>
      <c r="CH574" s="539"/>
      <c r="CI574" s="539"/>
      <c r="CJ574" s="539"/>
      <c r="CK574" s="539"/>
      <c r="CL574" s="539"/>
      <c r="CM574" s="539"/>
      <c r="CN574" s="539"/>
      <c r="CO574" s="539"/>
      <c r="CP574" s="364"/>
      <c r="CQ574" s="364"/>
    </row>
    <row r="575" spans="1:95" s="37" customFormat="1" ht="37.5" customHeight="1" x14ac:dyDescent="0.15">
      <c r="A575" s="687" t="str">
        <f>IF(B575&lt;&gt;"",設定!$C$4,"")</f>
        <v/>
      </c>
      <c r="B575" s="253" t="str">
        <f t="shared" si="190"/>
        <v/>
      </c>
      <c r="C575" s="444">
        <f t="shared" si="191"/>
        <v>563</v>
      </c>
      <c r="D575" s="767"/>
      <c r="E575" s="403"/>
      <c r="F575" s="404"/>
      <c r="G575" s="405"/>
      <c r="H575" s="406"/>
      <c r="I575" s="407"/>
      <c r="J575" s="408" t="str">
        <f>IFERROR(IF(I575="","",VLOOKUP(I575,国・地域!A:C,2,FALSE)),"正しい番号を入力してください")</f>
        <v/>
      </c>
      <c r="K575" s="409" t="str">
        <f>IFERROR(IF(I575="","",VLOOKUP(I575,国・地域!A:C,3,FALSE)),"正しい番号を入力してください")</f>
        <v/>
      </c>
      <c r="L575" s="381"/>
      <c r="M575" s="410"/>
      <c r="N575" s="411"/>
      <c r="O575" s="411"/>
      <c r="P575" s="411"/>
      <c r="Q575" s="411"/>
      <c r="R575" s="411"/>
      <c r="S575" s="411"/>
      <c r="T575" s="411"/>
      <c r="U575" s="412"/>
      <c r="V575" s="413"/>
      <c r="W575" s="412"/>
      <c r="X575" s="413"/>
      <c r="Y575" s="414"/>
      <c r="Z575" s="415"/>
      <c r="AA575" s="416"/>
      <c r="AB575" s="417"/>
      <c r="AC575" s="416"/>
      <c r="AD575" s="415"/>
      <c r="AE575" s="418"/>
      <c r="AF575" s="417"/>
      <c r="AG575" s="416"/>
      <c r="AH575" s="415"/>
      <c r="AI575" s="418"/>
      <c r="AJ575" s="417"/>
      <c r="AK575" s="416"/>
      <c r="AL575" s="415"/>
      <c r="AM575" s="403"/>
      <c r="AN575" s="405"/>
      <c r="AO575" s="381"/>
      <c r="AP575" s="403"/>
      <c r="AQ575" s="405"/>
      <c r="AR575" s="419"/>
      <c r="AS575" s="420"/>
      <c r="AT575" s="403"/>
      <c r="AU575" s="405"/>
      <c r="AV575" s="419"/>
      <c r="AW575" s="421"/>
      <c r="AX575" s="105" t="str">
        <f t="shared" si="175"/>
        <v/>
      </c>
      <c r="AY575" s="105" t="str">
        <f t="shared" si="176"/>
        <v/>
      </c>
      <c r="AZ575" s="540"/>
      <c r="BA575" s="513">
        <f t="shared" si="177"/>
        <v>0</v>
      </c>
      <c r="BB575" s="513">
        <f t="shared" si="178"/>
        <v>0</v>
      </c>
      <c r="BC575" s="513">
        <f t="shared" si="179"/>
        <v>0</v>
      </c>
      <c r="BD575" s="513">
        <f t="shared" si="180"/>
        <v>0</v>
      </c>
      <c r="BE575" s="513">
        <f t="shared" si="181"/>
        <v>0</v>
      </c>
      <c r="BF575" s="513">
        <f t="shared" si="192"/>
        <v>0</v>
      </c>
      <c r="BG575" s="513">
        <f t="shared" si="182"/>
        <v>0</v>
      </c>
      <c r="BH575" s="513">
        <f t="shared" si="183"/>
        <v>0</v>
      </c>
      <c r="BI575" s="513">
        <f t="shared" si="184"/>
        <v>0</v>
      </c>
      <c r="BJ575" s="513">
        <f t="shared" si="185"/>
        <v>0</v>
      </c>
      <c r="BK575" s="513">
        <f t="shared" si="186"/>
        <v>0</v>
      </c>
      <c r="BL575" s="513">
        <f t="shared" si="187"/>
        <v>0</v>
      </c>
      <c r="BM575" s="513">
        <f t="shared" si="188"/>
        <v>0</v>
      </c>
      <c r="BN575" s="513"/>
      <c r="BO575" s="513">
        <f t="shared" si="189"/>
        <v>0</v>
      </c>
      <c r="BP575" s="540"/>
      <c r="BQ575" s="540"/>
      <c r="BR575" s="540"/>
      <c r="BS575" s="540"/>
      <c r="BT575" s="540"/>
      <c r="BU575" s="540"/>
      <c r="BV575" s="540"/>
      <c r="BW575" s="539"/>
      <c r="BX575" s="539"/>
      <c r="BY575" s="539"/>
      <c r="BZ575" s="539"/>
      <c r="CA575" s="539"/>
      <c r="CB575" s="539"/>
      <c r="CC575" s="539"/>
      <c r="CD575" s="539"/>
      <c r="CE575" s="539"/>
      <c r="CF575" s="539"/>
      <c r="CG575" s="539"/>
      <c r="CH575" s="539"/>
      <c r="CI575" s="539"/>
      <c r="CJ575" s="539"/>
      <c r="CK575" s="539"/>
      <c r="CL575" s="539"/>
      <c r="CM575" s="539"/>
      <c r="CN575" s="539"/>
      <c r="CO575" s="539"/>
      <c r="CP575" s="364"/>
      <c r="CQ575" s="364"/>
    </row>
    <row r="576" spans="1:95" s="37" customFormat="1" ht="37.5" customHeight="1" x14ac:dyDescent="0.15">
      <c r="A576" s="687" t="str">
        <f>IF(B576&lt;&gt;"",設定!$C$4,"")</f>
        <v/>
      </c>
      <c r="B576" s="253" t="str">
        <f t="shared" si="190"/>
        <v/>
      </c>
      <c r="C576" s="444">
        <f t="shared" si="191"/>
        <v>564</v>
      </c>
      <c r="D576" s="767"/>
      <c r="E576" s="403"/>
      <c r="F576" s="404"/>
      <c r="G576" s="405"/>
      <c r="H576" s="406"/>
      <c r="I576" s="407"/>
      <c r="J576" s="408" t="str">
        <f>IFERROR(IF(I576="","",VLOOKUP(I576,国・地域!A:C,2,FALSE)),"正しい番号を入力してください")</f>
        <v/>
      </c>
      <c r="K576" s="409" t="str">
        <f>IFERROR(IF(I576="","",VLOOKUP(I576,国・地域!A:C,3,FALSE)),"正しい番号を入力してください")</f>
        <v/>
      </c>
      <c r="L576" s="381"/>
      <c r="M576" s="410"/>
      <c r="N576" s="411"/>
      <c r="O576" s="411"/>
      <c r="P576" s="411"/>
      <c r="Q576" s="411"/>
      <c r="R576" s="411"/>
      <c r="S576" s="411"/>
      <c r="T576" s="411"/>
      <c r="U576" s="412"/>
      <c r="V576" s="413"/>
      <c r="W576" s="412"/>
      <c r="X576" s="413"/>
      <c r="Y576" s="414"/>
      <c r="Z576" s="415"/>
      <c r="AA576" s="416"/>
      <c r="AB576" s="417"/>
      <c r="AC576" s="416"/>
      <c r="AD576" s="415"/>
      <c r="AE576" s="418"/>
      <c r="AF576" s="417"/>
      <c r="AG576" s="416"/>
      <c r="AH576" s="415"/>
      <c r="AI576" s="418"/>
      <c r="AJ576" s="417"/>
      <c r="AK576" s="416"/>
      <c r="AL576" s="415"/>
      <c r="AM576" s="403"/>
      <c r="AN576" s="405"/>
      <c r="AO576" s="381"/>
      <c r="AP576" s="403"/>
      <c r="AQ576" s="405"/>
      <c r="AR576" s="419"/>
      <c r="AS576" s="420"/>
      <c r="AT576" s="403"/>
      <c r="AU576" s="405"/>
      <c r="AV576" s="419"/>
      <c r="AW576" s="421"/>
      <c r="AX576" s="105" t="str">
        <f t="shared" si="175"/>
        <v/>
      </c>
      <c r="AY576" s="105" t="str">
        <f t="shared" si="176"/>
        <v/>
      </c>
      <c r="AZ576" s="540"/>
      <c r="BA576" s="513">
        <f t="shared" si="177"/>
        <v>0</v>
      </c>
      <c r="BB576" s="513">
        <f t="shared" si="178"/>
        <v>0</v>
      </c>
      <c r="BC576" s="513">
        <f t="shared" si="179"/>
        <v>0</v>
      </c>
      <c r="BD576" s="513">
        <f t="shared" si="180"/>
        <v>0</v>
      </c>
      <c r="BE576" s="513">
        <f t="shared" si="181"/>
        <v>0</v>
      </c>
      <c r="BF576" s="513">
        <f t="shared" si="192"/>
        <v>0</v>
      </c>
      <c r="BG576" s="513">
        <f t="shared" si="182"/>
        <v>0</v>
      </c>
      <c r="BH576" s="513">
        <f t="shared" si="183"/>
        <v>0</v>
      </c>
      <c r="BI576" s="513">
        <f t="shared" si="184"/>
        <v>0</v>
      </c>
      <c r="BJ576" s="513">
        <f t="shared" si="185"/>
        <v>0</v>
      </c>
      <c r="BK576" s="513">
        <f t="shared" si="186"/>
        <v>0</v>
      </c>
      <c r="BL576" s="513">
        <f t="shared" si="187"/>
        <v>0</v>
      </c>
      <c r="BM576" s="513">
        <f t="shared" si="188"/>
        <v>0</v>
      </c>
      <c r="BN576" s="513"/>
      <c r="BO576" s="513">
        <f t="shared" si="189"/>
        <v>0</v>
      </c>
      <c r="BP576" s="540"/>
      <c r="BQ576" s="540"/>
      <c r="BR576" s="540"/>
      <c r="BS576" s="540"/>
      <c r="BT576" s="540"/>
      <c r="BU576" s="540"/>
      <c r="BV576" s="540"/>
      <c r="BW576" s="539"/>
      <c r="BX576" s="539"/>
      <c r="BY576" s="539"/>
      <c r="BZ576" s="539"/>
      <c r="CA576" s="539"/>
      <c r="CB576" s="539"/>
      <c r="CC576" s="539"/>
      <c r="CD576" s="539"/>
      <c r="CE576" s="539"/>
      <c r="CF576" s="539"/>
      <c r="CG576" s="539"/>
      <c r="CH576" s="539"/>
      <c r="CI576" s="539"/>
      <c r="CJ576" s="539"/>
      <c r="CK576" s="539"/>
      <c r="CL576" s="539"/>
      <c r="CM576" s="539"/>
      <c r="CN576" s="539"/>
      <c r="CO576" s="539"/>
      <c r="CP576" s="364"/>
      <c r="CQ576" s="364"/>
    </row>
    <row r="577" spans="1:95" s="37" customFormat="1" ht="37.5" customHeight="1" x14ac:dyDescent="0.15">
      <c r="A577" s="738" t="str">
        <f>IF(B577&lt;&gt;"",設定!$C$4,"")</f>
        <v/>
      </c>
      <c r="B577" s="254" t="str">
        <f t="shared" si="190"/>
        <v/>
      </c>
      <c r="C577" s="445">
        <f t="shared" si="191"/>
        <v>565</v>
      </c>
      <c r="D577" s="768"/>
      <c r="E577" s="422"/>
      <c r="F577" s="423"/>
      <c r="G577" s="424"/>
      <c r="H577" s="425"/>
      <c r="I577" s="426"/>
      <c r="J577" s="427" t="str">
        <f>IFERROR(IF(I577="","",VLOOKUP(I577,国・地域!A:C,2,FALSE)),"正しい番号を入力してください")</f>
        <v/>
      </c>
      <c r="K577" s="428" t="str">
        <f>IFERROR(IF(I577="","",VLOOKUP(I577,国・地域!A:C,3,FALSE)),"正しい番号を入力してください")</f>
        <v/>
      </c>
      <c r="L577" s="382"/>
      <c r="M577" s="429"/>
      <c r="N577" s="430"/>
      <c r="O577" s="430"/>
      <c r="P577" s="430"/>
      <c r="Q577" s="430"/>
      <c r="R577" s="430"/>
      <c r="S577" s="430"/>
      <c r="T577" s="430"/>
      <c r="U577" s="431"/>
      <c r="V577" s="432"/>
      <c r="W577" s="431"/>
      <c r="X577" s="432"/>
      <c r="Y577" s="433"/>
      <c r="Z577" s="434"/>
      <c r="AA577" s="435"/>
      <c r="AB577" s="436"/>
      <c r="AC577" s="435"/>
      <c r="AD577" s="434"/>
      <c r="AE577" s="437"/>
      <c r="AF577" s="436"/>
      <c r="AG577" s="435"/>
      <c r="AH577" s="434"/>
      <c r="AI577" s="437"/>
      <c r="AJ577" s="436"/>
      <c r="AK577" s="435"/>
      <c r="AL577" s="434"/>
      <c r="AM577" s="422"/>
      <c r="AN577" s="424"/>
      <c r="AO577" s="382"/>
      <c r="AP577" s="422"/>
      <c r="AQ577" s="424"/>
      <c r="AR577" s="438"/>
      <c r="AS577" s="439"/>
      <c r="AT577" s="422"/>
      <c r="AU577" s="424"/>
      <c r="AV577" s="438"/>
      <c r="AW577" s="440"/>
      <c r="AX577" s="105" t="str">
        <f t="shared" si="175"/>
        <v/>
      </c>
      <c r="AY577" s="105" t="str">
        <f t="shared" si="176"/>
        <v/>
      </c>
      <c r="AZ577" s="540"/>
      <c r="BA577" s="513">
        <f t="shared" si="177"/>
        <v>0</v>
      </c>
      <c r="BB577" s="513">
        <f t="shared" si="178"/>
        <v>0</v>
      </c>
      <c r="BC577" s="513">
        <f t="shared" si="179"/>
        <v>0</v>
      </c>
      <c r="BD577" s="513">
        <f t="shared" si="180"/>
        <v>0</v>
      </c>
      <c r="BE577" s="513">
        <f t="shared" si="181"/>
        <v>0</v>
      </c>
      <c r="BF577" s="513">
        <f t="shared" si="192"/>
        <v>0</v>
      </c>
      <c r="BG577" s="513">
        <f t="shared" si="182"/>
        <v>0</v>
      </c>
      <c r="BH577" s="513">
        <f t="shared" si="183"/>
        <v>0</v>
      </c>
      <c r="BI577" s="513">
        <f t="shared" si="184"/>
        <v>0</v>
      </c>
      <c r="BJ577" s="513">
        <f t="shared" si="185"/>
        <v>0</v>
      </c>
      <c r="BK577" s="513">
        <f t="shared" si="186"/>
        <v>0</v>
      </c>
      <c r="BL577" s="513">
        <f t="shared" si="187"/>
        <v>0</v>
      </c>
      <c r="BM577" s="513">
        <f t="shared" si="188"/>
        <v>0</v>
      </c>
      <c r="BN577" s="513"/>
      <c r="BO577" s="513">
        <f t="shared" si="189"/>
        <v>0</v>
      </c>
      <c r="BP577" s="540"/>
      <c r="BQ577" s="540"/>
      <c r="BR577" s="540"/>
      <c r="BS577" s="540"/>
      <c r="BT577" s="540"/>
      <c r="BU577" s="540"/>
      <c r="BV577" s="540"/>
      <c r="BW577" s="539"/>
      <c r="BX577" s="539"/>
      <c r="BY577" s="539"/>
      <c r="BZ577" s="539"/>
      <c r="CA577" s="539"/>
      <c r="CB577" s="539"/>
      <c r="CC577" s="539"/>
      <c r="CD577" s="539"/>
      <c r="CE577" s="539"/>
      <c r="CF577" s="539"/>
      <c r="CG577" s="539"/>
      <c r="CH577" s="539"/>
      <c r="CI577" s="539"/>
      <c r="CJ577" s="539"/>
      <c r="CK577" s="539"/>
      <c r="CL577" s="539"/>
      <c r="CM577" s="539"/>
      <c r="CN577" s="539"/>
      <c r="CO577" s="539"/>
      <c r="CP577" s="364"/>
      <c r="CQ577" s="364"/>
    </row>
    <row r="578" spans="1:95" s="37" customFormat="1" ht="37.5" customHeight="1" x14ac:dyDescent="0.15">
      <c r="A578" s="739" t="str">
        <f>IF(B578&lt;&gt;"",設定!$C$4,"")</f>
        <v/>
      </c>
      <c r="B578" s="731" t="str">
        <f t="shared" si="190"/>
        <v/>
      </c>
      <c r="C578" s="376">
        <f t="shared" si="191"/>
        <v>566</v>
      </c>
      <c r="D578" s="766"/>
      <c r="E578" s="384"/>
      <c r="F578" s="385"/>
      <c r="G578" s="386"/>
      <c r="H578" s="387"/>
      <c r="I578" s="388"/>
      <c r="J578" s="389" t="str">
        <f>IFERROR(IF(I578="","",VLOOKUP(I578,国・地域!A:C,2,FALSE)),"正しい番号を入力してください")</f>
        <v/>
      </c>
      <c r="K578" s="390" t="str">
        <f>IFERROR(IF(I578="","",VLOOKUP(I578,国・地域!A:C,3,FALSE)),"正しい番号を入力してください")</f>
        <v/>
      </c>
      <c r="L578" s="383"/>
      <c r="M578" s="391"/>
      <c r="N578" s="392"/>
      <c r="O578" s="392"/>
      <c r="P578" s="392"/>
      <c r="Q578" s="392"/>
      <c r="R578" s="392"/>
      <c r="S578" s="392"/>
      <c r="T578" s="392"/>
      <c r="U578" s="393"/>
      <c r="V578" s="394"/>
      <c r="W578" s="393"/>
      <c r="X578" s="394"/>
      <c r="Y578" s="395"/>
      <c r="Z578" s="396"/>
      <c r="AA578" s="397"/>
      <c r="AB578" s="398"/>
      <c r="AC578" s="397"/>
      <c r="AD578" s="396"/>
      <c r="AE578" s="399"/>
      <c r="AF578" s="398"/>
      <c r="AG578" s="397"/>
      <c r="AH578" s="396"/>
      <c r="AI578" s="399"/>
      <c r="AJ578" s="398"/>
      <c r="AK578" s="397"/>
      <c r="AL578" s="396"/>
      <c r="AM578" s="384"/>
      <c r="AN578" s="386"/>
      <c r="AO578" s="383"/>
      <c r="AP578" s="384"/>
      <c r="AQ578" s="386"/>
      <c r="AR578" s="400"/>
      <c r="AS578" s="401"/>
      <c r="AT578" s="384"/>
      <c r="AU578" s="386"/>
      <c r="AV578" s="400"/>
      <c r="AW578" s="402"/>
      <c r="AX578" s="105" t="str">
        <f t="shared" ref="AX578:AX612" si="193">IF(SUM(BA578:BM578)&gt;0,"←未入力あり","")</f>
        <v/>
      </c>
      <c r="AY578" s="105" t="str">
        <f t="shared" ref="AY578:AY612" si="194">IF(BO578&lt;&gt;0,"←入力エラー","")</f>
        <v/>
      </c>
      <c r="AZ578" s="540"/>
      <c r="BA578" s="513">
        <f t="shared" ref="BA578:BA612" si="195">IF(AND($D578&lt;&gt;"",E578="",F578=""),1,0)</f>
        <v>0</v>
      </c>
      <c r="BB578" s="513">
        <f t="shared" ref="BB578:BB612" si="196">IF(AND($D578&lt;&gt;"",G578="",H578=""),1,0)</f>
        <v>0</v>
      </c>
      <c r="BC578" s="513">
        <f t="shared" ref="BC578:BC612" si="197">IF(AND($D578&lt;&gt;"",I578=""),1,0)</f>
        <v>0</v>
      </c>
      <c r="BD578" s="513">
        <f t="shared" ref="BD578:BD612" si="198">IF(AND(I578=801,L578=""),1,0)</f>
        <v>0</v>
      </c>
      <c r="BE578" s="513">
        <f t="shared" ref="BE578:BE612" si="199">IF(AND($D578&lt;&gt;"",COUNTA(M578:V578)=0),1,0)</f>
        <v>0</v>
      </c>
      <c r="BF578" s="513">
        <f t="shared" si="192"/>
        <v>0</v>
      </c>
      <c r="BG578" s="513">
        <f t="shared" ref="BG578:BG612" si="200">IF(AND($D578&lt;&gt;"",OR(Y578="",Z578="")),1,0)</f>
        <v>0</v>
      </c>
      <c r="BH578" s="513">
        <f t="shared" ref="BH578:BH612" si="201">IF(AND($D578&lt;&gt;"",$P578="○",OR(AA578="",AB578="",AC578="",AD578="")),1,0)</f>
        <v>0</v>
      </c>
      <c r="BI578" s="513">
        <f t="shared" ref="BI578:BI612" si="202">IF(AND($D578&lt;&gt;"",$Q578="○",OR(AE578="",AF578="",AG578="",AH578="")),1,0)</f>
        <v>0</v>
      </c>
      <c r="BJ578" s="513">
        <f t="shared" ref="BJ578:BJ612" si="203">IF(AND($D578&lt;&gt;"",$R578="○",OR(AI578="",AJ578="",AK578="",AL578="")),1,0)</f>
        <v>0</v>
      </c>
      <c r="BK578" s="513">
        <f t="shared" ref="BK578:BK612" si="204">IF(AND($D578&lt;&gt;"",$P578="○",OR(AM578="",AN578="",AO578="")),1,0)</f>
        <v>0</v>
      </c>
      <c r="BL578" s="513">
        <f t="shared" ref="BL578:BL612" si="205">IF(AND($D578&lt;&gt;"",$Q578="○",OR(AP578="",AQ578="",AR578="",AS578="")),1,0)</f>
        <v>0</v>
      </c>
      <c r="BM578" s="513">
        <f t="shared" ref="BM578:BM612" si="206">IF(AND($D578&lt;&gt;"",$R578="○",OR(AT578="",AU578="",AV578="",AW578="")),1,0)</f>
        <v>0</v>
      </c>
      <c r="BN578" s="513"/>
      <c r="BO578" s="513">
        <f t="shared" ref="BO578:BO612" si="207">IF(AND(COUNTA(M578:U578)&lt;&gt;0,V578&lt;&gt;""),1,0)</f>
        <v>0</v>
      </c>
      <c r="BP578" s="540"/>
      <c r="BQ578" s="540"/>
      <c r="BR578" s="540"/>
      <c r="BS578" s="540"/>
      <c r="BT578" s="540"/>
      <c r="BU578" s="540"/>
      <c r="BV578" s="540"/>
      <c r="BW578" s="539"/>
      <c r="BX578" s="539"/>
      <c r="BY578" s="539"/>
      <c r="BZ578" s="539"/>
      <c r="CA578" s="539"/>
      <c r="CB578" s="539"/>
      <c r="CC578" s="539"/>
      <c r="CD578" s="539"/>
      <c r="CE578" s="539"/>
      <c r="CF578" s="539"/>
      <c r="CG578" s="539"/>
      <c r="CH578" s="539"/>
      <c r="CI578" s="539"/>
      <c r="CJ578" s="539"/>
      <c r="CK578" s="539"/>
      <c r="CL578" s="539"/>
      <c r="CM578" s="539"/>
      <c r="CN578" s="539"/>
      <c r="CO578" s="539"/>
      <c r="CP578" s="364"/>
      <c r="CQ578" s="364"/>
    </row>
    <row r="579" spans="1:95" s="37" customFormat="1" ht="37.5" customHeight="1" x14ac:dyDescent="0.15">
      <c r="A579" s="687" t="str">
        <f>IF(B579&lt;&gt;"",設定!$C$4,"")</f>
        <v/>
      </c>
      <c r="B579" s="253" t="str">
        <f t="shared" si="190"/>
        <v/>
      </c>
      <c r="C579" s="444">
        <f t="shared" si="191"/>
        <v>567</v>
      </c>
      <c r="D579" s="767"/>
      <c r="E579" s="403"/>
      <c r="F579" s="404"/>
      <c r="G579" s="405"/>
      <c r="H579" s="406"/>
      <c r="I579" s="407"/>
      <c r="J579" s="408" t="str">
        <f>IFERROR(IF(I579="","",VLOOKUP(I579,国・地域!A:C,2,FALSE)),"正しい番号を入力してください")</f>
        <v/>
      </c>
      <c r="K579" s="409" t="str">
        <f>IFERROR(IF(I579="","",VLOOKUP(I579,国・地域!A:C,3,FALSE)),"正しい番号を入力してください")</f>
        <v/>
      </c>
      <c r="L579" s="381"/>
      <c r="M579" s="410"/>
      <c r="N579" s="411"/>
      <c r="O579" s="411"/>
      <c r="P579" s="411"/>
      <c r="Q579" s="411"/>
      <c r="R579" s="411"/>
      <c r="S579" s="411"/>
      <c r="T579" s="411"/>
      <c r="U579" s="412"/>
      <c r="V579" s="413"/>
      <c r="W579" s="412"/>
      <c r="X579" s="413"/>
      <c r="Y579" s="414"/>
      <c r="Z579" s="415"/>
      <c r="AA579" s="416"/>
      <c r="AB579" s="417"/>
      <c r="AC579" s="416"/>
      <c r="AD579" s="415"/>
      <c r="AE579" s="418"/>
      <c r="AF579" s="417"/>
      <c r="AG579" s="416"/>
      <c r="AH579" s="415"/>
      <c r="AI579" s="418"/>
      <c r="AJ579" s="417"/>
      <c r="AK579" s="416"/>
      <c r="AL579" s="415"/>
      <c r="AM579" s="403"/>
      <c r="AN579" s="405"/>
      <c r="AO579" s="381"/>
      <c r="AP579" s="403"/>
      <c r="AQ579" s="405"/>
      <c r="AR579" s="419"/>
      <c r="AS579" s="420"/>
      <c r="AT579" s="403"/>
      <c r="AU579" s="405"/>
      <c r="AV579" s="419"/>
      <c r="AW579" s="421"/>
      <c r="AX579" s="105" t="str">
        <f t="shared" si="193"/>
        <v/>
      </c>
      <c r="AY579" s="105" t="str">
        <f t="shared" si="194"/>
        <v/>
      </c>
      <c r="AZ579" s="540"/>
      <c r="BA579" s="513">
        <f t="shared" si="195"/>
        <v>0</v>
      </c>
      <c r="BB579" s="513">
        <f t="shared" si="196"/>
        <v>0</v>
      </c>
      <c r="BC579" s="513">
        <f t="shared" si="197"/>
        <v>0</v>
      </c>
      <c r="BD579" s="513">
        <f t="shared" si="198"/>
        <v>0</v>
      </c>
      <c r="BE579" s="513">
        <f t="shared" si="199"/>
        <v>0</v>
      </c>
      <c r="BF579" s="513">
        <f t="shared" si="192"/>
        <v>0</v>
      </c>
      <c r="BG579" s="513">
        <f t="shared" si="200"/>
        <v>0</v>
      </c>
      <c r="BH579" s="513">
        <f t="shared" si="201"/>
        <v>0</v>
      </c>
      <c r="BI579" s="513">
        <f t="shared" si="202"/>
        <v>0</v>
      </c>
      <c r="BJ579" s="513">
        <f t="shared" si="203"/>
        <v>0</v>
      </c>
      <c r="BK579" s="513">
        <f t="shared" si="204"/>
        <v>0</v>
      </c>
      <c r="BL579" s="513">
        <f t="shared" si="205"/>
        <v>0</v>
      </c>
      <c r="BM579" s="513">
        <f t="shared" si="206"/>
        <v>0</v>
      </c>
      <c r="BN579" s="513"/>
      <c r="BO579" s="513">
        <f t="shared" si="207"/>
        <v>0</v>
      </c>
      <c r="BP579" s="540"/>
      <c r="BQ579" s="540"/>
      <c r="BR579" s="540"/>
      <c r="BS579" s="540"/>
      <c r="BT579" s="540"/>
      <c r="BU579" s="540"/>
      <c r="BV579" s="540"/>
      <c r="BW579" s="539"/>
      <c r="BX579" s="539"/>
      <c r="BY579" s="539"/>
      <c r="BZ579" s="539"/>
      <c r="CA579" s="539"/>
      <c r="CB579" s="539"/>
      <c r="CC579" s="539"/>
      <c r="CD579" s="539"/>
      <c r="CE579" s="539"/>
      <c r="CF579" s="539"/>
      <c r="CG579" s="539"/>
      <c r="CH579" s="539"/>
      <c r="CI579" s="539"/>
      <c r="CJ579" s="539"/>
      <c r="CK579" s="539"/>
      <c r="CL579" s="539"/>
      <c r="CM579" s="539"/>
      <c r="CN579" s="539"/>
      <c r="CO579" s="539"/>
      <c r="CP579" s="364"/>
      <c r="CQ579" s="364"/>
    </row>
    <row r="580" spans="1:95" s="37" customFormat="1" ht="37.5" customHeight="1" x14ac:dyDescent="0.15">
      <c r="A580" s="687" t="str">
        <f>IF(B580&lt;&gt;"",設定!$C$4,"")</f>
        <v/>
      </c>
      <c r="B580" s="253" t="str">
        <f t="shared" si="190"/>
        <v/>
      </c>
      <c r="C580" s="444">
        <f t="shared" si="191"/>
        <v>568</v>
      </c>
      <c r="D580" s="767"/>
      <c r="E580" s="403"/>
      <c r="F580" s="404"/>
      <c r="G580" s="405"/>
      <c r="H580" s="406"/>
      <c r="I580" s="407"/>
      <c r="J580" s="408" t="str">
        <f>IFERROR(IF(I580="","",VLOOKUP(I580,国・地域!A:C,2,FALSE)),"正しい番号を入力してください")</f>
        <v/>
      </c>
      <c r="K580" s="409" t="str">
        <f>IFERROR(IF(I580="","",VLOOKUP(I580,国・地域!A:C,3,FALSE)),"正しい番号を入力してください")</f>
        <v/>
      </c>
      <c r="L580" s="381"/>
      <c r="M580" s="410"/>
      <c r="N580" s="411"/>
      <c r="O580" s="411"/>
      <c r="P580" s="411"/>
      <c r="Q580" s="411"/>
      <c r="R580" s="411"/>
      <c r="S580" s="411"/>
      <c r="T580" s="411"/>
      <c r="U580" s="412"/>
      <c r="V580" s="413"/>
      <c r="W580" s="412"/>
      <c r="X580" s="413"/>
      <c r="Y580" s="414"/>
      <c r="Z580" s="415"/>
      <c r="AA580" s="416"/>
      <c r="AB580" s="417"/>
      <c r="AC580" s="416"/>
      <c r="AD580" s="415"/>
      <c r="AE580" s="418"/>
      <c r="AF580" s="417"/>
      <c r="AG580" s="416"/>
      <c r="AH580" s="415"/>
      <c r="AI580" s="418"/>
      <c r="AJ580" s="417"/>
      <c r="AK580" s="416"/>
      <c r="AL580" s="415"/>
      <c r="AM580" s="403"/>
      <c r="AN580" s="405"/>
      <c r="AO580" s="381"/>
      <c r="AP580" s="403"/>
      <c r="AQ580" s="405"/>
      <c r="AR580" s="419"/>
      <c r="AS580" s="420"/>
      <c r="AT580" s="403"/>
      <c r="AU580" s="405"/>
      <c r="AV580" s="419"/>
      <c r="AW580" s="421"/>
      <c r="AX580" s="105" t="str">
        <f t="shared" si="193"/>
        <v/>
      </c>
      <c r="AY580" s="105" t="str">
        <f t="shared" si="194"/>
        <v/>
      </c>
      <c r="AZ580" s="540"/>
      <c r="BA580" s="513">
        <f t="shared" si="195"/>
        <v>0</v>
      </c>
      <c r="BB580" s="513">
        <f t="shared" si="196"/>
        <v>0</v>
      </c>
      <c r="BC580" s="513">
        <f t="shared" si="197"/>
        <v>0</v>
      </c>
      <c r="BD580" s="513">
        <f t="shared" si="198"/>
        <v>0</v>
      </c>
      <c r="BE580" s="513">
        <f t="shared" si="199"/>
        <v>0</v>
      </c>
      <c r="BF580" s="513">
        <f t="shared" si="192"/>
        <v>0</v>
      </c>
      <c r="BG580" s="513">
        <f t="shared" si="200"/>
        <v>0</v>
      </c>
      <c r="BH580" s="513">
        <f t="shared" si="201"/>
        <v>0</v>
      </c>
      <c r="BI580" s="513">
        <f t="shared" si="202"/>
        <v>0</v>
      </c>
      <c r="BJ580" s="513">
        <f t="shared" si="203"/>
        <v>0</v>
      </c>
      <c r="BK580" s="513">
        <f t="shared" si="204"/>
        <v>0</v>
      </c>
      <c r="BL580" s="513">
        <f t="shared" si="205"/>
        <v>0</v>
      </c>
      <c r="BM580" s="513">
        <f t="shared" si="206"/>
        <v>0</v>
      </c>
      <c r="BN580" s="513"/>
      <c r="BO580" s="513">
        <f t="shared" si="207"/>
        <v>0</v>
      </c>
      <c r="BP580" s="540"/>
      <c r="BQ580" s="540"/>
      <c r="BR580" s="540"/>
      <c r="BS580" s="540"/>
      <c r="BT580" s="540"/>
      <c r="BU580" s="540"/>
      <c r="BV580" s="540"/>
      <c r="BW580" s="539"/>
      <c r="BX580" s="539"/>
      <c r="BY580" s="539"/>
      <c r="BZ580" s="539"/>
      <c r="CA580" s="539"/>
      <c r="CB580" s="539"/>
      <c r="CC580" s="539"/>
      <c r="CD580" s="539"/>
      <c r="CE580" s="539"/>
      <c r="CF580" s="539"/>
      <c r="CG580" s="539"/>
      <c r="CH580" s="539"/>
      <c r="CI580" s="539"/>
      <c r="CJ580" s="539"/>
      <c r="CK580" s="539"/>
      <c r="CL580" s="539"/>
      <c r="CM580" s="539"/>
      <c r="CN580" s="539"/>
      <c r="CO580" s="539"/>
      <c r="CP580" s="364"/>
      <c r="CQ580" s="364"/>
    </row>
    <row r="581" spans="1:95" s="37" customFormat="1" ht="37.5" customHeight="1" x14ac:dyDescent="0.15">
      <c r="A581" s="687" t="str">
        <f>IF(B581&lt;&gt;"",設定!$C$4,"")</f>
        <v/>
      </c>
      <c r="B581" s="253" t="str">
        <f t="shared" si="190"/>
        <v/>
      </c>
      <c r="C581" s="444">
        <f t="shared" si="191"/>
        <v>569</v>
      </c>
      <c r="D581" s="767"/>
      <c r="E581" s="403"/>
      <c r="F581" s="404"/>
      <c r="G581" s="405"/>
      <c r="H581" s="406"/>
      <c r="I581" s="407"/>
      <c r="J581" s="408" t="str">
        <f>IFERROR(IF(I581="","",VLOOKUP(I581,国・地域!A:C,2,FALSE)),"正しい番号を入力してください")</f>
        <v/>
      </c>
      <c r="K581" s="409" t="str">
        <f>IFERROR(IF(I581="","",VLOOKUP(I581,国・地域!A:C,3,FALSE)),"正しい番号を入力してください")</f>
        <v/>
      </c>
      <c r="L581" s="381"/>
      <c r="M581" s="410"/>
      <c r="N581" s="411"/>
      <c r="O581" s="411"/>
      <c r="P581" s="411"/>
      <c r="Q581" s="411"/>
      <c r="R581" s="411"/>
      <c r="S581" s="411"/>
      <c r="T581" s="411"/>
      <c r="U581" s="412"/>
      <c r="V581" s="413"/>
      <c r="W581" s="412"/>
      <c r="X581" s="413"/>
      <c r="Y581" s="414"/>
      <c r="Z581" s="415"/>
      <c r="AA581" s="416"/>
      <c r="AB581" s="417"/>
      <c r="AC581" s="416"/>
      <c r="AD581" s="415"/>
      <c r="AE581" s="418"/>
      <c r="AF581" s="417"/>
      <c r="AG581" s="416"/>
      <c r="AH581" s="415"/>
      <c r="AI581" s="418"/>
      <c r="AJ581" s="417"/>
      <c r="AK581" s="416"/>
      <c r="AL581" s="415"/>
      <c r="AM581" s="403"/>
      <c r="AN581" s="405"/>
      <c r="AO581" s="381"/>
      <c r="AP581" s="403"/>
      <c r="AQ581" s="405"/>
      <c r="AR581" s="419"/>
      <c r="AS581" s="420"/>
      <c r="AT581" s="403"/>
      <c r="AU581" s="405"/>
      <c r="AV581" s="419"/>
      <c r="AW581" s="421"/>
      <c r="AX581" s="105" t="str">
        <f t="shared" si="193"/>
        <v/>
      </c>
      <c r="AY581" s="105" t="str">
        <f t="shared" si="194"/>
        <v/>
      </c>
      <c r="AZ581" s="540"/>
      <c r="BA581" s="513">
        <f t="shared" si="195"/>
        <v>0</v>
      </c>
      <c r="BB581" s="513">
        <f t="shared" si="196"/>
        <v>0</v>
      </c>
      <c r="BC581" s="513">
        <f t="shared" si="197"/>
        <v>0</v>
      </c>
      <c r="BD581" s="513">
        <f t="shared" si="198"/>
        <v>0</v>
      </c>
      <c r="BE581" s="513">
        <f t="shared" si="199"/>
        <v>0</v>
      </c>
      <c r="BF581" s="513">
        <f t="shared" si="192"/>
        <v>0</v>
      </c>
      <c r="BG581" s="513">
        <f t="shared" si="200"/>
        <v>0</v>
      </c>
      <c r="BH581" s="513">
        <f t="shared" si="201"/>
        <v>0</v>
      </c>
      <c r="BI581" s="513">
        <f t="shared" si="202"/>
        <v>0</v>
      </c>
      <c r="BJ581" s="513">
        <f t="shared" si="203"/>
        <v>0</v>
      </c>
      <c r="BK581" s="513">
        <f t="shared" si="204"/>
        <v>0</v>
      </c>
      <c r="BL581" s="513">
        <f t="shared" si="205"/>
        <v>0</v>
      </c>
      <c r="BM581" s="513">
        <f t="shared" si="206"/>
        <v>0</v>
      </c>
      <c r="BN581" s="513"/>
      <c r="BO581" s="513">
        <f t="shared" si="207"/>
        <v>0</v>
      </c>
      <c r="BP581" s="540"/>
      <c r="BQ581" s="540"/>
      <c r="BR581" s="540"/>
      <c r="BS581" s="540"/>
      <c r="BT581" s="540"/>
      <c r="BU581" s="540"/>
      <c r="BV581" s="540"/>
      <c r="BW581" s="539"/>
      <c r="BX581" s="539"/>
      <c r="BY581" s="539"/>
      <c r="BZ581" s="539"/>
      <c r="CA581" s="539"/>
      <c r="CB581" s="539"/>
      <c r="CC581" s="539"/>
      <c r="CD581" s="539"/>
      <c r="CE581" s="539"/>
      <c r="CF581" s="539"/>
      <c r="CG581" s="539"/>
      <c r="CH581" s="539"/>
      <c r="CI581" s="539"/>
      <c r="CJ581" s="539"/>
      <c r="CK581" s="539"/>
      <c r="CL581" s="539"/>
      <c r="CM581" s="539"/>
      <c r="CN581" s="539"/>
      <c r="CO581" s="539"/>
      <c r="CP581" s="364"/>
      <c r="CQ581" s="364"/>
    </row>
    <row r="582" spans="1:95" s="37" customFormat="1" ht="37.5" customHeight="1" x14ac:dyDescent="0.15">
      <c r="A582" s="738" t="str">
        <f>IF(B582&lt;&gt;"",設定!$C$4,"")</f>
        <v/>
      </c>
      <c r="B582" s="254" t="str">
        <f t="shared" si="190"/>
        <v/>
      </c>
      <c r="C582" s="445">
        <f t="shared" si="191"/>
        <v>570</v>
      </c>
      <c r="D582" s="768"/>
      <c r="E582" s="422"/>
      <c r="F582" s="423"/>
      <c r="G582" s="424"/>
      <c r="H582" s="425"/>
      <c r="I582" s="426"/>
      <c r="J582" s="427" t="str">
        <f>IFERROR(IF(I582="","",VLOOKUP(I582,国・地域!A:C,2,FALSE)),"正しい番号を入力してください")</f>
        <v/>
      </c>
      <c r="K582" s="428" t="str">
        <f>IFERROR(IF(I582="","",VLOOKUP(I582,国・地域!A:C,3,FALSE)),"正しい番号を入力してください")</f>
        <v/>
      </c>
      <c r="L582" s="382"/>
      <c r="M582" s="429"/>
      <c r="N582" s="430"/>
      <c r="O582" s="430"/>
      <c r="P582" s="430"/>
      <c r="Q582" s="430"/>
      <c r="R582" s="430"/>
      <c r="S582" s="430"/>
      <c r="T582" s="430"/>
      <c r="U582" s="431"/>
      <c r="V582" s="432"/>
      <c r="W582" s="431"/>
      <c r="X582" s="432"/>
      <c r="Y582" s="433"/>
      <c r="Z582" s="434"/>
      <c r="AA582" s="435"/>
      <c r="AB582" s="436"/>
      <c r="AC582" s="435"/>
      <c r="AD582" s="434"/>
      <c r="AE582" s="437"/>
      <c r="AF582" s="436"/>
      <c r="AG582" s="435"/>
      <c r="AH582" s="434"/>
      <c r="AI582" s="437"/>
      <c r="AJ582" s="436"/>
      <c r="AK582" s="435"/>
      <c r="AL582" s="434"/>
      <c r="AM582" s="422"/>
      <c r="AN582" s="424"/>
      <c r="AO582" s="382"/>
      <c r="AP582" s="422"/>
      <c r="AQ582" s="424"/>
      <c r="AR582" s="438"/>
      <c r="AS582" s="439"/>
      <c r="AT582" s="422"/>
      <c r="AU582" s="424"/>
      <c r="AV582" s="438"/>
      <c r="AW582" s="440"/>
      <c r="AX582" s="105" t="str">
        <f t="shared" si="193"/>
        <v/>
      </c>
      <c r="AY582" s="105" t="str">
        <f t="shared" si="194"/>
        <v/>
      </c>
      <c r="AZ582" s="540"/>
      <c r="BA582" s="513">
        <f t="shared" si="195"/>
        <v>0</v>
      </c>
      <c r="BB582" s="513">
        <f t="shared" si="196"/>
        <v>0</v>
      </c>
      <c r="BC582" s="513">
        <f t="shared" si="197"/>
        <v>0</v>
      </c>
      <c r="BD582" s="513">
        <f t="shared" si="198"/>
        <v>0</v>
      </c>
      <c r="BE582" s="513">
        <f t="shared" si="199"/>
        <v>0</v>
      </c>
      <c r="BF582" s="513">
        <f t="shared" si="192"/>
        <v>0</v>
      </c>
      <c r="BG582" s="513">
        <f t="shared" si="200"/>
        <v>0</v>
      </c>
      <c r="BH582" s="513">
        <f t="shared" si="201"/>
        <v>0</v>
      </c>
      <c r="BI582" s="513">
        <f t="shared" si="202"/>
        <v>0</v>
      </c>
      <c r="BJ582" s="513">
        <f t="shared" si="203"/>
        <v>0</v>
      </c>
      <c r="BK582" s="513">
        <f t="shared" si="204"/>
        <v>0</v>
      </c>
      <c r="BL582" s="513">
        <f t="shared" si="205"/>
        <v>0</v>
      </c>
      <c r="BM582" s="513">
        <f t="shared" si="206"/>
        <v>0</v>
      </c>
      <c r="BN582" s="513"/>
      <c r="BO582" s="513">
        <f t="shared" si="207"/>
        <v>0</v>
      </c>
      <c r="BP582" s="540"/>
      <c r="BQ582" s="540"/>
      <c r="BR582" s="540"/>
      <c r="BS582" s="540"/>
      <c r="BT582" s="540"/>
      <c r="BU582" s="540"/>
      <c r="BV582" s="540"/>
      <c r="BW582" s="539"/>
      <c r="BX582" s="539"/>
      <c r="BY582" s="539"/>
      <c r="BZ582" s="539"/>
      <c r="CA582" s="539"/>
      <c r="CB582" s="539"/>
      <c r="CC582" s="539"/>
      <c r="CD582" s="539"/>
      <c r="CE582" s="539"/>
      <c r="CF582" s="539"/>
      <c r="CG582" s="539"/>
      <c r="CH582" s="539"/>
      <c r="CI582" s="539"/>
      <c r="CJ582" s="539"/>
      <c r="CK582" s="539"/>
      <c r="CL582" s="539"/>
      <c r="CM582" s="539"/>
      <c r="CN582" s="539"/>
      <c r="CO582" s="539"/>
      <c r="CP582" s="364"/>
      <c r="CQ582" s="364"/>
    </row>
    <row r="583" spans="1:95" s="37" customFormat="1" ht="37.5" customHeight="1" x14ac:dyDescent="0.15">
      <c r="A583" s="739" t="str">
        <f>IF(B583&lt;&gt;"",設定!$C$4,"")</f>
        <v/>
      </c>
      <c r="B583" s="731" t="str">
        <f t="shared" si="190"/>
        <v/>
      </c>
      <c r="C583" s="376">
        <f t="shared" si="191"/>
        <v>571</v>
      </c>
      <c r="D583" s="766"/>
      <c r="E583" s="384"/>
      <c r="F583" s="385"/>
      <c r="G583" s="386"/>
      <c r="H583" s="387"/>
      <c r="I583" s="388"/>
      <c r="J583" s="389" t="str">
        <f>IFERROR(IF(I583="","",VLOOKUP(I583,国・地域!A:C,2,FALSE)),"正しい番号を入力してください")</f>
        <v/>
      </c>
      <c r="K583" s="390" t="str">
        <f>IFERROR(IF(I583="","",VLOOKUP(I583,国・地域!A:C,3,FALSE)),"正しい番号を入力してください")</f>
        <v/>
      </c>
      <c r="L583" s="383"/>
      <c r="M583" s="391"/>
      <c r="N583" s="392"/>
      <c r="O583" s="392"/>
      <c r="P583" s="392"/>
      <c r="Q583" s="392"/>
      <c r="R583" s="392"/>
      <c r="S583" s="392"/>
      <c r="T583" s="392"/>
      <c r="U583" s="393"/>
      <c r="V583" s="394"/>
      <c r="W583" s="393"/>
      <c r="X583" s="394"/>
      <c r="Y583" s="395"/>
      <c r="Z583" s="396"/>
      <c r="AA583" s="397"/>
      <c r="AB583" s="398"/>
      <c r="AC583" s="397"/>
      <c r="AD583" s="396"/>
      <c r="AE583" s="399"/>
      <c r="AF583" s="398"/>
      <c r="AG583" s="397"/>
      <c r="AH583" s="396"/>
      <c r="AI583" s="399"/>
      <c r="AJ583" s="398"/>
      <c r="AK583" s="397"/>
      <c r="AL583" s="396"/>
      <c r="AM583" s="384"/>
      <c r="AN583" s="386"/>
      <c r="AO583" s="383"/>
      <c r="AP583" s="384"/>
      <c r="AQ583" s="386"/>
      <c r="AR583" s="400"/>
      <c r="AS583" s="401"/>
      <c r="AT583" s="384"/>
      <c r="AU583" s="386"/>
      <c r="AV583" s="400"/>
      <c r="AW583" s="402"/>
      <c r="AX583" s="105" t="str">
        <f t="shared" si="193"/>
        <v/>
      </c>
      <c r="AY583" s="105" t="str">
        <f t="shared" si="194"/>
        <v/>
      </c>
      <c r="AZ583" s="540"/>
      <c r="BA583" s="513">
        <f t="shared" si="195"/>
        <v>0</v>
      </c>
      <c r="BB583" s="513">
        <f t="shared" si="196"/>
        <v>0</v>
      </c>
      <c r="BC583" s="513">
        <f t="shared" si="197"/>
        <v>0</v>
      </c>
      <c r="BD583" s="513">
        <f t="shared" si="198"/>
        <v>0</v>
      </c>
      <c r="BE583" s="513">
        <f t="shared" si="199"/>
        <v>0</v>
      </c>
      <c r="BF583" s="513">
        <f t="shared" si="192"/>
        <v>0</v>
      </c>
      <c r="BG583" s="513">
        <f t="shared" si="200"/>
        <v>0</v>
      </c>
      <c r="BH583" s="513">
        <f t="shared" si="201"/>
        <v>0</v>
      </c>
      <c r="BI583" s="513">
        <f t="shared" si="202"/>
        <v>0</v>
      </c>
      <c r="BJ583" s="513">
        <f t="shared" si="203"/>
        <v>0</v>
      </c>
      <c r="BK583" s="513">
        <f t="shared" si="204"/>
        <v>0</v>
      </c>
      <c r="BL583" s="513">
        <f t="shared" si="205"/>
        <v>0</v>
      </c>
      <c r="BM583" s="513">
        <f t="shared" si="206"/>
        <v>0</v>
      </c>
      <c r="BN583" s="513"/>
      <c r="BO583" s="513">
        <f t="shared" si="207"/>
        <v>0</v>
      </c>
      <c r="BP583" s="540"/>
      <c r="BQ583" s="540"/>
      <c r="BR583" s="540"/>
      <c r="BS583" s="540"/>
      <c r="BT583" s="540"/>
      <c r="BU583" s="540"/>
      <c r="BV583" s="540"/>
      <c r="BW583" s="539"/>
      <c r="BX583" s="539"/>
      <c r="BY583" s="539"/>
      <c r="BZ583" s="539"/>
      <c r="CA583" s="539"/>
      <c r="CB583" s="539"/>
      <c r="CC583" s="539"/>
      <c r="CD583" s="539"/>
      <c r="CE583" s="539"/>
      <c r="CF583" s="539"/>
      <c r="CG583" s="539"/>
      <c r="CH583" s="539"/>
      <c r="CI583" s="539"/>
      <c r="CJ583" s="539"/>
      <c r="CK583" s="539"/>
      <c r="CL583" s="539"/>
      <c r="CM583" s="539"/>
      <c r="CN583" s="539"/>
      <c r="CO583" s="539"/>
      <c r="CP583" s="364"/>
      <c r="CQ583" s="364"/>
    </row>
    <row r="584" spans="1:95" s="37" customFormat="1" ht="37.5" customHeight="1" x14ac:dyDescent="0.15">
      <c r="A584" s="687" t="str">
        <f>IF(B584&lt;&gt;"",設定!$C$4,"")</f>
        <v/>
      </c>
      <c r="B584" s="253" t="str">
        <f t="shared" si="190"/>
        <v/>
      </c>
      <c r="C584" s="444">
        <f t="shared" si="191"/>
        <v>572</v>
      </c>
      <c r="D584" s="767"/>
      <c r="E584" s="403"/>
      <c r="F584" s="404"/>
      <c r="G584" s="405"/>
      <c r="H584" s="406"/>
      <c r="I584" s="407"/>
      <c r="J584" s="408" t="str">
        <f>IFERROR(IF(I584="","",VLOOKUP(I584,国・地域!A:C,2,FALSE)),"正しい番号を入力してください")</f>
        <v/>
      </c>
      <c r="K584" s="409" t="str">
        <f>IFERROR(IF(I584="","",VLOOKUP(I584,国・地域!A:C,3,FALSE)),"正しい番号を入力してください")</f>
        <v/>
      </c>
      <c r="L584" s="381"/>
      <c r="M584" s="410"/>
      <c r="N584" s="411"/>
      <c r="O584" s="411"/>
      <c r="P584" s="411"/>
      <c r="Q584" s="411"/>
      <c r="R584" s="411"/>
      <c r="S584" s="411"/>
      <c r="T584" s="411"/>
      <c r="U584" s="412"/>
      <c r="V584" s="413"/>
      <c r="W584" s="412"/>
      <c r="X584" s="413"/>
      <c r="Y584" s="414"/>
      <c r="Z584" s="415"/>
      <c r="AA584" s="416"/>
      <c r="AB584" s="417"/>
      <c r="AC584" s="416"/>
      <c r="AD584" s="415"/>
      <c r="AE584" s="418"/>
      <c r="AF584" s="417"/>
      <c r="AG584" s="416"/>
      <c r="AH584" s="415"/>
      <c r="AI584" s="418"/>
      <c r="AJ584" s="417"/>
      <c r="AK584" s="416"/>
      <c r="AL584" s="415"/>
      <c r="AM584" s="403"/>
      <c r="AN584" s="405"/>
      <c r="AO584" s="381"/>
      <c r="AP584" s="403"/>
      <c r="AQ584" s="405"/>
      <c r="AR584" s="419"/>
      <c r="AS584" s="420"/>
      <c r="AT584" s="403"/>
      <c r="AU584" s="405"/>
      <c r="AV584" s="419"/>
      <c r="AW584" s="421"/>
      <c r="AX584" s="105" t="str">
        <f t="shared" si="193"/>
        <v/>
      </c>
      <c r="AY584" s="105" t="str">
        <f t="shared" si="194"/>
        <v/>
      </c>
      <c r="AZ584" s="540"/>
      <c r="BA584" s="513">
        <f t="shared" si="195"/>
        <v>0</v>
      </c>
      <c r="BB584" s="513">
        <f t="shared" si="196"/>
        <v>0</v>
      </c>
      <c r="BC584" s="513">
        <f t="shared" si="197"/>
        <v>0</v>
      </c>
      <c r="BD584" s="513">
        <f t="shared" si="198"/>
        <v>0</v>
      </c>
      <c r="BE584" s="513">
        <f t="shared" si="199"/>
        <v>0</v>
      </c>
      <c r="BF584" s="513">
        <f t="shared" si="192"/>
        <v>0</v>
      </c>
      <c r="BG584" s="513">
        <f t="shared" si="200"/>
        <v>0</v>
      </c>
      <c r="BH584" s="513">
        <f t="shared" si="201"/>
        <v>0</v>
      </c>
      <c r="BI584" s="513">
        <f t="shared" si="202"/>
        <v>0</v>
      </c>
      <c r="BJ584" s="513">
        <f t="shared" si="203"/>
        <v>0</v>
      </c>
      <c r="BK584" s="513">
        <f t="shared" si="204"/>
        <v>0</v>
      </c>
      <c r="BL584" s="513">
        <f t="shared" si="205"/>
        <v>0</v>
      </c>
      <c r="BM584" s="513">
        <f t="shared" si="206"/>
        <v>0</v>
      </c>
      <c r="BN584" s="513"/>
      <c r="BO584" s="513">
        <f t="shared" si="207"/>
        <v>0</v>
      </c>
      <c r="BP584" s="540"/>
      <c r="BQ584" s="540"/>
      <c r="BR584" s="540"/>
      <c r="BS584" s="540"/>
      <c r="BT584" s="540"/>
      <c r="BU584" s="540"/>
      <c r="BV584" s="540"/>
      <c r="BW584" s="539"/>
      <c r="BX584" s="539"/>
      <c r="BY584" s="539"/>
      <c r="BZ584" s="539"/>
      <c r="CA584" s="539"/>
      <c r="CB584" s="539"/>
      <c r="CC584" s="539"/>
      <c r="CD584" s="539"/>
      <c r="CE584" s="539"/>
      <c r="CF584" s="539"/>
      <c r="CG584" s="539"/>
      <c r="CH584" s="539"/>
      <c r="CI584" s="539"/>
      <c r="CJ584" s="539"/>
      <c r="CK584" s="539"/>
      <c r="CL584" s="539"/>
      <c r="CM584" s="539"/>
      <c r="CN584" s="539"/>
      <c r="CO584" s="539"/>
      <c r="CP584" s="364"/>
      <c r="CQ584" s="364"/>
    </row>
    <row r="585" spans="1:95" s="37" customFormat="1" ht="37.5" customHeight="1" x14ac:dyDescent="0.15">
      <c r="A585" s="687" t="str">
        <f>IF(B585&lt;&gt;"",設定!$C$4,"")</f>
        <v/>
      </c>
      <c r="B585" s="253" t="str">
        <f t="shared" si="190"/>
        <v/>
      </c>
      <c r="C585" s="444">
        <f t="shared" si="191"/>
        <v>573</v>
      </c>
      <c r="D585" s="767"/>
      <c r="E585" s="403"/>
      <c r="F585" s="404"/>
      <c r="G585" s="405"/>
      <c r="H585" s="406"/>
      <c r="I585" s="407"/>
      <c r="J585" s="408" t="str">
        <f>IFERROR(IF(I585="","",VLOOKUP(I585,国・地域!A:C,2,FALSE)),"正しい番号を入力してください")</f>
        <v/>
      </c>
      <c r="K585" s="409" t="str">
        <f>IFERROR(IF(I585="","",VLOOKUP(I585,国・地域!A:C,3,FALSE)),"正しい番号を入力してください")</f>
        <v/>
      </c>
      <c r="L585" s="381"/>
      <c r="M585" s="410"/>
      <c r="N585" s="411"/>
      <c r="O585" s="411"/>
      <c r="P585" s="411"/>
      <c r="Q585" s="411"/>
      <c r="R585" s="411"/>
      <c r="S585" s="411"/>
      <c r="T585" s="411"/>
      <c r="U585" s="412"/>
      <c r="V585" s="413"/>
      <c r="W585" s="412"/>
      <c r="X585" s="413"/>
      <c r="Y585" s="414"/>
      <c r="Z585" s="415"/>
      <c r="AA585" s="416"/>
      <c r="AB585" s="417"/>
      <c r="AC585" s="416"/>
      <c r="AD585" s="415"/>
      <c r="AE585" s="418"/>
      <c r="AF585" s="417"/>
      <c r="AG585" s="416"/>
      <c r="AH585" s="415"/>
      <c r="AI585" s="418"/>
      <c r="AJ585" s="417"/>
      <c r="AK585" s="416"/>
      <c r="AL585" s="415"/>
      <c r="AM585" s="403"/>
      <c r="AN585" s="405"/>
      <c r="AO585" s="381"/>
      <c r="AP585" s="403"/>
      <c r="AQ585" s="405"/>
      <c r="AR585" s="419"/>
      <c r="AS585" s="420"/>
      <c r="AT585" s="403"/>
      <c r="AU585" s="405"/>
      <c r="AV585" s="419"/>
      <c r="AW585" s="421"/>
      <c r="AX585" s="105" t="str">
        <f t="shared" si="193"/>
        <v/>
      </c>
      <c r="AY585" s="105" t="str">
        <f t="shared" si="194"/>
        <v/>
      </c>
      <c r="AZ585" s="540"/>
      <c r="BA585" s="513">
        <f t="shared" si="195"/>
        <v>0</v>
      </c>
      <c r="BB585" s="513">
        <f t="shared" si="196"/>
        <v>0</v>
      </c>
      <c r="BC585" s="513">
        <f t="shared" si="197"/>
        <v>0</v>
      </c>
      <c r="BD585" s="513">
        <f t="shared" si="198"/>
        <v>0</v>
      </c>
      <c r="BE585" s="513">
        <f t="shared" si="199"/>
        <v>0</v>
      </c>
      <c r="BF585" s="513">
        <f t="shared" si="192"/>
        <v>0</v>
      </c>
      <c r="BG585" s="513">
        <f t="shared" si="200"/>
        <v>0</v>
      </c>
      <c r="BH585" s="513">
        <f t="shared" si="201"/>
        <v>0</v>
      </c>
      <c r="BI585" s="513">
        <f t="shared" si="202"/>
        <v>0</v>
      </c>
      <c r="BJ585" s="513">
        <f t="shared" si="203"/>
        <v>0</v>
      </c>
      <c r="BK585" s="513">
        <f t="shared" si="204"/>
        <v>0</v>
      </c>
      <c r="BL585" s="513">
        <f t="shared" si="205"/>
        <v>0</v>
      </c>
      <c r="BM585" s="513">
        <f t="shared" si="206"/>
        <v>0</v>
      </c>
      <c r="BN585" s="513"/>
      <c r="BO585" s="513">
        <f t="shared" si="207"/>
        <v>0</v>
      </c>
      <c r="BP585" s="540"/>
      <c r="BQ585" s="540"/>
      <c r="BR585" s="540"/>
      <c r="BS585" s="540"/>
      <c r="BT585" s="540"/>
      <c r="BU585" s="540"/>
      <c r="BV585" s="540"/>
      <c r="BW585" s="539"/>
      <c r="BX585" s="539"/>
      <c r="BY585" s="539"/>
      <c r="BZ585" s="539"/>
      <c r="CA585" s="539"/>
      <c r="CB585" s="539"/>
      <c r="CC585" s="539"/>
      <c r="CD585" s="539"/>
      <c r="CE585" s="539"/>
      <c r="CF585" s="539"/>
      <c r="CG585" s="539"/>
      <c r="CH585" s="539"/>
      <c r="CI585" s="539"/>
      <c r="CJ585" s="539"/>
      <c r="CK585" s="539"/>
      <c r="CL585" s="539"/>
      <c r="CM585" s="539"/>
      <c r="CN585" s="539"/>
      <c r="CO585" s="539"/>
      <c r="CP585" s="364"/>
      <c r="CQ585" s="364"/>
    </row>
    <row r="586" spans="1:95" s="37" customFormat="1" ht="37.5" customHeight="1" x14ac:dyDescent="0.15">
      <c r="A586" s="687" t="str">
        <f>IF(B586&lt;&gt;"",設定!$C$4,"")</f>
        <v/>
      </c>
      <c r="B586" s="253" t="str">
        <f t="shared" si="190"/>
        <v/>
      </c>
      <c r="C586" s="444">
        <f t="shared" si="191"/>
        <v>574</v>
      </c>
      <c r="D586" s="767"/>
      <c r="E586" s="403"/>
      <c r="F586" s="404"/>
      <c r="G586" s="405"/>
      <c r="H586" s="406"/>
      <c r="I586" s="407"/>
      <c r="J586" s="408" t="str">
        <f>IFERROR(IF(I586="","",VLOOKUP(I586,国・地域!A:C,2,FALSE)),"正しい番号を入力してください")</f>
        <v/>
      </c>
      <c r="K586" s="409" t="str">
        <f>IFERROR(IF(I586="","",VLOOKUP(I586,国・地域!A:C,3,FALSE)),"正しい番号を入力してください")</f>
        <v/>
      </c>
      <c r="L586" s="381"/>
      <c r="M586" s="410"/>
      <c r="N586" s="411"/>
      <c r="O586" s="411"/>
      <c r="P586" s="411"/>
      <c r="Q586" s="411"/>
      <c r="R586" s="411"/>
      <c r="S586" s="411"/>
      <c r="T586" s="411"/>
      <c r="U586" s="412"/>
      <c r="V586" s="413"/>
      <c r="W586" s="412"/>
      <c r="X586" s="413"/>
      <c r="Y586" s="414"/>
      <c r="Z586" s="415"/>
      <c r="AA586" s="416"/>
      <c r="AB586" s="417"/>
      <c r="AC586" s="416"/>
      <c r="AD586" s="415"/>
      <c r="AE586" s="418"/>
      <c r="AF586" s="417"/>
      <c r="AG586" s="416"/>
      <c r="AH586" s="415"/>
      <c r="AI586" s="418"/>
      <c r="AJ586" s="417"/>
      <c r="AK586" s="416"/>
      <c r="AL586" s="415"/>
      <c r="AM586" s="403"/>
      <c r="AN586" s="405"/>
      <c r="AO586" s="381"/>
      <c r="AP586" s="403"/>
      <c r="AQ586" s="405"/>
      <c r="AR586" s="419"/>
      <c r="AS586" s="420"/>
      <c r="AT586" s="403"/>
      <c r="AU586" s="405"/>
      <c r="AV586" s="419"/>
      <c r="AW586" s="421"/>
      <c r="AX586" s="105" t="str">
        <f t="shared" si="193"/>
        <v/>
      </c>
      <c r="AY586" s="105" t="str">
        <f t="shared" si="194"/>
        <v/>
      </c>
      <c r="AZ586" s="540"/>
      <c r="BA586" s="513">
        <f t="shared" si="195"/>
        <v>0</v>
      </c>
      <c r="BB586" s="513">
        <f t="shared" si="196"/>
        <v>0</v>
      </c>
      <c r="BC586" s="513">
        <f t="shared" si="197"/>
        <v>0</v>
      </c>
      <c r="BD586" s="513">
        <f t="shared" si="198"/>
        <v>0</v>
      </c>
      <c r="BE586" s="513">
        <f t="shared" si="199"/>
        <v>0</v>
      </c>
      <c r="BF586" s="513">
        <f t="shared" si="192"/>
        <v>0</v>
      </c>
      <c r="BG586" s="513">
        <f t="shared" si="200"/>
        <v>0</v>
      </c>
      <c r="BH586" s="513">
        <f t="shared" si="201"/>
        <v>0</v>
      </c>
      <c r="BI586" s="513">
        <f t="shared" si="202"/>
        <v>0</v>
      </c>
      <c r="BJ586" s="513">
        <f t="shared" si="203"/>
        <v>0</v>
      </c>
      <c r="BK586" s="513">
        <f t="shared" si="204"/>
        <v>0</v>
      </c>
      <c r="BL586" s="513">
        <f t="shared" si="205"/>
        <v>0</v>
      </c>
      <c r="BM586" s="513">
        <f t="shared" si="206"/>
        <v>0</v>
      </c>
      <c r="BN586" s="513"/>
      <c r="BO586" s="513">
        <f t="shared" si="207"/>
        <v>0</v>
      </c>
      <c r="BP586" s="540"/>
      <c r="BQ586" s="540"/>
      <c r="BR586" s="540"/>
      <c r="BS586" s="540"/>
      <c r="BT586" s="540"/>
      <c r="BU586" s="540"/>
      <c r="BV586" s="540"/>
      <c r="BW586" s="539"/>
      <c r="BX586" s="539"/>
      <c r="BY586" s="539"/>
      <c r="BZ586" s="539"/>
      <c r="CA586" s="539"/>
      <c r="CB586" s="539"/>
      <c r="CC586" s="539"/>
      <c r="CD586" s="539"/>
      <c r="CE586" s="539"/>
      <c r="CF586" s="539"/>
      <c r="CG586" s="539"/>
      <c r="CH586" s="539"/>
      <c r="CI586" s="539"/>
      <c r="CJ586" s="539"/>
      <c r="CK586" s="539"/>
      <c r="CL586" s="539"/>
      <c r="CM586" s="539"/>
      <c r="CN586" s="539"/>
      <c r="CO586" s="539"/>
      <c r="CP586" s="364"/>
      <c r="CQ586" s="364"/>
    </row>
    <row r="587" spans="1:95" s="37" customFormat="1" ht="37.5" customHeight="1" x14ac:dyDescent="0.15">
      <c r="A587" s="738" t="str">
        <f>IF(B587&lt;&gt;"",設定!$C$4,"")</f>
        <v/>
      </c>
      <c r="B587" s="254" t="str">
        <f t="shared" si="190"/>
        <v/>
      </c>
      <c r="C587" s="445">
        <f t="shared" si="191"/>
        <v>575</v>
      </c>
      <c r="D587" s="768"/>
      <c r="E587" s="422"/>
      <c r="F587" s="423"/>
      <c r="G587" s="424"/>
      <c r="H587" s="425"/>
      <c r="I587" s="426"/>
      <c r="J587" s="427" t="str">
        <f>IFERROR(IF(I587="","",VLOOKUP(I587,国・地域!A:C,2,FALSE)),"正しい番号を入力してください")</f>
        <v/>
      </c>
      <c r="K587" s="428" t="str">
        <f>IFERROR(IF(I587="","",VLOOKUP(I587,国・地域!A:C,3,FALSE)),"正しい番号を入力してください")</f>
        <v/>
      </c>
      <c r="L587" s="382"/>
      <c r="M587" s="429"/>
      <c r="N587" s="430"/>
      <c r="O587" s="430"/>
      <c r="P587" s="430"/>
      <c r="Q587" s="430"/>
      <c r="R587" s="430"/>
      <c r="S587" s="430"/>
      <c r="T587" s="430"/>
      <c r="U587" s="431"/>
      <c r="V587" s="432"/>
      <c r="W587" s="431"/>
      <c r="X587" s="432"/>
      <c r="Y587" s="433"/>
      <c r="Z587" s="434"/>
      <c r="AA587" s="435"/>
      <c r="AB587" s="436"/>
      <c r="AC587" s="435"/>
      <c r="AD587" s="434"/>
      <c r="AE587" s="437"/>
      <c r="AF587" s="436"/>
      <c r="AG587" s="435"/>
      <c r="AH587" s="434"/>
      <c r="AI587" s="437"/>
      <c r="AJ587" s="436"/>
      <c r="AK587" s="435"/>
      <c r="AL587" s="434"/>
      <c r="AM587" s="422"/>
      <c r="AN587" s="424"/>
      <c r="AO587" s="382"/>
      <c r="AP587" s="422"/>
      <c r="AQ587" s="424"/>
      <c r="AR587" s="438"/>
      <c r="AS587" s="439"/>
      <c r="AT587" s="422"/>
      <c r="AU587" s="424"/>
      <c r="AV587" s="438"/>
      <c r="AW587" s="440"/>
      <c r="AX587" s="105" t="str">
        <f t="shared" si="193"/>
        <v/>
      </c>
      <c r="AY587" s="105" t="str">
        <f t="shared" si="194"/>
        <v/>
      </c>
      <c r="AZ587" s="540"/>
      <c r="BA587" s="513">
        <f t="shared" si="195"/>
        <v>0</v>
      </c>
      <c r="BB587" s="513">
        <f t="shared" si="196"/>
        <v>0</v>
      </c>
      <c r="BC587" s="513">
        <f t="shared" si="197"/>
        <v>0</v>
      </c>
      <c r="BD587" s="513">
        <f t="shared" si="198"/>
        <v>0</v>
      </c>
      <c r="BE587" s="513">
        <f t="shared" si="199"/>
        <v>0</v>
      </c>
      <c r="BF587" s="513">
        <f t="shared" si="192"/>
        <v>0</v>
      </c>
      <c r="BG587" s="513">
        <f t="shared" si="200"/>
        <v>0</v>
      </c>
      <c r="BH587" s="513">
        <f t="shared" si="201"/>
        <v>0</v>
      </c>
      <c r="BI587" s="513">
        <f t="shared" si="202"/>
        <v>0</v>
      </c>
      <c r="BJ587" s="513">
        <f t="shared" si="203"/>
        <v>0</v>
      </c>
      <c r="BK587" s="513">
        <f t="shared" si="204"/>
        <v>0</v>
      </c>
      <c r="BL587" s="513">
        <f t="shared" si="205"/>
        <v>0</v>
      </c>
      <c r="BM587" s="513">
        <f t="shared" si="206"/>
        <v>0</v>
      </c>
      <c r="BN587" s="513"/>
      <c r="BO587" s="513">
        <f t="shared" si="207"/>
        <v>0</v>
      </c>
      <c r="BP587" s="540"/>
      <c r="BQ587" s="540"/>
      <c r="BR587" s="540"/>
      <c r="BS587" s="540"/>
      <c r="BT587" s="540"/>
      <c r="BU587" s="540"/>
      <c r="BV587" s="540"/>
      <c r="BW587" s="539"/>
      <c r="BX587" s="539"/>
      <c r="BY587" s="539"/>
      <c r="BZ587" s="539"/>
      <c r="CA587" s="539"/>
      <c r="CB587" s="539"/>
      <c r="CC587" s="539"/>
      <c r="CD587" s="539"/>
      <c r="CE587" s="539"/>
      <c r="CF587" s="539"/>
      <c r="CG587" s="539"/>
      <c r="CH587" s="539"/>
      <c r="CI587" s="539"/>
      <c r="CJ587" s="539"/>
      <c r="CK587" s="539"/>
      <c r="CL587" s="539"/>
      <c r="CM587" s="539"/>
      <c r="CN587" s="539"/>
      <c r="CO587" s="539"/>
      <c r="CP587" s="364"/>
      <c r="CQ587" s="364"/>
    </row>
    <row r="588" spans="1:95" s="37" customFormat="1" ht="37.5" customHeight="1" x14ac:dyDescent="0.15">
      <c r="A588" s="739" t="str">
        <f>IF(B588&lt;&gt;"",設定!$C$4,"")</f>
        <v/>
      </c>
      <c r="B588" s="731" t="str">
        <f t="shared" si="190"/>
        <v/>
      </c>
      <c r="C588" s="376">
        <f t="shared" si="191"/>
        <v>576</v>
      </c>
      <c r="D588" s="766"/>
      <c r="E588" s="384"/>
      <c r="F588" s="385"/>
      <c r="G588" s="386"/>
      <c r="H588" s="387"/>
      <c r="I588" s="388"/>
      <c r="J588" s="389" t="str">
        <f>IFERROR(IF(I588="","",VLOOKUP(I588,国・地域!A:C,2,FALSE)),"正しい番号を入力してください")</f>
        <v/>
      </c>
      <c r="K588" s="390" t="str">
        <f>IFERROR(IF(I588="","",VLOOKUP(I588,国・地域!A:C,3,FALSE)),"正しい番号を入力してください")</f>
        <v/>
      </c>
      <c r="L588" s="383"/>
      <c r="M588" s="391"/>
      <c r="N588" s="392"/>
      <c r="O588" s="392"/>
      <c r="P588" s="392"/>
      <c r="Q588" s="392"/>
      <c r="R588" s="392"/>
      <c r="S588" s="392"/>
      <c r="T588" s="392"/>
      <c r="U588" s="393"/>
      <c r="V588" s="394"/>
      <c r="W588" s="393"/>
      <c r="X588" s="394"/>
      <c r="Y588" s="395"/>
      <c r="Z588" s="396"/>
      <c r="AA588" s="397"/>
      <c r="AB588" s="398"/>
      <c r="AC588" s="397"/>
      <c r="AD588" s="396"/>
      <c r="AE588" s="399"/>
      <c r="AF588" s="398"/>
      <c r="AG588" s="397"/>
      <c r="AH588" s="396"/>
      <c r="AI588" s="399"/>
      <c r="AJ588" s="398"/>
      <c r="AK588" s="397"/>
      <c r="AL588" s="396"/>
      <c r="AM588" s="384"/>
      <c r="AN588" s="386"/>
      <c r="AO588" s="383"/>
      <c r="AP588" s="384"/>
      <c r="AQ588" s="386"/>
      <c r="AR588" s="400"/>
      <c r="AS588" s="401"/>
      <c r="AT588" s="384"/>
      <c r="AU588" s="386"/>
      <c r="AV588" s="400"/>
      <c r="AW588" s="402"/>
      <c r="AX588" s="105" t="str">
        <f t="shared" si="193"/>
        <v/>
      </c>
      <c r="AY588" s="105" t="str">
        <f t="shared" si="194"/>
        <v/>
      </c>
      <c r="AZ588" s="540"/>
      <c r="BA588" s="513">
        <f t="shared" si="195"/>
        <v>0</v>
      </c>
      <c r="BB588" s="513">
        <f t="shared" si="196"/>
        <v>0</v>
      </c>
      <c r="BC588" s="513">
        <f t="shared" si="197"/>
        <v>0</v>
      </c>
      <c r="BD588" s="513">
        <f t="shared" si="198"/>
        <v>0</v>
      </c>
      <c r="BE588" s="513">
        <f t="shared" si="199"/>
        <v>0</v>
      </c>
      <c r="BF588" s="513">
        <f t="shared" si="192"/>
        <v>0</v>
      </c>
      <c r="BG588" s="513">
        <f t="shared" si="200"/>
        <v>0</v>
      </c>
      <c r="BH588" s="513">
        <f t="shared" si="201"/>
        <v>0</v>
      </c>
      <c r="BI588" s="513">
        <f t="shared" si="202"/>
        <v>0</v>
      </c>
      <c r="BJ588" s="513">
        <f t="shared" si="203"/>
        <v>0</v>
      </c>
      <c r="BK588" s="513">
        <f t="shared" si="204"/>
        <v>0</v>
      </c>
      <c r="BL588" s="513">
        <f t="shared" si="205"/>
        <v>0</v>
      </c>
      <c r="BM588" s="513">
        <f t="shared" si="206"/>
        <v>0</v>
      </c>
      <c r="BN588" s="513"/>
      <c r="BO588" s="513">
        <f t="shared" si="207"/>
        <v>0</v>
      </c>
      <c r="BP588" s="540"/>
      <c r="BQ588" s="540"/>
      <c r="BR588" s="540"/>
      <c r="BS588" s="540"/>
      <c r="BT588" s="540"/>
      <c r="BU588" s="540"/>
      <c r="BV588" s="540"/>
      <c r="BW588" s="539"/>
      <c r="BX588" s="539"/>
      <c r="BY588" s="539"/>
      <c r="BZ588" s="539"/>
      <c r="CA588" s="539"/>
      <c r="CB588" s="539"/>
      <c r="CC588" s="539"/>
      <c r="CD588" s="539"/>
      <c r="CE588" s="539"/>
      <c r="CF588" s="539"/>
      <c r="CG588" s="539"/>
      <c r="CH588" s="539"/>
      <c r="CI588" s="539"/>
      <c r="CJ588" s="539"/>
      <c r="CK588" s="539"/>
      <c r="CL588" s="539"/>
      <c r="CM588" s="539"/>
      <c r="CN588" s="539"/>
      <c r="CO588" s="539"/>
      <c r="CP588" s="364"/>
      <c r="CQ588" s="364"/>
    </row>
    <row r="589" spans="1:95" s="37" customFormat="1" ht="37.5" customHeight="1" x14ac:dyDescent="0.15">
      <c r="A589" s="687" t="str">
        <f>IF(B589&lt;&gt;"",設定!$C$4,"")</f>
        <v/>
      </c>
      <c r="B589" s="253" t="str">
        <f t="shared" si="190"/>
        <v/>
      </c>
      <c r="C589" s="444">
        <f t="shared" si="191"/>
        <v>577</v>
      </c>
      <c r="D589" s="767"/>
      <c r="E589" s="403"/>
      <c r="F589" s="404"/>
      <c r="G589" s="405"/>
      <c r="H589" s="406"/>
      <c r="I589" s="407"/>
      <c r="J589" s="408" t="str">
        <f>IFERROR(IF(I589="","",VLOOKUP(I589,国・地域!A:C,2,FALSE)),"正しい番号を入力してください")</f>
        <v/>
      </c>
      <c r="K589" s="409" t="str">
        <f>IFERROR(IF(I589="","",VLOOKUP(I589,国・地域!A:C,3,FALSE)),"正しい番号を入力してください")</f>
        <v/>
      </c>
      <c r="L589" s="381"/>
      <c r="M589" s="410"/>
      <c r="N589" s="411"/>
      <c r="O589" s="411"/>
      <c r="P589" s="411"/>
      <c r="Q589" s="411"/>
      <c r="R589" s="411"/>
      <c r="S589" s="411"/>
      <c r="T589" s="411"/>
      <c r="U589" s="412"/>
      <c r="V589" s="413"/>
      <c r="W589" s="412"/>
      <c r="X589" s="413"/>
      <c r="Y589" s="414"/>
      <c r="Z589" s="415"/>
      <c r="AA589" s="416"/>
      <c r="AB589" s="417"/>
      <c r="AC589" s="416"/>
      <c r="AD589" s="415"/>
      <c r="AE589" s="418"/>
      <c r="AF589" s="417"/>
      <c r="AG589" s="416"/>
      <c r="AH589" s="415"/>
      <c r="AI589" s="418"/>
      <c r="AJ589" s="417"/>
      <c r="AK589" s="416"/>
      <c r="AL589" s="415"/>
      <c r="AM589" s="403"/>
      <c r="AN589" s="405"/>
      <c r="AO589" s="381"/>
      <c r="AP589" s="403"/>
      <c r="AQ589" s="405"/>
      <c r="AR589" s="419"/>
      <c r="AS589" s="420"/>
      <c r="AT589" s="403"/>
      <c r="AU589" s="405"/>
      <c r="AV589" s="419"/>
      <c r="AW589" s="421"/>
      <c r="AX589" s="105" t="str">
        <f t="shared" si="193"/>
        <v/>
      </c>
      <c r="AY589" s="105" t="str">
        <f t="shared" si="194"/>
        <v/>
      </c>
      <c r="AZ589" s="540"/>
      <c r="BA589" s="513">
        <f t="shared" si="195"/>
        <v>0</v>
      </c>
      <c r="BB589" s="513">
        <f t="shared" si="196"/>
        <v>0</v>
      </c>
      <c r="BC589" s="513">
        <f t="shared" si="197"/>
        <v>0</v>
      </c>
      <c r="BD589" s="513">
        <f t="shared" si="198"/>
        <v>0</v>
      </c>
      <c r="BE589" s="513">
        <f t="shared" si="199"/>
        <v>0</v>
      </c>
      <c r="BF589" s="513">
        <f t="shared" si="192"/>
        <v>0</v>
      </c>
      <c r="BG589" s="513">
        <f t="shared" si="200"/>
        <v>0</v>
      </c>
      <c r="BH589" s="513">
        <f t="shared" si="201"/>
        <v>0</v>
      </c>
      <c r="BI589" s="513">
        <f t="shared" si="202"/>
        <v>0</v>
      </c>
      <c r="BJ589" s="513">
        <f t="shared" si="203"/>
        <v>0</v>
      </c>
      <c r="BK589" s="513">
        <f t="shared" si="204"/>
        <v>0</v>
      </c>
      <c r="BL589" s="513">
        <f t="shared" si="205"/>
        <v>0</v>
      </c>
      <c r="BM589" s="513">
        <f t="shared" si="206"/>
        <v>0</v>
      </c>
      <c r="BN589" s="513"/>
      <c r="BO589" s="513">
        <f t="shared" si="207"/>
        <v>0</v>
      </c>
      <c r="BP589" s="540"/>
      <c r="BQ589" s="540"/>
      <c r="BR589" s="540"/>
      <c r="BS589" s="540"/>
      <c r="BT589" s="540"/>
      <c r="BU589" s="540"/>
      <c r="BV589" s="540"/>
      <c r="BW589" s="539"/>
      <c r="BX589" s="539"/>
      <c r="BY589" s="539"/>
      <c r="BZ589" s="539"/>
      <c r="CA589" s="539"/>
      <c r="CB589" s="539"/>
      <c r="CC589" s="539"/>
      <c r="CD589" s="539"/>
      <c r="CE589" s="539"/>
      <c r="CF589" s="539"/>
      <c r="CG589" s="539"/>
      <c r="CH589" s="539"/>
      <c r="CI589" s="539"/>
      <c r="CJ589" s="539"/>
      <c r="CK589" s="539"/>
      <c r="CL589" s="539"/>
      <c r="CM589" s="539"/>
      <c r="CN589" s="539"/>
      <c r="CO589" s="539"/>
      <c r="CP589" s="364"/>
      <c r="CQ589" s="364"/>
    </row>
    <row r="590" spans="1:95" s="37" customFormat="1" ht="37.5" customHeight="1" x14ac:dyDescent="0.15">
      <c r="A590" s="687" t="str">
        <f>IF(B590&lt;&gt;"",設定!$C$4,"")</f>
        <v/>
      </c>
      <c r="B590" s="253" t="str">
        <f t="shared" ref="B590:B653" si="208">IF(COUNTA(D590:I590,L590)&gt;0,$B$7,"")</f>
        <v/>
      </c>
      <c r="C590" s="444">
        <f t="shared" ref="C590:C653" si="209">ROW()-12</f>
        <v>578</v>
      </c>
      <c r="D590" s="767"/>
      <c r="E590" s="403"/>
      <c r="F590" s="404"/>
      <c r="G590" s="405"/>
      <c r="H590" s="406"/>
      <c r="I590" s="407"/>
      <c r="J590" s="408" t="str">
        <f>IFERROR(IF(I590="","",VLOOKUP(I590,国・地域!A:C,2,FALSE)),"正しい番号を入力してください")</f>
        <v/>
      </c>
      <c r="K590" s="409" t="str">
        <f>IFERROR(IF(I590="","",VLOOKUP(I590,国・地域!A:C,3,FALSE)),"正しい番号を入力してください")</f>
        <v/>
      </c>
      <c r="L590" s="381"/>
      <c r="M590" s="410"/>
      <c r="N590" s="411"/>
      <c r="O590" s="411"/>
      <c r="P590" s="411"/>
      <c r="Q590" s="411"/>
      <c r="R590" s="411"/>
      <c r="S590" s="411"/>
      <c r="T590" s="411"/>
      <c r="U590" s="412"/>
      <c r="V590" s="413"/>
      <c r="W590" s="412"/>
      <c r="X590" s="413"/>
      <c r="Y590" s="414"/>
      <c r="Z590" s="415"/>
      <c r="AA590" s="416"/>
      <c r="AB590" s="417"/>
      <c r="AC590" s="416"/>
      <c r="AD590" s="415"/>
      <c r="AE590" s="418"/>
      <c r="AF590" s="417"/>
      <c r="AG590" s="416"/>
      <c r="AH590" s="415"/>
      <c r="AI590" s="418"/>
      <c r="AJ590" s="417"/>
      <c r="AK590" s="416"/>
      <c r="AL590" s="415"/>
      <c r="AM590" s="403"/>
      <c r="AN590" s="405"/>
      <c r="AO590" s="381"/>
      <c r="AP590" s="403"/>
      <c r="AQ590" s="405"/>
      <c r="AR590" s="419"/>
      <c r="AS590" s="420"/>
      <c r="AT590" s="403"/>
      <c r="AU590" s="405"/>
      <c r="AV590" s="419"/>
      <c r="AW590" s="421"/>
      <c r="AX590" s="105" t="str">
        <f t="shared" si="193"/>
        <v/>
      </c>
      <c r="AY590" s="105" t="str">
        <f t="shared" si="194"/>
        <v/>
      </c>
      <c r="AZ590" s="540"/>
      <c r="BA590" s="513">
        <f t="shared" si="195"/>
        <v>0</v>
      </c>
      <c r="BB590" s="513">
        <f t="shared" si="196"/>
        <v>0</v>
      </c>
      <c r="BC590" s="513">
        <f t="shared" si="197"/>
        <v>0</v>
      </c>
      <c r="BD590" s="513">
        <f t="shared" si="198"/>
        <v>0</v>
      </c>
      <c r="BE590" s="513">
        <f t="shared" si="199"/>
        <v>0</v>
      </c>
      <c r="BF590" s="513">
        <f t="shared" ref="BF590:BF653" si="210">IF(AND($D590&lt;&gt;"",$M590="○",OR(W590="",X590="")),1,0)</f>
        <v>0</v>
      </c>
      <c r="BG590" s="513">
        <f t="shared" si="200"/>
        <v>0</v>
      </c>
      <c r="BH590" s="513">
        <f t="shared" si="201"/>
        <v>0</v>
      </c>
      <c r="BI590" s="513">
        <f t="shared" si="202"/>
        <v>0</v>
      </c>
      <c r="BJ590" s="513">
        <f t="shared" si="203"/>
        <v>0</v>
      </c>
      <c r="BK590" s="513">
        <f t="shared" si="204"/>
        <v>0</v>
      </c>
      <c r="BL590" s="513">
        <f t="shared" si="205"/>
        <v>0</v>
      </c>
      <c r="BM590" s="513">
        <f t="shared" si="206"/>
        <v>0</v>
      </c>
      <c r="BN590" s="513"/>
      <c r="BO590" s="513">
        <f t="shared" si="207"/>
        <v>0</v>
      </c>
      <c r="BP590" s="540"/>
      <c r="BQ590" s="540"/>
      <c r="BR590" s="540"/>
      <c r="BS590" s="540"/>
      <c r="BT590" s="540"/>
      <c r="BU590" s="540"/>
      <c r="BV590" s="540"/>
      <c r="BW590" s="539"/>
      <c r="BX590" s="539"/>
      <c r="BY590" s="539"/>
      <c r="BZ590" s="539"/>
      <c r="CA590" s="539"/>
      <c r="CB590" s="539"/>
      <c r="CC590" s="539"/>
      <c r="CD590" s="539"/>
      <c r="CE590" s="539"/>
      <c r="CF590" s="539"/>
      <c r="CG590" s="539"/>
      <c r="CH590" s="539"/>
      <c r="CI590" s="539"/>
      <c r="CJ590" s="539"/>
      <c r="CK590" s="539"/>
      <c r="CL590" s="539"/>
      <c r="CM590" s="539"/>
      <c r="CN590" s="539"/>
      <c r="CO590" s="539"/>
      <c r="CP590" s="364"/>
      <c r="CQ590" s="364"/>
    </row>
    <row r="591" spans="1:95" s="37" customFormat="1" ht="37.5" customHeight="1" x14ac:dyDescent="0.15">
      <c r="A591" s="687" t="str">
        <f>IF(B591&lt;&gt;"",設定!$C$4,"")</f>
        <v/>
      </c>
      <c r="B591" s="253" t="str">
        <f t="shared" si="208"/>
        <v/>
      </c>
      <c r="C591" s="444">
        <f t="shared" si="209"/>
        <v>579</v>
      </c>
      <c r="D591" s="767"/>
      <c r="E591" s="403"/>
      <c r="F591" s="404"/>
      <c r="G591" s="405"/>
      <c r="H591" s="406"/>
      <c r="I591" s="407"/>
      <c r="J591" s="408" t="str">
        <f>IFERROR(IF(I591="","",VLOOKUP(I591,国・地域!A:C,2,FALSE)),"正しい番号を入力してください")</f>
        <v/>
      </c>
      <c r="K591" s="409" t="str">
        <f>IFERROR(IF(I591="","",VLOOKUP(I591,国・地域!A:C,3,FALSE)),"正しい番号を入力してください")</f>
        <v/>
      </c>
      <c r="L591" s="381"/>
      <c r="M591" s="410"/>
      <c r="N591" s="411"/>
      <c r="O591" s="411"/>
      <c r="P591" s="411"/>
      <c r="Q591" s="411"/>
      <c r="R591" s="411"/>
      <c r="S591" s="411"/>
      <c r="T591" s="411"/>
      <c r="U591" s="412"/>
      <c r="V591" s="413"/>
      <c r="W591" s="412"/>
      <c r="X591" s="413"/>
      <c r="Y591" s="414"/>
      <c r="Z591" s="415"/>
      <c r="AA591" s="416"/>
      <c r="AB591" s="417"/>
      <c r="AC591" s="416"/>
      <c r="AD591" s="415"/>
      <c r="AE591" s="418"/>
      <c r="AF591" s="417"/>
      <c r="AG591" s="416"/>
      <c r="AH591" s="415"/>
      <c r="AI591" s="418"/>
      <c r="AJ591" s="417"/>
      <c r="AK591" s="416"/>
      <c r="AL591" s="415"/>
      <c r="AM591" s="403"/>
      <c r="AN591" s="405"/>
      <c r="AO591" s="381"/>
      <c r="AP591" s="403"/>
      <c r="AQ591" s="405"/>
      <c r="AR591" s="419"/>
      <c r="AS591" s="420"/>
      <c r="AT591" s="403"/>
      <c r="AU591" s="405"/>
      <c r="AV591" s="419"/>
      <c r="AW591" s="421"/>
      <c r="AX591" s="105" t="str">
        <f t="shared" si="193"/>
        <v/>
      </c>
      <c r="AY591" s="105" t="str">
        <f t="shared" si="194"/>
        <v/>
      </c>
      <c r="AZ591" s="540"/>
      <c r="BA591" s="513">
        <f t="shared" si="195"/>
        <v>0</v>
      </c>
      <c r="BB591" s="513">
        <f t="shared" si="196"/>
        <v>0</v>
      </c>
      <c r="BC591" s="513">
        <f t="shared" si="197"/>
        <v>0</v>
      </c>
      <c r="BD591" s="513">
        <f t="shared" si="198"/>
        <v>0</v>
      </c>
      <c r="BE591" s="513">
        <f t="shared" si="199"/>
        <v>0</v>
      </c>
      <c r="BF591" s="513">
        <f t="shared" si="210"/>
        <v>0</v>
      </c>
      <c r="BG591" s="513">
        <f t="shared" si="200"/>
        <v>0</v>
      </c>
      <c r="BH591" s="513">
        <f t="shared" si="201"/>
        <v>0</v>
      </c>
      <c r="BI591" s="513">
        <f t="shared" si="202"/>
        <v>0</v>
      </c>
      <c r="BJ591" s="513">
        <f t="shared" si="203"/>
        <v>0</v>
      </c>
      <c r="BK591" s="513">
        <f t="shared" si="204"/>
        <v>0</v>
      </c>
      <c r="BL591" s="513">
        <f t="shared" si="205"/>
        <v>0</v>
      </c>
      <c r="BM591" s="513">
        <f t="shared" si="206"/>
        <v>0</v>
      </c>
      <c r="BN591" s="513"/>
      <c r="BO591" s="513">
        <f t="shared" si="207"/>
        <v>0</v>
      </c>
      <c r="BP591" s="540"/>
      <c r="BQ591" s="540"/>
      <c r="BR591" s="540"/>
      <c r="BS591" s="540"/>
      <c r="BT591" s="540"/>
      <c r="BU591" s="540"/>
      <c r="BV591" s="540"/>
      <c r="BW591" s="539"/>
      <c r="BX591" s="539"/>
      <c r="BY591" s="539"/>
      <c r="BZ591" s="539"/>
      <c r="CA591" s="539"/>
      <c r="CB591" s="539"/>
      <c r="CC591" s="539"/>
      <c r="CD591" s="539"/>
      <c r="CE591" s="539"/>
      <c r="CF591" s="539"/>
      <c r="CG591" s="539"/>
      <c r="CH591" s="539"/>
      <c r="CI591" s="539"/>
      <c r="CJ591" s="539"/>
      <c r="CK591" s="539"/>
      <c r="CL591" s="539"/>
      <c r="CM591" s="539"/>
      <c r="CN591" s="539"/>
      <c r="CO591" s="539"/>
      <c r="CP591" s="364"/>
      <c r="CQ591" s="364"/>
    </row>
    <row r="592" spans="1:95" s="37" customFormat="1" ht="37.5" customHeight="1" x14ac:dyDescent="0.15">
      <c r="A592" s="738" t="str">
        <f>IF(B592&lt;&gt;"",設定!$C$4,"")</f>
        <v/>
      </c>
      <c r="B592" s="254" t="str">
        <f t="shared" si="208"/>
        <v/>
      </c>
      <c r="C592" s="445">
        <f t="shared" si="209"/>
        <v>580</v>
      </c>
      <c r="D592" s="768"/>
      <c r="E592" s="422"/>
      <c r="F592" s="423"/>
      <c r="G592" s="424"/>
      <c r="H592" s="425"/>
      <c r="I592" s="426"/>
      <c r="J592" s="427" t="str">
        <f>IFERROR(IF(I592="","",VLOOKUP(I592,国・地域!A:C,2,FALSE)),"正しい番号を入力してください")</f>
        <v/>
      </c>
      <c r="K592" s="428" t="str">
        <f>IFERROR(IF(I592="","",VLOOKUP(I592,国・地域!A:C,3,FALSE)),"正しい番号を入力してください")</f>
        <v/>
      </c>
      <c r="L592" s="382"/>
      <c r="M592" s="429"/>
      <c r="N592" s="430"/>
      <c r="O592" s="430"/>
      <c r="P592" s="430"/>
      <c r="Q592" s="430"/>
      <c r="R592" s="430"/>
      <c r="S592" s="430"/>
      <c r="T592" s="430"/>
      <c r="U592" s="431"/>
      <c r="V592" s="432"/>
      <c r="W592" s="431"/>
      <c r="X592" s="432"/>
      <c r="Y592" s="433"/>
      <c r="Z592" s="434"/>
      <c r="AA592" s="435"/>
      <c r="AB592" s="436"/>
      <c r="AC592" s="435"/>
      <c r="AD592" s="434"/>
      <c r="AE592" s="437"/>
      <c r="AF592" s="436"/>
      <c r="AG592" s="435"/>
      <c r="AH592" s="434"/>
      <c r="AI592" s="437"/>
      <c r="AJ592" s="436"/>
      <c r="AK592" s="435"/>
      <c r="AL592" s="434"/>
      <c r="AM592" s="422"/>
      <c r="AN592" s="424"/>
      <c r="AO592" s="382"/>
      <c r="AP592" s="422"/>
      <c r="AQ592" s="424"/>
      <c r="AR592" s="438"/>
      <c r="AS592" s="439"/>
      <c r="AT592" s="422"/>
      <c r="AU592" s="424"/>
      <c r="AV592" s="438"/>
      <c r="AW592" s="440"/>
      <c r="AX592" s="105" t="str">
        <f t="shared" si="193"/>
        <v/>
      </c>
      <c r="AY592" s="105" t="str">
        <f t="shared" si="194"/>
        <v/>
      </c>
      <c r="AZ592" s="540"/>
      <c r="BA592" s="513">
        <f t="shared" si="195"/>
        <v>0</v>
      </c>
      <c r="BB592" s="513">
        <f t="shared" si="196"/>
        <v>0</v>
      </c>
      <c r="BC592" s="513">
        <f t="shared" si="197"/>
        <v>0</v>
      </c>
      <c r="BD592" s="513">
        <f t="shared" si="198"/>
        <v>0</v>
      </c>
      <c r="BE592" s="513">
        <f t="shared" si="199"/>
        <v>0</v>
      </c>
      <c r="BF592" s="513">
        <f t="shared" si="210"/>
        <v>0</v>
      </c>
      <c r="BG592" s="513">
        <f t="shared" si="200"/>
        <v>0</v>
      </c>
      <c r="BH592" s="513">
        <f t="shared" si="201"/>
        <v>0</v>
      </c>
      <c r="BI592" s="513">
        <f t="shared" si="202"/>
        <v>0</v>
      </c>
      <c r="BJ592" s="513">
        <f t="shared" si="203"/>
        <v>0</v>
      </c>
      <c r="BK592" s="513">
        <f t="shared" si="204"/>
        <v>0</v>
      </c>
      <c r="BL592" s="513">
        <f t="shared" si="205"/>
        <v>0</v>
      </c>
      <c r="BM592" s="513">
        <f t="shared" si="206"/>
        <v>0</v>
      </c>
      <c r="BN592" s="513"/>
      <c r="BO592" s="513">
        <f t="shared" si="207"/>
        <v>0</v>
      </c>
      <c r="BP592" s="540"/>
      <c r="BQ592" s="540"/>
      <c r="BR592" s="540"/>
      <c r="BS592" s="540"/>
      <c r="BT592" s="540"/>
      <c r="BU592" s="540"/>
      <c r="BV592" s="540"/>
      <c r="BW592" s="539"/>
      <c r="BX592" s="539"/>
      <c r="BY592" s="539"/>
      <c r="BZ592" s="539"/>
      <c r="CA592" s="539"/>
      <c r="CB592" s="539"/>
      <c r="CC592" s="539"/>
      <c r="CD592" s="539"/>
      <c r="CE592" s="539"/>
      <c r="CF592" s="539"/>
      <c r="CG592" s="539"/>
      <c r="CH592" s="539"/>
      <c r="CI592" s="539"/>
      <c r="CJ592" s="539"/>
      <c r="CK592" s="539"/>
      <c r="CL592" s="539"/>
      <c r="CM592" s="539"/>
      <c r="CN592" s="539"/>
      <c r="CO592" s="539"/>
      <c r="CP592" s="364"/>
      <c r="CQ592" s="364"/>
    </row>
    <row r="593" spans="1:95" s="37" customFormat="1" ht="37.5" customHeight="1" x14ac:dyDescent="0.15">
      <c r="A593" s="739" t="str">
        <f>IF(B593&lt;&gt;"",設定!$C$4,"")</f>
        <v/>
      </c>
      <c r="B593" s="731" t="str">
        <f t="shared" si="208"/>
        <v/>
      </c>
      <c r="C593" s="376">
        <f t="shared" si="209"/>
        <v>581</v>
      </c>
      <c r="D593" s="766"/>
      <c r="E593" s="384"/>
      <c r="F593" s="385"/>
      <c r="G593" s="386"/>
      <c r="H593" s="387"/>
      <c r="I593" s="388"/>
      <c r="J593" s="389" t="str">
        <f>IFERROR(IF(I593="","",VLOOKUP(I593,国・地域!A:C,2,FALSE)),"正しい番号を入力してください")</f>
        <v/>
      </c>
      <c r="K593" s="390" t="str">
        <f>IFERROR(IF(I593="","",VLOOKUP(I593,国・地域!A:C,3,FALSE)),"正しい番号を入力してください")</f>
        <v/>
      </c>
      <c r="L593" s="383"/>
      <c r="M593" s="391"/>
      <c r="N593" s="392"/>
      <c r="O593" s="392"/>
      <c r="P593" s="392"/>
      <c r="Q593" s="392"/>
      <c r="R593" s="392"/>
      <c r="S593" s="392"/>
      <c r="T593" s="392"/>
      <c r="U593" s="393"/>
      <c r="V593" s="394"/>
      <c r="W593" s="393"/>
      <c r="X593" s="394"/>
      <c r="Y593" s="395"/>
      <c r="Z593" s="396"/>
      <c r="AA593" s="397"/>
      <c r="AB593" s="398"/>
      <c r="AC593" s="397"/>
      <c r="AD593" s="396"/>
      <c r="AE593" s="399"/>
      <c r="AF593" s="398"/>
      <c r="AG593" s="397"/>
      <c r="AH593" s="396"/>
      <c r="AI593" s="399"/>
      <c r="AJ593" s="398"/>
      <c r="AK593" s="397"/>
      <c r="AL593" s="396"/>
      <c r="AM593" s="384"/>
      <c r="AN593" s="386"/>
      <c r="AO593" s="383"/>
      <c r="AP593" s="384"/>
      <c r="AQ593" s="386"/>
      <c r="AR593" s="400"/>
      <c r="AS593" s="401"/>
      <c r="AT593" s="384"/>
      <c r="AU593" s="386"/>
      <c r="AV593" s="400"/>
      <c r="AW593" s="402"/>
      <c r="AX593" s="105" t="str">
        <f t="shared" si="193"/>
        <v/>
      </c>
      <c r="AY593" s="105" t="str">
        <f t="shared" si="194"/>
        <v/>
      </c>
      <c r="AZ593" s="540"/>
      <c r="BA593" s="513">
        <f t="shared" si="195"/>
        <v>0</v>
      </c>
      <c r="BB593" s="513">
        <f t="shared" si="196"/>
        <v>0</v>
      </c>
      <c r="BC593" s="513">
        <f t="shared" si="197"/>
        <v>0</v>
      </c>
      <c r="BD593" s="513">
        <f t="shared" si="198"/>
        <v>0</v>
      </c>
      <c r="BE593" s="513">
        <f t="shared" si="199"/>
        <v>0</v>
      </c>
      <c r="BF593" s="513">
        <f t="shared" si="210"/>
        <v>0</v>
      </c>
      <c r="BG593" s="513">
        <f t="shared" si="200"/>
        <v>0</v>
      </c>
      <c r="BH593" s="513">
        <f t="shared" si="201"/>
        <v>0</v>
      </c>
      <c r="BI593" s="513">
        <f t="shared" si="202"/>
        <v>0</v>
      </c>
      <c r="BJ593" s="513">
        <f t="shared" si="203"/>
        <v>0</v>
      </c>
      <c r="BK593" s="513">
        <f t="shared" si="204"/>
        <v>0</v>
      </c>
      <c r="BL593" s="513">
        <f t="shared" si="205"/>
        <v>0</v>
      </c>
      <c r="BM593" s="513">
        <f t="shared" si="206"/>
        <v>0</v>
      </c>
      <c r="BN593" s="513"/>
      <c r="BO593" s="513">
        <f t="shared" si="207"/>
        <v>0</v>
      </c>
      <c r="BP593" s="540"/>
      <c r="BQ593" s="540"/>
      <c r="BR593" s="540"/>
      <c r="BS593" s="540"/>
      <c r="BT593" s="540"/>
      <c r="BU593" s="540"/>
      <c r="BV593" s="540"/>
      <c r="BW593" s="539"/>
      <c r="BX593" s="539"/>
      <c r="BY593" s="539"/>
      <c r="BZ593" s="539"/>
      <c r="CA593" s="539"/>
      <c r="CB593" s="539"/>
      <c r="CC593" s="539"/>
      <c r="CD593" s="539"/>
      <c r="CE593" s="539"/>
      <c r="CF593" s="539"/>
      <c r="CG593" s="539"/>
      <c r="CH593" s="539"/>
      <c r="CI593" s="539"/>
      <c r="CJ593" s="539"/>
      <c r="CK593" s="539"/>
      <c r="CL593" s="539"/>
      <c r="CM593" s="539"/>
      <c r="CN593" s="539"/>
      <c r="CO593" s="539"/>
      <c r="CP593" s="364"/>
      <c r="CQ593" s="364"/>
    </row>
    <row r="594" spans="1:95" s="37" customFormat="1" ht="37.5" customHeight="1" x14ac:dyDescent="0.15">
      <c r="A594" s="687" t="str">
        <f>IF(B594&lt;&gt;"",設定!$C$4,"")</f>
        <v/>
      </c>
      <c r="B594" s="253" t="str">
        <f t="shared" si="208"/>
        <v/>
      </c>
      <c r="C594" s="444">
        <f t="shared" si="209"/>
        <v>582</v>
      </c>
      <c r="D594" s="767"/>
      <c r="E594" s="403"/>
      <c r="F594" s="404"/>
      <c r="G594" s="405"/>
      <c r="H594" s="406"/>
      <c r="I594" s="407"/>
      <c r="J594" s="408" t="str">
        <f>IFERROR(IF(I594="","",VLOOKUP(I594,国・地域!A:C,2,FALSE)),"正しい番号を入力してください")</f>
        <v/>
      </c>
      <c r="K594" s="409" t="str">
        <f>IFERROR(IF(I594="","",VLOOKUP(I594,国・地域!A:C,3,FALSE)),"正しい番号を入力してください")</f>
        <v/>
      </c>
      <c r="L594" s="381"/>
      <c r="M594" s="410"/>
      <c r="N594" s="411"/>
      <c r="O594" s="411"/>
      <c r="P594" s="411"/>
      <c r="Q594" s="411"/>
      <c r="R594" s="411"/>
      <c r="S594" s="411"/>
      <c r="T594" s="411"/>
      <c r="U594" s="412"/>
      <c r="V594" s="413"/>
      <c r="W594" s="412"/>
      <c r="X594" s="413"/>
      <c r="Y594" s="414"/>
      <c r="Z594" s="415"/>
      <c r="AA594" s="416"/>
      <c r="AB594" s="417"/>
      <c r="AC594" s="416"/>
      <c r="AD594" s="415"/>
      <c r="AE594" s="418"/>
      <c r="AF594" s="417"/>
      <c r="AG594" s="416"/>
      <c r="AH594" s="415"/>
      <c r="AI594" s="418"/>
      <c r="AJ594" s="417"/>
      <c r="AK594" s="416"/>
      <c r="AL594" s="415"/>
      <c r="AM594" s="403"/>
      <c r="AN594" s="405"/>
      <c r="AO594" s="381"/>
      <c r="AP594" s="403"/>
      <c r="AQ594" s="405"/>
      <c r="AR594" s="419"/>
      <c r="AS594" s="420"/>
      <c r="AT594" s="403"/>
      <c r="AU594" s="405"/>
      <c r="AV594" s="419"/>
      <c r="AW594" s="421"/>
      <c r="AX594" s="105" t="str">
        <f t="shared" si="193"/>
        <v/>
      </c>
      <c r="AY594" s="105" t="str">
        <f t="shared" si="194"/>
        <v/>
      </c>
      <c r="AZ594" s="540"/>
      <c r="BA594" s="513">
        <f t="shared" si="195"/>
        <v>0</v>
      </c>
      <c r="BB594" s="513">
        <f t="shared" si="196"/>
        <v>0</v>
      </c>
      <c r="BC594" s="513">
        <f t="shared" si="197"/>
        <v>0</v>
      </c>
      <c r="BD594" s="513">
        <f t="shared" si="198"/>
        <v>0</v>
      </c>
      <c r="BE594" s="513">
        <f t="shared" si="199"/>
        <v>0</v>
      </c>
      <c r="BF594" s="513">
        <f t="shared" si="210"/>
        <v>0</v>
      </c>
      <c r="BG594" s="513">
        <f t="shared" si="200"/>
        <v>0</v>
      </c>
      <c r="BH594" s="513">
        <f t="shared" si="201"/>
        <v>0</v>
      </c>
      <c r="BI594" s="513">
        <f t="shared" si="202"/>
        <v>0</v>
      </c>
      <c r="BJ594" s="513">
        <f t="shared" si="203"/>
        <v>0</v>
      </c>
      <c r="BK594" s="513">
        <f t="shared" si="204"/>
        <v>0</v>
      </c>
      <c r="BL594" s="513">
        <f t="shared" si="205"/>
        <v>0</v>
      </c>
      <c r="BM594" s="513">
        <f t="shared" si="206"/>
        <v>0</v>
      </c>
      <c r="BN594" s="513"/>
      <c r="BO594" s="513">
        <f t="shared" si="207"/>
        <v>0</v>
      </c>
      <c r="BP594" s="540"/>
      <c r="BQ594" s="540"/>
      <c r="BR594" s="540"/>
      <c r="BS594" s="540"/>
      <c r="BT594" s="540"/>
      <c r="BU594" s="540"/>
      <c r="BV594" s="540"/>
      <c r="BW594" s="539"/>
      <c r="BX594" s="539"/>
      <c r="BY594" s="539"/>
      <c r="BZ594" s="539"/>
      <c r="CA594" s="539"/>
      <c r="CB594" s="539"/>
      <c r="CC594" s="539"/>
      <c r="CD594" s="539"/>
      <c r="CE594" s="539"/>
      <c r="CF594" s="539"/>
      <c r="CG594" s="539"/>
      <c r="CH594" s="539"/>
      <c r="CI594" s="539"/>
      <c r="CJ594" s="539"/>
      <c r="CK594" s="539"/>
      <c r="CL594" s="539"/>
      <c r="CM594" s="539"/>
      <c r="CN594" s="539"/>
      <c r="CO594" s="539"/>
      <c r="CP594" s="364"/>
      <c r="CQ594" s="364"/>
    </row>
    <row r="595" spans="1:95" s="37" customFormat="1" ht="37.5" customHeight="1" x14ac:dyDescent="0.15">
      <c r="A595" s="687" t="str">
        <f>IF(B595&lt;&gt;"",設定!$C$4,"")</f>
        <v/>
      </c>
      <c r="B595" s="253" t="str">
        <f t="shared" si="208"/>
        <v/>
      </c>
      <c r="C595" s="444">
        <f t="shared" si="209"/>
        <v>583</v>
      </c>
      <c r="D595" s="767"/>
      <c r="E595" s="403"/>
      <c r="F595" s="404"/>
      <c r="G595" s="405"/>
      <c r="H595" s="406"/>
      <c r="I595" s="407"/>
      <c r="J595" s="408" t="str">
        <f>IFERROR(IF(I595="","",VLOOKUP(I595,国・地域!A:C,2,FALSE)),"正しい番号を入力してください")</f>
        <v/>
      </c>
      <c r="K595" s="409" t="str">
        <f>IFERROR(IF(I595="","",VLOOKUP(I595,国・地域!A:C,3,FALSE)),"正しい番号を入力してください")</f>
        <v/>
      </c>
      <c r="L595" s="381"/>
      <c r="M595" s="410"/>
      <c r="N595" s="411"/>
      <c r="O595" s="411"/>
      <c r="P595" s="411"/>
      <c r="Q595" s="411"/>
      <c r="R595" s="411"/>
      <c r="S595" s="411"/>
      <c r="T595" s="411"/>
      <c r="U595" s="412"/>
      <c r="V595" s="413"/>
      <c r="W595" s="412"/>
      <c r="X595" s="413"/>
      <c r="Y595" s="414"/>
      <c r="Z595" s="415"/>
      <c r="AA595" s="416"/>
      <c r="AB595" s="417"/>
      <c r="AC595" s="416"/>
      <c r="AD595" s="415"/>
      <c r="AE595" s="418"/>
      <c r="AF595" s="417"/>
      <c r="AG595" s="416"/>
      <c r="AH595" s="415"/>
      <c r="AI595" s="418"/>
      <c r="AJ595" s="417"/>
      <c r="AK595" s="416"/>
      <c r="AL595" s="415"/>
      <c r="AM595" s="403"/>
      <c r="AN595" s="405"/>
      <c r="AO595" s="381"/>
      <c r="AP595" s="403"/>
      <c r="AQ595" s="405"/>
      <c r="AR595" s="419"/>
      <c r="AS595" s="420"/>
      <c r="AT595" s="403"/>
      <c r="AU595" s="405"/>
      <c r="AV595" s="419"/>
      <c r="AW595" s="421"/>
      <c r="AX595" s="105" t="str">
        <f t="shared" si="193"/>
        <v/>
      </c>
      <c r="AY595" s="105" t="str">
        <f t="shared" si="194"/>
        <v/>
      </c>
      <c r="AZ595" s="540"/>
      <c r="BA595" s="513">
        <f t="shared" si="195"/>
        <v>0</v>
      </c>
      <c r="BB595" s="513">
        <f t="shared" si="196"/>
        <v>0</v>
      </c>
      <c r="BC595" s="513">
        <f t="shared" si="197"/>
        <v>0</v>
      </c>
      <c r="BD595" s="513">
        <f t="shared" si="198"/>
        <v>0</v>
      </c>
      <c r="BE595" s="513">
        <f t="shared" si="199"/>
        <v>0</v>
      </c>
      <c r="BF595" s="513">
        <f t="shared" si="210"/>
        <v>0</v>
      </c>
      <c r="BG595" s="513">
        <f t="shared" si="200"/>
        <v>0</v>
      </c>
      <c r="BH595" s="513">
        <f t="shared" si="201"/>
        <v>0</v>
      </c>
      <c r="BI595" s="513">
        <f t="shared" si="202"/>
        <v>0</v>
      </c>
      <c r="BJ595" s="513">
        <f t="shared" si="203"/>
        <v>0</v>
      </c>
      <c r="BK595" s="513">
        <f t="shared" si="204"/>
        <v>0</v>
      </c>
      <c r="BL595" s="513">
        <f t="shared" si="205"/>
        <v>0</v>
      </c>
      <c r="BM595" s="513">
        <f t="shared" si="206"/>
        <v>0</v>
      </c>
      <c r="BN595" s="513"/>
      <c r="BO595" s="513">
        <f t="shared" si="207"/>
        <v>0</v>
      </c>
      <c r="BP595" s="540"/>
      <c r="BQ595" s="540"/>
      <c r="BR595" s="540"/>
      <c r="BS595" s="540"/>
      <c r="BT595" s="540"/>
      <c r="BU595" s="540"/>
      <c r="BV595" s="540"/>
      <c r="BW595" s="539"/>
      <c r="BX595" s="539"/>
      <c r="BY595" s="539"/>
      <c r="BZ595" s="539"/>
      <c r="CA595" s="539"/>
      <c r="CB595" s="539"/>
      <c r="CC595" s="539"/>
      <c r="CD595" s="539"/>
      <c r="CE595" s="539"/>
      <c r="CF595" s="539"/>
      <c r="CG595" s="539"/>
      <c r="CH595" s="539"/>
      <c r="CI595" s="539"/>
      <c r="CJ595" s="539"/>
      <c r="CK595" s="539"/>
      <c r="CL595" s="539"/>
      <c r="CM595" s="539"/>
      <c r="CN595" s="539"/>
      <c r="CO595" s="539"/>
      <c r="CP595" s="364"/>
      <c r="CQ595" s="364"/>
    </row>
    <row r="596" spans="1:95" s="37" customFormat="1" ht="37.5" customHeight="1" x14ac:dyDescent="0.15">
      <c r="A596" s="687" t="str">
        <f>IF(B596&lt;&gt;"",設定!$C$4,"")</f>
        <v/>
      </c>
      <c r="B596" s="253" t="str">
        <f t="shared" si="208"/>
        <v/>
      </c>
      <c r="C596" s="444">
        <f t="shared" si="209"/>
        <v>584</v>
      </c>
      <c r="D596" s="767"/>
      <c r="E596" s="403"/>
      <c r="F596" s="404"/>
      <c r="G596" s="405"/>
      <c r="H596" s="406"/>
      <c r="I596" s="407"/>
      <c r="J596" s="408" t="str">
        <f>IFERROR(IF(I596="","",VLOOKUP(I596,国・地域!A:C,2,FALSE)),"正しい番号を入力してください")</f>
        <v/>
      </c>
      <c r="K596" s="409" t="str">
        <f>IFERROR(IF(I596="","",VLOOKUP(I596,国・地域!A:C,3,FALSE)),"正しい番号を入力してください")</f>
        <v/>
      </c>
      <c r="L596" s="381"/>
      <c r="M596" s="410"/>
      <c r="N596" s="411"/>
      <c r="O596" s="411"/>
      <c r="P596" s="411"/>
      <c r="Q596" s="411"/>
      <c r="R596" s="411"/>
      <c r="S596" s="411"/>
      <c r="T596" s="411"/>
      <c r="U596" s="412"/>
      <c r="V596" s="413"/>
      <c r="W596" s="412"/>
      <c r="X596" s="413"/>
      <c r="Y596" s="414"/>
      <c r="Z596" s="415"/>
      <c r="AA596" s="416"/>
      <c r="AB596" s="417"/>
      <c r="AC596" s="416"/>
      <c r="AD596" s="415"/>
      <c r="AE596" s="418"/>
      <c r="AF596" s="417"/>
      <c r="AG596" s="416"/>
      <c r="AH596" s="415"/>
      <c r="AI596" s="418"/>
      <c r="AJ596" s="417"/>
      <c r="AK596" s="416"/>
      <c r="AL596" s="415"/>
      <c r="AM596" s="403"/>
      <c r="AN596" s="405"/>
      <c r="AO596" s="381"/>
      <c r="AP596" s="403"/>
      <c r="AQ596" s="405"/>
      <c r="AR596" s="419"/>
      <c r="AS596" s="420"/>
      <c r="AT596" s="403"/>
      <c r="AU596" s="405"/>
      <c r="AV596" s="419"/>
      <c r="AW596" s="421"/>
      <c r="AX596" s="105" t="str">
        <f t="shared" si="193"/>
        <v/>
      </c>
      <c r="AY596" s="105" t="str">
        <f t="shared" si="194"/>
        <v/>
      </c>
      <c r="AZ596" s="540"/>
      <c r="BA596" s="513">
        <f t="shared" si="195"/>
        <v>0</v>
      </c>
      <c r="BB596" s="513">
        <f t="shared" si="196"/>
        <v>0</v>
      </c>
      <c r="BC596" s="513">
        <f t="shared" si="197"/>
        <v>0</v>
      </c>
      <c r="BD596" s="513">
        <f t="shared" si="198"/>
        <v>0</v>
      </c>
      <c r="BE596" s="513">
        <f t="shared" si="199"/>
        <v>0</v>
      </c>
      <c r="BF596" s="513">
        <f t="shared" si="210"/>
        <v>0</v>
      </c>
      <c r="BG596" s="513">
        <f t="shared" si="200"/>
        <v>0</v>
      </c>
      <c r="BH596" s="513">
        <f t="shared" si="201"/>
        <v>0</v>
      </c>
      <c r="BI596" s="513">
        <f t="shared" si="202"/>
        <v>0</v>
      </c>
      <c r="BJ596" s="513">
        <f t="shared" si="203"/>
        <v>0</v>
      </c>
      <c r="BK596" s="513">
        <f t="shared" si="204"/>
        <v>0</v>
      </c>
      <c r="BL596" s="513">
        <f t="shared" si="205"/>
        <v>0</v>
      </c>
      <c r="BM596" s="513">
        <f t="shared" si="206"/>
        <v>0</v>
      </c>
      <c r="BN596" s="513"/>
      <c r="BO596" s="513">
        <f t="shared" si="207"/>
        <v>0</v>
      </c>
      <c r="BP596" s="540"/>
      <c r="BQ596" s="540"/>
      <c r="BR596" s="540"/>
      <c r="BS596" s="540"/>
      <c r="BT596" s="540"/>
      <c r="BU596" s="540"/>
      <c r="BV596" s="540"/>
      <c r="BW596" s="539"/>
      <c r="BX596" s="539"/>
      <c r="BY596" s="539"/>
      <c r="BZ596" s="539"/>
      <c r="CA596" s="539"/>
      <c r="CB596" s="539"/>
      <c r="CC596" s="539"/>
      <c r="CD596" s="539"/>
      <c r="CE596" s="539"/>
      <c r="CF596" s="539"/>
      <c r="CG596" s="539"/>
      <c r="CH596" s="539"/>
      <c r="CI596" s="539"/>
      <c r="CJ596" s="539"/>
      <c r="CK596" s="539"/>
      <c r="CL596" s="539"/>
      <c r="CM596" s="539"/>
      <c r="CN596" s="539"/>
      <c r="CO596" s="539"/>
      <c r="CP596" s="364"/>
      <c r="CQ596" s="364"/>
    </row>
    <row r="597" spans="1:95" s="37" customFormat="1" ht="37.5" customHeight="1" x14ac:dyDescent="0.15">
      <c r="A597" s="738" t="str">
        <f>IF(B597&lt;&gt;"",設定!$C$4,"")</f>
        <v/>
      </c>
      <c r="B597" s="254" t="str">
        <f t="shared" si="208"/>
        <v/>
      </c>
      <c r="C597" s="445">
        <f t="shared" si="209"/>
        <v>585</v>
      </c>
      <c r="D597" s="768"/>
      <c r="E597" s="422"/>
      <c r="F597" s="423"/>
      <c r="G597" s="424"/>
      <c r="H597" s="425"/>
      <c r="I597" s="426"/>
      <c r="J597" s="427" t="str">
        <f>IFERROR(IF(I597="","",VLOOKUP(I597,国・地域!A:C,2,FALSE)),"正しい番号を入力してください")</f>
        <v/>
      </c>
      <c r="K597" s="428" t="str">
        <f>IFERROR(IF(I597="","",VLOOKUP(I597,国・地域!A:C,3,FALSE)),"正しい番号を入力してください")</f>
        <v/>
      </c>
      <c r="L597" s="382"/>
      <c r="M597" s="429"/>
      <c r="N597" s="430"/>
      <c r="O597" s="430"/>
      <c r="P597" s="430"/>
      <c r="Q597" s="430"/>
      <c r="R597" s="430"/>
      <c r="S597" s="430"/>
      <c r="T597" s="430"/>
      <c r="U597" s="431"/>
      <c r="V597" s="432"/>
      <c r="W597" s="431"/>
      <c r="X597" s="432"/>
      <c r="Y597" s="433"/>
      <c r="Z597" s="434"/>
      <c r="AA597" s="435"/>
      <c r="AB597" s="436"/>
      <c r="AC597" s="435"/>
      <c r="AD597" s="434"/>
      <c r="AE597" s="437"/>
      <c r="AF597" s="436"/>
      <c r="AG597" s="435"/>
      <c r="AH597" s="434"/>
      <c r="AI597" s="437"/>
      <c r="AJ597" s="436"/>
      <c r="AK597" s="435"/>
      <c r="AL597" s="434"/>
      <c r="AM597" s="422"/>
      <c r="AN597" s="424"/>
      <c r="AO597" s="382"/>
      <c r="AP597" s="422"/>
      <c r="AQ597" s="424"/>
      <c r="AR597" s="438"/>
      <c r="AS597" s="439"/>
      <c r="AT597" s="422"/>
      <c r="AU597" s="424"/>
      <c r="AV597" s="438"/>
      <c r="AW597" s="440"/>
      <c r="AX597" s="105" t="str">
        <f t="shared" si="193"/>
        <v/>
      </c>
      <c r="AY597" s="105" t="str">
        <f t="shared" si="194"/>
        <v/>
      </c>
      <c r="AZ597" s="540"/>
      <c r="BA597" s="513">
        <f t="shared" si="195"/>
        <v>0</v>
      </c>
      <c r="BB597" s="513">
        <f t="shared" si="196"/>
        <v>0</v>
      </c>
      <c r="BC597" s="513">
        <f t="shared" si="197"/>
        <v>0</v>
      </c>
      <c r="BD597" s="513">
        <f t="shared" si="198"/>
        <v>0</v>
      </c>
      <c r="BE597" s="513">
        <f t="shared" si="199"/>
        <v>0</v>
      </c>
      <c r="BF597" s="513">
        <f t="shared" si="210"/>
        <v>0</v>
      </c>
      <c r="BG597" s="513">
        <f t="shared" si="200"/>
        <v>0</v>
      </c>
      <c r="BH597" s="513">
        <f t="shared" si="201"/>
        <v>0</v>
      </c>
      <c r="BI597" s="513">
        <f t="shared" si="202"/>
        <v>0</v>
      </c>
      <c r="BJ597" s="513">
        <f t="shared" si="203"/>
        <v>0</v>
      </c>
      <c r="BK597" s="513">
        <f t="shared" si="204"/>
        <v>0</v>
      </c>
      <c r="BL597" s="513">
        <f t="shared" si="205"/>
        <v>0</v>
      </c>
      <c r="BM597" s="513">
        <f t="shared" si="206"/>
        <v>0</v>
      </c>
      <c r="BN597" s="513"/>
      <c r="BO597" s="513">
        <f t="shared" si="207"/>
        <v>0</v>
      </c>
      <c r="BP597" s="540"/>
      <c r="BQ597" s="540"/>
      <c r="BR597" s="540"/>
      <c r="BS597" s="540"/>
      <c r="BT597" s="540"/>
      <c r="BU597" s="540"/>
      <c r="BV597" s="540"/>
      <c r="BW597" s="539"/>
      <c r="BX597" s="539"/>
      <c r="BY597" s="539"/>
      <c r="BZ597" s="539"/>
      <c r="CA597" s="539"/>
      <c r="CB597" s="539"/>
      <c r="CC597" s="539"/>
      <c r="CD597" s="539"/>
      <c r="CE597" s="539"/>
      <c r="CF597" s="539"/>
      <c r="CG597" s="539"/>
      <c r="CH597" s="539"/>
      <c r="CI597" s="539"/>
      <c r="CJ597" s="539"/>
      <c r="CK597" s="539"/>
      <c r="CL597" s="539"/>
      <c r="CM597" s="539"/>
      <c r="CN597" s="539"/>
      <c r="CO597" s="539"/>
      <c r="CP597" s="364"/>
      <c r="CQ597" s="364"/>
    </row>
    <row r="598" spans="1:95" s="37" customFormat="1" ht="37.5" customHeight="1" x14ac:dyDescent="0.15">
      <c r="A598" s="739" t="str">
        <f>IF(B598&lt;&gt;"",設定!$C$4,"")</f>
        <v/>
      </c>
      <c r="B598" s="731" t="str">
        <f t="shared" si="208"/>
        <v/>
      </c>
      <c r="C598" s="376">
        <f t="shared" si="209"/>
        <v>586</v>
      </c>
      <c r="D598" s="766"/>
      <c r="E598" s="384"/>
      <c r="F598" s="385"/>
      <c r="G598" s="386"/>
      <c r="H598" s="387"/>
      <c r="I598" s="388"/>
      <c r="J598" s="389" t="str">
        <f>IFERROR(IF(I598="","",VLOOKUP(I598,国・地域!A:C,2,FALSE)),"正しい番号を入力してください")</f>
        <v/>
      </c>
      <c r="K598" s="390" t="str">
        <f>IFERROR(IF(I598="","",VLOOKUP(I598,国・地域!A:C,3,FALSE)),"正しい番号を入力してください")</f>
        <v/>
      </c>
      <c r="L598" s="383"/>
      <c r="M598" s="391"/>
      <c r="N598" s="392"/>
      <c r="O598" s="392"/>
      <c r="P598" s="392"/>
      <c r="Q598" s="392"/>
      <c r="R598" s="392"/>
      <c r="S598" s="392"/>
      <c r="T598" s="392"/>
      <c r="U598" s="393"/>
      <c r="V598" s="394"/>
      <c r="W598" s="393"/>
      <c r="X598" s="394"/>
      <c r="Y598" s="395"/>
      <c r="Z598" s="396"/>
      <c r="AA598" s="397"/>
      <c r="AB598" s="398"/>
      <c r="AC598" s="397"/>
      <c r="AD598" s="396"/>
      <c r="AE598" s="399"/>
      <c r="AF598" s="398"/>
      <c r="AG598" s="397"/>
      <c r="AH598" s="396"/>
      <c r="AI598" s="399"/>
      <c r="AJ598" s="398"/>
      <c r="AK598" s="397"/>
      <c r="AL598" s="396"/>
      <c r="AM598" s="384"/>
      <c r="AN598" s="386"/>
      <c r="AO598" s="383"/>
      <c r="AP598" s="384"/>
      <c r="AQ598" s="386"/>
      <c r="AR598" s="400"/>
      <c r="AS598" s="401"/>
      <c r="AT598" s="384"/>
      <c r="AU598" s="386"/>
      <c r="AV598" s="400"/>
      <c r="AW598" s="402"/>
      <c r="AX598" s="105" t="str">
        <f t="shared" si="193"/>
        <v/>
      </c>
      <c r="AY598" s="105" t="str">
        <f t="shared" si="194"/>
        <v/>
      </c>
      <c r="AZ598" s="540"/>
      <c r="BA598" s="513">
        <f t="shared" si="195"/>
        <v>0</v>
      </c>
      <c r="BB598" s="513">
        <f t="shared" si="196"/>
        <v>0</v>
      </c>
      <c r="BC598" s="513">
        <f t="shared" si="197"/>
        <v>0</v>
      </c>
      <c r="BD598" s="513">
        <f t="shared" si="198"/>
        <v>0</v>
      </c>
      <c r="BE598" s="513">
        <f t="shared" si="199"/>
        <v>0</v>
      </c>
      <c r="BF598" s="513">
        <f t="shared" si="210"/>
        <v>0</v>
      </c>
      <c r="BG598" s="513">
        <f t="shared" si="200"/>
        <v>0</v>
      </c>
      <c r="BH598" s="513">
        <f t="shared" si="201"/>
        <v>0</v>
      </c>
      <c r="BI598" s="513">
        <f t="shared" si="202"/>
        <v>0</v>
      </c>
      <c r="BJ598" s="513">
        <f t="shared" si="203"/>
        <v>0</v>
      </c>
      <c r="BK598" s="513">
        <f t="shared" si="204"/>
        <v>0</v>
      </c>
      <c r="BL598" s="513">
        <f t="shared" si="205"/>
        <v>0</v>
      </c>
      <c r="BM598" s="513">
        <f t="shared" si="206"/>
        <v>0</v>
      </c>
      <c r="BN598" s="513"/>
      <c r="BO598" s="513">
        <f t="shared" si="207"/>
        <v>0</v>
      </c>
      <c r="BP598" s="540"/>
      <c r="BQ598" s="540"/>
      <c r="BR598" s="540"/>
      <c r="BS598" s="540"/>
      <c r="BT598" s="540"/>
      <c r="BU598" s="540"/>
      <c r="BV598" s="540"/>
      <c r="BW598" s="539"/>
      <c r="BX598" s="539"/>
      <c r="BY598" s="539"/>
      <c r="BZ598" s="539"/>
      <c r="CA598" s="539"/>
      <c r="CB598" s="539"/>
      <c r="CC598" s="539"/>
      <c r="CD598" s="539"/>
      <c r="CE598" s="539"/>
      <c r="CF598" s="539"/>
      <c r="CG598" s="539"/>
      <c r="CH598" s="539"/>
      <c r="CI598" s="539"/>
      <c r="CJ598" s="539"/>
      <c r="CK598" s="539"/>
      <c r="CL598" s="539"/>
      <c r="CM598" s="539"/>
      <c r="CN598" s="539"/>
      <c r="CO598" s="539"/>
      <c r="CP598" s="364"/>
      <c r="CQ598" s="364"/>
    </row>
    <row r="599" spans="1:95" s="37" customFormat="1" ht="37.5" customHeight="1" x14ac:dyDescent="0.15">
      <c r="A599" s="687" t="str">
        <f>IF(B599&lt;&gt;"",設定!$C$4,"")</f>
        <v/>
      </c>
      <c r="B599" s="253" t="str">
        <f t="shared" si="208"/>
        <v/>
      </c>
      <c r="C599" s="444">
        <f t="shared" si="209"/>
        <v>587</v>
      </c>
      <c r="D599" s="767"/>
      <c r="E599" s="403"/>
      <c r="F599" s="404"/>
      <c r="G599" s="405"/>
      <c r="H599" s="406"/>
      <c r="I599" s="407"/>
      <c r="J599" s="408" t="str">
        <f>IFERROR(IF(I599="","",VLOOKUP(I599,国・地域!A:C,2,FALSE)),"正しい番号を入力してください")</f>
        <v/>
      </c>
      <c r="K599" s="409" t="str">
        <f>IFERROR(IF(I599="","",VLOOKUP(I599,国・地域!A:C,3,FALSE)),"正しい番号を入力してください")</f>
        <v/>
      </c>
      <c r="L599" s="381"/>
      <c r="M599" s="410"/>
      <c r="N599" s="411"/>
      <c r="O599" s="411"/>
      <c r="P599" s="411"/>
      <c r="Q599" s="411"/>
      <c r="R599" s="411"/>
      <c r="S599" s="411"/>
      <c r="T599" s="411"/>
      <c r="U599" s="412"/>
      <c r="V599" s="413"/>
      <c r="W599" s="412"/>
      <c r="X599" s="413"/>
      <c r="Y599" s="414"/>
      <c r="Z599" s="415"/>
      <c r="AA599" s="416"/>
      <c r="AB599" s="417"/>
      <c r="AC599" s="416"/>
      <c r="AD599" s="415"/>
      <c r="AE599" s="418"/>
      <c r="AF599" s="417"/>
      <c r="AG599" s="416"/>
      <c r="AH599" s="415"/>
      <c r="AI599" s="418"/>
      <c r="AJ599" s="417"/>
      <c r="AK599" s="416"/>
      <c r="AL599" s="415"/>
      <c r="AM599" s="403"/>
      <c r="AN599" s="405"/>
      <c r="AO599" s="381"/>
      <c r="AP599" s="403"/>
      <c r="AQ599" s="405"/>
      <c r="AR599" s="419"/>
      <c r="AS599" s="420"/>
      <c r="AT599" s="403"/>
      <c r="AU599" s="405"/>
      <c r="AV599" s="419"/>
      <c r="AW599" s="421"/>
      <c r="AX599" s="105" t="str">
        <f t="shared" si="193"/>
        <v/>
      </c>
      <c r="AY599" s="105" t="str">
        <f t="shared" si="194"/>
        <v/>
      </c>
      <c r="AZ599" s="540"/>
      <c r="BA599" s="513">
        <f t="shared" si="195"/>
        <v>0</v>
      </c>
      <c r="BB599" s="513">
        <f t="shared" si="196"/>
        <v>0</v>
      </c>
      <c r="BC599" s="513">
        <f t="shared" si="197"/>
        <v>0</v>
      </c>
      <c r="BD599" s="513">
        <f t="shared" si="198"/>
        <v>0</v>
      </c>
      <c r="BE599" s="513">
        <f t="shared" si="199"/>
        <v>0</v>
      </c>
      <c r="BF599" s="513">
        <f t="shared" si="210"/>
        <v>0</v>
      </c>
      <c r="BG599" s="513">
        <f t="shared" si="200"/>
        <v>0</v>
      </c>
      <c r="BH599" s="513">
        <f t="shared" si="201"/>
        <v>0</v>
      </c>
      <c r="BI599" s="513">
        <f t="shared" si="202"/>
        <v>0</v>
      </c>
      <c r="BJ599" s="513">
        <f t="shared" si="203"/>
        <v>0</v>
      </c>
      <c r="BK599" s="513">
        <f t="shared" si="204"/>
        <v>0</v>
      </c>
      <c r="BL599" s="513">
        <f t="shared" si="205"/>
        <v>0</v>
      </c>
      <c r="BM599" s="513">
        <f t="shared" si="206"/>
        <v>0</v>
      </c>
      <c r="BN599" s="513"/>
      <c r="BO599" s="513">
        <f t="shared" si="207"/>
        <v>0</v>
      </c>
      <c r="BP599" s="540"/>
      <c r="BQ599" s="540"/>
      <c r="BR599" s="540"/>
      <c r="BS599" s="540"/>
      <c r="BT599" s="540"/>
      <c r="BU599" s="540"/>
      <c r="BV599" s="540"/>
      <c r="BW599" s="539"/>
      <c r="BX599" s="539"/>
      <c r="BY599" s="539"/>
      <c r="BZ599" s="539"/>
      <c r="CA599" s="539"/>
      <c r="CB599" s="539"/>
      <c r="CC599" s="539"/>
      <c r="CD599" s="539"/>
      <c r="CE599" s="539"/>
      <c r="CF599" s="539"/>
      <c r="CG599" s="539"/>
      <c r="CH599" s="539"/>
      <c r="CI599" s="539"/>
      <c r="CJ599" s="539"/>
      <c r="CK599" s="539"/>
      <c r="CL599" s="539"/>
      <c r="CM599" s="539"/>
      <c r="CN599" s="539"/>
      <c r="CO599" s="539"/>
      <c r="CP599" s="364"/>
      <c r="CQ599" s="364"/>
    </row>
    <row r="600" spans="1:95" s="37" customFormat="1" ht="37.5" customHeight="1" x14ac:dyDescent="0.15">
      <c r="A600" s="687" t="str">
        <f>IF(B600&lt;&gt;"",設定!$C$4,"")</f>
        <v/>
      </c>
      <c r="B600" s="253" t="str">
        <f t="shared" si="208"/>
        <v/>
      </c>
      <c r="C600" s="444">
        <f t="shared" si="209"/>
        <v>588</v>
      </c>
      <c r="D600" s="767"/>
      <c r="E600" s="403"/>
      <c r="F600" s="404"/>
      <c r="G600" s="405"/>
      <c r="H600" s="406"/>
      <c r="I600" s="407"/>
      <c r="J600" s="408" t="str">
        <f>IFERROR(IF(I600="","",VLOOKUP(I600,国・地域!A:C,2,FALSE)),"正しい番号を入力してください")</f>
        <v/>
      </c>
      <c r="K600" s="409" t="str">
        <f>IFERROR(IF(I600="","",VLOOKUP(I600,国・地域!A:C,3,FALSE)),"正しい番号を入力してください")</f>
        <v/>
      </c>
      <c r="L600" s="381"/>
      <c r="M600" s="410"/>
      <c r="N600" s="411"/>
      <c r="O600" s="411"/>
      <c r="P600" s="411"/>
      <c r="Q600" s="411"/>
      <c r="R600" s="411"/>
      <c r="S600" s="411"/>
      <c r="T600" s="411"/>
      <c r="U600" s="412"/>
      <c r="V600" s="413"/>
      <c r="W600" s="412"/>
      <c r="X600" s="413"/>
      <c r="Y600" s="414"/>
      <c r="Z600" s="415"/>
      <c r="AA600" s="416"/>
      <c r="AB600" s="417"/>
      <c r="AC600" s="416"/>
      <c r="AD600" s="415"/>
      <c r="AE600" s="418"/>
      <c r="AF600" s="417"/>
      <c r="AG600" s="416"/>
      <c r="AH600" s="415"/>
      <c r="AI600" s="418"/>
      <c r="AJ600" s="417"/>
      <c r="AK600" s="416"/>
      <c r="AL600" s="415"/>
      <c r="AM600" s="403"/>
      <c r="AN600" s="405"/>
      <c r="AO600" s="381"/>
      <c r="AP600" s="403"/>
      <c r="AQ600" s="405"/>
      <c r="AR600" s="419"/>
      <c r="AS600" s="420"/>
      <c r="AT600" s="403"/>
      <c r="AU600" s="405"/>
      <c r="AV600" s="419"/>
      <c r="AW600" s="421"/>
      <c r="AX600" s="105" t="str">
        <f t="shared" si="193"/>
        <v/>
      </c>
      <c r="AY600" s="105" t="str">
        <f t="shared" si="194"/>
        <v/>
      </c>
      <c r="AZ600" s="540"/>
      <c r="BA600" s="513">
        <f t="shared" si="195"/>
        <v>0</v>
      </c>
      <c r="BB600" s="513">
        <f t="shared" si="196"/>
        <v>0</v>
      </c>
      <c r="BC600" s="513">
        <f t="shared" si="197"/>
        <v>0</v>
      </c>
      <c r="BD600" s="513">
        <f t="shared" si="198"/>
        <v>0</v>
      </c>
      <c r="BE600" s="513">
        <f t="shared" si="199"/>
        <v>0</v>
      </c>
      <c r="BF600" s="513">
        <f t="shared" si="210"/>
        <v>0</v>
      </c>
      <c r="BG600" s="513">
        <f t="shared" si="200"/>
        <v>0</v>
      </c>
      <c r="BH600" s="513">
        <f t="shared" si="201"/>
        <v>0</v>
      </c>
      <c r="BI600" s="513">
        <f t="shared" si="202"/>
        <v>0</v>
      </c>
      <c r="BJ600" s="513">
        <f t="shared" si="203"/>
        <v>0</v>
      </c>
      <c r="BK600" s="513">
        <f t="shared" si="204"/>
        <v>0</v>
      </c>
      <c r="BL600" s="513">
        <f t="shared" si="205"/>
        <v>0</v>
      </c>
      <c r="BM600" s="513">
        <f t="shared" si="206"/>
        <v>0</v>
      </c>
      <c r="BN600" s="513"/>
      <c r="BO600" s="513">
        <f t="shared" si="207"/>
        <v>0</v>
      </c>
      <c r="BP600" s="540"/>
      <c r="BQ600" s="540"/>
      <c r="BR600" s="540"/>
      <c r="BS600" s="540"/>
      <c r="BT600" s="540"/>
      <c r="BU600" s="540"/>
      <c r="BV600" s="540"/>
      <c r="BW600" s="539"/>
      <c r="BX600" s="539"/>
      <c r="BY600" s="539"/>
      <c r="BZ600" s="539"/>
      <c r="CA600" s="539"/>
      <c r="CB600" s="539"/>
      <c r="CC600" s="539"/>
      <c r="CD600" s="539"/>
      <c r="CE600" s="539"/>
      <c r="CF600" s="539"/>
      <c r="CG600" s="539"/>
      <c r="CH600" s="539"/>
      <c r="CI600" s="539"/>
      <c r="CJ600" s="539"/>
      <c r="CK600" s="539"/>
      <c r="CL600" s="539"/>
      <c r="CM600" s="539"/>
      <c r="CN600" s="539"/>
      <c r="CO600" s="539"/>
      <c r="CP600" s="364"/>
      <c r="CQ600" s="364"/>
    </row>
    <row r="601" spans="1:95" s="37" customFormat="1" ht="37.5" customHeight="1" x14ac:dyDescent="0.15">
      <c r="A601" s="687" t="str">
        <f>IF(B601&lt;&gt;"",設定!$C$4,"")</f>
        <v/>
      </c>
      <c r="B601" s="253" t="str">
        <f t="shared" si="208"/>
        <v/>
      </c>
      <c r="C601" s="444">
        <f t="shared" si="209"/>
        <v>589</v>
      </c>
      <c r="D601" s="767"/>
      <c r="E601" s="403"/>
      <c r="F601" s="404"/>
      <c r="G601" s="405"/>
      <c r="H601" s="406"/>
      <c r="I601" s="407"/>
      <c r="J601" s="408" t="str">
        <f>IFERROR(IF(I601="","",VLOOKUP(I601,国・地域!A:C,2,FALSE)),"正しい番号を入力してください")</f>
        <v/>
      </c>
      <c r="K601" s="409" t="str">
        <f>IFERROR(IF(I601="","",VLOOKUP(I601,国・地域!A:C,3,FALSE)),"正しい番号を入力してください")</f>
        <v/>
      </c>
      <c r="L601" s="381"/>
      <c r="M601" s="410"/>
      <c r="N601" s="411"/>
      <c r="O601" s="411"/>
      <c r="P601" s="411"/>
      <c r="Q601" s="411"/>
      <c r="R601" s="411"/>
      <c r="S601" s="411"/>
      <c r="T601" s="411"/>
      <c r="U601" s="412"/>
      <c r="V601" s="413"/>
      <c r="W601" s="412"/>
      <c r="X601" s="413"/>
      <c r="Y601" s="414"/>
      <c r="Z601" s="415"/>
      <c r="AA601" s="416"/>
      <c r="AB601" s="417"/>
      <c r="AC601" s="416"/>
      <c r="AD601" s="415"/>
      <c r="AE601" s="418"/>
      <c r="AF601" s="417"/>
      <c r="AG601" s="416"/>
      <c r="AH601" s="415"/>
      <c r="AI601" s="418"/>
      <c r="AJ601" s="417"/>
      <c r="AK601" s="416"/>
      <c r="AL601" s="415"/>
      <c r="AM601" s="403"/>
      <c r="AN601" s="405"/>
      <c r="AO601" s="381"/>
      <c r="AP601" s="403"/>
      <c r="AQ601" s="405"/>
      <c r="AR601" s="419"/>
      <c r="AS601" s="420"/>
      <c r="AT601" s="403"/>
      <c r="AU601" s="405"/>
      <c r="AV601" s="419"/>
      <c r="AW601" s="421"/>
      <c r="AX601" s="105" t="str">
        <f t="shared" si="193"/>
        <v/>
      </c>
      <c r="AY601" s="105" t="str">
        <f t="shared" si="194"/>
        <v/>
      </c>
      <c r="AZ601" s="540"/>
      <c r="BA601" s="513">
        <f t="shared" si="195"/>
        <v>0</v>
      </c>
      <c r="BB601" s="513">
        <f t="shared" si="196"/>
        <v>0</v>
      </c>
      <c r="BC601" s="513">
        <f t="shared" si="197"/>
        <v>0</v>
      </c>
      <c r="BD601" s="513">
        <f t="shared" si="198"/>
        <v>0</v>
      </c>
      <c r="BE601" s="513">
        <f t="shared" si="199"/>
        <v>0</v>
      </c>
      <c r="BF601" s="513">
        <f t="shared" si="210"/>
        <v>0</v>
      </c>
      <c r="BG601" s="513">
        <f t="shared" si="200"/>
        <v>0</v>
      </c>
      <c r="BH601" s="513">
        <f t="shared" si="201"/>
        <v>0</v>
      </c>
      <c r="BI601" s="513">
        <f t="shared" si="202"/>
        <v>0</v>
      </c>
      <c r="BJ601" s="513">
        <f t="shared" si="203"/>
        <v>0</v>
      </c>
      <c r="BK601" s="513">
        <f t="shared" si="204"/>
        <v>0</v>
      </c>
      <c r="BL601" s="513">
        <f t="shared" si="205"/>
        <v>0</v>
      </c>
      <c r="BM601" s="513">
        <f t="shared" si="206"/>
        <v>0</v>
      </c>
      <c r="BN601" s="513"/>
      <c r="BO601" s="513">
        <f t="shared" si="207"/>
        <v>0</v>
      </c>
      <c r="BP601" s="540"/>
      <c r="BQ601" s="540"/>
      <c r="BR601" s="540"/>
      <c r="BS601" s="540"/>
      <c r="BT601" s="540"/>
      <c r="BU601" s="540"/>
      <c r="BV601" s="540"/>
      <c r="BW601" s="539"/>
      <c r="BX601" s="539"/>
      <c r="BY601" s="539"/>
      <c r="BZ601" s="539"/>
      <c r="CA601" s="539"/>
      <c r="CB601" s="539"/>
      <c r="CC601" s="539"/>
      <c r="CD601" s="539"/>
      <c r="CE601" s="539"/>
      <c r="CF601" s="539"/>
      <c r="CG601" s="539"/>
      <c r="CH601" s="539"/>
      <c r="CI601" s="539"/>
      <c r="CJ601" s="539"/>
      <c r="CK601" s="539"/>
      <c r="CL601" s="539"/>
      <c r="CM601" s="539"/>
      <c r="CN601" s="539"/>
      <c r="CO601" s="539"/>
      <c r="CP601" s="364"/>
      <c r="CQ601" s="364"/>
    </row>
    <row r="602" spans="1:95" s="37" customFormat="1" ht="37.5" customHeight="1" x14ac:dyDescent="0.15">
      <c r="A602" s="738" t="str">
        <f>IF(B602&lt;&gt;"",設定!$C$4,"")</f>
        <v/>
      </c>
      <c r="B602" s="254" t="str">
        <f t="shared" si="208"/>
        <v/>
      </c>
      <c r="C602" s="445">
        <f t="shared" si="209"/>
        <v>590</v>
      </c>
      <c r="D602" s="768"/>
      <c r="E602" s="422"/>
      <c r="F602" s="423"/>
      <c r="G602" s="424"/>
      <c r="H602" s="425"/>
      <c r="I602" s="426"/>
      <c r="J602" s="427" t="str">
        <f>IFERROR(IF(I602="","",VLOOKUP(I602,国・地域!A:C,2,FALSE)),"正しい番号を入力してください")</f>
        <v/>
      </c>
      <c r="K602" s="428" t="str">
        <f>IFERROR(IF(I602="","",VLOOKUP(I602,国・地域!A:C,3,FALSE)),"正しい番号を入力してください")</f>
        <v/>
      </c>
      <c r="L602" s="382"/>
      <c r="M602" s="429"/>
      <c r="N602" s="430"/>
      <c r="O602" s="430"/>
      <c r="P602" s="430"/>
      <c r="Q602" s="430"/>
      <c r="R602" s="430"/>
      <c r="S602" s="430"/>
      <c r="T602" s="430"/>
      <c r="U602" s="431"/>
      <c r="V602" s="432"/>
      <c r="W602" s="431"/>
      <c r="X602" s="432"/>
      <c r="Y602" s="433"/>
      <c r="Z602" s="434"/>
      <c r="AA602" s="435"/>
      <c r="AB602" s="436"/>
      <c r="AC602" s="435"/>
      <c r="AD602" s="434"/>
      <c r="AE602" s="437"/>
      <c r="AF602" s="436"/>
      <c r="AG602" s="435"/>
      <c r="AH602" s="434"/>
      <c r="AI602" s="437"/>
      <c r="AJ602" s="436"/>
      <c r="AK602" s="435"/>
      <c r="AL602" s="434"/>
      <c r="AM602" s="422"/>
      <c r="AN602" s="424"/>
      <c r="AO602" s="382"/>
      <c r="AP602" s="422"/>
      <c r="AQ602" s="424"/>
      <c r="AR602" s="438"/>
      <c r="AS602" s="439"/>
      <c r="AT602" s="422"/>
      <c r="AU602" s="424"/>
      <c r="AV602" s="438"/>
      <c r="AW602" s="440"/>
      <c r="AX602" s="105" t="str">
        <f t="shared" si="193"/>
        <v/>
      </c>
      <c r="AY602" s="105" t="str">
        <f t="shared" si="194"/>
        <v/>
      </c>
      <c r="AZ602" s="540"/>
      <c r="BA602" s="513">
        <f t="shared" si="195"/>
        <v>0</v>
      </c>
      <c r="BB602" s="513">
        <f t="shared" si="196"/>
        <v>0</v>
      </c>
      <c r="BC602" s="513">
        <f t="shared" si="197"/>
        <v>0</v>
      </c>
      <c r="BD602" s="513">
        <f t="shared" si="198"/>
        <v>0</v>
      </c>
      <c r="BE602" s="513">
        <f t="shared" si="199"/>
        <v>0</v>
      </c>
      <c r="BF602" s="513">
        <f t="shared" si="210"/>
        <v>0</v>
      </c>
      <c r="BG602" s="513">
        <f t="shared" si="200"/>
        <v>0</v>
      </c>
      <c r="BH602" s="513">
        <f t="shared" si="201"/>
        <v>0</v>
      </c>
      <c r="BI602" s="513">
        <f t="shared" si="202"/>
        <v>0</v>
      </c>
      <c r="BJ602" s="513">
        <f t="shared" si="203"/>
        <v>0</v>
      </c>
      <c r="BK602" s="513">
        <f t="shared" si="204"/>
        <v>0</v>
      </c>
      <c r="BL602" s="513">
        <f t="shared" si="205"/>
        <v>0</v>
      </c>
      <c r="BM602" s="513">
        <f t="shared" si="206"/>
        <v>0</v>
      </c>
      <c r="BN602" s="513"/>
      <c r="BO602" s="513">
        <f t="shared" si="207"/>
        <v>0</v>
      </c>
      <c r="BP602" s="540"/>
      <c r="BQ602" s="540"/>
      <c r="BR602" s="540"/>
      <c r="BS602" s="540"/>
      <c r="BT602" s="540"/>
      <c r="BU602" s="540"/>
      <c r="BV602" s="540"/>
      <c r="BW602" s="539"/>
      <c r="BX602" s="539"/>
      <c r="BY602" s="539"/>
      <c r="BZ602" s="539"/>
      <c r="CA602" s="539"/>
      <c r="CB602" s="539"/>
      <c r="CC602" s="539"/>
      <c r="CD602" s="539"/>
      <c r="CE602" s="539"/>
      <c r="CF602" s="539"/>
      <c r="CG602" s="539"/>
      <c r="CH602" s="539"/>
      <c r="CI602" s="539"/>
      <c r="CJ602" s="539"/>
      <c r="CK602" s="539"/>
      <c r="CL602" s="539"/>
      <c r="CM602" s="539"/>
      <c r="CN602" s="539"/>
      <c r="CO602" s="539"/>
      <c r="CP602" s="364"/>
      <c r="CQ602" s="364"/>
    </row>
    <row r="603" spans="1:95" s="37" customFormat="1" ht="37.5" customHeight="1" x14ac:dyDescent="0.15">
      <c r="A603" s="739" t="str">
        <f>IF(B603&lt;&gt;"",設定!$C$4,"")</f>
        <v/>
      </c>
      <c r="B603" s="731" t="str">
        <f t="shared" si="208"/>
        <v/>
      </c>
      <c r="C603" s="376">
        <f t="shared" si="209"/>
        <v>591</v>
      </c>
      <c r="D603" s="766"/>
      <c r="E603" s="384"/>
      <c r="F603" s="385"/>
      <c r="G603" s="386"/>
      <c r="H603" s="387"/>
      <c r="I603" s="388"/>
      <c r="J603" s="389" t="str">
        <f>IFERROR(IF(I603="","",VLOOKUP(I603,国・地域!A:C,2,FALSE)),"正しい番号を入力してください")</f>
        <v/>
      </c>
      <c r="K603" s="390" t="str">
        <f>IFERROR(IF(I603="","",VLOOKUP(I603,国・地域!A:C,3,FALSE)),"正しい番号を入力してください")</f>
        <v/>
      </c>
      <c r="L603" s="383"/>
      <c r="M603" s="391"/>
      <c r="N603" s="392"/>
      <c r="O603" s="392"/>
      <c r="P603" s="392"/>
      <c r="Q603" s="392"/>
      <c r="R603" s="392"/>
      <c r="S603" s="392"/>
      <c r="T603" s="392"/>
      <c r="U603" s="393"/>
      <c r="V603" s="394"/>
      <c r="W603" s="393"/>
      <c r="X603" s="394"/>
      <c r="Y603" s="395"/>
      <c r="Z603" s="396"/>
      <c r="AA603" s="397"/>
      <c r="AB603" s="398"/>
      <c r="AC603" s="397"/>
      <c r="AD603" s="396"/>
      <c r="AE603" s="399"/>
      <c r="AF603" s="398"/>
      <c r="AG603" s="397"/>
      <c r="AH603" s="396"/>
      <c r="AI603" s="399"/>
      <c r="AJ603" s="398"/>
      <c r="AK603" s="397"/>
      <c r="AL603" s="396"/>
      <c r="AM603" s="384"/>
      <c r="AN603" s="386"/>
      <c r="AO603" s="383"/>
      <c r="AP603" s="384"/>
      <c r="AQ603" s="386"/>
      <c r="AR603" s="400"/>
      <c r="AS603" s="401"/>
      <c r="AT603" s="384"/>
      <c r="AU603" s="386"/>
      <c r="AV603" s="400"/>
      <c r="AW603" s="402"/>
      <c r="AX603" s="105" t="str">
        <f t="shared" si="193"/>
        <v/>
      </c>
      <c r="AY603" s="105" t="str">
        <f t="shared" si="194"/>
        <v/>
      </c>
      <c r="AZ603" s="540"/>
      <c r="BA603" s="513">
        <f t="shared" si="195"/>
        <v>0</v>
      </c>
      <c r="BB603" s="513">
        <f t="shared" si="196"/>
        <v>0</v>
      </c>
      <c r="BC603" s="513">
        <f t="shared" si="197"/>
        <v>0</v>
      </c>
      <c r="BD603" s="513">
        <f t="shared" si="198"/>
        <v>0</v>
      </c>
      <c r="BE603" s="513">
        <f t="shared" si="199"/>
        <v>0</v>
      </c>
      <c r="BF603" s="513">
        <f t="shared" si="210"/>
        <v>0</v>
      </c>
      <c r="BG603" s="513">
        <f t="shared" si="200"/>
        <v>0</v>
      </c>
      <c r="BH603" s="513">
        <f t="shared" si="201"/>
        <v>0</v>
      </c>
      <c r="BI603" s="513">
        <f t="shared" si="202"/>
        <v>0</v>
      </c>
      <c r="BJ603" s="513">
        <f t="shared" si="203"/>
        <v>0</v>
      </c>
      <c r="BK603" s="513">
        <f t="shared" si="204"/>
        <v>0</v>
      </c>
      <c r="BL603" s="513">
        <f t="shared" si="205"/>
        <v>0</v>
      </c>
      <c r="BM603" s="513">
        <f t="shared" si="206"/>
        <v>0</v>
      </c>
      <c r="BN603" s="513"/>
      <c r="BO603" s="513">
        <f t="shared" si="207"/>
        <v>0</v>
      </c>
      <c r="BP603" s="540"/>
      <c r="BQ603" s="540"/>
      <c r="BR603" s="540"/>
      <c r="BS603" s="540"/>
      <c r="BT603" s="540"/>
      <c r="BU603" s="540"/>
      <c r="BV603" s="540"/>
      <c r="BW603" s="539"/>
      <c r="BX603" s="539"/>
      <c r="BY603" s="539"/>
      <c r="BZ603" s="539"/>
      <c r="CA603" s="539"/>
      <c r="CB603" s="539"/>
      <c r="CC603" s="539"/>
      <c r="CD603" s="539"/>
      <c r="CE603" s="539"/>
      <c r="CF603" s="539"/>
      <c r="CG603" s="539"/>
      <c r="CH603" s="539"/>
      <c r="CI603" s="539"/>
      <c r="CJ603" s="539"/>
      <c r="CK603" s="539"/>
      <c r="CL603" s="539"/>
      <c r="CM603" s="539"/>
      <c r="CN603" s="539"/>
      <c r="CO603" s="539"/>
      <c r="CP603" s="364"/>
      <c r="CQ603" s="364"/>
    </row>
    <row r="604" spans="1:95" s="37" customFormat="1" ht="37.5" customHeight="1" x14ac:dyDescent="0.15">
      <c r="A604" s="687" t="str">
        <f>IF(B604&lt;&gt;"",設定!$C$4,"")</f>
        <v/>
      </c>
      <c r="B604" s="253" t="str">
        <f t="shared" si="208"/>
        <v/>
      </c>
      <c r="C604" s="444">
        <f t="shared" si="209"/>
        <v>592</v>
      </c>
      <c r="D604" s="767"/>
      <c r="E604" s="403"/>
      <c r="F604" s="404"/>
      <c r="G604" s="405"/>
      <c r="H604" s="406"/>
      <c r="I604" s="407"/>
      <c r="J604" s="408" t="str">
        <f>IFERROR(IF(I604="","",VLOOKUP(I604,国・地域!A:C,2,FALSE)),"正しい番号を入力してください")</f>
        <v/>
      </c>
      <c r="K604" s="409" t="str">
        <f>IFERROR(IF(I604="","",VLOOKUP(I604,国・地域!A:C,3,FALSE)),"正しい番号を入力してください")</f>
        <v/>
      </c>
      <c r="L604" s="381"/>
      <c r="M604" s="410"/>
      <c r="N604" s="411"/>
      <c r="O604" s="411"/>
      <c r="P604" s="411"/>
      <c r="Q604" s="411"/>
      <c r="R604" s="411"/>
      <c r="S604" s="411"/>
      <c r="T604" s="411"/>
      <c r="U604" s="412"/>
      <c r="V604" s="413"/>
      <c r="W604" s="412"/>
      <c r="X604" s="413"/>
      <c r="Y604" s="414"/>
      <c r="Z604" s="415"/>
      <c r="AA604" s="416"/>
      <c r="AB604" s="417"/>
      <c r="AC604" s="416"/>
      <c r="AD604" s="415"/>
      <c r="AE604" s="418"/>
      <c r="AF604" s="417"/>
      <c r="AG604" s="416"/>
      <c r="AH604" s="415"/>
      <c r="AI604" s="418"/>
      <c r="AJ604" s="417"/>
      <c r="AK604" s="416"/>
      <c r="AL604" s="415"/>
      <c r="AM604" s="403"/>
      <c r="AN604" s="405"/>
      <c r="AO604" s="381"/>
      <c r="AP604" s="403"/>
      <c r="AQ604" s="405"/>
      <c r="AR604" s="419"/>
      <c r="AS604" s="420"/>
      <c r="AT604" s="403"/>
      <c r="AU604" s="405"/>
      <c r="AV604" s="419"/>
      <c r="AW604" s="421"/>
      <c r="AX604" s="105" t="str">
        <f t="shared" si="193"/>
        <v/>
      </c>
      <c r="AY604" s="105" t="str">
        <f t="shared" si="194"/>
        <v/>
      </c>
      <c r="AZ604" s="540"/>
      <c r="BA604" s="513">
        <f t="shared" si="195"/>
        <v>0</v>
      </c>
      <c r="BB604" s="513">
        <f t="shared" si="196"/>
        <v>0</v>
      </c>
      <c r="BC604" s="513">
        <f t="shared" si="197"/>
        <v>0</v>
      </c>
      <c r="BD604" s="513">
        <f t="shared" si="198"/>
        <v>0</v>
      </c>
      <c r="BE604" s="513">
        <f t="shared" si="199"/>
        <v>0</v>
      </c>
      <c r="BF604" s="513">
        <f t="shared" si="210"/>
        <v>0</v>
      </c>
      <c r="BG604" s="513">
        <f t="shared" si="200"/>
        <v>0</v>
      </c>
      <c r="BH604" s="513">
        <f t="shared" si="201"/>
        <v>0</v>
      </c>
      <c r="BI604" s="513">
        <f t="shared" si="202"/>
        <v>0</v>
      </c>
      <c r="BJ604" s="513">
        <f t="shared" si="203"/>
        <v>0</v>
      </c>
      <c r="BK604" s="513">
        <f t="shared" si="204"/>
        <v>0</v>
      </c>
      <c r="BL604" s="513">
        <f t="shared" si="205"/>
        <v>0</v>
      </c>
      <c r="BM604" s="513">
        <f t="shared" si="206"/>
        <v>0</v>
      </c>
      <c r="BN604" s="513"/>
      <c r="BO604" s="513">
        <f t="shared" si="207"/>
        <v>0</v>
      </c>
      <c r="BP604" s="540"/>
      <c r="BQ604" s="540"/>
      <c r="BR604" s="540"/>
      <c r="BS604" s="540"/>
      <c r="BT604" s="540"/>
      <c r="BU604" s="540"/>
      <c r="BV604" s="540"/>
      <c r="BW604" s="539"/>
      <c r="BX604" s="539"/>
      <c r="BY604" s="539"/>
      <c r="BZ604" s="539"/>
      <c r="CA604" s="539"/>
      <c r="CB604" s="539"/>
      <c r="CC604" s="539"/>
      <c r="CD604" s="539"/>
      <c r="CE604" s="539"/>
      <c r="CF604" s="539"/>
      <c r="CG604" s="539"/>
      <c r="CH604" s="539"/>
      <c r="CI604" s="539"/>
      <c r="CJ604" s="539"/>
      <c r="CK604" s="539"/>
      <c r="CL604" s="539"/>
      <c r="CM604" s="539"/>
      <c r="CN604" s="539"/>
      <c r="CO604" s="539"/>
      <c r="CP604" s="364"/>
      <c r="CQ604" s="364"/>
    </row>
    <row r="605" spans="1:95" s="37" customFormat="1" ht="37.5" customHeight="1" x14ac:dyDescent="0.15">
      <c r="A605" s="687" t="str">
        <f>IF(B605&lt;&gt;"",設定!$C$4,"")</f>
        <v/>
      </c>
      <c r="B605" s="253" t="str">
        <f t="shared" si="208"/>
        <v/>
      </c>
      <c r="C605" s="444">
        <f t="shared" si="209"/>
        <v>593</v>
      </c>
      <c r="D605" s="767"/>
      <c r="E605" s="403"/>
      <c r="F605" s="404"/>
      <c r="G605" s="405"/>
      <c r="H605" s="406"/>
      <c r="I605" s="407"/>
      <c r="J605" s="408" t="str">
        <f>IFERROR(IF(I605="","",VLOOKUP(I605,国・地域!A:C,2,FALSE)),"正しい番号を入力してください")</f>
        <v/>
      </c>
      <c r="K605" s="409" t="str">
        <f>IFERROR(IF(I605="","",VLOOKUP(I605,国・地域!A:C,3,FALSE)),"正しい番号を入力してください")</f>
        <v/>
      </c>
      <c r="L605" s="381"/>
      <c r="M605" s="410"/>
      <c r="N605" s="411"/>
      <c r="O605" s="411"/>
      <c r="P605" s="411"/>
      <c r="Q605" s="411"/>
      <c r="R605" s="411"/>
      <c r="S605" s="411"/>
      <c r="T605" s="411"/>
      <c r="U605" s="412"/>
      <c r="V605" s="413"/>
      <c r="W605" s="412"/>
      <c r="X605" s="413"/>
      <c r="Y605" s="414"/>
      <c r="Z605" s="415"/>
      <c r="AA605" s="416"/>
      <c r="AB605" s="417"/>
      <c r="AC605" s="416"/>
      <c r="AD605" s="415"/>
      <c r="AE605" s="418"/>
      <c r="AF605" s="417"/>
      <c r="AG605" s="416"/>
      <c r="AH605" s="415"/>
      <c r="AI605" s="418"/>
      <c r="AJ605" s="417"/>
      <c r="AK605" s="416"/>
      <c r="AL605" s="415"/>
      <c r="AM605" s="403"/>
      <c r="AN605" s="405"/>
      <c r="AO605" s="381"/>
      <c r="AP605" s="403"/>
      <c r="AQ605" s="405"/>
      <c r="AR605" s="419"/>
      <c r="AS605" s="420"/>
      <c r="AT605" s="403"/>
      <c r="AU605" s="405"/>
      <c r="AV605" s="419"/>
      <c r="AW605" s="421"/>
      <c r="AX605" s="105" t="str">
        <f t="shared" si="193"/>
        <v/>
      </c>
      <c r="AY605" s="105" t="str">
        <f t="shared" si="194"/>
        <v/>
      </c>
      <c r="AZ605" s="540"/>
      <c r="BA605" s="513">
        <f t="shared" si="195"/>
        <v>0</v>
      </c>
      <c r="BB605" s="513">
        <f t="shared" si="196"/>
        <v>0</v>
      </c>
      <c r="BC605" s="513">
        <f t="shared" si="197"/>
        <v>0</v>
      </c>
      <c r="BD605" s="513">
        <f t="shared" si="198"/>
        <v>0</v>
      </c>
      <c r="BE605" s="513">
        <f t="shared" si="199"/>
        <v>0</v>
      </c>
      <c r="BF605" s="513">
        <f t="shared" si="210"/>
        <v>0</v>
      </c>
      <c r="BG605" s="513">
        <f t="shared" si="200"/>
        <v>0</v>
      </c>
      <c r="BH605" s="513">
        <f t="shared" si="201"/>
        <v>0</v>
      </c>
      <c r="BI605" s="513">
        <f t="shared" si="202"/>
        <v>0</v>
      </c>
      <c r="BJ605" s="513">
        <f t="shared" si="203"/>
        <v>0</v>
      </c>
      <c r="BK605" s="513">
        <f t="shared" si="204"/>
        <v>0</v>
      </c>
      <c r="BL605" s="513">
        <f t="shared" si="205"/>
        <v>0</v>
      </c>
      <c r="BM605" s="513">
        <f t="shared" si="206"/>
        <v>0</v>
      </c>
      <c r="BN605" s="513"/>
      <c r="BO605" s="513">
        <f t="shared" si="207"/>
        <v>0</v>
      </c>
      <c r="BP605" s="540"/>
      <c r="BQ605" s="540"/>
      <c r="BR605" s="540"/>
      <c r="BS605" s="540"/>
      <c r="BT605" s="540"/>
      <c r="BU605" s="540"/>
      <c r="BV605" s="540"/>
      <c r="BW605" s="539"/>
      <c r="BX605" s="539"/>
      <c r="BY605" s="539"/>
      <c r="BZ605" s="539"/>
      <c r="CA605" s="539"/>
      <c r="CB605" s="539"/>
      <c r="CC605" s="539"/>
      <c r="CD605" s="539"/>
      <c r="CE605" s="539"/>
      <c r="CF605" s="539"/>
      <c r="CG605" s="539"/>
      <c r="CH605" s="539"/>
      <c r="CI605" s="539"/>
      <c r="CJ605" s="539"/>
      <c r="CK605" s="539"/>
      <c r="CL605" s="539"/>
      <c r="CM605" s="539"/>
      <c r="CN605" s="539"/>
      <c r="CO605" s="539"/>
      <c r="CP605" s="364"/>
      <c r="CQ605" s="364"/>
    </row>
    <row r="606" spans="1:95" s="37" customFormat="1" ht="37.5" customHeight="1" x14ac:dyDescent="0.15">
      <c r="A606" s="687" t="str">
        <f>IF(B606&lt;&gt;"",設定!$C$4,"")</f>
        <v/>
      </c>
      <c r="B606" s="253" t="str">
        <f t="shared" si="208"/>
        <v/>
      </c>
      <c r="C606" s="444">
        <f t="shared" si="209"/>
        <v>594</v>
      </c>
      <c r="D606" s="767"/>
      <c r="E606" s="403"/>
      <c r="F606" s="404"/>
      <c r="G606" s="405"/>
      <c r="H606" s="406"/>
      <c r="I606" s="407"/>
      <c r="J606" s="408" t="str">
        <f>IFERROR(IF(I606="","",VLOOKUP(I606,国・地域!A:C,2,FALSE)),"正しい番号を入力してください")</f>
        <v/>
      </c>
      <c r="K606" s="409" t="str">
        <f>IFERROR(IF(I606="","",VLOOKUP(I606,国・地域!A:C,3,FALSE)),"正しい番号を入力してください")</f>
        <v/>
      </c>
      <c r="L606" s="381"/>
      <c r="M606" s="410"/>
      <c r="N606" s="411"/>
      <c r="O606" s="411"/>
      <c r="P606" s="411"/>
      <c r="Q606" s="411"/>
      <c r="R606" s="411"/>
      <c r="S606" s="411"/>
      <c r="T606" s="411"/>
      <c r="U606" s="412"/>
      <c r="V606" s="413"/>
      <c r="W606" s="412"/>
      <c r="X606" s="413"/>
      <c r="Y606" s="414"/>
      <c r="Z606" s="415"/>
      <c r="AA606" s="416"/>
      <c r="AB606" s="417"/>
      <c r="AC606" s="416"/>
      <c r="AD606" s="415"/>
      <c r="AE606" s="418"/>
      <c r="AF606" s="417"/>
      <c r="AG606" s="416"/>
      <c r="AH606" s="415"/>
      <c r="AI606" s="418"/>
      <c r="AJ606" s="417"/>
      <c r="AK606" s="416"/>
      <c r="AL606" s="415"/>
      <c r="AM606" s="403"/>
      <c r="AN606" s="405"/>
      <c r="AO606" s="381"/>
      <c r="AP606" s="403"/>
      <c r="AQ606" s="405"/>
      <c r="AR606" s="419"/>
      <c r="AS606" s="420"/>
      <c r="AT606" s="403"/>
      <c r="AU606" s="405"/>
      <c r="AV606" s="419"/>
      <c r="AW606" s="421"/>
      <c r="AX606" s="105" t="str">
        <f t="shared" si="193"/>
        <v/>
      </c>
      <c r="AY606" s="105" t="str">
        <f t="shared" si="194"/>
        <v/>
      </c>
      <c r="AZ606" s="540"/>
      <c r="BA606" s="513">
        <f t="shared" si="195"/>
        <v>0</v>
      </c>
      <c r="BB606" s="513">
        <f t="shared" si="196"/>
        <v>0</v>
      </c>
      <c r="BC606" s="513">
        <f t="shared" si="197"/>
        <v>0</v>
      </c>
      <c r="BD606" s="513">
        <f t="shared" si="198"/>
        <v>0</v>
      </c>
      <c r="BE606" s="513">
        <f t="shared" si="199"/>
        <v>0</v>
      </c>
      <c r="BF606" s="513">
        <f t="shared" si="210"/>
        <v>0</v>
      </c>
      <c r="BG606" s="513">
        <f t="shared" si="200"/>
        <v>0</v>
      </c>
      <c r="BH606" s="513">
        <f t="shared" si="201"/>
        <v>0</v>
      </c>
      <c r="BI606" s="513">
        <f t="shared" si="202"/>
        <v>0</v>
      </c>
      <c r="BJ606" s="513">
        <f t="shared" si="203"/>
        <v>0</v>
      </c>
      <c r="BK606" s="513">
        <f t="shared" si="204"/>
        <v>0</v>
      </c>
      <c r="BL606" s="513">
        <f t="shared" si="205"/>
        <v>0</v>
      </c>
      <c r="BM606" s="513">
        <f t="shared" si="206"/>
        <v>0</v>
      </c>
      <c r="BN606" s="513"/>
      <c r="BO606" s="513">
        <f t="shared" si="207"/>
        <v>0</v>
      </c>
      <c r="BP606" s="540"/>
      <c r="BQ606" s="540"/>
      <c r="BR606" s="540"/>
      <c r="BS606" s="540"/>
      <c r="BT606" s="540"/>
      <c r="BU606" s="540"/>
      <c r="BV606" s="540"/>
      <c r="BW606" s="539"/>
      <c r="BX606" s="539"/>
      <c r="BY606" s="539"/>
      <c r="BZ606" s="539"/>
      <c r="CA606" s="539"/>
      <c r="CB606" s="539"/>
      <c r="CC606" s="539"/>
      <c r="CD606" s="539"/>
      <c r="CE606" s="539"/>
      <c r="CF606" s="539"/>
      <c r="CG606" s="539"/>
      <c r="CH606" s="539"/>
      <c r="CI606" s="539"/>
      <c r="CJ606" s="539"/>
      <c r="CK606" s="539"/>
      <c r="CL606" s="539"/>
      <c r="CM606" s="539"/>
      <c r="CN606" s="539"/>
      <c r="CO606" s="539"/>
      <c r="CP606" s="364"/>
      <c r="CQ606" s="364"/>
    </row>
    <row r="607" spans="1:95" s="37" customFormat="1" ht="37.5" customHeight="1" x14ac:dyDescent="0.15">
      <c r="A607" s="738" t="str">
        <f>IF(B607&lt;&gt;"",設定!$C$4,"")</f>
        <v/>
      </c>
      <c r="B607" s="254" t="str">
        <f t="shared" si="208"/>
        <v/>
      </c>
      <c r="C607" s="445">
        <f t="shared" si="209"/>
        <v>595</v>
      </c>
      <c r="D607" s="768"/>
      <c r="E607" s="422"/>
      <c r="F607" s="423"/>
      <c r="G607" s="424"/>
      <c r="H607" s="425"/>
      <c r="I607" s="426"/>
      <c r="J607" s="427" t="str">
        <f>IFERROR(IF(I607="","",VLOOKUP(I607,国・地域!A:C,2,FALSE)),"正しい番号を入力してください")</f>
        <v/>
      </c>
      <c r="K607" s="428" t="str">
        <f>IFERROR(IF(I607="","",VLOOKUP(I607,国・地域!A:C,3,FALSE)),"正しい番号を入力してください")</f>
        <v/>
      </c>
      <c r="L607" s="382"/>
      <c r="M607" s="429"/>
      <c r="N607" s="430"/>
      <c r="O607" s="430"/>
      <c r="P607" s="430"/>
      <c r="Q607" s="430"/>
      <c r="R607" s="430"/>
      <c r="S607" s="430"/>
      <c r="T607" s="430"/>
      <c r="U607" s="431"/>
      <c r="V607" s="432"/>
      <c r="W607" s="431"/>
      <c r="X607" s="432"/>
      <c r="Y607" s="433"/>
      <c r="Z607" s="434"/>
      <c r="AA607" s="435"/>
      <c r="AB607" s="436"/>
      <c r="AC607" s="435"/>
      <c r="AD607" s="434"/>
      <c r="AE607" s="437"/>
      <c r="AF607" s="436"/>
      <c r="AG607" s="435"/>
      <c r="AH607" s="434"/>
      <c r="AI607" s="437"/>
      <c r="AJ607" s="436"/>
      <c r="AK607" s="435"/>
      <c r="AL607" s="434"/>
      <c r="AM607" s="422"/>
      <c r="AN607" s="424"/>
      <c r="AO607" s="382"/>
      <c r="AP607" s="422"/>
      <c r="AQ607" s="424"/>
      <c r="AR607" s="438"/>
      <c r="AS607" s="439"/>
      <c r="AT607" s="422"/>
      <c r="AU607" s="424"/>
      <c r="AV607" s="438"/>
      <c r="AW607" s="440"/>
      <c r="AX607" s="105" t="str">
        <f t="shared" si="193"/>
        <v/>
      </c>
      <c r="AY607" s="105" t="str">
        <f t="shared" si="194"/>
        <v/>
      </c>
      <c r="AZ607" s="540"/>
      <c r="BA607" s="513">
        <f t="shared" si="195"/>
        <v>0</v>
      </c>
      <c r="BB607" s="513">
        <f t="shared" si="196"/>
        <v>0</v>
      </c>
      <c r="BC607" s="513">
        <f t="shared" si="197"/>
        <v>0</v>
      </c>
      <c r="BD607" s="513">
        <f t="shared" si="198"/>
        <v>0</v>
      </c>
      <c r="BE607" s="513">
        <f t="shared" si="199"/>
        <v>0</v>
      </c>
      <c r="BF607" s="513">
        <f t="shared" si="210"/>
        <v>0</v>
      </c>
      <c r="BG607" s="513">
        <f t="shared" si="200"/>
        <v>0</v>
      </c>
      <c r="BH607" s="513">
        <f t="shared" si="201"/>
        <v>0</v>
      </c>
      <c r="BI607" s="513">
        <f t="shared" si="202"/>
        <v>0</v>
      </c>
      <c r="BJ607" s="513">
        <f t="shared" si="203"/>
        <v>0</v>
      </c>
      <c r="BK607" s="513">
        <f t="shared" si="204"/>
        <v>0</v>
      </c>
      <c r="BL607" s="513">
        <f t="shared" si="205"/>
        <v>0</v>
      </c>
      <c r="BM607" s="513">
        <f t="shared" si="206"/>
        <v>0</v>
      </c>
      <c r="BN607" s="513"/>
      <c r="BO607" s="513">
        <f t="shared" si="207"/>
        <v>0</v>
      </c>
      <c r="BP607" s="540"/>
      <c r="BQ607" s="540"/>
      <c r="BR607" s="540"/>
      <c r="BS607" s="540"/>
      <c r="BT607" s="540"/>
      <c r="BU607" s="540"/>
      <c r="BV607" s="540"/>
      <c r="BW607" s="539"/>
      <c r="BX607" s="539"/>
      <c r="BY607" s="539"/>
      <c r="BZ607" s="539"/>
      <c r="CA607" s="539"/>
      <c r="CB607" s="539"/>
      <c r="CC607" s="539"/>
      <c r="CD607" s="539"/>
      <c r="CE607" s="539"/>
      <c r="CF607" s="539"/>
      <c r="CG607" s="539"/>
      <c r="CH607" s="539"/>
      <c r="CI607" s="539"/>
      <c r="CJ607" s="539"/>
      <c r="CK607" s="539"/>
      <c r="CL607" s="539"/>
      <c r="CM607" s="539"/>
      <c r="CN607" s="539"/>
      <c r="CO607" s="539"/>
      <c r="CP607" s="364"/>
      <c r="CQ607" s="364"/>
    </row>
    <row r="608" spans="1:95" s="37" customFormat="1" ht="37.5" customHeight="1" x14ac:dyDescent="0.15">
      <c r="A608" s="739" t="str">
        <f>IF(B608&lt;&gt;"",設定!$C$4,"")</f>
        <v/>
      </c>
      <c r="B608" s="731" t="str">
        <f t="shared" si="208"/>
        <v/>
      </c>
      <c r="C608" s="376">
        <f t="shared" si="209"/>
        <v>596</v>
      </c>
      <c r="D608" s="766"/>
      <c r="E608" s="384"/>
      <c r="F608" s="385"/>
      <c r="G608" s="386"/>
      <c r="H608" s="387"/>
      <c r="I608" s="388"/>
      <c r="J608" s="389" t="str">
        <f>IFERROR(IF(I608="","",VLOOKUP(I608,国・地域!A:C,2,FALSE)),"正しい番号を入力してください")</f>
        <v/>
      </c>
      <c r="K608" s="390" t="str">
        <f>IFERROR(IF(I608="","",VLOOKUP(I608,国・地域!A:C,3,FALSE)),"正しい番号を入力してください")</f>
        <v/>
      </c>
      <c r="L608" s="383"/>
      <c r="M608" s="391"/>
      <c r="N608" s="392"/>
      <c r="O608" s="392"/>
      <c r="P608" s="392"/>
      <c r="Q608" s="392"/>
      <c r="R608" s="392"/>
      <c r="S608" s="392"/>
      <c r="T608" s="392"/>
      <c r="U608" s="393"/>
      <c r="V608" s="394"/>
      <c r="W608" s="393"/>
      <c r="X608" s="394"/>
      <c r="Y608" s="395"/>
      <c r="Z608" s="396"/>
      <c r="AA608" s="397"/>
      <c r="AB608" s="398"/>
      <c r="AC608" s="397"/>
      <c r="AD608" s="396"/>
      <c r="AE608" s="399"/>
      <c r="AF608" s="398"/>
      <c r="AG608" s="397"/>
      <c r="AH608" s="396"/>
      <c r="AI608" s="399"/>
      <c r="AJ608" s="398"/>
      <c r="AK608" s="397"/>
      <c r="AL608" s="396"/>
      <c r="AM608" s="384"/>
      <c r="AN608" s="386"/>
      <c r="AO608" s="383"/>
      <c r="AP608" s="384"/>
      <c r="AQ608" s="386"/>
      <c r="AR608" s="400"/>
      <c r="AS608" s="401"/>
      <c r="AT608" s="384"/>
      <c r="AU608" s="386"/>
      <c r="AV608" s="400"/>
      <c r="AW608" s="402"/>
      <c r="AX608" s="105" t="str">
        <f t="shared" si="193"/>
        <v/>
      </c>
      <c r="AY608" s="105" t="str">
        <f t="shared" si="194"/>
        <v/>
      </c>
      <c r="AZ608" s="540"/>
      <c r="BA608" s="513">
        <f t="shared" si="195"/>
        <v>0</v>
      </c>
      <c r="BB608" s="513">
        <f t="shared" si="196"/>
        <v>0</v>
      </c>
      <c r="BC608" s="513">
        <f t="shared" si="197"/>
        <v>0</v>
      </c>
      <c r="BD608" s="513">
        <f t="shared" si="198"/>
        <v>0</v>
      </c>
      <c r="BE608" s="513">
        <f t="shared" si="199"/>
        <v>0</v>
      </c>
      <c r="BF608" s="513">
        <f t="shared" si="210"/>
        <v>0</v>
      </c>
      <c r="BG608" s="513">
        <f t="shared" si="200"/>
        <v>0</v>
      </c>
      <c r="BH608" s="513">
        <f t="shared" si="201"/>
        <v>0</v>
      </c>
      <c r="BI608" s="513">
        <f t="shared" si="202"/>
        <v>0</v>
      </c>
      <c r="BJ608" s="513">
        <f t="shared" si="203"/>
        <v>0</v>
      </c>
      <c r="BK608" s="513">
        <f t="shared" si="204"/>
        <v>0</v>
      </c>
      <c r="BL608" s="513">
        <f t="shared" si="205"/>
        <v>0</v>
      </c>
      <c r="BM608" s="513">
        <f t="shared" si="206"/>
        <v>0</v>
      </c>
      <c r="BN608" s="513"/>
      <c r="BO608" s="513">
        <f t="shared" si="207"/>
        <v>0</v>
      </c>
      <c r="BP608" s="540"/>
      <c r="BQ608" s="540"/>
      <c r="BR608" s="540"/>
      <c r="BS608" s="540"/>
      <c r="BT608" s="540"/>
      <c r="BU608" s="540"/>
      <c r="BV608" s="540"/>
      <c r="BW608" s="539"/>
      <c r="BX608" s="539"/>
      <c r="BY608" s="539"/>
      <c r="BZ608" s="539"/>
      <c r="CA608" s="539"/>
      <c r="CB608" s="539"/>
      <c r="CC608" s="539"/>
      <c r="CD608" s="539"/>
      <c r="CE608" s="539"/>
      <c r="CF608" s="539"/>
      <c r="CG608" s="539"/>
      <c r="CH608" s="539"/>
      <c r="CI608" s="539"/>
      <c r="CJ608" s="539"/>
      <c r="CK608" s="539"/>
      <c r="CL608" s="539"/>
      <c r="CM608" s="539"/>
      <c r="CN608" s="539"/>
      <c r="CO608" s="539"/>
      <c r="CP608" s="364"/>
      <c r="CQ608" s="364"/>
    </row>
    <row r="609" spans="1:95" s="37" customFormat="1" ht="37.5" customHeight="1" x14ac:dyDescent="0.15">
      <c r="A609" s="687" t="str">
        <f>IF(B609&lt;&gt;"",設定!$C$4,"")</f>
        <v/>
      </c>
      <c r="B609" s="253" t="str">
        <f t="shared" si="208"/>
        <v/>
      </c>
      <c r="C609" s="444">
        <f t="shared" si="209"/>
        <v>597</v>
      </c>
      <c r="D609" s="767"/>
      <c r="E609" s="403"/>
      <c r="F609" s="404"/>
      <c r="G609" s="405"/>
      <c r="H609" s="406"/>
      <c r="I609" s="407"/>
      <c r="J609" s="408" t="str">
        <f>IFERROR(IF(I609="","",VLOOKUP(I609,国・地域!A:C,2,FALSE)),"正しい番号を入力してください")</f>
        <v/>
      </c>
      <c r="K609" s="409" t="str">
        <f>IFERROR(IF(I609="","",VLOOKUP(I609,国・地域!A:C,3,FALSE)),"正しい番号を入力してください")</f>
        <v/>
      </c>
      <c r="L609" s="381"/>
      <c r="M609" s="410"/>
      <c r="N609" s="411"/>
      <c r="O609" s="411"/>
      <c r="P609" s="411"/>
      <c r="Q609" s="411"/>
      <c r="R609" s="411"/>
      <c r="S609" s="411"/>
      <c r="T609" s="411"/>
      <c r="U609" s="412"/>
      <c r="V609" s="413"/>
      <c r="W609" s="412"/>
      <c r="X609" s="413"/>
      <c r="Y609" s="414"/>
      <c r="Z609" s="415"/>
      <c r="AA609" s="416"/>
      <c r="AB609" s="417"/>
      <c r="AC609" s="416"/>
      <c r="AD609" s="415"/>
      <c r="AE609" s="418"/>
      <c r="AF609" s="417"/>
      <c r="AG609" s="416"/>
      <c r="AH609" s="415"/>
      <c r="AI609" s="418"/>
      <c r="AJ609" s="417"/>
      <c r="AK609" s="416"/>
      <c r="AL609" s="415"/>
      <c r="AM609" s="403"/>
      <c r="AN609" s="405"/>
      <c r="AO609" s="381"/>
      <c r="AP609" s="403"/>
      <c r="AQ609" s="405"/>
      <c r="AR609" s="419"/>
      <c r="AS609" s="420"/>
      <c r="AT609" s="403"/>
      <c r="AU609" s="405"/>
      <c r="AV609" s="419"/>
      <c r="AW609" s="421"/>
      <c r="AX609" s="105" t="str">
        <f t="shared" si="193"/>
        <v/>
      </c>
      <c r="AY609" s="105" t="str">
        <f t="shared" si="194"/>
        <v/>
      </c>
      <c r="AZ609" s="540"/>
      <c r="BA609" s="513">
        <f t="shared" si="195"/>
        <v>0</v>
      </c>
      <c r="BB609" s="513">
        <f t="shared" si="196"/>
        <v>0</v>
      </c>
      <c r="BC609" s="513">
        <f t="shared" si="197"/>
        <v>0</v>
      </c>
      <c r="BD609" s="513">
        <f t="shared" si="198"/>
        <v>0</v>
      </c>
      <c r="BE609" s="513">
        <f t="shared" si="199"/>
        <v>0</v>
      </c>
      <c r="BF609" s="513">
        <f t="shared" si="210"/>
        <v>0</v>
      </c>
      <c r="BG609" s="513">
        <f t="shared" si="200"/>
        <v>0</v>
      </c>
      <c r="BH609" s="513">
        <f t="shared" si="201"/>
        <v>0</v>
      </c>
      <c r="BI609" s="513">
        <f t="shared" si="202"/>
        <v>0</v>
      </c>
      <c r="BJ609" s="513">
        <f t="shared" si="203"/>
        <v>0</v>
      </c>
      <c r="BK609" s="513">
        <f t="shared" si="204"/>
        <v>0</v>
      </c>
      <c r="BL609" s="513">
        <f t="shared" si="205"/>
        <v>0</v>
      </c>
      <c r="BM609" s="513">
        <f t="shared" si="206"/>
        <v>0</v>
      </c>
      <c r="BN609" s="513"/>
      <c r="BO609" s="513">
        <f t="shared" si="207"/>
        <v>0</v>
      </c>
      <c r="BP609" s="540"/>
      <c r="BQ609" s="540"/>
      <c r="BR609" s="540"/>
      <c r="BS609" s="540"/>
      <c r="BT609" s="540"/>
      <c r="BU609" s="540"/>
      <c r="BV609" s="540"/>
      <c r="BW609" s="539"/>
      <c r="BX609" s="539"/>
      <c r="BY609" s="539"/>
      <c r="BZ609" s="539"/>
      <c r="CA609" s="539"/>
      <c r="CB609" s="539"/>
      <c r="CC609" s="539"/>
      <c r="CD609" s="539"/>
      <c r="CE609" s="539"/>
      <c r="CF609" s="539"/>
      <c r="CG609" s="539"/>
      <c r="CH609" s="539"/>
      <c r="CI609" s="539"/>
      <c r="CJ609" s="539"/>
      <c r="CK609" s="539"/>
      <c r="CL609" s="539"/>
      <c r="CM609" s="539"/>
      <c r="CN609" s="539"/>
      <c r="CO609" s="539"/>
      <c r="CP609" s="364"/>
      <c r="CQ609" s="364"/>
    </row>
    <row r="610" spans="1:95" s="37" customFormat="1" ht="37.5" customHeight="1" x14ac:dyDescent="0.15">
      <c r="A610" s="687" t="str">
        <f>IF(B610&lt;&gt;"",設定!$C$4,"")</f>
        <v/>
      </c>
      <c r="B610" s="253" t="str">
        <f t="shared" si="208"/>
        <v/>
      </c>
      <c r="C610" s="444">
        <f t="shared" si="209"/>
        <v>598</v>
      </c>
      <c r="D610" s="767"/>
      <c r="E610" s="403"/>
      <c r="F610" s="404"/>
      <c r="G610" s="405"/>
      <c r="H610" s="406"/>
      <c r="I610" s="407"/>
      <c r="J610" s="408" t="str">
        <f>IFERROR(IF(I610="","",VLOOKUP(I610,国・地域!A:C,2,FALSE)),"正しい番号を入力してください")</f>
        <v/>
      </c>
      <c r="K610" s="409" t="str">
        <f>IFERROR(IF(I610="","",VLOOKUP(I610,国・地域!A:C,3,FALSE)),"正しい番号を入力してください")</f>
        <v/>
      </c>
      <c r="L610" s="381"/>
      <c r="M610" s="410"/>
      <c r="N610" s="411"/>
      <c r="O610" s="411"/>
      <c r="P610" s="411"/>
      <c r="Q610" s="411"/>
      <c r="R610" s="411"/>
      <c r="S610" s="411"/>
      <c r="T610" s="411"/>
      <c r="U610" s="412"/>
      <c r="V610" s="413"/>
      <c r="W610" s="412"/>
      <c r="X610" s="413"/>
      <c r="Y610" s="414"/>
      <c r="Z610" s="415"/>
      <c r="AA610" s="416"/>
      <c r="AB610" s="417"/>
      <c r="AC610" s="416"/>
      <c r="AD610" s="415"/>
      <c r="AE610" s="418"/>
      <c r="AF610" s="417"/>
      <c r="AG610" s="416"/>
      <c r="AH610" s="415"/>
      <c r="AI610" s="418"/>
      <c r="AJ610" s="417"/>
      <c r="AK610" s="416"/>
      <c r="AL610" s="415"/>
      <c r="AM610" s="403"/>
      <c r="AN610" s="405"/>
      <c r="AO610" s="381"/>
      <c r="AP610" s="403"/>
      <c r="AQ610" s="405"/>
      <c r="AR610" s="419"/>
      <c r="AS610" s="420"/>
      <c r="AT610" s="403"/>
      <c r="AU610" s="405"/>
      <c r="AV610" s="419"/>
      <c r="AW610" s="421"/>
      <c r="AX610" s="105" t="str">
        <f t="shared" si="193"/>
        <v/>
      </c>
      <c r="AY610" s="105" t="str">
        <f t="shared" si="194"/>
        <v/>
      </c>
      <c r="AZ610" s="540"/>
      <c r="BA610" s="513">
        <f t="shared" si="195"/>
        <v>0</v>
      </c>
      <c r="BB610" s="513">
        <f t="shared" si="196"/>
        <v>0</v>
      </c>
      <c r="BC610" s="513">
        <f t="shared" si="197"/>
        <v>0</v>
      </c>
      <c r="BD610" s="513">
        <f t="shared" si="198"/>
        <v>0</v>
      </c>
      <c r="BE610" s="513">
        <f t="shared" si="199"/>
        <v>0</v>
      </c>
      <c r="BF610" s="513">
        <f t="shared" si="210"/>
        <v>0</v>
      </c>
      <c r="BG610" s="513">
        <f t="shared" si="200"/>
        <v>0</v>
      </c>
      <c r="BH610" s="513">
        <f t="shared" si="201"/>
        <v>0</v>
      </c>
      <c r="BI610" s="513">
        <f t="shared" si="202"/>
        <v>0</v>
      </c>
      <c r="BJ610" s="513">
        <f t="shared" si="203"/>
        <v>0</v>
      </c>
      <c r="BK610" s="513">
        <f t="shared" si="204"/>
        <v>0</v>
      </c>
      <c r="BL610" s="513">
        <f t="shared" si="205"/>
        <v>0</v>
      </c>
      <c r="BM610" s="513">
        <f t="shared" si="206"/>
        <v>0</v>
      </c>
      <c r="BN610" s="513"/>
      <c r="BO610" s="513">
        <f t="shared" si="207"/>
        <v>0</v>
      </c>
      <c r="BP610" s="540"/>
      <c r="BQ610" s="540"/>
      <c r="BR610" s="540"/>
      <c r="BS610" s="540"/>
      <c r="BT610" s="540"/>
      <c r="BU610" s="540"/>
      <c r="BV610" s="540"/>
      <c r="BW610" s="539"/>
      <c r="BX610" s="539"/>
      <c r="BY610" s="539"/>
      <c r="BZ610" s="539"/>
      <c r="CA610" s="539"/>
      <c r="CB610" s="539"/>
      <c r="CC610" s="539"/>
      <c r="CD610" s="539"/>
      <c r="CE610" s="539"/>
      <c r="CF610" s="539"/>
      <c r="CG610" s="539"/>
      <c r="CH610" s="539"/>
      <c r="CI610" s="539"/>
      <c r="CJ610" s="539"/>
      <c r="CK610" s="539"/>
      <c r="CL610" s="539"/>
      <c r="CM610" s="539"/>
      <c r="CN610" s="539"/>
      <c r="CO610" s="539"/>
      <c r="CP610" s="364"/>
      <c r="CQ610" s="364"/>
    </row>
    <row r="611" spans="1:95" s="37" customFormat="1" ht="37.5" customHeight="1" x14ac:dyDescent="0.15">
      <c r="A611" s="687" t="str">
        <f>IF(B611&lt;&gt;"",設定!$C$4,"")</f>
        <v/>
      </c>
      <c r="B611" s="253" t="str">
        <f t="shared" si="208"/>
        <v/>
      </c>
      <c r="C611" s="444">
        <f t="shared" si="209"/>
        <v>599</v>
      </c>
      <c r="D611" s="767"/>
      <c r="E611" s="403"/>
      <c r="F611" s="404"/>
      <c r="G611" s="405"/>
      <c r="H611" s="406"/>
      <c r="I611" s="407"/>
      <c r="J611" s="408" t="str">
        <f>IFERROR(IF(I611="","",VLOOKUP(I611,国・地域!A:C,2,FALSE)),"正しい番号を入力してください")</f>
        <v/>
      </c>
      <c r="K611" s="409" t="str">
        <f>IFERROR(IF(I611="","",VLOOKUP(I611,国・地域!A:C,3,FALSE)),"正しい番号を入力してください")</f>
        <v/>
      </c>
      <c r="L611" s="381"/>
      <c r="M611" s="410"/>
      <c r="N611" s="411"/>
      <c r="O611" s="411"/>
      <c r="P611" s="411"/>
      <c r="Q611" s="411"/>
      <c r="R611" s="411"/>
      <c r="S611" s="411"/>
      <c r="T611" s="411"/>
      <c r="U611" s="412"/>
      <c r="V611" s="413"/>
      <c r="W611" s="412"/>
      <c r="X611" s="413"/>
      <c r="Y611" s="414"/>
      <c r="Z611" s="415"/>
      <c r="AA611" s="416"/>
      <c r="AB611" s="417"/>
      <c r="AC611" s="416"/>
      <c r="AD611" s="415"/>
      <c r="AE611" s="418"/>
      <c r="AF611" s="417"/>
      <c r="AG611" s="416"/>
      <c r="AH611" s="415"/>
      <c r="AI611" s="418"/>
      <c r="AJ611" s="417"/>
      <c r="AK611" s="416"/>
      <c r="AL611" s="415"/>
      <c r="AM611" s="403"/>
      <c r="AN611" s="405"/>
      <c r="AO611" s="381"/>
      <c r="AP611" s="403"/>
      <c r="AQ611" s="405"/>
      <c r="AR611" s="419"/>
      <c r="AS611" s="420"/>
      <c r="AT611" s="403"/>
      <c r="AU611" s="405"/>
      <c r="AV611" s="419"/>
      <c r="AW611" s="421"/>
      <c r="AX611" s="105" t="str">
        <f t="shared" si="193"/>
        <v/>
      </c>
      <c r="AY611" s="105" t="str">
        <f t="shared" si="194"/>
        <v/>
      </c>
      <c r="AZ611" s="540"/>
      <c r="BA611" s="513">
        <f t="shared" si="195"/>
        <v>0</v>
      </c>
      <c r="BB611" s="513">
        <f t="shared" si="196"/>
        <v>0</v>
      </c>
      <c r="BC611" s="513">
        <f t="shared" si="197"/>
        <v>0</v>
      </c>
      <c r="BD611" s="513">
        <f t="shared" si="198"/>
        <v>0</v>
      </c>
      <c r="BE611" s="513">
        <f t="shared" si="199"/>
        <v>0</v>
      </c>
      <c r="BF611" s="513">
        <f t="shared" si="210"/>
        <v>0</v>
      </c>
      <c r="BG611" s="513">
        <f t="shared" si="200"/>
        <v>0</v>
      </c>
      <c r="BH611" s="513">
        <f t="shared" si="201"/>
        <v>0</v>
      </c>
      <c r="BI611" s="513">
        <f t="shared" si="202"/>
        <v>0</v>
      </c>
      <c r="BJ611" s="513">
        <f t="shared" si="203"/>
        <v>0</v>
      </c>
      <c r="BK611" s="513">
        <f t="shared" si="204"/>
        <v>0</v>
      </c>
      <c r="BL611" s="513">
        <f t="shared" si="205"/>
        <v>0</v>
      </c>
      <c r="BM611" s="513">
        <f t="shared" si="206"/>
        <v>0</v>
      </c>
      <c r="BN611" s="513"/>
      <c r="BO611" s="513">
        <f t="shared" si="207"/>
        <v>0</v>
      </c>
      <c r="BP611" s="540"/>
      <c r="BQ611" s="540"/>
      <c r="BR611" s="540"/>
      <c r="BS611" s="540"/>
      <c r="BT611" s="540"/>
      <c r="BU611" s="540"/>
      <c r="BV611" s="540"/>
      <c r="BW611" s="539"/>
      <c r="BX611" s="539"/>
      <c r="BY611" s="539"/>
      <c r="BZ611" s="539"/>
      <c r="CA611" s="539"/>
      <c r="CB611" s="539"/>
      <c r="CC611" s="539"/>
      <c r="CD611" s="539"/>
      <c r="CE611" s="539"/>
      <c r="CF611" s="539"/>
      <c r="CG611" s="539"/>
      <c r="CH611" s="539"/>
      <c r="CI611" s="539"/>
      <c r="CJ611" s="539"/>
      <c r="CK611" s="539"/>
      <c r="CL611" s="539"/>
      <c r="CM611" s="539"/>
      <c r="CN611" s="539"/>
      <c r="CO611" s="539"/>
      <c r="CP611" s="364"/>
      <c r="CQ611" s="364"/>
    </row>
    <row r="612" spans="1:95" s="37" customFormat="1" ht="37.5" customHeight="1" x14ac:dyDescent="0.15">
      <c r="A612" s="738" t="str">
        <f>IF(B612&lt;&gt;"",設定!$C$4,"")</f>
        <v/>
      </c>
      <c r="B612" s="254" t="str">
        <f t="shared" si="208"/>
        <v/>
      </c>
      <c r="C612" s="445">
        <f t="shared" si="209"/>
        <v>600</v>
      </c>
      <c r="D612" s="768"/>
      <c r="E612" s="422"/>
      <c r="F612" s="423"/>
      <c r="G612" s="424"/>
      <c r="H612" s="425"/>
      <c r="I612" s="426"/>
      <c r="J612" s="427" t="str">
        <f>IFERROR(IF(I612="","",VLOOKUP(I612,国・地域!A:C,2,FALSE)),"正しい番号を入力してください")</f>
        <v/>
      </c>
      <c r="K612" s="428" t="str">
        <f>IFERROR(IF(I612="","",VLOOKUP(I612,国・地域!A:C,3,FALSE)),"正しい番号を入力してください")</f>
        <v/>
      </c>
      <c r="L612" s="382"/>
      <c r="M612" s="429"/>
      <c r="N612" s="430"/>
      <c r="O612" s="430"/>
      <c r="P612" s="430"/>
      <c r="Q612" s="430"/>
      <c r="R612" s="430"/>
      <c r="S612" s="430"/>
      <c r="T612" s="430"/>
      <c r="U612" s="431"/>
      <c r="V612" s="432"/>
      <c r="W612" s="431"/>
      <c r="X612" s="432"/>
      <c r="Y612" s="433"/>
      <c r="Z612" s="434"/>
      <c r="AA612" s="435"/>
      <c r="AB612" s="436"/>
      <c r="AC612" s="435"/>
      <c r="AD612" s="434"/>
      <c r="AE612" s="437"/>
      <c r="AF612" s="436"/>
      <c r="AG612" s="435"/>
      <c r="AH612" s="434"/>
      <c r="AI612" s="437"/>
      <c r="AJ612" s="436"/>
      <c r="AK612" s="435"/>
      <c r="AL612" s="434"/>
      <c r="AM612" s="422"/>
      <c r="AN612" s="424"/>
      <c r="AO612" s="382"/>
      <c r="AP612" s="422"/>
      <c r="AQ612" s="424"/>
      <c r="AR612" s="438"/>
      <c r="AS612" s="439"/>
      <c r="AT612" s="422"/>
      <c r="AU612" s="424"/>
      <c r="AV612" s="438"/>
      <c r="AW612" s="440"/>
      <c r="AX612" s="105" t="str">
        <f t="shared" si="193"/>
        <v/>
      </c>
      <c r="AY612" s="105" t="str">
        <f t="shared" si="194"/>
        <v/>
      </c>
      <c r="AZ612" s="540"/>
      <c r="BA612" s="513">
        <f t="shared" si="195"/>
        <v>0</v>
      </c>
      <c r="BB612" s="513">
        <f t="shared" si="196"/>
        <v>0</v>
      </c>
      <c r="BC612" s="513">
        <f t="shared" si="197"/>
        <v>0</v>
      </c>
      <c r="BD612" s="513">
        <f t="shared" si="198"/>
        <v>0</v>
      </c>
      <c r="BE612" s="513">
        <f t="shared" si="199"/>
        <v>0</v>
      </c>
      <c r="BF612" s="513">
        <f t="shared" si="210"/>
        <v>0</v>
      </c>
      <c r="BG612" s="513">
        <f t="shared" si="200"/>
        <v>0</v>
      </c>
      <c r="BH612" s="513">
        <f t="shared" si="201"/>
        <v>0</v>
      </c>
      <c r="BI612" s="513">
        <f t="shared" si="202"/>
        <v>0</v>
      </c>
      <c r="BJ612" s="513">
        <f t="shared" si="203"/>
        <v>0</v>
      </c>
      <c r="BK612" s="513">
        <f t="shared" si="204"/>
        <v>0</v>
      </c>
      <c r="BL612" s="513">
        <f t="shared" si="205"/>
        <v>0</v>
      </c>
      <c r="BM612" s="513">
        <f t="shared" si="206"/>
        <v>0</v>
      </c>
      <c r="BN612" s="513"/>
      <c r="BO612" s="513">
        <f t="shared" si="207"/>
        <v>0</v>
      </c>
      <c r="BP612" s="540"/>
      <c r="BQ612" s="540"/>
      <c r="BR612" s="540"/>
      <c r="BS612" s="540"/>
      <c r="BT612" s="540"/>
      <c r="BU612" s="540"/>
      <c r="BV612" s="540"/>
      <c r="BW612" s="539"/>
      <c r="BX612" s="539"/>
      <c r="BY612" s="539"/>
      <c r="BZ612" s="539"/>
      <c r="CA612" s="539"/>
      <c r="CB612" s="539"/>
      <c r="CC612" s="539"/>
      <c r="CD612" s="539"/>
      <c r="CE612" s="539"/>
      <c r="CF612" s="539"/>
      <c r="CG612" s="539"/>
      <c r="CH612" s="539"/>
      <c r="CI612" s="539"/>
      <c r="CJ612" s="539"/>
      <c r="CK612" s="539"/>
      <c r="CL612" s="539"/>
      <c r="CM612" s="539"/>
      <c r="CN612" s="539"/>
      <c r="CO612" s="539"/>
      <c r="CP612" s="364"/>
      <c r="CQ612" s="364"/>
    </row>
    <row r="613" spans="1:95" s="37" customFormat="1" ht="37.5" customHeight="1" x14ac:dyDescent="0.15">
      <c r="A613" s="687" t="str">
        <f>IF(B613&lt;&gt;"",設定!$C$4,"")</f>
        <v/>
      </c>
      <c r="B613" s="253" t="str">
        <f t="shared" si="208"/>
        <v/>
      </c>
      <c r="C613" s="444">
        <f t="shared" si="209"/>
        <v>601</v>
      </c>
      <c r="D613" s="767"/>
      <c r="E613" s="403"/>
      <c r="F613" s="404"/>
      <c r="G613" s="405"/>
      <c r="H613" s="406"/>
      <c r="I613" s="407"/>
      <c r="J613" s="389" t="str">
        <f>IFERROR(IF(I613="","",VLOOKUP(I613,国・地域!A:C,2,FALSE)),"正しい番号を入力してください")</f>
        <v/>
      </c>
      <c r="K613" s="409" t="str">
        <f>IFERROR(IF(I613="","",VLOOKUP(I613,国・地域!A:C,3,FALSE)),"正しい番号を入力してください")</f>
        <v/>
      </c>
      <c r="L613" s="381"/>
      <c r="M613" s="410"/>
      <c r="N613" s="411"/>
      <c r="O613" s="411"/>
      <c r="P613" s="411"/>
      <c r="Q613" s="411"/>
      <c r="R613" s="411"/>
      <c r="S613" s="411"/>
      <c r="T613" s="411"/>
      <c r="U613" s="412"/>
      <c r="V613" s="413"/>
      <c r="W613" s="412"/>
      <c r="X613" s="413"/>
      <c r="Y613" s="414"/>
      <c r="Z613" s="415"/>
      <c r="AA613" s="416"/>
      <c r="AB613" s="417"/>
      <c r="AC613" s="416"/>
      <c r="AD613" s="415"/>
      <c r="AE613" s="418"/>
      <c r="AF613" s="417"/>
      <c r="AG613" s="416"/>
      <c r="AH613" s="415"/>
      <c r="AI613" s="418"/>
      <c r="AJ613" s="417"/>
      <c r="AK613" s="416"/>
      <c r="AL613" s="415"/>
      <c r="AM613" s="403"/>
      <c r="AN613" s="405"/>
      <c r="AO613" s="381"/>
      <c r="AP613" s="403"/>
      <c r="AQ613" s="405"/>
      <c r="AR613" s="419"/>
      <c r="AS613" s="420"/>
      <c r="AT613" s="403"/>
      <c r="AU613" s="405"/>
      <c r="AV613" s="419"/>
      <c r="AW613" s="421"/>
      <c r="AX613" s="105" t="str">
        <f>IF(SUM(BA613:BM613)&gt;0,"←未入力あり","")</f>
        <v/>
      </c>
      <c r="AY613" s="105" t="str">
        <f>IF(BO613&lt;&gt;0,"←入力エラー","")</f>
        <v/>
      </c>
      <c r="AZ613" s="540"/>
      <c r="BA613" s="513">
        <f>IF(AND($D613&lt;&gt;"",OR(E613="",F613="")),1,0)</f>
        <v>0</v>
      </c>
      <c r="BB613" s="513">
        <f>IF(AND($D613&lt;&gt;"",OR(G613="",H613="")),1,0)</f>
        <v>0</v>
      </c>
      <c r="BC613" s="513">
        <f>IF(AND($D613&lt;&gt;"",I613=""),1,0)</f>
        <v>0</v>
      </c>
      <c r="BD613" s="513">
        <f>IF(AND(I613=801,L613=""),1,0)</f>
        <v>0</v>
      </c>
      <c r="BE613" s="513">
        <f>IF(AND($D613&lt;&gt;"",COUNTA(M613:V613)=0),1,0)</f>
        <v>0</v>
      </c>
      <c r="BF613" s="513">
        <f t="shared" si="210"/>
        <v>0</v>
      </c>
      <c r="BG613" s="513">
        <f>IF(AND($D613&lt;&gt;"",OR(Y613="",Z613="")),1,0)</f>
        <v>0</v>
      </c>
      <c r="BH613" s="513">
        <f>IF(AND($D613&lt;&gt;"",$P613="○",OR(AA613="",AB613="",AC613="",AD613="")),1,0)</f>
        <v>0</v>
      </c>
      <c r="BI613" s="513">
        <f>IF(AND($D613&lt;&gt;"",$Q613="○",OR(AE613="",AF613="",AG613="",AH613="")),1,0)</f>
        <v>0</v>
      </c>
      <c r="BJ613" s="513">
        <f>IF(AND($D613&lt;&gt;"",$R613="○",OR(AI613="",AJ613="",AK613="",AL613="")),1,0)</f>
        <v>0</v>
      </c>
      <c r="BK613" s="513">
        <f>IF(AND($D613&lt;&gt;"",$P613="○",OR(AM613="",AN613="",AO613="")),1,0)</f>
        <v>0</v>
      </c>
      <c r="BL613" s="513">
        <f>IF(AND($D613&lt;&gt;"",$Q613="○",OR(AP613="",AQ613="",AR613="",AS613="")),1,0)</f>
        <v>0</v>
      </c>
      <c r="BM613" s="513">
        <f>IF(AND($D613&lt;&gt;"",$R613="○",OR(AT613="",AU613="",AV613="",AW613="")),1,0)</f>
        <v>0</v>
      </c>
      <c r="BN613" s="513"/>
      <c r="BO613" s="513">
        <f>IF(AND(COUNTA(M613:U613)&lt;&gt;0,V613&lt;&gt;""),1,0)</f>
        <v>0</v>
      </c>
      <c r="BP613" s="540"/>
      <c r="BQ613" s="540"/>
      <c r="BR613" s="540"/>
      <c r="BS613" s="540"/>
      <c r="BT613" s="540"/>
      <c r="BU613" s="540"/>
      <c r="BV613" s="540"/>
      <c r="BW613" s="539"/>
      <c r="BX613" s="539"/>
      <c r="BY613" s="539"/>
      <c r="BZ613" s="539"/>
      <c r="CA613" s="539"/>
      <c r="CB613" s="539"/>
      <c r="CC613" s="539"/>
      <c r="CD613" s="539"/>
      <c r="CE613" s="539"/>
      <c r="CF613" s="539"/>
      <c r="CG613" s="539"/>
      <c r="CH613" s="539"/>
      <c r="CI613" s="539"/>
      <c r="CJ613" s="539"/>
      <c r="CK613" s="539"/>
      <c r="CL613" s="539"/>
      <c r="CM613" s="539"/>
      <c r="CN613" s="539"/>
      <c r="CO613" s="539"/>
      <c r="CP613" s="364"/>
      <c r="CQ613" s="364"/>
    </row>
    <row r="614" spans="1:95" s="37" customFormat="1" ht="37.5" customHeight="1" x14ac:dyDescent="0.15">
      <c r="A614" s="687" t="str">
        <f>IF(B614&lt;&gt;"",設定!$C$4,"")</f>
        <v/>
      </c>
      <c r="B614" s="253" t="str">
        <f t="shared" si="208"/>
        <v/>
      </c>
      <c r="C614" s="444">
        <f t="shared" si="209"/>
        <v>602</v>
      </c>
      <c r="D614" s="767"/>
      <c r="E614" s="403"/>
      <c r="F614" s="404"/>
      <c r="G614" s="405"/>
      <c r="H614" s="406"/>
      <c r="I614" s="407"/>
      <c r="J614" s="389" t="str">
        <f>IFERROR(IF(I614="","",VLOOKUP(I614,国・地域!A:C,2,FALSE)),"正しい番号を入力してください")</f>
        <v/>
      </c>
      <c r="K614" s="409" t="str">
        <f>IFERROR(IF(I614="","",VLOOKUP(I614,国・地域!A:C,3,FALSE)),"正しい番号を入力してください")</f>
        <v/>
      </c>
      <c r="L614" s="381"/>
      <c r="M614" s="410"/>
      <c r="N614" s="411"/>
      <c r="O614" s="411"/>
      <c r="P614" s="411"/>
      <c r="Q614" s="411"/>
      <c r="R614" s="411"/>
      <c r="S614" s="411"/>
      <c r="T614" s="411"/>
      <c r="U614" s="412"/>
      <c r="V614" s="413"/>
      <c r="W614" s="412"/>
      <c r="X614" s="413"/>
      <c r="Y614" s="414"/>
      <c r="Z614" s="415"/>
      <c r="AA614" s="416"/>
      <c r="AB614" s="417"/>
      <c r="AC614" s="416"/>
      <c r="AD614" s="415"/>
      <c r="AE614" s="418"/>
      <c r="AF614" s="417"/>
      <c r="AG614" s="416"/>
      <c r="AH614" s="415"/>
      <c r="AI614" s="418"/>
      <c r="AJ614" s="417"/>
      <c r="AK614" s="416"/>
      <c r="AL614" s="415"/>
      <c r="AM614" s="403"/>
      <c r="AN614" s="405"/>
      <c r="AO614" s="381"/>
      <c r="AP614" s="403"/>
      <c r="AQ614" s="405"/>
      <c r="AR614" s="419"/>
      <c r="AS614" s="420"/>
      <c r="AT614" s="403"/>
      <c r="AU614" s="405"/>
      <c r="AV614" s="419"/>
      <c r="AW614" s="421"/>
      <c r="AX614" s="105" t="str">
        <f t="shared" ref="AX614:AX677" si="211">IF(SUM(BA614:BM614)&gt;0,"←未入力あり","")</f>
        <v/>
      </c>
      <c r="AY614" s="105" t="str">
        <f t="shared" ref="AY614:AY677" si="212">IF(BO614&lt;&gt;0,"←入力エラー","")</f>
        <v/>
      </c>
      <c r="AZ614" s="540"/>
      <c r="BA614" s="513">
        <f t="shared" ref="BA614:BA677" si="213">IF(AND($D614&lt;&gt;"",E614="",F614=""),1,0)</f>
        <v>0</v>
      </c>
      <c r="BB614" s="513">
        <f t="shared" ref="BB614:BB677" si="214">IF(AND($D614&lt;&gt;"",G614="",H614=""),1,0)</f>
        <v>0</v>
      </c>
      <c r="BC614" s="513">
        <f t="shared" ref="BC614:BC677" si="215">IF(AND($D614&lt;&gt;"",I614=""),1,0)</f>
        <v>0</v>
      </c>
      <c r="BD614" s="513">
        <f t="shared" ref="BD614:BD677" si="216">IF(AND(I614=801,L614=""),1,0)</f>
        <v>0</v>
      </c>
      <c r="BE614" s="513">
        <f t="shared" ref="BE614:BE677" si="217">IF(AND($D614&lt;&gt;"",COUNTA(M614:V614)=0),1,0)</f>
        <v>0</v>
      </c>
      <c r="BF614" s="513">
        <f t="shared" si="210"/>
        <v>0</v>
      </c>
      <c r="BG614" s="513">
        <f t="shared" ref="BG614:BG677" si="218">IF(AND($D614&lt;&gt;"",OR(Y614="",Z614="")),1,0)</f>
        <v>0</v>
      </c>
      <c r="BH614" s="513">
        <f t="shared" ref="BH614:BH677" si="219">IF(AND($D614&lt;&gt;"",$P614="○",OR(AA614="",AB614="",AC614="",AD614="")),1,0)</f>
        <v>0</v>
      </c>
      <c r="BI614" s="513">
        <f t="shared" ref="BI614:BI677" si="220">IF(AND($D614&lt;&gt;"",$Q614="○",OR(AE614="",AF614="",AG614="",AH614="")),1,0)</f>
        <v>0</v>
      </c>
      <c r="BJ614" s="513">
        <f t="shared" ref="BJ614:BJ677" si="221">IF(AND($D614&lt;&gt;"",$R614="○",OR(AI614="",AJ614="",AK614="",AL614="")),1,0)</f>
        <v>0</v>
      </c>
      <c r="BK614" s="513">
        <f t="shared" ref="BK614:BK677" si="222">IF(AND($D614&lt;&gt;"",$P614="○",OR(AM614="",AN614="",AO614="")),1,0)</f>
        <v>0</v>
      </c>
      <c r="BL614" s="513">
        <f t="shared" ref="BL614:BL677" si="223">IF(AND($D614&lt;&gt;"",$Q614="○",OR(AP614="",AQ614="",AR614="",AS614="")),1,0)</f>
        <v>0</v>
      </c>
      <c r="BM614" s="513">
        <f t="shared" ref="BM614:BM677" si="224">IF(AND($D614&lt;&gt;"",$R614="○",OR(AT614="",AU614="",AV614="",AW614="")),1,0)</f>
        <v>0</v>
      </c>
      <c r="BN614" s="513"/>
      <c r="BO614" s="513">
        <f t="shared" ref="BO614:BO677" si="225">IF(AND(COUNTA(M614:U614)&lt;&gt;0,V614&lt;&gt;""),1,0)</f>
        <v>0</v>
      </c>
      <c r="BP614" s="540"/>
      <c r="BQ614" s="540"/>
      <c r="BR614" s="540"/>
      <c r="BS614" s="540"/>
      <c r="BT614" s="540"/>
      <c r="BU614" s="540"/>
      <c r="BV614" s="540"/>
      <c r="BW614" s="539"/>
      <c r="BX614" s="539"/>
      <c r="BY614" s="539"/>
      <c r="BZ614" s="539"/>
      <c r="CA614" s="539"/>
      <c r="CB614" s="539"/>
      <c r="CC614" s="539"/>
      <c r="CD614" s="539"/>
      <c r="CE614" s="539"/>
      <c r="CF614" s="539"/>
      <c r="CG614" s="539"/>
      <c r="CH614" s="539"/>
      <c r="CI614" s="539"/>
      <c r="CJ614" s="539"/>
      <c r="CK614" s="539"/>
      <c r="CL614" s="539"/>
      <c r="CM614" s="539"/>
      <c r="CN614" s="539"/>
      <c r="CO614" s="539"/>
      <c r="CP614" s="364"/>
      <c r="CQ614" s="364"/>
    </row>
    <row r="615" spans="1:95" s="37" customFormat="1" ht="37.5" customHeight="1" x14ac:dyDescent="0.15">
      <c r="A615" s="687" t="str">
        <f>IF(B615&lt;&gt;"",設定!$C$4,"")</f>
        <v/>
      </c>
      <c r="B615" s="253" t="str">
        <f t="shared" si="208"/>
        <v/>
      </c>
      <c r="C615" s="444">
        <f t="shared" si="209"/>
        <v>603</v>
      </c>
      <c r="D615" s="767"/>
      <c r="E615" s="403"/>
      <c r="F615" s="404"/>
      <c r="G615" s="405"/>
      <c r="H615" s="406"/>
      <c r="I615" s="407"/>
      <c r="J615" s="408" t="str">
        <f>IFERROR(IF(I615="","",VLOOKUP(I615,国・地域!A:C,2,FALSE)),"正しい番号を入力してください")</f>
        <v/>
      </c>
      <c r="K615" s="409" t="str">
        <f>IFERROR(IF(I615="","",VLOOKUP(I615,国・地域!A:C,3,FALSE)),"正しい番号を入力してください")</f>
        <v/>
      </c>
      <c r="L615" s="381"/>
      <c r="M615" s="410"/>
      <c r="N615" s="411"/>
      <c r="O615" s="411"/>
      <c r="P615" s="411"/>
      <c r="Q615" s="411"/>
      <c r="R615" s="411"/>
      <c r="S615" s="411"/>
      <c r="T615" s="411"/>
      <c r="U615" s="412"/>
      <c r="V615" s="413"/>
      <c r="W615" s="412"/>
      <c r="X615" s="413"/>
      <c r="Y615" s="414"/>
      <c r="Z615" s="415"/>
      <c r="AA615" s="416"/>
      <c r="AB615" s="417"/>
      <c r="AC615" s="416"/>
      <c r="AD615" s="415"/>
      <c r="AE615" s="418"/>
      <c r="AF615" s="417"/>
      <c r="AG615" s="416"/>
      <c r="AH615" s="415"/>
      <c r="AI615" s="418"/>
      <c r="AJ615" s="417"/>
      <c r="AK615" s="416"/>
      <c r="AL615" s="415"/>
      <c r="AM615" s="403"/>
      <c r="AN615" s="405"/>
      <c r="AO615" s="381"/>
      <c r="AP615" s="403"/>
      <c r="AQ615" s="405"/>
      <c r="AR615" s="419"/>
      <c r="AS615" s="420"/>
      <c r="AT615" s="403"/>
      <c r="AU615" s="405"/>
      <c r="AV615" s="419"/>
      <c r="AW615" s="421"/>
      <c r="AX615" s="105" t="str">
        <f t="shared" si="211"/>
        <v/>
      </c>
      <c r="AY615" s="105" t="str">
        <f t="shared" si="212"/>
        <v/>
      </c>
      <c r="AZ615" s="540"/>
      <c r="BA615" s="513">
        <f t="shared" si="213"/>
        <v>0</v>
      </c>
      <c r="BB615" s="513">
        <f t="shared" si="214"/>
        <v>0</v>
      </c>
      <c r="BC615" s="513">
        <f t="shared" si="215"/>
        <v>0</v>
      </c>
      <c r="BD615" s="513">
        <f t="shared" si="216"/>
        <v>0</v>
      </c>
      <c r="BE615" s="513">
        <f t="shared" si="217"/>
        <v>0</v>
      </c>
      <c r="BF615" s="513">
        <f t="shared" si="210"/>
        <v>0</v>
      </c>
      <c r="BG615" s="513">
        <f t="shared" si="218"/>
        <v>0</v>
      </c>
      <c r="BH615" s="513">
        <f t="shared" si="219"/>
        <v>0</v>
      </c>
      <c r="BI615" s="513">
        <f t="shared" si="220"/>
        <v>0</v>
      </c>
      <c r="BJ615" s="513">
        <f t="shared" si="221"/>
        <v>0</v>
      </c>
      <c r="BK615" s="513">
        <f t="shared" si="222"/>
        <v>0</v>
      </c>
      <c r="BL615" s="513">
        <f t="shared" si="223"/>
        <v>0</v>
      </c>
      <c r="BM615" s="513">
        <f t="shared" si="224"/>
        <v>0</v>
      </c>
      <c r="BN615" s="513"/>
      <c r="BO615" s="513">
        <f t="shared" si="225"/>
        <v>0</v>
      </c>
      <c r="BP615" s="540"/>
      <c r="BQ615" s="540"/>
      <c r="BR615" s="540"/>
      <c r="BS615" s="540"/>
      <c r="BT615" s="540"/>
      <c r="BU615" s="540"/>
      <c r="BV615" s="540"/>
      <c r="BW615" s="539"/>
      <c r="BX615" s="539"/>
      <c r="BY615" s="539"/>
      <c r="BZ615" s="539"/>
      <c r="CA615" s="539"/>
      <c r="CB615" s="539"/>
      <c r="CC615" s="539"/>
      <c r="CD615" s="539"/>
      <c r="CE615" s="539"/>
      <c r="CF615" s="539"/>
      <c r="CG615" s="539"/>
      <c r="CH615" s="539"/>
      <c r="CI615" s="539"/>
      <c r="CJ615" s="539"/>
      <c r="CK615" s="539"/>
      <c r="CL615" s="539"/>
      <c r="CM615" s="539"/>
      <c r="CN615" s="539"/>
      <c r="CO615" s="539"/>
      <c r="CP615" s="364"/>
      <c r="CQ615" s="364"/>
    </row>
    <row r="616" spans="1:95" s="37" customFormat="1" ht="37.5" customHeight="1" x14ac:dyDescent="0.15">
      <c r="A616" s="687" t="str">
        <f>IF(B616&lt;&gt;"",設定!$C$4,"")</f>
        <v/>
      </c>
      <c r="B616" s="253" t="str">
        <f t="shared" si="208"/>
        <v/>
      </c>
      <c r="C616" s="444">
        <f t="shared" si="209"/>
        <v>604</v>
      </c>
      <c r="D616" s="767"/>
      <c r="E616" s="403"/>
      <c r="F616" s="404"/>
      <c r="G616" s="405"/>
      <c r="H616" s="406"/>
      <c r="I616" s="407"/>
      <c r="J616" s="408" t="str">
        <f>IFERROR(IF(I616="","",VLOOKUP(I616,国・地域!A:C,2,FALSE)),"正しい番号を入力してください")</f>
        <v/>
      </c>
      <c r="K616" s="409" t="str">
        <f>IFERROR(IF(I616="","",VLOOKUP(I616,国・地域!A:C,3,FALSE)),"正しい番号を入力してください")</f>
        <v/>
      </c>
      <c r="L616" s="381"/>
      <c r="M616" s="410"/>
      <c r="N616" s="411"/>
      <c r="O616" s="411"/>
      <c r="P616" s="411"/>
      <c r="Q616" s="411"/>
      <c r="R616" s="411"/>
      <c r="S616" s="411"/>
      <c r="T616" s="411"/>
      <c r="U616" s="412"/>
      <c r="V616" s="413"/>
      <c r="W616" s="412"/>
      <c r="X616" s="413"/>
      <c r="Y616" s="414"/>
      <c r="Z616" s="415"/>
      <c r="AA616" s="416"/>
      <c r="AB616" s="417"/>
      <c r="AC616" s="416"/>
      <c r="AD616" s="415"/>
      <c r="AE616" s="418"/>
      <c r="AF616" s="417"/>
      <c r="AG616" s="416"/>
      <c r="AH616" s="415"/>
      <c r="AI616" s="418"/>
      <c r="AJ616" s="417"/>
      <c r="AK616" s="416"/>
      <c r="AL616" s="415"/>
      <c r="AM616" s="403"/>
      <c r="AN616" s="405"/>
      <c r="AO616" s="381"/>
      <c r="AP616" s="403"/>
      <c r="AQ616" s="405"/>
      <c r="AR616" s="419"/>
      <c r="AS616" s="420"/>
      <c r="AT616" s="403"/>
      <c r="AU616" s="405"/>
      <c r="AV616" s="419"/>
      <c r="AW616" s="421"/>
      <c r="AX616" s="105" t="str">
        <f t="shared" si="211"/>
        <v/>
      </c>
      <c r="AY616" s="105" t="str">
        <f t="shared" si="212"/>
        <v/>
      </c>
      <c r="AZ616" s="540"/>
      <c r="BA616" s="513">
        <f t="shared" si="213"/>
        <v>0</v>
      </c>
      <c r="BB616" s="513">
        <f t="shared" si="214"/>
        <v>0</v>
      </c>
      <c r="BC616" s="513">
        <f t="shared" si="215"/>
        <v>0</v>
      </c>
      <c r="BD616" s="513">
        <f t="shared" si="216"/>
        <v>0</v>
      </c>
      <c r="BE616" s="513">
        <f t="shared" si="217"/>
        <v>0</v>
      </c>
      <c r="BF616" s="513">
        <f t="shared" si="210"/>
        <v>0</v>
      </c>
      <c r="BG616" s="513">
        <f t="shared" si="218"/>
        <v>0</v>
      </c>
      <c r="BH616" s="513">
        <f t="shared" si="219"/>
        <v>0</v>
      </c>
      <c r="BI616" s="513">
        <f t="shared" si="220"/>
        <v>0</v>
      </c>
      <c r="BJ616" s="513">
        <f t="shared" si="221"/>
        <v>0</v>
      </c>
      <c r="BK616" s="513">
        <f t="shared" si="222"/>
        <v>0</v>
      </c>
      <c r="BL616" s="513">
        <f t="shared" si="223"/>
        <v>0</v>
      </c>
      <c r="BM616" s="513">
        <f t="shared" si="224"/>
        <v>0</v>
      </c>
      <c r="BN616" s="513"/>
      <c r="BO616" s="513">
        <f t="shared" si="225"/>
        <v>0</v>
      </c>
      <c r="BP616" s="540"/>
      <c r="BQ616" s="540"/>
      <c r="BR616" s="540"/>
      <c r="BS616" s="540"/>
      <c r="BT616" s="540"/>
      <c r="BU616" s="540"/>
      <c r="BV616" s="540"/>
      <c r="BW616" s="539"/>
      <c r="BX616" s="539"/>
      <c r="BY616" s="539"/>
      <c r="BZ616" s="539"/>
      <c r="CA616" s="539"/>
      <c r="CB616" s="539"/>
      <c r="CC616" s="539"/>
      <c r="CD616" s="539"/>
      <c r="CE616" s="539"/>
      <c r="CF616" s="539"/>
      <c r="CG616" s="539"/>
      <c r="CH616" s="539"/>
      <c r="CI616" s="539"/>
      <c r="CJ616" s="539"/>
      <c r="CK616" s="539"/>
      <c r="CL616" s="539"/>
      <c r="CM616" s="539"/>
      <c r="CN616" s="539"/>
      <c r="CO616" s="539"/>
      <c r="CP616" s="364"/>
      <c r="CQ616" s="364"/>
    </row>
    <row r="617" spans="1:95" s="37" customFormat="1" ht="37.5" customHeight="1" x14ac:dyDescent="0.15">
      <c r="A617" s="738" t="str">
        <f>IF(B617&lt;&gt;"",設定!$C$4,"")</f>
        <v/>
      </c>
      <c r="B617" s="254" t="str">
        <f t="shared" si="208"/>
        <v/>
      </c>
      <c r="C617" s="445">
        <f t="shared" si="209"/>
        <v>605</v>
      </c>
      <c r="D617" s="768"/>
      <c r="E617" s="422"/>
      <c r="F617" s="423"/>
      <c r="G617" s="424"/>
      <c r="H617" s="425"/>
      <c r="I617" s="426"/>
      <c r="J617" s="427" t="str">
        <f>IFERROR(IF(I617="","",VLOOKUP(I617,国・地域!A:C,2,FALSE)),"正しい番号を入力してください")</f>
        <v/>
      </c>
      <c r="K617" s="428" t="str">
        <f>IFERROR(IF(I617="","",VLOOKUP(I617,国・地域!A:C,3,FALSE)),"正しい番号を入力してください")</f>
        <v/>
      </c>
      <c r="L617" s="382"/>
      <c r="M617" s="429"/>
      <c r="N617" s="430"/>
      <c r="O617" s="430"/>
      <c r="P617" s="430"/>
      <c r="Q617" s="430"/>
      <c r="R617" s="430"/>
      <c r="S617" s="430"/>
      <c r="T617" s="430"/>
      <c r="U617" s="431"/>
      <c r="V617" s="432"/>
      <c r="W617" s="431"/>
      <c r="X617" s="432"/>
      <c r="Y617" s="433"/>
      <c r="Z617" s="434"/>
      <c r="AA617" s="435"/>
      <c r="AB617" s="436"/>
      <c r="AC617" s="435"/>
      <c r="AD617" s="434"/>
      <c r="AE617" s="437"/>
      <c r="AF617" s="436"/>
      <c r="AG617" s="435"/>
      <c r="AH617" s="434"/>
      <c r="AI617" s="437"/>
      <c r="AJ617" s="436"/>
      <c r="AK617" s="435"/>
      <c r="AL617" s="434"/>
      <c r="AM617" s="422"/>
      <c r="AN617" s="424"/>
      <c r="AO617" s="382"/>
      <c r="AP617" s="422"/>
      <c r="AQ617" s="424"/>
      <c r="AR617" s="438"/>
      <c r="AS617" s="439"/>
      <c r="AT617" s="422"/>
      <c r="AU617" s="424"/>
      <c r="AV617" s="438"/>
      <c r="AW617" s="440"/>
      <c r="AX617" s="105" t="str">
        <f t="shared" si="211"/>
        <v/>
      </c>
      <c r="AY617" s="105" t="str">
        <f t="shared" si="212"/>
        <v/>
      </c>
      <c r="AZ617" s="540"/>
      <c r="BA617" s="513">
        <f t="shared" si="213"/>
        <v>0</v>
      </c>
      <c r="BB617" s="513">
        <f t="shared" si="214"/>
        <v>0</v>
      </c>
      <c r="BC617" s="513">
        <f t="shared" si="215"/>
        <v>0</v>
      </c>
      <c r="BD617" s="513">
        <f t="shared" si="216"/>
        <v>0</v>
      </c>
      <c r="BE617" s="513">
        <f t="shared" si="217"/>
        <v>0</v>
      </c>
      <c r="BF617" s="513">
        <f t="shared" si="210"/>
        <v>0</v>
      </c>
      <c r="BG617" s="513">
        <f t="shared" si="218"/>
        <v>0</v>
      </c>
      <c r="BH617" s="513">
        <f t="shared" si="219"/>
        <v>0</v>
      </c>
      <c r="BI617" s="513">
        <f t="shared" si="220"/>
        <v>0</v>
      </c>
      <c r="BJ617" s="513">
        <f t="shared" si="221"/>
        <v>0</v>
      </c>
      <c r="BK617" s="513">
        <f t="shared" si="222"/>
        <v>0</v>
      </c>
      <c r="BL617" s="513">
        <f t="shared" si="223"/>
        <v>0</v>
      </c>
      <c r="BM617" s="513">
        <f t="shared" si="224"/>
        <v>0</v>
      </c>
      <c r="BN617" s="513"/>
      <c r="BO617" s="513">
        <f t="shared" si="225"/>
        <v>0</v>
      </c>
      <c r="BP617" s="540"/>
      <c r="BQ617" s="540"/>
      <c r="BR617" s="540"/>
      <c r="BS617" s="540"/>
      <c r="BT617" s="540"/>
      <c r="BU617" s="540"/>
      <c r="BV617" s="540"/>
      <c r="BW617" s="539"/>
      <c r="BX617" s="539"/>
      <c r="BY617" s="539"/>
      <c r="BZ617" s="539"/>
      <c r="CA617" s="539"/>
      <c r="CB617" s="539"/>
      <c r="CC617" s="539"/>
      <c r="CD617" s="539"/>
      <c r="CE617" s="539"/>
      <c r="CF617" s="539"/>
      <c r="CG617" s="539"/>
      <c r="CH617" s="539"/>
      <c r="CI617" s="539"/>
      <c r="CJ617" s="539"/>
      <c r="CK617" s="539"/>
      <c r="CL617" s="539"/>
      <c r="CM617" s="539"/>
      <c r="CN617" s="539"/>
      <c r="CO617" s="539"/>
      <c r="CP617" s="364"/>
      <c r="CQ617" s="364"/>
    </row>
    <row r="618" spans="1:95" s="37" customFormat="1" ht="37.5" customHeight="1" x14ac:dyDescent="0.15">
      <c r="A618" s="739" t="str">
        <f>IF(B618&lt;&gt;"",設定!$C$4,"")</f>
        <v/>
      </c>
      <c r="B618" s="731" t="str">
        <f t="shared" si="208"/>
        <v/>
      </c>
      <c r="C618" s="376">
        <f t="shared" si="209"/>
        <v>606</v>
      </c>
      <c r="D618" s="766"/>
      <c r="E618" s="384"/>
      <c r="F618" s="385"/>
      <c r="G618" s="386"/>
      <c r="H618" s="387"/>
      <c r="I618" s="388"/>
      <c r="J618" s="389" t="str">
        <f>IFERROR(IF(I618="","",VLOOKUP(I618,国・地域!A:C,2,FALSE)),"正しい番号を入力してください")</f>
        <v/>
      </c>
      <c r="K618" s="390" t="str">
        <f>IFERROR(IF(I618="","",VLOOKUP(I618,国・地域!A:C,3,FALSE)),"正しい番号を入力してください")</f>
        <v/>
      </c>
      <c r="L618" s="383"/>
      <c r="M618" s="391"/>
      <c r="N618" s="392"/>
      <c r="O618" s="392"/>
      <c r="P618" s="392"/>
      <c r="Q618" s="392"/>
      <c r="R618" s="392"/>
      <c r="S618" s="392"/>
      <c r="T618" s="392"/>
      <c r="U618" s="393"/>
      <c r="V618" s="394"/>
      <c r="W618" s="393"/>
      <c r="X618" s="394"/>
      <c r="Y618" s="395"/>
      <c r="Z618" s="396"/>
      <c r="AA618" s="397"/>
      <c r="AB618" s="398"/>
      <c r="AC618" s="397"/>
      <c r="AD618" s="396"/>
      <c r="AE618" s="399"/>
      <c r="AF618" s="398"/>
      <c r="AG618" s="397"/>
      <c r="AH618" s="396"/>
      <c r="AI618" s="399"/>
      <c r="AJ618" s="398"/>
      <c r="AK618" s="397"/>
      <c r="AL618" s="396"/>
      <c r="AM618" s="384"/>
      <c r="AN618" s="386"/>
      <c r="AO618" s="383"/>
      <c r="AP618" s="384"/>
      <c r="AQ618" s="386"/>
      <c r="AR618" s="400"/>
      <c r="AS618" s="401"/>
      <c r="AT618" s="384"/>
      <c r="AU618" s="386"/>
      <c r="AV618" s="400"/>
      <c r="AW618" s="402"/>
      <c r="AX618" s="105" t="str">
        <f t="shared" si="211"/>
        <v/>
      </c>
      <c r="AY618" s="105" t="str">
        <f t="shared" si="212"/>
        <v/>
      </c>
      <c r="AZ618" s="540"/>
      <c r="BA618" s="513">
        <f t="shared" si="213"/>
        <v>0</v>
      </c>
      <c r="BB618" s="513">
        <f t="shared" si="214"/>
        <v>0</v>
      </c>
      <c r="BC618" s="513">
        <f t="shared" si="215"/>
        <v>0</v>
      </c>
      <c r="BD618" s="513">
        <f t="shared" si="216"/>
        <v>0</v>
      </c>
      <c r="BE618" s="513">
        <f t="shared" si="217"/>
        <v>0</v>
      </c>
      <c r="BF618" s="513">
        <f t="shared" si="210"/>
        <v>0</v>
      </c>
      <c r="BG618" s="513">
        <f t="shared" si="218"/>
        <v>0</v>
      </c>
      <c r="BH618" s="513">
        <f t="shared" si="219"/>
        <v>0</v>
      </c>
      <c r="BI618" s="513">
        <f t="shared" si="220"/>
        <v>0</v>
      </c>
      <c r="BJ618" s="513">
        <f t="shared" si="221"/>
        <v>0</v>
      </c>
      <c r="BK618" s="513">
        <f t="shared" si="222"/>
        <v>0</v>
      </c>
      <c r="BL618" s="513">
        <f t="shared" si="223"/>
        <v>0</v>
      </c>
      <c r="BM618" s="513">
        <f t="shared" si="224"/>
        <v>0</v>
      </c>
      <c r="BN618" s="513"/>
      <c r="BO618" s="513">
        <f t="shared" si="225"/>
        <v>0</v>
      </c>
      <c r="BP618" s="540"/>
      <c r="BQ618" s="540"/>
      <c r="BR618" s="540"/>
      <c r="BS618" s="540"/>
      <c r="BT618" s="540"/>
      <c r="BU618" s="540"/>
      <c r="BV618" s="540"/>
      <c r="BW618" s="539"/>
      <c r="BX618" s="539"/>
      <c r="BY618" s="539"/>
      <c r="BZ618" s="539"/>
      <c r="CA618" s="539"/>
      <c r="CB618" s="539"/>
      <c r="CC618" s="539"/>
      <c r="CD618" s="539"/>
      <c r="CE618" s="539"/>
      <c r="CF618" s="539"/>
      <c r="CG618" s="539"/>
      <c r="CH618" s="539"/>
      <c r="CI618" s="539"/>
      <c r="CJ618" s="539"/>
      <c r="CK618" s="539"/>
      <c r="CL618" s="539"/>
      <c r="CM618" s="539"/>
      <c r="CN618" s="539"/>
      <c r="CO618" s="539"/>
      <c r="CP618" s="364"/>
      <c r="CQ618" s="364"/>
    </row>
    <row r="619" spans="1:95" s="37" customFormat="1" ht="37.5" customHeight="1" x14ac:dyDescent="0.15">
      <c r="A619" s="687" t="str">
        <f>IF(B619&lt;&gt;"",設定!$C$4,"")</f>
        <v/>
      </c>
      <c r="B619" s="253" t="str">
        <f t="shared" si="208"/>
        <v/>
      </c>
      <c r="C619" s="444">
        <f t="shared" si="209"/>
        <v>607</v>
      </c>
      <c r="D619" s="767"/>
      <c r="E619" s="403"/>
      <c r="F619" s="404"/>
      <c r="G619" s="405"/>
      <c r="H619" s="406"/>
      <c r="I619" s="407"/>
      <c r="J619" s="408" t="str">
        <f>IFERROR(IF(I619="","",VLOOKUP(I619,国・地域!A:C,2,FALSE)),"正しい番号を入力してください")</f>
        <v/>
      </c>
      <c r="K619" s="409" t="str">
        <f>IFERROR(IF(I619="","",VLOOKUP(I619,国・地域!A:C,3,FALSE)),"正しい番号を入力してください")</f>
        <v/>
      </c>
      <c r="L619" s="381"/>
      <c r="M619" s="410"/>
      <c r="N619" s="411"/>
      <c r="O619" s="411"/>
      <c r="P619" s="411"/>
      <c r="Q619" s="411"/>
      <c r="R619" s="411"/>
      <c r="S619" s="411"/>
      <c r="T619" s="411"/>
      <c r="U619" s="412"/>
      <c r="V619" s="413"/>
      <c r="W619" s="412"/>
      <c r="X619" s="413"/>
      <c r="Y619" s="414"/>
      <c r="Z619" s="415"/>
      <c r="AA619" s="416"/>
      <c r="AB619" s="417"/>
      <c r="AC619" s="416"/>
      <c r="AD619" s="415"/>
      <c r="AE619" s="418"/>
      <c r="AF619" s="417"/>
      <c r="AG619" s="416"/>
      <c r="AH619" s="415"/>
      <c r="AI619" s="418"/>
      <c r="AJ619" s="417"/>
      <c r="AK619" s="416"/>
      <c r="AL619" s="415"/>
      <c r="AM619" s="403"/>
      <c r="AN619" s="405"/>
      <c r="AO619" s="381"/>
      <c r="AP619" s="403"/>
      <c r="AQ619" s="405"/>
      <c r="AR619" s="419"/>
      <c r="AS619" s="420"/>
      <c r="AT619" s="403"/>
      <c r="AU619" s="405"/>
      <c r="AV619" s="419"/>
      <c r="AW619" s="421"/>
      <c r="AX619" s="105" t="str">
        <f t="shared" si="211"/>
        <v/>
      </c>
      <c r="AY619" s="105" t="str">
        <f t="shared" si="212"/>
        <v/>
      </c>
      <c r="AZ619" s="540"/>
      <c r="BA619" s="513">
        <f t="shared" si="213"/>
        <v>0</v>
      </c>
      <c r="BB619" s="513">
        <f t="shared" si="214"/>
        <v>0</v>
      </c>
      <c r="BC619" s="513">
        <f t="shared" si="215"/>
        <v>0</v>
      </c>
      <c r="BD619" s="513">
        <f t="shared" si="216"/>
        <v>0</v>
      </c>
      <c r="BE619" s="513">
        <f t="shared" si="217"/>
        <v>0</v>
      </c>
      <c r="BF619" s="513">
        <f t="shared" si="210"/>
        <v>0</v>
      </c>
      <c r="BG619" s="513">
        <f t="shared" si="218"/>
        <v>0</v>
      </c>
      <c r="BH619" s="513">
        <f t="shared" si="219"/>
        <v>0</v>
      </c>
      <c r="BI619" s="513">
        <f t="shared" si="220"/>
        <v>0</v>
      </c>
      <c r="BJ619" s="513">
        <f t="shared" si="221"/>
        <v>0</v>
      </c>
      <c r="BK619" s="513">
        <f t="shared" si="222"/>
        <v>0</v>
      </c>
      <c r="BL619" s="513">
        <f t="shared" si="223"/>
        <v>0</v>
      </c>
      <c r="BM619" s="513">
        <f t="shared" si="224"/>
        <v>0</v>
      </c>
      <c r="BN619" s="513"/>
      <c r="BO619" s="513">
        <f t="shared" si="225"/>
        <v>0</v>
      </c>
      <c r="BP619" s="540"/>
      <c r="BQ619" s="540"/>
      <c r="BR619" s="540"/>
      <c r="BS619" s="540"/>
      <c r="BT619" s="540"/>
      <c r="BU619" s="540"/>
      <c r="BV619" s="540"/>
      <c r="BW619" s="539"/>
      <c r="BX619" s="539"/>
      <c r="BY619" s="539"/>
      <c r="BZ619" s="539"/>
      <c r="CA619" s="539"/>
      <c r="CB619" s="539"/>
      <c r="CC619" s="539"/>
      <c r="CD619" s="539"/>
      <c r="CE619" s="539"/>
      <c r="CF619" s="539"/>
      <c r="CG619" s="539"/>
      <c r="CH619" s="539"/>
      <c r="CI619" s="539"/>
      <c r="CJ619" s="539"/>
      <c r="CK619" s="539"/>
      <c r="CL619" s="539"/>
      <c r="CM619" s="539"/>
      <c r="CN619" s="539"/>
      <c r="CO619" s="539"/>
      <c r="CP619" s="364"/>
      <c r="CQ619" s="364"/>
    </row>
    <row r="620" spans="1:95" s="37" customFormat="1" ht="37.5" customHeight="1" x14ac:dyDescent="0.15">
      <c r="A620" s="687" t="str">
        <f>IF(B620&lt;&gt;"",設定!$C$4,"")</f>
        <v/>
      </c>
      <c r="B620" s="253" t="str">
        <f t="shared" si="208"/>
        <v/>
      </c>
      <c r="C620" s="444">
        <f t="shared" si="209"/>
        <v>608</v>
      </c>
      <c r="D620" s="767"/>
      <c r="E620" s="403"/>
      <c r="F620" s="404"/>
      <c r="G620" s="405"/>
      <c r="H620" s="406"/>
      <c r="I620" s="407"/>
      <c r="J620" s="408" t="str">
        <f>IFERROR(IF(I620="","",VLOOKUP(I620,国・地域!A:C,2,FALSE)),"正しい番号を入力してください")</f>
        <v/>
      </c>
      <c r="K620" s="409" t="str">
        <f>IFERROR(IF(I620="","",VLOOKUP(I620,国・地域!A:C,3,FALSE)),"正しい番号を入力してください")</f>
        <v/>
      </c>
      <c r="L620" s="381"/>
      <c r="M620" s="410"/>
      <c r="N620" s="411"/>
      <c r="O620" s="411"/>
      <c r="P620" s="411"/>
      <c r="Q620" s="411"/>
      <c r="R620" s="411"/>
      <c r="S620" s="411"/>
      <c r="T620" s="411"/>
      <c r="U620" s="412"/>
      <c r="V620" s="413"/>
      <c r="W620" s="412"/>
      <c r="X620" s="413"/>
      <c r="Y620" s="414"/>
      <c r="Z620" s="415"/>
      <c r="AA620" s="416"/>
      <c r="AB620" s="417"/>
      <c r="AC620" s="416"/>
      <c r="AD620" s="415"/>
      <c r="AE620" s="418"/>
      <c r="AF620" s="417"/>
      <c r="AG620" s="416"/>
      <c r="AH620" s="415"/>
      <c r="AI620" s="418"/>
      <c r="AJ620" s="417"/>
      <c r="AK620" s="416"/>
      <c r="AL620" s="415"/>
      <c r="AM620" s="403"/>
      <c r="AN620" s="405"/>
      <c r="AO620" s="381"/>
      <c r="AP620" s="403"/>
      <c r="AQ620" s="405"/>
      <c r="AR620" s="419"/>
      <c r="AS620" s="420"/>
      <c r="AT620" s="403"/>
      <c r="AU620" s="405"/>
      <c r="AV620" s="419"/>
      <c r="AW620" s="421"/>
      <c r="AX620" s="105" t="str">
        <f t="shared" si="211"/>
        <v/>
      </c>
      <c r="AY620" s="105" t="str">
        <f t="shared" si="212"/>
        <v/>
      </c>
      <c r="AZ620" s="540"/>
      <c r="BA620" s="513">
        <f t="shared" si="213"/>
        <v>0</v>
      </c>
      <c r="BB620" s="513">
        <f t="shared" si="214"/>
        <v>0</v>
      </c>
      <c r="BC620" s="513">
        <f t="shared" si="215"/>
        <v>0</v>
      </c>
      <c r="BD620" s="513">
        <f t="shared" si="216"/>
        <v>0</v>
      </c>
      <c r="BE620" s="513">
        <f t="shared" si="217"/>
        <v>0</v>
      </c>
      <c r="BF620" s="513">
        <f t="shared" si="210"/>
        <v>0</v>
      </c>
      <c r="BG620" s="513">
        <f t="shared" si="218"/>
        <v>0</v>
      </c>
      <c r="BH620" s="513">
        <f t="shared" si="219"/>
        <v>0</v>
      </c>
      <c r="BI620" s="513">
        <f t="shared" si="220"/>
        <v>0</v>
      </c>
      <c r="BJ620" s="513">
        <f t="shared" si="221"/>
        <v>0</v>
      </c>
      <c r="BK620" s="513">
        <f t="shared" si="222"/>
        <v>0</v>
      </c>
      <c r="BL620" s="513">
        <f t="shared" si="223"/>
        <v>0</v>
      </c>
      <c r="BM620" s="513">
        <f t="shared" si="224"/>
        <v>0</v>
      </c>
      <c r="BN620" s="513"/>
      <c r="BO620" s="513">
        <f t="shared" si="225"/>
        <v>0</v>
      </c>
      <c r="BP620" s="540"/>
      <c r="BQ620" s="540"/>
      <c r="BR620" s="540"/>
      <c r="BS620" s="540"/>
      <c r="BT620" s="540"/>
      <c r="BU620" s="540"/>
      <c r="BV620" s="540"/>
      <c r="BW620" s="539"/>
      <c r="BX620" s="539"/>
      <c r="BY620" s="539"/>
      <c r="BZ620" s="539"/>
      <c r="CA620" s="539"/>
      <c r="CB620" s="539"/>
      <c r="CC620" s="539"/>
      <c r="CD620" s="539"/>
      <c r="CE620" s="539"/>
      <c r="CF620" s="539"/>
      <c r="CG620" s="539"/>
      <c r="CH620" s="539"/>
      <c r="CI620" s="539"/>
      <c r="CJ620" s="539"/>
      <c r="CK620" s="539"/>
      <c r="CL620" s="539"/>
      <c r="CM620" s="539"/>
      <c r="CN620" s="539"/>
      <c r="CO620" s="539"/>
      <c r="CP620" s="364"/>
      <c r="CQ620" s="364"/>
    </row>
    <row r="621" spans="1:95" s="37" customFormat="1" ht="37.5" customHeight="1" x14ac:dyDescent="0.15">
      <c r="A621" s="687" t="str">
        <f>IF(B621&lt;&gt;"",設定!$C$4,"")</f>
        <v/>
      </c>
      <c r="B621" s="253" t="str">
        <f t="shared" si="208"/>
        <v/>
      </c>
      <c r="C621" s="444">
        <f t="shared" si="209"/>
        <v>609</v>
      </c>
      <c r="D621" s="767"/>
      <c r="E621" s="403"/>
      <c r="F621" s="404"/>
      <c r="G621" s="405"/>
      <c r="H621" s="406"/>
      <c r="I621" s="407"/>
      <c r="J621" s="408" t="str">
        <f>IFERROR(IF(I621="","",VLOOKUP(I621,国・地域!A:C,2,FALSE)),"正しい番号を入力してください")</f>
        <v/>
      </c>
      <c r="K621" s="409" t="str">
        <f>IFERROR(IF(I621="","",VLOOKUP(I621,国・地域!A:C,3,FALSE)),"正しい番号を入力してください")</f>
        <v/>
      </c>
      <c r="L621" s="381"/>
      <c r="M621" s="410"/>
      <c r="N621" s="411"/>
      <c r="O621" s="411"/>
      <c r="P621" s="411"/>
      <c r="Q621" s="411"/>
      <c r="R621" s="411"/>
      <c r="S621" s="411"/>
      <c r="T621" s="411"/>
      <c r="U621" s="412"/>
      <c r="V621" s="413"/>
      <c r="W621" s="412"/>
      <c r="X621" s="413"/>
      <c r="Y621" s="414"/>
      <c r="Z621" s="415"/>
      <c r="AA621" s="416"/>
      <c r="AB621" s="417"/>
      <c r="AC621" s="416"/>
      <c r="AD621" s="415"/>
      <c r="AE621" s="418"/>
      <c r="AF621" s="417"/>
      <c r="AG621" s="416"/>
      <c r="AH621" s="415"/>
      <c r="AI621" s="418"/>
      <c r="AJ621" s="417"/>
      <c r="AK621" s="416"/>
      <c r="AL621" s="415"/>
      <c r="AM621" s="403"/>
      <c r="AN621" s="405"/>
      <c r="AO621" s="381"/>
      <c r="AP621" s="403"/>
      <c r="AQ621" s="405"/>
      <c r="AR621" s="419"/>
      <c r="AS621" s="420"/>
      <c r="AT621" s="403"/>
      <c r="AU621" s="405"/>
      <c r="AV621" s="419"/>
      <c r="AW621" s="421"/>
      <c r="AX621" s="105" t="str">
        <f t="shared" si="211"/>
        <v/>
      </c>
      <c r="AY621" s="105" t="str">
        <f t="shared" si="212"/>
        <v/>
      </c>
      <c r="AZ621" s="540"/>
      <c r="BA621" s="513">
        <f t="shared" si="213"/>
        <v>0</v>
      </c>
      <c r="BB621" s="513">
        <f t="shared" si="214"/>
        <v>0</v>
      </c>
      <c r="BC621" s="513">
        <f t="shared" si="215"/>
        <v>0</v>
      </c>
      <c r="BD621" s="513">
        <f t="shared" si="216"/>
        <v>0</v>
      </c>
      <c r="BE621" s="513">
        <f t="shared" si="217"/>
        <v>0</v>
      </c>
      <c r="BF621" s="513">
        <f t="shared" si="210"/>
        <v>0</v>
      </c>
      <c r="BG621" s="513">
        <f t="shared" si="218"/>
        <v>0</v>
      </c>
      <c r="BH621" s="513">
        <f t="shared" si="219"/>
        <v>0</v>
      </c>
      <c r="BI621" s="513">
        <f t="shared" si="220"/>
        <v>0</v>
      </c>
      <c r="BJ621" s="513">
        <f t="shared" si="221"/>
        <v>0</v>
      </c>
      <c r="BK621" s="513">
        <f t="shared" si="222"/>
        <v>0</v>
      </c>
      <c r="BL621" s="513">
        <f t="shared" si="223"/>
        <v>0</v>
      </c>
      <c r="BM621" s="513">
        <f t="shared" si="224"/>
        <v>0</v>
      </c>
      <c r="BN621" s="513"/>
      <c r="BO621" s="513">
        <f t="shared" si="225"/>
        <v>0</v>
      </c>
      <c r="BP621" s="540"/>
      <c r="BQ621" s="540"/>
      <c r="BR621" s="540"/>
      <c r="BS621" s="540"/>
      <c r="BT621" s="540"/>
      <c r="BU621" s="540"/>
      <c r="BV621" s="540"/>
      <c r="BW621" s="539"/>
      <c r="BX621" s="539"/>
      <c r="BY621" s="539"/>
      <c r="BZ621" s="539"/>
      <c r="CA621" s="539"/>
      <c r="CB621" s="539"/>
      <c r="CC621" s="539"/>
      <c r="CD621" s="539"/>
      <c r="CE621" s="539"/>
      <c r="CF621" s="539"/>
      <c r="CG621" s="539"/>
      <c r="CH621" s="539"/>
      <c r="CI621" s="539"/>
      <c r="CJ621" s="539"/>
      <c r="CK621" s="539"/>
      <c r="CL621" s="539"/>
      <c r="CM621" s="539"/>
      <c r="CN621" s="539"/>
      <c r="CO621" s="539"/>
      <c r="CP621" s="364"/>
      <c r="CQ621" s="364"/>
    </row>
    <row r="622" spans="1:95" s="37" customFormat="1" ht="37.5" customHeight="1" x14ac:dyDescent="0.15">
      <c r="A622" s="738" t="str">
        <f>IF(B622&lt;&gt;"",設定!$C$4,"")</f>
        <v/>
      </c>
      <c r="B622" s="254" t="str">
        <f t="shared" si="208"/>
        <v/>
      </c>
      <c r="C622" s="445">
        <f t="shared" si="209"/>
        <v>610</v>
      </c>
      <c r="D622" s="768"/>
      <c r="E622" s="422"/>
      <c r="F622" s="423"/>
      <c r="G622" s="424"/>
      <c r="H622" s="425"/>
      <c r="I622" s="426"/>
      <c r="J622" s="427" t="str">
        <f>IFERROR(IF(I622="","",VLOOKUP(I622,国・地域!A:C,2,FALSE)),"正しい番号を入力してください")</f>
        <v/>
      </c>
      <c r="K622" s="428" t="str">
        <f>IFERROR(IF(I622="","",VLOOKUP(I622,国・地域!A:C,3,FALSE)),"正しい番号を入力してください")</f>
        <v/>
      </c>
      <c r="L622" s="382"/>
      <c r="M622" s="429"/>
      <c r="N622" s="430"/>
      <c r="O622" s="430"/>
      <c r="P622" s="430"/>
      <c r="Q622" s="430"/>
      <c r="R622" s="430"/>
      <c r="S622" s="430"/>
      <c r="T622" s="430"/>
      <c r="U622" s="431"/>
      <c r="V622" s="432"/>
      <c r="W622" s="431"/>
      <c r="X622" s="432"/>
      <c r="Y622" s="433"/>
      <c r="Z622" s="434"/>
      <c r="AA622" s="435"/>
      <c r="AB622" s="436"/>
      <c r="AC622" s="435"/>
      <c r="AD622" s="434"/>
      <c r="AE622" s="437"/>
      <c r="AF622" s="436"/>
      <c r="AG622" s="435"/>
      <c r="AH622" s="434"/>
      <c r="AI622" s="437"/>
      <c r="AJ622" s="436"/>
      <c r="AK622" s="435"/>
      <c r="AL622" s="434"/>
      <c r="AM622" s="422"/>
      <c r="AN622" s="424"/>
      <c r="AO622" s="382"/>
      <c r="AP622" s="422"/>
      <c r="AQ622" s="424"/>
      <c r="AR622" s="438"/>
      <c r="AS622" s="439"/>
      <c r="AT622" s="422"/>
      <c r="AU622" s="424"/>
      <c r="AV622" s="438"/>
      <c r="AW622" s="440"/>
      <c r="AX622" s="105" t="str">
        <f t="shared" si="211"/>
        <v/>
      </c>
      <c r="AY622" s="105" t="str">
        <f t="shared" si="212"/>
        <v/>
      </c>
      <c r="AZ622" s="540"/>
      <c r="BA622" s="513">
        <f t="shared" si="213"/>
        <v>0</v>
      </c>
      <c r="BB622" s="513">
        <f t="shared" si="214"/>
        <v>0</v>
      </c>
      <c r="BC622" s="513">
        <f t="shared" si="215"/>
        <v>0</v>
      </c>
      <c r="BD622" s="513">
        <f t="shared" si="216"/>
        <v>0</v>
      </c>
      <c r="BE622" s="513">
        <f t="shared" si="217"/>
        <v>0</v>
      </c>
      <c r="BF622" s="513">
        <f t="shared" si="210"/>
        <v>0</v>
      </c>
      <c r="BG622" s="513">
        <f t="shared" si="218"/>
        <v>0</v>
      </c>
      <c r="BH622" s="513">
        <f t="shared" si="219"/>
        <v>0</v>
      </c>
      <c r="BI622" s="513">
        <f t="shared" si="220"/>
        <v>0</v>
      </c>
      <c r="BJ622" s="513">
        <f t="shared" si="221"/>
        <v>0</v>
      </c>
      <c r="BK622" s="513">
        <f t="shared" si="222"/>
        <v>0</v>
      </c>
      <c r="BL622" s="513">
        <f t="shared" si="223"/>
        <v>0</v>
      </c>
      <c r="BM622" s="513">
        <f t="shared" si="224"/>
        <v>0</v>
      </c>
      <c r="BN622" s="513"/>
      <c r="BO622" s="513">
        <f t="shared" si="225"/>
        <v>0</v>
      </c>
      <c r="BP622" s="540"/>
      <c r="BQ622" s="540"/>
      <c r="BR622" s="540"/>
      <c r="BS622" s="540"/>
      <c r="BT622" s="540"/>
      <c r="BU622" s="540"/>
      <c r="BV622" s="540"/>
      <c r="BW622" s="539"/>
      <c r="BX622" s="539"/>
      <c r="BY622" s="539"/>
      <c r="BZ622" s="539"/>
      <c r="CA622" s="539"/>
      <c r="CB622" s="539"/>
      <c r="CC622" s="539"/>
      <c r="CD622" s="539"/>
      <c r="CE622" s="539"/>
      <c r="CF622" s="539"/>
      <c r="CG622" s="539"/>
      <c r="CH622" s="539"/>
      <c r="CI622" s="539"/>
      <c r="CJ622" s="539"/>
      <c r="CK622" s="539"/>
      <c r="CL622" s="539"/>
      <c r="CM622" s="539"/>
      <c r="CN622" s="539"/>
      <c r="CO622" s="539"/>
      <c r="CP622" s="364"/>
      <c r="CQ622" s="364"/>
    </row>
    <row r="623" spans="1:95" s="37" customFormat="1" ht="37.5" customHeight="1" x14ac:dyDescent="0.15">
      <c r="A623" s="739" t="str">
        <f>IF(B623&lt;&gt;"",設定!$C$4,"")</f>
        <v/>
      </c>
      <c r="B623" s="731" t="str">
        <f t="shared" si="208"/>
        <v/>
      </c>
      <c r="C623" s="376">
        <f t="shared" si="209"/>
        <v>611</v>
      </c>
      <c r="D623" s="766"/>
      <c r="E623" s="384"/>
      <c r="F623" s="385"/>
      <c r="G623" s="386"/>
      <c r="H623" s="387"/>
      <c r="I623" s="388"/>
      <c r="J623" s="389" t="str">
        <f>IFERROR(IF(I623="","",VLOOKUP(I623,国・地域!A:C,2,FALSE)),"正しい番号を入力してください")</f>
        <v/>
      </c>
      <c r="K623" s="390" t="str">
        <f>IFERROR(IF(I623="","",VLOOKUP(I623,国・地域!A:C,3,FALSE)),"正しい番号を入力してください")</f>
        <v/>
      </c>
      <c r="L623" s="383"/>
      <c r="M623" s="391"/>
      <c r="N623" s="392"/>
      <c r="O623" s="392"/>
      <c r="P623" s="392"/>
      <c r="Q623" s="392"/>
      <c r="R623" s="392"/>
      <c r="S623" s="392"/>
      <c r="T623" s="392"/>
      <c r="U623" s="393"/>
      <c r="V623" s="394"/>
      <c r="W623" s="393"/>
      <c r="X623" s="394"/>
      <c r="Y623" s="395"/>
      <c r="Z623" s="396"/>
      <c r="AA623" s="397"/>
      <c r="AB623" s="398"/>
      <c r="AC623" s="397"/>
      <c r="AD623" s="396"/>
      <c r="AE623" s="399"/>
      <c r="AF623" s="398"/>
      <c r="AG623" s="397"/>
      <c r="AH623" s="396"/>
      <c r="AI623" s="399"/>
      <c r="AJ623" s="398"/>
      <c r="AK623" s="397"/>
      <c r="AL623" s="396"/>
      <c r="AM623" s="384"/>
      <c r="AN623" s="386"/>
      <c r="AO623" s="383"/>
      <c r="AP623" s="384"/>
      <c r="AQ623" s="386"/>
      <c r="AR623" s="400"/>
      <c r="AS623" s="401"/>
      <c r="AT623" s="384"/>
      <c r="AU623" s="386"/>
      <c r="AV623" s="400"/>
      <c r="AW623" s="402"/>
      <c r="AX623" s="105" t="str">
        <f t="shared" si="211"/>
        <v/>
      </c>
      <c r="AY623" s="105" t="str">
        <f t="shared" si="212"/>
        <v/>
      </c>
      <c r="AZ623" s="540"/>
      <c r="BA623" s="513">
        <f t="shared" si="213"/>
        <v>0</v>
      </c>
      <c r="BB623" s="513">
        <f t="shared" si="214"/>
        <v>0</v>
      </c>
      <c r="BC623" s="513">
        <f t="shared" si="215"/>
        <v>0</v>
      </c>
      <c r="BD623" s="513">
        <f t="shared" si="216"/>
        <v>0</v>
      </c>
      <c r="BE623" s="513">
        <f t="shared" si="217"/>
        <v>0</v>
      </c>
      <c r="BF623" s="513">
        <f t="shared" si="210"/>
        <v>0</v>
      </c>
      <c r="BG623" s="513">
        <f t="shared" si="218"/>
        <v>0</v>
      </c>
      <c r="BH623" s="513">
        <f t="shared" si="219"/>
        <v>0</v>
      </c>
      <c r="BI623" s="513">
        <f t="shared" si="220"/>
        <v>0</v>
      </c>
      <c r="BJ623" s="513">
        <f t="shared" si="221"/>
        <v>0</v>
      </c>
      <c r="BK623" s="513">
        <f t="shared" si="222"/>
        <v>0</v>
      </c>
      <c r="BL623" s="513">
        <f t="shared" si="223"/>
        <v>0</v>
      </c>
      <c r="BM623" s="513">
        <f t="shared" si="224"/>
        <v>0</v>
      </c>
      <c r="BN623" s="513"/>
      <c r="BO623" s="513">
        <f t="shared" si="225"/>
        <v>0</v>
      </c>
      <c r="BP623" s="540"/>
      <c r="BQ623" s="540"/>
      <c r="BR623" s="540"/>
      <c r="BS623" s="540"/>
      <c r="BT623" s="540"/>
      <c r="BU623" s="540"/>
      <c r="BV623" s="540"/>
      <c r="BW623" s="539"/>
      <c r="BX623" s="539"/>
      <c r="BY623" s="539"/>
      <c r="BZ623" s="539"/>
      <c r="CA623" s="539"/>
      <c r="CB623" s="539"/>
      <c r="CC623" s="539"/>
      <c r="CD623" s="539"/>
      <c r="CE623" s="539"/>
      <c r="CF623" s="539"/>
      <c r="CG623" s="539"/>
      <c r="CH623" s="539"/>
      <c r="CI623" s="539"/>
      <c r="CJ623" s="539"/>
      <c r="CK623" s="539"/>
      <c r="CL623" s="539"/>
      <c r="CM623" s="539"/>
      <c r="CN623" s="539"/>
      <c r="CO623" s="539"/>
      <c r="CP623" s="364"/>
      <c r="CQ623" s="364"/>
    </row>
    <row r="624" spans="1:95" s="37" customFormat="1" ht="37.5" customHeight="1" x14ac:dyDescent="0.15">
      <c r="A624" s="687" t="str">
        <f>IF(B624&lt;&gt;"",設定!$C$4,"")</f>
        <v/>
      </c>
      <c r="B624" s="253" t="str">
        <f t="shared" si="208"/>
        <v/>
      </c>
      <c r="C624" s="444">
        <f t="shared" si="209"/>
        <v>612</v>
      </c>
      <c r="D624" s="767"/>
      <c r="E624" s="403"/>
      <c r="F624" s="404"/>
      <c r="G624" s="405"/>
      <c r="H624" s="406"/>
      <c r="I624" s="407"/>
      <c r="J624" s="408" t="str">
        <f>IFERROR(IF(I624="","",VLOOKUP(I624,国・地域!A:C,2,FALSE)),"正しい番号を入力してください")</f>
        <v/>
      </c>
      <c r="K624" s="409" t="str">
        <f>IFERROR(IF(I624="","",VLOOKUP(I624,国・地域!A:C,3,FALSE)),"正しい番号を入力してください")</f>
        <v/>
      </c>
      <c r="L624" s="381"/>
      <c r="M624" s="410"/>
      <c r="N624" s="411"/>
      <c r="O624" s="411"/>
      <c r="P624" s="411"/>
      <c r="Q624" s="411"/>
      <c r="R624" s="411"/>
      <c r="S624" s="411"/>
      <c r="T624" s="411"/>
      <c r="U624" s="412"/>
      <c r="V624" s="413"/>
      <c r="W624" s="412"/>
      <c r="X624" s="413"/>
      <c r="Y624" s="414"/>
      <c r="Z624" s="415"/>
      <c r="AA624" s="416"/>
      <c r="AB624" s="417"/>
      <c r="AC624" s="416"/>
      <c r="AD624" s="415"/>
      <c r="AE624" s="418"/>
      <c r="AF624" s="417"/>
      <c r="AG624" s="416"/>
      <c r="AH624" s="415"/>
      <c r="AI624" s="418"/>
      <c r="AJ624" s="417"/>
      <c r="AK624" s="416"/>
      <c r="AL624" s="415"/>
      <c r="AM624" s="403"/>
      <c r="AN624" s="405"/>
      <c r="AO624" s="381"/>
      <c r="AP624" s="403"/>
      <c r="AQ624" s="405"/>
      <c r="AR624" s="419"/>
      <c r="AS624" s="420"/>
      <c r="AT624" s="403"/>
      <c r="AU624" s="405"/>
      <c r="AV624" s="419"/>
      <c r="AW624" s="421"/>
      <c r="AX624" s="105" t="str">
        <f t="shared" si="211"/>
        <v/>
      </c>
      <c r="AY624" s="105" t="str">
        <f t="shared" si="212"/>
        <v/>
      </c>
      <c r="AZ624" s="540"/>
      <c r="BA624" s="513">
        <f t="shared" si="213"/>
        <v>0</v>
      </c>
      <c r="BB624" s="513">
        <f t="shared" si="214"/>
        <v>0</v>
      </c>
      <c r="BC624" s="513">
        <f t="shared" si="215"/>
        <v>0</v>
      </c>
      <c r="BD624" s="513">
        <f t="shared" si="216"/>
        <v>0</v>
      </c>
      <c r="BE624" s="513">
        <f t="shared" si="217"/>
        <v>0</v>
      </c>
      <c r="BF624" s="513">
        <f t="shared" si="210"/>
        <v>0</v>
      </c>
      <c r="BG624" s="513">
        <f t="shared" si="218"/>
        <v>0</v>
      </c>
      <c r="BH624" s="513">
        <f t="shared" si="219"/>
        <v>0</v>
      </c>
      <c r="BI624" s="513">
        <f t="shared" si="220"/>
        <v>0</v>
      </c>
      <c r="BJ624" s="513">
        <f t="shared" si="221"/>
        <v>0</v>
      </c>
      <c r="BK624" s="513">
        <f t="shared" si="222"/>
        <v>0</v>
      </c>
      <c r="BL624" s="513">
        <f t="shared" si="223"/>
        <v>0</v>
      </c>
      <c r="BM624" s="513">
        <f t="shared" si="224"/>
        <v>0</v>
      </c>
      <c r="BN624" s="513"/>
      <c r="BO624" s="513">
        <f t="shared" si="225"/>
        <v>0</v>
      </c>
      <c r="BP624" s="540"/>
      <c r="BQ624" s="540"/>
      <c r="BR624" s="540"/>
      <c r="BS624" s="540"/>
      <c r="BT624" s="540"/>
      <c r="BU624" s="540"/>
      <c r="BV624" s="540"/>
      <c r="BW624" s="539"/>
      <c r="BX624" s="539"/>
      <c r="BY624" s="539"/>
      <c r="BZ624" s="539"/>
      <c r="CA624" s="539"/>
      <c r="CB624" s="539"/>
      <c r="CC624" s="539"/>
      <c r="CD624" s="539"/>
      <c r="CE624" s="539"/>
      <c r="CF624" s="539"/>
      <c r="CG624" s="539"/>
      <c r="CH624" s="539"/>
      <c r="CI624" s="539"/>
      <c r="CJ624" s="539"/>
      <c r="CK624" s="539"/>
      <c r="CL624" s="539"/>
      <c r="CM624" s="539"/>
      <c r="CN624" s="539"/>
      <c r="CO624" s="539"/>
      <c r="CP624" s="364"/>
      <c r="CQ624" s="364"/>
    </row>
    <row r="625" spans="1:95" s="37" customFormat="1" ht="37.5" customHeight="1" x14ac:dyDescent="0.15">
      <c r="A625" s="687" t="str">
        <f>IF(B625&lt;&gt;"",設定!$C$4,"")</f>
        <v/>
      </c>
      <c r="B625" s="253" t="str">
        <f t="shared" si="208"/>
        <v/>
      </c>
      <c r="C625" s="444">
        <f t="shared" si="209"/>
        <v>613</v>
      </c>
      <c r="D625" s="767"/>
      <c r="E625" s="403"/>
      <c r="F625" s="404"/>
      <c r="G625" s="405"/>
      <c r="H625" s="406"/>
      <c r="I625" s="407"/>
      <c r="J625" s="408" t="str">
        <f>IFERROR(IF(I625="","",VLOOKUP(I625,国・地域!A:C,2,FALSE)),"正しい番号を入力してください")</f>
        <v/>
      </c>
      <c r="K625" s="409" t="str">
        <f>IFERROR(IF(I625="","",VLOOKUP(I625,国・地域!A:C,3,FALSE)),"正しい番号を入力してください")</f>
        <v/>
      </c>
      <c r="L625" s="381"/>
      <c r="M625" s="410"/>
      <c r="N625" s="411"/>
      <c r="O625" s="411"/>
      <c r="P625" s="411"/>
      <c r="Q625" s="411"/>
      <c r="R625" s="411"/>
      <c r="S625" s="411"/>
      <c r="T625" s="411"/>
      <c r="U625" s="412"/>
      <c r="V625" s="413"/>
      <c r="W625" s="412"/>
      <c r="X625" s="413"/>
      <c r="Y625" s="414"/>
      <c r="Z625" s="415"/>
      <c r="AA625" s="416"/>
      <c r="AB625" s="417"/>
      <c r="AC625" s="416"/>
      <c r="AD625" s="415"/>
      <c r="AE625" s="418"/>
      <c r="AF625" s="417"/>
      <c r="AG625" s="416"/>
      <c r="AH625" s="415"/>
      <c r="AI625" s="418"/>
      <c r="AJ625" s="417"/>
      <c r="AK625" s="416"/>
      <c r="AL625" s="415"/>
      <c r="AM625" s="403"/>
      <c r="AN625" s="405"/>
      <c r="AO625" s="381"/>
      <c r="AP625" s="403"/>
      <c r="AQ625" s="405"/>
      <c r="AR625" s="419"/>
      <c r="AS625" s="420"/>
      <c r="AT625" s="403"/>
      <c r="AU625" s="405"/>
      <c r="AV625" s="419"/>
      <c r="AW625" s="421"/>
      <c r="AX625" s="105" t="str">
        <f t="shared" si="211"/>
        <v/>
      </c>
      <c r="AY625" s="105" t="str">
        <f t="shared" si="212"/>
        <v/>
      </c>
      <c r="AZ625" s="540"/>
      <c r="BA625" s="513">
        <f t="shared" si="213"/>
        <v>0</v>
      </c>
      <c r="BB625" s="513">
        <f t="shared" si="214"/>
        <v>0</v>
      </c>
      <c r="BC625" s="513">
        <f t="shared" si="215"/>
        <v>0</v>
      </c>
      <c r="BD625" s="513">
        <f t="shared" si="216"/>
        <v>0</v>
      </c>
      <c r="BE625" s="513">
        <f t="shared" si="217"/>
        <v>0</v>
      </c>
      <c r="BF625" s="513">
        <f t="shared" si="210"/>
        <v>0</v>
      </c>
      <c r="BG625" s="513">
        <f t="shared" si="218"/>
        <v>0</v>
      </c>
      <c r="BH625" s="513">
        <f t="shared" si="219"/>
        <v>0</v>
      </c>
      <c r="BI625" s="513">
        <f t="shared" si="220"/>
        <v>0</v>
      </c>
      <c r="BJ625" s="513">
        <f t="shared" si="221"/>
        <v>0</v>
      </c>
      <c r="BK625" s="513">
        <f t="shared" si="222"/>
        <v>0</v>
      </c>
      <c r="BL625" s="513">
        <f t="shared" si="223"/>
        <v>0</v>
      </c>
      <c r="BM625" s="513">
        <f t="shared" si="224"/>
        <v>0</v>
      </c>
      <c r="BN625" s="513"/>
      <c r="BO625" s="513">
        <f t="shared" si="225"/>
        <v>0</v>
      </c>
      <c r="BP625" s="540"/>
      <c r="BQ625" s="540"/>
      <c r="BR625" s="540"/>
      <c r="BS625" s="540"/>
      <c r="BT625" s="540"/>
      <c r="BU625" s="540"/>
      <c r="BV625" s="540"/>
      <c r="BW625" s="539"/>
      <c r="BX625" s="539"/>
      <c r="BY625" s="539"/>
      <c r="BZ625" s="539"/>
      <c r="CA625" s="539"/>
      <c r="CB625" s="539"/>
      <c r="CC625" s="539"/>
      <c r="CD625" s="539"/>
      <c r="CE625" s="539"/>
      <c r="CF625" s="539"/>
      <c r="CG625" s="539"/>
      <c r="CH625" s="539"/>
      <c r="CI625" s="539"/>
      <c r="CJ625" s="539"/>
      <c r="CK625" s="539"/>
      <c r="CL625" s="539"/>
      <c r="CM625" s="539"/>
      <c r="CN625" s="539"/>
      <c r="CO625" s="539"/>
      <c r="CP625" s="364"/>
      <c r="CQ625" s="364"/>
    </row>
    <row r="626" spans="1:95" s="37" customFormat="1" ht="37.5" customHeight="1" x14ac:dyDescent="0.15">
      <c r="A626" s="687" t="str">
        <f>IF(B626&lt;&gt;"",設定!$C$4,"")</f>
        <v/>
      </c>
      <c r="B626" s="253" t="str">
        <f t="shared" si="208"/>
        <v/>
      </c>
      <c r="C626" s="444">
        <f t="shared" si="209"/>
        <v>614</v>
      </c>
      <c r="D626" s="767"/>
      <c r="E626" s="403"/>
      <c r="F626" s="404"/>
      <c r="G626" s="405"/>
      <c r="H626" s="406"/>
      <c r="I626" s="407"/>
      <c r="J626" s="408" t="str">
        <f>IFERROR(IF(I626="","",VLOOKUP(I626,国・地域!A:C,2,FALSE)),"正しい番号を入力してください")</f>
        <v/>
      </c>
      <c r="K626" s="409" t="str">
        <f>IFERROR(IF(I626="","",VLOOKUP(I626,国・地域!A:C,3,FALSE)),"正しい番号を入力してください")</f>
        <v/>
      </c>
      <c r="L626" s="381"/>
      <c r="M626" s="410"/>
      <c r="N626" s="411"/>
      <c r="O626" s="411"/>
      <c r="P626" s="411"/>
      <c r="Q626" s="411"/>
      <c r="R626" s="411"/>
      <c r="S626" s="411"/>
      <c r="T626" s="411"/>
      <c r="U626" s="412"/>
      <c r="V626" s="413"/>
      <c r="W626" s="412"/>
      <c r="X626" s="413"/>
      <c r="Y626" s="414"/>
      <c r="Z626" s="415"/>
      <c r="AA626" s="416"/>
      <c r="AB626" s="417"/>
      <c r="AC626" s="416"/>
      <c r="AD626" s="415"/>
      <c r="AE626" s="418"/>
      <c r="AF626" s="417"/>
      <c r="AG626" s="416"/>
      <c r="AH626" s="415"/>
      <c r="AI626" s="418"/>
      <c r="AJ626" s="417"/>
      <c r="AK626" s="416"/>
      <c r="AL626" s="415"/>
      <c r="AM626" s="403"/>
      <c r="AN626" s="405"/>
      <c r="AO626" s="381"/>
      <c r="AP626" s="403"/>
      <c r="AQ626" s="405"/>
      <c r="AR626" s="419"/>
      <c r="AS626" s="420"/>
      <c r="AT626" s="403"/>
      <c r="AU626" s="405"/>
      <c r="AV626" s="419"/>
      <c r="AW626" s="421"/>
      <c r="AX626" s="105" t="str">
        <f t="shared" si="211"/>
        <v/>
      </c>
      <c r="AY626" s="105" t="str">
        <f t="shared" si="212"/>
        <v/>
      </c>
      <c r="AZ626" s="540"/>
      <c r="BA626" s="513">
        <f t="shared" si="213"/>
        <v>0</v>
      </c>
      <c r="BB626" s="513">
        <f t="shared" si="214"/>
        <v>0</v>
      </c>
      <c r="BC626" s="513">
        <f t="shared" si="215"/>
        <v>0</v>
      </c>
      <c r="BD626" s="513">
        <f t="shared" si="216"/>
        <v>0</v>
      </c>
      <c r="BE626" s="513">
        <f t="shared" si="217"/>
        <v>0</v>
      </c>
      <c r="BF626" s="513">
        <f t="shared" si="210"/>
        <v>0</v>
      </c>
      <c r="BG626" s="513">
        <f t="shared" si="218"/>
        <v>0</v>
      </c>
      <c r="BH626" s="513">
        <f t="shared" si="219"/>
        <v>0</v>
      </c>
      <c r="BI626" s="513">
        <f t="shared" si="220"/>
        <v>0</v>
      </c>
      <c r="BJ626" s="513">
        <f t="shared" si="221"/>
        <v>0</v>
      </c>
      <c r="BK626" s="513">
        <f t="shared" si="222"/>
        <v>0</v>
      </c>
      <c r="BL626" s="513">
        <f t="shared" si="223"/>
        <v>0</v>
      </c>
      <c r="BM626" s="513">
        <f t="shared" si="224"/>
        <v>0</v>
      </c>
      <c r="BN626" s="513"/>
      <c r="BO626" s="513">
        <f t="shared" si="225"/>
        <v>0</v>
      </c>
      <c r="BP626" s="540"/>
      <c r="BQ626" s="540"/>
      <c r="BR626" s="540"/>
      <c r="BS626" s="540"/>
      <c r="BT626" s="540"/>
      <c r="BU626" s="540"/>
      <c r="BV626" s="540"/>
      <c r="BW626" s="539"/>
      <c r="BX626" s="539"/>
      <c r="BY626" s="539"/>
      <c r="BZ626" s="539"/>
      <c r="CA626" s="539"/>
      <c r="CB626" s="539"/>
      <c r="CC626" s="539"/>
      <c r="CD626" s="539"/>
      <c r="CE626" s="539"/>
      <c r="CF626" s="539"/>
      <c r="CG626" s="539"/>
      <c r="CH626" s="539"/>
      <c r="CI626" s="539"/>
      <c r="CJ626" s="539"/>
      <c r="CK626" s="539"/>
      <c r="CL626" s="539"/>
      <c r="CM626" s="539"/>
      <c r="CN626" s="539"/>
      <c r="CO626" s="539"/>
      <c r="CP626" s="364"/>
      <c r="CQ626" s="364"/>
    </row>
    <row r="627" spans="1:95" s="37" customFormat="1" ht="37.5" customHeight="1" x14ac:dyDescent="0.15">
      <c r="A627" s="738" t="str">
        <f>IF(B627&lt;&gt;"",設定!$C$4,"")</f>
        <v/>
      </c>
      <c r="B627" s="254" t="str">
        <f t="shared" si="208"/>
        <v/>
      </c>
      <c r="C627" s="445">
        <f t="shared" si="209"/>
        <v>615</v>
      </c>
      <c r="D627" s="768"/>
      <c r="E627" s="422"/>
      <c r="F627" s="423"/>
      <c r="G627" s="424"/>
      <c r="H627" s="425"/>
      <c r="I627" s="426"/>
      <c r="J627" s="427" t="str">
        <f>IFERROR(IF(I627="","",VLOOKUP(I627,国・地域!A:C,2,FALSE)),"正しい番号を入力してください")</f>
        <v/>
      </c>
      <c r="K627" s="428" t="str">
        <f>IFERROR(IF(I627="","",VLOOKUP(I627,国・地域!A:C,3,FALSE)),"正しい番号を入力してください")</f>
        <v/>
      </c>
      <c r="L627" s="382"/>
      <c r="M627" s="429"/>
      <c r="N627" s="430"/>
      <c r="O627" s="430"/>
      <c r="P627" s="430"/>
      <c r="Q627" s="430"/>
      <c r="R627" s="430"/>
      <c r="S627" s="430"/>
      <c r="T627" s="430"/>
      <c r="U627" s="431"/>
      <c r="V627" s="432"/>
      <c r="W627" s="431"/>
      <c r="X627" s="432"/>
      <c r="Y627" s="433"/>
      <c r="Z627" s="434"/>
      <c r="AA627" s="435"/>
      <c r="AB627" s="436"/>
      <c r="AC627" s="435"/>
      <c r="AD627" s="434"/>
      <c r="AE627" s="437"/>
      <c r="AF627" s="436"/>
      <c r="AG627" s="435"/>
      <c r="AH627" s="434"/>
      <c r="AI627" s="437"/>
      <c r="AJ627" s="436"/>
      <c r="AK627" s="435"/>
      <c r="AL627" s="434"/>
      <c r="AM627" s="422"/>
      <c r="AN627" s="424"/>
      <c r="AO627" s="382"/>
      <c r="AP627" s="422"/>
      <c r="AQ627" s="424"/>
      <c r="AR627" s="438"/>
      <c r="AS627" s="439"/>
      <c r="AT627" s="422"/>
      <c r="AU627" s="424"/>
      <c r="AV627" s="438"/>
      <c r="AW627" s="440"/>
      <c r="AX627" s="105" t="str">
        <f t="shared" si="211"/>
        <v/>
      </c>
      <c r="AY627" s="105" t="str">
        <f t="shared" si="212"/>
        <v/>
      </c>
      <c r="AZ627" s="540"/>
      <c r="BA627" s="513">
        <f t="shared" si="213"/>
        <v>0</v>
      </c>
      <c r="BB627" s="513">
        <f t="shared" si="214"/>
        <v>0</v>
      </c>
      <c r="BC627" s="513">
        <f t="shared" si="215"/>
        <v>0</v>
      </c>
      <c r="BD627" s="513">
        <f t="shared" si="216"/>
        <v>0</v>
      </c>
      <c r="BE627" s="513">
        <f t="shared" si="217"/>
        <v>0</v>
      </c>
      <c r="BF627" s="513">
        <f t="shared" si="210"/>
        <v>0</v>
      </c>
      <c r="BG627" s="513">
        <f t="shared" si="218"/>
        <v>0</v>
      </c>
      <c r="BH627" s="513">
        <f t="shared" si="219"/>
        <v>0</v>
      </c>
      <c r="BI627" s="513">
        <f t="shared" si="220"/>
        <v>0</v>
      </c>
      <c r="BJ627" s="513">
        <f t="shared" si="221"/>
        <v>0</v>
      </c>
      <c r="BK627" s="513">
        <f t="shared" si="222"/>
        <v>0</v>
      </c>
      <c r="BL627" s="513">
        <f t="shared" si="223"/>
        <v>0</v>
      </c>
      <c r="BM627" s="513">
        <f t="shared" si="224"/>
        <v>0</v>
      </c>
      <c r="BN627" s="513"/>
      <c r="BO627" s="513">
        <f t="shared" si="225"/>
        <v>0</v>
      </c>
      <c r="BP627" s="540"/>
      <c r="BQ627" s="540"/>
      <c r="BR627" s="540"/>
      <c r="BS627" s="540"/>
      <c r="BT627" s="540"/>
      <c r="BU627" s="540"/>
      <c r="BV627" s="540"/>
      <c r="BW627" s="539"/>
      <c r="BX627" s="539"/>
      <c r="BY627" s="539"/>
      <c r="BZ627" s="539"/>
      <c r="CA627" s="539"/>
      <c r="CB627" s="539"/>
      <c r="CC627" s="539"/>
      <c r="CD627" s="539"/>
      <c r="CE627" s="539"/>
      <c r="CF627" s="539"/>
      <c r="CG627" s="539"/>
      <c r="CH627" s="539"/>
      <c r="CI627" s="539"/>
      <c r="CJ627" s="539"/>
      <c r="CK627" s="539"/>
      <c r="CL627" s="539"/>
      <c r="CM627" s="539"/>
      <c r="CN627" s="539"/>
      <c r="CO627" s="539"/>
      <c r="CP627" s="364"/>
      <c r="CQ627" s="364"/>
    </row>
    <row r="628" spans="1:95" s="37" customFormat="1" ht="37.5" customHeight="1" x14ac:dyDescent="0.15">
      <c r="A628" s="739" t="str">
        <f>IF(B628&lt;&gt;"",設定!$C$4,"")</f>
        <v/>
      </c>
      <c r="B628" s="731" t="str">
        <f t="shared" si="208"/>
        <v/>
      </c>
      <c r="C628" s="376">
        <f t="shared" si="209"/>
        <v>616</v>
      </c>
      <c r="D628" s="766"/>
      <c r="E628" s="384"/>
      <c r="F628" s="385"/>
      <c r="G628" s="386"/>
      <c r="H628" s="387"/>
      <c r="I628" s="388"/>
      <c r="J628" s="389" t="str">
        <f>IFERROR(IF(I628="","",VLOOKUP(I628,国・地域!A:C,2,FALSE)),"正しい番号を入力してください")</f>
        <v/>
      </c>
      <c r="K628" s="390" t="str">
        <f>IFERROR(IF(I628="","",VLOOKUP(I628,国・地域!A:C,3,FALSE)),"正しい番号を入力してください")</f>
        <v/>
      </c>
      <c r="L628" s="383"/>
      <c r="M628" s="391"/>
      <c r="N628" s="392"/>
      <c r="O628" s="392"/>
      <c r="P628" s="392"/>
      <c r="Q628" s="392"/>
      <c r="R628" s="392"/>
      <c r="S628" s="392"/>
      <c r="T628" s="392"/>
      <c r="U628" s="393"/>
      <c r="V628" s="394"/>
      <c r="W628" s="393"/>
      <c r="X628" s="394"/>
      <c r="Y628" s="395"/>
      <c r="Z628" s="396"/>
      <c r="AA628" s="397"/>
      <c r="AB628" s="398"/>
      <c r="AC628" s="397"/>
      <c r="AD628" s="396"/>
      <c r="AE628" s="399"/>
      <c r="AF628" s="398"/>
      <c r="AG628" s="397"/>
      <c r="AH628" s="396"/>
      <c r="AI628" s="399"/>
      <c r="AJ628" s="398"/>
      <c r="AK628" s="397"/>
      <c r="AL628" s="396"/>
      <c r="AM628" s="384"/>
      <c r="AN628" s="386"/>
      <c r="AO628" s="383"/>
      <c r="AP628" s="384"/>
      <c r="AQ628" s="386"/>
      <c r="AR628" s="400"/>
      <c r="AS628" s="401"/>
      <c r="AT628" s="384"/>
      <c r="AU628" s="386"/>
      <c r="AV628" s="400"/>
      <c r="AW628" s="402"/>
      <c r="AX628" s="105" t="str">
        <f t="shared" si="211"/>
        <v/>
      </c>
      <c r="AY628" s="105" t="str">
        <f t="shared" si="212"/>
        <v/>
      </c>
      <c r="AZ628" s="540"/>
      <c r="BA628" s="513">
        <f t="shared" si="213"/>
        <v>0</v>
      </c>
      <c r="BB628" s="513">
        <f t="shared" si="214"/>
        <v>0</v>
      </c>
      <c r="BC628" s="513">
        <f t="shared" si="215"/>
        <v>0</v>
      </c>
      <c r="BD628" s="513">
        <f t="shared" si="216"/>
        <v>0</v>
      </c>
      <c r="BE628" s="513">
        <f t="shared" si="217"/>
        <v>0</v>
      </c>
      <c r="BF628" s="513">
        <f t="shared" si="210"/>
        <v>0</v>
      </c>
      <c r="BG628" s="513">
        <f t="shared" si="218"/>
        <v>0</v>
      </c>
      <c r="BH628" s="513">
        <f t="shared" si="219"/>
        <v>0</v>
      </c>
      <c r="BI628" s="513">
        <f t="shared" si="220"/>
        <v>0</v>
      </c>
      <c r="BJ628" s="513">
        <f t="shared" si="221"/>
        <v>0</v>
      </c>
      <c r="BK628" s="513">
        <f t="shared" si="222"/>
        <v>0</v>
      </c>
      <c r="BL628" s="513">
        <f t="shared" si="223"/>
        <v>0</v>
      </c>
      <c r="BM628" s="513">
        <f t="shared" si="224"/>
        <v>0</v>
      </c>
      <c r="BN628" s="513"/>
      <c r="BO628" s="513">
        <f t="shared" si="225"/>
        <v>0</v>
      </c>
      <c r="BP628" s="540"/>
      <c r="BQ628" s="540"/>
      <c r="BR628" s="540"/>
      <c r="BS628" s="540"/>
      <c r="BT628" s="540"/>
      <c r="BU628" s="540"/>
      <c r="BV628" s="540"/>
      <c r="BW628" s="539"/>
      <c r="BX628" s="539"/>
      <c r="BY628" s="539"/>
      <c r="BZ628" s="539"/>
      <c r="CA628" s="539"/>
      <c r="CB628" s="539"/>
      <c r="CC628" s="539"/>
      <c r="CD628" s="539"/>
      <c r="CE628" s="539"/>
      <c r="CF628" s="539"/>
      <c r="CG628" s="539"/>
      <c r="CH628" s="539"/>
      <c r="CI628" s="539"/>
      <c r="CJ628" s="539"/>
      <c r="CK628" s="539"/>
      <c r="CL628" s="539"/>
      <c r="CM628" s="539"/>
      <c r="CN628" s="539"/>
      <c r="CO628" s="539"/>
      <c r="CP628" s="364"/>
      <c r="CQ628" s="364"/>
    </row>
    <row r="629" spans="1:95" s="37" customFormat="1" ht="37.5" customHeight="1" x14ac:dyDescent="0.15">
      <c r="A629" s="687" t="str">
        <f>IF(B629&lt;&gt;"",設定!$C$4,"")</f>
        <v/>
      </c>
      <c r="B629" s="253" t="str">
        <f t="shared" si="208"/>
        <v/>
      </c>
      <c r="C629" s="444">
        <f t="shared" si="209"/>
        <v>617</v>
      </c>
      <c r="D629" s="767"/>
      <c r="E629" s="403"/>
      <c r="F629" s="404"/>
      <c r="G629" s="405"/>
      <c r="H629" s="406"/>
      <c r="I629" s="407"/>
      <c r="J629" s="408" t="str">
        <f>IFERROR(IF(I629="","",VLOOKUP(I629,国・地域!A:C,2,FALSE)),"正しい番号を入力してください")</f>
        <v/>
      </c>
      <c r="K629" s="409" t="str">
        <f>IFERROR(IF(I629="","",VLOOKUP(I629,国・地域!A:C,3,FALSE)),"正しい番号を入力してください")</f>
        <v/>
      </c>
      <c r="L629" s="381"/>
      <c r="M629" s="410"/>
      <c r="N629" s="411"/>
      <c r="O629" s="411"/>
      <c r="P629" s="411"/>
      <c r="Q629" s="411"/>
      <c r="R629" s="411"/>
      <c r="S629" s="411"/>
      <c r="T629" s="411"/>
      <c r="U629" s="412"/>
      <c r="V629" s="413"/>
      <c r="W629" s="412"/>
      <c r="X629" s="413"/>
      <c r="Y629" s="414"/>
      <c r="Z629" s="415"/>
      <c r="AA629" s="416"/>
      <c r="AB629" s="417"/>
      <c r="AC629" s="416"/>
      <c r="AD629" s="415"/>
      <c r="AE629" s="418"/>
      <c r="AF629" s="417"/>
      <c r="AG629" s="416"/>
      <c r="AH629" s="415"/>
      <c r="AI629" s="418"/>
      <c r="AJ629" s="417"/>
      <c r="AK629" s="416"/>
      <c r="AL629" s="415"/>
      <c r="AM629" s="403"/>
      <c r="AN629" s="405"/>
      <c r="AO629" s="381"/>
      <c r="AP629" s="403"/>
      <c r="AQ629" s="405"/>
      <c r="AR629" s="419"/>
      <c r="AS629" s="420"/>
      <c r="AT629" s="403"/>
      <c r="AU629" s="405"/>
      <c r="AV629" s="419"/>
      <c r="AW629" s="421"/>
      <c r="AX629" s="105" t="str">
        <f t="shared" si="211"/>
        <v/>
      </c>
      <c r="AY629" s="105" t="str">
        <f t="shared" si="212"/>
        <v/>
      </c>
      <c r="AZ629" s="540"/>
      <c r="BA629" s="513">
        <f t="shared" si="213"/>
        <v>0</v>
      </c>
      <c r="BB629" s="513">
        <f t="shared" si="214"/>
        <v>0</v>
      </c>
      <c r="BC629" s="513">
        <f t="shared" si="215"/>
        <v>0</v>
      </c>
      <c r="BD629" s="513">
        <f t="shared" si="216"/>
        <v>0</v>
      </c>
      <c r="BE629" s="513">
        <f t="shared" si="217"/>
        <v>0</v>
      </c>
      <c r="BF629" s="513">
        <f t="shared" si="210"/>
        <v>0</v>
      </c>
      <c r="BG629" s="513">
        <f t="shared" si="218"/>
        <v>0</v>
      </c>
      <c r="BH629" s="513">
        <f t="shared" si="219"/>
        <v>0</v>
      </c>
      <c r="BI629" s="513">
        <f t="shared" si="220"/>
        <v>0</v>
      </c>
      <c r="BJ629" s="513">
        <f t="shared" si="221"/>
        <v>0</v>
      </c>
      <c r="BK629" s="513">
        <f t="shared" si="222"/>
        <v>0</v>
      </c>
      <c r="BL629" s="513">
        <f t="shared" si="223"/>
        <v>0</v>
      </c>
      <c r="BM629" s="513">
        <f t="shared" si="224"/>
        <v>0</v>
      </c>
      <c r="BN629" s="513"/>
      <c r="BO629" s="513">
        <f t="shared" si="225"/>
        <v>0</v>
      </c>
      <c r="BP629" s="540"/>
      <c r="BQ629" s="540"/>
      <c r="BR629" s="540"/>
      <c r="BS629" s="540"/>
      <c r="BT629" s="540"/>
      <c r="BU629" s="540"/>
      <c r="BV629" s="540"/>
      <c r="BW629" s="539"/>
      <c r="BX629" s="539"/>
      <c r="BY629" s="539"/>
      <c r="BZ629" s="539"/>
      <c r="CA629" s="539"/>
      <c r="CB629" s="539"/>
      <c r="CC629" s="539"/>
      <c r="CD629" s="539"/>
      <c r="CE629" s="539"/>
      <c r="CF629" s="539"/>
      <c r="CG629" s="539"/>
      <c r="CH629" s="539"/>
      <c r="CI629" s="539"/>
      <c r="CJ629" s="539"/>
      <c r="CK629" s="539"/>
      <c r="CL629" s="539"/>
      <c r="CM629" s="539"/>
      <c r="CN629" s="539"/>
      <c r="CO629" s="539"/>
      <c r="CP629" s="364"/>
      <c r="CQ629" s="364"/>
    </row>
    <row r="630" spans="1:95" s="37" customFormat="1" ht="37.5" customHeight="1" x14ac:dyDescent="0.15">
      <c r="A630" s="687" t="str">
        <f>IF(B630&lt;&gt;"",設定!$C$4,"")</f>
        <v/>
      </c>
      <c r="B630" s="253" t="str">
        <f t="shared" si="208"/>
        <v/>
      </c>
      <c r="C630" s="444">
        <f t="shared" si="209"/>
        <v>618</v>
      </c>
      <c r="D630" s="767"/>
      <c r="E630" s="403"/>
      <c r="F630" s="404"/>
      <c r="G630" s="405"/>
      <c r="H630" s="406"/>
      <c r="I630" s="407"/>
      <c r="J630" s="408" t="str">
        <f>IFERROR(IF(I630="","",VLOOKUP(I630,国・地域!A:C,2,FALSE)),"正しい番号を入力してください")</f>
        <v/>
      </c>
      <c r="K630" s="409" t="str">
        <f>IFERROR(IF(I630="","",VLOOKUP(I630,国・地域!A:C,3,FALSE)),"正しい番号を入力してください")</f>
        <v/>
      </c>
      <c r="L630" s="381"/>
      <c r="M630" s="410"/>
      <c r="N630" s="411"/>
      <c r="O630" s="411"/>
      <c r="P630" s="411"/>
      <c r="Q630" s="411"/>
      <c r="R630" s="411"/>
      <c r="S630" s="411"/>
      <c r="T630" s="411"/>
      <c r="U630" s="412"/>
      <c r="V630" s="413"/>
      <c r="W630" s="412"/>
      <c r="X630" s="413"/>
      <c r="Y630" s="414"/>
      <c r="Z630" s="415"/>
      <c r="AA630" s="416"/>
      <c r="AB630" s="417"/>
      <c r="AC630" s="416"/>
      <c r="AD630" s="415"/>
      <c r="AE630" s="418"/>
      <c r="AF630" s="417"/>
      <c r="AG630" s="416"/>
      <c r="AH630" s="415"/>
      <c r="AI630" s="418"/>
      <c r="AJ630" s="417"/>
      <c r="AK630" s="416"/>
      <c r="AL630" s="415"/>
      <c r="AM630" s="403"/>
      <c r="AN630" s="405"/>
      <c r="AO630" s="381"/>
      <c r="AP630" s="403"/>
      <c r="AQ630" s="405"/>
      <c r="AR630" s="419"/>
      <c r="AS630" s="420"/>
      <c r="AT630" s="403"/>
      <c r="AU630" s="405"/>
      <c r="AV630" s="419"/>
      <c r="AW630" s="421"/>
      <c r="AX630" s="105" t="str">
        <f t="shared" si="211"/>
        <v/>
      </c>
      <c r="AY630" s="105" t="str">
        <f t="shared" si="212"/>
        <v/>
      </c>
      <c r="AZ630" s="540"/>
      <c r="BA630" s="513">
        <f t="shared" si="213"/>
        <v>0</v>
      </c>
      <c r="BB630" s="513">
        <f t="shared" si="214"/>
        <v>0</v>
      </c>
      <c r="BC630" s="513">
        <f t="shared" si="215"/>
        <v>0</v>
      </c>
      <c r="BD630" s="513">
        <f t="shared" si="216"/>
        <v>0</v>
      </c>
      <c r="BE630" s="513">
        <f t="shared" si="217"/>
        <v>0</v>
      </c>
      <c r="BF630" s="513">
        <f t="shared" si="210"/>
        <v>0</v>
      </c>
      <c r="BG630" s="513">
        <f t="shared" si="218"/>
        <v>0</v>
      </c>
      <c r="BH630" s="513">
        <f t="shared" si="219"/>
        <v>0</v>
      </c>
      <c r="BI630" s="513">
        <f t="shared" si="220"/>
        <v>0</v>
      </c>
      <c r="BJ630" s="513">
        <f t="shared" si="221"/>
        <v>0</v>
      </c>
      <c r="BK630" s="513">
        <f t="shared" si="222"/>
        <v>0</v>
      </c>
      <c r="BL630" s="513">
        <f t="shared" si="223"/>
        <v>0</v>
      </c>
      <c r="BM630" s="513">
        <f t="shared" si="224"/>
        <v>0</v>
      </c>
      <c r="BN630" s="513"/>
      <c r="BO630" s="513">
        <f t="shared" si="225"/>
        <v>0</v>
      </c>
      <c r="BP630" s="540"/>
      <c r="BQ630" s="540"/>
      <c r="BR630" s="540"/>
      <c r="BS630" s="540"/>
      <c r="BT630" s="540"/>
      <c r="BU630" s="540"/>
      <c r="BV630" s="540"/>
      <c r="BW630" s="539"/>
      <c r="BX630" s="539"/>
      <c r="BY630" s="539"/>
      <c r="BZ630" s="539"/>
      <c r="CA630" s="539"/>
      <c r="CB630" s="539"/>
      <c r="CC630" s="539"/>
      <c r="CD630" s="539"/>
      <c r="CE630" s="539"/>
      <c r="CF630" s="539"/>
      <c r="CG630" s="539"/>
      <c r="CH630" s="539"/>
      <c r="CI630" s="539"/>
      <c r="CJ630" s="539"/>
      <c r="CK630" s="539"/>
      <c r="CL630" s="539"/>
      <c r="CM630" s="539"/>
      <c r="CN630" s="539"/>
      <c r="CO630" s="539"/>
      <c r="CP630" s="364"/>
      <c r="CQ630" s="364"/>
    </row>
    <row r="631" spans="1:95" s="37" customFormat="1" ht="37.5" customHeight="1" x14ac:dyDescent="0.15">
      <c r="A631" s="687" t="str">
        <f>IF(B631&lt;&gt;"",設定!$C$4,"")</f>
        <v/>
      </c>
      <c r="B631" s="253" t="str">
        <f t="shared" si="208"/>
        <v/>
      </c>
      <c r="C631" s="444">
        <f t="shared" si="209"/>
        <v>619</v>
      </c>
      <c r="D631" s="767"/>
      <c r="E631" s="403"/>
      <c r="F631" s="404"/>
      <c r="G631" s="405"/>
      <c r="H631" s="406"/>
      <c r="I631" s="407"/>
      <c r="J631" s="408" t="str">
        <f>IFERROR(IF(I631="","",VLOOKUP(I631,国・地域!A:C,2,FALSE)),"正しい番号を入力してください")</f>
        <v/>
      </c>
      <c r="K631" s="409" t="str">
        <f>IFERROR(IF(I631="","",VLOOKUP(I631,国・地域!A:C,3,FALSE)),"正しい番号を入力してください")</f>
        <v/>
      </c>
      <c r="L631" s="381"/>
      <c r="M631" s="410"/>
      <c r="N631" s="411"/>
      <c r="O631" s="411"/>
      <c r="P631" s="411"/>
      <c r="Q631" s="411"/>
      <c r="R631" s="411"/>
      <c r="S631" s="411"/>
      <c r="T631" s="411"/>
      <c r="U631" s="412"/>
      <c r="V631" s="413"/>
      <c r="W631" s="412"/>
      <c r="X631" s="413"/>
      <c r="Y631" s="414"/>
      <c r="Z631" s="415"/>
      <c r="AA631" s="416"/>
      <c r="AB631" s="417"/>
      <c r="AC631" s="416"/>
      <c r="AD631" s="415"/>
      <c r="AE631" s="418"/>
      <c r="AF631" s="417"/>
      <c r="AG631" s="416"/>
      <c r="AH631" s="415"/>
      <c r="AI631" s="418"/>
      <c r="AJ631" s="417"/>
      <c r="AK631" s="416"/>
      <c r="AL631" s="415"/>
      <c r="AM631" s="403"/>
      <c r="AN631" s="405"/>
      <c r="AO631" s="381"/>
      <c r="AP631" s="403"/>
      <c r="AQ631" s="405"/>
      <c r="AR631" s="419"/>
      <c r="AS631" s="420"/>
      <c r="AT631" s="403"/>
      <c r="AU631" s="405"/>
      <c r="AV631" s="419"/>
      <c r="AW631" s="421"/>
      <c r="AX631" s="105" t="str">
        <f t="shared" si="211"/>
        <v/>
      </c>
      <c r="AY631" s="105" t="str">
        <f t="shared" si="212"/>
        <v/>
      </c>
      <c r="AZ631" s="540"/>
      <c r="BA631" s="513">
        <f t="shared" si="213"/>
        <v>0</v>
      </c>
      <c r="BB631" s="513">
        <f t="shared" si="214"/>
        <v>0</v>
      </c>
      <c r="BC631" s="513">
        <f t="shared" si="215"/>
        <v>0</v>
      </c>
      <c r="BD631" s="513">
        <f t="shared" si="216"/>
        <v>0</v>
      </c>
      <c r="BE631" s="513">
        <f t="shared" si="217"/>
        <v>0</v>
      </c>
      <c r="BF631" s="513">
        <f t="shared" si="210"/>
        <v>0</v>
      </c>
      <c r="BG631" s="513">
        <f t="shared" si="218"/>
        <v>0</v>
      </c>
      <c r="BH631" s="513">
        <f t="shared" si="219"/>
        <v>0</v>
      </c>
      <c r="BI631" s="513">
        <f t="shared" si="220"/>
        <v>0</v>
      </c>
      <c r="BJ631" s="513">
        <f t="shared" si="221"/>
        <v>0</v>
      </c>
      <c r="BK631" s="513">
        <f t="shared" si="222"/>
        <v>0</v>
      </c>
      <c r="BL631" s="513">
        <f t="shared" si="223"/>
        <v>0</v>
      </c>
      <c r="BM631" s="513">
        <f t="shared" si="224"/>
        <v>0</v>
      </c>
      <c r="BN631" s="513"/>
      <c r="BO631" s="513">
        <f t="shared" si="225"/>
        <v>0</v>
      </c>
      <c r="BP631" s="540"/>
      <c r="BQ631" s="540"/>
      <c r="BR631" s="540"/>
      <c r="BS631" s="540"/>
      <c r="BT631" s="540"/>
      <c r="BU631" s="540"/>
      <c r="BV631" s="540"/>
      <c r="BW631" s="539"/>
      <c r="BX631" s="539"/>
      <c r="BY631" s="539"/>
      <c r="BZ631" s="539"/>
      <c r="CA631" s="539"/>
      <c r="CB631" s="539"/>
      <c r="CC631" s="539"/>
      <c r="CD631" s="539"/>
      <c r="CE631" s="539"/>
      <c r="CF631" s="539"/>
      <c r="CG631" s="539"/>
      <c r="CH631" s="539"/>
      <c r="CI631" s="539"/>
      <c r="CJ631" s="539"/>
      <c r="CK631" s="539"/>
      <c r="CL631" s="539"/>
      <c r="CM631" s="539"/>
      <c r="CN631" s="539"/>
      <c r="CO631" s="539"/>
      <c r="CP631" s="364"/>
      <c r="CQ631" s="364"/>
    </row>
    <row r="632" spans="1:95" s="37" customFormat="1" ht="37.5" customHeight="1" x14ac:dyDescent="0.15">
      <c r="A632" s="738" t="str">
        <f>IF(B632&lt;&gt;"",設定!$C$4,"")</f>
        <v/>
      </c>
      <c r="B632" s="254" t="str">
        <f t="shared" si="208"/>
        <v/>
      </c>
      <c r="C632" s="445">
        <f t="shared" si="209"/>
        <v>620</v>
      </c>
      <c r="D632" s="768"/>
      <c r="E632" s="422"/>
      <c r="F632" s="423"/>
      <c r="G632" s="424"/>
      <c r="H632" s="425"/>
      <c r="I632" s="426"/>
      <c r="J632" s="427" t="str">
        <f>IFERROR(IF(I632="","",VLOOKUP(I632,国・地域!A:C,2,FALSE)),"正しい番号を入力してください")</f>
        <v/>
      </c>
      <c r="K632" s="428" t="str">
        <f>IFERROR(IF(I632="","",VLOOKUP(I632,国・地域!A:C,3,FALSE)),"正しい番号を入力してください")</f>
        <v/>
      </c>
      <c r="L632" s="382"/>
      <c r="M632" s="429"/>
      <c r="N632" s="430"/>
      <c r="O632" s="430"/>
      <c r="P632" s="430"/>
      <c r="Q632" s="430"/>
      <c r="R632" s="430"/>
      <c r="S632" s="430"/>
      <c r="T632" s="430"/>
      <c r="U632" s="431"/>
      <c r="V632" s="432"/>
      <c r="W632" s="431"/>
      <c r="X632" s="432"/>
      <c r="Y632" s="433"/>
      <c r="Z632" s="434"/>
      <c r="AA632" s="435"/>
      <c r="AB632" s="436"/>
      <c r="AC632" s="435"/>
      <c r="AD632" s="434"/>
      <c r="AE632" s="437"/>
      <c r="AF632" s="436"/>
      <c r="AG632" s="435"/>
      <c r="AH632" s="434"/>
      <c r="AI632" s="437"/>
      <c r="AJ632" s="436"/>
      <c r="AK632" s="435"/>
      <c r="AL632" s="434"/>
      <c r="AM632" s="422"/>
      <c r="AN632" s="424"/>
      <c r="AO632" s="382"/>
      <c r="AP632" s="422"/>
      <c r="AQ632" s="424"/>
      <c r="AR632" s="438"/>
      <c r="AS632" s="439"/>
      <c r="AT632" s="422"/>
      <c r="AU632" s="424"/>
      <c r="AV632" s="438"/>
      <c r="AW632" s="440"/>
      <c r="AX632" s="105" t="str">
        <f t="shared" si="211"/>
        <v/>
      </c>
      <c r="AY632" s="105" t="str">
        <f t="shared" si="212"/>
        <v/>
      </c>
      <c r="AZ632" s="540"/>
      <c r="BA632" s="513">
        <f t="shared" si="213"/>
        <v>0</v>
      </c>
      <c r="BB632" s="513">
        <f t="shared" si="214"/>
        <v>0</v>
      </c>
      <c r="BC632" s="513">
        <f t="shared" si="215"/>
        <v>0</v>
      </c>
      <c r="BD632" s="513">
        <f t="shared" si="216"/>
        <v>0</v>
      </c>
      <c r="BE632" s="513">
        <f t="shared" si="217"/>
        <v>0</v>
      </c>
      <c r="BF632" s="513">
        <f t="shared" si="210"/>
        <v>0</v>
      </c>
      <c r="BG632" s="513">
        <f t="shared" si="218"/>
        <v>0</v>
      </c>
      <c r="BH632" s="513">
        <f t="shared" si="219"/>
        <v>0</v>
      </c>
      <c r="BI632" s="513">
        <f t="shared" si="220"/>
        <v>0</v>
      </c>
      <c r="BJ632" s="513">
        <f t="shared" si="221"/>
        <v>0</v>
      </c>
      <c r="BK632" s="513">
        <f t="shared" si="222"/>
        <v>0</v>
      </c>
      <c r="BL632" s="513">
        <f t="shared" si="223"/>
        <v>0</v>
      </c>
      <c r="BM632" s="513">
        <f t="shared" si="224"/>
        <v>0</v>
      </c>
      <c r="BN632" s="513"/>
      <c r="BO632" s="513">
        <f t="shared" si="225"/>
        <v>0</v>
      </c>
      <c r="BP632" s="540"/>
      <c r="BQ632" s="540"/>
      <c r="BR632" s="540"/>
      <c r="BS632" s="540"/>
      <c r="BT632" s="540"/>
      <c r="BU632" s="540"/>
      <c r="BV632" s="540"/>
      <c r="BW632" s="539"/>
      <c r="BX632" s="539"/>
      <c r="BY632" s="539"/>
      <c r="BZ632" s="539"/>
      <c r="CA632" s="539"/>
      <c r="CB632" s="539"/>
      <c r="CC632" s="539"/>
      <c r="CD632" s="539"/>
      <c r="CE632" s="539"/>
      <c r="CF632" s="539"/>
      <c r="CG632" s="539"/>
      <c r="CH632" s="539"/>
      <c r="CI632" s="539"/>
      <c r="CJ632" s="539"/>
      <c r="CK632" s="539"/>
      <c r="CL632" s="539"/>
      <c r="CM632" s="539"/>
      <c r="CN632" s="539"/>
      <c r="CO632" s="539"/>
      <c r="CP632" s="364"/>
      <c r="CQ632" s="364"/>
    </row>
    <row r="633" spans="1:95" s="37" customFormat="1" ht="37.5" customHeight="1" x14ac:dyDescent="0.15">
      <c r="A633" s="739" t="str">
        <f>IF(B633&lt;&gt;"",設定!$C$4,"")</f>
        <v/>
      </c>
      <c r="B633" s="731" t="str">
        <f t="shared" si="208"/>
        <v/>
      </c>
      <c r="C633" s="376">
        <f t="shared" si="209"/>
        <v>621</v>
      </c>
      <c r="D633" s="766"/>
      <c r="E633" s="384"/>
      <c r="F633" s="385"/>
      <c r="G633" s="386"/>
      <c r="H633" s="387"/>
      <c r="I633" s="388"/>
      <c r="J633" s="389" t="str">
        <f>IFERROR(IF(I633="","",VLOOKUP(I633,国・地域!A:C,2,FALSE)),"正しい番号を入力してください")</f>
        <v/>
      </c>
      <c r="K633" s="390" t="str">
        <f>IFERROR(IF(I633="","",VLOOKUP(I633,国・地域!A:C,3,FALSE)),"正しい番号を入力してください")</f>
        <v/>
      </c>
      <c r="L633" s="383"/>
      <c r="M633" s="391"/>
      <c r="N633" s="392"/>
      <c r="O633" s="392"/>
      <c r="P633" s="392"/>
      <c r="Q633" s="392"/>
      <c r="R633" s="392"/>
      <c r="S633" s="392"/>
      <c r="T633" s="392"/>
      <c r="U633" s="393"/>
      <c r="V633" s="394"/>
      <c r="W633" s="393"/>
      <c r="X633" s="394"/>
      <c r="Y633" s="395"/>
      <c r="Z633" s="396"/>
      <c r="AA633" s="397"/>
      <c r="AB633" s="398"/>
      <c r="AC633" s="397"/>
      <c r="AD633" s="396"/>
      <c r="AE633" s="399"/>
      <c r="AF633" s="398"/>
      <c r="AG633" s="397"/>
      <c r="AH633" s="396"/>
      <c r="AI633" s="399"/>
      <c r="AJ633" s="398"/>
      <c r="AK633" s="397"/>
      <c r="AL633" s="396"/>
      <c r="AM633" s="384"/>
      <c r="AN633" s="386"/>
      <c r="AO633" s="383"/>
      <c r="AP633" s="384"/>
      <c r="AQ633" s="386"/>
      <c r="AR633" s="400"/>
      <c r="AS633" s="401"/>
      <c r="AT633" s="384"/>
      <c r="AU633" s="386"/>
      <c r="AV633" s="400"/>
      <c r="AW633" s="402"/>
      <c r="AX633" s="105" t="str">
        <f t="shared" si="211"/>
        <v/>
      </c>
      <c r="AY633" s="105" t="str">
        <f t="shared" si="212"/>
        <v/>
      </c>
      <c r="AZ633" s="540"/>
      <c r="BA633" s="513">
        <f t="shared" si="213"/>
        <v>0</v>
      </c>
      <c r="BB633" s="513">
        <f t="shared" si="214"/>
        <v>0</v>
      </c>
      <c r="BC633" s="513">
        <f t="shared" si="215"/>
        <v>0</v>
      </c>
      <c r="BD633" s="513">
        <f t="shared" si="216"/>
        <v>0</v>
      </c>
      <c r="BE633" s="513">
        <f t="shared" si="217"/>
        <v>0</v>
      </c>
      <c r="BF633" s="513">
        <f t="shared" si="210"/>
        <v>0</v>
      </c>
      <c r="BG633" s="513">
        <f t="shared" si="218"/>
        <v>0</v>
      </c>
      <c r="BH633" s="513">
        <f t="shared" si="219"/>
        <v>0</v>
      </c>
      <c r="BI633" s="513">
        <f t="shared" si="220"/>
        <v>0</v>
      </c>
      <c r="BJ633" s="513">
        <f t="shared" si="221"/>
        <v>0</v>
      </c>
      <c r="BK633" s="513">
        <f t="shared" si="222"/>
        <v>0</v>
      </c>
      <c r="BL633" s="513">
        <f t="shared" si="223"/>
        <v>0</v>
      </c>
      <c r="BM633" s="513">
        <f t="shared" si="224"/>
        <v>0</v>
      </c>
      <c r="BN633" s="513"/>
      <c r="BO633" s="513">
        <f t="shared" si="225"/>
        <v>0</v>
      </c>
      <c r="BP633" s="540"/>
      <c r="BQ633" s="540"/>
      <c r="BR633" s="540"/>
      <c r="BS633" s="540"/>
      <c r="BT633" s="540"/>
      <c r="BU633" s="540"/>
      <c r="BV633" s="540"/>
      <c r="BW633" s="539"/>
      <c r="BX633" s="539"/>
      <c r="BY633" s="539"/>
      <c r="BZ633" s="539"/>
      <c r="CA633" s="539"/>
      <c r="CB633" s="539"/>
      <c r="CC633" s="539"/>
      <c r="CD633" s="539"/>
      <c r="CE633" s="539"/>
      <c r="CF633" s="539"/>
      <c r="CG633" s="539"/>
      <c r="CH633" s="539"/>
      <c r="CI633" s="539"/>
      <c r="CJ633" s="539"/>
      <c r="CK633" s="539"/>
      <c r="CL633" s="539"/>
      <c r="CM633" s="539"/>
      <c r="CN633" s="539"/>
      <c r="CO633" s="539"/>
      <c r="CP633" s="364"/>
      <c r="CQ633" s="364"/>
    </row>
    <row r="634" spans="1:95" s="37" customFormat="1" ht="37.5" customHeight="1" x14ac:dyDescent="0.15">
      <c r="A634" s="687" t="str">
        <f>IF(B634&lt;&gt;"",設定!$C$4,"")</f>
        <v/>
      </c>
      <c r="B634" s="253" t="str">
        <f t="shared" si="208"/>
        <v/>
      </c>
      <c r="C634" s="444">
        <f t="shared" si="209"/>
        <v>622</v>
      </c>
      <c r="D634" s="767"/>
      <c r="E634" s="403"/>
      <c r="F634" s="404"/>
      <c r="G634" s="405"/>
      <c r="H634" s="406"/>
      <c r="I634" s="407"/>
      <c r="J634" s="408" t="str">
        <f>IFERROR(IF(I634="","",VLOOKUP(I634,国・地域!A:C,2,FALSE)),"正しい番号を入力してください")</f>
        <v/>
      </c>
      <c r="K634" s="409" t="str">
        <f>IFERROR(IF(I634="","",VLOOKUP(I634,国・地域!A:C,3,FALSE)),"正しい番号を入力してください")</f>
        <v/>
      </c>
      <c r="L634" s="381"/>
      <c r="M634" s="410"/>
      <c r="N634" s="411"/>
      <c r="O634" s="411"/>
      <c r="P634" s="411"/>
      <c r="Q634" s="411"/>
      <c r="R634" s="411"/>
      <c r="S634" s="411"/>
      <c r="T634" s="411"/>
      <c r="U634" s="412"/>
      <c r="V634" s="413"/>
      <c r="W634" s="412"/>
      <c r="X634" s="413"/>
      <c r="Y634" s="414"/>
      <c r="Z634" s="415"/>
      <c r="AA634" s="416"/>
      <c r="AB634" s="417"/>
      <c r="AC634" s="416"/>
      <c r="AD634" s="415"/>
      <c r="AE634" s="418"/>
      <c r="AF634" s="417"/>
      <c r="AG634" s="416"/>
      <c r="AH634" s="415"/>
      <c r="AI634" s="418"/>
      <c r="AJ634" s="417"/>
      <c r="AK634" s="416"/>
      <c r="AL634" s="415"/>
      <c r="AM634" s="403"/>
      <c r="AN634" s="405"/>
      <c r="AO634" s="381"/>
      <c r="AP634" s="403"/>
      <c r="AQ634" s="405"/>
      <c r="AR634" s="419"/>
      <c r="AS634" s="420"/>
      <c r="AT634" s="403"/>
      <c r="AU634" s="405"/>
      <c r="AV634" s="419"/>
      <c r="AW634" s="421"/>
      <c r="AX634" s="105" t="str">
        <f t="shared" si="211"/>
        <v/>
      </c>
      <c r="AY634" s="105" t="str">
        <f t="shared" si="212"/>
        <v/>
      </c>
      <c r="AZ634" s="540"/>
      <c r="BA634" s="513">
        <f t="shared" si="213"/>
        <v>0</v>
      </c>
      <c r="BB634" s="513">
        <f t="shared" si="214"/>
        <v>0</v>
      </c>
      <c r="BC634" s="513">
        <f t="shared" si="215"/>
        <v>0</v>
      </c>
      <c r="BD634" s="513">
        <f t="shared" si="216"/>
        <v>0</v>
      </c>
      <c r="BE634" s="513">
        <f t="shared" si="217"/>
        <v>0</v>
      </c>
      <c r="BF634" s="513">
        <f t="shared" si="210"/>
        <v>0</v>
      </c>
      <c r="BG634" s="513">
        <f t="shared" si="218"/>
        <v>0</v>
      </c>
      <c r="BH634" s="513">
        <f t="shared" si="219"/>
        <v>0</v>
      </c>
      <c r="BI634" s="513">
        <f t="shared" si="220"/>
        <v>0</v>
      </c>
      <c r="BJ634" s="513">
        <f t="shared" si="221"/>
        <v>0</v>
      </c>
      <c r="BK634" s="513">
        <f t="shared" si="222"/>
        <v>0</v>
      </c>
      <c r="BL634" s="513">
        <f t="shared" si="223"/>
        <v>0</v>
      </c>
      <c r="BM634" s="513">
        <f t="shared" si="224"/>
        <v>0</v>
      </c>
      <c r="BN634" s="513"/>
      <c r="BO634" s="513">
        <f t="shared" si="225"/>
        <v>0</v>
      </c>
      <c r="BP634" s="540"/>
      <c r="BQ634" s="540"/>
      <c r="BR634" s="540"/>
      <c r="BS634" s="540"/>
      <c r="BT634" s="540"/>
      <c r="BU634" s="540"/>
      <c r="BV634" s="540"/>
      <c r="BW634" s="539"/>
      <c r="BX634" s="539"/>
      <c r="BY634" s="539"/>
      <c r="BZ634" s="539"/>
      <c r="CA634" s="539"/>
      <c r="CB634" s="539"/>
      <c r="CC634" s="539"/>
      <c r="CD634" s="539"/>
      <c r="CE634" s="539"/>
      <c r="CF634" s="539"/>
      <c r="CG634" s="539"/>
      <c r="CH634" s="539"/>
      <c r="CI634" s="539"/>
      <c r="CJ634" s="539"/>
      <c r="CK634" s="539"/>
      <c r="CL634" s="539"/>
      <c r="CM634" s="539"/>
      <c r="CN634" s="539"/>
      <c r="CO634" s="539"/>
      <c r="CP634" s="364"/>
      <c r="CQ634" s="364"/>
    </row>
    <row r="635" spans="1:95" s="37" customFormat="1" ht="37.5" customHeight="1" x14ac:dyDescent="0.15">
      <c r="A635" s="687" t="str">
        <f>IF(B635&lt;&gt;"",設定!$C$4,"")</f>
        <v/>
      </c>
      <c r="B635" s="253" t="str">
        <f t="shared" si="208"/>
        <v/>
      </c>
      <c r="C635" s="444">
        <f t="shared" si="209"/>
        <v>623</v>
      </c>
      <c r="D635" s="767"/>
      <c r="E635" s="403"/>
      <c r="F635" s="404"/>
      <c r="G635" s="405"/>
      <c r="H635" s="406"/>
      <c r="I635" s="407"/>
      <c r="J635" s="408" t="str">
        <f>IFERROR(IF(I635="","",VLOOKUP(I635,国・地域!A:C,2,FALSE)),"正しい番号を入力してください")</f>
        <v/>
      </c>
      <c r="K635" s="409" t="str">
        <f>IFERROR(IF(I635="","",VLOOKUP(I635,国・地域!A:C,3,FALSE)),"正しい番号を入力してください")</f>
        <v/>
      </c>
      <c r="L635" s="381"/>
      <c r="M635" s="410"/>
      <c r="N635" s="411"/>
      <c r="O635" s="411"/>
      <c r="P635" s="411"/>
      <c r="Q635" s="411"/>
      <c r="R635" s="411"/>
      <c r="S635" s="411"/>
      <c r="T635" s="411"/>
      <c r="U635" s="412"/>
      <c r="V635" s="413"/>
      <c r="W635" s="412"/>
      <c r="X635" s="413"/>
      <c r="Y635" s="414"/>
      <c r="Z635" s="415"/>
      <c r="AA635" s="416"/>
      <c r="AB635" s="417"/>
      <c r="AC635" s="416"/>
      <c r="AD635" s="415"/>
      <c r="AE635" s="418"/>
      <c r="AF635" s="417"/>
      <c r="AG635" s="416"/>
      <c r="AH635" s="415"/>
      <c r="AI635" s="418"/>
      <c r="AJ635" s="417"/>
      <c r="AK635" s="416"/>
      <c r="AL635" s="415"/>
      <c r="AM635" s="403"/>
      <c r="AN635" s="405"/>
      <c r="AO635" s="381"/>
      <c r="AP635" s="403"/>
      <c r="AQ635" s="405"/>
      <c r="AR635" s="419"/>
      <c r="AS635" s="420"/>
      <c r="AT635" s="403"/>
      <c r="AU635" s="405"/>
      <c r="AV635" s="419"/>
      <c r="AW635" s="421"/>
      <c r="AX635" s="105" t="str">
        <f t="shared" si="211"/>
        <v/>
      </c>
      <c r="AY635" s="105" t="str">
        <f t="shared" si="212"/>
        <v/>
      </c>
      <c r="AZ635" s="540"/>
      <c r="BA635" s="513">
        <f t="shared" si="213"/>
        <v>0</v>
      </c>
      <c r="BB635" s="513">
        <f t="shared" si="214"/>
        <v>0</v>
      </c>
      <c r="BC635" s="513">
        <f t="shared" si="215"/>
        <v>0</v>
      </c>
      <c r="BD635" s="513">
        <f t="shared" si="216"/>
        <v>0</v>
      </c>
      <c r="BE635" s="513">
        <f t="shared" si="217"/>
        <v>0</v>
      </c>
      <c r="BF635" s="513">
        <f t="shared" si="210"/>
        <v>0</v>
      </c>
      <c r="BG635" s="513">
        <f t="shared" si="218"/>
        <v>0</v>
      </c>
      <c r="BH635" s="513">
        <f t="shared" si="219"/>
        <v>0</v>
      </c>
      <c r="BI635" s="513">
        <f t="shared" si="220"/>
        <v>0</v>
      </c>
      <c r="BJ635" s="513">
        <f t="shared" si="221"/>
        <v>0</v>
      </c>
      <c r="BK635" s="513">
        <f t="shared" si="222"/>
        <v>0</v>
      </c>
      <c r="BL635" s="513">
        <f t="shared" si="223"/>
        <v>0</v>
      </c>
      <c r="BM635" s="513">
        <f t="shared" si="224"/>
        <v>0</v>
      </c>
      <c r="BN635" s="513"/>
      <c r="BO635" s="513">
        <f t="shared" si="225"/>
        <v>0</v>
      </c>
      <c r="BP635" s="540"/>
      <c r="BQ635" s="540"/>
      <c r="BR635" s="540"/>
      <c r="BS635" s="540"/>
      <c r="BT635" s="540"/>
      <c r="BU635" s="540"/>
      <c r="BV635" s="540"/>
      <c r="BW635" s="539"/>
      <c r="BX635" s="539"/>
      <c r="BY635" s="539"/>
      <c r="BZ635" s="539"/>
      <c r="CA635" s="539"/>
      <c r="CB635" s="539"/>
      <c r="CC635" s="539"/>
      <c r="CD635" s="539"/>
      <c r="CE635" s="539"/>
      <c r="CF635" s="539"/>
      <c r="CG635" s="539"/>
      <c r="CH635" s="539"/>
      <c r="CI635" s="539"/>
      <c r="CJ635" s="539"/>
      <c r="CK635" s="539"/>
      <c r="CL635" s="539"/>
      <c r="CM635" s="539"/>
      <c r="CN635" s="539"/>
      <c r="CO635" s="539"/>
      <c r="CP635" s="364"/>
      <c r="CQ635" s="364"/>
    </row>
    <row r="636" spans="1:95" s="37" customFormat="1" ht="37.5" customHeight="1" x14ac:dyDescent="0.15">
      <c r="A636" s="687" t="str">
        <f>IF(B636&lt;&gt;"",設定!$C$4,"")</f>
        <v/>
      </c>
      <c r="B636" s="253" t="str">
        <f t="shared" si="208"/>
        <v/>
      </c>
      <c r="C636" s="444">
        <f t="shared" si="209"/>
        <v>624</v>
      </c>
      <c r="D636" s="767"/>
      <c r="E636" s="403"/>
      <c r="F636" s="404"/>
      <c r="G636" s="405"/>
      <c r="H636" s="406"/>
      <c r="I636" s="407"/>
      <c r="J636" s="408" t="str">
        <f>IFERROR(IF(I636="","",VLOOKUP(I636,国・地域!A:C,2,FALSE)),"正しい番号を入力してください")</f>
        <v/>
      </c>
      <c r="K636" s="409" t="str">
        <f>IFERROR(IF(I636="","",VLOOKUP(I636,国・地域!A:C,3,FALSE)),"正しい番号を入力してください")</f>
        <v/>
      </c>
      <c r="L636" s="381"/>
      <c r="M636" s="410"/>
      <c r="N636" s="411"/>
      <c r="O636" s="411"/>
      <c r="P636" s="411"/>
      <c r="Q636" s="411"/>
      <c r="R636" s="411"/>
      <c r="S636" s="411"/>
      <c r="T636" s="411"/>
      <c r="U636" s="412"/>
      <c r="V636" s="413"/>
      <c r="W636" s="412"/>
      <c r="X636" s="413"/>
      <c r="Y636" s="414"/>
      <c r="Z636" s="415"/>
      <c r="AA636" s="416"/>
      <c r="AB636" s="417"/>
      <c r="AC636" s="416"/>
      <c r="AD636" s="415"/>
      <c r="AE636" s="418"/>
      <c r="AF636" s="417"/>
      <c r="AG636" s="416"/>
      <c r="AH636" s="415"/>
      <c r="AI636" s="418"/>
      <c r="AJ636" s="417"/>
      <c r="AK636" s="416"/>
      <c r="AL636" s="415"/>
      <c r="AM636" s="403"/>
      <c r="AN636" s="405"/>
      <c r="AO636" s="381"/>
      <c r="AP636" s="403"/>
      <c r="AQ636" s="405"/>
      <c r="AR636" s="419"/>
      <c r="AS636" s="420"/>
      <c r="AT636" s="403"/>
      <c r="AU636" s="405"/>
      <c r="AV636" s="419"/>
      <c r="AW636" s="421"/>
      <c r="AX636" s="105" t="str">
        <f t="shared" si="211"/>
        <v/>
      </c>
      <c r="AY636" s="105" t="str">
        <f t="shared" si="212"/>
        <v/>
      </c>
      <c r="AZ636" s="540"/>
      <c r="BA636" s="513">
        <f t="shared" si="213"/>
        <v>0</v>
      </c>
      <c r="BB636" s="513">
        <f t="shared" si="214"/>
        <v>0</v>
      </c>
      <c r="BC636" s="513">
        <f t="shared" si="215"/>
        <v>0</v>
      </c>
      <c r="BD636" s="513">
        <f t="shared" si="216"/>
        <v>0</v>
      </c>
      <c r="BE636" s="513">
        <f t="shared" si="217"/>
        <v>0</v>
      </c>
      <c r="BF636" s="513">
        <f t="shared" si="210"/>
        <v>0</v>
      </c>
      <c r="BG636" s="513">
        <f t="shared" si="218"/>
        <v>0</v>
      </c>
      <c r="BH636" s="513">
        <f t="shared" si="219"/>
        <v>0</v>
      </c>
      <c r="BI636" s="513">
        <f t="shared" si="220"/>
        <v>0</v>
      </c>
      <c r="BJ636" s="513">
        <f t="shared" si="221"/>
        <v>0</v>
      </c>
      <c r="BK636" s="513">
        <f t="shared" si="222"/>
        <v>0</v>
      </c>
      <c r="BL636" s="513">
        <f t="shared" si="223"/>
        <v>0</v>
      </c>
      <c r="BM636" s="513">
        <f t="shared" si="224"/>
        <v>0</v>
      </c>
      <c r="BN636" s="513"/>
      <c r="BO636" s="513">
        <f t="shared" si="225"/>
        <v>0</v>
      </c>
      <c r="BP636" s="540"/>
      <c r="BQ636" s="540"/>
      <c r="BR636" s="540"/>
      <c r="BS636" s="540"/>
      <c r="BT636" s="540"/>
      <c r="BU636" s="540"/>
      <c r="BV636" s="540"/>
      <c r="BW636" s="539"/>
      <c r="BX636" s="539"/>
      <c r="BY636" s="539"/>
      <c r="BZ636" s="539"/>
      <c r="CA636" s="539"/>
      <c r="CB636" s="539"/>
      <c r="CC636" s="539"/>
      <c r="CD636" s="539"/>
      <c r="CE636" s="539"/>
      <c r="CF636" s="539"/>
      <c r="CG636" s="539"/>
      <c r="CH636" s="539"/>
      <c r="CI636" s="539"/>
      <c r="CJ636" s="539"/>
      <c r="CK636" s="539"/>
      <c r="CL636" s="539"/>
      <c r="CM636" s="539"/>
      <c r="CN636" s="539"/>
      <c r="CO636" s="539"/>
      <c r="CP636" s="364"/>
      <c r="CQ636" s="364"/>
    </row>
    <row r="637" spans="1:95" s="37" customFormat="1" ht="37.5" customHeight="1" x14ac:dyDescent="0.15">
      <c r="A637" s="738" t="str">
        <f>IF(B637&lt;&gt;"",設定!$C$4,"")</f>
        <v/>
      </c>
      <c r="B637" s="254" t="str">
        <f t="shared" si="208"/>
        <v/>
      </c>
      <c r="C637" s="445">
        <f t="shared" si="209"/>
        <v>625</v>
      </c>
      <c r="D637" s="768"/>
      <c r="E637" s="422"/>
      <c r="F637" s="423"/>
      <c r="G637" s="424"/>
      <c r="H637" s="425"/>
      <c r="I637" s="426"/>
      <c r="J637" s="427" t="str">
        <f>IFERROR(IF(I637="","",VLOOKUP(I637,国・地域!A:C,2,FALSE)),"正しい番号を入力してください")</f>
        <v/>
      </c>
      <c r="K637" s="428" t="str">
        <f>IFERROR(IF(I637="","",VLOOKUP(I637,国・地域!A:C,3,FALSE)),"正しい番号を入力してください")</f>
        <v/>
      </c>
      <c r="L637" s="382"/>
      <c r="M637" s="429"/>
      <c r="N637" s="430"/>
      <c r="O637" s="430"/>
      <c r="P637" s="430"/>
      <c r="Q637" s="430"/>
      <c r="R637" s="430"/>
      <c r="S637" s="430"/>
      <c r="T637" s="430"/>
      <c r="U637" s="431"/>
      <c r="V637" s="432"/>
      <c r="W637" s="431"/>
      <c r="X637" s="432"/>
      <c r="Y637" s="433"/>
      <c r="Z637" s="434"/>
      <c r="AA637" s="435"/>
      <c r="AB637" s="436"/>
      <c r="AC637" s="435"/>
      <c r="AD637" s="434"/>
      <c r="AE637" s="437"/>
      <c r="AF637" s="436"/>
      <c r="AG637" s="435"/>
      <c r="AH637" s="434"/>
      <c r="AI637" s="437"/>
      <c r="AJ637" s="436"/>
      <c r="AK637" s="435"/>
      <c r="AL637" s="434"/>
      <c r="AM637" s="422"/>
      <c r="AN637" s="424"/>
      <c r="AO637" s="382"/>
      <c r="AP637" s="422"/>
      <c r="AQ637" s="424"/>
      <c r="AR637" s="438"/>
      <c r="AS637" s="439"/>
      <c r="AT637" s="422"/>
      <c r="AU637" s="424"/>
      <c r="AV637" s="438"/>
      <c r="AW637" s="440"/>
      <c r="AX637" s="105" t="str">
        <f t="shared" si="211"/>
        <v/>
      </c>
      <c r="AY637" s="105" t="str">
        <f t="shared" si="212"/>
        <v/>
      </c>
      <c r="AZ637" s="540"/>
      <c r="BA637" s="513">
        <f t="shared" si="213"/>
        <v>0</v>
      </c>
      <c r="BB637" s="513">
        <f t="shared" si="214"/>
        <v>0</v>
      </c>
      <c r="BC637" s="513">
        <f t="shared" si="215"/>
        <v>0</v>
      </c>
      <c r="BD637" s="513">
        <f t="shared" si="216"/>
        <v>0</v>
      </c>
      <c r="BE637" s="513">
        <f t="shared" si="217"/>
        <v>0</v>
      </c>
      <c r="BF637" s="513">
        <f t="shared" si="210"/>
        <v>0</v>
      </c>
      <c r="BG637" s="513">
        <f t="shared" si="218"/>
        <v>0</v>
      </c>
      <c r="BH637" s="513">
        <f t="shared" si="219"/>
        <v>0</v>
      </c>
      <c r="BI637" s="513">
        <f t="shared" si="220"/>
        <v>0</v>
      </c>
      <c r="BJ637" s="513">
        <f t="shared" si="221"/>
        <v>0</v>
      </c>
      <c r="BK637" s="513">
        <f t="shared" si="222"/>
        <v>0</v>
      </c>
      <c r="BL637" s="513">
        <f t="shared" si="223"/>
        <v>0</v>
      </c>
      <c r="BM637" s="513">
        <f t="shared" si="224"/>
        <v>0</v>
      </c>
      <c r="BN637" s="513"/>
      <c r="BO637" s="513">
        <f t="shared" si="225"/>
        <v>0</v>
      </c>
      <c r="BP637" s="540"/>
      <c r="BQ637" s="540"/>
      <c r="BR637" s="540"/>
      <c r="BS637" s="540"/>
      <c r="BT637" s="540"/>
      <c r="BU637" s="540"/>
      <c r="BV637" s="540"/>
      <c r="BW637" s="539"/>
      <c r="BX637" s="539"/>
      <c r="BY637" s="539"/>
      <c r="BZ637" s="539"/>
      <c r="CA637" s="539"/>
      <c r="CB637" s="539"/>
      <c r="CC637" s="539"/>
      <c r="CD637" s="539"/>
      <c r="CE637" s="539"/>
      <c r="CF637" s="539"/>
      <c r="CG637" s="539"/>
      <c r="CH637" s="539"/>
      <c r="CI637" s="539"/>
      <c r="CJ637" s="539"/>
      <c r="CK637" s="539"/>
      <c r="CL637" s="539"/>
      <c r="CM637" s="539"/>
      <c r="CN637" s="539"/>
      <c r="CO637" s="539"/>
      <c r="CP637" s="364"/>
      <c r="CQ637" s="364"/>
    </row>
    <row r="638" spans="1:95" s="37" customFormat="1" ht="37.5" customHeight="1" x14ac:dyDescent="0.15">
      <c r="A638" s="739" t="str">
        <f>IF(B638&lt;&gt;"",設定!$C$4,"")</f>
        <v/>
      </c>
      <c r="B638" s="731" t="str">
        <f t="shared" si="208"/>
        <v/>
      </c>
      <c r="C638" s="376">
        <f t="shared" si="209"/>
        <v>626</v>
      </c>
      <c r="D638" s="766"/>
      <c r="E638" s="384"/>
      <c r="F638" s="385"/>
      <c r="G638" s="386"/>
      <c r="H638" s="387"/>
      <c r="I638" s="388"/>
      <c r="J638" s="389" t="str">
        <f>IFERROR(IF(I638="","",VLOOKUP(I638,国・地域!A:C,2,FALSE)),"正しい番号を入力してください")</f>
        <v/>
      </c>
      <c r="K638" s="390" t="str">
        <f>IFERROR(IF(I638="","",VLOOKUP(I638,国・地域!A:C,3,FALSE)),"正しい番号を入力してください")</f>
        <v/>
      </c>
      <c r="L638" s="383"/>
      <c r="M638" s="391"/>
      <c r="N638" s="392"/>
      <c r="O638" s="392"/>
      <c r="P638" s="392"/>
      <c r="Q638" s="392"/>
      <c r="R638" s="392"/>
      <c r="S638" s="392"/>
      <c r="T638" s="392"/>
      <c r="U638" s="393"/>
      <c r="V638" s="394"/>
      <c r="W638" s="393"/>
      <c r="X638" s="394"/>
      <c r="Y638" s="395"/>
      <c r="Z638" s="396"/>
      <c r="AA638" s="397"/>
      <c r="AB638" s="398"/>
      <c r="AC638" s="397"/>
      <c r="AD638" s="396"/>
      <c r="AE638" s="399"/>
      <c r="AF638" s="398"/>
      <c r="AG638" s="397"/>
      <c r="AH638" s="396"/>
      <c r="AI638" s="399"/>
      <c r="AJ638" s="398"/>
      <c r="AK638" s="397"/>
      <c r="AL638" s="396"/>
      <c r="AM638" s="384"/>
      <c r="AN638" s="386"/>
      <c r="AO638" s="383"/>
      <c r="AP638" s="384"/>
      <c r="AQ638" s="386"/>
      <c r="AR638" s="400"/>
      <c r="AS638" s="401"/>
      <c r="AT638" s="384"/>
      <c r="AU638" s="386"/>
      <c r="AV638" s="400"/>
      <c r="AW638" s="402"/>
      <c r="AX638" s="105" t="str">
        <f t="shared" si="211"/>
        <v/>
      </c>
      <c r="AY638" s="105" t="str">
        <f t="shared" si="212"/>
        <v/>
      </c>
      <c r="AZ638" s="540"/>
      <c r="BA638" s="513">
        <f t="shared" si="213"/>
        <v>0</v>
      </c>
      <c r="BB638" s="513">
        <f t="shared" si="214"/>
        <v>0</v>
      </c>
      <c r="BC638" s="513">
        <f t="shared" si="215"/>
        <v>0</v>
      </c>
      <c r="BD638" s="513">
        <f t="shared" si="216"/>
        <v>0</v>
      </c>
      <c r="BE638" s="513">
        <f t="shared" si="217"/>
        <v>0</v>
      </c>
      <c r="BF638" s="513">
        <f t="shared" si="210"/>
        <v>0</v>
      </c>
      <c r="BG638" s="513">
        <f t="shared" si="218"/>
        <v>0</v>
      </c>
      <c r="BH638" s="513">
        <f t="shared" si="219"/>
        <v>0</v>
      </c>
      <c r="BI638" s="513">
        <f t="shared" si="220"/>
        <v>0</v>
      </c>
      <c r="BJ638" s="513">
        <f t="shared" si="221"/>
        <v>0</v>
      </c>
      <c r="BK638" s="513">
        <f t="shared" si="222"/>
        <v>0</v>
      </c>
      <c r="BL638" s="513">
        <f t="shared" si="223"/>
        <v>0</v>
      </c>
      <c r="BM638" s="513">
        <f t="shared" si="224"/>
        <v>0</v>
      </c>
      <c r="BN638" s="513"/>
      <c r="BO638" s="513">
        <f t="shared" si="225"/>
        <v>0</v>
      </c>
      <c r="BP638" s="540"/>
      <c r="BQ638" s="540"/>
      <c r="BR638" s="540"/>
      <c r="BS638" s="540"/>
      <c r="BT638" s="540"/>
      <c r="BU638" s="540"/>
      <c r="BV638" s="540"/>
      <c r="BW638" s="539"/>
      <c r="BX638" s="539"/>
      <c r="BY638" s="539"/>
      <c r="BZ638" s="539"/>
      <c r="CA638" s="539"/>
      <c r="CB638" s="539"/>
      <c r="CC638" s="539"/>
      <c r="CD638" s="539"/>
      <c r="CE638" s="539"/>
      <c r="CF638" s="539"/>
      <c r="CG638" s="539"/>
      <c r="CH638" s="539"/>
      <c r="CI638" s="539"/>
      <c r="CJ638" s="539"/>
      <c r="CK638" s="539"/>
      <c r="CL638" s="539"/>
      <c r="CM638" s="539"/>
      <c r="CN638" s="539"/>
      <c r="CO638" s="539"/>
      <c r="CP638" s="364"/>
      <c r="CQ638" s="364"/>
    </row>
    <row r="639" spans="1:95" s="37" customFormat="1" ht="37.5" customHeight="1" x14ac:dyDescent="0.15">
      <c r="A639" s="687" t="str">
        <f>IF(B639&lt;&gt;"",設定!$C$4,"")</f>
        <v/>
      </c>
      <c r="B639" s="253" t="str">
        <f t="shared" si="208"/>
        <v/>
      </c>
      <c r="C639" s="444">
        <f t="shared" si="209"/>
        <v>627</v>
      </c>
      <c r="D639" s="767"/>
      <c r="E639" s="403"/>
      <c r="F639" s="404"/>
      <c r="G639" s="405"/>
      <c r="H639" s="406"/>
      <c r="I639" s="407"/>
      <c r="J639" s="408" t="str">
        <f>IFERROR(IF(I639="","",VLOOKUP(I639,国・地域!A:C,2,FALSE)),"正しい番号を入力してください")</f>
        <v/>
      </c>
      <c r="K639" s="409" t="str">
        <f>IFERROR(IF(I639="","",VLOOKUP(I639,国・地域!A:C,3,FALSE)),"正しい番号を入力してください")</f>
        <v/>
      </c>
      <c r="L639" s="381"/>
      <c r="M639" s="410"/>
      <c r="N639" s="411"/>
      <c r="O639" s="411"/>
      <c r="P639" s="411"/>
      <c r="Q639" s="411"/>
      <c r="R639" s="411"/>
      <c r="S639" s="411"/>
      <c r="T639" s="411"/>
      <c r="U639" s="412"/>
      <c r="V639" s="413"/>
      <c r="W639" s="412"/>
      <c r="X639" s="413"/>
      <c r="Y639" s="414"/>
      <c r="Z639" s="415"/>
      <c r="AA639" s="416"/>
      <c r="AB639" s="417"/>
      <c r="AC639" s="416"/>
      <c r="AD639" s="415"/>
      <c r="AE639" s="418"/>
      <c r="AF639" s="417"/>
      <c r="AG639" s="416"/>
      <c r="AH639" s="415"/>
      <c r="AI639" s="418"/>
      <c r="AJ639" s="417"/>
      <c r="AK639" s="416"/>
      <c r="AL639" s="415"/>
      <c r="AM639" s="403"/>
      <c r="AN639" s="405"/>
      <c r="AO639" s="381"/>
      <c r="AP639" s="403"/>
      <c r="AQ639" s="405"/>
      <c r="AR639" s="419"/>
      <c r="AS639" s="420"/>
      <c r="AT639" s="403"/>
      <c r="AU639" s="405"/>
      <c r="AV639" s="419"/>
      <c r="AW639" s="421"/>
      <c r="AX639" s="105" t="str">
        <f t="shared" si="211"/>
        <v/>
      </c>
      <c r="AY639" s="105" t="str">
        <f t="shared" si="212"/>
        <v/>
      </c>
      <c r="AZ639" s="540"/>
      <c r="BA639" s="513">
        <f t="shared" si="213"/>
        <v>0</v>
      </c>
      <c r="BB639" s="513">
        <f t="shared" si="214"/>
        <v>0</v>
      </c>
      <c r="BC639" s="513">
        <f t="shared" si="215"/>
        <v>0</v>
      </c>
      <c r="BD639" s="513">
        <f t="shared" si="216"/>
        <v>0</v>
      </c>
      <c r="BE639" s="513">
        <f t="shared" si="217"/>
        <v>0</v>
      </c>
      <c r="BF639" s="513">
        <f t="shared" si="210"/>
        <v>0</v>
      </c>
      <c r="BG639" s="513">
        <f t="shared" si="218"/>
        <v>0</v>
      </c>
      <c r="BH639" s="513">
        <f t="shared" si="219"/>
        <v>0</v>
      </c>
      <c r="BI639" s="513">
        <f t="shared" si="220"/>
        <v>0</v>
      </c>
      <c r="BJ639" s="513">
        <f t="shared" si="221"/>
        <v>0</v>
      </c>
      <c r="BK639" s="513">
        <f t="shared" si="222"/>
        <v>0</v>
      </c>
      <c r="BL639" s="513">
        <f t="shared" si="223"/>
        <v>0</v>
      </c>
      <c r="BM639" s="513">
        <f t="shared" si="224"/>
        <v>0</v>
      </c>
      <c r="BN639" s="513"/>
      <c r="BO639" s="513">
        <f t="shared" si="225"/>
        <v>0</v>
      </c>
      <c r="BP639" s="540"/>
      <c r="BQ639" s="540"/>
      <c r="BR639" s="540"/>
      <c r="BS639" s="540"/>
      <c r="BT639" s="540"/>
      <c r="BU639" s="540"/>
      <c r="BV639" s="540"/>
      <c r="BW639" s="539"/>
      <c r="BX639" s="539"/>
      <c r="BY639" s="539"/>
      <c r="BZ639" s="539"/>
      <c r="CA639" s="539"/>
      <c r="CB639" s="539"/>
      <c r="CC639" s="539"/>
      <c r="CD639" s="539"/>
      <c r="CE639" s="539"/>
      <c r="CF639" s="539"/>
      <c r="CG639" s="539"/>
      <c r="CH639" s="539"/>
      <c r="CI639" s="539"/>
      <c r="CJ639" s="539"/>
      <c r="CK639" s="539"/>
      <c r="CL639" s="539"/>
      <c r="CM639" s="539"/>
      <c r="CN639" s="539"/>
      <c r="CO639" s="539"/>
      <c r="CP639" s="364"/>
      <c r="CQ639" s="364"/>
    </row>
    <row r="640" spans="1:95" s="37" customFormat="1" ht="37.5" customHeight="1" x14ac:dyDescent="0.15">
      <c r="A640" s="687" t="str">
        <f>IF(B640&lt;&gt;"",設定!$C$4,"")</f>
        <v/>
      </c>
      <c r="B640" s="253" t="str">
        <f t="shared" si="208"/>
        <v/>
      </c>
      <c r="C640" s="444">
        <f t="shared" si="209"/>
        <v>628</v>
      </c>
      <c r="D640" s="767"/>
      <c r="E640" s="403"/>
      <c r="F640" s="404"/>
      <c r="G640" s="405"/>
      <c r="H640" s="406"/>
      <c r="I640" s="407"/>
      <c r="J640" s="408" t="str">
        <f>IFERROR(IF(I640="","",VLOOKUP(I640,国・地域!A:C,2,FALSE)),"正しい番号を入力してください")</f>
        <v/>
      </c>
      <c r="K640" s="409" t="str">
        <f>IFERROR(IF(I640="","",VLOOKUP(I640,国・地域!A:C,3,FALSE)),"正しい番号を入力してください")</f>
        <v/>
      </c>
      <c r="L640" s="381"/>
      <c r="M640" s="410"/>
      <c r="N640" s="411"/>
      <c r="O640" s="411"/>
      <c r="P640" s="411"/>
      <c r="Q640" s="411"/>
      <c r="R640" s="411"/>
      <c r="S640" s="411"/>
      <c r="T640" s="411"/>
      <c r="U640" s="412"/>
      <c r="V640" s="413"/>
      <c r="W640" s="412"/>
      <c r="X640" s="413"/>
      <c r="Y640" s="414"/>
      <c r="Z640" s="415"/>
      <c r="AA640" s="416"/>
      <c r="AB640" s="417"/>
      <c r="AC640" s="416"/>
      <c r="AD640" s="415"/>
      <c r="AE640" s="418"/>
      <c r="AF640" s="417"/>
      <c r="AG640" s="416"/>
      <c r="AH640" s="415"/>
      <c r="AI640" s="418"/>
      <c r="AJ640" s="417"/>
      <c r="AK640" s="416"/>
      <c r="AL640" s="415"/>
      <c r="AM640" s="403"/>
      <c r="AN640" s="405"/>
      <c r="AO640" s="381"/>
      <c r="AP640" s="403"/>
      <c r="AQ640" s="405"/>
      <c r="AR640" s="419"/>
      <c r="AS640" s="420"/>
      <c r="AT640" s="403"/>
      <c r="AU640" s="405"/>
      <c r="AV640" s="419"/>
      <c r="AW640" s="421"/>
      <c r="AX640" s="105" t="str">
        <f t="shared" si="211"/>
        <v/>
      </c>
      <c r="AY640" s="105" t="str">
        <f t="shared" si="212"/>
        <v/>
      </c>
      <c r="AZ640" s="540"/>
      <c r="BA640" s="513">
        <f t="shared" si="213"/>
        <v>0</v>
      </c>
      <c r="BB640" s="513">
        <f t="shared" si="214"/>
        <v>0</v>
      </c>
      <c r="BC640" s="513">
        <f t="shared" si="215"/>
        <v>0</v>
      </c>
      <c r="BD640" s="513">
        <f t="shared" si="216"/>
        <v>0</v>
      </c>
      <c r="BE640" s="513">
        <f t="shared" si="217"/>
        <v>0</v>
      </c>
      <c r="BF640" s="513">
        <f t="shared" si="210"/>
        <v>0</v>
      </c>
      <c r="BG640" s="513">
        <f t="shared" si="218"/>
        <v>0</v>
      </c>
      <c r="BH640" s="513">
        <f t="shared" si="219"/>
        <v>0</v>
      </c>
      <c r="BI640" s="513">
        <f t="shared" si="220"/>
        <v>0</v>
      </c>
      <c r="BJ640" s="513">
        <f t="shared" si="221"/>
        <v>0</v>
      </c>
      <c r="BK640" s="513">
        <f t="shared" si="222"/>
        <v>0</v>
      </c>
      <c r="BL640" s="513">
        <f t="shared" si="223"/>
        <v>0</v>
      </c>
      <c r="BM640" s="513">
        <f t="shared" si="224"/>
        <v>0</v>
      </c>
      <c r="BN640" s="513"/>
      <c r="BO640" s="513">
        <f t="shared" si="225"/>
        <v>0</v>
      </c>
      <c r="BP640" s="540"/>
      <c r="BQ640" s="540"/>
      <c r="BR640" s="540"/>
      <c r="BS640" s="540"/>
      <c r="BT640" s="540"/>
      <c r="BU640" s="540"/>
      <c r="BV640" s="540"/>
      <c r="BW640" s="539"/>
      <c r="BX640" s="539"/>
      <c r="BY640" s="539"/>
      <c r="BZ640" s="539"/>
      <c r="CA640" s="539"/>
      <c r="CB640" s="539"/>
      <c r="CC640" s="539"/>
      <c r="CD640" s="539"/>
      <c r="CE640" s="539"/>
      <c r="CF640" s="539"/>
      <c r="CG640" s="539"/>
      <c r="CH640" s="539"/>
      <c r="CI640" s="539"/>
      <c r="CJ640" s="539"/>
      <c r="CK640" s="539"/>
      <c r="CL640" s="539"/>
      <c r="CM640" s="539"/>
      <c r="CN640" s="539"/>
      <c r="CO640" s="539"/>
      <c r="CP640" s="364"/>
      <c r="CQ640" s="364"/>
    </row>
    <row r="641" spans="1:95" s="37" customFormat="1" ht="37.5" customHeight="1" x14ac:dyDescent="0.15">
      <c r="A641" s="687" t="str">
        <f>IF(B641&lt;&gt;"",設定!$C$4,"")</f>
        <v/>
      </c>
      <c r="B641" s="253" t="str">
        <f t="shared" si="208"/>
        <v/>
      </c>
      <c r="C641" s="444">
        <f t="shared" si="209"/>
        <v>629</v>
      </c>
      <c r="D641" s="767"/>
      <c r="E641" s="403"/>
      <c r="F641" s="404"/>
      <c r="G641" s="405"/>
      <c r="H641" s="406"/>
      <c r="I641" s="407"/>
      <c r="J641" s="408" t="str">
        <f>IFERROR(IF(I641="","",VLOOKUP(I641,国・地域!A:C,2,FALSE)),"正しい番号を入力してください")</f>
        <v/>
      </c>
      <c r="K641" s="409" t="str">
        <f>IFERROR(IF(I641="","",VLOOKUP(I641,国・地域!A:C,3,FALSE)),"正しい番号を入力してください")</f>
        <v/>
      </c>
      <c r="L641" s="381"/>
      <c r="M641" s="410"/>
      <c r="N641" s="411"/>
      <c r="O641" s="411"/>
      <c r="P641" s="411"/>
      <c r="Q641" s="411"/>
      <c r="R641" s="411"/>
      <c r="S641" s="411"/>
      <c r="T641" s="411"/>
      <c r="U641" s="412"/>
      <c r="V641" s="413"/>
      <c r="W641" s="412"/>
      <c r="X641" s="413"/>
      <c r="Y641" s="414"/>
      <c r="Z641" s="415"/>
      <c r="AA641" s="416"/>
      <c r="AB641" s="417"/>
      <c r="AC641" s="416"/>
      <c r="AD641" s="415"/>
      <c r="AE641" s="418"/>
      <c r="AF641" s="417"/>
      <c r="AG641" s="416"/>
      <c r="AH641" s="415"/>
      <c r="AI641" s="418"/>
      <c r="AJ641" s="417"/>
      <c r="AK641" s="416"/>
      <c r="AL641" s="415"/>
      <c r="AM641" s="403"/>
      <c r="AN641" s="405"/>
      <c r="AO641" s="381"/>
      <c r="AP641" s="403"/>
      <c r="AQ641" s="405"/>
      <c r="AR641" s="419"/>
      <c r="AS641" s="420"/>
      <c r="AT641" s="403"/>
      <c r="AU641" s="405"/>
      <c r="AV641" s="419"/>
      <c r="AW641" s="421"/>
      <c r="AX641" s="105" t="str">
        <f t="shared" si="211"/>
        <v/>
      </c>
      <c r="AY641" s="105" t="str">
        <f t="shared" si="212"/>
        <v/>
      </c>
      <c r="AZ641" s="540"/>
      <c r="BA641" s="513">
        <f t="shared" si="213"/>
        <v>0</v>
      </c>
      <c r="BB641" s="513">
        <f t="shared" si="214"/>
        <v>0</v>
      </c>
      <c r="BC641" s="513">
        <f t="shared" si="215"/>
        <v>0</v>
      </c>
      <c r="BD641" s="513">
        <f t="shared" si="216"/>
        <v>0</v>
      </c>
      <c r="BE641" s="513">
        <f t="shared" si="217"/>
        <v>0</v>
      </c>
      <c r="BF641" s="513">
        <f t="shared" si="210"/>
        <v>0</v>
      </c>
      <c r="BG641" s="513">
        <f t="shared" si="218"/>
        <v>0</v>
      </c>
      <c r="BH641" s="513">
        <f t="shared" si="219"/>
        <v>0</v>
      </c>
      <c r="BI641" s="513">
        <f t="shared" si="220"/>
        <v>0</v>
      </c>
      <c r="BJ641" s="513">
        <f t="shared" si="221"/>
        <v>0</v>
      </c>
      <c r="BK641" s="513">
        <f t="shared" si="222"/>
        <v>0</v>
      </c>
      <c r="BL641" s="513">
        <f t="shared" si="223"/>
        <v>0</v>
      </c>
      <c r="BM641" s="513">
        <f t="shared" si="224"/>
        <v>0</v>
      </c>
      <c r="BN641" s="513"/>
      <c r="BO641" s="513">
        <f t="shared" si="225"/>
        <v>0</v>
      </c>
      <c r="BP641" s="540"/>
      <c r="BQ641" s="540"/>
      <c r="BR641" s="540"/>
      <c r="BS641" s="540"/>
      <c r="BT641" s="540"/>
      <c r="BU641" s="540"/>
      <c r="BV641" s="540"/>
      <c r="BW641" s="539"/>
      <c r="BX641" s="539"/>
      <c r="BY641" s="539"/>
      <c r="BZ641" s="539"/>
      <c r="CA641" s="539"/>
      <c r="CB641" s="539"/>
      <c r="CC641" s="539"/>
      <c r="CD641" s="539"/>
      <c r="CE641" s="539"/>
      <c r="CF641" s="539"/>
      <c r="CG641" s="539"/>
      <c r="CH641" s="539"/>
      <c r="CI641" s="539"/>
      <c r="CJ641" s="539"/>
      <c r="CK641" s="539"/>
      <c r="CL641" s="539"/>
      <c r="CM641" s="539"/>
      <c r="CN641" s="539"/>
      <c r="CO641" s="539"/>
      <c r="CP641" s="364"/>
      <c r="CQ641" s="364"/>
    </row>
    <row r="642" spans="1:95" s="37" customFormat="1" ht="37.5" customHeight="1" x14ac:dyDescent="0.15">
      <c r="A642" s="738" t="str">
        <f>IF(B642&lt;&gt;"",設定!$C$4,"")</f>
        <v/>
      </c>
      <c r="B642" s="254" t="str">
        <f t="shared" si="208"/>
        <v/>
      </c>
      <c r="C642" s="445">
        <f t="shared" si="209"/>
        <v>630</v>
      </c>
      <c r="D642" s="768"/>
      <c r="E642" s="422"/>
      <c r="F642" s="423"/>
      <c r="G642" s="424"/>
      <c r="H642" s="425"/>
      <c r="I642" s="426"/>
      <c r="J642" s="427" t="str">
        <f>IFERROR(IF(I642="","",VLOOKUP(I642,国・地域!A:C,2,FALSE)),"正しい番号を入力してください")</f>
        <v/>
      </c>
      <c r="K642" s="428" t="str">
        <f>IFERROR(IF(I642="","",VLOOKUP(I642,国・地域!A:C,3,FALSE)),"正しい番号を入力してください")</f>
        <v/>
      </c>
      <c r="L642" s="382"/>
      <c r="M642" s="429"/>
      <c r="N642" s="430"/>
      <c r="O642" s="430"/>
      <c r="P642" s="430"/>
      <c r="Q642" s="430"/>
      <c r="R642" s="430"/>
      <c r="S642" s="430"/>
      <c r="T642" s="430"/>
      <c r="U642" s="431"/>
      <c r="V642" s="432"/>
      <c r="W642" s="431"/>
      <c r="X642" s="432"/>
      <c r="Y642" s="433"/>
      <c r="Z642" s="434"/>
      <c r="AA642" s="435"/>
      <c r="AB642" s="436"/>
      <c r="AC642" s="435"/>
      <c r="AD642" s="434"/>
      <c r="AE642" s="437"/>
      <c r="AF642" s="436"/>
      <c r="AG642" s="435"/>
      <c r="AH642" s="434"/>
      <c r="AI642" s="437"/>
      <c r="AJ642" s="436"/>
      <c r="AK642" s="435"/>
      <c r="AL642" s="434"/>
      <c r="AM642" s="422"/>
      <c r="AN642" s="424"/>
      <c r="AO642" s="382"/>
      <c r="AP642" s="422"/>
      <c r="AQ642" s="424"/>
      <c r="AR642" s="438"/>
      <c r="AS642" s="439"/>
      <c r="AT642" s="422"/>
      <c r="AU642" s="424"/>
      <c r="AV642" s="438"/>
      <c r="AW642" s="440"/>
      <c r="AX642" s="105" t="str">
        <f t="shared" si="211"/>
        <v/>
      </c>
      <c r="AY642" s="105" t="str">
        <f t="shared" si="212"/>
        <v/>
      </c>
      <c r="AZ642" s="540"/>
      <c r="BA642" s="513">
        <f t="shared" si="213"/>
        <v>0</v>
      </c>
      <c r="BB642" s="513">
        <f t="shared" si="214"/>
        <v>0</v>
      </c>
      <c r="BC642" s="513">
        <f t="shared" si="215"/>
        <v>0</v>
      </c>
      <c r="BD642" s="513">
        <f t="shared" si="216"/>
        <v>0</v>
      </c>
      <c r="BE642" s="513">
        <f t="shared" si="217"/>
        <v>0</v>
      </c>
      <c r="BF642" s="513">
        <f t="shared" si="210"/>
        <v>0</v>
      </c>
      <c r="BG642" s="513">
        <f t="shared" si="218"/>
        <v>0</v>
      </c>
      <c r="BH642" s="513">
        <f t="shared" si="219"/>
        <v>0</v>
      </c>
      <c r="BI642" s="513">
        <f t="shared" si="220"/>
        <v>0</v>
      </c>
      <c r="BJ642" s="513">
        <f t="shared" si="221"/>
        <v>0</v>
      </c>
      <c r="BK642" s="513">
        <f t="shared" si="222"/>
        <v>0</v>
      </c>
      <c r="BL642" s="513">
        <f t="shared" si="223"/>
        <v>0</v>
      </c>
      <c r="BM642" s="513">
        <f t="shared" si="224"/>
        <v>0</v>
      </c>
      <c r="BN642" s="513"/>
      <c r="BO642" s="513">
        <f t="shared" si="225"/>
        <v>0</v>
      </c>
      <c r="BP642" s="540"/>
      <c r="BQ642" s="540"/>
      <c r="BR642" s="540"/>
      <c r="BS642" s="540"/>
      <c r="BT642" s="540"/>
      <c r="BU642" s="540"/>
      <c r="BV642" s="540"/>
      <c r="BW642" s="539"/>
      <c r="BX642" s="539"/>
      <c r="BY642" s="539"/>
      <c r="BZ642" s="539"/>
      <c r="CA642" s="539"/>
      <c r="CB642" s="539"/>
      <c r="CC642" s="539"/>
      <c r="CD642" s="539"/>
      <c r="CE642" s="539"/>
      <c r="CF642" s="539"/>
      <c r="CG642" s="539"/>
      <c r="CH642" s="539"/>
      <c r="CI642" s="539"/>
      <c r="CJ642" s="539"/>
      <c r="CK642" s="539"/>
      <c r="CL642" s="539"/>
      <c r="CM642" s="539"/>
      <c r="CN642" s="539"/>
      <c r="CO642" s="539"/>
      <c r="CP642" s="364"/>
      <c r="CQ642" s="364"/>
    </row>
    <row r="643" spans="1:95" s="37" customFormat="1" ht="37.5" customHeight="1" x14ac:dyDescent="0.15">
      <c r="A643" s="739" t="str">
        <f>IF(B643&lt;&gt;"",設定!$C$4,"")</f>
        <v/>
      </c>
      <c r="B643" s="731" t="str">
        <f t="shared" si="208"/>
        <v/>
      </c>
      <c r="C643" s="376">
        <f t="shared" si="209"/>
        <v>631</v>
      </c>
      <c r="D643" s="766"/>
      <c r="E643" s="384"/>
      <c r="F643" s="385"/>
      <c r="G643" s="386"/>
      <c r="H643" s="387"/>
      <c r="I643" s="388"/>
      <c r="J643" s="389" t="str">
        <f>IFERROR(IF(I643="","",VLOOKUP(I643,国・地域!A:C,2,FALSE)),"正しい番号を入力してください")</f>
        <v/>
      </c>
      <c r="K643" s="390" t="str">
        <f>IFERROR(IF(I643="","",VLOOKUP(I643,国・地域!A:C,3,FALSE)),"正しい番号を入力してください")</f>
        <v/>
      </c>
      <c r="L643" s="383"/>
      <c r="M643" s="391"/>
      <c r="N643" s="392"/>
      <c r="O643" s="392"/>
      <c r="P643" s="392"/>
      <c r="Q643" s="392"/>
      <c r="R643" s="392"/>
      <c r="S643" s="392"/>
      <c r="T643" s="392"/>
      <c r="U643" s="393"/>
      <c r="V643" s="394"/>
      <c r="W643" s="393"/>
      <c r="X643" s="394"/>
      <c r="Y643" s="395"/>
      <c r="Z643" s="396"/>
      <c r="AA643" s="397"/>
      <c r="AB643" s="398"/>
      <c r="AC643" s="397"/>
      <c r="AD643" s="396"/>
      <c r="AE643" s="399"/>
      <c r="AF643" s="398"/>
      <c r="AG643" s="397"/>
      <c r="AH643" s="396"/>
      <c r="AI643" s="399"/>
      <c r="AJ643" s="398"/>
      <c r="AK643" s="397"/>
      <c r="AL643" s="396"/>
      <c r="AM643" s="384"/>
      <c r="AN643" s="386"/>
      <c r="AO643" s="383"/>
      <c r="AP643" s="384"/>
      <c r="AQ643" s="386"/>
      <c r="AR643" s="400"/>
      <c r="AS643" s="401"/>
      <c r="AT643" s="384"/>
      <c r="AU643" s="386"/>
      <c r="AV643" s="400"/>
      <c r="AW643" s="402"/>
      <c r="AX643" s="105" t="str">
        <f t="shared" si="211"/>
        <v/>
      </c>
      <c r="AY643" s="105" t="str">
        <f t="shared" si="212"/>
        <v/>
      </c>
      <c r="AZ643" s="540"/>
      <c r="BA643" s="513">
        <f t="shared" si="213"/>
        <v>0</v>
      </c>
      <c r="BB643" s="513">
        <f t="shared" si="214"/>
        <v>0</v>
      </c>
      <c r="BC643" s="513">
        <f t="shared" si="215"/>
        <v>0</v>
      </c>
      <c r="BD643" s="513">
        <f t="shared" si="216"/>
        <v>0</v>
      </c>
      <c r="BE643" s="513">
        <f t="shared" si="217"/>
        <v>0</v>
      </c>
      <c r="BF643" s="513">
        <f t="shared" si="210"/>
        <v>0</v>
      </c>
      <c r="BG643" s="513">
        <f t="shared" si="218"/>
        <v>0</v>
      </c>
      <c r="BH643" s="513">
        <f t="shared" si="219"/>
        <v>0</v>
      </c>
      <c r="BI643" s="513">
        <f t="shared" si="220"/>
        <v>0</v>
      </c>
      <c r="BJ643" s="513">
        <f t="shared" si="221"/>
        <v>0</v>
      </c>
      <c r="BK643" s="513">
        <f t="shared" si="222"/>
        <v>0</v>
      </c>
      <c r="BL643" s="513">
        <f t="shared" si="223"/>
        <v>0</v>
      </c>
      <c r="BM643" s="513">
        <f t="shared" si="224"/>
        <v>0</v>
      </c>
      <c r="BN643" s="513"/>
      <c r="BO643" s="513">
        <f t="shared" si="225"/>
        <v>0</v>
      </c>
      <c r="BP643" s="540"/>
      <c r="BQ643" s="540"/>
      <c r="BR643" s="540"/>
      <c r="BS643" s="540"/>
      <c r="BT643" s="540"/>
      <c r="BU643" s="540"/>
      <c r="BV643" s="540"/>
      <c r="BW643" s="539"/>
      <c r="BX643" s="539"/>
      <c r="BY643" s="539"/>
      <c r="BZ643" s="539"/>
      <c r="CA643" s="539"/>
      <c r="CB643" s="539"/>
      <c r="CC643" s="539"/>
      <c r="CD643" s="539"/>
      <c r="CE643" s="539"/>
      <c r="CF643" s="539"/>
      <c r="CG643" s="539"/>
      <c r="CH643" s="539"/>
      <c r="CI643" s="539"/>
      <c r="CJ643" s="539"/>
      <c r="CK643" s="539"/>
      <c r="CL643" s="539"/>
      <c r="CM643" s="539"/>
      <c r="CN643" s="539"/>
      <c r="CO643" s="539"/>
      <c r="CP643" s="364"/>
      <c r="CQ643" s="364"/>
    </row>
    <row r="644" spans="1:95" s="37" customFormat="1" ht="37.5" customHeight="1" x14ac:dyDescent="0.15">
      <c r="A644" s="687" t="str">
        <f>IF(B644&lt;&gt;"",設定!$C$4,"")</f>
        <v/>
      </c>
      <c r="B644" s="253" t="str">
        <f t="shared" si="208"/>
        <v/>
      </c>
      <c r="C644" s="444">
        <f t="shared" si="209"/>
        <v>632</v>
      </c>
      <c r="D644" s="767"/>
      <c r="E644" s="403"/>
      <c r="F644" s="404"/>
      <c r="G644" s="405"/>
      <c r="H644" s="406"/>
      <c r="I644" s="407"/>
      <c r="J644" s="408" t="str">
        <f>IFERROR(IF(I644="","",VLOOKUP(I644,国・地域!A:C,2,FALSE)),"正しい番号を入力してください")</f>
        <v/>
      </c>
      <c r="K644" s="409" t="str">
        <f>IFERROR(IF(I644="","",VLOOKUP(I644,国・地域!A:C,3,FALSE)),"正しい番号を入力してください")</f>
        <v/>
      </c>
      <c r="L644" s="381"/>
      <c r="M644" s="410"/>
      <c r="N644" s="411"/>
      <c r="O644" s="411"/>
      <c r="P644" s="411"/>
      <c r="Q644" s="411"/>
      <c r="R644" s="411"/>
      <c r="S644" s="411"/>
      <c r="T644" s="411"/>
      <c r="U644" s="412"/>
      <c r="V644" s="413"/>
      <c r="W644" s="412"/>
      <c r="X644" s="413"/>
      <c r="Y644" s="414"/>
      <c r="Z644" s="415"/>
      <c r="AA644" s="416"/>
      <c r="AB644" s="417"/>
      <c r="AC644" s="416"/>
      <c r="AD644" s="415"/>
      <c r="AE644" s="418"/>
      <c r="AF644" s="417"/>
      <c r="AG644" s="416"/>
      <c r="AH644" s="415"/>
      <c r="AI644" s="418"/>
      <c r="AJ644" s="417"/>
      <c r="AK644" s="416"/>
      <c r="AL644" s="415"/>
      <c r="AM644" s="403"/>
      <c r="AN644" s="405"/>
      <c r="AO644" s="381"/>
      <c r="AP644" s="403"/>
      <c r="AQ644" s="405"/>
      <c r="AR644" s="419"/>
      <c r="AS644" s="420"/>
      <c r="AT644" s="403"/>
      <c r="AU644" s="405"/>
      <c r="AV644" s="419"/>
      <c r="AW644" s="421"/>
      <c r="AX644" s="105" t="str">
        <f t="shared" si="211"/>
        <v/>
      </c>
      <c r="AY644" s="105" t="str">
        <f t="shared" si="212"/>
        <v/>
      </c>
      <c r="AZ644" s="540"/>
      <c r="BA644" s="513">
        <f t="shared" si="213"/>
        <v>0</v>
      </c>
      <c r="BB644" s="513">
        <f t="shared" si="214"/>
        <v>0</v>
      </c>
      <c r="BC644" s="513">
        <f t="shared" si="215"/>
        <v>0</v>
      </c>
      <c r="BD644" s="513">
        <f t="shared" si="216"/>
        <v>0</v>
      </c>
      <c r="BE644" s="513">
        <f t="shared" si="217"/>
        <v>0</v>
      </c>
      <c r="BF644" s="513">
        <f t="shared" si="210"/>
        <v>0</v>
      </c>
      <c r="BG644" s="513">
        <f t="shared" si="218"/>
        <v>0</v>
      </c>
      <c r="BH644" s="513">
        <f t="shared" si="219"/>
        <v>0</v>
      </c>
      <c r="BI644" s="513">
        <f t="shared" si="220"/>
        <v>0</v>
      </c>
      <c r="BJ644" s="513">
        <f t="shared" si="221"/>
        <v>0</v>
      </c>
      <c r="BK644" s="513">
        <f t="shared" si="222"/>
        <v>0</v>
      </c>
      <c r="BL644" s="513">
        <f t="shared" si="223"/>
        <v>0</v>
      </c>
      <c r="BM644" s="513">
        <f t="shared" si="224"/>
        <v>0</v>
      </c>
      <c r="BN644" s="513"/>
      <c r="BO644" s="513">
        <f t="shared" si="225"/>
        <v>0</v>
      </c>
      <c r="BP644" s="540"/>
      <c r="BQ644" s="540"/>
      <c r="BR644" s="540"/>
      <c r="BS644" s="540"/>
      <c r="BT644" s="540"/>
      <c r="BU644" s="540"/>
      <c r="BV644" s="540"/>
      <c r="BW644" s="539"/>
      <c r="BX644" s="539"/>
      <c r="BY644" s="539"/>
      <c r="BZ644" s="539"/>
      <c r="CA644" s="539"/>
      <c r="CB644" s="539"/>
      <c r="CC644" s="539"/>
      <c r="CD644" s="539"/>
      <c r="CE644" s="539"/>
      <c r="CF644" s="539"/>
      <c r="CG644" s="539"/>
      <c r="CH644" s="539"/>
      <c r="CI644" s="539"/>
      <c r="CJ644" s="539"/>
      <c r="CK644" s="539"/>
      <c r="CL644" s="539"/>
      <c r="CM644" s="539"/>
      <c r="CN644" s="539"/>
      <c r="CO644" s="539"/>
      <c r="CP644" s="364"/>
      <c r="CQ644" s="364"/>
    </row>
    <row r="645" spans="1:95" s="37" customFormat="1" ht="37.5" customHeight="1" x14ac:dyDescent="0.15">
      <c r="A645" s="687" t="str">
        <f>IF(B645&lt;&gt;"",設定!$C$4,"")</f>
        <v/>
      </c>
      <c r="B645" s="253" t="str">
        <f t="shared" si="208"/>
        <v/>
      </c>
      <c r="C645" s="444">
        <f t="shared" si="209"/>
        <v>633</v>
      </c>
      <c r="D645" s="767"/>
      <c r="E645" s="403"/>
      <c r="F645" s="404"/>
      <c r="G645" s="405"/>
      <c r="H645" s="406"/>
      <c r="I645" s="407"/>
      <c r="J645" s="408" t="str">
        <f>IFERROR(IF(I645="","",VLOOKUP(I645,国・地域!A:C,2,FALSE)),"正しい番号を入力してください")</f>
        <v/>
      </c>
      <c r="K645" s="409" t="str">
        <f>IFERROR(IF(I645="","",VLOOKUP(I645,国・地域!A:C,3,FALSE)),"正しい番号を入力してください")</f>
        <v/>
      </c>
      <c r="L645" s="381"/>
      <c r="M645" s="410"/>
      <c r="N645" s="411"/>
      <c r="O645" s="411"/>
      <c r="P645" s="411"/>
      <c r="Q645" s="411"/>
      <c r="R645" s="411"/>
      <c r="S645" s="411"/>
      <c r="T645" s="411"/>
      <c r="U645" s="412"/>
      <c r="V645" s="413"/>
      <c r="W645" s="412"/>
      <c r="X645" s="413"/>
      <c r="Y645" s="414"/>
      <c r="Z645" s="415"/>
      <c r="AA645" s="416"/>
      <c r="AB645" s="417"/>
      <c r="AC645" s="416"/>
      <c r="AD645" s="415"/>
      <c r="AE645" s="418"/>
      <c r="AF645" s="417"/>
      <c r="AG645" s="416"/>
      <c r="AH645" s="415"/>
      <c r="AI645" s="418"/>
      <c r="AJ645" s="417"/>
      <c r="AK645" s="416"/>
      <c r="AL645" s="415"/>
      <c r="AM645" s="403"/>
      <c r="AN645" s="405"/>
      <c r="AO645" s="381"/>
      <c r="AP645" s="403"/>
      <c r="AQ645" s="405"/>
      <c r="AR645" s="419"/>
      <c r="AS645" s="420"/>
      <c r="AT645" s="403"/>
      <c r="AU645" s="405"/>
      <c r="AV645" s="419"/>
      <c r="AW645" s="421"/>
      <c r="AX645" s="105" t="str">
        <f t="shared" si="211"/>
        <v/>
      </c>
      <c r="AY645" s="105" t="str">
        <f t="shared" si="212"/>
        <v/>
      </c>
      <c r="AZ645" s="540"/>
      <c r="BA645" s="513">
        <f t="shared" si="213"/>
        <v>0</v>
      </c>
      <c r="BB645" s="513">
        <f t="shared" si="214"/>
        <v>0</v>
      </c>
      <c r="BC645" s="513">
        <f t="shared" si="215"/>
        <v>0</v>
      </c>
      <c r="BD645" s="513">
        <f t="shared" si="216"/>
        <v>0</v>
      </c>
      <c r="BE645" s="513">
        <f t="shared" si="217"/>
        <v>0</v>
      </c>
      <c r="BF645" s="513">
        <f t="shared" si="210"/>
        <v>0</v>
      </c>
      <c r="BG645" s="513">
        <f t="shared" si="218"/>
        <v>0</v>
      </c>
      <c r="BH645" s="513">
        <f t="shared" si="219"/>
        <v>0</v>
      </c>
      <c r="BI645" s="513">
        <f t="shared" si="220"/>
        <v>0</v>
      </c>
      <c r="BJ645" s="513">
        <f t="shared" si="221"/>
        <v>0</v>
      </c>
      <c r="BK645" s="513">
        <f t="shared" si="222"/>
        <v>0</v>
      </c>
      <c r="BL645" s="513">
        <f t="shared" si="223"/>
        <v>0</v>
      </c>
      <c r="BM645" s="513">
        <f t="shared" si="224"/>
        <v>0</v>
      </c>
      <c r="BN645" s="513"/>
      <c r="BO645" s="513">
        <f t="shared" si="225"/>
        <v>0</v>
      </c>
      <c r="BP645" s="540"/>
      <c r="BQ645" s="540"/>
      <c r="BR645" s="540"/>
      <c r="BS645" s="540"/>
      <c r="BT645" s="540"/>
      <c r="BU645" s="540"/>
      <c r="BV645" s="540"/>
      <c r="BW645" s="539"/>
      <c r="BX645" s="539"/>
      <c r="BY645" s="539"/>
      <c r="BZ645" s="539"/>
      <c r="CA645" s="539"/>
      <c r="CB645" s="539"/>
      <c r="CC645" s="539"/>
      <c r="CD645" s="539"/>
      <c r="CE645" s="539"/>
      <c r="CF645" s="539"/>
      <c r="CG645" s="539"/>
      <c r="CH645" s="539"/>
      <c r="CI645" s="539"/>
      <c r="CJ645" s="539"/>
      <c r="CK645" s="539"/>
      <c r="CL645" s="539"/>
      <c r="CM645" s="539"/>
      <c r="CN645" s="539"/>
      <c r="CO645" s="539"/>
      <c r="CP645" s="364"/>
      <c r="CQ645" s="364"/>
    </row>
    <row r="646" spans="1:95" s="37" customFormat="1" ht="37.5" customHeight="1" x14ac:dyDescent="0.15">
      <c r="A646" s="687" t="str">
        <f>IF(B646&lt;&gt;"",設定!$C$4,"")</f>
        <v/>
      </c>
      <c r="B646" s="253" t="str">
        <f t="shared" si="208"/>
        <v/>
      </c>
      <c r="C646" s="444">
        <f t="shared" si="209"/>
        <v>634</v>
      </c>
      <c r="D646" s="767"/>
      <c r="E646" s="403"/>
      <c r="F646" s="404"/>
      <c r="G646" s="405"/>
      <c r="H646" s="406"/>
      <c r="I646" s="407"/>
      <c r="J646" s="408" t="str">
        <f>IFERROR(IF(I646="","",VLOOKUP(I646,国・地域!A:C,2,FALSE)),"正しい番号を入力してください")</f>
        <v/>
      </c>
      <c r="K646" s="409" t="str">
        <f>IFERROR(IF(I646="","",VLOOKUP(I646,国・地域!A:C,3,FALSE)),"正しい番号を入力してください")</f>
        <v/>
      </c>
      <c r="L646" s="381"/>
      <c r="M646" s="410"/>
      <c r="N646" s="411"/>
      <c r="O646" s="411"/>
      <c r="P646" s="411"/>
      <c r="Q646" s="411"/>
      <c r="R646" s="411"/>
      <c r="S646" s="411"/>
      <c r="T646" s="411"/>
      <c r="U646" s="412"/>
      <c r="V646" s="413"/>
      <c r="W646" s="412"/>
      <c r="X646" s="413"/>
      <c r="Y646" s="414"/>
      <c r="Z646" s="415"/>
      <c r="AA646" s="416"/>
      <c r="AB646" s="417"/>
      <c r="AC646" s="416"/>
      <c r="AD646" s="415"/>
      <c r="AE646" s="418"/>
      <c r="AF646" s="417"/>
      <c r="AG646" s="416"/>
      <c r="AH646" s="415"/>
      <c r="AI646" s="418"/>
      <c r="AJ646" s="417"/>
      <c r="AK646" s="416"/>
      <c r="AL646" s="415"/>
      <c r="AM646" s="403"/>
      <c r="AN646" s="405"/>
      <c r="AO646" s="381"/>
      <c r="AP646" s="403"/>
      <c r="AQ646" s="405"/>
      <c r="AR646" s="419"/>
      <c r="AS646" s="420"/>
      <c r="AT646" s="403"/>
      <c r="AU646" s="405"/>
      <c r="AV646" s="419"/>
      <c r="AW646" s="421"/>
      <c r="AX646" s="105" t="str">
        <f t="shared" si="211"/>
        <v/>
      </c>
      <c r="AY646" s="105" t="str">
        <f t="shared" si="212"/>
        <v/>
      </c>
      <c r="AZ646" s="540"/>
      <c r="BA646" s="513">
        <f t="shared" si="213"/>
        <v>0</v>
      </c>
      <c r="BB646" s="513">
        <f t="shared" si="214"/>
        <v>0</v>
      </c>
      <c r="BC646" s="513">
        <f t="shared" si="215"/>
        <v>0</v>
      </c>
      <c r="BD646" s="513">
        <f t="shared" si="216"/>
        <v>0</v>
      </c>
      <c r="BE646" s="513">
        <f t="shared" si="217"/>
        <v>0</v>
      </c>
      <c r="BF646" s="513">
        <f t="shared" si="210"/>
        <v>0</v>
      </c>
      <c r="BG646" s="513">
        <f t="shared" si="218"/>
        <v>0</v>
      </c>
      <c r="BH646" s="513">
        <f t="shared" si="219"/>
        <v>0</v>
      </c>
      <c r="BI646" s="513">
        <f t="shared" si="220"/>
        <v>0</v>
      </c>
      <c r="BJ646" s="513">
        <f t="shared" si="221"/>
        <v>0</v>
      </c>
      <c r="BK646" s="513">
        <f t="shared" si="222"/>
        <v>0</v>
      </c>
      <c r="BL646" s="513">
        <f t="shared" si="223"/>
        <v>0</v>
      </c>
      <c r="BM646" s="513">
        <f t="shared" si="224"/>
        <v>0</v>
      </c>
      <c r="BN646" s="513"/>
      <c r="BO646" s="513">
        <f t="shared" si="225"/>
        <v>0</v>
      </c>
      <c r="BP646" s="540"/>
      <c r="BQ646" s="540"/>
      <c r="BR646" s="540"/>
      <c r="BS646" s="540"/>
      <c r="BT646" s="540"/>
      <c r="BU646" s="540"/>
      <c r="BV646" s="540"/>
      <c r="BW646" s="539"/>
      <c r="BX646" s="539"/>
      <c r="BY646" s="539"/>
      <c r="BZ646" s="539"/>
      <c r="CA646" s="539"/>
      <c r="CB646" s="539"/>
      <c r="CC646" s="539"/>
      <c r="CD646" s="539"/>
      <c r="CE646" s="539"/>
      <c r="CF646" s="539"/>
      <c r="CG646" s="539"/>
      <c r="CH646" s="539"/>
      <c r="CI646" s="539"/>
      <c r="CJ646" s="539"/>
      <c r="CK646" s="539"/>
      <c r="CL646" s="539"/>
      <c r="CM646" s="539"/>
      <c r="CN646" s="539"/>
      <c r="CO646" s="539"/>
      <c r="CP646" s="364"/>
      <c r="CQ646" s="364"/>
    </row>
    <row r="647" spans="1:95" s="37" customFormat="1" ht="37.5" customHeight="1" x14ac:dyDescent="0.15">
      <c r="A647" s="738" t="str">
        <f>IF(B647&lt;&gt;"",設定!$C$4,"")</f>
        <v/>
      </c>
      <c r="B647" s="254" t="str">
        <f t="shared" si="208"/>
        <v/>
      </c>
      <c r="C647" s="445">
        <f t="shared" si="209"/>
        <v>635</v>
      </c>
      <c r="D647" s="768"/>
      <c r="E647" s="422"/>
      <c r="F647" s="423"/>
      <c r="G647" s="424"/>
      <c r="H647" s="425"/>
      <c r="I647" s="426"/>
      <c r="J647" s="427" t="str">
        <f>IFERROR(IF(I647="","",VLOOKUP(I647,国・地域!A:C,2,FALSE)),"正しい番号を入力してください")</f>
        <v/>
      </c>
      <c r="K647" s="428" t="str">
        <f>IFERROR(IF(I647="","",VLOOKUP(I647,国・地域!A:C,3,FALSE)),"正しい番号を入力してください")</f>
        <v/>
      </c>
      <c r="L647" s="382"/>
      <c r="M647" s="429"/>
      <c r="N647" s="430"/>
      <c r="O647" s="430"/>
      <c r="P647" s="430"/>
      <c r="Q647" s="430"/>
      <c r="R647" s="430"/>
      <c r="S647" s="430"/>
      <c r="T647" s="430"/>
      <c r="U647" s="431"/>
      <c r="V647" s="432"/>
      <c r="W647" s="431"/>
      <c r="X647" s="432"/>
      <c r="Y647" s="433"/>
      <c r="Z647" s="434"/>
      <c r="AA647" s="435"/>
      <c r="AB647" s="436"/>
      <c r="AC647" s="435"/>
      <c r="AD647" s="434"/>
      <c r="AE647" s="437"/>
      <c r="AF647" s="436"/>
      <c r="AG647" s="435"/>
      <c r="AH647" s="434"/>
      <c r="AI647" s="437"/>
      <c r="AJ647" s="436"/>
      <c r="AK647" s="435"/>
      <c r="AL647" s="434"/>
      <c r="AM647" s="422"/>
      <c r="AN647" s="424"/>
      <c r="AO647" s="382"/>
      <c r="AP647" s="422"/>
      <c r="AQ647" s="424"/>
      <c r="AR647" s="438"/>
      <c r="AS647" s="439"/>
      <c r="AT647" s="422"/>
      <c r="AU647" s="424"/>
      <c r="AV647" s="438"/>
      <c r="AW647" s="440"/>
      <c r="AX647" s="105" t="str">
        <f t="shared" si="211"/>
        <v/>
      </c>
      <c r="AY647" s="105" t="str">
        <f t="shared" si="212"/>
        <v/>
      </c>
      <c r="AZ647" s="540"/>
      <c r="BA647" s="513">
        <f t="shared" si="213"/>
        <v>0</v>
      </c>
      <c r="BB647" s="513">
        <f t="shared" si="214"/>
        <v>0</v>
      </c>
      <c r="BC647" s="513">
        <f t="shared" si="215"/>
        <v>0</v>
      </c>
      <c r="BD647" s="513">
        <f t="shared" si="216"/>
        <v>0</v>
      </c>
      <c r="BE647" s="513">
        <f t="shared" si="217"/>
        <v>0</v>
      </c>
      <c r="BF647" s="513">
        <f t="shared" si="210"/>
        <v>0</v>
      </c>
      <c r="BG647" s="513">
        <f t="shared" si="218"/>
        <v>0</v>
      </c>
      <c r="BH647" s="513">
        <f t="shared" si="219"/>
        <v>0</v>
      </c>
      <c r="BI647" s="513">
        <f t="shared" si="220"/>
        <v>0</v>
      </c>
      <c r="BJ647" s="513">
        <f t="shared" si="221"/>
        <v>0</v>
      </c>
      <c r="BK647" s="513">
        <f t="shared" si="222"/>
        <v>0</v>
      </c>
      <c r="BL647" s="513">
        <f t="shared" si="223"/>
        <v>0</v>
      </c>
      <c r="BM647" s="513">
        <f t="shared" si="224"/>
        <v>0</v>
      </c>
      <c r="BN647" s="513"/>
      <c r="BO647" s="513">
        <f t="shared" si="225"/>
        <v>0</v>
      </c>
      <c r="BP647" s="540"/>
      <c r="BQ647" s="540"/>
      <c r="BR647" s="540"/>
      <c r="BS647" s="540"/>
      <c r="BT647" s="540"/>
      <c r="BU647" s="540"/>
      <c r="BV647" s="540"/>
      <c r="BW647" s="539"/>
      <c r="BX647" s="539"/>
      <c r="BY647" s="539"/>
      <c r="BZ647" s="539"/>
      <c r="CA647" s="539"/>
      <c r="CB647" s="539"/>
      <c r="CC647" s="539"/>
      <c r="CD647" s="539"/>
      <c r="CE647" s="539"/>
      <c r="CF647" s="539"/>
      <c r="CG647" s="539"/>
      <c r="CH647" s="539"/>
      <c r="CI647" s="539"/>
      <c r="CJ647" s="539"/>
      <c r="CK647" s="539"/>
      <c r="CL647" s="539"/>
      <c r="CM647" s="539"/>
      <c r="CN647" s="539"/>
      <c r="CO647" s="539"/>
      <c r="CP647" s="364"/>
      <c r="CQ647" s="364"/>
    </row>
    <row r="648" spans="1:95" s="37" customFormat="1" ht="37.5" customHeight="1" x14ac:dyDescent="0.15">
      <c r="A648" s="739" t="str">
        <f>IF(B648&lt;&gt;"",設定!$C$4,"")</f>
        <v/>
      </c>
      <c r="B648" s="731" t="str">
        <f t="shared" si="208"/>
        <v/>
      </c>
      <c r="C648" s="376">
        <f t="shared" si="209"/>
        <v>636</v>
      </c>
      <c r="D648" s="766"/>
      <c r="E648" s="384"/>
      <c r="F648" s="385"/>
      <c r="G648" s="386"/>
      <c r="H648" s="387"/>
      <c r="I648" s="388"/>
      <c r="J648" s="389" t="str">
        <f>IFERROR(IF(I648="","",VLOOKUP(I648,国・地域!A:C,2,FALSE)),"正しい番号を入力してください")</f>
        <v/>
      </c>
      <c r="K648" s="390" t="str">
        <f>IFERROR(IF(I648="","",VLOOKUP(I648,国・地域!A:C,3,FALSE)),"正しい番号を入力してください")</f>
        <v/>
      </c>
      <c r="L648" s="383"/>
      <c r="M648" s="391"/>
      <c r="N648" s="392"/>
      <c r="O648" s="392"/>
      <c r="P648" s="392"/>
      <c r="Q648" s="392"/>
      <c r="R648" s="392"/>
      <c r="S648" s="392"/>
      <c r="T648" s="392"/>
      <c r="U648" s="393"/>
      <c r="V648" s="394"/>
      <c r="W648" s="393"/>
      <c r="X648" s="394"/>
      <c r="Y648" s="395"/>
      <c r="Z648" s="396"/>
      <c r="AA648" s="397"/>
      <c r="AB648" s="398"/>
      <c r="AC648" s="397"/>
      <c r="AD648" s="396"/>
      <c r="AE648" s="399"/>
      <c r="AF648" s="398"/>
      <c r="AG648" s="397"/>
      <c r="AH648" s="396"/>
      <c r="AI648" s="399"/>
      <c r="AJ648" s="398"/>
      <c r="AK648" s="397"/>
      <c r="AL648" s="396"/>
      <c r="AM648" s="384"/>
      <c r="AN648" s="386"/>
      <c r="AO648" s="383"/>
      <c r="AP648" s="384"/>
      <c r="AQ648" s="386"/>
      <c r="AR648" s="400"/>
      <c r="AS648" s="401"/>
      <c r="AT648" s="384"/>
      <c r="AU648" s="386"/>
      <c r="AV648" s="400"/>
      <c r="AW648" s="402"/>
      <c r="AX648" s="105" t="str">
        <f t="shared" si="211"/>
        <v/>
      </c>
      <c r="AY648" s="105" t="str">
        <f t="shared" si="212"/>
        <v/>
      </c>
      <c r="AZ648" s="540"/>
      <c r="BA648" s="513">
        <f t="shared" si="213"/>
        <v>0</v>
      </c>
      <c r="BB648" s="513">
        <f t="shared" si="214"/>
        <v>0</v>
      </c>
      <c r="BC648" s="513">
        <f t="shared" si="215"/>
        <v>0</v>
      </c>
      <c r="BD648" s="513">
        <f t="shared" si="216"/>
        <v>0</v>
      </c>
      <c r="BE648" s="513">
        <f t="shared" si="217"/>
        <v>0</v>
      </c>
      <c r="BF648" s="513">
        <f t="shared" si="210"/>
        <v>0</v>
      </c>
      <c r="BG648" s="513">
        <f t="shared" si="218"/>
        <v>0</v>
      </c>
      <c r="BH648" s="513">
        <f t="shared" si="219"/>
        <v>0</v>
      </c>
      <c r="BI648" s="513">
        <f t="shared" si="220"/>
        <v>0</v>
      </c>
      <c r="BJ648" s="513">
        <f t="shared" si="221"/>
        <v>0</v>
      </c>
      <c r="BK648" s="513">
        <f t="shared" si="222"/>
        <v>0</v>
      </c>
      <c r="BL648" s="513">
        <f t="shared" si="223"/>
        <v>0</v>
      </c>
      <c r="BM648" s="513">
        <f t="shared" si="224"/>
        <v>0</v>
      </c>
      <c r="BN648" s="513"/>
      <c r="BO648" s="513">
        <f t="shared" si="225"/>
        <v>0</v>
      </c>
      <c r="BP648" s="540"/>
      <c r="BQ648" s="540"/>
      <c r="BR648" s="540"/>
      <c r="BS648" s="540"/>
      <c r="BT648" s="540"/>
      <c r="BU648" s="540"/>
      <c r="BV648" s="540"/>
      <c r="BW648" s="539"/>
      <c r="BX648" s="539"/>
      <c r="BY648" s="539"/>
      <c r="BZ648" s="539"/>
      <c r="CA648" s="539"/>
      <c r="CB648" s="539"/>
      <c r="CC648" s="539"/>
      <c r="CD648" s="539"/>
      <c r="CE648" s="539"/>
      <c r="CF648" s="539"/>
      <c r="CG648" s="539"/>
      <c r="CH648" s="539"/>
      <c r="CI648" s="539"/>
      <c r="CJ648" s="539"/>
      <c r="CK648" s="539"/>
      <c r="CL648" s="539"/>
      <c r="CM648" s="539"/>
      <c r="CN648" s="539"/>
      <c r="CO648" s="539"/>
      <c r="CP648" s="364"/>
      <c r="CQ648" s="364"/>
    </row>
    <row r="649" spans="1:95" s="37" customFormat="1" ht="37.5" customHeight="1" x14ac:dyDescent="0.15">
      <c r="A649" s="687" t="str">
        <f>IF(B649&lt;&gt;"",設定!$C$4,"")</f>
        <v/>
      </c>
      <c r="B649" s="253" t="str">
        <f t="shared" si="208"/>
        <v/>
      </c>
      <c r="C649" s="444">
        <f t="shared" si="209"/>
        <v>637</v>
      </c>
      <c r="D649" s="767"/>
      <c r="E649" s="403"/>
      <c r="F649" s="404"/>
      <c r="G649" s="405"/>
      <c r="H649" s="406"/>
      <c r="I649" s="407"/>
      <c r="J649" s="408" t="str">
        <f>IFERROR(IF(I649="","",VLOOKUP(I649,国・地域!A:C,2,FALSE)),"正しい番号を入力してください")</f>
        <v/>
      </c>
      <c r="K649" s="409" t="str">
        <f>IFERROR(IF(I649="","",VLOOKUP(I649,国・地域!A:C,3,FALSE)),"正しい番号を入力してください")</f>
        <v/>
      </c>
      <c r="L649" s="381"/>
      <c r="M649" s="410"/>
      <c r="N649" s="411"/>
      <c r="O649" s="411"/>
      <c r="P649" s="411"/>
      <c r="Q649" s="411"/>
      <c r="R649" s="411"/>
      <c r="S649" s="411"/>
      <c r="T649" s="411"/>
      <c r="U649" s="412"/>
      <c r="V649" s="413"/>
      <c r="W649" s="412"/>
      <c r="X649" s="413"/>
      <c r="Y649" s="414"/>
      <c r="Z649" s="415"/>
      <c r="AA649" s="416"/>
      <c r="AB649" s="417"/>
      <c r="AC649" s="416"/>
      <c r="AD649" s="415"/>
      <c r="AE649" s="418"/>
      <c r="AF649" s="417"/>
      <c r="AG649" s="416"/>
      <c r="AH649" s="415"/>
      <c r="AI649" s="418"/>
      <c r="AJ649" s="417"/>
      <c r="AK649" s="416"/>
      <c r="AL649" s="415"/>
      <c r="AM649" s="403"/>
      <c r="AN649" s="405"/>
      <c r="AO649" s="381"/>
      <c r="AP649" s="403"/>
      <c r="AQ649" s="405"/>
      <c r="AR649" s="419"/>
      <c r="AS649" s="420"/>
      <c r="AT649" s="403"/>
      <c r="AU649" s="405"/>
      <c r="AV649" s="419"/>
      <c r="AW649" s="421"/>
      <c r="AX649" s="105" t="str">
        <f t="shared" si="211"/>
        <v/>
      </c>
      <c r="AY649" s="105" t="str">
        <f t="shared" si="212"/>
        <v/>
      </c>
      <c r="AZ649" s="540"/>
      <c r="BA649" s="513">
        <f t="shared" si="213"/>
        <v>0</v>
      </c>
      <c r="BB649" s="513">
        <f t="shared" si="214"/>
        <v>0</v>
      </c>
      <c r="BC649" s="513">
        <f t="shared" si="215"/>
        <v>0</v>
      </c>
      <c r="BD649" s="513">
        <f t="shared" si="216"/>
        <v>0</v>
      </c>
      <c r="BE649" s="513">
        <f t="shared" si="217"/>
        <v>0</v>
      </c>
      <c r="BF649" s="513">
        <f t="shared" si="210"/>
        <v>0</v>
      </c>
      <c r="BG649" s="513">
        <f t="shared" si="218"/>
        <v>0</v>
      </c>
      <c r="BH649" s="513">
        <f t="shared" si="219"/>
        <v>0</v>
      </c>
      <c r="BI649" s="513">
        <f t="shared" si="220"/>
        <v>0</v>
      </c>
      <c r="BJ649" s="513">
        <f t="shared" si="221"/>
        <v>0</v>
      </c>
      <c r="BK649" s="513">
        <f t="shared" si="222"/>
        <v>0</v>
      </c>
      <c r="BL649" s="513">
        <f t="shared" si="223"/>
        <v>0</v>
      </c>
      <c r="BM649" s="513">
        <f t="shared" si="224"/>
        <v>0</v>
      </c>
      <c r="BN649" s="513"/>
      <c r="BO649" s="513">
        <f t="shared" si="225"/>
        <v>0</v>
      </c>
      <c r="BP649" s="540"/>
      <c r="BQ649" s="540"/>
      <c r="BR649" s="540"/>
      <c r="BS649" s="540"/>
      <c r="BT649" s="540"/>
      <c r="BU649" s="540"/>
      <c r="BV649" s="540"/>
      <c r="BW649" s="539"/>
      <c r="BX649" s="539"/>
      <c r="BY649" s="539"/>
      <c r="BZ649" s="539"/>
      <c r="CA649" s="539"/>
      <c r="CB649" s="539"/>
      <c r="CC649" s="539"/>
      <c r="CD649" s="539"/>
      <c r="CE649" s="539"/>
      <c r="CF649" s="539"/>
      <c r="CG649" s="539"/>
      <c r="CH649" s="539"/>
      <c r="CI649" s="539"/>
      <c r="CJ649" s="539"/>
      <c r="CK649" s="539"/>
      <c r="CL649" s="539"/>
      <c r="CM649" s="539"/>
      <c r="CN649" s="539"/>
      <c r="CO649" s="539"/>
      <c r="CP649" s="364"/>
      <c r="CQ649" s="364"/>
    </row>
    <row r="650" spans="1:95" s="37" customFormat="1" ht="37.5" customHeight="1" x14ac:dyDescent="0.15">
      <c r="A650" s="687" t="str">
        <f>IF(B650&lt;&gt;"",設定!$C$4,"")</f>
        <v/>
      </c>
      <c r="B650" s="253" t="str">
        <f t="shared" si="208"/>
        <v/>
      </c>
      <c r="C650" s="444">
        <f t="shared" si="209"/>
        <v>638</v>
      </c>
      <c r="D650" s="767"/>
      <c r="E650" s="403"/>
      <c r="F650" s="404"/>
      <c r="G650" s="405"/>
      <c r="H650" s="406"/>
      <c r="I650" s="407"/>
      <c r="J650" s="408" t="str">
        <f>IFERROR(IF(I650="","",VLOOKUP(I650,国・地域!A:C,2,FALSE)),"正しい番号を入力してください")</f>
        <v/>
      </c>
      <c r="K650" s="409" t="str">
        <f>IFERROR(IF(I650="","",VLOOKUP(I650,国・地域!A:C,3,FALSE)),"正しい番号を入力してください")</f>
        <v/>
      </c>
      <c r="L650" s="381"/>
      <c r="M650" s="410"/>
      <c r="N650" s="411"/>
      <c r="O650" s="411"/>
      <c r="P650" s="411"/>
      <c r="Q650" s="411"/>
      <c r="R650" s="411"/>
      <c r="S650" s="411"/>
      <c r="T650" s="411"/>
      <c r="U650" s="412"/>
      <c r="V650" s="413"/>
      <c r="W650" s="412"/>
      <c r="X650" s="413"/>
      <c r="Y650" s="414"/>
      <c r="Z650" s="415"/>
      <c r="AA650" s="416"/>
      <c r="AB650" s="417"/>
      <c r="AC650" s="416"/>
      <c r="AD650" s="415"/>
      <c r="AE650" s="418"/>
      <c r="AF650" s="417"/>
      <c r="AG650" s="416"/>
      <c r="AH650" s="415"/>
      <c r="AI650" s="418"/>
      <c r="AJ650" s="417"/>
      <c r="AK650" s="416"/>
      <c r="AL650" s="415"/>
      <c r="AM650" s="403"/>
      <c r="AN650" s="405"/>
      <c r="AO650" s="381"/>
      <c r="AP650" s="403"/>
      <c r="AQ650" s="405"/>
      <c r="AR650" s="419"/>
      <c r="AS650" s="420"/>
      <c r="AT650" s="403"/>
      <c r="AU650" s="405"/>
      <c r="AV650" s="419"/>
      <c r="AW650" s="421"/>
      <c r="AX650" s="105" t="str">
        <f t="shared" si="211"/>
        <v/>
      </c>
      <c r="AY650" s="105" t="str">
        <f t="shared" si="212"/>
        <v/>
      </c>
      <c r="AZ650" s="540"/>
      <c r="BA650" s="513">
        <f t="shared" si="213"/>
        <v>0</v>
      </c>
      <c r="BB650" s="513">
        <f t="shared" si="214"/>
        <v>0</v>
      </c>
      <c r="BC650" s="513">
        <f t="shared" si="215"/>
        <v>0</v>
      </c>
      <c r="BD650" s="513">
        <f t="shared" si="216"/>
        <v>0</v>
      </c>
      <c r="BE650" s="513">
        <f t="shared" si="217"/>
        <v>0</v>
      </c>
      <c r="BF650" s="513">
        <f t="shared" si="210"/>
        <v>0</v>
      </c>
      <c r="BG650" s="513">
        <f t="shared" si="218"/>
        <v>0</v>
      </c>
      <c r="BH650" s="513">
        <f t="shared" si="219"/>
        <v>0</v>
      </c>
      <c r="BI650" s="513">
        <f t="shared" si="220"/>
        <v>0</v>
      </c>
      <c r="BJ650" s="513">
        <f t="shared" si="221"/>
        <v>0</v>
      </c>
      <c r="BK650" s="513">
        <f t="shared" si="222"/>
        <v>0</v>
      </c>
      <c r="BL650" s="513">
        <f t="shared" si="223"/>
        <v>0</v>
      </c>
      <c r="BM650" s="513">
        <f t="shared" si="224"/>
        <v>0</v>
      </c>
      <c r="BN650" s="513"/>
      <c r="BO650" s="513">
        <f t="shared" si="225"/>
        <v>0</v>
      </c>
      <c r="BP650" s="540"/>
      <c r="BQ650" s="540"/>
      <c r="BR650" s="540"/>
      <c r="BS650" s="540"/>
      <c r="BT650" s="540"/>
      <c r="BU650" s="540"/>
      <c r="BV650" s="540"/>
      <c r="BW650" s="539"/>
      <c r="BX650" s="539"/>
      <c r="BY650" s="539"/>
      <c r="BZ650" s="539"/>
      <c r="CA650" s="539"/>
      <c r="CB650" s="539"/>
      <c r="CC650" s="539"/>
      <c r="CD650" s="539"/>
      <c r="CE650" s="539"/>
      <c r="CF650" s="539"/>
      <c r="CG650" s="539"/>
      <c r="CH650" s="539"/>
      <c r="CI650" s="539"/>
      <c r="CJ650" s="539"/>
      <c r="CK650" s="539"/>
      <c r="CL650" s="539"/>
      <c r="CM650" s="539"/>
      <c r="CN650" s="539"/>
      <c r="CO650" s="539"/>
      <c r="CP650" s="364"/>
      <c r="CQ650" s="364"/>
    </row>
    <row r="651" spans="1:95" s="37" customFormat="1" ht="37.5" customHeight="1" x14ac:dyDescent="0.15">
      <c r="A651" s="687" t="str">
        <f>IF(B651&lt;&gt;"",設定!$C$4,"")</f>
        <v/>
      </c>
      <c r="B651" s="253" t="str">
        <f t="shared" si="208"/>
        <v/>
      </c>
      <c r="C651" s="444">
        <f t="shared" si="209"/>
        <v>639</v>
      </c>
      <c r="D651" s="767"/>
      <c r="E651" s="403"/>
      <c r="F651" s="404"/>
      <c r="G651" s="405"/>
      <c r="H651" s="406"/>
      <c r="I651" s="407"/>
      <c r="J651" s="408" t="str">
        <f>IFERROR(IF(I651="","",VLOOKUP(I651,国・地域!A:C,2,FALSE)),"正しい番号を入力してください")</f>
        <v/>
      </c>
      <c r="K651" s="409" t="str">
        <f>IFERROR(IF(I651="","",VLOOKUP(I651,国・地域!A:C,3,FALSE)),"正しい番号を入力してください")</f>
        <v/>
      </c>
      <c r="L651" s="381"/>
      <c r="M651" s="410"/>
      <c r="N651" s="411"/>
      <c r="O651" s="411"/>
      <c r="P651" s="411"/>
      <c r="Q651" s="411"/>
      <c r="R651" s="411"/>
      <c r="S651" s="411"/>
      <c r="T651" s="411"/>
      <c r="U651" s="412"/>
      <c r="V651" s="413"/>
      <c r="W651" s="412"/>
      <c r="X651" s="413"/>
      <c r="Y651" s="414"/>
      <c r="Z651" s="415"/>
      <c r="AA651" s="416"/>
      <c r="AB651" s="417"/>
      <c r="AC651" s="416"/>
      <c r="AD651" s="415"/>
      <c r="AE651" s="418"/>
      <c r="AF651" s="417"/>
      <c r="AG651" s="416"/>
      <c r="AH651" s="415"/>
      <c r="AI651" s="418"/>
      <c r="AJ651" s="417"/>
      <c r="AK651" s="416"/>
      <c r="AL651" s="415"/>
      <c r="AM651" s="403"/>
      <c r="AN651" s="405"/>
      <c r="AO651" s="381"/>
      <c r="AP651" s="403"/>
      <c r="AQ651" s="405"/>
      <c r="AR651" s="419"/>
      <c r="AS651" s="420"/>
      <c r="AT651" s="403"/>
      <c r="AU651" s="405"/>
      <c r="AV651" s="419"/>
      <c r="AW651" s="421"/>
      <c r="AX651" s="105" t="str">
        <f t="shared" si="211"/>
        <v/>
      </c>
      <c r="AY651" s="105" t="str">
        <f t="shared" si="212"/>
        <v/>
      </c>
      <c r="AZ651" s="540"/>
      <c r="BA651" s="513">
        <f t="shared" si="213"/>
        <v>0</v>
      </c>
      <c r="BB651" s="513">
        <f t="shared" si="214"/>
        <v>0</v>
      </c>
      <c r="BC651" s="513">
        <f t="shared" si="215"/>
        <v>0</v>
      </c>
      <c r="BD651" s="513">
        <f t="shared" si="216"/>
        <v>0</v>
      </c>
      <c r="BE651" s="513">
        <f t="shared" si="217"/>
        <v>0</v>
      </c>
      <c r="BF651" s="513">
        <f t="shared" si="210"/>
        <v>0</v>
      </c>
      <c r="BG651" s="513">
        <f t="shared" si="218"/>
        <v>0</v>
      </c>
      <c r="BH651" s="513">
        <f t="shared" si="219"/>
        <v>0</v>
      </c>
      <c r="BI651" s="513">
        <f t="shared" si="220"/>
        <v>0</v>
      </c>
      <c r="BJ651" s="513">
        <f t="shared" si="221"/>
        <v>0</v>
      </c>
      <c r="BK651" s="513">
        <f t="shared" si="222"/>
        <v>0</v>
      </c>
      <c r="BL651" s="513">
        <f t="shared" si="223"/>
        <v>0</v>
      </c>
      <c r="BM651" s="513">
        <f t="shared" si="224"/>
        <v>0</v>
      </c>
      <c r="BN651" s="513"/>
      <c r="BO651" s="513">
        <f t="shared" si="225"/>
        <v>0</v>
      </c>
      <c r="BP651" s="540"/>
      <c r="BQ651" s="540"/>
      <c r="BR651" s="540"/>
      <c r="BS651" s="540"/>
      <c r="BT651" s="540"/>
      <c r="BU651" s="540"/>
      <c r="BV651" s="540"/>
      <c r="BW651" s="539"/>
      <c r="BX651" s="539"/>
      <c r="BY651" s="539"/>
      <c r="BZ651" s="539"/>
      <c r="CA651" s="539"/>
      <c r="CB651" s="539"/>
      <c r="CC651" s="539"/>
      <c r="CD651" s="539"/>
      <c r="CE651" s="539"/>
      <c r="CF651" s="539"/>
      <c r="CG651" s="539"/>
      <c r="CH651" s="539"/>
      <c r="CI651" s="539"/>
      <c r="CJ651" s="539"/>
      <c r="CK651" s="539"/>
      <c r="CL651" s="539"/>
      <c r="CM651" s="539"/>
      <c r="CN651" s="539"/>
      <c r="CO651" s="539"/>
      <c r="CP651" s="364"/>
      <c r="CQ651" s="364"/>
    </row>
    <row r="652" spans="1:95" s="37" customFormat="1" ht="37.5" customHeight="1" x14ac:dyDescent="0.15">
      <c r="A652" s="738" t="str">
        <f>IF(B652&lt;&gt;"",設定!$C$4,"")</f>
        <v/>
      </c>
      <c r="B652" s="254" t="str">
        <f t="shared" si="208"/>
        <v/>
      </c>
      <c r="C652" s="445">
        <f t="shared" si="209"/>
        <v>640</v>
      </c>
      <c r="D652" s="768"/>
      <c r="E652" s="422"/>
      <c r="F652" s="423"/>
      <c r="G652" s="424"/>
      <c r="H652" s="425"/>
      <c r="I652" s="426"/>
      <c r="J652" s="427" t="str">
        <f>IFERROR(IF(I652="","",VLOOKUP(I652,国・地域!A:C,2,FALSE)),"正しい番号を入力してください")</f>
        <v/>
      </c>
      <c r="K652" s="428" t="str">
        <f>IFERROR(IF(I652="","",VLOOKUP(I652,国・地域!A:C,3,FALSE)),"正しい番号を入力してください")</f>
        <v/>
      </c>
      <c r="L652" s="382"/>
      <c r="M652" s="429"/>
      <c r="N652" s="430"/>
      <c r="O652" s="430"/>
      <c r="P652" s="430"/>
      <c r="Q652" s="430"/>
      <c r="R652" s="430"/>
      <c r="S652" s="430"/>
      <c r="T652" s="430"/>
      <c r="U652" s="431"/>
      <c r="V652" s="432"/>
      <c r="W652" s="431"/>
      <c r="X652" s="432"/>
      <c r="Y652" s="433"/>
      <c r="Z652" s="434"/>
      <c r="AA652" s="435"/>
      <c r="AB652" s="436"/>
      <c r="AC652" s="435"/>
      <c r="AD652" s="434"/>
      <c r="AE652" s="437"/>
      <c r="AF652" s="436"/>
      <c r="AG652" s="435"/>
      <c r="AH652" s="434"/>
      <c r="AI652" s="437"/>
      <c r="AJ652" s="436"/>
      <c r="AK652" s="435"/>
      <c r="AL652" s="434"/>
      <c r="AM652" s="422"/>
      <c r="AN652" s="424"/>
      <c r="AO652" s="382"/>
      <c r="AP652" s="422"/>
      <c r="AQ652" s="424"/>
      <c r="AR652" s="438"/>
      <c r="AS652" s="439"/>
      <c r="AT652" s="422"/>
      <c r="AU652" s="424"/>
      <c r="AV652" s="438"/>
      <c r="AW652" s="440"/>
      <c r="AX652" s="105" t="str">
        <f t="shared" si="211"/>
        <v/>
      </c>
      <c r="AY652" s="105" t="str">
        <f t="shared" si="212"/>
        <v/>
      </c>
      <c r="AZ652" s="540"/>
      <c r="BA652" s="513">
        <f t="shared" si="213"/>
        <v>0</v>
      </c>
      <c r="BB652" s="513">
        <f t="shared" si="214"/>
        <v>0</v>
      </c>
      <c r="BC652" s="513">
        <f t="shared" si="215"/>
        <v>0</v>
      </c>
      <c r="BD652" s="513">
        <f t="shared" si="216"/>
        <v>0</v>
      </c>
      <c r="BE652" s="513">
        <f t="shared" si="217"/>
        <v>0</v>
      </c>
      <c r="BF652" s="513">
        <f t="shared" si="210"/>
        <v>0</v>
      </c>
      <c r="BG652" s="513">
        <f t="shared" si="218"/>
        <v>0</v>
      </c>
      <c r="BH652" s="513">
        <f t="shared" si="219"/>
        <v>0</v>
      </c>
      <c r="BI652" s="513">
        <f t="shared" si="220"/>
        <v>0</v>
      </c>
      <c r="BJ652" s="513">
        <f t="shared" si="221"/>
        <v>0</v>
      </c>
      <c r="BK652" s="513">
        <f t="shared" si="222"/>
        <v>0</v>
      </c>
      <c r="BL652" s="513">
        <f t="shared" si="223"/>
        <v>0</v>
      </c>
      <c r="BM652" s="513">
        <f t="shared" si="224"/>
        <v>0</v>
      </c>
      <c r="BN652" s="513"/>
      <c r="BO652" s="513">
        <f t="shared" si="225"/>
        <v>0</v>
      </c>
      <c r="BP652" s="540"/>
      <c r="BQ652" s="540"/>
      <c r="BR652" s="540"/>
      <c r="BS652" s="540"/>
      <c r="BT652" s="540"/>
      <c r="BU652" s="540"/>
      <c r="BV652" s="540"/>
      <c r="BW652" s="539"/>
      <c r="BX652" s="539"/>
      <c r="BY652" s="539"/>
      <c r="BZ652" s="539"/>
      <c r="CA652" s="539"/>
      <c r="CB652" s="539"/>
      <c r="CC652" s="539"/>
      <c r="CD652" s="539"/>
      <c r="CE652" s="539"/>
      <c r="CF652" s="539"/>
      <c r="CG652" s="539"/>
      <c r="CH652" s="539"/>
      <c r="CI652" s="539"/>
      <c r="CJ652" s="539"/>
      <c r="CK652" s="539"/>
      <c r="CL652" s="539"/>
      <c r="CM652" s="539"/>
      <c r="CN652" s="539"/>
      <c r="CO652" s="539"/>
      <c r="CP652" s="364"/>
      <c r="CQ652" s="364"/>
    </row>
    <row r="653" spans="1:95" s="37" customFormat="1" ht="37.5" customHeight="1" x14ac:dyDescent="0.15">
      <c r="A653" s="739" t="str">
        <f>IF(B653&lt;&gt;"",設定!$C$4,"")</f>
        <v/>
      </c>
      <c r="B653" s="731" t="str">
        <f t="shared" si="208"/>
        <v/>
      </c>
      <c r="C653" s="376">
        <f t="shared" si="209"/>
        <v>641</v>
      </c>
      <c r="D653" s="766"/>
      <c r="E653" s="384"/>
      <c r="F653" s="385"/>
      <c r="G653" s="386"/>
      <c r="H653" s="387"/>
      <c r="I653" s="388"/>
      <c r="J653" s="389" t="str">
        <f>IFERROR(IF(I653="","",VLOOKUP(I653,国・地域!A:C,2,FALSE)),"正しい番号を入力してください")</f>
        <v/>
      </c>
      <c r="K653" s="390" t="str">
        <f>IFERROR(IF(I653="","",VLOOKUP(I653,国・地域!A:C,3,FALSE)),"正しい番号を入力してください")</f>
        <v/>
      </c>
      <c r="L653" s="383"/>
      <c r="M653" s="391"/>
      <c r="N653" s="392"/>
      <c r="O653" s="392"/>
      <c r="P653" s="392"/>
      <c r="Q653" s="392"/>
      <c r="R653" s="392"/>
      <c r="S653" s="392"/>
      <c r="T653" s="392"/>
      <c r="U653" s="393"/>
      <c r="V653" s="394"/>
      <c r="W653" s="393"/>
      <c r="X653" s="394"/>
      <c r="Y653" s="395"/>
      <c r="Z653" s="396"/>
      <c r="AA653" s="397"/>
      <c r="AB653" s="398"/>
      <c r="AC653" s="397"/>
      <c r="AD653" s="396"/>
      <c r="AE653" s="399"/>
      <c r="AF653" s="398"/>
      <c r="AG653" s="397"/>
      <c r="AH653" s="396"/>
      <c r="AI653" s="399"/>
      <c r="AJ653" s="398"/>
      <c r="AK653" s="397"/>
      <c r="AL653" s="396"/>
      <c r="AM653" s="384"/>
      <c r="AN653" s="386"/>
      <c r="AO653" s="383"/>
      <c r="AP653" s="384"/>
      <c r="AQ653" s="386"/>
      <c r="AR653" s="400"/>
      <c r="AS653" s="401"/>
      <c r="AT653" s="384"/>
      <c r="AU653" s="386"/>
      <c r="AV653" s="400"/>
      <c r="AW653" s="402"/>
      <c r="AX653" s="105" t="str">
        <f t="shared" si="211"/>
        <v/>
      </c>
      <c r="AY653" s="105" t="str">
        <f t="shared" si="212"/>
        <v/>
      </c>
      <c r="AZ653" s="540"/>
      <c r="BA653" s="513">
        <f t="shared" si="213"/>
        <v>0</v>
      </c>
      <c r="BB653" s="513">
        <f t="shared" si="214"/>
        <v>0</v>
      </c>
      <c r="BC653" s="513">
        <f t="shared" si="215"/>
        <v>0</v>
      </c>
      <c r="BD653" s="513">
        <f t="shared" si="216"/>
        <v>0</v>
      </c>
      <c r="BE653" s="513">
        <f t="shared" si="217"/>
        <v>0</v>
      </c>
      <c r="BF653" s="513">
        <f t="shared" si="210"/>
        <v>0</v>
      </c>
      <c r="BG653" s="513">
        <f t="shared" si="218"/>
        <v>0</v>
      </c>
      <c r="BH653" s="513">
        <f t="shared" si="219"/>
        <v>0</v>
      </c>
      <c r="BI653" s="513">
        <f t="shared" si="220"/>
        <v>0</v>
      </c>
      <c r="BJ653" s="513">
        <f t="shared" si="221"/>
        <v>0</v>
      </c>
      <c r="BK653" s="513">
        <f t="shared" si="222"/>
        <v>0</v>
      </c>
      <c r="BL653" s="513">
        <f t="shared" si="223"/>
        <v>0</v>
      </c>
      <c r="BM653" s="513">
        <f t="shared" si="224"/>
        <v>0</v>
      </c>
      <c r="BN653" s="513"/>
      <c r="BO653" s="513">
        <f t="shared" si="225"/>
        <v>0</v>
      </c>
      <c r="BP653" s="540"/>
      <c r="BQ653" s="540"/>
      <c r="BR653" s="540"/>
      <c r="BS653" s="540"/>
      <c r="BT653" s="540"/>
      <c r="BU653" s="540"/>
      <c r="BV653" s="540"/>
      <c r="BW653" s="539"/>
      <c r="BX653" s="539"/>
      <c r="BY653" s="539"/>
      <c r="BZ653" s="539"/>
      <c r="CA653" s="539"/>
      <c r="CB653" s="539"/>
      <c r="CC653" s="539"/>
      <c r="CD653" s="539"/>
      <c r="CE653" s="539"/>
      <c r="CF653" s="539"/>
      <c r="CG653" s="539"/>
      <c r="CH653" s="539"/>
      <c r="CI653" s="539"/>
      <c r="CJ653" s="539"/>
      <c r="CK653" s="539"/>
      <c r="CL653" s="539"/>
      <c r="CM653" s="539"/>
      <c r="CN653" s="539"/>
      <c r="CO653" s="539"/>
      <c r="CP653" s="364"/>
      <c r="CQ653" s="364"/>
    </row>
    <row r="654" spans="1:95" s="37" customFormat="1" ht="37.5" customHeight="1" x14ac:dyDescent="0.15">
      <c r="A654" s="687" t="str">
        <f>IF(B654&lt;&gt;"",設定!$C$4,"")</f>
        <v/>
      </c>
      <c r="B654" s="253" t="str">
        <f t="shared" ref="B654:B711" si="226">IF(COUNTA(D654:I654,L654)&gt;0,$B$7,"")</f>
        <v/>
      </c>
      <c r="C654" s="444">
        <f t="shared" ref="C654:C717" si="227">ROW()-12</f>
        <v>642</v>
      </c>
      <c r="D654" s="767"/>
      <c r="E654" s="403"/>
      <c r="F654" s="404"/>
      <c r="G654" s="405"/>
      <c r="H654" s="406"/>
      <c r="I654" s="407"/>
      <c r="J654" s="408" t="str">
        <f>IFERROR(IF(I654="","",VLOOKUP(I654,国・地域!A:C,2,FALSE)),"正しい番号を入力してください")</f>
        <v/>
      </c>
      <c r="K654" s="409" t="str">
        <f>IFERROR(IF(I654="","",VLOOKUP(I654,国・地域!A:C,3,FALSE)),"正しい番号を入力してください")</f>
        <v/>
      </c>
      <c r="L654" s="381"/>
      <c r="M654" s="410"/>
      <c r="N654" s="411"/>
      <c r="O654" s="411"/>
      <c r="P654" s="411"/>
      <c r="Q654" s="411"/>
      <c r="R654" s="411"/>
      <c r="S654" s="411"/>
      <c r="T654" s="411"/>
      <c r="U654" s="412"/>
      <c r="V654" s="413"/>
      <c r="W654" s="412"/>
      <c r="X654" s="413"/>
      <c r="Y654" s="414"/>
      <c r="Z654" s="415"/>
      <c r="AA654" s="416"/>
      <c r="AB654" s="417"/>
      <c r="AC654" s="416"/>
      <c r="AD654" s="415"/>
      <c r="AE654" s="418"/>
      <c r="AF654" s="417"/>
      <c r="AG654" s="416"/>
      <c r="AH654" s="415"/>
      <c r="AI654" s="418"/>
      <c r="AJ654" s="417"/>
      <c r="AK654" s="416"/>
      <c r="AL654" s="415"/>
      <c r="AM654" s="403"/>
      <c r="AN654" s="405"/>
      <c r="AO654" s="381"/>
      <c r="AP654" s="403"/>
      <c r="AQ654" s="405"/>
      <c r="AR654" s="419"/>
      <c r="AS654" s="420"/>
      <c r="AT654" s="403"/>
      <c r="AU654" s="405"/>
      <c r="AV654" s="419"/>
      <c r="AW654" s="421"/>
      <c r="AX654" s="105" t="str">
        <f t="shared" si="211"/>
        <v/>
      </c>
      <c r="AY654" s="105" t="str">
        <f t="shared" si="212"/>
        <v/>
      </c>
      <c r="AZ654" s="540"/>
      <c r="BA654" s="513">
        <f t="shared" si="213"/>
        <v>0</v>
      </c>
      <c r="BB654" s="513">
        <f t="shared" si="214"/>
        <v>0</v>
      </c>
      <c r="BC654" s="513">
        <f t="shared" si="215"/>
        <v>0</v>
      </c>
      <c r="BD654" s="513">
        <f t="shared" si="216"/>
        <v>0</v>
      </c>
      <c r="BE654" s="513">
        <f t="shared" si="217"/>
        <v>0</v>
      </c>
      <c r="BF654" s="513">
        <f t="shared" ref="BF654:BF711" si="228">IF(AND($D654&lt;&gt;"",$M654="○",OR(W654="",X654="")),1,0)</f>
        <v>0</v>
      </c>
      <c r="BG654" s="513">
        <f t="shared" si="218"/>
        <v>0</v>
      </c>
      <c r="BH654" s="513">
        <f t="shared" si="219"/>
        <v>0</v>
      </c>
      <c r="BI654" s="513">
        <f t="shared" si="220"/>
        <v>0</v>
      </c>
      <c r="BJ654" s="513">
        <f t="shared" si="221"/>
        <v>0</v>
      </c>
      <c r="BK654" s="513">
        <f t="shared" si="222"/>
        <v>0</v>
      </c>
      <c r="BL654" s="513">
        <f t="shared" si="223"/>
        <v>0</v>
      </c>
      <c r="BM654" s="513">
        <f t="shared" si="224"/>
        <v>0</v>
      </c>
      <c r="BN654" s="513"/>
      <c r="BO654" s="513">
        <f t="shared" si="225"/>
        <v>0</v>
      </c>
      <c r="BP654" s="540"/>
      <c r="BQ654" s="540"/>
      <c r="BR654" s="540"/>
      <c r="BS654" s="540"/>
      <c r="BT654" s="540"/>
      <c r="BU654" s="540"/>
      <c r="BV654" s="540"/>
      <c r="BW654" s="539"/>
      <c r="BX654" s="539"/>
      <c r="BY654" s="539"/>
      <c r="BZ654" s="539"/>
      <c r="CA654" s="539"/>
      <c r="CB654" s="539"/>
      <c r="CC654" s="539"/>
      <c r="CD654" s="539"/>
      <c r="CE654" s="539"/>
      <c r="CF654" s="539"/>
      <c r="CG654" s="539"/>
      <c r="CH654" s="539"/>
      <c r="CI654" s="539"/>
      <c r="CJ654" s="539"/>
      <c r="CK654" s="539"/>
      <c r="CL654" s="539"/>
      <c r="CM654" s="539"/>
      <c r="CN654" s="539"/>
      <c r="CO654" s="539"/>
      <c r="CP654" s="364"/>
      <c r="CQ654" s="364"/>
    </row>
    <row r="655" spans="1:95" s="37" customFormat="1" ht="37.5" customHeight="1" x14ac:dyDescent="0.15">
      <c r="A655" s="687" t="str">
        <f>IF(B655&lt;&gt;"",設定!$C$4,"")</f>
        <v/>
      </c>
      <c r="B655" s="253" t="str">
        <f t="shared" si="226"/>
        <v/>
      </c>
      <c r="C655" s="444">
        <f t="shared" si="227"/>
        <v>643</v>
      </c>
      <c r="D655" s="767"/>
      <c r="E655" s="403"/>
      <c r="F655" s="404"/>
      <c r="G655" s="405"/>
      <c r="H655" s="406"/>
      <c r="I655" s="407"/>
      <c r="J655" s="408" t="str">
        <f>IFERROR(IF(I655="","",VLOOKUP(I655,国・地域!A:C,2,FALSE)),"正しい番号を入力してください")</f>
        <v/>
      </c>
      <c r="K655" s="409" t="str">
        <f>IFERROR(IF(I655="","",VLOOKUP(I655,国・地域!A:C,3,FALSE)),"正しい番号を入力してください")</f>
        <v/>
      </c>
      <c r="L655" s="381"/>
      <c r="M655" s="410"/>
      <c r="N655" s="411"/>
      <c r="O655" s="411"/>
      <c r="P655" s="411"/>
      <c r="Q655" s="411"/>
      <c r="R655" s="411"/>
      <c r="S655" s="411"/>
      <c r="T655" s="411"/>
      <c r="U655" s="412"/>
      <c r="V655" s="413"/>
      <c r="W655" s="412"/>
      <c r="X655" s="413"/>
      <c r="Y655" s="414"/>
      <c r="Z655" s="415"/>
      <c r="AA655" s="416"/>
      <c r="AB655" s="417"/>
      <c r="AC655" s="416"/>
      <c r="AD655" s="415"/>
      <c r="AE655" s="418"/>
      <c r="AF655" s="417"/>
      <c r="AG655" s="416"/>
      <c r="AH655" s="415"/>
      <c r="AI655" s="418"/>
      <c r="AJ655" s="417"/>
      <c r="AK655" s="416"/>
      <c r="AL655" s="415"/>
      <c r="AM655" s="403"/>
      <c r="AN655" s="405"/>
      <c r="AO655" s="381"/>
      <c r="AP655" s="403"/>
      <c r="AQ655" s="405"/>
      <c r="AR655" s="419"/>
      <c r="AS655" s="420"/>
      <c r="AT655" s="403"/>
      <c r="AU655" s="405"/>
      <c r="AV655" s="419"/>
      <c r="AW655" s="421"/>
      <c r="AX655" s="105" t="str">
        <f t="shared" si="211"/>
        <v/>
      </c>
      <c r="AY655" s="105" t="str">
        <f t="shared" si="212"/>
        <v/>
      </c>
      <c r="AZ655" s="540"/>
      <c r="BA655" s="513">
        <f t="shared" si="213"/>
        <v>0</v>
      </c>
      <c r="BB655" s="513">
        <f t="shared" si="214"/>
        <v>0</v>
      </c>
      <c r="BC655" s="513">
        <f t="shared" si="215"/>
        <v>0</v>
      </c>
      <c r="BD655" s="513">
        <f t="shared" si="216"/>
        <v>0</v>
      </c>
      <c r="BE655" s="513">
        <f t="shared" si="217"/>
        <v>0</v>
      </c>
      <c r="BF655" s="513">
        <f t="shared" si="228"/>
        <v>0</v>
      </c>
      <c r="BG655" s="513">
        <f t="shared" si="218"/>
        <v>0</v>
      </c>
      <c r="BH655" s="513">
        <f t="shared" si="219"/>
        <v>0</v>
      </c>
      <c r="BI655" s="513">
        <f t="shared" si="220"/>
        <v>0</v>
      </c>
      <c r="BJ655" s="513">
        <f t="shared" si="221"/>
        <v>0</v>
      </c>
      <c r="BK655" s="513">
        <f t="shared" si="222"/>
        <v>0</v>
      </c>
      <c r="BL655" s="513">
        <f t="shared" si="223"/>
        <v>0</v>
      </c>
      <c r="BM655" s="513">
        <f t="shared" si="224"/>
        <v>0</v>
      </c>
      <c r="BN655" s="513"/>
      <c r="BO655" s="513">
        <f t="shared" si="225"/>
        <v>0</v>
      </c>
      <c r="BP655" s="540"/>
      <c r="BQ655" s="540"/>
      <c r="BR655" s="540"/>
      <c r="BS655" s="540"/>
      <c r="BT655" s="540"/>
      <c r="BU655" s="540"/>
      <c r="BV655" s="540"/>
      <c r="BW655" s="539"/>
      <c r="BX655" s="539"/>
      <c r="BY655" s="539"/>
      <c r="BZ655" s="539"/>
      <c r="CA655" s="539"/>
      <c r="CB655" s="539"/>
      <c r="CC655" s="539"/>
      <c r="CD655" s="539"/>
      <c r="CE655" s="539"/>
      <c r="CF655" s="539"/>
      <c r="CG655" s="539"/>
      <c r="CH655" s="539"/>
      <c r="CI655" s="539"/>
      <c r="CJ655" s="539"/>
      <c r="CK655" s="539"/>
      <c r="CL655" s="539"/>
      <c r="CM655" s="539"/>
      <c r="CN655" s="539"/>
      <c r="CO655" s="539"/>
      <c r="CP655" s="364"/>
      <c r="CQ655" s="364"/>
    </row>
    <row r="656" spans="1:95" s="37" customFormat="1" ht="37.5" customHeight="1" x14ac:dyDescent="0.15">
      <c r="A656" s="687" t="str">
        <f>IF(B656&lt;&gt;"",設定!$C$4,"")</f>
        <v/>
      </c>
      <c r="B656" s="253" t="str">
        <f t="shared" si="226"/>
        <v/>
      </c>
      <c r="C656" s="444">
        <f t="shared" si="227"/>
        <v>644</v>
      </c>
      <c r="D656" s="767"/>
      <c r="E656" s="403"/>
      <c r="F656" s="404"/>
      <c r="G656" s="405"/>
      <c r="H656" s="406"/>
      <c r="I656" s="407"/>
      <c r="J656" s="408" t="str">
        <f>IFERROR(IF(I656="","",VLOOKUP(I656,国・地域!A:C,2,FALSE)),"正しい番号を入力してください")</f>
        <v/>
      </c>
      <c r="K656" s="409" t="str">
        <f>IFERROR(IF(I656="","",VLOOKUP(I656,国・地域!A:C,3,FALSE)),"正しい番号を入力してください")</f>
        <v/>
      </c>
      <c r="L656" s="381"/>
      <c r="M656" s="410"/>
      <c r="N656" s="411"/>
      <c r="O656" s="411"/>
      <c r="P656" s="411"/>
      <c r="Q656" s="411"/>
      <c r="R656" s="411"/>
      <c r="S656" s="411"/>
      <c r="T656" s="411"/>
      <c r="U656" s="412"/>
      <c r="V656" s="413"/>
      <c r="W656" s="412"/>
      <c r="X656" s="413"/>
      <c r="Y656" s="414"/>
      <c r="Z656" s="415"/>
      <c r="AA656" s="416"/>
      <c r="AB656" s="417"/>
      <c r="AC656" s="416"/>
      <c r="AD656" s="415"/>
      <c r="AE656" s="418"/>
      <c r="AF656" s="417"/>
      <c r="AG656" s="416"/>
      <c r="AH656" s="415"/>
      <c r="AI656" s="418"/>
      <c r="AJ656" s="417"/>
      <c r="AK656" s="416"/>
      <c r="AL656" s="415"/>
      <c r="AM656" s="403"/>
      <c r="AN656" s="405"/>
      <c r="AO656" s="381"/>
      <c r="AP656" s="403"/>
      <c r="AQ656" s="405"/>
      <c r="AR656" s="419"/>
      <c r="AS656" s="420"/>
      <c r="AT656" s="403"/>
      <c r="AU656" s="405"/>
      <c r="AV656" s="419"/>
      <c r="AW656" s="421"/>
      <c r="AX656" s="105" t="str">
        <f t="shared" si="211"/>
        <v/>
      </c>
      <c r="AY656" s="105" t="str">
        <f t="shared" si="212"/>
        <v/>
      </c>
      <c r="AZ656" s="540"/>
      <c r="BA656" s="513">
        <f t="shared" si="213"/>
        <v>0</v>
      </c>
      <c r="BB656" s="513">
        <f t="shared" si="214"/>
        <v>0</v>
      </c>
      <c r="BC656" s="513">
        <f t="shared" si="215"/>
        <v>0</v>
      </c>
      <c r="BD656" s="513">
        <f t="shared" si="216"/>
        <v>0</v>
      </c>
      <c r="BE656" s="513">
        <f t="shared" si="217"/>
        <v>0</v>
      </c>
      <c r="BF656" s="513">
        <f t="shared" si="228"/>
        <v>0</v>
      </c>
      <c r="BG656" s="513">
        <f t="shared" si="218"/>
        <v>0</v>
      </c>
      <c r="BH656" s="513">
        <f t="shared" si="219"/>
        <v>0</v>
      </c>
      <c r="BI656" s="513">
        <f t="shared" si="220"/>
        <v>0</v>
      </c>
      <c r="BJ656" s="513">
        <f t="shared" si="221"/>
        <v>0</v>
      </c>
      <c r="BK656" s="513">
        <f t="shared" si="222"/>
        <v>0</v>
      </c>
      <c r="BL656" s="513">
        <f t="shared" si="223"/>
        <v>0</v>
      </c>
      <c r="BM656" s="513">
        <f t="shared" si="224"/>
        <v>0</v>
      </c>
      <c r="BN656" s="513"/>
      <c r="BO656" s="513">
        <f t="shared" si="225"/>
        <v>0</v>
      </c>
      <c r="BP656" s="540"/>
      <c r="BQ656" s="540"/>
      <c r="BR656" s="540"/>
      <c r="BS656" s="540"/>
      <c r="BT656" s="540"/>
      <c r="BU656" s="540"/>
      <c r="BV656" s="540"/>
      <c r="BW656" s="539"/>
      <c r="BX656" s="539"/>
      <c r="BY656" s="539"/>
      <c r="BZ656" s="539"/>
      <c r="CA656" s="539"/>
      <c r="CB656" s="539"/>
      <c r="CC656" s="539"/>
      <c r="CD656" s="539"/>
      <c r="CE656" s="539"/>
      <c r="CF656" s="539"/>
      <c r="CG656" s="539"/>
      <c r="CH656" s="539"/>
      <c r="CI656" s="539"/>
      <c r="CJ656" s="539"/>
      <c r="CK656" s="539"/>
      <c r="CL656" s="539"/>
      <c r="CM656" s="539"/>
      <c r="CN656" s="539"/>
      <c r="CO656" s="539"/>
      <c r="CP656" s="364"/>
      <c r="CQ656" s="364"/>
    </row>
    <row r="657" spans="1:95" s="37" customFormat="1" ht="37.5" customHeight="1" x14ac:dyDescent="0.15">
      <c r="A657" s="738" t="str">
        <f>IF(B657&lt;&gt;"",設定!$C$4,"")</f>
        <v/>
      </c>
      <c r="B657" s="254" t="str">
        <f t="shared" si="226"/>
        <v/>
      </c>
      <c r="C657" s="445">
        <f t="shared" si="227"/>
        <v>645</v>
      </c>
      <c r="D657" s="768"/>
      <c r="E657" s="422"/>
      <c r="F657" s="423"/>
      <c r="G657" s="424"/>
      <c r="H657" s="425"/>
      <c r="I657" s="426"/>
      <c r="J657" s="427" t="str">
        <f>IFERROR(IF(I657="","",VLOOKUP(I657,国・地域!A:C,2,FALSE)),"正しい番号を入力してください")</f>
        <v/>
      </c>
      <c r="K657" s="428" t="str">
        <f>IFERROR(IF(I657="","",VLOOKUP(I657,国・地域!A:C,3,FALSE)),"正しい番号を入力してください")</f>
        <v/>
      </c>
      <c r="L657" s="382"/>
      <c r="M657" s="429"/>
      <c r="N657" s="430"/>
      <c r="O657" s="430"/>
      <c r="P657" s="430"/>
      <c r="Q657" s="430"/>
      <c r="R657" s="430"/>
      <c r="S657" s="430"/>
      <c r="T657" s="430"/>
      <c r="U657" s="431"/>
      <c r="V657" s="432"/>
      <c r="W657" s="431"/>
      <c r="X657" s="432"/>
      <c r="Y657" s="433"/>
      <c r="Z657" s="434"/>
      <c r="AA657" s="435"/>
      <c r="AB657" s="436"/>
      <c r="AC657" s="435"/>
      <c r="AD657" s="434"/>
      <c r="AE657" s="437"/>
      <c r="AF657" s="436"/>
      <c r="AG657" s="435"/>
      <c r="AH657" s="434"/>
      <c r="AI657" s="437"/>
      <c r="AJ657" s="436"/>
      <c r="AK657" s="435"/>
      <c r="AL657" s="434"/>
      <c r="AM657" s="422"/>
      <c r="AN657" s="424"/>
      <c r="AO657" s="382"/>
      <c r="AP657" s="422"/>
      <c r="AQ657" s="424"/>
      <c r="AR657" s="438"/>
      <c r="AS657" s="439"/>
      <c r="AT657" s="422"/>
      <c r="AU657" s="424"/>
      <c r="AV657" s="438"/>
      <c r="AW657" s="440"/>
      <c r="AX657" s="105" t="str">
        <f t="shared" si="211"/>
        <v/>
      </c>
      <c r="AY657" s="105" t="str">
        <f t="shared" si="212"/>
        <v/>
      </c>
      <c r="AZ657" s="540"/>
      <c r="BA657" s="513">
        <f t="shared" si="213"/>
        <v>0</v>
      </c>
      <c r="BB657" s="513">
        <f t="shared" si="214"/>
        <v>0</v>
      </c>
      <c r="BC657" s="513">
        <f t="shared" si="215"/>
        <v>0</v>
      </c>
      <c r="BD657" s="513">
        <f t="shared" si="216"/>
        <v>0</v>
      </c>
      <c r="BE657" s="513">
        <f t="shared" si="217"/>
        <v>0</v>
      </c>
      <c r="BF657" s="513">
        <f t="shared" si="228"/>
        <v>0</v>
      </c>
      <c r="BG657" s="513">
        <f t="shared" si="218"/>
        <v>0</v>
      </c>
      <c r="BH657" s="513">
        <f t="shared" si="219"/>
        <v>0</v>
      </c>
      <c r="BI657" s="513">
        <f t="shared" si="220"/>
        <v>0</v>
      </c>
      <c r="BJ657" s="513">
        <f t="shared" si="221"/>
        <v>0</v>
      </c>
      <c r="BK657" s="513">
        <f t="shared" si="222"/>
        <v>0</v>
      </c>
      <c r="BL657" s="513">
        <f t="shared" si="223"/>
        <v>0</v>
      </c>
      <c r="BM657" s="513">
        <f t="shared" si="224"/>
        <v>0</v>
      </c>
      <c r="BN657" s="513"/>
      <c r="BO657" s="513">
        <f t="shared" si="225"/>
        <v>0</v>
      </c>
      <c r="BP657" s="540"/>
      <c r="BQ657" s="540"/>
      <c r="BR657" s="540"/>
      <c r="BS657" s="540"/>
      <c r="BT657" s="540"/>
      <c r="BU657" s="540"/>
      <c r="BV657" s="540"/>
      <c r="BW657" s="539"/>
      <c r="BX657" s="539"/>
      <c r="BY657" s="539"/>
      <c r="BZ657" s="539"/>
      <c r="CA657" s="539"/>
      <c r="CB657" s="539"/>
      <c r="CC657" s="539"/>
      <c r="CD657" s="539"/>
      <c r="CE657" s="539"/>
      <c r="CF657" s="539"/>
      <c r="CG657" s="539"/>
      <c r="CH657" s="539"/>
      <c r="CI657" s="539"/>
      <c r="CJ657" s="539"/>
      <c r="CK657" s="539"/>
      <c r="CL657" s="539"/>
      <c r="CM657" s="539"/>
      <c r="CN657" s="539"/>
      <c r="CO657" s="539"/>
      <c r="CP657" s="364"/>
      <c r="CQ657" s="364"/>
    </row>
    <row r="658" spans="1:95" s="37" customFormat="1" ht="37.5" customHeight="1" x14ac:dyDescent="0.15">
      <c r="A658" s="739" t="str">
        <f>IF(B658&lt;&gt;"",設定!$C$4,"")</f>
        <v/>
      </c>
      <c r="B658" s="731" t="str">
        <f t="shared" si="226"/>
        <v/>
      </c>
      <c r="C658" s="376">
        <f t="shared" si="227"/>
        <v>646</v>
      </c>
      <c r="D658" s="766"/>
      <c r="E658" s="384"/>
      <c r="F658" s="385"/>
      <c r="G658" s="386"/>
      <c r="H658" s="387"/>
      <c r="I658" s="388"/>
      <c r="J658" s="389" t="str">
        <f>IFERROR(IF(I658="","",VLOOKUP(I658,国・地域!A:C,2,FALSE)),"正しい番号を入力してください")</f>
        <v/>
      </c>
      <c r="K658" s="390" t="str">
        <f>IFERROR(IF(I658="","",VLOOKUP(I658,国・地域!A:C,3,FALSE)),"正しい番号を入力してください")</f>
        <v/>
      </c>
      <c r="L658" s="383"/>
      <c r="M658" s="391"/>
      <c r="N658" s="392"/>
      <c r="O658" s="392"/>
      <c r="P658" s="392"/>
      <c r="Q658" s="392"/>
      <c r="R658" s="392"/>
      <c r="S658" s="392"/>
      <c r="T658" s="392"/>
      <c r="U658" s="393"/>
      <c r="V658" s="394"/>
      <c r="W658" s="393"/>
      <c r="X658" s="394"/>
      <c r="Y658" s="395"/>
      <c r="Z658" s="396"/>
      <c r="AA658" s="397"/>
      <c r="AB658" s="398"/>
      <c r="AC658" s="397"/>
      <c r="AD658" s="396"/>
      <c r="AE658" s="399"/>
      <c r="AF658" s="398"/>
      <c r="AG658" s="397"/>
      <c r="AH658" s="396"/>
      <c r="AI658" s="399"/>
      <c r="AJ658" s="398"/>
      <c r="AK658" s="397"/>
      <c r="AL658" s="396"/>
      <c r="AM658" s="384"/>
      <c r="AN658" s="386"/>
      <c r="AO658" s="383"/>
      <c r="AP658" s="384"/>
      <c r="AQ658" s="386"/>
      <c r="AR658" s="400"/>
      <c r="AS658" s="401"/>
      <c r="AT658" s="384"/>
      <c r="AU658" s="386"/>
      <c r="AV658" s="400"/>
      <c r="AW658" s="402"/>
      <c r="AX658" s="105" t="str">
        <f t="shared" si="211"/>
        <v/>
      </c>
      <c r="AY658" s="105" t="str">
        <f t="shared" si="212"/>
        <v/>
      </c>
      <c r="AZ658" s="540"/>
      <c r="BA658" s="513">
        <f t="shared" si="213"/>
        <v>0</v>
      </c>
      <c r="BB658" s="513">
        <f t="shared" si="214"/>
        <v>0</v>
      </c>
      <c r="BC658" s="513">
        <f t="shared" si="215"/>
        <v>0</v>
      </c>
      <c r="BD658" s="513">
        <f t="shared" si="216"/>
        <v>0</v>
      </c>
      <c r="BE658" s="513">
        <f t="shared" si="217"/>
        <v>0</v>
      </c>
      <c r="BF658" s="513">
        <f t="shared" si="228"/>
        <v>0</v>
      </c>
      <c r="BG658" s="513">
        <f t="shared" si="218"/>
        <v>0</v>
      </c>
      <c r="BH658" s="513">
        <f t="shared" si="219"/>
        <v>0</v>
      </c>
      <c r="BI658" s="513">
        <f t="shared" si="220"/>
        <v>0</v>
      </c>
      <c r="BJ658" s="513">
        <f t="shared" si="221"/>
        <v>0</v>
      </c>
      <c r="BK658" s="513">
        <f t="shared" si="222"/>
        <v>0</v>
      </c>
      <c r="BL658" s="513">
        <f t="shared" si="223"/>
        <v>0</v>
      </c>
      <c r="BM658" s="513">
        <f t="shared" si="224"/>
        <v>0</v>
      </c>
      <c r="BN658" s="513"/>
      <c r="BO658" s="513">
        <f t="shared" si="225"/>
        <v>0</v>
      </c>
      <c r="BP658" s="540"/>
      <c r="BQ658" s="540"/>
      <c r="BR658" s="540"/>
      <c r="BS658" s="540"/>
      <c r="BT658" s="540"/>
      <c r="BU658" s="540"/>
      <c r="BV658" s="540"/>
      <c r="BW658" s="539"/>
      <c r="BX658" s="539"/>
      <c r="BY658" s="539"/>
      <c r="BZ658" s="539"/>
      <c r="CA658" s="539"/>
      <c r="CB658" s="539"/>
      <c r="CC658" s="539"/>
      <c r="CD658" s="539"/>
      <c r="CE658" s="539"/>
      <c r="CF658" s="539"/>
      <c r="CG658" s="539"/>
      <c r="CH658" s="539"/>
      <c r="CI658" s="539"/>
      <c r="CJ658" s="539"/>
      <c r="CK658" s="539"/>
      <c r="CL658" s="539"/>
      <c r="CM658" s="539"/>
      <c r="CN658" s="539"/>
      <c r="CO658" s="539"/>
      <c r="CP658" s="364"/>
      <c r="CQ658" s="364"/>
    </row>
    <row r="659" spans="1:95" s="37" customFormat="1" ht="37.5" customHeight="1" x14ac:dyDescent="0.15">
      <c r="A659" s="687" t="str">
        <f>IF(B659&lt;&gt;"",設定!$C$4,"")</f>
        <v/>
      </c>
      <c r="B659" s="253" t="str">
        <f t="shared" si="226"/>
        <v/>
      </c>
      <c r="C659" s="444">
        <f t="shared" si="227"/>
        <v>647</v>
      </c>
      <c r="D659" s="767"/>
      <c r="E659" s="403"/>
      <c r="F659" s="404"/>
      <c r="G659" s="405"/>
      <c r="H659" s="406"/>
      <c r="I659" s="407"/>
      <c r="J659" s="408" t="str">
        <f>IFERROR(IF(I659="","",VLOOKUP(I659,国・地域!A:C,2,FALSE)),"正しい番号を入力してください")</f>
        <v/>
      </c>
      <c r="K659" s="409" t="str">
        <f>IFERROR(IF(I659="","",VLOOKUP(I659,国・地域!A:C,3,FALSE)),"正しい番号を入力してください")</f>
        <v/>
      </c>
      <c r="L659" s="381"/>
      <c r="M659" s="410"/>
      <c r="N659" s="411"/>
      <c r="O659" s="411"/>
      <c r="P659" s="411"/>
      <c r="Q659" s="411"/>
      <c r="R659" s="411"/>
      <c r="S659" s="411"/>
      <c r="T659" s="411"/>
      <c r="U659" s="412"/>
      <c r="V659" s="413"/>
      <c r="W659" s="412"/>
      <c r="X659" s="413"/>
      <c r="Y659" s="414"/>
      <c r="Z659" s="415"/>
      <c r="AA659" s="416"/>
      <c r="AB659" s="417"/>
      <c r="AC659" s="416"/>
      <c r="AD659" s="415"/>
      <c r="AE659" s="418"/>
      <c r="AF659" s="417"/>
      <c r="AG659" s="416"/>
      <c r="AH659" s="415"/>
      <c r="AI659" s="418"/>
      <c r="AJ659" s="417"/>
      <c r="AK659" s="416"/>
      <c r="AL659" s="415"/>
      <c r="AM659" s="403"/>
      <c r="AN659" s="405"/>
      <c r="AO659" s="381"/>
      <c r="AP659" s="403"/>
      <c r="AQ659" s="405"/>
      <c r="AR659" s="419"/>
      <c r="AS659" s="420"/>
      <c r="AT659" s="403"/>
      <c r="AU659" s="405"/>
      <c r="AV659" s="419"/>
      <c r="AW659" s="421"/>
      <c r="AX659" s="105" t="str">
        <f t="shared" si="211"/>
        <v/>
      </c>
      <c r="AY659" s="105" t="str">
        <f t="shared" si="212"/>
        <v/>
      </c>
      <c r="AZ659" s="540"/>
      <c r="BA659" s="513">
        <f t="shared" si="213"/>
        <v>0</v>
      </c>
      <c r="BB659" s="513">
        <f t="shared" si="214"/>
        <v>0</v>
      </c>
      <c r="BC659" s="513">
        <f t="shared" si="215"/>
        <v>0</v>
      </c>
      <c r="BD659" s="513">
        <f t="shared" si="216"/>
        <v>0</v>
      </c>
      <c r="BE659" s="513">
        <f t="shared" si="217"/>
        <v>0</v>
      </c>
      <c r="BF659" s="513">
        <f t="shared" si="228"/>
        <v>0</v>
      </c>
      <c r="BG659" s="513">
        <f t="shared" si="218"/>
        <v>0</v>
      </c>
      <c r="BH659" s="513">
        <f t="shared" si="219"/>
        <v>0</v>
      </c>
      <c r="BI659" s="513">
        <f t="shared" si="220"/>
        <v>0</v>
      </c>
      <c r="BJ659" s="513">
        <f t="shared" si="221"/>
        <v>0</v>
      </c>
      <c r="BK659" s="513">
        <f t="shared" si="222"/>
        <v>0</v>
      </c>
      <c r="BL659" s="513">
        <f t="shared" si="223"/>
        <v>0</v>
      </c>
      <c r="BM659" s="513">
        <f t="shared" si="224"/>
        <v>0</v>
      </c>
      <c r="BN659" s="513"/>
      <c r="BO659" s="513">
        <f t="shared" si="225"/>
        <v>0</v>
      </c>
      <c r="BP659" s="540"/>
      <c r="BQ659" s="540"/>
      <c r="BR659" s="540"/>
      <c r="BS659" s="540"/>
      <c r="BT659" s="540"/>
      <c r="BU659" s="540"/>
      <c r="BV659" s="540"/>
      <c r="BW659" s="539"/>
      <c r="BX659" s="539"/>
      <c r="BY659" s="539"/>
      <c r="BZ659" s="539"/>
      <c r="CA659" s="539"/>
      <c r="CB659" s="539"/>
      <c r="CC659" s="539"/>
      <c r="CD659" s="539"/>
      <c r="CE659" s="539"/>
      <c r="CF659" s="539"/>
      <c r="CG659" s="539"/>
      <c r="CH659" s="539"/>
      <c r="CI659" s="539"/>
      <c r="CJ659" s="539"/>
      <c r="CK659" s="539"/>
      <c r="CL659" s="539"/>
      <c r="CM659" s="539"/>
      <c r="CN659" s="539"/>
      <c r="CO659" s="539"/>
      <c r="CP659" s="364"/>
      <c r="CQ659" s="364"/>
    </row>
    <row r="660" spans="1:95" s="37" customFormat="1" ht="37.5" customHeight="1" x14ac:dyDescent="0.15">
      <c r="A660" s="687" t="str">
        <f>IF(B660&lt;&gt;"",設定!$C$4,"")</f>
        <v/>
      </c>
      <c r="B660" s="253" t="str">
        <f t="shared" si="226"/>
        <v/>
      </c>
      <c r="C660" s="444">
        <f t="shared" si="227"/>
        <v>648</v>
      </c>
      <c r="D660" s="767"/>
      <c r="E660" s="403"/>
      <c r="F660" s="404"/>
      <c r="G660" s="405"/>
      <c r="H660" s="406"/>
      <c r="I660" s="407"/>
      <c r="J660" s="408" t="str">
        <f>IFERROR(IF(I660="","",VLOOKUP(I660,国・地域!A:C,2,FALSE)),"正しい番号を入力してください")</f>
        <v/>
      </c>
      <c r="K660" s="409" t="str">
        <f>IFERROR(IF(I660="","",VLOOKUP(I660,国・地域!A:C,3,FALSE)),"正しい番号を入力してください")</f>
        <v/>
      </c>
      <c r="L660" s="381"/>
      <c r="M660" s="410"/>
      <c r="N660" s="411"/>
      <c r="O660" s="411"/>
      <c r="P660" s="411"/>
      <c r="Q660" s="411"/>
      <c r="R660" s="411"/>
      <c r="S660" s="411"/>
      <c r="T660" s="411"/>
      <c r="U660" s="412"/>
      <c r="V660" s="413"/>
      <c r="W660" s="412"/>
      <c r="X660" s="413"/>
      <c r="Y660" s="414"/>
      <c r="Z660" s="415"/>
      <c r="AA660" s="416"/>
      <c r="AB660" s="417"/>
      <c r="AC660" s="416"/>
      <c r="AD660" s="415"/>
      <c r="AE660" s="418"/>
      <c r="AF660" s="417"/>
      <c r="AG660" s="416"/>
      <c r="AH660" s="415"/>
      <c r="AI660" s="418"/>
      <c r="AJ660" s="417"/>
      <c r="AK660" s="416"/>
      <c r="AL660" s="415"/>
      <c r="AM660" s="403"/>
      <c r="AN660" s="405"/>
      <c r="AO660" s="381"/>
      <c r="AP660" s="403"/>
      <c r="AQ660" s="405"/>
      <c r="AR660" s="419"/>
      <c r="AS660" s="420"/>
      <c r="AT660" s="403"/>
      <c r="AU660" s="405"/>
      <c r="AV660" s="419"/>
      <c r="AW660" s="421"/>
      <c r="AX660" s="105" t="str">
        <f t="shared" si="211"/>
        <v/>
      </c>
      <c r="AY660" s="105" t="str">
        <f t="shared" si="212"/>
        <v/>
      </c>
      <c r="AZ660" s="540"/>
      <c r="BA660" s="513">
        <f t="shared" si="213"/>
        <v>0</v>
      </c>
      <c r="BB660" s="513">
        <f t="shared" si="214"/>
        <v>0</v>
      </c>
      <c r="BC660" s="513">
        <f t="shared" si="215"/>
        <v>0</v>
      </c>
      <c r="BD660" s="513">
        <f t="shared" si="216"/>
        <v>0</v>
      </c>
      <c r="BE660" s="513">
        <f t="shared" si="217"/>
        <v>0</v>
      </c>
      <c r="BF660" s="513">
        <f t="shared" si="228"/>
        <v>0</v>
      </c>
      <c r="BG660" s="513">
        <f t="shared" si="218"/>
        <v>0</v>
      </c>
      <c r="BH660" s="513">
        <f t="shared" si="219"/>
        <v>0</v>
      </c>
      <c r="BI660" s="513">
        <f t="shared" si="220"/>
        <v>0</v>
      </c>
      <c r="BJ660" s="513">
        <f t="shared" si="221"/>
        <v>0</v>
      </c>
      <c r="BK660" s="513">
        <f t="shared" si="222"/>
        <v>0</v>
      </c>
      <c r="BL660" s="513">
        <f t="shared" si="223"/>
        <v>0</v>
      </c>
      <c r="BM660" s="513">
        <f t="shared" si="224"/>
        <v>0</v>
      </c>
      <c r="BN660" s="513"/>
      <c r="BO660" s="513">
        <f t="shared" si="225"/>
        <v>0</v>
      </c>
      <c r="BP660" s="540"/>
      <c r="BQ660" s="540"/>
      <c r="BR660" s="540"/>
      <c r="BS660" s="540"/>
      <c r="BT660" s="540"/>
      <c r="BU660" s="540"/>
      <c r="BV660" s="540"/>
      <c r="BW660" s="539"/>
      <c r="BX660" s="539"/>
      <c r="BY660" s="539"/>
      <c r="BZ660" s="539"/>
      <c r="CA660" s="539"/>
      <c r="CB660" s="539"/>
      <c r="CC660" s="539"/>
      <c r="CD660" s="539"/>
      <c r="CE660" s="539"/>
      <c r="CF660" s="539"/>
      <c r="CG660" s="539"/>
      <c r="CH660" s="539"/>
      <c r="CI660" s="539"/>
      <c r="CJ660" s="539"/>
      <c r="CK660" s="539"/>
      <c r="CL660" s="539"/>
      <c r="CM660" s="539"/>
      <c r="CN660" s="539"/>
      <c r="CO660" s="539"/>
      <c r="CP660" s="364"/>
      <c r="CQ660" s="364"/>
    </row>
    <row r="661" spans="1:95" s="37" customFormat="1" ht="37.5" customHeight="1" x14ac:dyDescent="0.15">
      <c r="A661" s="687" t="str">
        <f>IF(B661&lt;&gt;"",設定!$C$4,"")</f>
        <v/>
      </c>
      <c r="B661" s="253" t="str">
        <f t="shared" si="226"/>
        <v/>
      </c>
      <c r="C661" s="444">
        <f t="shared" si="227"/>
        <v>649</v>
      </c>
      <c r="D661" s="767"/>
      <c r="E661" s="403"/>
      <c r="F661" s="404"/>
      <c r="G661" s="405"/>
      <c r="H661" s="406"/>
      <c r="I661" s="407"/>
      <c r="J661" s="408" t="str">
        <f>IFERROR(IF(I661="","",VLOOKUP(I661,国・地域!A:C,2,FALSE)),"正しい番号を入力してください")</f>
        <v/>
      </c>
      <c r="K661" s="409" t="str">
        <f>IFERROR(IF(I661="","",VLOOKUP(I661,国・地域!A:C,3,FALSE)),"正しい番号を入力してください")</f>
        <v/>
      </c>
      <c r="L661" s="381"/>
      <c r="M661" s="410"/>
      <c r="N661" s="411"/>
      <c r="O661" s="411"/>
      <c r="P661" s="411"/>
      <c r="Q661" s="411"/>
      <c r="R661" s="411"/>
      <c r="S661" s="411"/>
      <c r="T661" s="411"/>
      <c r="U661" s="412"/>
      <c r="V661" s="413"/>
      <c r="W661" s="412"/>
      <c r="X661" s="413"/>
      <c r="Y661" s="414"/>
      <c r="Z661" s="415"/>
      <c r="AA661" s="416"/>
      <c r="AB661" s="417"/>
      <c r="AC661" s="416"/>
      <c r="AD661" s="415"/>
      <c r="AE661" s="418"/>
      <c r="AF661" s="417"/>
      <c r="AG661" s="416"/>
      <c r="AH661" s="415"/>
      <c r="AI661" s="418"/>
      <c r="AJ661" s="417"/>
      <c r="AK661" s="416"/>
      <c r="AL661" s="415"/>
      <c r="AM661" s="403"/>
      <c r="AN661" s="405"/>
      <c r="AO661" s="381"/>
      <c r="AP661" s="403"/>
      <c r="AQ661" s="405"/>
      <c r="AR661" s="419"/>
      <c r="AS661" s="420"/>
      <c r="AT661" s="403"/>
      <c r="AU661" s="405"/>
      <c r="AV661" s="419"/>
      <c r="AW661" s="421"/>
      <c r="AX661" s="105" t="str">
        <f t="shared" si="211"/>
        <v/>
      </c>
      <c r="AY661" s="105" t="str">
        <f t="shared" si="212"/>
        <v/>
      </c>
      <c r="AZ661" s="540"/>
      <c r="BA661" s="513">
        <f t="shared" si="213"/>
        <v>0</v>
      </c>
      <c r="BB661" s="513">
        <f t="shared" si="214"/>
        <v>0</v>
      </c>
      <c r="BC661" s="513">
        <f t="shared" si="215"/>
        <v>0</v>
      </c>
      <c r="BD661" s="513">
        <f t="shared" si="216"/>
        <v>0</v>
      </c>
      <c r="BE661" s="513">
        <f t="shared" si="217"/>
        <v>0</v>
      </c>
      <c r="BF661" s="513">
        <f t="shared" si="228"/>
        <v>0</v>
      </c>
      <c r="BG661" s="513">
        <f t="shared" si="218"/>
        <v>0</v>
      </c>
      <c r="BH661" s="513">
        <f t="shared" si="219"/>
        <v>0</v>
      </c>
      <c r="BI661" s="513">
        <f t="shared" si="220"/>
        <v>0</v>
      </c>
      <c r="BJ661" s="513">
        <f t="shared" si="221"/>
        <v>0</v>
      </c>
      <c r="BK661" s="513">
        <f t="shared" si="222"/>
        <v>0</v>
      </c>
      <c r="BL661" s="513">
        <f t="shared" si="223"/>
        <v>0</v>
      </c>
      <c r="BM661" s="513">
        <f t="shared" si="224"/>
        <v>0</v>
      </c>
      <c r="BN661" s="513"/>
      <c r="BO661" s="513">
        <f t="shared" si="225"/>
        <v>0</v>
      </c>
      <c r="BP661" s="540"/>
      <c r="BQ661" s="540"/>
      <c r="BR661" s="540"/>
      <c r="BS661" s="540"/>
      <c r="BT661" s="540"/>
      <c r="BU661" s="540"/>
      <c r="BV661" s="540"/>
      <c r="BW661" s="539"/>
      <c r="BX661" s="539"/>
      <c r="BY661" s="539"/>
      <c r="BZ661" s="539"/>
      <c r="CA661" s="539"/>
      <c r="CB661" s="539"/>
      <c r="CC661" s="539"/>
      <c r="CD661" s="539"/>
      <c r="CE661" s="539"/>
      <c r="CF661" s="539"/>
      <c r="CG661" s="539"/>
      <c r="CH661" s="539"/>
      <c r="CI661" s="539"/>
      <c r="CJ661" s="539"/>
      <c r="CK661" s="539"/>
      <c r="CL661" s="539"/>
      <c r="CM661" s="539"/>
      <c r="CN661" s="539"/>
      <c r="CO661" s="539"/>
      <c r="CP661" s="364"/>
      <c r="CQ661" s="364"/>
    </row>
    <row r="662" spans="1:95" s="37" customFormat="1" ht="37.5" customHeight="1" x14ac:dyDescent="0.15">
      <c r="A662" s="738" t="str">
        <f>IF(B662&lt;&gt;"",設定!$C$4,"")</f>
        <v/>
      </c>
      <c r="B662" s="254" t="str">
        <f t="shared" si="226"/>
        <v/>
      </c>
      <c r="C662" s="445">
        <f t="shared" si="227"/>
        <v>650</v>
      </c>
      <c r="D662" s="768"/>
      <c r="E662" s="422"/>
      <c r="F662" s="423"/>
      <c r="G662" s="424"/>
      <c r="H662" s="425"/>
      <c r="I662" s="426"/>
      <c r="J662" s="427" t="str">
        <f>IFERROR(IF(I662="","",VLOOKUP(I662,国・地域!A:C,2,FALSE)),"正しい番号を入力してください")</f>
        <v/>
      </c>
      <c r="K662" s="428" t="str">
        <f>IFERROR(IF(I662="","",VLOOKUP(I662,国・地域!A:C,3,FALSE)),"正しい番号を入力してください")</f>
        <v/>
      </c>
      <c r="L662" s="382"/>
      <c r="M662" s="429"/>
      <c r="N662" s="430"/>
      <c r="O662" s="430"/>
      <c r="P662" s="430"/>
      <c r="Q662" s="430"/>
      <c r="R662" s="430"/>
      <c r="S662" s="430"/>
      <c r="T662" s="430"/>
      <c r="U662" s="431"/>
      <c r="V662" s="432"/>
      <c r="W662" s="431"/>
      <c r="X662" s="432"/>
      <c r="Y662" s="433"/>
      <c r="Z662" s="434"/>
      <c r="AA662" s="435"/>
      <c r="AB662" s="436"/>
      <c r="AC662" s="435"/>
      <c r="AD662" s="434"/>
      <c r="AE662" s="437"/>
      <c r="AF662" s="436"/>
      <c r="AG662" s="435"/>
      <c r="AH662" s="434"/>
      <c r="AI662" s="437"/>
      <c r="AJ662" s="436"/>
      <c r="AK662" s="435"/>
      <c r="AL662" s="434"/>
      <c r="AM662" s="422"/>
      <c r="AN662" s="424"/>
      <c r="AO662" s="382"/>
      <c r="AP662" s="422"/>
      <c r="AQ662" s="424"/>
      <c r="AR662" s="438"/>
      <c r="AS662" s="439"/>
      <c r="AT662" s="422"/>
      <c r="AU662" s="424"/>
      <c r="AV662" s="438"/>
      <c r="AW662" s="440"/>
      <c r="AX662" s="105" t="str">
        <f t="shared" si="211"/>
        <v/>
      </c>
      <c r="AY662" s="105" t="str">
        <f t="shared" si="212"/>
        <v/>
      </c>
      <c r="AZ662" s="540"/>
      <c r="BA662" s="513">
        <f t="shared" si="213"/>
        <v>0</v>
      </c>
      <c r="BB662" s="513">
        <f t="shared" si="214"/>
        <v>0</v>
      </c>
      <c r="BC662" s="513">
        <f t="shared" si="215"/>
        <v>0</v>
      </c>
      <c r="BD662" s="513">
        <f t="shared" si="216"/>
        <v>0</v>
      </c>
      <c r="BE662" s="513">
        <f t="shared" si="217"/>
        <v>0</v>
      </c>
      <c r="BF662" s="513">
        <f t="shared" si="228"/>
        <v>0</v>
      </c>
      <c r="BG662" s="513">
        <f t="shared" si="218"/>
        <v>0</v>
      </c>
      <c r="BH662" s="513">
        <f t="shared" si="219"/>
        <v>0</v>
      </c>
      <c r="BI662" s="513">
        <f t="shared" si="220"/>
        <v>0</v>
      </c>
      <c r="BJ662" s="513">
        <f t="shared" si="221"/>
        <v>0</v>
      </c>
      <c r="BK662" s="513">
        <f t="shared" si="222"/>
        <v>0</v>
      </c>
      <c r="BL662" s="513">
        <f t="shared" si="223"/>
        <v>0</v>
      </c>
      <c r="BM662" s="513">
        <f t="shared" si="224"/>
        <v>0</v>
      </c>
      <c r="BN662" s="513"/>
      <c r="BO662" s="513">
        <f t="shared" si="225"/>
        <v>0</v>
      </c>
      <c r="BP662" s="540"/>
      <c r="BQ662" s="540"/>
      <c r="BR662" s="540"/>
      <c r="BS662" s="540"/>
      <c r="BT662" s="540"/>
      <c r="BU662" s="540"/>
      <c r="BV662" s="540"/>
      <c r="BW662" s="539"/>
      <c r="BX662" s="539"/>
      <c r="BY662" s="539"/>
      <c r="BZ662" s="539"/>
      <c r="CA662" s="539"/>
      <c r="CB662" s="539"/>
      <c r="CC662" s="539"/>
      <c r="CD662" s="539"/>
      <c r="CE662" s="539"/>
      <c r="CF662" s="539"/>
      <c r="CG662" s="539"/>
      <c r="CH662" s="539"/>
      <c r="CI662" s="539"/>
      <c r="CJ662" s="539"/>
      <c r="CK662" s="539"/>
      <c r="CL662" s="539"/>
      <c r="CM662" s="539"/>
      <c r="CN662" s="539"/>
      <c r="CO662" s="539"/>
      <c r="CP662" s="364"/>
      <c r="CQ662" s="364"/>
    </row>
    <row r="663" spans="1:95" s="37" customFormat="1" ht="37.5" customHeight="1" x14ac:dyDescent="0.15">
      <c r="A663" s="739" t="str">
        <f>IF(B663&lt;&gt;"",設定!$C$4,"")</f>
        <v/>
      </c>
      <c r="B663" s="731" t="str">
        <f t="shared" si="226"/>
        <v/>
      </c>
      <c r="C663" s="376">
        <f t="shared" si="227"/>
        <v>651</v>
      </c>
      <c r="D663" s="766"/>
      <c r="E663" s="384"/>
      <c r="F663" s="385"/>
      <c r="G663" s="386"/>
      <c r="H663" s="387"/>
      <c r="I663" s="388"/>
      <c r="J663" s="389" t="str">
        <f>IFERROR(IF(I663="","",VLOOKUP(I663,国・地域!A:C,2,FALSE)),"正しい番号を入力してください")</f>
        <v/>
      </c>
      <c r="K663" s="390" t="str">
        <f>IFERROR(IF(I663="","",VLOOKUP(I663,国・地域!A:C,3,FALSE)),"正しい番号を入力してください")</f>
        <v/>
      </c>
      <c r="L663" s="383"/>
      <c r="M663" s="391"/>
      <c r="N663" s="392"/>
      <c r="O663" s="392"/>
      <c r="P663" s="392"/>
      <c r="Q663" s="392"/>
      <c r="R663" s="392"/>
      <c r="S663" s="392"/>
      <c r="T663" s="392"/>
      <c r="U663" s="393"/>
      <c r="V663" s="394"/>
      <c r="W663" s="393"/>
      <c r="X663" s="394"/>
      <c r="Y663" s="395"/>
      <c r="Z663" s="396"/>
      <c r="AA663" s="397"/>
      <c r="AB663" s="398"/>
      <c r="AC663" s="397"/>
      <c r="AD663" s="396"/>
      <c r="AE663" s="399"/>
      <c r="AF663" s="398"/>
      <c r="AG663" s="397"/>
      <c r="AH663" s="396"/>
      <c r="AI663" s="399"/>
      <c r="AJ663" s="398"/>
      <c r="AK663" s="397"/>
      <c r="AL663" s="396"/>
      <c r="AM663" s="384"/>
      <c r="AN663" s="386"/>
      <c r="AO663" s="383"/>
      <c r="AP663" s="384"/>
      <c r="AQ663" s="386"/>
      <c r="AR663" s="400"/>
      <c r="AS663" s="401"/>
      <c r="AT663" s="384"/>
      <c r="AU663" s="386"/>
      <c r="AV663" s="400"/>
      <c r="AW663" s="402"/>
      <c r="AX663" s="105" t="str">
        <f t="shared" si="211"/>
        <v/>
      </c>
      <c r="AY663" s="105" t="str">
        <f t="shared" si="212"/>
        <v/>
      </c>
      <c r="AZ663" s="540"/>
      <c r="BA663" s="513">
        <f t="shared" si="213"/>
        <v>0</v>
      </c>
      <c r="BB663" s="513">
        <f t="shared" si="214"/>
        <v>0</v>
      </c>
      <c r="BC663" s="513">
        <f t="shared" si="215"/>
        <v>0</v>
      </c>
      <c r="BD663" s="513">
        <f t="shared" si="216"/>
        <v>0</v>
      </c>
      <c r="BE663" s="513">
        <f t="shared" si="217"/>
        <v>0</v>
      </c>
      <c r="BF663" s="513">
        <f t="shared" si="228"/>
        <v>0</v>
      </c>
      <c r="BG663" s="513">
        <f t="shared" si="218"/>
        <v>0</v>
      </c>
      <c r="BH663" s="513">
        <f t="shared" si="219"/>
        <v>0</v>
      </c>
      <c r="BI663" s="513">
        <f t="shared" si="220"/>
        <v>0</v>
      </c>
      <c r="BJ663" s="513">
        <f t="shared" si="221"/>
        <v>0</v>
      </c>
      <c r="BK663" s="513">
        <f t="shared" si="222"/>
        <v>0</v>
      </c>
      <c r="BL663" s="513">
        <f t="shared" si="223"/>
        <v>0</v>
      </c>
      <c r="BM663" s="513">
        <f t="shared" si="224"/>
        <v>0</v>
      </c>
      <c r="BN663" s="513"/>
      <c r="BO663" s="513">
        <f t="shared" si="225"/>
        <v>0</v>
      </c>
      <c r="BP663" s="540"/>
      <c r="BQ663" s="540"/>
      <c r="BR663" s="540"/>
      <c r="BS663" s="540"/>
      <c r="BT663" s="540"/>
      <c r="BU663" s="540"/>
      <c r="BV663" s="540"/>
      <c r="BW663" s="539"/>
      <c r="BX663" s="539"/>
      <c r="BY663" s="539"/>
      <c r="BZ663" s="539"/>
      <c r="CA663" s="539"/>
      <c r="CB663" s="539"/>
      <c r="CC663" s="539"/>
      <c r="CD663" s="539"/>
      <c r="CE663" s="539"/>
      <c r="CF663" s="539"/>
      <c r="CG663" s="539"/>
      <c r="CH663" s="539"/>
      <c r="CI663" s="539"/>
      <c r="CJ663" s="539"/>
      <c r="CK663" s="539"/>
      <c r="CL663" s="539"/>
      <c r="CM663" s="539"/>
      <c r="CN663" s="539"/>
      <c r="CO663" s="539"/>
      <c r="CP663" s="364"/>
      <c r="CQ663" s="364"/>
    </row>
    <row r="664" spans="1:95" s="37" customFormat="1" ht="37.5" customHeight="1" x14ac:dyDescent="0.15">
      <c r="A664" s="687" t="str">
        <f>IF(B664&lt;&gt;"",設定!$C$4,"")</f>
        <v/>
      </c>
      <c r="B664" s="253" t="str">
        <f t="shared" si="226"/>
        <v/>
      </c>
      <c r="C664" s="444">
        <f t="shared" si="227"/>
        <v>652</v>
      </c>
      <c r="D664" s="767"/>
      <c r="E664" s="403"/>
      <c r="F664" s="404"/>
      <c r="G664" s="405"/>
      <c r="H664" s="406"/>
      <c r="I664" s="407"/>
      <c r="J664" s="408" t="str">
        <f>IFERROR(IF(I664="","",VLOOKUP(I664,国・地域!A:C,2,FALSE)),"正しい番号を入力してください")</f>
        <v/>
      </c>
      <c r="K664" s="409" t="str">
        <f>IFERROR(IF(I664="","",VLOOKUP(I664,国・地域!A:C,3,FALSE)),"正しい番号を入力してください")</f>
        <v/>
      </c>
      <c r="L664" s="381"/>
      <c r="M664" s="410"/>
      <c r="N664" s="411"/>
      <c r="O664" s="411"/>
      <c r="P664" s="411"/>
      <c r="Q664" s="411"/>
      <c r="R664" s="411"/>
      <c r="S664" s="411"/>
      <c r="T664" s="411"/>
      <c r="U664" s="412"/>
      <c r="V664" s="413"/>
      <c r="W664" s="412"/>
      <c r="X664" s="413"/>
      <c r="Y664" s="414"/>
      <c r="Z664" s="415"/>
      <c r="AA664" s="416"/>
      <c r="AB664" s="417"/>
      <c r="AC664" s="416"/>
      <c r="AD664" s="415"/>
      <c r="AE664" s="418"/>
      <c r="AF664" s="417"/>
      <c r="AG664" s="416"/>
      <c r="AH664" s="415"/>
      <c r="AI664" s="418"/>
      <c r="AJ664" s="417"/>
      <c r="AK664" s="416"/>
      <c r="AL664" s="415"/>
      <c r="AM664" s="403"/>
      <c r="AN664" s="405"/>
      <c r="AO664" s="381"/>
      <c r="AP664" s="403"/>
      <c r="AQ664" s="405"/>
      <c r="AR664" s="419"/>
      <c r="AS664" s="420"/>
      <c r="AT664" s="403"/>
      <c r="AU664" s="405"/>
      <c r="AV664" s="419"/>
      <c r="AW664" s="421"/>
      <c r="AX664" s="105" t="str">
        <f t="shared" si="211"/>
        <v/>
      </c>
      <c r="AY664" s="105" t="str">
        <f t="shared" si="212"/>
        <v/>
      </c>
      <c r="AZ664" s="540"/>
      <c r="BA664" s="513">
        <f t="shared" si="213"/>
        <v>0</v>
      </c>
      <c r="BB664" s="513">
        <f t="shared" si="214"/>
        <v>0</v>
      </c>
      <c r="BC664" s="513">
        <f t="shared" si="215"/>
        <v>0</v>
      </c>
      <c r="BD664" s="513">
        <f t="shared" si="216"/>
        <v>0</v>
      </c>
      <c r="BE664" s="513">
        <f t="shared" si="217"/>
        <v>0</v>
      </c>
      <c r="BF664" s="513">
        <f t="shared" si="228"/>
        <v>0</v>
      </c>
      <c r="BG664" s="513">
        <f t="shared" si="218"/>
        <v>0</v>
      </c>
      <c r="BH664" s="513">
        <f t="shared" si="219"/>
        <v>0</v>
      </c>
      <c r="BI664" s="513">
        <f t="shared" si="220"/>
        <v>0</v>
      </c>
      <c r="BJ664" s="513">
        <f t="shared" si="221"/>
        <v>0</v>
      </c>
      <c r="BK664" s="513">
        <f t="shared" si="222"/>
        <v>0</v>
      </c>
      <c r="BL664" s="513">
        <f t="shared" si="223"/>
        <v>0</v>
      </c>
      <c r="BM664" s="513">
        <f t="shared" si="224"/>
        <v>0</v>
      </c>
      <c r="BN664" s="513"/>
      <c r="BO664" s="513">
        <f t="shared" si="225"/>
        <v>0</v>
      </c>
      <c r="BP664" s="540"/>
      <c r="BQ664" s="540"/>
      <c r="BR664" s="540"/>
      <c r="BS664" s="540"/>
      <c r="BT664" s="540"/>
      <c r="BU664" s="540"/>
      <c r="BV664" s="540"/>
      <c r="BW664" s="539"/>
      <c r="BX664" s="539"/>
      <c r="BY664" s="539"/>
      <c r="BZ664" s="539"/>
      <c r="CA664" s="539"/>
      <c r="CB664" s="539"/>
      <c r="CC664" s="539"/>
      <c r="CD664" s="539"/>
      <c r="CE664" s="539"/>
      <c r="CF664" s="539"/>
      <c r="CG664" s="539"/>
      <c r="CH664" s="539"/>
      <c r="CI664" s="539"/>
      <c r="CJ664" s="539"/>
      <c r="CK664" s="539"/>
      <c r="CL664" s="539"/>
      <c r="CM664" s="539"/>
      <c r="CN664" s="539"/>
      <c r="CO664" s="539"/>
      <c r="CP664" s="364"/>
      <c r="CQ664" s="364"/>
    </row>
    <row r="665" spans="1:95" s="37" customFormat="1" ht="37.5" customHeight="1" x14ac:dyDescent="0.15">
      <c r="A665" s="687" t="str">
        <f>IF(B665&lt;&gt;"",設定!$C$4,"")</f>
        <v/>
      </c>
      <c r="B665" s="253" t="str">
        <f t="shared" si="226"/>
        <v/>
      </c>
      <c r="C665" s="444">
        <f t="shared" si="227"/>
        <v>653</v>
      </c>
      <c r="D665" s="767"/>
      <c r="E665" s="403"/>
      <c r="F665" s="404"/>
      <c r="G665" s="405"/>
      <c r="H665" s="406"/>
      <c r="I665" s="407"/>
      <c r="J665" s="408" t="str">
        <f>IFERROR(IF(I665="","",VLOOKUP(I665,国・地域!A:C,2,FALSE)),"正しい番号を入力してください")</f>
        <v/>
      </c>
      <c r="K665" s="409" t="str">
        <f>IFERROR(IF(I665="","",VLOOKUP(I665,国・地域!A:C,3,FALSE)),"正しい番号を入力してください")</f>
        <v/>
      </c>
      <c r="L665" s="381"/>
      <c r="M665" s="410"/>
      <c r="N665" s="411"/>
      <c r="O665" s="411"/>
      <c r="P665" s="411"/>
      <c r="Q665" s="411"/>
      <c r="R665" s="411"/>
      <c r="S665" s="411"/>
      <c r="T665" s="411"/>
      <c r="U665" s="412"/>
      <c r="V665" s="413"/>
      <c r="W665" s="412"/>
      <c r="X665" s="413"/>
      <c r="Y665" s="414"/>
      <c r="Z665" s="415"/>
      <c r="AA665" s="416"/>
      <c r="AB665" s="417"/>
      <c r="AC665" s="416"/>
      <c r="AD665" s="415"/>
      <c r="AE665" s="418"/>
      <c r="AF665" s="417"/>
      <c r="AG665" s="416"/>
      <c r="AH665" s="415"/>
      <c r="AI665" s="418"/>
      <c r="AJ665" s="417"/>
      <c r="AK665" s="416"/>
      <c r="AL665" s="415"/>
      <c r="AM665" s="403"/>
      <c r="AN665" s="405"/>
      <c r="AO665" s="381"/>
      <c r="AP665" s="403"/>
      <c r="AQ665" s="405"/>
      <c r="AR665" s="419"/>
      <c r="AS665" s="420"/>
      <c r="AT665" s="403"/>
      <c r="AU665" s="405"/>
      <c r="AV665" s="419"/>
      <c r="AW665" s="421"/>
      <c r="AX665" s="105" t="str">
        <f t="shared" si="211"/>
        <v/>
      </c>
      <c r="AY665" s="105" t="str">
        <f t="shared" si="212"/>
        <v/>
      </c>
      <c r="AZ665" s="540"/>
      <c r="BA665" s="513">
        <f t="shared" si="213"/>
        <v>0</v>
      </c>
      <c r="BB665" s="513">
        <f t="shared" si="214"/>
        <v>0</v>
      </c>
      <c r="BC665" s="513">
        <f t="shared" si="215"/>
        <v>0</v>
      </c>
      <c r="BD665" s="513">
        <f t="shared" si="216"/>
        <v>0</v>
      </c>
      <c r="BE665" s="513">
        <f t="shared" si="217"/>
        <v>0</v>
      </c>
      <c r="BF665" s="513">
        <f t="shared" si="228"/>
        <v>0</v>
      </c>
      <c r="BG665" s="513">
        <f t="shared" si="218"/>
        <v>0</v>
      </c>
      <c r="BH665" s="513">
        <f t="shared" si="219"/>
        <v>0</v>
      </c>
      <c r="BI665" s="513">
        <f t="shared" si="220"/>
        <v>0</v>
      </c>
      <c r="BJ665" s="513">
        <f t="shared" si="221"/>
        <v>0</v>
      </c>
      <c r="BK665" s="513">
        <f t="shared" si="222"/>
        <v>0</v>
      </c>
      <c r="BL665" s="513">
        <f t="shared" si="223"/>
        <v>0</v>
      </c>
      <c r="BM665" s="513">
        <f t="shared" si="224"/>
        <v>0</v>
      </c>
      <c r="BN665" s="513"/>
      <c r="BO665" s="513">
        <f t="shared" si="225"/>
        <v>0</v>
      </c>
      <c r="BP665" s="540"/>
      <c r="BQ665" s="540"/>
      <c r="BR665" s="540"/>
      <c r="BS665" s="540"/>
      <c r="BT665" s="540"/>
      <c r="BU665" s="540"/>
      <c r="BV665" s="540"/>
      <c r="BW665" s="539"/>
      <c r="BX665" s="539"/>
      <c r="BY665" s="539"/>
      <c r="BZ665" s="539"/>
      <c r="CA665" s="539"/>
      <c r="CB665" s="539"/>
      <c r="CC665" s="539"/>
      <c r="CD665" s="539"/>
      <c r="CE665" s="539"/>
      <c r="CF665" s="539"/>
      <c r="CG665" s="539"/>
      <c r="CH665" s="539"/>
      <c r="CI665" s="539"/>
      <c r="CJ665" s="539"/>
      <c r="CK665" s="539"/>
      <c r="CL665" s="539"/>
      <c r="CM665" s="539"/>
      <c r="CN665" s="539"/>
      <c r="CO665" s="539"/>
      <c r="CP665" s="364"/>
      <c r="CQ665" s="364"/>
    </row>
    <row r="666" spans="1:95" s="37" customFormat="1" ht="37.5" customHeight="1" x14ac:dyDescent="0.15">
      <c r="A666" s="687" t="str">
        <f>IF(B666&lt;&gt;"",設定!$C$4,"")</f>
        <v/>
      </c>
      <c r="B666" s="253" t="str">
        <f t="shared" si="226"/>
        <v/>
      </c>
      <c r="C666" s="444">
        <f t="shared" si="227"/>
        <v>654</v>
      </c>
      <c r="D666" s="767"/>
      <c r="E666" s="403"/>
      <c r="F666" s="404"/>
      <c r="G666" s="405"/>
      <c r="H666" s="406"/>
      <c r="I666" s="407"/>
      <c r="J666" s="408" t="str">
        <f>IFERROR(IF(I666="","",VLOOKUP(I666,国・地域!A:C,2,FALSE)),"正しい番号を入力してください")</f>
        <v/>
      </c>
      <c r="K666" s="409" t="str">
        <f>IFERROR(IF(I666="","",VLOOKUP(I666,国・地域!A:C,3,FALSE)),"正しい番号を入力してください")</f>
        <v/>
      </c>
      <c r="L666" s="381"/>
      <c r="M666" s="410"/>
      <c r="N666" s="411"/>
      <c r="O666" s="411"/>
      <c r="P666" s="411"/>
      <c r="Q666" s="411"/>
      <c r="R666" s="411"/>
      <c r="S666" s="411"/>
      <c r="T666" s="411"/>
      <c r="U666" s="412"/>
      <c r="V666" s="413"/>
      <c r="W666" s="412"/>
      <c r="X666" s="413"/>
      <c r="Y666" s="414"/>
      <c r="Z666" s="415"/>
      <c r="AA666" s="416"/>
      <c r="AB666" s="417"/>
      <c r="AC666" s="416"/>
      <c r="AD666" s="415"/>
      <c r="AE666" s="418"/>
      <c r="AF666" s="417"/>
      <c r="AG666" s="416"/>
      <c r="AH666" s="415"/>
      <c r="AI666" s="418"/>
      <c r="AJ666" s="417"/>
      <c r="AK666" s="416"/>
      <c r="AL666" s="415"/>
      <c r="AM666" s="403"/>
      <c r="AN666" s="405"/>
      <c r="AO666" s="381"/>
      <c r="AP666" s="403"/>
      <c r="AQ666" s="405"/>
      <c r="AR666" s="419"/>
      <c r="AS666" s="420"/>
      <c r="AT666" s="403"/>
      <c r="AU666" s="405"/>
      <c r="AV666" s="419"/>
      <c r="AW666" s="421"/>
      <c r="AX666" s="105" t="str">
        <f t="shared" si="211"/>
        <v/>
      </c>
      <c r="AY666" s="105" t="str">
        <f t="shared" si="212"/>
        <v/>
      </c>
      <c r="AZ666" s="540"/>
      <c r="BA666" s="513">
        <f t="shared" si="213"/>
        <v>0</v>
      </c>
      <c r="BB666" s="513">
        <f t="shared" si="214"/>
        <v>0</v>
      </c>
      <c r="BC666" s="513">
        <f t="shared" si="215"/>
        <v>0</v>
      </c>
      <c r="BD666" s="513">
        <f t="shared" si="216"/>
        <v>0</v>
      </c>
      <c r="BE666" s="513">
        <f t="shared" si="217"/>
        <v>0</v>
      </c>
      <c r="BF666" s="513">
        <f t="shared" si="228"/>
        <v>0</v>
      </c>
      <c r="BG666" s="513">
        <f t="shared" si="218"/>
        <v>0</v>
      </c>
      <c r="BH666" s="513">
        <f t="shared" si="219"/>
        <v>0</v>
      </c>
      <c r="BI666" s="513">
        <f t="shared" si="220"/>
        <v>0</v>
      </c>
      <c r="BJ666" s="513">
        <f t="shared" si="221"/>
        <v>0</v>
      </c>
      <c r="BK666" s="513">
        <f t="shared" si="222"/>
        <v>0</v>
      </c>
      <c r="BL666" s="513">
        <f t="shared" si="223"/>
        <v>0</v>
      </c>
      <c r="BM666" s="513">
        <f t="shared" si="224"/>
        <v>0</v>
      </c>
      <c r="BN666" s="513"/>
      <c r="BO666" s="513">
        <f t="shared" si="225"/>
        <v>0</v>
      </c>
      <c r="BP666" s="540"/>
      <c r="BQ666" s="540"/>
      <c r="BR666" s="540"/>
      <c r="BS666" s="540"/>
      <c r="BT666" s="540"/>
      <c r="BU666" s="540"/>
      <c r="BV666" s="540"/>
      <c r="BW666" s="539"/>
      <c r="BX666" s="539"/>
      <c r="BY666" s="539"/>
      <c r="BZ666" s="539"/>
      <c r="CA666" s="539"/>
      <c r="CB666" s="539"/>
      <c r="CC666" s="539"/>
      <c r="CD666" s="539"/>
      <c r="CE666" s="539"/>
      <c r="CF666" s="539"/>
      <c r="CG666" s="539"/>
      <c r="CH666" s="539"/>
      <c r="CI666" s="539"/>
      <c r="CJ666" s="539"/>
      <c r="CK666" s="539"/>
      <c r="CL666" s="539"/>
      <c r="CM666" s="539"/>
      <c r="CN666" s="539"/>
      <c r="CO666" s="539"/>
      <c r="CP666" s="364"/>
      <c r="CQ666" s="364"/>
    </row>
    <row r="667" spans="1:95" s="37" customFormat="1" ht="37.5" customHeight="1" x14ac:dyDescent="0.15">
      <c r="A667" s="738" t="str">
        <f>IF(B667&lt;&gt;"",設定!$C$4,"")</f>
        <v/>
      </c>
      <c r="B667" s="254" t="str">
        <f t="shared" si="226"/>
        <v/>
      </c>
      <c r="C667" s="445">
        <f t="shared" si="227"/>
        <v>655</v>
      </c>
      <c r="D667" s="768"/>
      <c r="E667" s="422"/>
      <c r="F667" s="423"/>
      <c r="G667" s="424"/>
      <c r="H667" s="425"/>
      <c r="I667" s="426"/>
      <c r="J667" s="427" t="str">
        <f>IFERROR(IF(I667="","",VLOOKUP(I667,国・地域!A:C,2,FALSE)),"正しい番号を入力してください")</f>
        <v/>
      </c>
      <c r="K667" s="428" t="str">
        <f>IFERROR(IF(I667="","",VLOOKUP(I667,国・地域!A:C,3,FALSE)),"正しい番号を入力してください")</f>
        <v/>
      </c>
      <c r="L667" s="382"/>
      <c r="M667" s="429"/>
      <c r="N667" s="430"/>
      <c r="O667" s="430"/>
      <c r="P667" s="430"/>
      <c r="Q667" s="430"/>
      <c r="R667" s="430"/>
      <c r="S667" s="430"/>
      <c r="T667" s="430"/>
      <c r="U667" s="431"/>
      <c r="V667" s="432"/>
      <c r="W667" s="431"/>
      <c r="X667" s="432"/>
      <c r="Y667" s="433"/>
      <c r="Z667" s="434"/>
      <c r="AA667" s="435"/>
      <c r="AB667" s="436"/>
      <c r="AC667" s="435"/>
      <c r="AD667" s="434"/>
      <c r="AE667" s="437"/>
      <c r="AF667" s="436"/>
      <c r="AG667" s="435"/>
      <c r="AH667" s="434"/>
      <c r="AI667" s="437"/>
      <c r="AJ667" s="436"/>
      <c r="AK667" s="435"/>
      <c r="AL667" s="434"/>
      <c r="AM667" s="422"/>
      <c r="AN667" s="424"/>
      <c r="AO667" s="382"/>
      <c r="AP667" s="422"/>
      <c r="AQ667" s="424"/>
      <c r="AR667" s="438"/>
      <c r="AS667" s="439"/>
      <c r="AT667" s="422"/>
      <c r="AU667" s="424"/>
      <c r="AV667" s="438"/>
      <c r="AW667" s="440"/>
      <c r="AX667" s="105" t="str">
        <f t="shared" si="211"/>
        <v/>
      </c>
      <c r="AY667" s="105" t="str">
        <f t="shared" si="212"/>
        <v/>
      </c>
      <c r="AZ667" s="540"/>
      <c r="BA667" s="513">
        <f t="shared" si="213"/>
        <v>0</v>
      </c>
      <c r="BB667" s="513">
        <f t="shared" si="214"/>
        <v>0</v>
      </c>
      <c r="BC667" s="513">
        <f t="shared" si="215"/>
        <v>0</v>
      </c>
      <c r="BD667" s="513">
        <f t="shared" si="216"/>
        <v>0</v>
      </c>
      <c r="BE667" s="513">
        <f t="shared" si="217"/>
        <v>0</v>
      </c>
      <c r="BF667" s="513">
        <f t="shared" si="228"/>
        <v>0</v>
      </c>
      <c r="BG667" s="513">
        <f t="shared" si="218"/>
        <v>0</v>
      </c>
      <c r="BH667" s="513">
        <f t="shared" si="219"/>
        <v>0</v>
      </c>
      <c r="BI667" s="513">
        <f t="shared" si="220"/>
        <v>0</v>
      </c>
      <c r="BJ667" s="513">
        <f t="shared" si="221"/>
        <v>0</v>
      </c>
      <c r="BK667" s="513">
        <f t="shared" si="222"/>
        <v>0</v>
      </c>
      <c r="BL667" s="513">
        <f t="shared" si="223"/>
        <v>0</v>
      </c>
      <c r="BM667" s="513">
        <f t="shared" si="224"/>
        <v>0</v>
      </c>
      <c r="BN667" s="513"/>
      <c r="BO667" s="513">
        <f t="shared" si="225"/>
        <v>0</v>
      </c>
      <c r="BP667" s="540"/>
      <c r="BQ667" s="540"/>
      <c r="BR667" s="540"/>
      <c r="BS667" s="540"/>
      <c r="BT667" s="540"/>
      <c r="BU667" s="540"/>
      <c r="BV667" s="540"/>
      <c r="BW667" s="539"/>
      <c r="BX667" s="539"/>
      <c r="BY667" s="539"/>
      <c r="BZ667" s="539"/>
      <c r="CA667" s="539"/>
      <c r="CB667" s="539"/>
      <c r="CC667" s="539"/>
      <c r="CD667" s="539"/>
      <c r="CE667" s="539"/>
      <c r="CF667" s="539"/>
      <c r="CG667" s="539"/>
      <c r="CH667" s="539"/>
      <c r="CI667" s="539"/>
      <c r="CJ667" s="539"/>
      <c r="CK667" s="539"/>
      <c r="CL667" s="539"/>
      <c r="CM667" s="539"/>
      <c r="CN667" s="539"/>
      <c r="CO667" s="539"/>
      <c r="CP667" s="364"/>
      <c r="CQ667" s="364"/>
    </row>
    <row r="668" spans="1:95" s="37" customFormat="1" ht="37.5" customHeight="1" x14ac:dyDescent="0.15">
      <c r="A668" s="739" t="str">
        <f>IF(B668&lt;&gt;"",設定!$C$4,"")</f>
        <v/>
      </c>
      <c r="B668" s="731" t="str">
        <f t="shared" si="226"/>
        <v/>
      </c>
      <c r="C668" s="376">
        <f t="shared" si="227"/>
        <v>656</v>
      </c>
      <c r="D668" s="766"/>
      <c r="E668" s="384"/>
      <c r="F668" s="385"/>
      <c r="G668" s="386"/>
      <c r="H668" s="387"/>
      <c r="I668" s="388"/>
      <c r="J668" s="389" t="str">
        <f>IFERROR(IF(I668="","",VLOOKUP(I668,国・地域!A:C,2,FALSE)),"正しい番号を入力してください")</f>
        <v/>
      </c>
      <c r="K668" s="390" t="str">
        <f>IFERROR(IF(I668="","",VLOOKUP(I668,国・地域!A:C,3,FALSE)),"正しい番号を入力してください")</f>
        <v/>
      </c>
      <c r="L668" s="383"/>
      <c r="M668" s="391"/>
      <c r="N668" s="392"/>
      <c r="O668" s="392"/>
      <c r="P668" s="392"/>
      <c r="Q668" s="392"/>
      <c r="R668" s="392"/>
      <c r="S668" s="392"/>
      <c r="T668" s="392"/>
      <c r="U668" s="393"/>
      <c r="V668" s="394"/>
      <c r="W668" s="393"/>
      <c r="X668" s="394"/>
      <c r="Y668" s="395"/>
      <c r="Z668" s="396"/>
      <c r="AA668" s="397"/>
      <c r="AB668" s="398"/>
      <c r="AC668" s="397"/>
      <c r="AD668" s="396"/>
      <c r="AE668" s="399"/>
      <c r="AF668" s="398"/>
      <c r="AG668" s="397"/>
      <c r="AH668" s="396"/>
      <c r="AI668" s="399"/>
      <c r="AJ668" s="398"/>
      <c r="AK668" s="397"/>
      <c r="AL668" s="396"/>
      <c r="AM668" s="384"/>
      <c r="AN668" s="386"/>
      <c r="AO668" s="383"/>
      <c r="AP668" s="384"/>
      <c r="AQ668" s="386"/>
      <c r="AR668" s="400"/>
      <c r="AS668" s="401"/>
      <c r="AT668" s="384"/>
      <c r="AU668" s="386"/>
      <c r="AV668" s="400"/>
      <c r="AW668" s="402"/>
      <c r="AX668" s="105" t="str">
        <f t="shared" si="211"/>
        <v/>
      </c>
      <c r="AY668" s="105" t="str">
        <f t="shared" si="212"/>
        <v/>
      </c>
      <c r="AZ668" s="540"/>
      <c r="BA668" s="513">
        <f t="shared" si="213"/>
        <v>0</v>
      </c>
      <c r="BB668" s="513">
        <f t="shared" si="214"/>
        <v>0</v>
      </c>
      <c r="BC668" s="513">
        <f t="shared" si="215"/>
        <v>0</v>
      </c>
      <c r="BD668" s="513">
        <f t="shared" si="216"/>
        <v>0</v>
      </c>
      <c r="BE668" s="513">
        <f t="shared" si="217"/>
        <v>0</v>
      </c>
      <c r="BF668" s="513">
        <f t="shared" si="228"/>
        <v>0</v>
      </c>
      <c r="BG668" s="513">
        <f t="shared" si="218"/>
        <v>0</v>
      </c>
      <c r="BH668" s="513">
        <f t="shared" si="219"/>
        <v>0</v>
      </c>
      <c r="BI668" s="513">
        <f t="shared" si="220"/>
        <v>0</v>
      </c>
      <c r="BJ668" s="513">
        <f t="shared" si="221"/>
        <v>0</v>
      </c>
      <c r="BK668" s="513">
        <f t="shared" si="222"/>
        <v>0</v>
      </c>
      <c r="BL668" s="513">
        <f t="shared" si="223"/>
        <v>0</v>
      </c>
      <c r="BM668" s="513">
        <f t="shared" si="224"/>
        <v>0</v>
      </c>
      <c r="BN668" s="513"/>
      <c r="BO668" s="513">
        <f t="shared" si="225"/>
        <v>0</v>
      </c>
      <c r="BP668" s="540"/>
      <c r="BQ668" s="540"/>
      <c r="BR668" s="540"/>
      <c r="BS668" s="540"/>
      <c r="BT668" s="540"/>
      <c r="BU668" s="540"/>
      <c r="BV668" s="540"/>
      <c r="BW668" s="539"/>
      <c r="BX668" s="539"/>
      <c r="BY668" s="539"/>
      <c r="BZ668" s="539"/>
      <c r="CA668" s="539"/>
      <c r="CB668" s="539"/>
      <c r="CC668" s="539"/>
      <c r="CD668" s="539"/>
      <c r="CE668" s="539"/>
      <c r="CF668" s="539"/>
      <c r="CG668" s="539"/>
      <c r="CH668" s="539"/>
      <c r="CI668" s="539"/>
      <c r="CJ668" s="539"/>
      <c r="CK668" s="539"/>
      <c r="CL668" s="539"/>
      <c r="CM668" s="539"/>
      <c r="CN668" s="539"/>
      <c r="CO668" s="539"/>
      <c r="CP668" s="364"/>
      <c r="CQ668" s="364"/>
    </row>
    <row r="669" spans="1:95" s="37" customFormat="1" ht="37.5" customHeight="1" x14ac:dyDescent="0.15">
      <c r="A669" s="687" t="str">
        <f>IF(B669&lt;&gt;"",設定!$C$4,"")</f>
        <v/>
      </c>
      <c r="B669" s="253" t="str">
        <f t="shared" si="226"/>
        <v/>
      </c>
      <c r="C669" s="444">
        <f t="shared" si="227"/>
        <v>657</v>
      </c>
      <c r="D669" s="767"/>
      <c r="E669" s="403"/>
      <c r="F669" s="404"/>
      <c r="G669" s="405"/>
      <c r="H669" s="406"/>
      <c r="I669" s="407"/>
      <c r="J669" s="408" t="str">
        <f>IFERROR(IF(I669="","",VLOOKUP(I669,国・地域!A:C,2,FALSE)),"正しい番号を入力してください")</f>
        <v/>
      </c>
      <c r="K669" s="409" t="str">
        <f>IFERROR(IF(I669="","",VLOOKUP(I669,国・地域!A:C,3,FALSE)),"正しい番号を入力してください")</f>
        <v/>
      </c>
      <c r="L669" s="381"/>
      <c r="M669" s="410"/>
      <c r="N669" s="411"/>
      <c r="O669" s="411"/>
      <c r="P669" s="411"/>
      <c r="Q669" s="411"/>
      <c r="R669" s="411"/>
      <c r="S669" s="411"/>
      <c r="T669" s="411"/>
      <c r="U669" s="412"/>
      <c r="V669" s="413"/>
      <c r="W669" s="412"/>
      <c r="X669" s="413"/>
      <c r="Y669" s="414"/>
      <c r="Z669" s="415"/>
      <c r="AA669" s="416"/>
      <c r="AB669" s="417"/>
      <c r="AC669" s="416"/>
      <c r="AD669" s="415"/>
      <c r="AE669" s="418"/>
      <c r="AF669" s="417"/>
      <c r="AG669" s="416"/>
      <c r="AH669" s="415"/>
      <c r="AI669" s="418"/>
      <c r="AJ669" s="417"/>
      <c r="AK669" s="416"/>
      <c r="AL669" s="415"/>
      <c r="AM669" s="403"/>
      <c r="AN669" s="405"/>
      <c r="AO669" s="381"/>
      <c r="AP669" s="403"/>
      <c r="AQ669" s="405"/>
      <c r="AR669" s="419"/>
      <c r="AS669" s="420"/>
      <c r="AT669" s="403"/>
      <c r="AU669" s="405"/>
      <c r="AV669" s="419"/>
      <c r="AW669" s="421"/>
      <c r="AX669" s="105" t="str">
        <f t="shared" si="211"/>
        <v/>
      </c>
      <c r="AY669" s="105" t="str">
        <f t="shared" si="212"/>
        <v/>
      </c>
      <c r="AZ669" s="540"/>
      <c r="BA669" s="513">
        <f t="shared" si="213"/>
        <v>0</v>
      </c>
      <c r="BB669" s="513">
        <f t="shared" si="214"/>
        <v>0</v>
      </c>
      <c r="BC669" s="513">
        <f t="shared" si="215"/>
        <v>0</v>
      </c>
      <c r="BD669" s="513">
        <f t="shared" si="216"/>
        <v>0</v>
      </c>
      <c r="BE669" s="513">
        <f t="shared" si="217"/>
        <v>0</v>
      </c>
      <c r="BF669" s="513">
        <f t="shared" si="228"/>
        <v>0</v>
      </c>
      <c r="BG669" s="513">
        <f t="shared" si="218"/>
        <v>0</v>
      </c>
      <c r="BH669" s="513">
        <f t="shared" si="219"/>
        <v>0</v>
      </c>
      <c r="BI669" s="513">
        <f t="shared" si="220"/>
        <v>0</v>
      </c>
      <c r="BJ669" s="513">
        <f t="shared" si="221"/>
        <v>0</v>
      </c>
      <c r="BK669" s="513">
        <f t="shared" si="222"/>
        <v>0</v>
      </c>
      <c r="BL669" s="513">
        <f t="shared" si="223"/>
        <v>0</v>
      </c>
      <c r="BM669" s="513">
        <f t="shared" si="224"/>
        <v>0</v>
      </c>
      <c r="BN669" s="513"/>
      <c r="BO669" s="513">
        <f t="shared" si="225"/>
        <v>0</v>
      </c>
      <c r="BP669" s="540"/>
      <c r="BQ669" s="540"/>
      <c r="BR669" s="540"/>
      <c r="BS669" s="540"/>
      <c r="BT669" s="540"/>
      <c r="BU669" s="540"/>
      <c r="BV669" s="540"/>
      <c r="BW669" s="539"/>
      <c r="BX669" s="539"/>
      <c r="BY669" s="539"/>
      <c r="BZ669" s="539"/>
      <c r="CA669" s="539"/>
      <c r="CB669" s="539"/>
      <c r="CC669" s="539"/>
      <c r="CD669" s="539"/>
      <c r="CE669" s="539"/>
      <c r="CF669" s="539"/>
      <c r="CG669" s="539"/>
      <c r="CH669" s="539"/>
      <c r="CI669" s="539"/>
      <c r="CJ669" s="539"/>
      <c r="CK669" s="539"/>
      <c r="CL669" s="539"/>
      <c r="CM669" s="539"/>
      <c r="CN669" s="539"/>
      <c r="CO669" s="539"/>
      <c r="CP669" s="364"/>
      <c r="CQ669" s="364"/>
    </row>
    <row r="670" spans="1:95" s="37" customFormat="1" ht="37.5" customHeight="1" x14ac:dyDescent="0.15">
      <c r="A670" s="687" t="str">
        <f>IF(B670&lt;&gt;"",設定!$C$4,"")</f>
        <v/>
      </c>
      <c r="B670" s="253" t="str">
        <f t="shared" si="226"/>
        <v/>
      </c>
      <c r="C670" s="444">
        <f t="shared" si="227"/>
        <v>658</v>
      </c>
      <c r="D670" s="767"/>
      <c r="E670" s="403"/>
      <c r="F670" s="404"/>
      <c r="G670" s="405"/>
      <c r="H670" s="406"/>
      <c r="I670" s="407"/>
      <c r="J670" s="408" t="str">
        <f>IFERROR(IF(I670="","",VLOOKUP(I670,国・地域!A:C,2,FALSE)),"正しい番号を入力してください")</f>
        <v/>
      </c>
      <c r="K670" s="409" t="str">
        <f>IFERROR(IF(I670="","",VLOOKUP(I670,国・地域!A:C,3,FALSE)),"正しい番号を入力してください")</f>
        <v/>
      </c>
      <c r="L670" s="381"/>
      <c r="M670" s="410"/>
      <c r="N670" s="411"/>
      <c r="O670" s="411"/>
      <c r="P670" s="411"/>
      <c r="Q670" s="411"/>
      <c r="R670" s="411"/>
      <c r="S670" s="411"/>
      <c r="T670" s="411"/>
      <c r="U670" s="412"/>
      <c r="V670" s="413"/>
      <c r="W670" s="412"/>
      <c r="X670" s="413"/>
      <c r="Y670" s="414"/>
      <c r="Z670" s="415"/>
      <c r="AA670" s="416"/>
      <c r="AB670" s="417"/>
      <c r="AC670" s="416"/>
      <c r="AD670" s="415"/>
      <c r="AE670" s="418"/>
      <c r="AF670" s="417"/>
      <c r="AG670" s="416"/>
      <c r="AH670" s="415"/>
      <c r="AI670" s="418"/>
      <c r="AJ670" s="417"/>
      <c r="AK670" s="416"/>
      <c r="AL670" s="415"/>
      <c r="AM670" s="403"/>
      <c r="AN670" s="405"/>
      <c r="AO670" s="381"/>
      <c r="AP670" s="403"/>
      <c r="AQ670" s="405"/>
      <c r="AR670" s="419"/>
      <c r="AS670" s="420"/>
      <c r="AT670" s="403"/>
      <c r="AU670" s="405"/>
      <c r="AV670" s="419"/>
      <c r="AW670" s="421"/>
      <c r="AX670" s="105" t="str">
        <f t="shared" si="211"/>
        <v/>
      </c>
      <c r="AY670" s="105" t="str">
        <f t="shared" si="212"/>
        <v/>
      </c>
      <c r="AZ670" s="540"/>
      <c r="BA670" s="513">
        <f t="shared" si="213"/>
        <v>0</v>
      </c>
      <c r="BB670" s="513">
        <f t="shared" si="214"/>
        <v>0</v>
      </c>
      <c r="BC670" s="513">
        <f t="shared" si="215"/>
        <v>0</v>
      </c>
      <c r="BD670" s="513">
        <f t="shared" si="216"/>
        <v>0</v>
      </c>
      <c r="BE670" s="513">
        <f t="shared" si="217"/>
        <v>0</v>
      </c>
      <c r="BF670" s="513">
        <f t="shared" si="228"/>
        <v>0</v>
      </c>
      <c r="BG670" s="513">
        <f t="shared" si="218"/>
        <v>0</v>
      </c>
      <c r="BH670" s="513">
        <f t="shared" si="219"/>
        <v>0</v>
      </c>
      <c r="BI670" s="513">
        <f t="shared" si="220"/>
        <v>0</v>
      </c>
      <c r="BJ670" s="513">
        <f t="shared" si="221"/>
        <v>0</v>
      </c>
      <c r="BK670" s="513">
        <f t="shared" si="222"/>
        <v>0</v>
      </c>
      <c r="BL670" s="513">
        <f t="shared" si="223"/>
        <v>0</v>
      </c>
      <c r="BM670" s="513">
        <f t="shared" si="224"/>
        <v>0</v>
      </c>
      <c r="BN670" s="513"/>
      <c r="BO670" s="513">
        <f t="shared" si="225"/>
        <v>0</v>
      </c>
      <c r="BP670" s="540"/>
      <c r="BQ670" s="540"/>
      <c r="BR670" s="540"/>
      <c r="BS670" s="540"/>
      <c r="BT670" s="540"/>
      <c r="BU670" s="540"/>
      <c r="BV670" s="540"/>
      <c r="BW670" s="539"/>
      <c r="BX670" s="539"/>
      <c r="BY670" s="539"/>
      <c r="BZ670" s="539"/>
      <c r="CA670" s="539"/>
      <c r="CB670" s="539"/>
      <c r="CC670" s="539"/>
      <c r="CD670" s="539"/>
      <c r="CE670" s="539"/>
      <c r="CF670" s="539"/>
      <c r="CG670" s="539"/>
      <c r="CH670" s="539"/>
      <c r="CI670" s="539"/>
      <c r="CJ670" s="539"/>
      <c r="CK670" s="539"/>
      <c r="CL670" s="539"/>
      <c r="CM670" s="539"/>
      <c r="CN670" s="539"/>
      <c r="CO670" s="539"/>
      <c r="CP670" s="364"/>
      <c r="CQ670" s="364"/>
    </row>
    <row r="671" spans="1:95" s="37" customFormat="1" ht="37.5" customHeight="1" x14ac:dyDescent="0.15">
      <c r="A671" s="687" t="str">
        <f>IF(B671&lt;&gt;"",設定!$C$4,"")</f>
        <v/>
      </c>
      <c r="B671" s="253" t="str">
        <f t="shared" si="226"/>
        <v/>
      </c>
      <c r="C671" s="444">
        <f t="shared" si="227"/>
        <v>659</v>
      </c>
      <c r="D671" s="767"/>
      <c r="E671" s="403"/>
      <c r="F671" s="404"/>
      <c r="G671" s="405"/>
      <c r="H671" s="406"/>
      <c r="I671" s="407"/>
      <c r="J671" s="408" t="str">
        <f>IFERROR(IF(I671="","",VLOOKUP(I671,国・地域!A:C,2,FALSE)),"正しい番号を入力してください")</f>
        <v/>
      </c>
      <c r="K671" s="409" t="str">
        <f>IFERROR(IF(I671="","",VLOOKUP(I671,国・地域!A:C,3,FALSE)),"正しい番号を入力してください")</f>
        <v/>
      </c>
      <c r="L671" s="381"/>
      <c r="M671" s="410"/>
      <c r="N671" s="411"/>
      <c r="O671" s="411"/>
      <c r="P671" s="411"/>
      <c r="Q671" s="411"/>
      <c r="R671" s="411"/>
      <c r="S671" s="411"/>
      <c r="T671" s="411"/>
      <c r="U671" s="412"/>
      <c r="V671" s="413"/>
      <c r="W671" s="412"/>
      <c r="X671" s="413"/>
      <c r="Y671" s="414"/>
      <c r="Z671" s="415"/>
      <c r="AA671" s="416"/>
      <c r="AB671" s="417"/>
      <c r="AC671" s="416"/>
      <c r="AD671" s="415"/>
      <c r="AE671" s="418"/>
      <c r="AF671" s="417"/>
      <c r="AG671" s="416"/>
      <c r="AH671" s="415"/>
      <c r="AI671" s="418"/>
      <c r="AJ671" s="417"/>
      <c r="AK671" s="416"/>
      <c r="AL671" s="415"/>
      <c r="AM671" s="403"/>
      <c r="AN671" s="405"/>
      <c r="AO671" s="381"/>
      <c r="AP671" s="403"/>
      <c r="AQ671" s="405"/>
      <c r="AR671" s="419"/>
      <c r="AS671" s="420"/>
      <c r="AT671" s="403"/>
      <c r="AU671" s="405"/>
      <c r="AV671" s="419"/>
      <c r="AW671" s="421"/>
      <c r="AX671" s="105" t="str">
        <f t="shared" si="211"/>
        <v/>
      </c>
      <c r="AY671" s="105" t="str">
        <f t="shared" si="212"/>
        <v/>
      </c>
      <c r="AZ671" s="540"/>
      <c r="BA671" s="513">
        <f t="shared" si="213"/>
        <v>0</v>
      </c>
      <c r="BB671" s="513">
        <f t="shared" si="214"/>
        <v>0</v>
      </c>
      <c r="BC671" s="513">
        <f t="shared" si="215"/>
        <v>0</v>
      </c>
      <c r="BD671" s="513">
        <f t="shared" si="216"/>
        <v>0</v>
      </c>
      <c r="BE671" s="513">
        <f t="shared" si="217"/>
        <v>0</v>
      </c>
      <c r="BF671" s="513">
        <f t="shared" si="228"/>
        <v>0</v>
      </c>
      <c r="BG671" s="513">
        <f t="shared" si="218"/>
        <v>0</v>
      </c>
      <c r="BH671" s="513">
        <f t="shared" si="219"/>
        <v>0</v>
      </c>
      <c r="BI671" s="513">
        <f t="shared" si="220"/>
        <v>0</v>
      </c>
      <c r="BJ671" s="513">
        <f t="shared" si="221"/>
        <v>0</v>
      </c>
      <c r="BK671" s="513">
        <f t="shared" si="222"/>
        <v>0</v>
      </c>
      <c r="BL671" s="513">
        <f t="shared" si="223"/>
        <v>0</v>
      </c>
      <c r="BM671" s="513">
        <f t="shared" si="224"/>
        <v>0</v>
      </c>
      <c r="BN671" s="513"/>
      <c r="BO671" s="513">
        <f t="shared" si="225"/>
        <v>0</v>
      </c>
      <c r="BP671" s="540"/>
      <c r="BQ671" s="540"/>
      <c r="BR671" s="540"/>
      <c r="BS671" s="540"/>
      <c r="BT671" s="540"/>
      <c r="BU671" s="540"/>
      <c r="BV671" s="540"/>
      <c r="BW671" s="539"/>
      <c r="BX671" s="539"/>
      <c r="BY671" s="539"/>
      <c r="BZ671" s="539"/>
      <c r="CA671" s="539"/>
      <c r="CB671" s="539"/>
      <c r="CC671" s="539"/>
      <c r="CD671" s="539"/>
      <c r="CE671" s="539"/>
      <c r="CF671" s="539"/>
      <c r="CG671" s="539"/>
      <c r="CH671" s="539"/>
      <c r="CI671" s="539"/>
      <c r="CJ671" s="539"/>
      <c r="CK671" s="539"/>
      <c r="CL671" s="539"/>
      <c r="CM671" s="539"/>
      <c r="CN671" s="539"/>
      <c r="CO671" s="539"/>
      <c r="CP671" s="364"/>
      <c r="CQ671" s="364"/>
    </row>
    <row r="672" spans="1:95" s="37" customFormat="1" ht="37.5" customHeight="1" x14ac:dyDescent="0.15">
      <c r="A672" s="738" t="str">
        <f>IF(B672&lt;&gt;"",設定!$C$4,"")</f>
        <v/>
      </c>
      <c r="B672" s="254" t="str">
        <f t="shared" si="226"/>
        <v/>
      </c>
      <c r="C672" s="445">
        <f t="shared" si="227"/>
        <v>660</v>
      </c>
      <c r="D672" s="768"/>
      <c r="E672" s="422"/>
      <c r="F672" s="423"/>
      <c r="G672" s="424"/>
      <c r="H672" s="425"/>
      <c r="I672" s="426"/>
      <c r="J672" s="427" t="str">
        <f>IFERROR(IF(I672="","",VLOOKUP(I672,国・地域!A:C,2,FALSE)),"正しい番号を入力してください")</f>
        <v/>
      </c>
      <c r="K672" s="428" t="str">
        <f>IFERROR(IF(I672="","",VLOOKUP(I672,国・地域!A:C,3,FALSE)),"正しい番号を入力してください")</f>
        <v/>
      </c>
      <c r="L672" s="382"/>
      <c r="M672" s="429"/>
      <c r="N672" s="430"/>
      <c r="O672" s="430"/>
      <c r="P672" s="430"/>
      <c r="Q672" s="430"/>
      <c r="R672" s="430"/>
      <c r="S672" s="430"/>
      <c r="T672" s="430"/>
      <c r="U672" s="431"/>
      <c r="V672" s="432"/>
      <c r="W672" s="431"/>
      <c r="X672" s="432"/>
      <c r="Y672" s="433"/>
      <c r="Z672" s="434"/>
      <c r="AA672" s="435"/>
      <c r="AB672" s="436"/>
      <c r="AC672" s="435"/>
      <c r="AD672" s="434"/>
      <c r="AE672" s="437"/>
      <c r="AF672" s="436"/>
      <c r="AG672" s="435"/>
      <c r="AH672" s="434"/>
      <c r="AI672" s="437"/>
      <c r="AJ672" s="436"/>
      <c r="AK672" s="435"/>
      <c r="AL672" s="434"/>
      <c r="AM672" s="422"/>
      <c r="AN672" s="424"/>
      <c r="AO672" s="382"/>
      <c r="AP672" s="422"/>
      <c r="AQ672" s="424"/>
      <c r="AR672" s="438"/>
      <c r="AS672" s="439"/>
      <c r="AT672" s="422"/>
      <c r="AU672" s="424"/>
      <c r="AV672" s="438"/>
      <c r="AW672" s="440"/>
      <c r="AX672" s="105" t="str">
        <f t="shared" si="211"/>
        <v/>
      </c>
      <c r="AY672" s="105" t="str">
        <f t="shared" si="212"/>
        <v/>
      </c>
      <c r="AZ672" s="540"/>
      <c r="BA672" s="513">
        <f t="shared" si="213"/>
        <v>0</v>
      </c>
      <c r="BB672" s="513">
        <f t="shared" si="214"/>
        <v>0</v>
      </c>
      <c r="BC672" s="513">
        <f t="shared" si="215"/>
        <v>0</v>
      </c>
      <c r="BD672" s="513">
        <f t="shared" si="216"/>
        <v>0</v>
      </c>
      <c r="BE672" s="513">
        <f t="shared" si="217"/>
        <v>0</v>
      </c>
      <c r="BF672" s="513">
        <f t="shared" si="228"/>
        <v>0</v>
      </c>
      <c r="BG672" s="513">
        <f t="shared" si="218"/>
        <v>0</v>
      </c>
      <c r="BH672" s="513">
        <f t="shared" si="219"/>
        <v>0</v>
      </c>
      <c r="BI672" s="513">
        <f t="shared" si="220"/>
        <v>0</v>
      </c>
      <c r="BJ672" s="513">
        <f t="shared" si="221"/>
        <v>0</v>
      </c>
      <c r="BK672" s="513">
        <f t="shared" si="222"/>
        <v>0</v>
      </c>
      <c r="BL672" s="513">
        <f t="shared" si="223"/>
        <v>0</v>
      </c>
      <c r="BM672" s="513">
        <f t="shared" si="224"/>
        <v>0</v>
      </c>
      <c r="BN672" s="513"/>
      <c r="BO672" s="513">
        <f t="shared" si="225"/>
        <v>0</v>
      </c>
      <c r="BP672" s="540"/>
      <c r="BQ672" s="540"/>
      <c r="BR672" s="540"/>
      <c r="BS672" s="540"/>
      <c r="BT672" s="540"/>
      <c r="BU672" s="540"/>
      <c r="BV672" s="540"/>
      <c r="BW672" s="539"/>
      <c r="BX672" s="539"/>
      <c r="BY672" s="539"/>
      <c r="BZ672" s="539"/>
      <c r="CA672" s="539"/>
      <c r="CB672" s="539"/>
      <c r="CC672" s="539"/>
      <c r="CD672" s="539"/>
      <c r="CE672" s="539"/>
      <c r="CF672" s="539"/>
      <c r="CG672" s="539"/>
      <c r="CH672" s="539"/>
      <c r="CI672" s="539"/>
      <c r="CJ672" s="539"/>
      <c r="CK672" s="539"/>
      <c r="CL672" s="539"/>
      <c r="CM672" s="539"/>
      <c r="CN672" s="539"/>
      <c r="CO672" s="539"/>
      <c r="CP672" s="364"/>
      <c r="CQ672" s="364"/>
    </row>
    <row r="673" spans="1:95" s="37" customFormat="1" ht="37.5" customHeight="1" x14ac:dyDescent="0.15">
      <c r="A673" s="739" t="str">
        <f>IF(B673&lt;&gt;"",設定!$C$4,"")</f>
        <v/>
      </c>
      <c r="B673" s="731" t="str">
        <f t="shared" si="226"/>
        <v/>
      </c>
      <c r="C673" s="376">
        <f t="shared" si="227"/>
        <v>661</v>
      </c>
      <c r="D673" s="766"/>
      <c r="E673" s="384"/>
      <c r="F673" s="385"/>
      <c r="G673" s="386"/>
      <c r="H673" s="387"/>
      <c r="I673" s="388"/>
      <c r="J673" s="389" t="str">
        <f>IFERROR(IF(I673="","",VLOOKUP(I673,国・地域!A:C,2,FALSE)),"正しい番号を入力してください")</f>
        <v/>
      </c>
      <c r="K673" s="390" t="str">
        <f>IFERROR(IF(I673="","",VLOOKUP(I673,国・地域!A:C,3,FALSE)),"正しい番号を入力してください")</f>
        <v/>
      </c>
      <c r="L673" s="383"/>
      <c r="M673" s="391"/>
      <c r="N673" s="392"/>
      <c r="O673" s="392"/>
      <c r="P673" s="392"/>
      <c r="Q673" s="392"/>
      <c r="R673" s="392"/>
      <c r="S673" s="392"/>
      <c r="T673" s="392"/>
      <c r="U673" s="393"/>
      <c r="V673" s="394"/>
      <c r="W673" s="393"/>
      <c r="X673" s="394"/>
      <c r="Y673" s="395"/>
      <c r="Z673" s="396"/>
      <c r="AA673" s="397"/>
      <c r="AB673" s="398"/>
      <c r="AC673" s="397"/>
      <c r="AD673" s="396"/>
      <c r="AE673" s="399"/>
      <c r="AF673" s="398"/>
      <c r="AG673" s="397"/>
      <c r="AH673" s="396"/>
      <c r="AI673" s="399"/>
      <c r="AJ673" s="398"/>
      <c r="AK673" s="397"/>
      <c r="AL673" s="396"/>
      <c r="AM673" s="384"/>
      <c r="AN673" s="386"/>
      <c r="AO673" s="383"/>
      <c r="AP673" s="384"/>
      <c r="AQ673" s="386"/>
      <c r="AR673" s="400"/>
      <c r="AS673" s="401"/>
      <c r="AT673" s="384"/>
      <c r="AU673" s="386"/>
      <c r="AV673" s="400"/>
      <c r="AW673" s="402"/>
      <c r="AX673" s="105" t="str">
        <f t="shared" si="211"/>
        <v/>
      </c>
      <c r="AY673" s="105" t="str">
        <f t="shared" si="212"/>
        <v/>
      </c>
      <c r="AZ673" s="540"/>
      <c r="BA673" s="513">
        <f t="shared" si="213"/>
        <v>0</v>
      </c>
      <c r="BB673" s="513">
        <f t="shared" si="214"/>
        <v>0</v>
      </c>
      <c r="BC673" s="513">
        <f t="shared" si="215"/>
        <v>0</v>
      </c>
      <c r="BD673" s="513">
        <f t="shared" si="216"/>
        <v>0</v>
      </c>
      <c r="BE673" s="513">
        <f t="shared" si="217"/>
        <v>0</v>
      </c>
      <c r="BF673" s="513">
        <f t="shared" si="228"/>
        <v>0</v>
      </c>
      <c r="BG673" s="513">
        <f t="shared" si="218"/>
        <v>0</v>
      </c>
      <c r="BH673" s="513">
        <f t="shared" si="219"/>
        <v>0</v>
      </c>
      <c r="BI673" s="513">
        <f t="shared" si="220"/>
        <v>0</v>
      </c>
      <c r="BJ673" s="513">
        <f t="shared" si="221"/>
        <v>0</v>
      </c>
      <c r="BK673" s="513">
        <f t="shared" si="222"/>
        <v>0</v>
      </c>
      <c r="BL673" s="513">
        <f t="shared" si="223"/>
        <v>0</v>
      </c>
      <c r="BM673" s="513">
        <f t="shared" si="224"/>
        <v>0</v>
      </c>
      <c r="BN673" s="513"/>
      <c r="BO673" s="513">
        <f t="shared" si="225"/>
        <v>0</v>
      </c>
      <c r="BP673" s="540"/>
      <c r="BQ673" s="540"/>
      <c r="BR673" s="540"/>
      <c r="BS673" s="540"/>
      <c r="BT673" s="540"/>
      <c r="BU673" s="540"/>
      <c r="BV673" s="540"/>
      <c r="BW673" s="539"/>
      <c r="BX673" s="539"/>
      <c r="BY673" s="539"/>
      <c r="BZ673" s="539"/>
      <c r="CA673" s="539"/>
      <c r="CB673" s="539"/>
      <c r="CC673" s="539"/>
      <c r="CD673" s="539"/>
      <c r="CE673" s="539"/>
      <c r="CF673" s="539"/>
      <c r="CG673" s="539"/>
      <c r="CH673" s="539"/>
      <c r="CI673" s="539"/>
      <c r="CJ673" s="539"/>
      <c r="CK673" s="539"/>
      <c r="CL673" s="539"/>
      <c r="CM673" s="539"/>
      <c r="CN673" s="539"/>
      <c r="CO673" s="539"/>
      <c r="CP673" s="364"/>
      <c r="CQ673" s="364"/>
    </row>
    <row r="674" spans="1:95" s="37" customFormat="1" ht="37.5" customHeight="1" x14ac:dyDescent="0.15">
      <c r="A674" s="687" t="str">
        <f>IF(B674&lt;&gt;"",設定!$C$4,"")</f>
        <v/>
      </c>
      <c r="B674" s="253" t="str">
        <f t="shared" si="226"/>
        <v/>
      </c>
      <c r="C674" s="444">
        <f t="shared" si="227"/>
        <v>662</v>
      </c>
      <c r="D674" s="767"/>
      <c r="E674" s="403"/>
      <c r="F674" s="404"/>
      <c r="G674" s="405"/>
      <c r="H674" s="406"/>
      <c r="I674" s="407"/>
      <c r="J674" s="408" t="str">
        <f>IFERROR(IF(I674="","",VLOOKUP(I674,国・地域!A:C,2,FALSE)),"正しい番号を入力してください")</f>
        <v/>
      </c>
      <c r="K674" s="409" t="str">
        <f>IFERROR(IF(I674="","",VLOOKUP(I674,国・地域!A:C,3,FALSE)),"正しい番号を入力してください")</f>
        <v/>
      </c>
      <c r="L674" s="381"/>
      <c r="M674" s="410"/>
      <c r="N674" s="411"/>
      <c r="O674" s="411"/>
      <c r="P674" s="411"/>
      <c r="Q674" s="411"/>
      <c r="R674" s="411"/>
      <c r="S674" s="411"/>
      <c r="T674" s="411"/>
      <c r="U674" s="412"/>
      <c r="V674" s="413"/>
      <c r="W674" s="412"/>
      <c r="X674" s="413"/>
      <c r="Y674" s="414"/>
      <c r="Z674" s="415"/>
      <c r="AA674" s="416"/>
      <c r="AB674" s="417"/>
      <c r="AC674" s="416"/>
      <c r="AD674" s="415"/>
      <c r="AE674" s="418"/>
      <c r="AF674" s="417"/>
      <c r="AG674" s="416"/>
      <c r="AH674" s="415"/>
      <c r="AI674" s="418"/>
      <c r="AJ674" s="417"/>
      <c r="AK674" s="416"/>
      <c r="AL674" s="415"/>
      <c r="AM674" s="403"/>
      <c r="AN674" s="405"/>
      <c r="AO674" s="381"/>
      <c r="AP674" s="403"/>
      <c r="AQ674" s="405"/>
      <c r="AR674" s="419"/>
      <c r="AS674" s="420"/>
      <c r="AT674" s="403"/>
      <c r="AU674" s="405"/>
      <c r="AV674" s="419"/>
      <c r="AW674" s="421"/>
      <c r="AX674" s="105" t="str">
        <f t="shared" si="211"/>
        <v/>
      </c>
      <c r="AY674" s="105" t="str">
        <f t="shared" si="212"/>
        <v/>
      </c>
      <c r="AZ674" s="540"/>
      <c r="BA674" s="513">
        <f t="shared" si="213"/>
        <v>0</v>
      </c>
      <c r="BB674" s="513">
        <f t="shared" si="214"/>
        <v>0</v>
      </c>
      <c r="BC674" s="513">
        <f t="shared" si="215"/>
        <v>0</v>
      </c>
      <c r="BD674" s="513">
        <f t="shared" si="216"/>
        <v>0</v>
      </c>
      <c r="BE674" s="513">
        <f t="shared" si="217"/>
        <v>0</v>
      </c>
      <c r="BF674" s="513">
        <f t="shared" si="228"/>
        <v>0</v>
      </c>
      <c r="BG674" s="513">
        <f t="shared" si="218"/>
        <v>0</v>
      </c>
      <c r="BH674" s="513">
        <f t="shared" si="219"/>
        <v>0</v>
      </c>
      <c r="BI674" s="513">
        <f t="shared" si="220"/>
        <v>0</v>
      </c>
      <c r="BJ674" s="513">
        <f t="shared" si="221"/>
        <v>0</v>
      </c>
      <c r="BK674" s="513">
        <f t="shared" si="222"/>
        <v>0</v>
      </c>
      <c r="BL674" s="513">
        <f t="shared" si="223"/>
        <v>0</v>
      </c>
      <c r="BM674" s="513">
        <f t="shared" si="224"/>
        <v>0</v>
      </c>
      <c r="BN674" s="513"/>
      <c r="BO674" s="513">
        <f t="shared" si="225"/>
        <v>0</v>
      </c>
      <c r="BP674" s="540"/>
      <c r="BQ674" s="540"/>
      <c r="BR674" s="540"/>
      <c r="BS674" s="540"/>
      <c r="BT674" s="540"/>
      <c r="BU674" s="540"/>
      <c r="BV674" s="540"/>
      <c r="BW674" s="539"/>
      <c r="BX674" s="539"/>
      <c r="BY674" s="539"/>
      <c r="BZ674" s="539"/>
      <c r="CA674" s="539"/>
      <c r="CB674" s="539"/>
      <c r="CC674" s="539"/>
      <c r="CD674" s="539"/>
      <c r="CE674" s="539"/>
      <c r="CF674" s="539"/>
      <c r="CG674" s="539"/>
      <c r="CH674" s="539"/>
      <c r="CI674" s="539"/>
      <c r="CJ674" s="539"/>
      <c r="CK674" s="539"/>
      <c r="CL674" s="539"/>
      <c r="CM674" s="539"/>
      <c r="CN674" s="539"/>
      <c r="CO674" s="539"/>
      <c r="CP674" s="364"/>
      <c r="CQ674" s="364"/>
    </row>
    <row r="675" spans="1:95" s="37" customFormat="1" ht="37.5" customHeight="1" x14ac:dyDescent="0.15">
      <c r="A675" s="687" t="str">
        <f>IF(B675&lt;&gt;"",設定!$C$4,"")</f>
        <v/>
      </c>
      <c r="B675" s="253" t="str">
        <f t="shared" si="226"/>
        <v/>
      </c>
      <c r="C675" s="444">
        <f t="shared" si="227"/>
        <v>663</v>
      </c>
      <c r="D675" s="767"/>
      <c r="E675" s="403"/>
      <c r="F675" s="404"/>
      <c r="G675" s="405"/>
      <c r="H675" s="406"/>
      <c r="I675" s="407"/>
      <c r="J675" s="408" t="str">
        <f>IFERROR(IF(I675="","",VLOOKUP(I675,国・地域!A:C,2,FALSE)),"正しい番号を入力してください")</f>
        <v/>
      </c>
      <c r="K675" s="409" t="str">
        <f>IFERROR(IF(I675="","",VLOOKUP(I675,国・地域!A:C,3,FALSE)),"正しい番号を入力してください")</f>
        <v/>
      </c>
      <c r="L675" s="381"/>
      <c r="M675" s="410"/>
      <c r="N675" s="411"/>
      <c r="O675" s="411"/>
      <c r="P675" s="411"/>
      <c r="Q675" s="411"/>
      <c r="R675" s="411"/>
      <c r="S675" s="411"/>
      <c r="T675" s="411"/>
      <c r="U675" s="412"/>
      <c r="V675" s="413"/>
      <c r="W675" s="412"/>
      <c r="X675" s="413"/>
      <c r="Y675" s="414"/>
      <c r="Z675" s="415"/>
      <c r="AA675" s="416"/>
      <c r="AB675" s="417"/>
      <c r="AC675" s="416"/>
      <c r="AD675" s="415"/>
      <c r="AE675" s="418"/>
      <c r="AF675" s="417"/>
      <c r="AG675" s="416"/>
      <c r="AH675" s="415"/>
      <c r="AI675" s="418"/>
      <c r="AJ675" s="417"/>
      <c r="AK675" s="416"/>
      <c r="AL675" s="415"/>
      <c r="AM675" s="403"/>
      <c r="AN675" s="405"/>
      <c r="AO675" s="381"/>
      <c r="AP675" s="403"/>
      <c r="AQ675" s="405"/>
      <c r="AR675" s="419"/>
      <c r="AS675" s="420"/>
      <c r="AT675" s="403"/>
      <c r="AU675" s="405"/>
      <c r="AV675" s="419"/>
      <c r="AW675" s="421"/>
      <c r="AX675" s="105" t="str">
        <f t="shared" si="211"/>
        <v/>
      </c>
      <c r="AY675" s="105" t="str">
        <f t="shared" si="212"/>
        <v/>
      </c>
      <c r="AZ675" s="540"/>
      <c r="BA675" s="513">
        <f t="shared" si="213"/>
        <v>0</v>
      </c>
      <c r="BB675" s="513">
        <f t="shared" si="214"/>
        <v>0</v>
      </c>
      <c r="BC675" s="513">
        <f t="shared" si="215"/>
        <v>0</v>
      </c>
      <c r="BD675" s="513">
        <f t="shared" si="216"/>
        <v>0</v>
      </c>
      <c r="BE675" s="513">
        <f t="shared" si="217"/>
        <v>0</v>
      </c>
      <c r="BF675" s="513">
        <f t="shared" si="228"/>
        <v>0</v>
      </c>
      <c r="BG675" s="513">
        <f t="shared" si="218"/>
        <v>0</v>
      </c>
      <c r="BH675" s="513">
        <f t="shared" si="219"/>
        <v>0</v>
      </c>
      <c r="BI675" s="513">
        <f t="shared" si="220"/>
        <v>0</v>
      </c>
      <c r="BJ675" s="513">
        <f t="shared" si="221"/>
        <v>0</v>
      </c>
      <c r="BK675" s="513">
        <f t="shared" si="222"/>
        <v>0</v>
      </c>
      <c r="BL675" s="513">
        <f t="shared" si="223"/>
        <v>0</v>
      </c>
      <c r="BM675" s="513">
        <f t="shared" si="224"/>
        <v>0</v>
      </c>
      <c r="BN675" s="513"/>
      <c r="BO675" s="513">
        <f t="shared" si="225"/>
        <v>0</v>
      </c>
      <c r="BP675" s="540"/>
      <c r="BQ675" s="540"/>
      <c r="BR675" s="540"/>
      <c r="BS675" s="540"/>
      <c r="BT675" s="540"/>
      <c r="BU675" s="540"/>
      <c r="BV675" s="540"/>
      <c r="BW675" s="539"/>
      <c r="BX675" s="539"/>
      <c r="BY675" s="539"/>
      <c r="BZ675" s="539"/>
      <c r="CA675" s="539"/>
      <c r="CB675" s="539"/>
      <c r="CC675" s="539"/>
      <c r="CD675" s="539"/>
      <c r="CE675" s="539"/>
      <c r="CF675" s="539"/>
      <c r="CG675" s="539"/>
      <c r="CH675" s="539"/>
      <c r="CI675" s="539"/>
      <c r="CJ675" s="539"/>
      <c r="CK675" s="539"/>
      <c r="CL675" s="539"/>
      <c r="CM675" s="539"/>
      <c r="CN675" s="539"/>
      <c r="CO675" s="539"/>
      <c r="CP675" s="364"/>
      <c r="CQ675" s="364"/>
    </row>
    <row r="676" spans="1:95" s="37" customFormat="1" ht="37.5" customHeight="1" x14ac:dyDescent="0.15">
      <c r="A676" s="687" t="str">
        <f>IF(B676&lt;&gt;"",設定!$C$4,"")</f>
        <v/>
      </c>
      <c r="B676" s="253" t="str">
        <f t="shared" si="226"/>
        <v/>
      </c>
      <c r="C676" s="444">
        <f t="shared" si="227"/>
        <v>664</v>
      </c>
      <c r="D676" s="767"/>
      <c r="E676" s="403"/>
      <c r="F676" s="404"/>
      <c r="G676" s="405"/>
      <c r="H676" s="406"/>
      <c r="I676" s="407"/>
      <c r="J676" s="408" t="str">
        <f>IFERROR(IF(I676="","",VLOOKUP(I676,国・地域!A:C,2,FALSE)),"正しい番号を入力してください")</f>
        <v/>
      </c>
      <c r="K676" s="409" t="str">
        <f>IFERROR(IF(I676="","",VLOOKUP(I676,国・地域!A:C,3,FALSE)),"正しい番号を入力してください")</f>
        <v/>
      </c>
      <c r="L676" s="381"/>
      <c r="M676" s="410"/>
      <c r="N676" s="411"/>
      <c r="O676" s="411"/>
      <c r="P676" s="411"/>
      <c r="Q676" s="411"/>
      <c r="R676" s="411"/>
      <c r="S676" s="411"/>
      <c r="T676" s="411"/>
      <c r="U676" s="412"/>
      <c r="V676" s="413"/>
      <c r="W676" s="412"/>
      <c r="X676" s="413"/>
      <c r="Y676" s="414"/>
      <c r="Z676" s="415"/>
      <c r="AA676" s="416"/>
      <c r="AB676" s="417"/>
      <c r="AC676" s="416"/>
      <c r="AD676" s="415"/>
      <c r="AE676" s="418"/>
      <c r="AF676" s="417"/>
      <c r="AG676" s="416"/>
      <c r="AH676" s="415"/>
      <c r="AI676" s="418"/>
      <c r="AJ676" s="417"/>
      <c r="AK676" s="416"/>
      <c r="AL676" s="415"/>
      <c r="AM676" s="403"/>
      <c r="AN676" s="405"/>
      <c r="AO676" s="381"/>
      <c r="AP676" s="403"/>
      <c r="AQ676" s="405"/>
      <c r="AR676" s="419"/>
      <c r="AS676" s="420"/>
      <c r="AT676" s="403"/>
      <c r="AU676" s="405"/>
      <c r="AV676" s="419"/>
      <c r="AW676" s="421"/>
      <c r="AX676" s="105" t="str">
        <f t="shared" si="211"/>
        <v/>
      </c>
      <c r="AY676" s="105" t="str">
        <f t="shared" si="212"/>
        <v/>
      </c>
      <c r="AZ676" s="540"/>
      <c r="BA676" s="513">
        <f t="shared" si="213"/>
        <v>0</v>
      </c>
      <c r="BB676" s="513">
        <f t="shared" si="214"/>
        <v>0</v>
      </c>
      <c r="BC676" s="513">
        <f t="shared" si="215"/>
        <v>0</v>
      </c>
      <c r="BD676" s="513">
        <f t="shared" si="216"/>
        <v>0</v>
      </c>
      <c r="BE676" s="513">
        <f t="shared" si="217"/>
        <v>0</v>
      </c>
      <c r="BF676" s="513">
        <f t="shared" si="228"/>
        <v>0</v>
      </c>
      <c r="BG676" s="513">
        <f t="shared" si="218"/>
        <v>0</v>
      </c>
      <c r="BH676" s="513">
        <f t="shared" si="219"/>
        <v>0</v>
      </c>
      <c r="BI676" s="513">
        <f t="shared" si="220"/>
        <v>0</v>
      </c>
      <c r="BJ676" s="513">
        <f t="shared" si="221"/>
        <v>0</v>
      </c>
      <c r="BK676" s="513">
        <f t="shared" si="222"/>
        <v>0</v>
      </c>
      <c r="BL676" s="513">
        <f t="shared" si="223"/>
        <v>0</v>
      </c>
      <c r="BM676" s="513">
        <f t="shared" si="224"/>
        <v>0</v>
      </c>
      <c r="BN676" s="513"/>
      <c r="BO676" s="513">
        <f t="shared" si="225"/>
        <v>0</v>
      </c>
      <c r="BP676" s="540"/>
      <c r="BQ676" s="540"/>
      <c r="BR676" s="540"/>
      <c r="BS676" s="540"/>
      <c r="BT676" s="540"/>
      <c r="BU676" s="540"/>
      <c r="BV676" s="540"/>
      <c r="BW676" s="539"/>
      <c r="BX676" s="539"/>
      <c r="BY676" s="539"/>
      <c r="BZ676" s="539"/>
      <c r="CA676" s="539"/>
      <c r="CB676" s="539"/>
      <c r="CC676" s="539"/>
      <c r="CD676" s="539"/>
      <c r="CE676" s="539"/>
      <c r="CF676" s="539"/>
      <c r="CG676" s="539"/>
      <c r="CH676" s="539"/>
      <c r="CI676" s="539"/>
      <c r="CJ676" s="539"/>
      <c r="CK676" s="539"/>
      <c r="CL676" s="539"/>
      <c r="CM676" s="539"/>
      <c r="CN676" s="539"/>
      <c r="CO676" s="539"/>
      <c r="CP676" s="364"/>
      <c r="CQ676" s="364"/>
    </row>
    <row r="677" spans="1:95" s="37" customFormat="1" ht="37.5" customHeight="1" x14ac:dyDescent="0.15">
      <c r="A677" s="738" t="str">
        <f>IF(B677&lt;&gt;"",設定!$C$4,"")</f>
        <v/>
      </c>
      <c r="B677" s="254" t="str">
        <f t="shared" si="226"/>
        <v/>
      </c>
      <c r="C677" s="445">
        <f t="shared" si="227"/>
        <v>665</v>
      </c>
      <c r="D677" s="768"/>
      <c r="E677" s="422"/>
      <c r="F677" s="423"/>
      <c r="G677" s="424"/>
      <c r="H677" s="425"/>
      <c r="I677" s="426"/>
      <c r="J677" s="427" t="str">
        <f>IFERROR(IF(I677="","",VLOOKUP(I677,国・地域!A:C,2,FALSE)),"正しい番号を入力してください")</f>
        <v/>
      </c>
      <c r="K677" s="428" t="str">
        <f>IFERROR(IF(I677="","",VLOOKUP(I677,国・地域!A:C,3,FALSE)),"正しい番号を入力してください")</f>
        <v/>
      </c>
      <c r="L677" s="382"/>
      <c r="M677" s="429"/>
      <c r="N677" s="430"/>
      <c r="O677" s="430"/>
      <c r="P677" s="430"/>
      <c r="Q677" s="430"/>
      <c r="R677" s="430"/>
      <c r="S677" s="430"/>
      <c r="T677" s="430"/>
      <c r="U677" s="431"/>
      <c r="V677" s="432"/>
      <c r="W677" s="431"/>
      <c r="X677" s="432"/>
      <c r="Y677" s="433"/>
      <c r="Z677" s="434"/>
      <c r="AA677" s="435"/>
      <c r="AB677" s="436"/>
      <c r="AC677" s="435"/>
      <c r="AD677" s="434"/>
      <c r="AE677" s="437"/>
      <c r="AF677" s="436"/>
      <c r="AG677" s="435"/>
      <c r="AH677" s="434"/>
      <c r="AI677" s="437"/>
      <c r="AJ677" s="436"/>
      <c r="AK677" s="435"/>
      <c r="AL677" s="434"/>
      <c r="AM677" s="422"/>
      <c r="AN677" s="424"/>
      <c r="AO677" s="382"/>
      <c r="AP677" s="422"/>
      <c r="AQ677" s="424"/>
      <c r="AR677" s="438"/>
      <c r="AS677" s="439"/>
      <c r="AT677" s="422"/>
      <c r="AU677" s="424"/>
      <c r="AV677" s="438"/>
      <c r="AW677" s="440"/>
      <c r="AX677" s="105" t="str">
        <f t="shared" si="211"/>
        <v/>
      </c>
      <c r="AY677" s="105" t="str">
        <f t="shared" si="212"/>
        <v/>
      </c>
      <c r="AZ677" s="540"/>
      <c r="BA677" s="513">
        <f t="shared" si="213"/>
        <v>0</v>
      </c>
      <c r="BB677" s="513">
        <f t="shared" si="214"/>
        <v>0</v>
      </c>
      <c r="BC677" s="513">
        <f t="shared" si="215"/>
        <v>0</v>
      </c>
      <c r="BD677" s="513">
        <f t="shared" si="216"/>
        <v>0</v>
      </c>
      <c r="BE677" s="513">
        <f t="shared" si="217"/>
        <v>0</v>
      </c>
      <c r="BF677" s="513">
        <f t="shared" si="228"/>
        <v>0</v>
      </c>
      <c r="BG677" s="513">
        <f t="shared" si="218"/>
        <v>0</v>
      </c>
      <c r="BH677" s="513">
        <f t="shared" si="219"/>
        <v>0</v>
      </c>
      <c r="BI677" s="513">
        <f t="shared" si="220"/>
        <v>0</v>
      </c>
      <c r="BJ677" s="513">
        <f t="shared" si="221"/>
        <v>0</v>
      </c>
      <c r="BK677" s="513">
        <f t="shared" si="222"/>
        <v>0</v>
      </c>
      <c r="BL677" s="513">
        <f t="shared" si="223"/>
        <v>0</v>
      </c>
      <c r="BM677" s="513">
        <f t="shared" si="224"/>
        <v>0</v>
      </c>
      <c r="BN677" s="513"/>
      <c r="BO677" s="513">
        <f t="shared" si="225"/>
        <v>0</v>
      </c>
      <c r="BP677" s="540"/>
      <c r="BQ677" s="540"/>
      <c r="BR677" s="540"/>
      <c r="BS677" s="540"/>
      <c r="BT677" s="540"/>
      <c r="BU677" s="540"/>
      <c r="BV677" s="540"/>
      <c r="BW677" s="539"/>
      <c r="BX677" s="539"/>
      <c r="BY677" s="539"/>
      <c r="BZ677" s="539"/>
      <c r="CA677" s="539"/>
      <c r="CB677" s="539"/>
      <c r="CC677" s="539"/>
      <c r="CD677" s="539"/>
      <c r="CE677" s="539"/>
      <c r="CF677" s="539"/>
      <c r="CG677" s="539"/>
      <c r="CH677" s="539"/>
      <c r="CI677" s="539"/>
      <c r="CJ677" s="539"/>
      <c r="CK677" s="539"/>
      <c r="CL677" s="539"/>
      <c r="CM677" s="539"/>
      <c r="CN677" s="539"/>
      <c r="CO677" s="539"/>
      <c r="CP677" s="364"/>
      <c r="CQ677" s="364"/>
    </row>
    <row r="678" spans="1:95" s="37" customFormat="1" ht="37.5" customHeight="1" x14ac:dyDescent="0.15">
      <c r="A678" s="739" t="str">
        <f>IF(B678&lt;&gt;"",設定!$C$4,"")</f>
        <v/>
      </c>
      <c r="B678" s="731" t="str">
        <f t="shared" si="226"/>
        <v/>
      </c>
      <c r="C678" s="376">
        <f t="shared" si="227"/>
        <v>666</v>
      </c>
      <c r="D678" s="766"/>
      <c r="E678" s="384"/>
      <c r="F678" s="385"/>
      <c r="G678" s="386"/>
      <c r="H678" s="387"/>
      <c r="I678" s="388"/>
      <c r="J678" s="389" t="str">
        <f>IFERROR(IF(I678="","",VLOOKUP(I678,国・地域!A:C,2,FALSE)),"正しい番号を入力してください")</f>
        <v/>
      </c>
      <c r="K678" s="390" t="str">
        <f>IFERROR(IF(I678="","",VLOOKUP(I678,国・地域!A:C,3,FALSE)),"正しい番号を入力してください")</f>
        <v/>
      </c>
      <c r="L678" s="383"/>
      <c r="M678" s="391"/>
      <c r="N678" s="392"/>
      <c r="O678" s="392"/>
      <c r="P678" s="392"/>
      <c r="Q678" s="392"/>
      <c r="R678" s="392"/>
      <c r="S678" s="392"/>
      <c r="T678" s="392"/>
      <c r="U678" s="393"/>
      <c r="V678" s="394"/>
      <c r="W678" s="393"/>
      <c r="X678" s="394"/>
      <c r="Y678" s="395"/>
      <c r="Z678" s="396"/>
      <c r="AA678" s="397"/>
      <c r="AB678" s="398"/>
      <c r="AC678" s="397"/>
      <c r="AD678" s="396"/>
      <c r="AE678" s="399"/>
      <c r="AF678" s="398"/>
      <c r="AG678" s="397"/>
      <c r="AH678" s="396"/>
      <c r="AI678" s="399"/>
      <c r="AJ678" s="398"/>
      <c r="AK678" s="397"/>
      <c r="AL678" s="396"/>
      <c r="AM678" s="384"/>
      <c r="AN678" s="386"/>
      <c r="AO678" s="383"/>
      <c r="AP678" s="384"/>
      <c r="AQ678" s="386"/>
      <c r="AR678" s="400"/>
      <c r="AS678" s="401"/>
      <c r="AT678" s="384"/>
      <c r="AU678" s="386"/>
      <c r="AV678" s="400"/>
      <c r="AW678" s="402"/>
      <c r="AX678" s="105" t="str">
        <f t="shared" ref="AX678:AX711" si="229">IF(SUM(BA678:BM678)&gt;0,"←未入力あり","")</f>
        <v/>
      </c>
      <c r="AY678" s="105" t="str">
        <f t="shared" ref="AY678:AY711" si="230">IF(BO678&lt;&gt;0,"←入力エラー","")</f>
        <v/>
      </c>
      <c r="AZ678" s="540"/>
      <c r="BA678" s="513">
        <f t="shared" ref="BA678:BA711" si="231">IF(AND($D678&lt;&gt;"",E678="",F678=""),1,0)</f>
        <v>0</v>
      </c>
      <c r="BB678" s="513">
        <f t="shared" ref="BB678:BB711" si="232">IF(AND($D678&lt;&gt;"",G678="",H678=""),1,0)</f>
        <v>0</v>
      </c>
      <c r="BC678" s="513">
        <f t="shared" ref="BC678:BC711" si="233">IF(AND($D678&lt;&gt;"",I678=""),1,0)</f>
        <v>0</v>
      </c>
      <c r="BD678" s="513">
        <f t="shared" ref="BD678:BD711" si="234">IF(AND(I678=801,L678=""),1,0)</f>
        <v>0</v>
      </c>
      <c r="BE678" s="513">
        <f t="shared" ref="BE678:BE711" si="235">IF(AND($D678&lt;&gt;"",COUNTA(M678:V678)=0),1,0)</f>
        <v>0</v>
      </c>
      <c r="BF678" s="513">
        <f t="shared" si="228"/>
        <v>0</v>
      </c>
      <c r="BG678" s="513">
        <f t="shared" ref="BG678:BG711" si="236">IF(AND($D678&lt;&gt;"",OR(Y678="",Z678="")),1,0)</f>
        <v>0</v>
      </c>
      <c r="BH678" s="513">
        <f t="shared" ref="BH678:BH711" si="237">IF(AND($D678&lt;&gt;"",$P678="○",OR(AA678="",AB678="",AC678="",AD678="")),1,0)</f>
        <v>0</v>
      </c>
      <c r="BI678" s="513">
        <f t="shared" ref="BI678:BI711" si="238">IF(AND($D678&lt;&gt;"",$Q678="○",OR(AE678="",AF678="",AG678="",AH678="")),1,0)</f>
        <v>0</v>
      </c>
      <c r="BJ678" s="513">
        <f t="shared" ref="BJ678:BJ711" si="239">IF(AND($D678&lt;&gt;"",$R678="○",OR(AI678="",AJ678="",AK678="",AL678="")),1,0)</f>
        <v>0</v>
      </c>
      <c r="BK678" s="513">
        <f t="shared" ref="BK678:BK711" si="240">IF(AND($D678&lt;&gt;"",$P678="○",OR(AM678="",AN678="",AO678="")),1,0)</f>
        <v>0</v>
      </c>
      <c r="BL678" s="513">
        <f t="shared" ref="BL678:BL711" si="241">IF(AND($D678&lt;&gt;"",$Q678="○",OR(AP678="",AQ678="",AR678="",AS678="")),1,0)</f>
        <v>0</v>
      </c>
      <c r="BM678" s="513">
        <f t="shared" ref="BM678:BM711" si="242">IF(AND($D678&lt;&gt;"",$R678="○",OR(AT678="",AU678="",AV678="",AW678="")),1,0)</f>
        <v>0</v>
      </c>
      <c r="BN678" s="513"/>
      <c r="BO678" s="513">
        <f t="shared" ref="BO678:BO711" si="243">IF(AND(COUNTA(M678:U678)&lt;&gt;0,V678&lt;&gt;""),1,0)</f>
        <v>0</v>
      </c>
      <c r="BP678" s="540"/>
      <c r="BQ678" s="540"/>
      <c r="BR678" s="540"/>
      <c r="BS678" s="540"/>
      <c r="BT678" s="540"/>
      <c r="BU678" s="540"/>
      <c r="BV678" s="540"/>
      <c r="BW678" s="539"/>
      <c r="BX678" s="539"/>
      <c r="BY678" s="539"/>
      <c r="BZ678" s="539"/>
      <c r="CA678" s="539"/>
      <c r="CB678" s="539"/>
      <c r="CC678" s="539"/>
      <c r="CD678" s="539"/>
      <c r="CE678" s="539"/>
      <c r="CF678" s="539"/>
      <c r="CG678" s="539"/>
      <c r="CH678" s="539"/>
      <c r="CI678" s="539"/>
      <c r="CJ678" s="539"/>
      <c r="CK678" s="539"/>
      <c r="CL678" s="539"/>
      <c r="CM678" s="539"/>
      <c r="CN678" s="539"/>
      <c r="CO678" s="539"/>
      <c r="CP678" s="364"/>
      <c r="CQ678" s="364"/>
    </row>
    <row r="679" spans="1:95" s="37" customFormat="1" ht="37.5" customHeight="1" x14ac:dyDescent="0.15">
      <c r="A679" s="687" t="str">
        <f>IF(B679&lt;&gt;"",設定!$C$4,"")</f>
        <v/>
      </c>
      <c r="B679" s="253" t="str">
        <f t="shared" si="226"/>
        <v/>
      </c>
      <c r="C679" s="444">
        <f t="shared" si="227"/>
        <v>667</v>
      </c>
      <c r="D679" s="767"/>
      <c r="E679" s="403"/>
      <c r="F679" s="404"/>
      <c r="G679" s="405"/>
      <c r="H679" s="406"/>
      <c r="I679" s="407"/>
      <c r="J679" s="408" t="str">
        <f>IFERROR(IF(I679="","",VLOOKUP(I679,国・地域!A:C,2,FALSE)),"正しい番号を入力してください")</f>
        <v/>
      </c>
      <c r="K679" s="409" t="str">
        <f>IFERROR(IF(I679="","",VLOOKUP(I679,国・地域!A:C,3,FALSE)),"正しい番号を入力してください")</f>
        <v/>
      </c>
      <c r="L679" s="381"/>
      <c r="M679" s="410"/>
      <c r="N679" s="411"/>
      <c r="O679" s="411"/>
      <c r="P679" s="411"/>
      <c r="Q679" s="411"/>
      <c r="R679" s="411"/>
      <c r="S679" s="411"/>
      <c r="T679" s="411"/>
      <c r="U679" s="412"/>
      <c r="V679" s="413"/>
      <c r="W679" s="412"/>
      <c r="X679" s="413"/>
      <c r="Y679" s="414"/>
      <c r="Z679" s="415"/>
      <c r="AA679" s="416"/>
      <c r="AB679" s="417"/>
      <c r="AC679" s="416"/>
      <c r="AD679" s="415"/>
      <c r="AE679" s="418"/>
      <c r="AF679" s="417"/>
      <c r="AG679" s="416"/>
      <c r="AH679" s="415"/>
      <c r="AI679" s="418"/>
      <c r="AJ679" s="417"/>
      <c r="AK679" s="416"/>
      <c r="AL679" s="415"/>
      <c r="AM679" s="403"/>
      <c r="AN679" s="405"/>
      <c r="AO679" s="381"/>
      <c r="AP679" s="403"/>
      <c r="AQ679" s="405"/>
      <c r="AR679" s="419"/>
      <c r="AS679" s="420"/>
      <c r="AT679" s="403"/>
      <c r="AU679" s="405"/>
      <c r="AV679" s="419"/>
      <c r="AW679" s="421"/>
      <c r="AX679" s="105" t="str">
        <f t="shared" si="229"/>
        <v/>
      </c>
      <c r="AY679" s="105" t="str">
        <f t="shared" si="230"/>
        <v/>
      </c>
      <c r="AZ679" s="540"/>
      <c r="BA679" s="513">
        <f t="shared" si="231"/>
        <v>0</v>
      </c>
      <c r="BB679" s="513">
        <f t="shared" si="232"/>
        <v>0</v>
      </c>
      <c r="BC679" s="513">
        <f t="shared" si="233"/>
        <v>0</v>
      </c>
      <c r="BD679" s="513">
        <f t="shared" si="234"/>
        <v>0</v>
      </c>
      <c r="BE679" s="513">
        <f t="shared" si="235"/>
        <v>0</v>
      </c>
      <c r="BF679" s="513">
        <f t="shared" si="228"/>
        <v>0</v>
      </c>
      <c r="BG679" s="513">
        <f t="shared" si="236"/>
        <v>0</v>
      </c>
      <c r="BH679" s="513">
        <f t="shared" si="237"/>
        <v>0</v>
      </c>
      <c r="BI679" s="513">
        <f t="shared" si="238"/>
        <v>0</v>
      </c>
      <c r="BJ679" s="513">
        <f t="shared" si="239"/>
        <v>0</v>
      </c>
      <c r="BK679" s="513">
        <f t="shared" si="240"/>
        <v>0</v>
      </c>
      <c r="BL679" s="513">
        <f t="shared" si="241"/>
        <v>0</v>
      </c>
      <c r="BM679" s="513">
        <f t="shared" si="242"/>
        <v>0</v>
      </c>
      <c r="BN679" s="513"/>
      <c r="BO679" s="513">
        <f t="shared" si="243"/>
        <v>0</v>
      </c>
      <c r="BP679" s="540"/>
      <c r="BQ679" s="540"/>
      <c r="BR679" s="540"/>
      <c r="BS679" s="540"/>
      <c r="BT679" s="540"/>
      <c r="BU679" s="540"/>
      <c r="BV679" s="540"/>
      <c r="BW679" s="539"/>
      <c r="BX679" s="539"/>
      <c r="BY679" s="539"/>
      <c r="BZ679" s="539"/>
      <c r="CA679" s="539"/>
      <c r="CB679" s="539"/>
      <c r="CC679" s="539"/>
      <c r="CD679" s="539"/>
      <c r="CE679" s="539"/>
      <c r="CF679" s="539"/>
      <c r="CG679" s="539"/>
      <c r="CH679" s="539"/>
      <c r="CI679" s="539"/>
      <c r="CJ679" s="539"/>
      <c r="CK679" s="539"/>
      <c r="CL679" s="539"/>
      <c r="CM679" s="539"/>
      <c r="CN679" s="539"/>
      <c r="CO679" s="539"/>
      <c r="CP679" s="364"/>
      <c r="CQ679" s="364"/>
    </row>
    <row r="680" spans="1:95" s="37" customFormat="1" ht="37.5" customHeight="1" x14ac:dyDescent="0.15">
      <c r="A680" s="687" t="str">
        <f>IF(B680&lt;&gt;"",設定!$C$4,"")</f>
        <v/>
      </c>
      <c r="B680" s="253" t="str">
        <f t="shared" si="226"/>
        <v/>
      </c>
      <c r="C680" s="444">
        <f t="shared" si="227"/>
        <v>668</v>
      </c>
      <c r="D680" s="767"/>
      <c r="E680" s="403"/>
      <c r="F680" s="404"/>
      <c r="G680" s="405"/>
      <c r="H680" s="406"/>
      <c r="I680" s="407"/>
      <c r="J680" s="408" t="str">
        <f>IFERROR(IF(I680="","",VLOOKUP(I680,国・地域!A:C,2,FALSE)),"正しい番号を入力してください")</f>
        <v/>
      </c>
      <c r="K680" s="409" t="str">
        <f>IFERROR(IF(I680="","",VLOOKUP(I680,国・地域!A:C,3,FALSE)),"正しい番号を入力してください")</f>
        <v/>
      </c>
      <c r="L680" s="381"/>
      <c r="M680" s="410"/>
      <c r="N680" s="411"/>
      <c r="O680" s="411"/>
      <c r="P680" s="411"/>
      <c r="Q680" s="411"/>
      <c r="R680" s="411"/>
      <c r="S680" s="411"/>
      <c r="T680" s="411"/>
      <c r="U680" s="412"/>
      <c r="V680" s="413"/>
      <c r="W680" s="412"/>
      <c r="X680" s="413"/>
      <c r="Y680" s="414"/>
      <c r="Z680" s="415"/>
      <c r="AA680" s="416"/>
      <c r="AB680" s="417"/>
      <c r="AC680" s="416"/>
      <c r="AD680" s="415"/>
      <c r="AE680" s="418"/>
      <c r="AF680" s="417"/>
      <c r="AG680" s="416"/>
      <c r="AH680" s="415"/>
      <c r="AI680" s="418"/>
      <c r="AJ680" s="417"/>
      <c r="AK680" s="416"/>
      <c r="AL680" s="415"/>
      <c r="AM680" s="403"/>
      <c r="AN680" s="405"/>
      <c r="AO680" s="381"/>
      <c r="AP680" s="403"/>
      <c r="AQ680" s="405"/>
      <c r="AR680" s="419"/>
      <c r="AS680" s="420"/>
      <c r="AT680" s="403"/>
      <c r="AU680" s="405"/>
      <c r="AV680" s="419"/>
      <c r="AW680" s="421"/>
      <c r="AX680" s="105" t="str">
        <f t="shared" si="229"/>
        <v/>
      </c>
      <c r="AY680" s="105" t="str">
        <f t="shared" si="230"/>
        <v/>
      </c>
      <c r="AZ680" s="540"/>
      <c r="BA680" s="513">
        <f t="shared" si="231"/>
        <v>0</v>
      </c>
      <c r="BB680" s="513">
        <f t="shared" si="232"/>
        <v>0</v>
      </c>
      <c r="BC680" s="513">
        <f t="shared" si="233"/>
        <v>0</v>
      </c>
      <c r="BD680" s="513">
        <f t="shared" si="234"/>
        <v>0</v>
      </c>
      <c r="BE680" s="513">
        <f t="shared" si="235"/>
        <v>0</v>
      </c>
      <c r="BF680" s="513">
        <f t="shared" si="228"/>
        <v>0</v>
      </c>
      <c r="BG680" s="513">
        <f t="shared" si="236"/>
        <v>0</v>
      </c>
      <c r="BH680" s="513">
        <f t="shared" si="237"/>
        <v>0</v>
      </c>
      <c r="BI680" s="513">
        <f t="shared" si="238"/>
        <v>0</v>
      </c>
      <c r="BJ680" s="513">
        <f t="shared" si="239"/>
        <v>0</v>
      </c>
      <c r="BK680" s="513">
        <f t="shared" si="240"/>
        <v>0</v>
      </c>
      <c r="BL680" s="513">
        <f t="shared" si="241"/>
        <v>0</v>
      </c>
      <c r="BM680" s="513">
        <f t="shared" si="242"/>
        <v>0</v>
      </c>
      <c r="BN680" s="513"/>
      <c r="BO680" s="513">
        <f t="shared" si="243"/>
        <v>0</v>
      </c>
      <c r="BP680" s="540"/>
      <c r="BQ680" s="540"/>
      <c r="BR680" s="540"/>
      <c r="BS680" s="540"/>
      <c r="BT680" s="540"/>
      <c r="BU680" s="540"/>
      <c r="BV680" s="540"/>
      <c r="BW680" s="539"/>
      <c r="BX680" s="539"/>
      <c r="BY680" s="539"/>
      <c r="BZ680" s="539"/>
      <c r="CA680" s="539"/>
      <c r="CB680" s="539"/>
      <c r="CC680" s="539"/>
      <c r="CD680" s="539"/>
      <c r="CE680" s="539"/>
      <c r="CF680" s="539"/>
      <c r="CG680" s="539"/>
      <c r="CH680" s="539"/>
      <c r="CI680" s="539"/>
      <c r="CJ680" s="539"/>
      <c r="CK680" s="539"/>
      <c r="CL680" s="539"/>
      <c r="CM680" s="539"/>
      <c r="CN680" s="539"/>
      <c r="CO680" s="539"/>
      <c r="CP680" s="364"/>
      <c r="CQ680" s="364"/>
    </row>
    <row r="681" spans="1:95" s="37" customFormat="1" ht="37.5" customHeight="1" x14ac:dyDescent="0.15">
      <c r="A681" s="687" t="str">
        <f>IF(B681&lt;&gt;"",設定!$C$4,"")</f>
        <v/>
      </c>
      <c r="B681" s="253" t="str">
        <f t="shared" si="226"/>
        <v/>
      </c>
      <c r="C681" s="444">
        <f t="shared" si="227"/>
        <v>669</v>
      </c>
      <c r="D681" s="767"/>
      <c r="E681" s="403"/>
      <c r="F681" s="404"/>
      <c r="G681" s="405"/>
      <c r="H681" s="406"/>
      <c r="I681" s="407"/>
      <c r="J681" s="408" t="str">
        <f>IFERROR(IF(I681="","",VLOOKUP(I681,国・地域!A:C,2,FALSE)),"正しい番号を入力してください")</f>
        <v/>
      </c>
      <c r="K681" s="409" t="str">
        <f>IFERROR(IF(I681="","",VLOOKUP(I681,国・地域!A:C,3,FALSE)),"正しい番号を入力してください")</f>
        <v/>
      </c>
      <c r="L681" s="381"/>
      <c r="M681" s="410"/>
      <c r="N681" s="411"/>
      <c r="O681" s="411"/>
      <c r="P681" s="411"/>
      <c r="Q681" s="411"/>
      <c r="R681" s="411"/>
      <c r="S681" s="411"/>
      <c r="T681" s="411"/>
      <c r="U681" s="412"/>
      <c r="V681" s="413"/>
      <c r="W681" s="412"/>
      <c r="X681" s="413"/>
      <c r="Y681" s="414"/>
      <c r="Z681" s="415"/>
      <c r="AA681" s="416"/>
      <c r="AB681" s="417"/>
      <c r="AC681" s="416"/>
      <c r="AD681" s="415"/>
      <c r="AE681" s="418"/>
      <c r="AF681" s="417"/>
      <c r="AG681" s="416"/>
      <c r="AH681" s="415"/>
      <c r="AI681" s="418"/>
      <c r="AJ681" s="417"/>
      <c r="AK681" s="416"/>
      <c r="AL681" s="415"/>
      <c r="AM681" s="403"/>
      <c r="AN681" s="405"/>
      <c r="AO681" s="381"/>
      <c r="AP681" s="403"/>
      <c r="AQ681" s="405"/>
      <c r="AR681" s="419"/>
      <c r="AS681" s="420"/>
      <c r="AT681" s="403"/>
      <c r="AU681" s="405"/>
      <c r="AV681" s="419"/>
      <c r="AW681" s="421"/>
      <c r="AX681" s="105" t="str">
        <f t="shared" si="229"/>
        <v/>
      </c>
      <c r="AY681" s="105" t="str">
        <f t="shared" si="230"/>
        <v/>
      </c>
      <c r="AZ681" s="540"/>
      <c r="BA681" s="513">
        <f t="shared" si="231"/>
        <v>0</v>
      </c>
      <c r="BB681" s="513">
        <f t="shared" si="232"/>
        <v>0</v>
      </c>
      <c r="BC681" s="513">
        <f t="shared" si="233"/>
        <v>0</v>
      </c>
      <c r="BD681" s="513">
        <f t="shared" si="234"/>
        <v>0</v>
      </c>
      <c r="BE681" s="513">
        <f t="shared" si="235"/>
        <v>0</v>
      </c>
      <c r="BF681" s="513">
        <f t="shared" si="228"/>
        <v>0</v>
      </c>
      <c r="BG681" s="513">
        <f t="shared" si="236"/>
        <v>0</v>
      </c>
      <c r="BH681" s="513">
        <f t="shared" si="237"/>
        <v>0</v>
      </c>
      <c r="BI681" s="513">
        <f t="shared" si="238"/>
        <v>0</v>
      </c>
      <c r="BJ681" s="513">
        <f t="shared" si="239"/>
        <v>0</v>
      </c>
      <c r="BK681" s="513">
        <f t="shared" si="240"/>
        <v>0</v>
      </c>
      <c r="BL681" s="513">
        <f t="shared" si="241"/>
        <v>0</v>
      </c>
      <c r="BM681" s="513">
        <f t="shared" si="242"/>
        <v>0</v>
      </c>
      <c r="BN681" s="513"/>
      <c r="BO681" s="513">
        <f t="shared" si="243"/>
        <v>0</v>
      </c>
      <c r="BP681" s="540"/>
      <c r="BQ681" s="540"/>
      <c r="BR681" s="540"/>
      <c r="BS681" s="540"/>
      <c r="BT681" s="540"/>
      <c r="BU681" s="540"/>
      <c r="BV681" s="540"/>
      <c r="BW681" s="539"/>
      <c r="BX681" s="539"/>
      <c r="BY681" s="539"/>
      <c r="BZ681" s="539"/>
      <c r="CA681" s="539"/>
      <c r="CB681" s="539"/>
      <c r="CC681" s="539"/>
      <c r="CD681" s="539"/>
      <c r="CE681" s="539"/>
      <c r="CF681" s="539"/>
      <c r="CG681" s="539"/>
      <c r="CH681" s="539"/>
      <c r="CI681" s="539"/>
      <c r="CJ681" s="539"/>
      <c r="CK681" s="539"/>
      <c r="CL681" s="539"/>
      <c r="CM681" s="539"/>
      <c r="CN681" s="539"/>
      <c r="CO681" s="539"/>
      <c r="CP681" s="364"/>
      <c r="CQ681" s="364"/>
    </row>
    <row r="682" spans="1:95" s="37" customFormat="1" ht="37.5" customHeight="1" x14ac:dyDescent="0.15">
      <c r="A682" s="738" t="str">
        <f>IF(B682&lt;&gt;"",設定!$C$4,"")</f>
        <v/>
      </c>
      <c r="B682" s="254" t="str">
        <f t="shared" si="226"/>
        <v/>
      </c>
      <c r="C682" s="445">
        <f t="shared" si="227"/>
        <v>670</v>
      </c>
      <c r="D682" s="768"/>
      <c r="E682" s="422"/>
      <c r="F682" s="423"/>
      <c r="G682" s="424"/>
      <c r="H682" s="425"/>
      <c r="I682" s="426"/>
      <c r="J682" s="427" t="str">
        <f>IFERROR(IF(I682="","",VLOOKUP(I682,国・地域!A:C,2,FALSE)),"正しい番号を入力してください")</f>
        <v/>
      </c>
      <c r="K682" s="428" t="str">
        <f>IFERROR(IF(I682="","",VLOOKUP(I682,国・地域!A:C,3,FALSE)),"正しい番号を入力してください")</f>
        <v/>
      </c>
      <c r="L682" s="382"/>
      <c r="M682" s="429"/>
      <c r="N682" s="430"/>
      <c r="O682" s="430"/>
      <c r="P682" s="430"/>
      <c r="Q682" s="430"/>
      <c r="R682" s="430"/>
      <c r="S682" s="430"/>
      <c r="T682" s="430"/>
      <c r="U682" s="431"/>
      <c r="V682" s="432"/>
      <c r="W682" s="431"/>
      <c r="X682" s="432"/>
      <c r="Y682" s="433"/>
      <c r="Z682" s="434"/>
      <c r="AA682" s="435"/>
      <c r="AB682" s="436"/>
      <c r="AC682" s="435"/>
      <c r="AD682" s="434"/>
      <c r="AE682" s="437"/>
      <c r="AF682" s="436"/>
      <c r="AG682" s="435"/>
      <c r="AH682" s="434"/>
      <c r="AI682" s="437"/>
      <c r="AJ682" s="436"/>
      <c r="AK682" s="435"/>
      <c r="AL682" s="434"/>
      <c r="AM682" s="422"/>
      <c r="AN682" s="424"/>
      <c r="AO682" s="382"/>
      <c r="AP682" s="422"/>
      <c r="AQ682" s="424"/>
      <c r="AR682" s="438"/>
      <c r="AS682" s="439"/>
      <c r="AT682" s="422"/>
      <c r="AU682" s="424"/>
      <c r="AV682" s="438"/>
      <c r="AW682" s="440"/>
      <c r="AX682" s="105" t="str">
        <f t="shared" si="229"/>
        <v/>
      </c>
      <c r="AY682" s="105" t="str">
        <f t="shared" si="230"/>
        <v/>
      </c>
      <c r="AZ682" s="540"/>
      <c r="BA682" s="513">
        <f t="shared" si="231"/>
        <v>0</v>
      </c>
      <c r="BB682" s="513">
        <f t="shared" si="232"/>
        <v>0</v>
      </c>
      <c r="BC682" s="513">
        <f t="shared" si="233"/>
        <v>0</v>
      </c>
      <c r="BD682" s="513">
        <f t="shared" si="234"/>
        <v>0</v>
      </c>
      <c r="BE682" s="513">
        <f t="shared" si="235"/>
        <v>0</v>
      </c>
      <c r="BF682" s="513">
        <f t="shared" si="228"/>
        <v>0</v>
      </c>
      <c r="BG682" s="513">
        <f t="shared" si="236"/>
        <v>0</v>
      </c>
      <c r="BH682" s="513">
        <f t="shared" si="237"/>
        <v>0</v>
      </c>
      <c r="BI682" s="513">
        <f t="shared" si="238"/>
        <v>0</v>
      </c>
      <c r="BJ682" s="513">
        <f t="shared" si="239"/>
        <v>0</v>
      </c>
      <c r="BK682" s="513">
        <f t="shared" si="240"/>
        <v>0</v>
      </c>
      <c r="BL682" s="513">
        <f t="shared" si="241"/>
        <v>0</v>
      </c>
      <c r="BM682" s="513">
        <f t="shared" si="242"/>
        <v>0</v>
      </c>
      <c r="BN682" s="513"/>
      <c r="BO682" s="513">
        <f t="shared" si="243"/>
        <v>0</v>
      </c>
      <c r="BP682" s="540"/>
      <c r="BQ682" s="540"/>
      <c r="BR682" s="540"/>
      <c r="BS682" s="540"/>
      <c r="BT682" s="540"/>
      <c r="BU682" s="540"/>
      <c r="BV682" s="540"/>
      <c r="BW682" s="539"/>
      <c r="BX682" s="539"/>
      <c r="BY682" s="539"/>
      <c r="BZ682" s="539"/>
      <c r="CA682" s="539"/>
      <c r="CB682" s="539"/>
      <c r="CC682" s="539"/>
      <c r="CD682" s="539"/>
      <c r="CE682" s="539"/>
      <c r="CF682" s="539"/>
      <c r="CG682" s="539"/>
      <c r="CH682" s="539"/>
      <c r="CI682" s="539"/>
      <c r="CJ682" s="539"/>
      <c r="CK682" s="539"/>
      <c r="CL682" s="539"/>
      <c r="CM682" s="539"/>
      <c r="CN682" s="539"/>
      <c r="CO682" s="539"/>
      <c r="CP682" s="364"/>
      <c r="CQ682" s="364"/>
    </row>
    <row r="683" spans="1:95" s="37" customFormat="1" ht="37.5" customHeight="1" x14ac:dyDescent="0.15">
      <c r="A683" s="739" t="str">
        <f>IF(B683&lt;&gt;"",設定!$C$4,"")</f>
        <v/>
      </c>
      <c r="B683" s="731" t="str">
        <f t="shared" si="226"/>
        <v/>
      </c>
      <c r="C683" s="376">
        <f t="shared" si="227"/>
        <v>671</v>
      </c>
      <c r="D683" s="766"/>
      <c r="E683" s="384"/>
      <c r="F683" s="385"/>
      <c r="G683" s="386"/>
      <c r="H683" s="387"/>
      <c r="I683" s="388"/>
      <c r="J683" s="389" t="str">
        <f>IFERROR(IF(I683="","",VLOOKUP(I683,国・地域!A:C,2,FALSE)),"正しい番号を入力してください")</f>
        <v/>
      </c>
      <c r="K683" s="390" t="str">
        <f>IFERROR(IF(I683="","",VLOOKUP(I683,国・地域!A:C,3,FALSE)),"正しい番号を入力してください")</f>
        <v/>
      </c>
      <c r="L683" s="383"/>
      <c r="M683" s="391"/>
      <c r="N683" s="392"/>
      <c r="O683" s="392"/>
      <c r="P683" s="392"/>
      <c r="Q683" s="392"/>
      <c r="R683" s="392"/>
      <c r="S683" s="392"/>
      <c r="T683" s="392"/>
      <c r="U683" s="393"/>
      <c r="V683" s="394"/>
      <c r="W683" s="393"/>
      <c r="X683" s="394"/>
      <c r="Y683" s="395"/>
      <c r="Z683" s="396"/>
      <c r="AA683" s="397"/>
      <c r="AB683" s="398"/>
      <c r="AC683" s="397"/>
      <c r="AD683" s="396"/>
      <c r="AE683" s="399"/>
      <c r="AF683" s="398"/>
      <c r="AG683" s="397"/>
      <c r="AH683" s="396"/>
      <c r="AI683" s="399"/>
      <c r="AJ683" s="398"/>
      <c r="AK683" s="397"/>
      <c r="AL683" s="396"/>
      <c r="AM683" s="384"/>
      <c r="AN683" s="386"/>
      <c r="AO683" s="383"/>
      <c r="AP683" s="384"/>
      <c r="AQ683" s="386"/>
      <c r="AR683" s="400"/>
      <c r="AS683" s="401"/>
      <c r="AT683" s="384"/>
      <c r="AU683" s="386"/>
      <c r="AV683" s="400"/>
      <c r="AW683" s="402"/>
      <c r="AX683" s="105" t="str">
        <f t="shared" si="229"/>
        <v/>
      </c>
      <c r="AY683" s="105" t="str">
        <f t="shared" si="230"/>
        <v/>
      </c>
      <c r="AZ683" s="540"/>
      <c r="BA683" s="513">
        <f t="shared" si="231"/>
        <v>0</v>
      </c>
      <c r="BB683" s="513">
        <f t="shared" si="232"/>
        <v>0</v>
      </c>
      <c r="BC683" s="513">
        <f t="shared" si="233"/>
        <v>0</v>
      </c>
      <c r="BD683" s="513">
        <f t="shared" si="234"/>
        <v>0</v>
      </c>
      <c r="BE683" s="513">
        <f t="shared" si="235"/>
        <v>0</v>
      </c>
      <c r="BF683" s="513">
        <f t="shared" si="228"/>
        <v>0</v>
      </c>
      <c r="BG683" s="513">
        <f t="shared" si="236"/>
        <v>0</v>
      </c>
      <c r="BH683" s="513">
        <f t="shared" si="237"/>
        <v>0</v>
      </c>
      <c r="BI683" s="513">
        <f t="shared" si="238"/>
        <v>0</v>
      </c>
      <c r="BJ683" s="513">
        <f t="shared" si="239"/>
        <v>0</v>
      </c>
      <c r="BK683" s="513">
        <f t="shared" si="240"/>
        <v>0</v>
      </c>
      <c r="BL683" s="513">
        <f t="shared" si="241"/>
        <v>0</v>
      </c>
      <c r="BM683" s="513">
        <f t="shared" si="242"/>
        <v>0</v>
      </c>
      <c r="BN683" s="513"/>
      <c r="BO683" s="513">
        <f t="shared" si="243"/>
        <v>0</v>
      </c>
      <c r="BP683" s="540"/>
      <c r="BQ683" s="540"/>
      <c r="BR683" s="540"/>
      <c r="BS683" s="540"/>
      <c r="BT683" s="540"/>
      <c r="BU683" s="540"/>
      <c r="BV683" s="540"/>
      <c r="BW683" s="539"/>
      <c r="BX683" s="539"/>
      <c r="BY683" s="539"/>
      <c r="BZ683" s="539"/>
      <c r="CA683" s="539"/>
      <c r="CB683" s="539"/>
      <c r="CC683" s="539"/>
      <c r="CD683" s="539"/>
      <c r="CE683" s="539"/>
      <c r="CF683" s="539"/>
      <c r="CG683" s="539"/>
      <c r="CH683" s="539"/>
      <c r="CI683" s="539"/>
      <c r="CJ683" s="539"/>
      <c r="CK683" s="539"/>
      <c r="CL683" s="539"/>
      <c r="CM683" s="539"/>
      <c r="CN683" s="539"/>
      <c r="CO683" s="539"/>
      <c r="CP683" s="364"/>
      <c r="CQ683" s="364"/>
    </row>
    <row r="684" spans="1:95" s="37" customFormat="1" ht="37.5" customHeight="1" x14ac:dyDescent="0.15">
      <c r="A684" s="687" t="str">
        <f>IF(B684&lt;&gt;"",設定!$C$4,"")</f>
        <v/>
      </c>
      <c r="B684" s="253" t="str">
        <f t="shared" si="226"/>
        <v/>
      </c>
      <c r="C684" s="444">
        <f t="shared" si="227"/>
        <v>672</v>
      </c>
      <c r="D684" s="767"/>
      <c r="E684" s="403"/>
      <c r="F684" s="404"/>
      <c r="G684" s="405"/>
      <c r="H684" s="406"/>
      <c r="I684" s="407"/>
      <c r="J684" s="408" t="str">
        <f>IFERROR(IF(I684="","",VLOOKUP(I684,国・地域!A:C,2,FALSE)),"正しい番号を入力してください")</f>
        <v/>
      </c>
      <c r="K684" s="409" t="str">
        <f>IFERROR(IF(I684="","",VLOOKUP(I684,国・地域!A:C,3,FALSE)),"正しい番号を入力してください")</f>
        <v/>
      </c>
      <c r="L684" s="381"/>
      <c r="M684" s="410"/>
      <c r="N684" s="411"/>
      <c r="O684" s="411"/>
      <c r="P684" s="411"/>
      <c r="Q684" s="411"/>
      <c r="R684" s="411"/>
      <c r="S684" s="411"/>
      <c r="T684" s="411"/>
      <c r="U684" s="412"/>
      <c r="V684" s="413"/>
      <c r="W684" s="412"/>
      <c r="X684" s="413"/>
      <c r="Y684" s="414"/>
      <c r="Z684" s="415"/>
      <c r="AA684" s="416"/>
      <c r="AB684" s="417"/>
      <c r="AC684" s="416"/>
      <c r="AD684" s="415"/>
      <c r="AE684" s="418"/>
      <c r="AF684" s="417"/>
      <c r="AG684" s="416"/>
      <c r="AH684" s="415"/>
      <c r="AI684" s="418"/>
      <c r="AJ684" s="417"/>
      <c r="AK684" s="416"/>
      <c r="AL684" s="415"/>
      <c r="AM684" s="403"/>
      <c r="AN684" s="405"/>
      <c r="AO684" s="381"/>
      <c r="AP684" s="403"/>
      <c r="AQ684" s="405"/>
      <c r="AR684" s="419"/>
      <c r="AS684" s="420"/>
      <c r="AT684" s="403"/>
      <c r="AU684" s="405"/>
      <c r="AV684" s="419"/>
      <c r="AW684" s="421"/>
      <c r="AX684" s="105" t="str">
        <f t="shared" si="229"/>
        <v/>
      </c>
      <c r="AY684" s="105" t="str">
        <f t="shared" si="230"/>
        <v/>
      </c>
      <c r="AZ684" s="540"/>
      <c r="BA684" s="513">
        <f t="shared" si="231"/>
        <v>0</v>
      </c>
      <c r="BB684" s="513">
        <f t="shared" si="232"/>
        <v>0</v>
      </c>
      <c r="BC684" s="513">
        <f t="shared" si="233"/>
        <v>0</v>
      </c>
      <c r="BD684" s="513">
        <f t="shared" si="234"/>
        <v>0</v>
      </c>
      <c r="BE684" s="513">
        <f t="shared" si="235"/>
        <v>0</v>
      </c>
      <c r="BF684" s="513">
        <f t="shared" si="228"/>
        <v>0</v>
      </c>
      <c r="BG684" s="513">
        <f t="shared" si="236"/>
        <v>0</v>
      </c>
      <c r="BH684" s="513">
        <f t="shared" si="237"/>
        <v>0</v>
      </c>
      <c r="BI684" s="513">
        <f t="shared" si="238"/>
        <v>0</v>
      </c>
      <c r="BJ684" s="513">
        <f t="shared" si="239"/>
        <v>0</v>
      </c>
      <c r="BK684" s="513">
        <f t="shared" si="240"/>
        <v>0</v>
      </c>
      <c r="BL684" s="513">
        <f t="shared" si="241"/>
        <v>0</v>
      </c>
      <c r="BM684" s="513">
        <f t="shared" si="242"/>
        <v>0</v>
      </c>
      <c r="BN684" s="513"/>
      <c r="BO684" s="513">
        <f t="shared" si="243"/>
        <v>0</v>
      </c>
      <c r="BP684" s="540"/>
      <c r="BQ684" s="540"/>
      <c r="BR684" s="540"/>
      <c r="BS684" s="540"/>
      <c r="BT684" s="540"/>
      <c r="BU684" s="540"/>
      <c r="BV684" s="540"/>
      <c r="BW684" s="539"/>
      <c r="BX684" s="539"/>
      <c r="BY684" s="539"/>
      <c r="BZ684" s="539"/>
      <c r="CA684" s="539"/>
      <c r="CB684" s="539"/>
      <c r="CC684" s="539"/>
      <c r="CD684" s="539"/>
      <c r="CE684" s="539"/>
      <c r="CF684" s="539"/>
      <c r="CG684" s="539"/>
      <c r="CH684" s="539"/>
      <c r="CI684" s="539"/>
      <c r="CJ684" s="539"/>
      <c r="CK684" s="539"/>
      <c r="CL684" s="539"/>
      <c r="CM684" s="539"/>
      <c r="CN684" s="539"/>
      <c r="CO684" s="539"/>
      <c r="CP684" s="364"/>
      <c r="CQ684" s="364"/>
    </row>
    <row r="685" spans="1:95" s="37" customFormat="1" ht="37.5" customHeight="1" x14ac:dyDescent="0.15">
      <c r="A685" s="687" t="str">
        <f>IF(B685&lt;&gt;"",設定!$C$4,"")</f>
        <v/>
      </c>
      <c r="B685" s="253" t="str">
        <f t="shared" si="226"/>
        <v/>
      </c>
      <c r="C685" s="444">
        <f t="shared" si="227"/>
        <v>673</v>
      </c>
      <c r="D685" s="767"/>
      <c r="E685" s="403"/>
      <c r="F685" s="404"/>
      <c r="G685" s="405"/>
      <c r="H685" s="406"/>
      <c r="I685" s="407"/>
      <c r="J685" s="408" t="str">
        <f>IFERROR(IF(I685="","",VLOOKUP(I685,国・地域!A:C,2,FALSE)),"正しい番号を入力してください")</f>
        <v/>
      </c>
      <c r="K685" s="409" t="str">
        <f>IFERROR(IF(I685="","",VLOOKUP(I685,国・地域!A:C,3,FALSE)),"正しい番号を入力してください")</f>
        <v/>
      </c>
      <c r="L685" s="381"/>
      <c r="M685" s="410"/>
      <c r="N685" s="411"/>
      <c r="O685" s="411"/>
      <c r="P685" s="411"/>
      <c r="Q685" s="411"/>
      <c r="R685" s="411"/>
      <c r="S685" s="411"/>
      <c r="T685" s="411"/>
      <c r="U685" s="412"/>
      <c r="V685" s="413"/>
      <c r="W685" s="412"/>
      <c r="X685" s="413"/>
      <c r="Y685" s="414"/>
      <c r="Z685" s="415"/>
      <c r="AA685" s="416"/>
      <c r="AB685" s="417"/>
      <c r="AC685" s="416"/>
      <c r="AD685" s="415"/>
      <c r="AE685" s="418"/>
      <c r="AF685" s="417"/>
      <c r="AG685" s="416"/>
      <c r="AH685" s="415"/>
      <c r="AI685" s="418"/>
      <c r="AJ685" s="417"/>
      <c r="AK685" s="416"/>
      <c r="AL685" s="415"/>
      <c r="AM685" s="403"/>
      <c r="AN685" s="405"/>
      <c r="AO685" s="381"/>
      <c r="AP685" s="403"/>
      <c r="AQ685" s="405"/>
      <c r="AR685" s="419"/>
      <c r="AS685" s="420"/>
      <c r="AT685" s="403"/>
      <c r="AU685" s="405"/>
      <c r="AV685" s="419"/>
      <c r="AW685" s="421"/>
      <c r="AX685" s="105" t="str">
        <f t="shared" si="229"/>
        <v/>
      </c>
      <c r="AY685" s="105" t="str">
        <f t="shared" si="230"/>
        <v/>
      </c>
      <c r="AZ685" s="540"/>
      <c r="BA685" s="513">
        <f t="shared" si="231"/>
        <v>0</v>
      </c>
      <c r="BB685" s="513">
        <f t="shared" si="232"/>
        <v>0</v>
      </c>
      <c r="BC685" s="513">
        <f t="shared" si="233"/>
        <v>0</v>
      </c>
      <c r="BD685" s="513">
        <f t="shared" si="234"/>
        <v>0</v>
      </c>
      <c r="BE685" s="513">
        <f t="shared" si="235"/>
        <v>0</v>
      </c>
      <c r="BF685" s="513">
        <f t="shared" si="228"/>
        <v>0</v>
      </c>
      <c r="BG685" s="513">
        <f t="shared" si="236"/>
        <v>0</v>
      </c>
      <c r="BH685" s="513">
        <f t="shared" si="237"/>
        <v>0</v>
      </c>
      <c r="BI685" s="513">
        <f t="shared" si="238"/>
        <v>0</v>
      </c>
      <c r="BJ685" s="513">
        <f t="shared" si="239"/>
        <v>0</v>
      </c>
      <c r="BK685" s="513">
        <f t="shared" si="240"/>
        <v>0</v>
      </c>
      <c r="BL685" s="513">
        <f t="shared" si="241"/>
        <v>0</v>
      </c>
      <c r="BM685" s="513">
        <f t="shared" si="242"/>
        <v>0</v>
      </c>
      <c r="BN685" s="513"/>
      <c r="BO685" s="513">
        <f t="shared" si="243"/>
        <v>0</v>
      </c>
      <c r="BP685" s="540"/>
      <c r="BQ685" s="540"/>
      <c r="BR685" s="540"/>
      <c r="BS685" s="540"/>
      <c r="BT685" s="540"/>
      <c r="BU685" s="540"/>
      <c r="BV685" s="540"/>
      <c r="BW685" s="539"/>
      <c r="BX685" s="539"/>
      <c r="BY685" s="539"/>
      <c r="BZ685" s="539"/>
      <c r="CA685" s="539"/>
      <c r="CB685" s="539"/>
      <c r="CC685" s="539"/>
      <c r="CD685" s="539"/>
      <c r="CE685" s="539"/>
      <c r="CF685" s="539"/>
      <c r="CG685" s="539"/>
      <c r="CH685" s="539"/>
      <c r="CI685" s="539"/>
      <c r="CJ685" s="539"/>
      <c r="CK685" s="539"/>
      <c r="CL685" s="539"/>
      <c r="CM685" s="539"/>
      <c r="CN685" s="539"/>
      <c r="CO685" s="539"/>
      <c r="CP685" s="364"/>
      <c r="CQ685" s="364"/>
    </row>
    <row r="686" spans="1:95" s="37" customFormat="1" ht="37.5" customHeight="1" x14ac:dyDescent="0.15">
      <c r="A686" s="687" t="str">
        <f>IF(B686&lt;&gt;"",設定!$C$4,"")</f>
        <v/>
      </c>
      <c r="B686" s="253" t="str">
        <f t="shared" si="226"/>
        <v/>
      </c>
      <c r="C686" s="444">
        <f t="shared" si="227"/>
        <v>674</v>
      </c>
      <c r="D686" s="767"/>
      <c r="E686" s="403"/>
      <c r="F686" s="404"/>
      <c r="G686" s="405"/>
      <c r="H686" s="406"/>
      <c r="I686" s="407"/>
      <c r="J686" s="408" t="str">
        <f>IFERROR(IF(I686="","",VLOOKUP(I686,国・地域!A:C,2,FALSE)),"正しい番号を入力してください")</f>
        <v/>
      </c>
      <c r="K686" s="409" t="str">
        <f>IFERROR(IF(I686="","",VLOOKUP(I686,国・地域!A:C,3,FALSE)),"正しい番号を入力してください")</f>
        <v/>
      </c>
      <c r="L686" s="381"/>
      <c r="M686" s="410"/>
      <c r="N686" s="411"/>
      <c r="O686" s="411"/>
      <c r="P686" s="411"/>
      <c r="Q686" s="411"/>
      <c r="R686" s="411"/>
      <c r="S686" s="411"/>
      <c r="T686" s="411"/>
      <c r="U686" s="412"/>
      <c r="V686" s="413"/>
      <c r="W686" s="412"/>
      <c r="X686" s="413"/>
      <c r="Y686" s="414"/>
      <c r="Z686" s="415"/>
      <c r="AA686" s="416"/>
      <c r="AB686" s="417"/>
      <c r="AC686" s="416"/>
      <c r="AD686" s="415"/>
      <c r="AE686" s="418"/>
      <c r="AF686" s="417"/>
      <c r="AG686" s="416"/>
      <c r="AH686" s="415"/>
      <c r="AI686" s="418"/>
      <c r="AJ686" s="417"/>
      <c r="AK686" s="416"/>
      <c r="AL686" s="415"/>
      <c r="AM686" s="403"/>
      <c r="AN686" s="405"/>
      <c r="AO686" s="381"/>
      <c r="AP686" s="403"/>
      <c r="AQ686" s="405"/>
      <c r="AR686" s="419"/>
      <c r="AS686" s="420"/>
      <c r="AT686" s="403"/>
      <c r="AU686" s="405"/>
      <c r="AV686" s="419"/>
      <c r="AW686" s="421"/>
      <c r="AX686" s="105" t="str">
        <f t="shared" si="229"/>
        <v/>
      </c>
      <c r="AY686" s="105" t="str">
        <f t="shared" si="230"/>
        <v/>
      </c>
      <c r="AZ686" s="540"/>
      <c r="BA686" s="513">
        <f t="shared" si="231"/>
        <v>0</v>
      </c>
      <c r="BB686" s="513">
        <f t="shared" si="232"/>
        <v>0</v>
      </c>
      <c r="BC686" s="513">
        <f t="shared" si="233"/>
        <v>0</v>
      </c>
      <c r="BD686" s="513">
        <f t="shared" si="234"/>
        <v>0</v>
      </c>
      <c r="BE686" s="513">
        <f t="shared" si="235"/>
        <v>0</v>
      </c>
      <c r="BF686" s="513">
        <f t="shared" si="228"/>
        <v>0</v>
      </c>
      <c r="BG686" s="513">
        <f t="shared" si="236"/>
        <v>0</v>
      </c>
      <c r="BH686" s="513">
        <f t="shared" si="237"/>
        <v>0</v>
      </c>
      <c r="BI686" s="513">
        <f t="shared" si="238"/>
        <v>0</v>
      </c>
      <c r="BJ686" s="513">
        <f t="shared" si="239"/>
        <v>0</v>
      </c>
      <c r="BK686" s="513">
        <f t="shared" si="240"/>
        <v>0</v>
      </c>
      <c r="BL686" s="513">
        <f t="shared" si="241"/>
        <v>0</v>
      </c>
      <c r="BM686" s="513">
        <f t="shared" si="242"/>
        <v>0</v>
      </c>
      <c r="BN686" s="513"/>
      <c r="BO686" s="513">
        <f t="shared" si="243"/>
        <v>0</v>
      </c>
      <c r="BP686" s="540"/>
      <c r="BQ686" s="540"/>
      <c r="BR686" s="540"/>
      <c r="BS686" s="540"/>
      <c r="BT686" s="540"/>
      <c r="BU686" s="540"/>
      <c r="BV686" s="540"/>
      <c r="BW686" s="539"/>
      <c r="BX686" s="539"/>
      <c r="BY686" s="539"/>
      <c r="BZ686" s="539"/>
      <c r="CA686" s="539"/>
      <c r="CB686" s="539"/>
      <c r="CC686" s="539"/>
      <c r="CD686" s="539"/>
      <c r="CE686" s="539"/>
      <c r="CF686" s="539"/>
      <c r="CG686" s="539"/>
      <c r="CH686" s="539"/>
      <c r="CI686" s="539"/>
      <c r="CJ686" s="539"/>
      <c r="CK686" s="539"/>
      <c r="CL686" s="539"/>
      <c r="CM686" s="539"/>
      <c r="CN686" s="539"/>
      <c r="CO686" s="539"/>
      <c r="CP686" s="364"/>
      <c r="CQ686" s="364"/>
    </row>
    <row r="687" spans="1:95" s="37" customFormat="1" ht="37.5" customHeight="1" x14ac:dyDescent="0.15">
      <c r="A687" s="738" t="str">
        <f>IF(B687&lt;&gt;"",設定!$C$4,"")</f>
        <v/>
      </c>
      <c r="B687" s="254" t="str">
        <f t="shared" si="226"/>
        <v/>
      </c>
      <c r="C687" s="445">
        <f t="shared" si="227"/>
        <v>675</v>
      </c>
      <c r="D687" s="768"/>
      <c r="E687" s="422"/>
      <c r="F687" s="423"/>
      <c r="G687" s="424"/>
      <c r="H687" s="425"/>
      <c r="I687" s="426"/>
      <c r="J687" s="427" t="str">
        <f>IFERROR(IF(I687="","",VLOOKUP(I687,国・地域!A:C,2,FALSE)),"正しい番号を入力してください")</f>
        <v/>
      </c>
      <c r="K687" s="428" t="str">
        <f>IFERROR(IF(I687="","",VLOOKUP(I687,国・地域!A:C,3,FALSE)),"正しい番号を入力してください")</f>
        <v/>
      </c>
      <c r="L687" s="382"/>
      <c r="M687" s="429"/>
      <c r="N687" s="430"/>
      <c r="O687" s="430"/>
      <c r="P687" s="430"/>
      <c r="Q687" s="430"/>
      <c r="R687" s="430"/>
      <c r="S687" s="430"/>
      <c r="T687" s="430"/>
      <c r="U687" s="431"/>
      <c r="V687" s="432"/>
      <c r="W687" s="431"/>
      <c r="X687" s="432"/>
      <c r="Y687" s="433"/>
      <c r="Z687" s="434"/>
      <c r="AA687" s="435"/>
      <c r="AB687" s="436"/>
      <c r="AC687" s="435"/>
      <c r="AD687" s="434"/>
      <c r="AE687" s="437"/>
      <c r="AF687" s="436"/>
      <c r="AG687" s="435"/>
      <c r="AH687" s="434"/>
      <c r="AI687" s="437"/>
      <c r="AJ687" s="436"/>
      <c r="AK687" s="435"/>
      <c r="AL687" s="434"/>
      <c r="AM687" s="422"/>
      <c r="AN687" s="424"/>
      <c r="AO687" s="382"/>
      <c r="AP687" s="422"/>
      <c r="AQ687" s="424"/>
      <c r="AR687" s="438"/>
      <c r="AS687" s="439"/>
      <c r="AT687" s="422"/>
      <c r="AU687" s="424"/>
      <c r="AV687" s="438"/>
      <c r="AW687" s="440"/>
      <c r="AX687" s="105" t="str">
        <f t="shared" si="229"/>
        <v/>
      </c>
      <c r="AY687" s="105" t="str">
        <f t="shared" si="230"/>
        <v/>
      </c>
      <c r="AZ687" s="540"/>
      <c r="BA687" s="513">
        <f t="shared" si="231"/>
        <v>0</v>
      </c>
      <c r="BB687" s="513">
        <f t="shared" si="232"/>
        <v>0</v>
      </c>
      <c r="BC687" s="513">
        <f t="shared" si="233"/>
        <v>0</v>
      </c>
      <c r="BD687" s="513">
        <f t="shared" si="234"/>
        <v>0</v>
      </c>
      <c r="BE687" s="513">
        <f t="shared" si="235"/>
        <v>0</v>
      </c>
      <c r="BF687" s="513">
        <f t="shared" si="228"/>
        <v>0</v>
      </c>
      <c r="BG687" s="513">
        <f t="shared" si="236"/>
        <v>0</v>
      </c>
      <c r="BH687" s="513">
        <f t="shared" si="237"/>
        <v>0</v>
      </c>
      <c r="BI687" s="513">
        <f t="shared" si="238"/>
        <v>0</v>
      </c>
      <c r="BJ687" s="513">
        <f t="shared" si="239"/>
        <v>0</v>
      </c>
      <c r="BK687" s="513">
        <f t="shared" si="240"/>
        <v>0</v>
      </c>
      <c r="BL687" s="513">
        <f t="shared" si="241"/>
        <v>0</v>
      </c>
      <c r="BM687" s="513">
        <f t="shared" si="242"/>
        <v>0</v>
      </c>
      <c r="BN687" s="513"/>
      <c r="BO687" s="513">
        <f t="shared" si="243"/>
        <v>0</v>
      </c>
      <c r="BP687" s="540"/>
      <c r="BQ687" s="540"/>
      <c r="BR687" s="540"/>
      <c r="BS687" s="540"/>
      <c r="BT687" s="540"/>
      <c r="BU687" s="540"/>
      <c r="BV687" s="540"/>
      <c r="BW687" s="539"/>
      <c r="BX687" s="539"/>
      <c r="BY687" s="539"/>
      <c r="BZ687" s="539"/>
      <c r="CA687" s="539"/>
      <c r="CB687" s="539"/>
      <c r="CC687" s="539"/>
      <c r="CD687" s="539"/>
      <c r="CE687" s="539"/>
      <c r="CF687" s="539"/>
      <c r="CG687" s="539"/>
      <c r="CH687" s="539"/>
      <c r="CI687" s="539"/>
      <c r="CJ687" s="539"/>
      <c r="CK687" s="539"/>
      <c r="CL687" s="539"/>
      <c r="CM687" s="539"/>
      <c r="CN687" s="539"/>
      <c r="CO687" s="539"/>
      <c r="CP687" s="364"/>
      <c r="CQ687" s="364"/>
    </row>
    <row r="688" spans="1:95" s="37" customFormat="1" ht="37.5" customHeight="1" x14ac:dyDescent="0.15">
      <c r="A688" s="739" t="str">
        <f>IF(B688&lt;&gt;"",設定!$C$4,"")</f>
        <v/>
      </c>
      <c r="B688" s="731" t="str">
        <f t="shared" si="226"/>
        <v/>
      </c>
      <c r="C688" s="376">
        <f t="shared" si="227"/>
        <v>676</v>
      </c>
      <c r="D688" s="766"/>
      <c r="E688" s="384"/>
      <c r="F688" s="385"/>
      <c r="G688" s="386"/>
      <c r="H688" s="387"/>
      <c r="I688" s="388"/>
      <c r="J688" s="389" t="str">
        <f>IFERROR(IF(I688="","",VLOOKUP(I688,国・地域!A:C,2,FALSE)),"正しい番号を入力してください")</f>
        <v/>
      </c>
      <c r="K688" s="390" t="str">
        <f>IFERROR(IF(I688="","",VLOOKUP(I688,国・地域!A:C,3,FALSE)),"正しい番号を入力してください")</f>
        <v/>
      </c>
      <c r="L688" s="383"/>
      <c r="M688" s="391"/>
      <c r="N688" s="392"/>
      <c r="O688" s="392"/>
      <c r="P688" s="392"/>
      <c r="Q688" s="392"/>
      <c r="R688" s="392"/>
      <c r="S688" s="392"/>
      <c r="T688" s="392"/>
      <c r="U688" s="393"/>
      <c r="V688" s="394"/>
      <c r="W688" s="393"/>
      <c r="X688" s="394"/>
      <c r="Y688" s="395"/>
      <c r="Z688" s="396"/>
      <c r="AA688" s="397"/>
      <c r="AB688" s="398"/>
      <c r="AC688" s="397"/>
      <c r="AD688" s="396"/>
      <c r="AE688" s="399"/>
      <c r="AF688" s="398"/>
      <c r="AG688" s="397"/>
      <c r="AH688" s="396"/>
      <c r="AI688" s="399"/>
      <c r="AJ688" s="398"/>
      <c r="AK688" s="397"/>
      <c r="AL688" s="396"/>
      <c r="AM688" s="384"/>
      <c r="AN688" s="386"/>
      <c r="AO688" s="383"/>
      <c r="AP688" s="384"/>
      <c r="AQ688" s="386"/>
      <c r="AR688" s="400"/>
      <c r="AS688" s="401"/>
      <c r="AT688" s="384"/>
      <c r="AU688" s="386"/>
      <c r="AV688" s="400"/>
      <c r="AW688" s="402"/>
      <c r="AX688" s="105" t="str">
        <f t="shared" si="229"/>
        <v/>
      </c>
      <c r="AY688" s="105" t="str">
        <f t="shared" si="230"/>
        <v/>
      </c>
      <c r="AZ688" s="540"/>
      <c r="BA688" s="513">
        <f t="shared" si="231"/>
        <v>0</v>
      </c>
      <c r="BB688" s="513">
        <f t="shared" si="232"/>
        <v>0</v>
      </c>
      <c r="BC688" s="513">
        <f t="shared" si="233"/>
        <v>0</v>
      </c>
      <c r="BD688" s="513">
        <f t="shared" si="234"/>
        <v>0</v>
      </c>
      <c r="BE688" s="513">
        <f t="shared" si="235"/>
        <v>0</v>
      </c>
      <c r="BF688" s="513">
        <f t="shared" si="228"/>
        <v>0</v>
      </c>
      <c r="BG688" s="513">
        <f t="shared" si="236"/>
        <v>0</v>
      </c>
      <c r="BH688" s="513">
        <f t="shared" si="237"/>
        <v>0</v>
      </c>
      <c r="BI688" s="513">
        <f t="shared" si="238"/>
        <v>0</v>
      </c>
      <c r="BJ688" s="513">
        <f t="shared" si="239"/>
        <v>0</v>
      </c>
      <c r="BK688" s="513">
        <f t="shared" si="240"/>
        <v>0</v>
      </c>
      <c r="BL688" s="513">
        <f t="shared" si="241"/>
        <v>0</v>
      </c>
      <c r="BM688" s="513">
        <f t="shared" si="242"/>
        <v>0</v>
      </c>
      <c r="BN688" s="513"/>
      <c r="BO688" s="513">
        <f t="shared" si="243"/>
        <v>0</v>
      </c>
      <c r="BP688" s="540"/>
      <c r="BQ688" s="540"/>
      <c r="BR688" s="540"/>
      <c r="BS688" s="540"/>
      <c r="BT688" s="540"/>
      <c r="BU688" s="540"/>
      <c r="BV688" s="540"/>
      <c r="BW688" s="539"/>
      <c r="BX688" s="539"/>
      <c r="BY688" s="539"/>
      <c r="BZ688" s="539"/>
      <c r="CA688" s="539"/>
      <c r="CB688" s="539"/>
      <c r="CC688" s="539"/>
      <c r="CD688" s="539"/>
      <c r="CE688" s="539"/>
      <c r="CF688" s="539"/>
      <c r="CG688" s="539"/>
      <c r="CH688" s="539"/>
      <c r="CI688" s="539"/>
      <c r="CJ688" s="539"/>
      <c r="CK688" s="539"/>
      <c r="CL688" s="539"/>
      <c r="CM688" s="539"/>
      <c r="CN688" s="539"/>
      <c r="CO688" s="539"/>
      <c r="CP688" s="364"/>
      <c r="CQ688" s="364"/>
    </row>
    <row r="689" spans="1:95" s="37" customFormat="1" ht="37.5" customHeight="1" x14ac:dyDescent="0.15">
      <c r="A689" s="687" t="str">
        <f>IF(B689&lt;&gt;"",設定!$C$4,"")</f>
        <v/>
      </c>
      <c r="B689" s="253" t="str">
        <f t="shared" si="226"/>
        <v/>
      </c>
      <c r="C689" s="444">
        <f t="shared" si="227"/>
        <v>677</v>
      </c>
      <c r="D689" s="767"/>
      <c r="E689" s="403"/>
      <c r="F689" s="404"/>
      <c r="G689" s="405"/>
      <c r="H689" s="406"/>
      <c r="I689" s="407"/>
      <c r="J689" s="408" t="str">
        <f>IFERROR(IF(I689="","",VLOOKUP(I689,国・地域!A:C,2,FALSE)),"正しい番号を入力してください")</f>
        <v/>
      </c>
      <c r="K689" s="409" t="str">
        <f>IFERROR(IF(I689="","",VLOOKUP(I689,国・地域!A:C,3,FALSE)),"正しい番号を入力してください")</f>
        <v/>
      </c>
      <c r="L689" s="381"/>
      <c r="M689" s="410"/>
      <c r="N689" s="411"/>
      <c r="O689" s="411"/>
      <c r="P689" s="411"/>
      <c r="Q689" s="411"/>
      <c r="R689" s="411"/>
      <c r="S689" s="411"/>
      <c r="T689" s="411"/>
      <c r="U689" s="412"/>
      <c r="V689" s="413"/>
      <c r="W689" s="412"/>
      <c r="X689" s="413"/>
      <c r="Y689" s="414"/>
      <c r="Z689" s="415"/>
      <c r="AA689" s="416"/>
      <c r="AB689" s="417"/>
      <c r="AC689" s="416"/>
      <c r="AD689" s="415"/>
      <c r="AE689" s="418"/>
      <c r="AF689" s="417"/>
      <c r="AG689" s="416"/>
      <c r="AH689" s="415"/>
      <c r="AI689" s="418"/>
      <c r="AJ689" s="417"/>
      <c r="AK689" s="416"/>
      <c r="AL689" s="415"/>
      <c r="AM689" s="403"/>
      <c r="AN689" s="405"/>
      <c r="AO689" s="381"/>
      <c r="AP689" s="403"/>
      <c r="AQ689" s="405"/>
      <c r="AR689" s="419"/>
      <c r="AS689" s="420"/>
      <c r="AT689" s="403"/>
      <c r="AU689" s="405"/>
      <c r="AV689" s="419"/>
      <c r="AW689" s="421"/>
      <c r="AX689" s="105" t="str">
        <f t="shared" si="229"/>
        <v/>
      </c>
      <c r="AY689" s="105" t="str">
        <f t="shared" si="230"/>
        <v/>
      </c>
      <c r="AZ689" s="540"/>
      <c r="BA689" s="513">
        <f t="shared" si="231"/>
        <v>0</v>
      </c>
      <c r="BB689" s="513">
        <f t="shared" si="232"/>
        <v>0</v>
      </c>
      <c r="BC689" s="513">
        <f t="shared" si="233"/>
        <v>0</v>
      </c>
      <c r="BD689" s="513">
        <f t="shared" si="234"/>
        <v>0</v>
      </c>
      <c r="BE689" s="513">
        <f t="shared" si="235"/>
        <v>0</v>
      </c>
      <c r="BF689" s="513">
        <f t="shared" si="228"/>
        <v>0</v>
      </c>
      <c r="BG689" s="513">
        <f t="shared" si="236"/>
        <v>0</v>
      </c>
      <c r="BH689" s="513">
        <f t="shared" si="237"/>
        <v>0</v>
      </c>
      <c r="BI689" s="513">
        <f t="shared" si="238"/>
        <v>0</v>
      </c>
      <c r="BJ689" s="513">
        <f t="shared" si="239"/>
        <v>0</v>
      </c>
      <c r="BK689" s="513">
        <f t="shared" si="240"/>
        <v>0</v>
      </c>
      <c r="BL689" s="513">
        <f t="shared" si="241"/>
        <v>0</v>
      </c>
      <c r="BM689" s="513">
        <f t="shared" si="242"/>
        <v>0</v>
      </c>
      <c r="BN689" s="513"/>
      <c r="BO689" s="513">
        <f t="shared" si="243"/>
        <v>0</v>
      </c>
      <c r="BP689" s="540"/>
      <c r="BQ689" s="540"/>
      <c r="BR689" s="540"/>
      <c r="BS689" s="540"/>
      <c r="BT689" s="540"/>
      <c r="BU689" s="540"/>
      <c r="BV689" s="540"/>
      <c r="BW689" s="539"/>
      <c r="BX689" s="539"/>
      <c r="BY689" s="539"/>
      <c r="BZ689" s="539"/>
      <c r="CA689" s="539"/>
      <c r="CB689" s="539"/>
      <c r="CC689" s="539"/>
      <c r="CD689" s="539"/>
      <c r="CE689" s="539"/>
      <c r="CF689" s="539"/>
      <c r="CG689" s="539"/>
      <c r="CH689" s="539"/>
      <c r="CI689" s="539"/>
      <c r="CJ689" s="539"/>
      <c r="CK689" s="539"/>
      <c r="CL689" s="539"/>
      <c r="CM689" s="539"/>
      <c r="CN689" s="539"/>
      <c r="CO689" s="539"/>
      <c r="CP689" s="364"/>
      <c r="CQ689" s="364"/>
    </row>
    <row r="690" spans="1:95" s="37" customFormat="1" ht="37.5" customHeight="1" x14ac:dyDescent="0.15">
      <c r="A690" s="687" t="str">
        <f>IF(B690&lt;&gt;"",設定!$C$4,"")</f>
        <v/>
      </c>
      <c r="B690" s="253" t="str">
        <f t="shared" si="226"/>
        <v/>
      </c>
      <c r="C690" s="444">
        <f t="shared" si="227"/>
        <v>678</v>
      </c>
      <c r="D690" s="767"/>
      <c r="E690" s="403"/>
      <c r="F690" s="404"/>
      <c r="G690" s="405"/>
      <c r="H690" s="406"/>
      <c r="I690" s="407"/>
      <c r="J690" s="408" t="str">
        <f>IFERROR(IF(I690="","",VLOOKUP(I690,国・地域!A:C,2,FALSE)),"正しい番号を入力してください")</f>
        <v/>
      </c>
      <c r="K690" s="409" t="str">
        <f>IFERROR(IF(I690="","",VLOOKUP(I690,国・地域!A:C,3,FALSE)),"正しい番号を入力してください")</f>
        <v/>
      </c>
      <c r="L690" s="381"/>
      <c r="M690" s="410"/>
      <c r="N690" s="411"/>
      <c r="O690" s="411"/>
      <c r="P690" s="411"/>
      <c r="Q690" s="411"/>
      <c r="R690" s="411"/>
      <c r="S690" s="411"/>
      <c r="T690" s="411"/>
      <c r="U690" s="412"/>
      <c r="V690" s="413"/>
      <c r="W690" s="412"/>
      <c r="X690" s="413"/>
      <c r="Y690" s="414"/>
      <c r="Z690" s="415"/>
      <c r="AA690" s="416"/>
      <c r="AB690" s="417"/>
      <c r="AC690" s="416"/>
      <c r="AD690" s="415"/>
      <c r="AE690" s="418"/>
      <c r="AF690" s="417"/>
      <c r="AG690" s="416"/>
      <c r="AH690" s="415"/>
      <c r="AI690" s="418"/>
      <c r="AJ690" s="417"/>
      <c r="AK690" s="416"/>
      <c r="AL690" s="415"/>
      <c r="AM690" s="403"/>
      <c r="AN690" s="405"/>
      <c r="AO690" s="381"/>
      <c r="AP690" s="403"/>
      <c r="AQ690" s="405"/>
      <c r="AR690" s="419"/>
      <c r="AS690" s="420"/>
      <c r="AT690" s="403"/>
      <c r="AU690" s="405"/>
      <c r="AV690" s="419"/>
      <c r="AW690" s="421"/>
      <c r="AX690" s="105" t="str">
        <f t="shared" si="229"/>
        <v/>
      </c>
      <c r="AY690" s="105" t="str">
        <f t="shared" si="230"/>
        <v/>
      </c>
      <c r="AZ690" s="540"/>
      <c r="BA690" s="513">
        <f t="shared" si="231"/>
        <v>0</v>
      </c>
      <c r="BB690" s="513">
        <f t="shared" si="232"/>
        <v>0</v>
      </c>
      <c r="BC690" s="513">
        <f t="shared" si="233"/>
        <v>0</v>
      </c>
      <c r="BD690" s="513">
        <f t="shared" si="234"/>
        <v>0</v>
      </c>
      <c r="BE690" s="513">
        <f t="shared" si="235"/>
        <v>0</v>
      </c>
      <c r="BF690" s="513">
        <f t="shared" si="228"/>
        <v>0</v>
      </c>
      <c r="BG690" s="513">
        <f t="shared" si="236"/>
        <v>0</v>
      </c>
      <c r="BH690" s="513">
        <f t="shared" si="237"/>
        <v>0</v>
      </c>
      <c r="BI690" s="513">
        <f t="shared" si="238"/>
        <v>0</v>
      </c>
      <c r="BJ690" s="513">
        <f t="shared" si="239"/>
        <v>0</v>
      </c>
      <c r="BK690" s="513">
        <f t="shared" si="240"/>
        <v>0</v>
      </c>
      <c r="BL690" s="513">
        <f t="shared" si="241"/>
        <v>0</v>
      </c>
      <c r="BM690" s="513">
        <f t="shared" si="242"/>
        <v>0</v>
      </c>
      <c r="BN690" s="513"/>
      <c r="BO690" s="513">
        <f t="shared" si="243"/>
        <v>0</v>
      </c>
      <c r="BP690" s="540"/>
      <c r="BQ690" s="540"/>
      <c r="BR690" s="540"/>
      <c r="BS690" s="540"/>
      <c r="BT690" s="540"/>
      <c r="BU690" s="540"/>
      <c r="BV690" s="540"/>
      <c r="BW690" s="539"/>
      <c r="BX690" s="539"/>
      <c r="BY690" s="539"/>
      <c r="BZ690" s="539"/>
      <c r="CA690" s="539"/>
      <c r="CB690" s="539"/>
      <c r="CC690" s="539"/>
      <c r="CD690" s="539"/>
      <c r="CE690" s="539"/>
      <c r="CF690" s="539"/>
      <c r="CG690" s="539"/>
      <c r="CH690" s="539"/>
      <c r="CI690" s="539"/>
      <c r="CJ690" s="539"/>
      <c r="CK690" s="539"/>
      <c r="CL690" s="539"/>
      <c r="CM690" s="539"/>
      <c r="CN690" s="539"/>
      <c r="CO690" s="539"/>
      <c r="CP690" s="364"/>
      <c r="CQ690" s="364"/>
    </row>
    <row r="691" spans="1:95" s="37" customFormat="1" ht="37.5" customHeight="1" x14ac:dyDescent="0.15">
      <c r="A691" s="687" t="str">
        <f>IF(B691&lt;&gt;"",設定!$C$4,"")</f>
        <v/>
      </c>
      <c r="B691" s="253" t="str">
        <f t="shared" si="226"/>
        <v/>
      </c>
      <c r="C691" s="444">
        <f t="shared" si="227"/>
        <v>679</v>
      </c>
      <c r="D691" s="767"/>
      <c r="E691" s="403"/>
      <c r="F691" s="404"/>
      <c r="G691" s="405"/>
      <c r="H691" s="406"/>
      <c r="I691" s="407"/>
      <c r="J691" s="408" t="str">
        <f>IFERROR(IF(I691="","",VLOOKUP(I691,国・地域!A:C,2,FALSE)),"正しい番号を入力してください")</f>
        <v/>
      </c>
      <c r="K691" s="409" t="str">
        <f>IFERROR(IF(I691="","",VLOOKUP(I691,国・地域!A:C,3,FALSE)),"正しい番号を入力してください")</f>
        <v/>
      </c>
      <c r="L691" s="381"/>
      <c r="M691" s="410"/>
      <c r="N691" s="411"/>
      <c r="O691" s="411"/>
      <c r="P691" s="411"/>
      <c r="Q691" s="411"/>
      <c r="R691" s="411"/>
      <c r="S691" s="411"/>
      <c r="T691" s="411"/>
      <c r="U691" s="412"/>
      <c r="V691" s="413"/>
      <c r="W691" s="412"/>
      <c r="X691" s="413"/>
      <c r="Y691" s="414"/>
      <c r="Z691" s="415"/>
      <c r="AA691" s="416"/>
      <c r="AB691" s="417"/>
      <c r="AC691" s="416"/>
      <c r="AD691" s="415"/>
      <c r="AE691" s="418"/>
      <c r="AF691" s="417"/>
      <c r="AG691" s="416"/>
      <c r="AH691" s="415"/>
      <c r="AI691" s="418"/>
      <c r="AJ691" s="417"/>
      <c r="AK691" s="416"/>
      <c r="AL691" s="415"/>
      <c r="AM691" s="403"/>
      <c r="AN691" s="405"/>
      <c r="AO691" s="381"/>
      <c r="AP691" s="403"/>
      <c r="AQ691" s="405"/>
      <c r="AR691" s="419"/>
      <c r="AS691" s="420"/>
      <c r="AT691" s="403"/>
      <c r="AU691" s="405"/>
      <c r="AV691" s="419"/>
      <c r="AW691" s="421"/>
      <c r="AX691" s="105" t="str">
        <f t="shared" si="229"/>
        <v/>
      </c>
      <c r="AY691" s="105" t="str">
        <f t="shared" si="230"/>
        <v/>
      </c>
      <c r="AZ691" s="540"/>
      <c r="BA691" s="513">
        <f t="shared" si="231"/>
        <v>0</v>
      </c>
      <c r="BB691" s="513">
        <f t="shared" si="232"/>
        <v>0</v>
      </c>
      <c r="BC691" s="513">
        <f t="shared" si="233"/>
        <v>0</v>
      </c>
      <c r="BD691" s="513">
        <f t="shared" si="234"/>
        <v>0</v>
      </c>
      <c r="BE691" s="513">
        <f t="shared" si="235"/>
        <v>0</v>
      </c>
      <c r="BF691" s="513">
        <f t="shared" si="228"/>
        <v>0</v>
      </c>
      <c r="BG691" s="513">
        <f t="shared" si="236"/>
        <v>0</v>
      </c>
      <c r="BH691" s="513">
        <f t="shared" si="237"/>
        <v>0</v>
      </c>
      <c r="BI691" s="513">
        <f t="shared" si="238"/>
        <v>0</v>
      </c>
      <c r="BJ691" s="513">
        <f t="shared" si="239"/>
        <v>0</v>
      </c>
      <c r="BK691" s="513">
        <f t="shared" si="240"/>
        <v>0</v>
      </c>
      <c r="BL691" s="513">
        <f t="shared" si="241"/>
        <v>0</v>
      </c>
      <c r="BM691" s="513">
        <f t="shared" si="242"/>
        <v>0</v>
      </c>
      <c r="BN691" s="513"/>
      <c r="BO691" s="513">
        <f t="shared" si="243"/>
        <v>0</v>
      </c>
      <c r="BP691" s="540"/>
      <c r="BQ691" s="540"/>
      <c r="BR691" s="540"/>
      <c r="BS691" s="540"/>
      <c r="BT691" s="540"/>
      <c r="BU691" s="540"/>
      <c r="BV691" s="540"/>
      <c r="BW691" s="539"/>
      <c r="BX691" s="539"/>
      <c r="BY691" s="539"/>
      <c r="BZ691" s="539"/>
      <c r="CA691" s="539"/>
      <c r="CB691" s="539"/>
      <c r="CC691" s="539"/>
      <c r="CD691" s="539"/>
      <c r="CE691" s="539"/>
      <c r="CF691" s="539"/>
      <c r="CG691" s="539"/>
      <c r="CH691" s="539"/>
      <c r="CI691" s="539"/>
      <c r="CJ691" s="539"/>
      <c r="CK691" s="539"/>
      <c r="CL691" s="539"/>
      <c r="CM691" s="539"/>
      <c r="CN691" s="539"/>
      <c r="CO691" s="539"/>
      <c r="CP691" s="364"/>
      <c r="CQ691" s="364"/>
    </row>
    <row r="692" spans="1:95" s="37" customFormat="1" ht="37.5" customHeight="1" x14ac:dyDescent="0.15">
      <c r="A692" s="738" t="str">
        <f>IF(B692&lt;&gt;"",設定!$C$4,"")</f>
        <v/>
      </c>
      <c r="B692" s="254" t="str">
        <f t="shared" si="226"/>
        <v/>
      </c>
      <c r="C692" s="445">
        <f t="shared" si="227"/>
        <v>680</v>
      </c>
      <c r="D692" s="768"/>
      <c r="E692" s="422"/>
      <c r="F692" s="423"/>
      <c r="G692" s="424"/>
      <c r="H692" s="425"/>
      <c r="I692" s="426"/>
      <c r="J692" s="427" t="str">
        <f>IFERROR(IF(I692="","",VLOOKUP(I692,国・地域!A:C,2,FALSE)),"正しい番号を入力してください")</f>
        <v/>
      </c>
      <c r="K692" s="428" t="str">
        <f>IFERROR(IF(I692="","",VLOOKUP(I692,国・地域!A:C,3,FALSE)),"正しい番号を入力してください")</f>
        <v/>
      </c>
      <c r="L692" s="382"/>
      <c r="M692" s="429"/>
      <c r="N692" s="430"/>
      <c r="O692" s="430"/>
      <c r="P692" s="430"/>
      <c r="Q692" s="430"/>
      <c r="R692" s="430"/>
      <c r="S692" s="430"/>
      <c r="T692" s="430"/>
      <c r="U692" s="431"/>
      <c r="V692" s="432"/>
      <c r="W692" s="431"/>
      <c r="X692" s="432"/>
      <c r="Y692" s="433"/>
      <c r="Z692" s="434"/>
      <c r="AA692" s="435"/>
      <c r="AB692" s="436"/>
      <c r="AC692" s="435"/>
      <c r="AD692" s="434"/>
      <c r="AE692" s="437"/>
      <c r="AF692" s="436"/>
      <c r="AG692" s="435"/>
      <c r="AH692" s="434"/>
      <c r="AI692" s="437"/>
      <c r="AJ692" s="436"/>
      <c r="AK692" s="435"/>
      <c r="AL692" s="434"/>
      <c r="AM692" s="422"/>
      <c r="AN692" s="424"/>
      <c r="AO692" s="382"/>
      <c r="AP692" s="422"/>
      <c r="AQ692" s="424"/>
      <c r="AR692" s="438"/>
      <c r="AS692" s="439"/>
      <c r="AT692" s="422"/>
      <c r="AU692" s="424"/>
      <c r="AV692" s="438"/>
      <c r="AW692" s="440"/>
      <c r="AX692" s="105" t="str">
        <f t="shared" si="229"/>
        <v/>
      </c>
      <c r="AY692" s="105" t="str">
        <f t="shared" si="230"/>
        <v/>
      </c>
      <c r="AZ692" s="540"/>
      <c r="BA692" s="513">
        <f t="shared" si="231"/>
        <v>0</v>
      </c>
      <c r="BB692" s="513">
        <f t="shared" si="232"/>
        <v>0</v>
      </c>
      <c r="BC692" s="513">
        <f t="shared" si="233"/>
        <v>0</v>
      </c>
      <c r="BD692" s="513">
        <f t="shared" si="234"/>
        <v>0</v>
      </c>
      <c r="BE692" s="513">
        <f t="shared" si="235"/>
        <v>0</v>
      </c>
      <c r="BF692" s="513">
        <f t="shared" si="228"/>
        <v>0</v>
      </c>
      <c r="BG692" s="513">
        <f t="shared" si="236"/>
        <v>0</v>
      </c>
      <c r="BH692" s="513">
        <f t="shared" si="237"/>
        <v>0</v>
      </c>
      <c r="BI692" s="513">
        <f t="shared" si="238"/>
        <v>0</v>
      </c>
      <c r="BJ692" s="513">
        <f t="shared" si="239"/>
        <v>0</v>
      </c>
      <c r="BK692" s="513">
        <f t="shared" si="240"/>
        <v>0</v>
      </c>
      <c r="BL692" s="513">
        <f t="shared" si="241"/>
        <v>0</v>
      </c>
      <c r="BM692" s="513">
        <f t="shared" si="242"/>
        <v>0</v>
      </c>
      <c r="BN692" s="513"/>
      <c r="BO692" s="513">
        <f t="shared" si="243"/>
        <v>0</v>
      </c>
      <c r="BP692" s="540"/>
      <c r="BQ692" s="540"/>
      <c r="BR692" s="540"/>
      <c r="BS692" s="540"/>
      <c r="BT692" s="540"/>
      <c r="BU692" s="540"/>
      <c r="BV692" s="540"/>
      <c r="BW692" s="539"/>
      <c r="BX692" s="539"/>
      <c r="BY692" s="539"/>
      <c r="BZ692" s="539"/>
      <c r="CA692" s="539"/>
      <c r="CB692" s="539"/>
      <c r="CC692" s="539"/>
      <c r="CD692" s="539"/>
      <c r="CE692" s="539"/>
      <c r="CF692" s="539"/>
      <c r="CG692" s="539"/>
      <c r="CH692" s="539"/>
      <c r="CI692" s="539"/>
      <c r="CJ692" s="539"/>
      <c r="CK692" s="539"/>
      <c r="CL692" s="539"/>
      <c r="CM692" s="539"/>
      <c r="CN692" s="539"/>
      <c r="CO692" s="539"/>
      <c r="CP692" s="364"/>
      <c r="CQ692" s="364"/>
    </row>
    <row r="693" spans="1:95" s="37" customFormat="1" ht="37.5" customHeight="1" x14ac:dyDescent="0.15">
      <c r="A693" s="739" t="str">
        <f>IF(B693&lt;&gt;"",設定!$C$4,"")</f>
        <v/>
      </c>
      <c r="B693" s="731" t="str">
        <f t="shared" si="226"/>
        <v/>
      </c>
      <c r="C693" s="376">
        <f t="shared" si="227"/>
        <v>681</v>
      </c>
      <c r="D693" s="766"/>
      <c r="E693" s="384"/>
      <c r="F693" s="385"/>
      <c r="G693" s="386"/>
      <c r="H693" s="387"/>
      <c r="I693" s="388"/>
      <c r="J693" s="389" t="str">
        <f>IFERROR(IF(I693="","",VLOOKUP(I693,国・地域!A:C,2,FALSE)),"正しい番号を入力してください")</f>
        <v/>
      </c>
      <c r="K693" s="390" t="str">
        <f>IFERROR(IF(I693="","",VLOOKUP(I693,国・地域!A:C,3,FALSE)),"正しい番号を入力してください")</f>
        <v/>
      </c>
      <c r="L693" s="383"/>
      <c r="M693" s="391"/>
      <c r="N693" s="392"/>
      <c r="O693" s="392"/>
      <c r="P693" s="392"/>
      <c r="Q693" s="392"/>
      <c r="R693" s="392"/>
      <c r="S693" s="392"/>
      <c r="T693" s="392"/>
      <c r="U693" s="393"/>
      <c r="V693" s="394"/>
      <c r="W693" s="393"/>
      <c r="X693" s="394"/>
      <c r="Y693" s="395"/>
      <c r="Z693" s="396"/>
      <c r="AA693" s="397"/>
      <c r="AB693" s="398"/>
      <c r="AC693" s="397"/>
      <c r="AD693" s="396"/>
      <c r="AE693" s="399"/>
      <c r="AF693" s="398"/>
      <c r="AG693" s="397"/>
      <c r="AH693" s="396"/>
      <c r="AI693" s="399"/>
      <c r="AJ693" s="398"/>
      <c r="AK693" s="397"/>
      <c r="AL693" s="396"/>
      <c r="AM693" s="384"/>
      <c r="AN693" s="386"/>
      <c r="AO693" s="383"/>
      <c r="AP693" s="384"/>
      <c r="AQ693" s="386"/>
      <c r="AR693" s="400"/>
      <c r="AS693" s="401"/>
      <c r="AT693" s="384"/>
      <c r="AU693" s="386"/>
      <c r="AV693" s="400"/>
      <c r="AW693" s="402"/>
      <c r="AX693" s="105" t="str">
        <f t="shared" si="229"/>
        <v/>
      </c>
      <c r="AY693" s="105" t="str">
        <f t="shared" si="230"/>
        <v/>
      </c>
      <c r="AZ693" s="540"/>
      <c r="BA693" s="513">
        <f t="shared" si="231"/>
        <v>0</v>
      </c>
      <c r="BB693" s="513">
        <f t="shared" si="232"/>
        <v>0</v>
      </c>
      <c r="BC693" s="513">
        <f t="shared" si="233"/>
        <v>0</v>
      </c>
      <c r="BD693" s="513">
        <f t="shared" si="234"/>
        <v>0</v>
      </c>
      <c r="BE693" s="513">
        <f t="shared" si="235"/>
        <v>0</v>
      </c>
      <c r="BF693" s="513">
        <f t="shared" si="228"/>
        <v>0</v>
      </c>
      <c r="BG693" s="513">
        <f t="shared" si="236"/>
        <v>0</v>
      </c>
      <c r="BH693" s="513">
        <f t="shared" si="237"/>
        <v>0</v>
      </c>
      <c r="BI693" s="513">
        <f t="shared" si="238"/>
        <v>0</v>
      </c>
      <c r="BJ693" s="513">
        <f t="shared" si="239"/>
        <v>0</v>
      </c>
      <c r="BK693" s="513">
        <f t="shared" si="240"/>
        <v>0</v>
      </c>
      <c r="BL693" s="513">
        <f t="shared" si="241"/>
        <v>0</v>
      </c>
      <c r="BM693" s="513">
        <f t="shared" si="242"/>
        <v>0</v>
      </c>
      <c r="BN693" s="513"/>
      <c r="BO693" s="513">
        <f t="shared" si="243"/>
        <v>0</v>
      </c>
      <c r="BP693" s="540"/>
      <c r="BQ693" s="540"/>
      <c r="BR693" s="540"/>
      <c r="BS693" s="540"/>
      <c r="BT693" s="540"/>
      <c r="BU693" s="540"/>
      <c r="BV693" s="540"/>
      <c r="BW693" s="539"/>
      <c r="BX693" s="539"/>
      <c r="BY693" s="539"/>
      <c r="BZ693" s="539"/>
      <c r="CA693" s="539"/>
      <c r="CB693" s="539"/>
      <c r="CC693" s="539"/>
      <c r="CD693" s="539"/>
      <c r="CE693" s="539"/>
      <c r="CF693" s="539"/>
      <c r="CG693" s="539"/>
      <c r="CH693" s="539"/>
      <c r="CI693" s="539"/>
      <c r="CJ693" s="539"/>
      <c r="CK693" s="539"/>
      <c r="CL693" s="539"/>
      <c r="CM693" s="539"/>
      <c r="CN693" s="539"/>
      <c r="CO693" s="539"/>
      <c r="CP693" s="364"/>
      <c r="CQ693" s="364"/>
    </row>
    <row r="694" spans="1:95" s="37" customFormat="1" ht="37.5" customHeight="1" x14ac:dyDescent="0.15">
      <c r="A694" s="687" t="str">
        <f>IF(B694&lt;&gt;"",設定!$C$4,"")</f>
        <v/>
      </c>
      <c r="B694" s="253" t="str">
        <f t="shared" si="226"/>
        <v/>
      </c>
      <c r="C694" s="444">
        <f t="shared" si="227"/>
        <v>682</v>
      </c>
      <c r="D694" s="767"/>
      <c r="E694" s="403"/>
      <c r="F694" s="404"/>
      <c r="G694" s="405"/>
      <c r="H694" s="406"/>
      <c r="I694" s="407"/>
      <c r="J694" s="408" t="str">
        <f>IFERROR(IF(I694="","",VLOOKUP(I694,国・地域!A:C,2,FALSE)),"正しい番号を入力してください")</f>
        <v/>
      </c>
      <c r="K694" s="409" t="str">
        <f>IFERROR(IF(I694="","",VLOOKUP(I694,国・地域!A:C,3,FALSE)),"正しい番号を入力してください")</f>
        <v/>
      </c>
      <c r="L694" s="381"/>
      <c r="M694" s="410"/>
      <c r="N694" s="411"/>
      <c r="O694" s="411"/>
      <c r="P694" s="411"/>
      <c r="Q694" s="411"/>
      <c r="R694" s="411"/>
      <c r="S694" s="411"/>
      <c r="T694" s="411"/>
      <c r="U694" s="412"/>
      <c r="V694" s="413"/>
      <c r="W694" s="412"/>
      <c r="X694" s="413"/>
      <c r="Y694" s="414"/>
      <c r="Z694" s="415"/>
      <c r="AA694" s="416"/>
      <c r="AB694" s="417"/>
      <c r="AC694" s="416"/>
      <c r="AD694" s="415"/>
      <c r="AE694" s="418"/>
      <c r="AF694" s="417"/>
      <c r="AG694" s="416"/>
      <c r="AH694" s="415"/>
      <c r="AI694" s="418"/>
      <c r="AJ694" s="417"/>
      <c r="AK694" s="416"/>
      <c r="AL694" s="415"/>
      <c r="AM694" s="403"/>
      <c r="AN694" s="405"/>
      <c r="AO694" s="381"/>
      <c r="AP694" s="403"/>
      <c r="AQ694" s="405"/>
      <c r="AR694" s="419"/>
      <c r="AS694" s="420"/>
      <c r="AT694" s="403"/>
      <c r="AU694" s="405"/>
      <c r="AV694" s="419"/>
      <c r="AW694" s="421"/>
      <c r="AX694" s="105" t="str">
        <f t="shared" si="229"/>
        <v/>
      </c>
      <c r="AY694" s="105" t="str">
        <f t="shared" si="230"/>
        <v/>
      </c>
      <c r="AZ694" s="540"/>
      <c r="BA694" s="513">
        <f t="shared" si="231"/>
        <v>0</v>
      </c>
      <c r="BB694" s="513">
        <f t="shared" si="232"/>
        <v>0</v>
      </c>
      <c r="BC694" s="513">
        <f t="shared" si="233"/>
        <v>0</v>
      </c>
      <c r="BD694" s="513">
        <f t="shared" si="234"/>
        <v>0</v>
      </c>
      <c r="BE694" s="513">
        <f t="shared" si="235"/>
        <v>0</v>
      </c>
      <c r="BF694" s="513">
        <f t="shared" si="228"/>
        <v>0</v>
      </c>
      <c r="BG694" s="513">
        <f t="shared" si="236"/>
        <v>0</v>
      </c>
      <c r="BH694" s="513">
        <f t="shared" si="237"/>
        <v>0</v>
      </c>
      <c r="BI694" s="513">
        <f t="shared" si="238"/>
        <v>0</v>
      </c>
      <c r="BJ694" s="513">
        <f t="shared" si="239"/>
        <v>0</v>
      </c>
      <c r="BK694" s="513">
        <f t="shared" si="240"/>
        <v>0</v>
      </c>
      <c r="BL694" s="513">
        <f t="shared" si="241"/>
        <v>0</v>
      </c>
      <c r="BM694" s="513">
        <f t="shared" si="242"/>
        <v>0</v>
      </c>
      <c r="BN694" s="513"/>
      <c r="BO694" s="513">
        <f t="shared" si="243"/>
        <v>0</v>
      </c>
      <c r="BP694" s="540"/>
      <c r="BQ694" s="540"/>
      <c r="BR694" s="540"/>
      <c r="BS694" s="540"/>
      <c r="BT694" s="540"/>
      <c r="BU694" s="540"/>
      <c r="BV694" s="540"/>
      <c r="BW694" s="539"/>
      <c r="BX694" s="539"/>
      <c r="BY694" s="539"/>
      <c r="BZ694" s="539"/>
      <c r="CA694" s="539"/>
      <c r="CB694" s="539"/>
      <c r="CC694" s="539"/>
      <c r="CD694" s="539"/>
      <c r="CE694" s="539"/>
      <c r="CF694" s="539"/>
      <c r="CG694" s="539"/>
      <c r="CH694" s="539"/>
      <c r="CI694" s="539"/>
      <c r="CJ694" s="539"/>
      <c r="CK694" s="539"/>
      <c r="CL694" s="539"/>
      <c r="CM694" s="539"/>
      <c r="CN694" s="539"/>
      <c r="CO694" s="539"/>
      <c r="CP694" s="364"/>
      <c r="CQ694" s="364"/>
    </row>
    <row r="695" spans="1:95" s="37" customFormat="1" ht="37.5" customHeight="1" x14ac:dyDescent="0.15">
      <c r="A695" s="687" t="str">
        <f>IF(B695&lt;&gt;"",設定!$C$4,"")</f>
        <v/>
      </c>
      <c r="B695" s="253" t="str">
        <f t="shared" si="226"/>
        <v/>
      </c>
      <c r="C695" s="444">
        <f t="shared" si="227"/>
        <v>683</v>
      </c>
      <c r="D695" s="767"/>
      <c r="E695" s="403"/>
      <c r="F695" s="404"/>
      <c r="G695" s="405"/>
      <c r="H695" s="406"/>
      <c r="I695" s="407"/>
      <c r="J695" s="408" t="str">
        <f>IFERROR(IF(I695="","",VLOOKUP(I695,国・地域!A:C,2,FALSE)),"正しい番号を入力してください")</f>
        <v/>
      </c>
      <c r="K695" s="409" t="str">
        <f>IFERROR(IF(I695="","",VLOOKUP(I695,国・地域!A:C,3,FALSE)),"正しい番号を入力してください")</f>
        <v/>
      </c>
      <c r="L695" s="381"/>
      <c r="M695" s="410"/>
      <c r="N695" s="411"/>
      <c r="O695" s="411"/>
      <c r="P695" s="411"/>
      <c r="Q695" s="411"/>
      <c r="R695" s="411"/>
      <c r="S695" s="411"/>
      <c r="T695" s="411"/>
      <c r="U695" s="412"/>
      <c r="V695" s="413"/>
      <c r="W695" s="412"/>
      <c r="X695" s="413"/>
      <c r="Y695" s="414"/>
      <c r="Z695" s="415"/>
      <c r="AA695" s="416"/>
      <c r="AB695" s="417"/>
      <c r="AC695" s="416"/>
      <c r="AD695" s="415"/>
      <c r="AE695" s="418"/>
      <c r="AF695" s="417"/>
      <c r="AG695" s="416"/>
      <c r="AH695" s="415"/>
      <c r="AI695" s="418"/>
      <c r="AJ695" s="417"/>
      <c r="AK695" s="416"/>
      <c r="AL695" s="415"/>
      <c r="AM695" s="403"/>
      <c r="AN695" s="405"/>
      <c r="AO695" s="381"/>
      <c r="AP695" s="403"/>
      <c r="AQ695" s="405"/>
      <c r="AR695" s="419"/>
      <c r="AS695" s="420"/>
      <c r="AT695" s="403"/>
      <c r="AU695" s="405"/>
      <c r="AV695" s="419"/>
      <c r="AW695" s="421"/>
      <c r="AX695" s="105" t="str">
        <f t="shared" si="229"/>
        <v/>
      </c>
      <c r="AY695" s="105" t="str">
        <f t="shared" si="230"/>
        <v/>
      </c>
      <c r="AZ695" s="540"/>
      <c r="BA695" s="513">
        <f t="shared" si="231"/>
        <v>0</v>
      </c>
      <c r="BB695" s="513">
        <f t="shared" si="232"/>
        <v>0</v>
      </c>
      <c r="BC695" s="513">
        <f t="shared" si="233"/>
        <v>0</v>
      </c>
      <c r="BD695" s="513">
        <f t="shared" si="234"/>
        <v>0</v>
      </c>
      <c r="BE695" s="513">
        <f t="shared" si="235"/>
        <v>0</v>
      </c>
      <c r="BF695" s="513">
        <f t="shared" si="228"/>
        <v>0</v>
      </c>
      <c r="BG695" s="513">
        <f t="shared" si="236"/>
        <v>0</v>
      </c>
      <c r="BH695" s="513">
        <f t="shared" si="237"/>
        <v>0</v>
      </c>
      <c r="BI695" s="513">
        <f t="shared" si="238"/>
        <v>0</v>
      </c>
      <c r="BJ695" s="513">
        <f t="shared" si="239"/>
        <v>0</v>
      </c>
      <c r="BK695" s="513">
        <f t="shared" si="240"/>
        <v>0</v>
      </c>
      <c r="BL695" s="513">
        <f t="shared" si="241"/>
        <v>0</v>
      </c>
      <c r="BM695" s="513">
        <f t="shared" si="242"/>
        <v>0</v>
      </c>
      <c r="BN695" s="513"/>
      <c r="BO695" s="513">
        <f t="shared" si="243"/>
        <v>0</v>
      </c>
      <c r="BP695" s="540"/>
      <c r="BQ695" s="540"/>
      <c r="BR695" s="540"/>
      <c r="BS695" s="540"/>
      <c r="BT695" s="540"/>
      <c r="BU695" s="540"/>
      <c r="BV695" s="540"/>
      <c r="BW695" s="539"/>
      <c r="BX695" s="539"/>
      <c r="BY695" s="539"/>
      <c r="BZ695" s="539"/>
      <c r="CA695" s="539"/>
      <c r="CB695" s="539"/>
      <c r="CC695" s="539"/>
      <c r="CD695" s="539"/>
      <c r="CE695" s="539"/>
      <c r="CF695" s="539"/>
      <c r="CG695" s="539"/>
      <c r="CH695" s="539"/>
      <c r="CI695" s="539"/>
      <c r="CJ695" s="539"/>
      <c r="CK695" s="539"/>
      <c r="CL695" s="539"/>
      <c r="CM695" s="539"/>
      <c r="CN695" s="539"/>
      <c r="CO695" s="539"/>
      <c r="CP695" s="364"/>
      <c r="CQ695" s="364"/>
    </row>
    <row r="696" spans="1:95" s="37" customFormat="1" ht="37.5" customHeight="1" x14ac:dyDescent="0.15">
      <c r="A696" s="687" t="str">
        <f>IF(B696&lt;&gt;"",設定!$C$4,"")</f>
        <v/>
      </c>
      <c r="B696" s="253" t="str">
        <f t="shared" si="226"/>
        <v/>
      </c>
      <c r="C696" s="444">
        <f t="shared" si="227"/>
        <v>684</v>
      </c>
      <c r="D696" s="767"/>
      <c r="E696" s="403"/>
      <c r="F696" s="404"/>
      <c r="G696" s="405"/>
      <c r="H696" s="406"/>
      <c r="I696" s="407"/>
      <c r="J696" s="408" t="str">
        <f>IFERROR(IF(I696="","",VLOOKUP(I696,国・地域!A:C,2,FALSE)),"正しい番号を入力してください")</f>
        <v/>
      </c>
      <c r="K696" s="409" t="str">
        <f>IFERROR(IF(I696="","",VLOOKUP(I696,国・地域!A:C,3,FALSE)),"正しい番号を入力してください")</f>
        <v/>
      </c>
      <c r="L696" s="381"/>
      <c r="M696" s="410"/>
      <c r="N696" s="411"/>
      <c r="O696" s="411"/>
      <c r="P696" s="411"/>
      <c r="Q696" s="411"/>
      <c r="R696" s="411"/>
      <c r="S696" s="411"/>
      <c r="T696" s="411"/>
      <c r="U696" s="412"/>
      <c r="V696" s="413"/>
      <c r="W696" s="412"/>
      <c r="X696" s="413"/>
      <c r="Y696" s="414"/>
      <c r="Z696" s="415"/>
      <c r="AA696" s="416"/>
      <c r="AB696" s="417"/>
      <c r="AC696" s="416"/>
      <c r="AD696" s="415"/>
      <c r="AE696" s="418"/>
      <c r="AF696" s="417"/>
      <c r="AG696" s="416"/>
      <c r="AH696" s="415"/>
      <c r="AI696" s="418"/>
      <c r="AJ696" s="417"/>
      <c r="AK696" s="416"/>
      <c r="AL696" s="415"/>
      <c r="AM696" s="403"/>
      <c r="AN696" s="405"/>
      <c r="AO696" s="381"/>
      <c r="AP696" s="403"/>
      <c r="AQ696" s="405"/>
      <c r="AR696" s="419"/>
      <c r="AS696" s="420"/>
      <c r="AT696" s="403"/>
      <c r="AU696" s="405"/>
      <c r="AV696" s="419"/>
      <c r="AW696" s="421"/>
      <c r="AX696" s="105" t="str">
        <f t="shared" si="229"/>
        <v/>
      </c>
      <c r="AY696" s="105" t="str">
        <f t="shared" si="230"/>
        <v/>
      </c>
      <c r="AZ696" s="540"/>
      <c r="BA696" s="513">
        <f t="shared" si="231"/>
        <v>0</v>
      </c>
      <c r="BB696" s="513">
        <f t="shared" si="232"/>
        <v>0</v>
      </c>
      <c r="BC696" s="513">
        <f t="shared" si="233"/>
        <v>0</v>
      </c>
      <c r="BD696" s="513">
        <f t="shared" si="234"/>
        <v>0</v>
      </c>
      <c r="BE696" s="513">
        <f t="shared" si="235"/>
        <v>0</v>
      </c>
      <c r="BF696" s="513">
        <f t="shared" si="228"/>
        <v>0</v>
      </c>
      <c r="BG696" s="513">
        <f t="shared" si="236"/>
        <v>0</v>
      </c>
      <c r="BH696" s="513">
        <f t="shared" si="237"/>
        <v>0</v>
      </c>
      <c r="BI696" s="513">
        <f t="shared" si="238"/>
        <v>0</v>
      </c>
      <c r="BJ696" s="513">
        <f t="shared" si="239"/>
        <v>0</v>
      </c>
      <c r="BK696" s="513">
        <f t="shared" si="240"/>
        <v>0</v>
      </c>
      <c r="BL696" s="513">
        <f t="shared" si="241"/>
        <v>0</v>
      </c>
      <c r="BM696" s="513">
        <f t="shared" si="242"/>
        <v>0</v>
      </c>
      <c r="BN696" s="513"/>
      <c r="BO696" s="513">
        <f t="shared" si="243"/>
        <v>0</v>
      </c>
      <c r="BP696" s="540"/>
      <c r="BQ696" s="540"/>
      <c r="BR696" s="540"/>
      <c r="BS696" s="540"/>
      <c r="BT696" s="540"/>
      <c r="BU696" s="540"/>
      <c r="BV696" s="540"/>
      <c r="BW696" s="539"/>
      <c r="BX696" s="539"/>
      <c r="BY696" s="539"/>
      <c r="BZ696" s="539"/>
      <c r="CA696" s="539"/>
      <c r="CB696" s="539"/>
      <c r="CC696" s="539"/>
      <c r="CD696" s="539"/>
      <c r="CE696" s="539"/>
      <c r="CF696" s="539"/>
      <c r="CG696" s="539"/>
      <c r="CH696" s="539"/>
      <c r="CI696" s="539"/>
      <c r="CJ696" s="539"/>
      <c r="CK696" s="539"/>
      <c r="CL696" s="539"/>
      <c r="CM696" s="539"/>
      <c r="CN696" s="539"/>
      <c r="CO696" s="539"/>
      <c r="CP696" s="364"/>
      <c r="CQ696" s="364"/>
    </row>
    <row r="697" spans="1:95" s="37" customFormat="1" ht="37.5" customHeight="1" x14ac:dyDescent="0.15">
      <c r="A697" s="738" t="str">
        <f>IF(B697&lt;&gt;"",設定!$C$4,"")</f>
        <v/>
      </c>
      <c r="B697" s="254" t="str">
        <f t="shared" si="226"/>
        <v/>
      </c>
      <c r="C697" s="445">
        <f t="shared" si="227"/>
        <v>685</v>
      </c>
      <c r="D697" s="768"/>
      <c r="E697" s="422"/>
      <c r="F697" s="423"/>
      <c r="G697" s="424"/>
      <c r="H697" s="425"/>
      <c r="I697" s="426"/>
      <c r="J697" s="427" t="str">
        <f>IFERROR(IF(I697="","",VLOOKUP(I697,国・地域!A:C,2,FALSE)),"正しい番号を入力してください")</f>
        <v/>
      </c>
      <c r="K697" s="428" t="str">
        <f>IFERROR(IF(I697="","",VLOOKUP(I697,国・地域!A:C,3,FALSE)),"正しい番号を入力してください")</f>
        <v/>
      </c>
      <c r="L697" s="382"/>
      <c r="M697" s="429"/>
      <c r="N697" s="430"/>
      <c r="O697" s="430"/>
      <c r="P697" s="430"/>
      <c r="Q697" s="430"/>
      <c r="R697" s="430"/>
      <c r="S697" s="430"/>
      <c r="T697" s="430"/>
      <c r="U697" s="431"/>
      <c r="V697" s="432"/>
      <c r="W697" s="431"/>
      <c r="X697" s="432"/>
      <c r="Y697" s="433"/>
      <c r="Z697" s="434"/>
      <c r="AA697" s="435"/>
      <c r="AB697" s="436"/>
      <c r="AC697" s="435"/>
      <c r="AD697" s="434"/>
      <c r="AE697" s="437"/>
      <c r="AF697" s="436"/>
      <c r="AG697" s="435"/>
      <c r="AH697" s="434"/>
      <c r="AI697" s="437"/>
      <c r="AJ697" s="436"/>
      <c r="AK697" s="435"/>
      <c r="AL697" s="434"/>
      <c r="AM697" s="422"/>
      <c r="AN697" s="424"/>
      <c r="AO697" s="382"/>
      <c r="AP697" s="422"/>
      <c r="AQ697" s="424"/>
      <c r="AR697" s="438"/>
      <c r="AS697" s="439"/>
      <c r="AT697" s="422"/>
      <c r="AU697" s="424"/>
      <c r="AV697" s="438"/>
      <c r="AW697" s="440"/>
      <c r="AX697" s="105" t="str">
        <f t="shared" si="229"/>
        <v/>
      </c>
      <c r="AY697" s="105" t="str">
        <f t="shared" si="230"/>
        <v/>
      </c>
      <c r="AZ697" s="540"/>
      <c r="BA697" s="513">
        <f t="shared" si="231"/>
        <v>0</v>
      </c>
      <c r="BB697" s="513">
        <f t="shared" si="232"/>
        <v>0</v>
      </c>
      <c r="BC697" s="513">
        <f t="shared" si="233"/>
        <v>0</v>
      </c>
      <c r="BD697" s="513">
        <f t="shared" si="234"/>
        <v>0</v>
      </c>
      <c r="BE697" s="513">
        <f t="shared" si="235"/>
        <v>0</v>
      </c>
      <c r="BF697" s="513">
        <f t="shared" si="228"/>
        <v>0</v>
      </c>
      <c r="BG697" s="513">
        <f t="shared" si="236"/>
        <v>0</v>
      </c>
      <c r="BH697" s="513">
        <f t="shared" si="237"/>
        <v>0</v>
      </c>
      <c r="BI697" s="513">
        <f t="shared" si="238"/>
        <v>0</v>
      </c>
      <c r="BJ697" s="513">
        <f t="shared" si="239"/>
        <v>0</v>
      </c>
      <c r="BK697" s="513">
        <f t="shared" si="240"/>
        <v>0</v>
      </c>
      <c r="BL697" s="513">
        <f t="shared" si="241"/>
        <v>0</v>
      </c>
      <c r="BM697" s="513">
        <f t="shared" si="242"/>
        <v>0</v>
      </c>
      <c r="BN697" s="513"/>
      <c r="BO697" s="513">
        <f t="shared" si="243"/>
        <v>0</v>
      </c>
      <c r="BP697" s="540"/>
      <c r="BQ697" s="540"/>
      <c r="BR697" s="540"/>
      <c r="BS697" s="540"/>
      <c r="BT697" s="540"/>
      <c r="BU697" s="540"/>
      <c r="BV697" s="540"/>
      <c r="BW697" s="539"/>
      <c r="BX697" s="539"/>
      <c r="BY697" s="539"/>
      <c r="BZ697" s="539"/>
      <c r="CA697" s="539"/>
      <c r="CB697" s="539"/>
      <c r="CC697" s="539"/>
      <c r="CD697" s="539"/>
      <c r="CE697" s="539"/>
      <c r="CF697" s="539"/>
      <c r="CG697" s="539"/>
      <c r="CH697" s="539"/>
      <c r="CI697" s="539"/>
      <c r="CJ697" s="539"/>
      <c r="CK697" s="539"/>
      <c r="CL697" s="539"/>
      <c r="CM697" s="539"/>
      <c r="CN697" s="539"/>
      <c r="CO697" s="539"/>
      <c r="CP697" s="364"/>
      <c r="CQ697" s="364"/>
    </row>
    <row r="698" spans="1:95" s="37" customFormat="1" ht="37.5" customHeight="1" x14ac:dyDescent="0.15">
      <c r="A698" s="739" t="str">
        <f>IF(B698&lt;&gt;"",設定!$C$4,"")</f>
        <v/>
      </c>
      <c r="B698" s="731" t="str">
        <f t="shared" si="226"/>
        <v/>
      </c>
      <c r="C698" s="376">
        <f t="shared" si="227"/>
        <v>686</v>
      </c>
      <c r="D698" s="766"/>
      <c r="E698" s="384"/>
      <c r="F698" s="385"/>
      <c r="G698" s="386"/>
      <c r="H698" s="387"/>
      <c r="I698" s="388"/>
      <c r="J698" s="389" t="str">
        <f>IFERROR(IF(I698="","",VLOOKUP(I698,国・地域!A:C,2,FALSE)),"正しい番号を入力してください")</f>
        <v/>
      </c>
      <c r="K698" s="390" t="str">
        <f>IFERROR(IF(I698="","",VLOOKUP(I698,国・地域!A:C,3,FALSE)),"正しい番号を入力してください")</f>
        <v/>
      </c>
      <c r="L698" s="383"/>
      <c r="M698" s="391"/>
      <c r="N698" s="392"/>
      <c r="O698" s="392"/>
      <c r="P698" s="392"/>
      <c r="Q698" s="392"/>
      <c r="R698" s="392"/>
      <c r="S698" s="392"/>
      <c r="T698" s="392"/>
      <c r="U698" s="393"/>
      <c r="V698" s="394"/>
      <c r="W698" s="393"/>
      <c r="X698" s="394"/>
      <c r="Y698" s="395"/>
      <c r="Z698" s="396"/>
      <c r="AA698" s="397"/>
      <c r="AB698" s="398"/>
      <c r="AC698" s="397"/>
      <c r="AD698" s="396"/>
      <c r="AE698" s="399"/>
      <c r="AF698" s="398"/>
      <c r="AG698" s="397"/>
      <c r="AH698" s="396"/>
      <c r="AI698" s="399"/>
      <c r="AJ698" s="398"/>
      <c r="AK698" s="397"/>
      <c r="AL698" s="396"/>
      <c r="AM698" s="384"/>
      <c r="AN698" s="386"/>
      <c r="AO698" s="383"/>
      <c r="AP698" s="384"/>
      <c r="AQ698" s="386"/>
      <c r="AR698" s="400"/>
      <c r="AS698" s="401"/>
      <c r="AT698" s="384"/>
      <c r="AU698" s="386"/>
      <c r="AV698" s="400"/>
      <c r="AW698" s="402"/>
      <c r="AX698" s="105" t="str">
        <f t="shared" si="229"/>
        <v/>
      </c>
      <c r="AY698" s="105" t="str">
        <f t="shared" si="230"/>
        <v/>
      </c>
      <c r="AZ698" s="540"/>
      <c r="BA698" s="513">
        <f t="shared" si="231"/>
        <v>0</v>
      </c>
      <c r="BB698" s="513">
        <f t="shared" si="232"/>
        <v>0</v>
      </c>
      <c r="BC698" s="513">
        <f t="shared" si="233"/>
        <v>0</v>
      </c>
      <c r="BD698" s="513">
        <f t="shared" si="234"/>
        <v>0</v>
      </c>
      <c r="BE698" s="513">
        <f t="shared" si="235"/>
        <v>0</v>
      </c>
      <c r="BF698" s="513">
        <f t="shared" si="228"/>
        <v>0</v>
      </c>
      <c r="BG698" s="513">
        <f t="shared" si="236"/>
        <v>0</v>
      </c>
      <c r="BH698" s="513">
        <f t="shared" si="237"/>
        <v>0</v>
      </c>
      <c r="BI698" s="513">
        <f t="shared" si="238"/>
        <v>0</v>
      </c>
      <c r="BJ698" s="513">
        <f t="shared" si="239"/>
        <v>0</v>
      </c>
      <c r="BK698" s="513">
        <f t="shared" si="240"/>
        <v>0</v>
      </c>
      <c r="BL698" s="513">
        <f t="shared" si="241"/>
        <v>0</v>
      </c>
      <c r="BM698" s="513">
        <f t="shared" si="242"/>
        <v>0</v>
      </c>
      <c r="BN698" s="513"/>
      <c r="BO698" s="513">
        <f t="shared" si="243"/>
        <v>0</v>
      </c>
      <c r="BP698" s="540"/>
      <c r="BQ698" s="540"/>
      <c r="BR698" s="540"/>
      <c r="BS698" s="540"/>
      <c r="BT698" s="540"/>
      <c r="BU698" s="540"/>
      <c r="BV698" s="540"/>
      <c r="BW698" s="539"/>
      <c r="BX698" s="539"/>
      <c r="BY698" s="539"/>
      <c r="BZ698" s="539"/>
      <c r="CA698" s="539"/>
      <c r="CB698" s="539"/>
      <c r="CC698" s="539"/>
      <c r="CD698" s="539"/>
      <c r="CE698" s="539"/>
      <c r="CF698" s="539"/>
      <c r="CG698" s="539"/>
      <c r="CH698" s="539"/>
      <c r="CI698" s="539"/>
      <c r="CJ698" s="539"/>
      <c r="CK698" s="539"/>
      <c r="CL698" s="539"/>
      <c r="CM698" s="539"/>
      <c r="CN698" s="539"/>
      <c r="CO698" s="539"/>
      <c r="CP698" s="364"/>
      <c r="CQ698" s="364"/>
    </row>
    <row r="699" spans="1:95" s="37" customFormat="1" ht="37.5" customHeight="1" x14ac:dyDescent="0.15">
      <c r="A699" s="687" t="str">
        <f>IF(B699&lt;&gt;"",設定!$C$4,"")</f>
        <v/>
      </c>
      <c r="B699" s="253" t="str">
        <f t="shared" si="226"/>
        <v/>
      </c>
      <c r="C699" s="444">
        <f t="shared" si="227"/>
        <v>687</v>
      </c>
      <c r="D699" s="767"/>
      <c r="E699" s="403"/>
      <c r="F699" s="404"/>
      <c r="G699" s="405"/>
      <c r="H699" s="406"/>
      <c r="I699" s="407"/>
      <c r="J699" s="408" t="str">
        <f>IFERROR(IF(I699="","",VLOOKUP(I699,国・地域!A:C,2,FALSE)),"正しい番号を入力してください")</f>
        <v/>
      </c>
      <c r="K699" s="409" t="str">
        <f>IFERROR(IF(I699="","",VLOOKUP(I699,国・地域!A:C,3,FALSE)),"正しい番号を入力してください")</f>
        <v/>
      </c>
      <c r="L699" s="381"/>
      <c r="M699" s="410"/>
      <c r="N699" s="411"/>
      <c r="O699" s="411"/>
      <c r="P699" s="411"/>
      <c r="Q699" s="411"/>
      <c r="R699" s="411"/>
      <c r="S699" s="411"/>
      <c r="T699" s="411"/>
      <c r="U699" s="412"/>
      <c r="V699" s="413"/>
      <c r="W699" s="412"/>
      <c r="X699" s="413"/>
      <c r="Y699" s="414"/>
      <c r="Z699" s="415"/>
      <c r="AA699" s="416"/>
      <c r="AB699" s="417"/>
      <c r="AC699" s="416"/>
      <c r="AD699" s="415"/>
      <c r="AE699" s="418"/>
      <c r="AF699" s="417"/>
      <c r="AG699" s="416"/>
      <c r="AH699" s="415"/>
      <c r="AI699" s="418"/>
      <c r="AJ699" s="417"/>
      <c r="AK699" s="416"/>
      <c r="AL699" s="415"/>
      <c r="AM699" s="403"/>
      <c r="AN699" s="405"/>
      <c r="AO699" s="381"/>
      <c r="AP699" s="403"/>
      <c r="AQ699" s="405"/>
      <c r="AR699" s="419"/>
      <c r="AS699" s="420"/>
      <c r="AT699" s="403"/>
      <c r="AU699" s="405"/>
      <c r="AV699" s="419"/>
      <c r="AW699" s="421"/>
      <c r="AX699" s="105" t="str">
        <f t="shared" si="229"/>
        <v/>
      </c>
      <c r="AY699" s="105" t="str">
        <f t="shared" si="230"/>
        <v/>
      </c>
      <c r="AZ699" s="540"/>
      <c r="BA699" s="513">
        <f t="shared" si="231"/>
        <v>0</v>
      </c>
      <c r="BB699" s="513">
        <f t="shared" si="232"/>
        <v>0</v>
      </c>
      <c r="BC699" s="513">
        <f t="shared" si="233"/>
        <v>0</v>
      </c>
      <c r="BD699" s="513">
        <f t="shared" si="234"/>
        <v>0</v>
      </c>
      <c r="BE699" s="513">
        <f t="shared" si="235"/>
        <v>0</v>
      </c>
      <c r="BF699" s="513">
        <f t="shared" si="228"/>
        <v>0</v>
      </c>
      <c r="BG699" s="513">
        <f t="shared" si="236"/>
        <v>0</v>
      </c>
      <c r="BH699" s="513">
        <f t="shared" si="237"/>
        <v>0</v>
      </c>
      <c r="BI699" s="513">
        <f t="shared" si="238"/>
        <v>0</v>
      </c>
      <c r="BJ699" s="513">
        <f t="shared" si="239"/>
        <v>0</v>
      </c>
      <c r="BK699" s="513">
        <f t="shared" si="240"/>
        <v>0</v>
      </c>
      <c r="BL699" s="513">
        <f t="shared" si="241"/>
        <v>0</v>
      </c>
      <c r="BM699" s="513">
        <f t="shared" si="242"/>
        <v>0</v>
      </c>
      <c r="BN699" s="513"/>
      <c r="BO699" s="513">
        <f t="shared" si="243"/>
        <v>0</v>
      </c>
      <c r="BP699" s="540"/>
      <c r="BQ699" s="540"/>
      <c r="BR699" s="540"/>
      <c r="BS699" s="540"/>
      <c r="BT699" s="540"/>
      <c r="BU699" s="540"/>
      <c r="BV699" s="540"/>
      <c r="BW699" s="539"/>
      <c r="BX699" s="539"/>
      <c r="BY699" s="539"/>
      <c r="BZ699" s="539"/>
      <c r="CA699" s="539"/>
      <c r="CB699" s="539"/>
      <c r="CC699" s="539"/>
      <c r="CD699" s="539"/>
      <c r="CE699" s="539"/>
      <c r="CF699" s="539"/>
      <c r="CG699" s="539"/>
      <c r="CH699" s="539"/>
      <c r="CI699" s="539"/>
      <c r="CJ699" s="539"/>
      <c r="CK699" s="539"/>
      <c r="CL699" s="539"/>
      <c r="CM699" s="539"/>
      <c r="CN699" s="539"/>
      <c r="CO699" s="539"/>
      <c r="CP699" s="364"/>
      <c r="CQ699" s="364"/>
    </row>
    <row r="700" spans="1:95" s="37" customFormat="1" ht="37.5" customHeight="1" x14ac:dyDescent="0.15">
      <c r="A700" s="687" t="str">
        <f>IF(B700&lt;&gt;"",設定!$C$4,"")</f>
        <v/>
      </c>
      <c r="B700" s="253" t="str">
        <f t="shared" si="226"/>
        <v/>
      </c>
      <c r="C700" s="444">
        <f t="shared" si="227"/>
        <v>688</v>
      </c>
      <c r="D700" s="767"/>
      <c r="E700" s="403"/>
      <c r="F700" s="404"/>
      <c r="G700" s="405"/>
      <c r="H700" s="406"/>
      <c r="I700" s="407"/>
      <c r="J700" s="408" t="str">
        <f>IFERROR(IF(I700="","",VLOOKUP(I700,国・地域!A:C,2,FALSE)),"正しい番号を入力してください")</f>
        <v/>
      </c>
      <c r="K700" s="409" t="str">
        <f>IFERROR(IF(I700="","",VLOOKUP(I700,国・地域!A:C,3,FALSE)),"正しい番号を入力してください")</f>
        <v/>
      </c>
      <c r="L700" s="381"/>
      <c r="M700" s="410"/>
      <c r="N700" s="411"/>
      <c r="O700" s="411"/>
      <c r="P700" s="411"/>
      <c r="Q700" s="411"/>
      <c r="R700" s="411"/>
      <c r="S700" s="411"/>
      <c r="T700" s="411"/>
      <c r="U700" s="412"/>
      <c r="V700" s="413"/>
      <c r="W700" s="412"/>
      <c r="X700" s="413"/>
      <c r="Y700" s="414"/>
      <c r="Z700" s="415"/>
      <c r="AA700" s="416"/>
      <c r="AB700" s="417"/>
      <c r="AC700" s="416"/>
      <c r="AD700" s="415"/>
      <c r="AE700" s="418"/>
      <c r="AF700" s="417"/>
      <c r="AG700" s="416"/>
      <c r="AH700" s="415"/>
      <c r="AI700" s="418"/>
      <c r="AJ700" s="417"/>
      <c r="AK700" s="416"/>
      <c r="AL700" s="415"/>
      <c r="AM700" s="403"/>
      <c r="AN700" s="405"/>
      <c r="AO700" s="381"/>
      <c r="AP700" s="403"/>
      <c r="AQ700" s="405"/>
      <c r="AR700" s="419"/>
      <c r="AS700" s="420"/>
      <c r="AT700" s="403"/>
      <c r="AU700" s="405"/>
      <c r="AV700" s="419"/>
      <c r="AW700" s="421"/>
      <c r="AX700" s="105" t="str">
        <f t="shared" si="229"/>
        <v/>
      </c>
      <c r="AY700" s="105" t="str">
        <f t="shared" si="230"/>
        <v/>
      </c>
      <c r="AZ700" s="540"/>
      <c r="BA700" s="513">
        <f t="shared" si="231"/>
        <v>0</v>
      </c>
      <c r="BB700" s="513">
        <f t="shared" si="232"/>
        <v>0</v>
      </c>
      <c r="BC700" s="513">
        <f t="shared" si="233"/>
        <v>0</v>
      </c>
      <c r="BD700" s="513">
        <f t="shared" si="234"/>
        <v>0</v>
      </c>
      <c r="BE700" s="513">
        <f t="shared" si="235"/>
        <v>0</v>
      </c>
      <c r="BF700" s="513">
        <f t="shared" si="228"/>
        <v>0</v>
      </c>
      <c r="BG700" s="513">
        <f t="shared" si="236"/>
        <v>0</v>
      </c>
      <c r="BH700" s="513">
        <f t="shared" si="237"/>
        <v>0</v>
      </c>
      <c r="BI700" s="513">
        <f t="shared" si="238"/>
        <v>0</v>
      </c>
      <c r="BJ700" s="513">
        <f t="shared" si="239"/>
        <v>0</v>
      </c>
      <c r="BK700" s="513">
        <f t="shared" si="240"/>
        <v>0</v>
      </c>
      <c r="BL700" s="513">
        <f t="shared" si="241"/>
        <v>0</v>
      </c>
      <c r="BM700" s="513">
        <f t="shared" si="242"/>
        <v>0</v>
      </c>
      <c r="BN700" s="513"/>
      <c r="BO700" s="513">
        <f t="shared" si="243"/>
        <v>0</v>
      </c>
      <c r="BP700" s="540"/>
      <c r="BQ700" s="540"/>
      <c r="BR700" s="540"/>
      <c r="BS700" s="540"/>
      <c r="BT700" s="540"/>
      <c r="BU700" s="540"/>
      <c r="BV700" s="540"/>
      <c r="BW700" s="539"/>
      <c r="BX700" s="539"/>
      <c r="BY700" s="539"/>
      <c r="BZ700" s="539"/>
      <c r="CA700" s="539"/>
      <c r="CB700" s="539"/>
      <c r="CC700" s="539"/>
      <c r="CD700" s="539"/>
      <c r="CE700" s="539"/>
      <c r="CF700" s="539"/>
      <c r="CG700" s="539"/>
      <c r="CH700" s="539"/>
      <c r="CI700" s="539"/>
      <c r="CJ700" s="539"/>
      <c r="CK700" s="539"/>
      <c r="CL700" s="539"/>
      <c r="CM700" s="539"/>
      <c r="CN700" s="539"/>
      <c r="CO700" s="539"/>
      <c r="CP700" s="364"/>
      <c r="CQ700" s="364"/>
    </row>
    <row r="701" spans="1:95" s="37" customFormat="1" ht="37.5" customHeight="1" x14ac:dyDescent="0.15">
      <c r="A701" s="687" t="str">
        <f>IF(B701&lt;&gt;"",設定!$C$4,"")</f>
        <v/>
      </c>
      <c r="B701" s="253" t="str">
        <f t="shared" si="226"/>
        <v/>
      </c>
      <c r="C701" s="444">
        <f t="shared" si="227"/>
        <v>689</v>
      </c>
      <c r="D701" s="767"/>
      <c r="E701" s="403"/>
      <c r="F701" s="404"/>
      <c r="G701" s="405"/>
      <c r="H701" s="406"/>
      <c r="I701" s="407"/>
      <c r="J701" s="408" t="str">
        <f>IFERROR(IF(I701="","",VLOOKUP(I701,国・地域!A:C,2,FALSE)),"正しい番号を入力してください")</f>
        <v/>
      </c>
      <c r="K701" s="409" t="str">
        <f>IFERROR(IF(I701="","",VLOOKUP(I701,国・地域!A:C,3,FALSE)),"正しい番号を入力してください")</f>
        <v/>
      </c>
      <c r="L701" s="381"/>
      <c r="M701" s="410"/>
      <c r="N701" s="411"/>
      <c r="O701" s="411"/>
      <c r="P701" s="411"/>
      <c r="Q701" s="411"/>
      <c r="R701" s="411"/>
      <c r="S701" s="411"/>
      <c r="T701" s="411"/>
      <c r="U701" s="412"/>
      <c r="V701" s="413"/>
      <c r="W701" s="412"/>
      <c r="X701" s="413"/>
      <c r="Y701" s="414"/>
      <c r="Z701" s="415"/>
      <c r="AA701" s="416"/>
      <c r="AB701" s="417"/>
      <c r="AC701" s="416"/>
      <c r="AD701" s="415"/>
      <c r="AE701" s="418"/>
      <c r="AF701" s="417"/>
      <c r="AG701" s="416"/>
      <c r="AH701" s="415"/>
      <c r="AI701" s="418"/>
      <c r="AJ701" s="417"/>
      <c r="AK701" s="416"/>
      <c r="AL701" s="415"/>
      <c r="AM701" s="403"/>
      <c r="AN701" s="405"/>
      <c r="AO701" s="381"/>
      <c r="AP701" s="403"/>
      <c r="AQ701" s="405"/>
      <c r="AR701" s="419"/>
      <c r="AS701" s="420"/>
      <c r="AT701" s="403"/>
      <c r="AU701" s="405"/>
      <c r="AV701" s="419"/>
      <c r="AW701" s="421"/>
      <c r="AX701" s="105" t="str">
        <f t="shared" si="229"/>
        <v/>
      </c>
      <c r="AY701" s="105" t="str">
        <f t="shared" si="230"/>
        <v/>
      </c>
      <c r="AZ701" s="540"/>
      <c r="BA701" s="513">
        <f t="shared" si="231"/>
        <v>0</v>
      </c>
      <c r="BB701" s="513">
        <f t="shared" si="232"/>
        <v>0</v>
      </c>
      <c r="BC701" s="513">
        <f t="shared" si="233"/>
        <v>0</v>
      </c>
      <c r="BD701" s="513">
        <f t="shared" si="234"/>
        <v>0</v>
      </c>
      <c r="BE701" s="513">
        <f t="shared" si="235"/>
        <v>0</v>
      </c>
      <c r="BF701" s="513">
        <f t="shared" si="228"/>
        <v>0</v>
      </c>
      <c r="BG701" s="513">
        <f t="shared" si="236"/>
        <v>0</v>
      </c>
      <c r="BH701" s="513">
        <f t="shared" si="237"/>
        <v>0</v>
      </c>
      <c r="BI701" s="513">
        <f t="shared" si="238"/>
        <v>0</v>
      </c>
      <c r="BJ701" s="513">
        <f t="shared" si="239"/>
        <v>0</v>
      </c>
      <c r="BK701" s="513">
        <f t="shared" si="240"/>
        <v>0</v>
      </c>
      <c r="BL701" s="513">
        <f t="shared" si="241"/>
        <v>0</v>
      </c>
      <c r="BM701" s="513">
        <f t="shared" si="242"/>
        <v>0</v>
      </c>
      <c r="BN701" s="513"/>
      <c r="BO701" s="513">
        <f t="shared" si="243"/>
        <v>0</v>
      </c>
      <c r="BP701" s="540"/>
      <c r="BQ701" s="540"/>
      <c r="BR701" s="540"/>
      <c r="BS701" s="540"/>
      <c r="BT701" s="540"/>
      <c r="BU701" s="540"/>
      <c r="BV701" s="540"/>
      <c r="BW701" s="539"/>
      <c r="BX701" s="539"/>
      <c r="BY701" s="539"/>
      <c r="BZ701" s="539"/>
      <c r="CA701" s="539"/>
      <c r="CB701" s="539"/>
      <c r="CC701" s="539"/>
      <c r="CD701" s="539"/>
      <c r="CE701" s="539"/>
      <c r="CF701" s="539"/>
      <c r="CG701" s="539"/>
      <c r="CH701" s="539"/>
      <c r="CI701" s="539"/>
      <c r="CJ701" s="539"/>
      <c r="CK701" s="539"/>
      <c r="CL701" s="539"/>
      <c r="CM701" s="539"/>
      <c r="CN701" s="539"/>
      <c r="CO701" s="539"/>
      <c r="CP701" s="364"/>
      <c r="CQ701" s="364"/>
    </row>
    <row r="702" spans="1:95" s="37" customFormat="1" ht="37.5" customHeight="1" x14ac:dyDescent="0.15">
      <c r="A702" s="738" t="str">
        <f>IF(B702&lt;&gt;"",設定!$C$4,"")</f>
        <v/>
      </c>
      <c r="B702" s="254" t="str">
        <f t="shared" si="226"/>
        <v/>
      </c>
      <c r="C702" s="445">
        <f t="shared" si="227"/>
        <v>690</v>
      </c>
      <c r="D702" s="768"/>
      <c r="E702" s="422"/>
      <c r="F702" s="423"/>
      <c r="G702" s="424"/>
      <c r="H702" s="425"/>
      <c r="I702" s="426"/>
      <c r="J702" s="427" t="str">
        <f>IFERROR(IF(I702="","",VLOOKUP(I702,国・地域!A:C,2,FALSE)),"正しい番号を入力してください")</f>
        <v/>
      </c>
      <c r="K702" s="428" t="str">
        <f>IFERROR(IF(I702="","",VLOOKUP(I702,国・地域!A:C,3,FALSE)),"正しい番号を入力してください")</f>
        <v/>
      </c>
      <c r="L702" s="382"/>
      <c r="M702" s="429"/>
      <c r="N702" s="430"/>
      <c r="O702" s="430"/>
      <c r="P702" s="430"/>
      <c r="Q702" s="430"/>
      <c r="R702" s="430"/>
      <c r="S702" s="430"/>
      <c r="T702" s="430"/>
      <c r="U702" s="431"/>
      <c r="V702" s="432"/>
      <c r="W702" s="431"/>
      <c r="X702" s="432"/>
      <c r="Y702" s="433"/>
      <c r="Z702" s="434"/>
      <c r="AA702" s="435"/>
      <c r="AB702" s="436"/>
      <c r="AC702" s="435"/>
      <c r="AD702" s="434"/>
      <c r="AE702" s="437"/>
      <c r="AF702" s="436"/>
      <c r="AG702" s="435"/>
      <c r="AH702" s="434"/>
      <c r="AI702" s="437"/>
      <c r="AJ702" s="436"/>
      <c r="AK702" s="435"/>
      <c r="AL702" s="434"/>
      <c r="AM702" s="422"/>
      <c r="AN702" s="424"/>
      <c r="AO702" s="382"/>
      <c r="AP702" s="422"/>
      <c r="AQ702" s="424"/>
      <c r="AR702" s="438"/>
      <c r="AS702" s="439"/>
      <c r="AT702" s="422"/>
      <c r="AU702" s="424"/>
      <c r="AV702" s="438"/>
      <c r="AW702" s="440"/>
      <c r="AX702" s="105" t="str">
        <f t="shared" si="229"/>
        <v/>
      </c>
      <c r="AY702" s="105" t="str">
        <f t="shared" si="230"/>
        <v/>
      </c>
      <c r="AZ702" s="540"/>
      <c r="BA702" s="513">
        <f t="shared" si="231"/>
        <v>0</v>
      </c>
      <c r="BB702" s="513">
        <f t="shared" si="232"/>
        <v>0</v>
      </c>
      <c r="BC702" s="513">
        <f t="shared" si="233"/>
        <v>0</v>
      </c>
      <c r="BD702" s="513">
        <f t="shared" si="234"/>
        <v>0</v>
      </c>
      <c r="BE702" s="513">
        <f t="shared" si="235"/>
        <v>0</v>
      </c>
      <c r="BF702" s="513">
        <f t="shared" si="228"/>
        <v>0</v>
      </c>
      <c r="BG702" s="513">
        <f t="shared" si="236"/>
        <v>0</v>
      </c>
      <c r="BH702" s="513">
        <f t="shared" si="237"/>
        <v>0</v>
      </c>
      <c r="BI702" s="513">
        <f t="shared" si="238"/>
        <v>0</v>
      </c>
      <c r="BJ702" s="513">
        <f t="shared" si="239"/>
        <v>0</v>
      </c>
      <c r="BK702" s="513">
        <f t="shared" si="240"/>
        <v>0</v>
      </c>
      <c r="BL702" s="513">
        <f t="shared" si="241"/>
        <v>0</v>
      </c>
      <c r="BM702" s="513">
        <f t="shared" si="242"/>
        <v>0</v>
      </c>
      <c r="BN702" s="513"/>
      <c r="BO702" s="513">
        <f t="shared" si="243"/>
        <v>0</v>
      </c>
      <c r="BP702" s="540"/>
      <c r="BQ702" s="540"/>
      <c r="BR702" s="540"/>
      <c r="BS702" s="540"/>
      <c r="BT702" s="540"/>
      <c r="BU702" s="540"/>
      <c r="BV702" s="540"/>
      <c r="BW702" s="539"/>
      <c r="BX702" s="539"/>
      <c r="BY702" s="539"/>
      <c r="BZ702" s="539"/>
      <c r="CA702" s="539"/>
      <c r="CB702" s="539"/>
      <c r="CC702" s="539"/>
      <c r="CD702" s="539"/>
      <c r="CE702" s="539"/>
      <c r="CF702" s="539"/>
      <c r="CG702" s="539"/>
      <c r="CH702" s="539"/>
      <c r="CI702" s="539"/>
      <c r="CJ702" s="539"/>
      <c r="CK702" s="539"/>
      <c r="CL702" s="539"/>
      <c r="CM702" s="539"/>
      <c r="CN702" s="539"/>
      <c r="CO702" s="539"/>
      <c r="CP702" s="364"/>
      <c r="CQ702" s="364"/>
    </row>
    <row r="703" spans="1:95" s="37" customFormat="1" ht="37.5" customHeight="1" x14ac:dyDescent="0.15">
      <c r="A703" s="739" t="str">
        <f>IF(B703&lt;&gt;"",設定!$C$4,"")</f>
        <v/>
      </c>
      <c r="B703" s="731" t="str">
        <f t="shared" si="226"/>
        <v/>
      </c>
      <c r="C703" s="376">
        <f t="shared" si="227"/>
        <v>691</v>
      </c>
      <c r="D703" s="766"/>
      <c r="E703" s="384"/>
      <c r="F703" s="385"/>
      <c r="G703" s="386"/>
      <c r="H703" s="387"/>
      <c r="I703" s="388"/>
      <c r="J703" s="389" t="str">
        <f>IFERROR(IF(I703="","",VLOOKUP(I703,国・地域!A:C,2,FALSE)),"正しい番号を入力してください")</f>
        <v/>
      </c>
      <c r="K703" s="390" t="str">
        <f>IFERROR(IF(I703="","",VLOOKUP(I703,国・地域!A:C,3,FALSE)),"正しい番号を入力してください")</f>
        <v/>
      </c>
      <c r="L703" s="383"/>
      <c r="M703" s="391"/>
      <c r="N703" s="392"/>
      <c r="O703" s="392"/>
      <c r="P703" s="392"/>
      <c r="Q703" s="392"/>
      <c r="R703" s="392"/>
      <c r="S703" s="392"/>
      <c r="T703" s="392"/>
      <c r="U703" s="393"/>
      <c r="V703" s="394"/>
      <c r="W703" s="393"/>
      <c r="X703" s="394"/>
      <c r="Y703" s="395"/>
      <c r="Z703" s="396"/>
      <c r="AA703" s="397"/>
      <c r="AB703" s="398"/>
      <c r="AC703" s="397"/>
      <c r="AD703" s="396"/>
      <c r="AE703" s="399"/>
      <c r="AF703" s="398"/>
      <c r="AG703" s="397"/>
      <c r="AH703" s="396"/>
      <c r="AI703" s="399"/>
      <c r="AJ703" s="398"/>
      <c r="AK703" s="397"/>
      <c r="AL703" s="396"/>
      <c r="AM703" s="384"/>
      <c r="AN703" s="386"/>
      <c r="AO703" s="383"/>
      <c r="AP703" s="384"/>
      <c r="AQ703" s="386"/>
      <c r="AR703" s="400"/>
      <c r="AS703" s="401"/>
      <c r="AT703" s="384"/>
      <c r="AU703" s="386"/>
      <c r="AV703" s="400"/>
      <c r="AW703" s="402"/>
      <c r="AX703" s="105" t="str">
        <f t="shared" si="229"/>
        <v/>
      </c>
      <c r="AY703" s="105" t="str">
        <f t="shared" si="230"/>
        <v/>
      </c>
      <c r="AZ703" s="540"/>
      <c r="BA703" s="513">
        <f t="shared" si="231"/>
        <v>0</v>
      </c>
      <c r="BB703" s="513">
        <f t="shared" si="232"/>
        <v>0</v>
      </c>
      <c r="BC703" s="513">
        <f t="shared" si="233"/>
        <v>0</v>
      </c>
      <c r="BD703" s="513">
        <f t="shared" si="234"/>
        <v>0</v>
      </c>
      <c r="BE703" s="513">
        <f t="shared" si="235"/>
        <v>0</v>
      </c>
      <c r="BF703" s="513">
        <f t="shared" si="228"/>
        <v>0</v>
      </c>
      <c r="BG703" s="513">
        <f t="shared" si="236"/>
        <v>0</v>
      </c>
      <c r="BH703" s="513">
        <f t="shared" si="237"/>
        <v>0</v>
      </c>
      <c r="BI703" s="513">
        <f t="shared" si="238"/>
        <v>0</v>
      </c>
      <c r="BJ703" s="513">
        <f t="shared" si="239"/>
        <v>0</v>
      </c>
      <c r="BK703" s="513">
        <f t="shared" si="240"/>
        <v>0</v>
      </c>
      <c r="BL703" s="513">
        <f t="shared" si="241"/>
        <v>0</v>
      </c>
      <c r="BM703" s="513">
        <f t="shared" si="242"/>
        <v>0</v>
      </c>
      <c r="BN703" s="513"/>
      <c r="BO703" s="513">
        <f t="shared" si="243"/>
        <v>0</v>
      </c>
      <c r="BP703" s="540"/>
      <c r="BQ703" s="540"/>
      <c r="BR703" s="540"/>
      <c r="BS703" s="540"/>
      <c r="BT703" s="540"/>
      <c r="BU703" s="540"/>
      <c r="BV703" s="540"/>
      <c r="BW703" s="539"/>
      <c r="BX703" s="539"/>
      <c r="BY703" s="539"/>
      <c r="BZ703" s="539"/>
      <c r="CA703" s="539"/>
      <c r="CB703" s="539"/>
      <c r="CC703" s="539"/>
      <c r="CD703" s="539"/>
      <c r="CE703" s="539"/>
      <c r="CF703" s="539"/>
      <c r="CG703" s="539"/>
      <c r="CH703" s="539"/>
      <c r="CI703" s="539"/>
      <c r="CJ703" s="539"/>
      <c r="CK703" s="539"/>
      <c r="CL703" s="539"/>
      <c r="CM703" s="539"/>
      <c r="CN703" s="539"/>
      <c r="CO703" s="539"/>
      <c r="CP703" s="364"/>
      <c r="CQ703" s="364"/>
    </row>
    <row r="704" spans="1:95" s="37" customFormat="1" ht="37.5" customHeight="1" x14ac:dyDescent="0.15">
      <c r="A704" s="687" t="str">
        <f>IF(B704&lt;&gt;"",設定!$C$4,"")</f>
        <v/>
      </c>
      <c r="B704" s="253" t="str">
        <f t="shared" si="226"/>
        <v/>
      </c>
      <c r="C704" s="444">
        <f t="shared" si="227"/>
        <v>692</v>
      </c>
      <c r="D704" s="767"/>
      <c r="E704" s="403"/>
      <c r="F704" s="404"/>
      <c r="G704" s="405"/>
      <c r="H704" s="406"/>
      <c r="I704" s="407"/>
      <c r="J704" s="408" t="str">
        <f>IFERROR(IF(I704="","",VLOOKUP(I704,国・地域!A:C,2,FALSE)),"正しい番号を入力してください")</f>
        <v/>
      </c>
      <c r="K704" s="409" t="str">
        <f>IFERROR(IF(I704="","",VLOOKUP(I704,国・地域!A:C,3,FALSE)),"正しい番号を入力してください")</f>
        <v/>
      </c>
      <c r="L704" s="381"/>
      <c r="M704" s="410"/>
      <c r="N704" s="411"/>
      <c r="O704" s="411"/>
      <c r="P704" s="411"/>
      <c r="Q704" s="411"/>
      <c r="R704" s="411"/>
      <c r="S704" s="411"/>
      <c r="T704" s="411"/>
      <c r="U704" s="412"/>
      <c r="V704" s="413"/>
      <c r="W704" s="412"/>
      <c r="X704" s="413"/>
      <c r="Y704" s="414"/>
      <c r="Z704" s="415"/>
      <c r="AA704" s="416"/>
      <c r="AB704" s="417"/>
      <c r="AC704" s="416"/>
      <c r="AD704" s="415"/>
      <c r="AE704" s="418"/>
      <c r="AF704" s="417"/>
      <c r="AG704" s="416"/>
      <c r="AH704" s="415"/>
      <c r="AI704" s="418"/>
      <c r="AJ704" s="417"/>
      <c r="AK704" s="416"/>
      <c r="AL704" s="415"/>
      <c r="AM704" s="403"/>
      <c r="AN704" s="405"/>
      <c r="AO704" s="381"/>
      <c r="AP704" s="403"/>
      <c r="AQ704" s="405"/>
      <c r="AR704" s="419"/>
      <c r="AS704" s="420"/>
      <c r="AT704" s="403"/>
      <c r="AU704" s="405"/>
      <c r="AV704" s="419"/>
      <c r="AW704" s="421"/>
      <c r="AX704" s="105" t="str">
        <f t="shared" si="229"/>
        <v/>
      </c>
      <c r="AY704" s="105" t="str">
        <f t="shared" si="230"/>
        <v/>
      </c>
      <c r="AZ704" s="540"/>
      <c r="BA704" s="513">
        <f t="shared" si="231"/>
        <v>0</v>
      </c>
      <c r="BB704" s="513">
        <f t="shared" si="232"/>
        <v>0</v>
      </c>
      <c r="BC704" s="513">
        <f t="shared" si="233"/>
        <v>0</v>
      </c>
      <c r="BD704" s="513">
        <f t="shared" si="234"/>
        <v>0</v>
      </c>
      <c r="BE704" s="513">
        <f t="shared" si="235"/>
        <v>0</v>
      </c>
      <c r="BF704" s="513">
        <f t="shared" si="228"/>
        <v>0</v>
      </c>
      <c r="BG704" s="513">
        <f t="shared" si="236"/>
        <v>0</v>
      </c>
      <c r="BH704" s="513">
        <f t="shared" si="237"/>
        <v>0</v>
      </c>
      <c r="BI704" s="513">
        <f t="shared" si="238"/>
        <v>0</v>
      </c>
      <c r="BJ704" s="513">
        <f t="shared" si="239"/>
        <v>0</v>
      </c>
      <c r="BK704" s="513">
        <f t="shared" si="240"/>
        <v>0</v>
      </c>
      <c r="BL704" s="513">
        <f t="shared" si="241"/>
        <v>0</v>
      </c>
      <c r="BM704" s="513">
        <f t="shared" si="242"/>
        <v>0</v>
      </c>
      <c r="BN704" s="513"/>
      <c r="BO704" s="513">
        <f t="shared" si="243"/>
        <v>0</v>
      </c>
      <c r="BP704" s="540"/>
      <c r="BQ704" s="540"/>
      <c r="BR704" s="540"/>
      <c r="BS704" s="540"/>
      <c r="BT704" s="540"/>
      <c r="BU704" s="540"/>
      <c r="BV704" s="540"/>
      <c r="BW704" s="539"/>
      <c r="BX704" s="539"/>
      <c r="BY704" s="539"/>
      <c r="BZ704" s="539"/>
      <c r="CA704" s="539"/>
      <c r="CB704" s="539"/>
      <c r="CC704" s="539"/>
      <c r="CD704" s="539"/>
      <c r="CE704" s="539"/>
      <c r="CF704" s="539"/>
      <c r="CG704" s="539"/>
      <c r="CH704" s="539"/>
      <c r="CI704" s="539"/>
      <c r="CJ704" s="539"/>
      <c r="CK704" s="539"/>
      <c r="CL704" s="539"/>
      <c r="CM704" s="539"/>
      <c r="CN704" s="539"/>
      <c r="CO704" s="539"/>
      <c r="CP704" s="364"/>
      <c r="CQ704" s="364"/>
    </row>
    <row r="705" spans="1:95" s="37" customFormat="1" ht="37.5" customHeight="1" x14ac:dyDescent="0.15">
      <c r="A705" s="687" t="str">
        <f>IF(B705&lt;&gt;"",設定!$C$4,"")</f>
        <v/>
      </c>
      <c r="B705" s="253" t="str">
        <f t="shared" si="226"/>
        <v/>
      </c>
      <c r="C705" s="444">
        <f t="shared" si="227"/>
        <v>693</v>
      </c>
      <c r="D705" s="767"/>
      <c r="E705" s="403"/>
      <c r="F705" s="404"/>
      <c r="G705" s="405"/>
      <c r="H705" s="406"/>
      <c r="I705" s="407"/>
      <c r="J705" s="408" t="str">
        <f>IFERROR(IF(I705="","",VLOOKUP(I705,国・地域!A:C,2,FALSE)),"正しい番号を入力してください")</f>
        <v/>
      </c>
      <c r="K705" s="409" t="str">
        <f>IFERROR(IF(I705="","",VLOOKUP(I705,国・地域!A:C,3,FALSE)),"正しい番号を入力してください")</f>
        <v/>
      </c>
      <c r="L705" s="381"/>
      <c r="M705" s="410"/>
      <c r="N705" s="411"/>
      <c r="O705" s="411"/>
      <c r="P705" s="411"/>
      <c r="Q705" s="411"/>
      <c r="R705" s="411"/>
      <c r="S705" s="411"/>
      <c r="T705" s="411"/>
      <c r="U705" s="412"/>
      <c r="V705" s="413"/>
      <c r="W705" s="412"/>
      <c r="X705" s="413"/>
      <c r="Y705" s="414"/>
      <c r="Z705" s="415"/>
      <c r="AA705" s="416"/>
      <c r="AB705" s="417"/>
      <c r="AC705" s="416"/>
      <c r="AD705" s="415"/>
      <c r="AE705" s="418"/>
      <c r="AF705" s="417"/>
      <c r="AG705" s="416"/>
      <c r="AH705" s="415"/>
      <c r="AI705" s="418"/>
      <c r="AJ705" s="417"/>
      <c r="AK705" s="416"/>
      <c r="AL705" s="415"/>
      <c r="AM705" s="403"/>
      <c r="AN705" s="405"/>
      <c r="AO705" s="381"/>
      <c r="AP705" s="403"/>
      <c r="AQ705" s="405"/>
      <c r="AR705" s="419"/>
      <c r="AS705" s="420"/>
      <c r="AT705" s="403"/>
      <c r="AU705" s="405"/>
      <c r="AV705" s="419"/>
      <c r="AW705" s="421"/>
      <c r="AX705" s="105" t="str">
        <f t="shared" si="229"/>
        <v/>
      </c>
      <c r="AY705" s="105" t="str">
        <f t="shared" si="230"/>
        <v/>
      </c>
      <c r="AZ705" s="540"/>
      <c r="BA705" s="513">
        <f t="shared" si="231"/>
        <v>0</v>
      </c>
      <c r="BB705" s="513">
        <f t="shared" si="232"/>
        <v>0</v>
      </c>
      <c r="BC705" s="513">
        <f t="shared" si="233"/>
        <v>0</v>
      </c>
      <c r="BD705" s="513">
        <f t="shared" si="234"/>
        <v>0</v>
      </c>
      <c r="BE705" s="513">
        <f t="shared" si="235"/>
        <v>0</v>
      </c>
      <c r="BF705" s="513">
        <f t="shared" si="228"/>
        <v>0</v>
      </c>
      <c r="BG705" s="513">
        <f t="shared" si="236"/>
        <v>0</v>
      </c>
      <c r="BH705" s="513">
        <f t="shared" si="237"/>
        <v>0</v>
      </c>
      <c r="BI705" s="513">
        <f t="shared" si="238"/>
        <v>0</v>
      </c>
      <c r="BJ705" s="513">
        <f t="shared" si="239"/>
        <v>0</v>
      </c>
      <c r="BK705" s="513">
        <f t="shared" si="240"/>
        <v>0</v>
      </c>
      <c r="BL705" s="513">
        <f t="shared" si="241"/>
        <v>0</v>
      </c>
      <c r="BM705" s="513">
        <f t="shared" si="242"/>
        <v>0</v>
      </c>
      <c r="BN705" s="513"/>
      <c r="BO705" s="513">
        <f t="shared" si="243"/>
        <v>0</v>
      </c>
      <c r="BP705" s="540"/>
      <c r="BQ705" s="540"/>
      <c r="BR705" s="540"/>
      <c r="BS705" s="540"/>
      <c r="BT705" s="540"/>
      <c r="BU705" s="540"/>
      <c r="BV705" s="540"/>
      <c r="BW705" s="539"/>
      <c r="BX705" s="539"/>
      <c r="BY705" s="539"/>
      <c r="BZ705" s="539"/>
      <c r="CA705" s="539"/>
      <c r="CB705" s="539"/>
      <c r="CC705" s="539"/>
      <c r="CD705" s="539"/>
      <c r="CE705" s="539"/>
      <c r="CF705" s="539"/>
      <c r="CG705" s="539"/>
      <c r="CH705" s="539"/>
      <c r="CI705" s="539"/>
      <c r="CJ705" s="539"/>
      <c r="CK705" s="539"/>
      <c r="CL705" s="539"/>
      <c r="CM705" s="539"/>
      <c r="CN705" s="539"/>
      <c r="CO705" s="539"/>
      <c r="CP705" s="364"/>
      <c r="CQ705" s="364"/>
    </row>
    <row r="706" spans="1:95" s="37" customFormat="1" ht="37.5" customHeight="1" x14ac:dyDescent="0.15">
      <c r="A706" s="687" t="str">
        <f>IF(B706&lt;&gt;"",設定!$C$4,"")</f>
        <v/>
      </c>
      <c r="B706" s="253" t="str">
        <f t="shared" si="226"/>
        <v/>
      </c>
      <c r="C706" s="444">
        <f t="shared" si="227"/>
        <v>694</v>
      </c>
      <c r="D706" s="767"/>
      <c r="E706" s="403"/>
      <c r="F706" s="404"/>
      <c r="G706" s="405"/>
      <c r="H706" s="406"/>
      <c r="I706" s="407"/>
      <c r="J706" s="408" t="str">
        <f>IFERROR(IF(I706="","",VLOOKUP(I706,国・地域!A:C,2,FALSE)),"正しい番号を入力してください")</f>
        <v/>
      </c>
      <c r="K706" s="409" t="str">
        <f>IFERROR(IF(I706="","",VLOOKUP(I706,国・地域!A:C,3,FALSE)),"正しい番号を入力してください")</f>
        <v/>
      </c>
      <c r="L706" s="381"/>
      <c r="M706" s="410"/>
      <c r="N706" s="411"/>
      <c r="O706" s="411"/>
      <c r="P706" s="411"/>
      <c r="Q706" s="411"/>
      <c r="R706" s="411"/>
      <c r="S706" s="411"/>
      <c r="T706" s="411"/>
      <c r="U706" s="412"/>
      <c r="V706" s="413"/>
      <c r="W706" s="412"/>
      <c r="X706" s="413"/>
      <c r="Y706" s="414"/>
      <c r="Z706" s="415"/>
      <c r="AA706" s="416"/>
      <c r="AB706" s="417"/>
      <c r="AC706" s="416"/>
      <c r="AD706" s="415"/>
      <c r="AE706" s="418"/>
      <c r="AF706" s="417"/>
      <c r="AG706" s="416"/>
      <c r="AH706" s="415"/>
      <c r="AI706" s="418"/>
      <c r="AJ706" s="417"/>
      <c r="AK706" s="416"/>
      <c r="AL706" s="415"/>
      <c r="AM706" s="403"/>
      <c r="AN706" s="405"/>
      <c r="AO706" s="381"/>
      <c r="AP706" s="403"/>
      <c r="AQ706" s="405"/>
      <c r="AR706" s="419"/>
      <c r="AS706" s="420"/>
      <c r="AT706" s="403"/>
      <c r="AU706" s="405"/>
      <c r="AV706" s="419"/>
      <c r="AW706" s="421"/>
      <c r="AX706" s="105" t="str">
        <f t="shared" si="229"/>
        <v/>
      </c>
      <c r="AY706" s="105" t="str">
        <f t="shared" si="230"/>
        <v/>
      </c>
      <c r="AZ706" s="540"/>
      <c r="BA706" s="513">
        <f t="shared" si="231"/>
        <v>0</v>
      </c>
      <c r="BB706" s="513">
        <f t="shared" si="232"/>
        <v>0</v>
      </c>
      <c r="BC706" s="513">
        <f t="shared" si="233"/>
        <v>0</v>
      </c>
      <c r="BD706" s="513">
        <f t="shared" si="234"/>
        <v>0</v>
      </c>
      <c r="BE706" s="513">
        <f t="shared" si="235"/>
        <v>0</v>
      </c>
      <c r="BF706" s="513">
        <f t="shared" si="228"/>
        <v>0</v>
      </c>
      <c r="BG706" s="513">
        <f t="shared" si="236"/>
        <v>0</v>
      </c>
      <c r="BH706" s="513">
        <f t="shared" si="237"/>
        <v>0</v>
      </c>
      <c r="BI706" s="513">
        <f t="shared" si="238"/>
        <v>0</v>
      </c>
      <c r="BJ706" s="513">
        <f t="shared" si="239"/>
        <v>0</v>
      </c>
      <c r="BK706" s="513">
        <f t="shared" si="240"/>
        <v>0</v>
      </c>
      <c r="BL706" s="513">
        <f t="shared" si="241"/>
        <v>0</v>
      </c>
      <c r="BM706" s="513">
        <f t="shared" si="242"/>
        <v>0</v>
      </c>
      <c r="BN706" s="513"/>
      <c r="BO706" s="513">
        <f t="shared" si="243"/>
        <v>0</v>
      </c>
      <c r="BP706" s="540"/>
      <c r="BQ706" s="540"/>
      <c r="BR706" s="540"/>
      <c r="BS706" s="540"/>
      <c r="BT706" s="540"/>
      <c r="BU706" s="540"/>
      <c r="BV706" s="540"/>
      <c r="BW706" s="539"/>
      <c r="BX706" s="539"/>
      <c r="BY706" s="539"/>
      <c r="BZ706" s="539"/>
      <c r="CA706" s="539"/>
      <c r="CB706" s="539"/>
      <c r="CC706" s="539"/>
      <c r="CD706" s="539"/>
      <c r="CE706" s="539"/>
      <c r="CF706" s="539"/>
      <c r="CG706" s="539"/>
      <c r="CH706" s="539"/>
      <c r="CI706" s="539"/>
      <c r="CJ706" s="539"/>
      <c r="CK706" s="539"/>
      <c r="CL706" s="539"/>
      <c r="CM706" s="539"/>
      <c r="CN706" s="539"/>
      <c r="CO706" s="539"/>
      <c r="CP706" s="364"/>
      <c r="CQ706" s="364"/>
    </row>
    <row r="707" spans="1:95" s="37" customFormat="1" ht="37.5" customHeight="1" x14ac:dyDescent="0.15">
      <c r="A707" s="738" t="str">
        <f>IF(B707&lt;&gt;"",設定!$C$4,"")</f>
        <v/>
      </c>
      <c r="B707" s="254" t="str">
        <f t="shared" si="226"/>
        <v/>
      </c>
      <c r="C707" s="445">
        <f t="shared" si="227"/>
        <v>695</v>
      </c>
      <c r="D707" s="768"/>
      <c r="E707" s="422"/>
      <c r="F707" s="423"/>
      <c r="G707" s="424"/>
      <c r="H707" s="425"/>
      <c r="I707" s="426"/>
      <c r="J707" s="427" t="str">
        <f>IFERROR(IF(I707="","",VLOOKUP(I707,国・地域!A:C,2,FALSE)),"正しい番号を入力してください")</f>
        <v/>
      </c>
      <c r="K707" s="428" t="str">
        <f>IFERROR(IF(I707="","",VLOOKUP(I707,国・地域!A:C,3,FALSE)),"正しい番号を入力してください")</f>
        <v/>
      </c>
      <c r="L707" s="382"/>
      <c r="M707" s="429"/>
      <c r="N707" s="430"/>
      <c r="O707" s="430"/>
      <c r="P707" s="430"/>
      <c r="Q707" s="430"/>
      <c r="R707" s="430"/>
      <c r="S707" s="430"/>
      <c r="T707" s="430"/>
      <c r="U707" s="431"/>
      <c r="V707" s="432"/>
      <c r="W707" s="431"/>
      <c r="X707" s="432"/>
      <c r="Y707" s="433"/>
      <c r="Z707" s="434"/>
      <c r="AA707" s="435"/>
      <c r="AB707" s="436"/>
      <c r="AC707" s="435"/>
      <c r="AD707" s="434"/>
      <c r="AE707" s="437"/>
      <c r="AF707" s="436"/>
      <c r="AG707" s="435"/>
      <c r="AH707" s="434"/>
      <c r="AI707" s="437"/>
      <c r="AJ707" s="436"/>
      <c r="AK707" s="435"/>
      <c r="AL707" s="434"/>
      <c r="AM707" s="422"/>
      <c r="AN707" s="424"/>
      <c r="AO707" s="382"/>
      <c r="AP707" s="422"/>
      <c r="AQ707" s="424"/>
      <c r="AR707" s="438"/>
      <c r="AS707" s="439"/>
      <c r="AT707" s="422"/>
      <c r="AU707" s="424"/>
      <c r="AV707" s="438"/>
      <c r="AW707" s="440"/>
      <c r="AX707" s="105" t="str">
        <f t="shared" si="229"/>
        <v/>
      </c>
      <c r="AY707" s="105" t="str">
        <f t="shared" si="230"/>
        <v/>
      </c>
      <c r="AZ707" s="540"/>
      <c r="BA707" s="513">
        <f t="shared" si="231"/>
        <v>0</v>
      </c>
      <c r="BB707" s="513">
        <f t="shared" si="232"/>
        <v>0</v>
      </c>
      <c r="BC707" s="513">
        <f t="shared" si="233"/>
        <v>0</v>
      </c>
      <c r="BD707" s="513">
        <f t="shared" si="234"/>
        <v>0</v>
      </c>
      <c r="BE707" s="513">
        <f t="shared" si="235"/>
        <v>0</v>
      </c>
      <c r="BF707" s="513">
        <f t="shared" si="228"/>
        <v>0</v>
      </c>
      <c r="BG707" s="513">
        <f t="shared" si="236"/>
        <v>0</v>
      </c>
      <c r="BH707" s="513">
        <f t="shared" si="237"/>
        <v>0</v>
      </c>
      <c r="BI707" s="513">
        <f t="shared" si="238"/>
        <v>0</v>
      </c>
      <c r="BJ707" s="513">
        <f t="shared" si="239"/>
        <v>0</v>
      </c>
      <c r="BK707" s="513">
        <f t="shared" si="240"/>
        <v>0</v>
      </c>
      <c r="BL707" s="513">
        <f t="shared" si="241"/>
        <v>0</v>
      </c>
      <c r="BM707" s="513">
        <f t="shared" si="242"/>
        <v>0</v>
      </c>
      <c r="BN707" s="513"/>
      <c r="BO707" s="513">
        <f t="shared" si="243"/>
        <v>0</v>
      </c>
      <c r="BP707" s="540"/>
      <c r="BQ707" s="540"/>
      <c r="BR707" s="540"/>
      <c r="BS707" s="540"/>
      <c r="BT707" s="540"/>
      <c r="BU707" s="540"/>
      <c r="BV707" s="540"/>
      <c r="BW707" s="539"/>
      <c r="BX707" s="539"/>
      <c r="BY707" s="539"/>
      <c r="BZ707" s="539"/>
      <c r="CA707" s="539"/>
      <c r="CB707" s="539"/>
      <c r="CC707" s="539"/>
      <c r="CD707" s="539"/>
      <c r="CE707" s="539"/>
      <c r="CF707" s="539"/>
      <c r="CG707" s="539"/>
      <c r="CH707" s="539"/>
      <c r="CI707" s="539"/>
      <c r="CJ707" s="539"/>
      <c r="CK707" s="539"/>
      <c r="CL707" s="539"/>
      <c r="CM707" s="539"/>
      <c r="CN707" s="539"/>
      <c r="CO707" s="539"/>
      <c r="CP707" s="364"/>
      <c r="CQ707" s="364"/>
    </row>
    <row r="708" spans="1:95" s="37" customFormat="1" ht="37.5" customHeight="1" x14ac:dyDescent="0.15">
      <c r="A708" s="739" t="str">
        <f>IF(B708&lt;&gt;"",設定!$C$4,"")</f>
        <v/>
      </c>
      <c r="B708" s="731" t="str">
        <f t="shared" si="226"/>
        <v/>
      </c>
      <c r="C708" s="376">
        <f t="shared" si="227"/>
        <v>696</v>
      </c>
      <c r="D708" s="766"/>
      <c r="E708" s="384"/>
      <c r="F708" s="385"/>
      <c r="G708" s="386"/>
      <c r="H708" s="387"/>
      <c r="I708" s="388"/>
      <c r="J708" s="389" t="str">
        <f>IFERROR(IF(I708="","",VLOOKUP(I708,国・地域!A:C,2,FALSE)),"正しい番号を入力してください")</f>
        <v/>
      </c>
      <c r="K708" s="390" t="str">
        <f>IFERROR(IF(I708="","",VLOOKUP(I708,国・地域!A:C,3,FALSE)),"正しい番号を入力してください")</f>
        <v/>
      </c>
      <c r="L708" s="383"/>
      <c r="M708" s="391"/>
      <c r="N708" s="392"/>
      <c r="O708" s="392"/>
      <c r="P708" s="392"/>
      <c r="Q708" s="392"/>
      <c r="R708" s="392"/>
      <c r="S708" s="392"/>
      <c r="T708" s="392"/>
      <c r="U708" s="393"/>
      <c r="V708" s="394"/>
      <c r="W708" s="393"/>
      <c r="X708" s="394"/>
      <c r="Y708" s="395"/>
      <c r="Z708" s="396"/>
      <c r="AA708" s="397"/>
      <c r="AB708" s="398"/>
      <c r="AC708" s="397"/>
      <c r="AD708" s="396"/>
      <c r="AE708" s="399"/>
      <c r="AF708" s="398"/>
      <c r="AG708" s="397"/>
      <c r="AH708" s="396"/>
      <c r="AI708" s="399"/>
      <c r="AJ708" s="398"/>
      <c r="AK708" s="397"/>
      <c r="AL708" s="396"/>
      <c r="AM708" s="384"/>
      <c r="AN708" s="386"/>
      <c r="AO708" s="383"/>
      <c r="AP708" s="384"/>
      <c r="AQ708" s="386"/>
      <c r="AR708" s="400"/>
      <c r="AS708" s="401"/>
      <c r="AT708" s="384"/>
      <c r="AU708" s="386"/>
      <c r="AV708" s="400"/>
      <c r="AW708" s="402"/>
      <c r="AX708" s="105" t="str">
        <f t="shared" si="229"/>
        <v/>
      </c>
      <c r="AY708" s="105" t="str">
        <f t="shared" si="230"/>
        <v/>
      </c>
      <c r="AZ708" s="540"/>
      <c r="BA708" s="513">
        <f t="shared" si="231"/>
        <v>0</v>
      </c>
      <c r="BB708" s="513">
        <f t="shared" si="232"/>
        <v>0</v>
      </c>
      <c r="BC708" s="513">
        <f t="shared" si="233"/>
        <v>0</v>
      </c>
      <c r="BD708" s="513">
        <f t="shared" si="234"/>
        <v>0</v>
      </c>
      <c r="BE708" s="513">
        <f t="shared" si="235"/>
        <v>0</v>
      </c>
      <c r="BF708" s="513">
        <f t="shared" si="228"/>
        <v>0</v>
      </c>
      <c r="BG708" s="513">
        <f t="shared" si="236"/>
        <v>0</v>
      </c>
      <c r="BH708" s="513">
        <f t="shared" si="237"/>
        <v>0</v>
      </c>
      <c r="BI708" s="513">
        <f t="shared" si="238"/>
        <v>0</v>
      </c>
      <c r="BJ708" s="513">
        <f t="shared" si="239"/>
        <v>0</v>
      </c>
      <c r="BK708" s="513">
        <f t="shared" si="240"/>
        <v>0</v>
      </c>
      <c r="BL708" s="513">
        <f t="shared" si="241"/>
        <v>0</v>
      </c>
      <c r="BM708" s="513">
        <f t="shared" si="242"/>
        <v>0</v>
      </c>
      <c r="BN708" s="513"/>
      <c r="BO708" s="513">
        <f t="shared" si="243"/>
        <v>0</v>
      </c>
      <c r="BP708" s="540"/>
      <c r="BQ708" s="540"/>
      <c r="BR708" s="540"/>
      <c r="BS708" s="540"/>
      <c r="BT708" s="540"/>
      <c r="BU708" s="540"/>
      <c r="BV708" s="540"/>
      <c r="BW708" s="539"/>
      <c r="BX708" s="539"/>
      <c r="BY708" s="539"/>
      <c r="BZ708" s="539"/>
      <c r="CA708" s="539"/>
      <c r="CB708" s="539"/>
      <c r="CC708" s="539"/>
      <c r="CD708" s="539"/>
      <c r="CE708" s="539"/>
      <c r="CF708" s="539"/>
      <c r="CG708" s="539"/>
      <c r="CH708" s="539"/>
      <c r="CI708" s="539"/>
      <c r="CJ708" s="539"/>
      <c r="CK708" s="539"/>
      <c r="CL708" s="539"/>
      <c r="CM708" s="539"/>
      <c r="CN708" s="539"/>
      <c r="CO708" s="539"/>
      <c r="CP708" s="364"/>
      <c r="CQ708" s="364"/>
    </row>
    <row r="709" spans="1:95" s="37" customFormat="1" ht="37.5" customHeight="1" x14ac:dyDescent="0.15">
      <c r="A709" s="687" t="str">
        <f>IF(B709&lt;&gt;"",設定!$C$4,"")</f>
        <v/>
      </c>
      <c r="B709" s="253" t="str">
        <f t="shared" si="226"/>
        <v/>
      </c>
      <c r="C709" s="444">
        <f t="shared" si="227"/>
        <v>697</v>
      </c>
      <c r="D709" s="767"/>
      <c r="E709" s="403"/>
      <c r="F709" s="404"/>
      <c r="G709" s="405"/>
      <c r="H709" s="406"/>
      <c r="I709" s="407"/>
      <c r="J709" s="408" t="str">
        <f>IFERROR(IF(I709="","",VLOOKUP(I709,国・地域!A:C,2,FALSE)),"正しい番号を入力してください")</f>
        <v/>
      </c>
      <c r="K709" s="409" t="str">
        <f>IFERROR(IF(I709="","",VLOOKUP(I709,国・地域!A:C,3,FALSE)),"正しい番号を入力してください")</f>
        <v/>
      </c>
      <c r="L709" s="381"/>
      <c r="M709" s="410"/>
      <c r="N709" s="411"/>
      <c r="O709" s="411"/>
      <c r="P709" s="411"/>
      <c r="Q709" s="411"/>
      <c r="R709" s="411"/>
      <c r="S709" s="411"/>
      <c r="T709" s="411"/>
      <c r="U709" s="412"/>
      <c r="V709" s="413"/>
      <c r="W709" s="412"/>
      <c r="X709" s="413"/>
      <c r="Y709" s="414"/>
      <c r="Z709" s="415"/>
      <c r="AA709" s="416"/>
      <c r="AB709" s="417"/>
      <c r="AC709" s="416"/>
      <c r="AD709" s="415"/>
      <c r="AE709" s="418"/>
      <c r="AF709" s="417"/>
      <c r="AG709" s="416"/>
      <c r="AH709" s="415"/>
      <c r="AI709" s="418"/>
      <c r="AJ709" s="417"/>
      <c r="AK709" s="416"/>
      <c r="AL709" s="415"/>
      <c r="AM709" s="403"/>
      <c r="AN709" s="405"/>
      <c r="AO709" s="381"/>
      <c r="AP709" s="403"/>
      <c r="AQ709" s="405"/>
      <c r="AR709" s="419"/>
      <c r="AS709" s="420"/>
      <c r="AT709" s="403"/>
      <c r="AU709" s="405"/>
      <c r="AV709" s="419"/>
      <c r="AW709" s="421"/>
      <c r="AX709" s="105" t="str">
        <f t="shared" si="229"/>
        <v/>
      </c>
      <c r="AY709" s="105" t="str">
        <f t="shared" si="230"/>
        <v/>
      </c>
      <c r="AZ709" s="540"/>
      <c r="BA709" s="513">
        <f t="shared" si="231"/>
        <v>0</v>
      </c>
      <c r="BB709" s="513">
        <f t="shared" si="232"/>
        <v>0</v>
      </c>
      <c r="BC709" s="513">
        <f t="shared" si="233"/>
        <v>0</v>
      </c>
      <c r="BD709" s="513">
        <f t="shared" si="234"/>
        <v>0</v>
      </c>
      <c r="BE709" s="513">
        <f t="shared" si="235"/>
        <v>0</v>
      </c>
      <c r="BF709" s="513">
        <f t="shared" si="228"/>
        <v>0</v>
      </c>
      <c r="BG709" s="513">
        <f t="shared" si="236"/>
        <v>0</v>
      </c>
      <c r="BH709" s="513">
        <f t="shared" si="237"/>
        <v>0</v>
      </c>
      <c r="BI709" s="513">
        <f t="shared" si="238"/>
        <v>0</v>
      </c>
      <c r="BJ709" s="513">
        <f t="shared" si="239"/>
        <v>0</v>
      </c>
      <c r="BK709" s="513">
        <f t="shared" si="240"/>
        <v>0</v>
      </c>
      <c r="BL709" s="513">
        <f t="shared" si="241"/>
        <v>0</v>
      </c>
      <c r="BM709" s="513">
        <f t="shared" si="242"/>
        <v>0</v>
      </c>
      <c r="BN709" s="513"/>
      <c r="BO709" s="513">
        <f t="shared" si="243"/>
        <v>0</v>
      </c>
      <c r="BP709" s="540"/>
      <c r="BQ709" s="540"/>
      <c r="BR709" s="540"/>
      <c r="BS709" s="540"/>
      <c r="BT709" s="540"/>
      <c r="BU709" s="540"/>
      <c r="BV709" s="540"/>
      <c r="BW709" s="539"/>
      <c r="BX709" s="539"/>
      <c r="BY709" s="539"/>
      <c r="BZ709" s="539"/>
      <c r="CA709" s="539"/>
      <c r="CB709" s="539"/>
      <c r="CC709" s="539"/>
      <c r="CD709" s="539"/>
      <c r="CE709" s="539"/>
      <c r="CF709" s="539"/>
      <c r="CG709" s="539"/>
      <c r="CH709" s="539"/>
      <c r="CI709" s="539"/>
      <c r="CJ709" s="539"/>
      <c r="CK709" s="539"/>
      <c r="CL709" s="539"/>
      <c r="CM709" s="539"/>
      <c r="CN709" s="539"/>
      <c r="CO709" s="539"/>
      <c r="CP709" s="364"/>
      <c r="CQ709" s="364"/>
    </row>
    <row r="710" spans="1:95" s="37" customFormat="1" ht="37.5" customHeight="1" x14ac:dyDescent="0.15">
      <c r="A710" s="687" t="str">
        <f>IF(B710&lt;&gt;"",設定!$C$4,"")</f>
        <v/>
      </c>
      <c r="B710" s="253" t="str">
        <f t="shared" si="226"/>
        <v/>
      </c>
      <c r="C710" s="444">
        <f t="shared" si="227"/>
        <v>698</v>
      </c>
      <c r="D710" s="767"/>
      <c r="E710" s="403"/>
      <c r="F710" s="404"/>
      <c r="G710" s="405"/>
      <c r="H710" s="406"/>
      <c r="I710" s="407"/>
      <c r="J710" s="408" t="str">
        <f>IFERROR(IF(I710="","",VLOOKUP(I710,国・地域!A:C,2,FALSE)),"正しい番号を入力してください")</f>
        <v/>
      </c>
      <c r="K710" s="409" t="str">
        <f>IFERROR(IF(I710="","",VLOOKUP(I710,国・地域!A:C,3,FALSE)),"正しい番号を入力してください")</f>
        <v/>
      </c>
      <c r="L710" s="381"/>
      <c r="M710" s="410"/>
      <c r="N710" s="411"/>
      <c r="O710" s="411"/>
      <c r="P710" s="411"/>
      <c r="Q710" s="411"/>
      <c r="R710" s="411"/>
      <c r="S710" s="411"/>
      <c r="T710" s="411"/>
      <c r="U710" s="412"/>
      <c r="V710" s="413"/>
      <c r="W710" s="412"/>
      <c r="X710" s="413"/>
      <c r="Y710" s="414"/>
      <c r="Z710" s="415"/>
      <c r="AA710" s="416"/>
      <c r="AB710" s="417"/>
      <c r="AC710" s="416"/>
      <c r="AD710" s="415"/>
      <c r="AE710" s="418"/>
      <c r="AF710" s="417"/>
      <c r="AG710" s="416"/>
      <c r="AH710" s="415"/>
      <c r="AI710" s="418"/>
      <c r="AJ710" s="417"/>
      <c r="AK710" s="416"/>
      <c r="AL710" s="415"/>
      <c r="AM710" s="403"/>
      <c r="AN710" s="405"/>
      <c r="AO710" s="381"/>
      <c r="AP710" s="403"/>
      <c r="AQ710" s="405"/>
      <c r="AR710" s="419"/>
      <c r="AS710" s="420"/>
      <c r="AT710" s="403"/>
      <c r="AU710" s="405"/>
      <c r="AV710" s="419"/>
      <c r="AW710" s="421"/>
      <c r="AX710" s="105" t="str">
        <f t="shared" si="229"/>
        <v/>
      </c>
      <c r="AY710" s="105" t="str">
        <f t="shared" si="230"/>
        <v/>
      </c>
      <c r="AZ710" s="540"/>
      <c r="BA710" s="513">
        <f t="shared" si="231"/>
        <v>0</v>
      </c>
      <c r="BB710" s="513">
        <f t="shared" si="232"/>
        <v>0</v>
      </c>
      <c r="BC710" s="513">
        <f t="shared" si="233"/>
        <v>0</v>
      </c>
      <c r="BD710" s="513">
        <f t="shared" si="234"/>
        <v>0</v>
      </c>
      <c r="BE710" s="513">
        <f t="shared" si="235"/>
        <v>0</v>
      </c>
      <c r="BF710" s="513">
        <f t="shared" si="228"/>
        <v>0</v>
      </c>
      <c r="BG710" s="513">
        <f t="shared" si="236"/>
        <v>0</v>
      </c>
      <c r="BH710" s="513">
        <f t="shared" si="237"/>
        <v>0</v>
      </c>
      <c r="BI710" s="513">
        <f t="shared" si="238"/>
        <v>0</v>
      </c>
      <c r="BJ710" s="513">
        <f t="shared" si="239"/>
        <v>0</v>
      </c>
      <c r="BK710" s="513">
        <f t="shared" si="240"/>
        <v>0</v>
      </c>
      <c r="BL710" s="513">
        <f t="shared" si="241"/>
        <v>0</v>
      </c>
      <c r="BM710" s="513">
        <f t="shared" si="242"/>
        <v>0</v>
      </c>
      <c r="BN710" s="513"/>
      <c r="BO710" s="513">
        <f t="shared" si="243"/>
        <v>0</v>
      </c>
      <c r="BP710" s="540"/>
      <c r="BQ710" s="540"/>
      <c r="BR710" s="540"/>
      <c r="BS710" s="540"/>
      <c r="BT710" s="540"/>
      <c r="BU710" s="540"/>
      <c r="BV710" s="540"/>
      <c r="BW710" s="539"/>
      <c r="BX710" s="539"/>
      <c r="BY710" s="539"/>
      <c r="BZ710" s="539"/>
      <c r="CA710" s="539"/>
      <c r="CB710" s="539"/>
      <c r="CC710" s="539"/>
      <c r="CD710" s="539"/>
      <c r="CE710" s="539"/>
      <c r="CF710" s="539"/>
      <c r="CG710" s="539"/>
      <c r="CH710" s="539"/>
      <c r="CI710" s="539"/>
      <c r="CJ710" s="539"/>
      <c r="CK710" s="539"/>
      <c r="CL710" s="539"/>
      <c r="CM710" s="539"/>
      <c r="CN710" s="539"/>
      <c r="CO710" s="539"/>
      <c r="CP710" s="364"/>
      <c r="CQ710" s="364"/>
    </row>
    <row r="711" spans="1:95" s="37" customFormat="1" ht="37.5" customHeight="1" x14ac:dyDescent="0.15">
      <c r="A711" s="687" t="str">
        <f>IF(B711&lt;&gt;"",設定!$C$4,"")</f>
        <v/>
      </c>
      <c r="B711" s="253" t="str">
        <f t="shared" si="226"/>
        <v/>
      </c>
      <c r="C711" s="444">
        <f t="shared" si="227"/>
        <v>699</v>
      </c>
      <c r="D711" s="767"/>
      <c r="E711" s="403"/>
      <c r="F711" s="404"/>
      <c r="G711" s="405"/>
      <c r="H711" s="406"/>
      <c r="I711" s="407"/>
      <c r="J711" s="408" t="str">
        <f>IFERROR(IF(I711="","",VLOOKUP(I711,国・地域!A:C,2,FALSE)),"正しい番号を入力してください")</f>
        <v/>
      </c>
      <c r="K711" s="409" t="str">
        <f>IFERROR(IF(I711="","",VLOOKUP(I711,国・地域!A:C,3,FALSE)),"正しい番号を入力してください")</f>
        <v/>
      </c>
      <c r="L711" s="381"/>
      <c r="M711" s="410"/>
      <c r="N711" s="411"/>
      <c r="O711" s="411"/>
      <c r="P711" s="411"/>
      <c r="Q711" s="411"/>
      <c r="R711" s="411"/>
      <c r="S711" s="411"/>
      <c r="T711" s="411"/>
      <c r="U711" s="412"/>
      <c r="V711" s="413"/>
      <c r="W711" s="412"/>
      <c r="X711" s="413"/>
      <c r="Y711" s="414"/>
      <c r="Z711" s="415"/>
      <c r="AA711" s="416"/>
      <c r="AB711" s="417"/>
      <c r="AC711" s="416"/>
      <c r="AD711" s="415"/>
      <c r="AE711" s="418"/>
      <c r="AF711" s="417"/>
      <c r="AG711" s="416"/>
      <c r="AH711" s="415"/>
      <c r="AI711" s="418"/>
      <c r="AJ711" s="417"/>
      <c r="AK711" s="416"/>
      <c r="AL711" s="415"/>
      <c r="AM711" s="403"/>
      <c r="AN711" s="405"/>
      <c r="AO711" s="381"/>
      <c r="AP711" s="403"/>
      <c r="AQ711" s="405"/>
      <c r="AR711" s="419"/>
      <c r="AS711" s="420"/>
      <c r="AT711" s="403"/>
      <c r="AU711" s="405"/>
      <c r="AV711" s="419"/>
      <c r="AW711" s="421"/>
      <c r="AX711" s="105" t="str">
        <f t="shared" si="229"/>
        <v/>
      </c>
      <c r="AY711" s="105" t="str">
        <f t="shared" si="230"/>
        <v/>
      </c>
      <c r="AZ711" s="540"/>
      <c r="BA711" s="513">
        <f t="shared" si="231"/>
        <v>0</v>
      </c>
      <c r="BB711" s="513">
        <f t="shared" si="232"/>
        <v>0</v>
      </c>
      <c r="BC711" s="513">
        <f t="shared" si="233"/>
        <v>0</v>
      </c>
      <c r="BD711" s="513">
        <f t="shared" si="234"/>
        <v>0</v>
      </c>
      <c r="BE711" s="513">
        <f t="shared" si="235"/>
        <v>0</v>
      </c>
      <c r="BF711" s="513">
        <f t="shared" si="228"/>
        <v>0</v>
      </c>
      <c r="BG711" s="513">
        <f t="shared" si="236"/>
        <v>0</v>
      </c>
      <c r="BH711" s="513">
        <f t="shared" si="237"/>
        <v>0</v>
      </c>
      <c r="BI711" s="513">
        <f t="shared" si="238"/>
        <v>0</v>
      </c>
      <c r="BJ711" s="513">
        <f t="shared" si="239"/>
        <v>0</v>
      </c>
      <c r="BK711" s="513">
        <f t="shared" si="240"/>
        <v>0</v>
      </c>
      <c r="BL711" s="513">
        <f t="shared" si="241"/>
        <v>0</v>
      </c>
      <c r="BM711" s="513">
        <f t="shared" si="242"/>
        <v>0</v>
      </c>
      <c r="BN711" s="513"/>
      <c r="BO711" s="513">
        <f t="shared" si="243"/>
        <v>0</v>
      </c>
      <c r="BP711" s="540"/>
      <c r="BQ711" s="540"/>
      <c r="BR711" s="540"/>
      <c r="BS711" s="540"/>
      <c r="BT711" s="540"/>
      <c r="BU711" s="540"/>
      <c r="BV711" s="540"/>
      <c r="BW711" s="539"/>
      <c r="BX711" s="539"/>
      <c r="BY711" s="539"/>
      <c r="BZ711" s="539"/>
      <c r="CA711" s="539"/>
      <c r="CB711" s="539"/>
      <c r="CC711" s="539"/>
      <c r="CD711" s="539"/>
      <c r="CE711" s="539"/>
      <c r="CF711" s="539"/>
      <c r="CG711" s="539"/>
      <c r="CH711" s="539"/>
      <c r="CI711" s="539"/>
      <c r="CJ711" s="539"/>
      <c r="CK711" s="539"/>
      <c r="CL711" s="539"/>
      <c r="CM711" s="539"/>
      <c r="CN711" s="539"/>
      <c r="CO711" s="539"/>
      <c r="CP711" s="364"/>
      <c r="CQ711" s="364"/>
    </row>
    <row r="712" spans="1:95" ht="37.5" customHeight="1" x14ac:dyDescent="0.15">
      <c r="A712" s="740" t="str">
        <f>IF(B712&lt;&gt;"",設定!$C$4,"")</f>
        <v/>
      </c>
      <c r="B712" s="741" t="str">
        <f t="shared" ref="B712" si="244">IF(COUNTA(D712:I712,L712)&gt;0,$B$7,"")</f>
        <v/>
      </c>
      <c r="C712" s="445">
        <f t="shared" si="227"/>
        <v>700</v>
      </c>
      <c r="D712" s="768"/>
      <c r="E712" s="422"/>
      <c r="F712" s="423"/>
      <c r="G712" s="424"/>
      <c r="H712" s="425"/>
      <c r="I712" s="426"/>
      <c r="J712" s="675" t="str">
        <f>IFERROR(IF(I712="","",VLOOKUP(I712,国・地域!A:C,2,FALSE)),"正しい番号を入力してください")</f>
        <v/>
      </c>
      <c r="K712" s="676" t="str">
        <f>IFERROR(IF(I712="","",VLOOKUP(I712,国・地域!A:C,3,FALSE)),"正しい番号を入力してください")</f>
        <v/>
      </c>
      <c r="L712" s="382"/>
      <c r="M712" s="429"/>
      <c r="N712" s="430"/>
      <c r="O712" s="430"/>
      <c r="P712" s="430"/>
      <c r="Q712" s="430"/>
      <c r="R712" s="430"/>
      <c r="S712" s="430"/>
      <c r="T712" s="430"/>
      <c r="U712" s="431"/>
      <c r="V712" s="432"/>
      <c r="W712" s="431"/>
      <c r="X712" s="432"/>
      <c r="Y712" s="433"/>
      <c r="Z712" s="434"/>
      <c r="AA712" s="435"/>
      <c r="AB712" s="436"/>
      <c r="AC712" s="435"/>
      <c r="AD712" s="434"/>
      <c r="AE712" s="437"/>
      <c r="AF712" s="436"/>
      <c r="AG712" s="435"/>
      <c r="AH712" s="434"/>
      <c r="AI712" s="437"/>
      <c r="AJ712" s="436"/>
      <c r="AK712" s="435"/>
      <c r="AL712" s="434"/>
      <c r="AM712" s="422"/>
      <c r="AN712" s="424"/>
      <c r="AO712" s="382"/>
      <c r="AP712" s="422"/>
      <c r="AQ712" s="424"/>
      <c r="AR712" s="438"/>
      <c r="AS712" s="439"/>
      <c r="AT712" s="422"/>
      <c r="AU712" s="424"/>
      <c r="AV712" s="438"/>
      <c r="AW712" s="440"/>
      <c r="AX712" s="647" t="str">
        <f t="shared" ref="AX712" si="245">IF(SUM(BA712:BM712)&gt;0,"←未入力あり","")</f>
        <v/>
      </c>
      <c r="AY712" s="647" t="str">
        <f t="shared" ref="AY712" si="246">IF(BO712&lt;&gt;0,"←入力エラー","")</f>
        <v/>
      </c>
      <c r="BA712" s="593">
        <f t="shared" ref="BA712" si="247">IF(AND($D712&lt;&gt;"",E712="",F712=""),1,0)</f>
        <v>0</v>
      </c>
      <c r="BB712" s="593">
        <f t="shared" ref="BB712" si="248">IF(AND($D712&lt;&gt;"",G712="",H712=""),1,0)</f>
        <v>0</v>
      </c>
      <c r="BC712" s="593">
        <f t="shared" ref="BC712" si="249">IF(AND($D712&lt;&gt;"",I712=""),1,0)</f>
        <v>0</v>
      </c>
      <c r="BD712" s="593">
        <f t="shared" ref="BD712" si="250">IF(AND(I712=801,L712=""),1,0)</f>
        <v>0</v>
      </c>
      <c r="BE712" s="593">
        <f t="shared" ref="BE712" si="251">IF(AND($D712&lt;&gt;"",COUNTA(M712:V712)=0),1,0)</f>
        <v>0</v>
      </c>
      <c r="BF712" s="593">
        <f t="shared" ref="BF712" si="252">IF(AND($D712&lt;&gt;"",$M712="○",OR(W712="",X712="")),1,0)</f>
        <v>0</v>
      </c>
      <c r="BG712" s="593">
        <f t="shared" ref="BG712" si="253">IF(AND($D712&lt;&gt;"",OR(Y712="",Z712="")),1,0)</f>
        <v>0</v>
      </c>
      <c r="BH712" s="593">
        <f t="shared" ref="BH712" si="254">IF(AND($D712&lt;&gt;"",$P712="○",OR(AA712="",AB712="",AC712="",AD712="")),1,0)</f>
        <v>0</v>
      </c>
      <c r="BI712" s="593">
        <f t="shared" ref="BI712" si="255">IF(AND($D712&lt;&gt;"",$Q712="○",OR(AE712="",AF712="",AG712="",AH712="")),1,0)</f>
        <v>0</v>
      </c>
      <c r="BJ712" s="593">
        <f t="shared" ref="BJ712" si="256">IF(AND($D712&lt;&gt;"",$R712="○",OR(AI712="",AJ712="",AK712="",AL712="")),1,0)</f>
        <v>0</v>
      </c>
      <c r="BK712" s="593">
        <f t="shared" ref="BK712" si="257">IF(AND($D712&lt;&gt;"",$P712="○",OR(AM712="",AN712="",AO712="")),1,0)</f>
        <v>0</v>
      </c>
      <c r="BL712" s="593">
        <f t="shared" ref="BL712" si="258">IF(AND($D712&lt;&gt;"",$Q712="○",OR(AP712="",AQ712="",AR712="",AS712="")),1,0)</f>
        <v>0</v>
      </c>
      <c r="BM712" s="593">
        <f t="shared" ref="BM712" si="259">IF(AND($D712&lt;&gt;"",$R712="○",OR(AT712="",AU712="",AV712="",AW712="")),1,0)</f>
        <v>0</v>
      </c>
      <c r="BO712" s="593">
        <f t="shared" ref="BO712" si="260">IF(AND(COUNTA(M712:U712)&lt;&gt;0,V712&lt;&gt;""),1,0)</f>
        <v>0</v>
      </c>
      <c r="CP712" s="592"/>
      <c r="CQ712" s="592"/>
    </row>
    <row r="713" spans="1:95" ht="37.5" customHeight="1" x14ac:dyDescent="0.15">
      <c r="A713" s="740" t="str">
        <f>IF(B713&lt;&gt;"",設定!$C$4,"")</f>
        <v/>
      </c>
      <c r="B713" s="741" t="str">
        <f t="shared" ref="B713:B776" si="261">IF(COUNTA(D713:I713,L713)&gt;0,$B$7,"")</f>
        <v/>
      </c>
      <c r="C713" s="445">
        <f t="shared" si="227"/>
        <v>701</v>
      </c>
      <c r="D713" s="768"/>
      <c r="E713" s="422"/>
      <c r="F713" s="423"/>
      <c r="G713" s="424"/>
      <c r="H713" s="425"/>
      <c r="I713" s="426"/>
      <c r="J713" s="675" t="str">
        <f>IFERROR(IF(I713="","",VLOOKUP(I713,国・地域!A:C,2,FALSE)),"正しい番号を入力してください")</f>
        <v/>
      </c>
      <c r="K713" s="676" t="str">
        <f>IFERROR(IF(I713="","",VLOOKUP(I713,国・地域!A:C,3,FALSE)),"正しい番号を入力してください")</f>
        <v/>
      </c>
      <c r="L713" s="382"/>
      <c r="M713" s="429"/>
      <c r="N713" s="430"/>
      <c r="O713" s="430"/>
      <c r="P713" s="430"/>
      <c r="Q713" s="430"/>
      <c r="R713" s="430"/>
      <c r="S713" s="430"/>
      <c r="T713" s="430"/>
      <c r="U713" s="431"/>
      <c r="V713" s="432"/>
      <c r="W713" s="431"/>
      <c r="X713" s="432"/>
      <c r="Y713" s="433"/>
      <c r="Z713" s="434"/>
      <c r="AA713" s="435"/>
      <c r="AB713" s="436"/>
      <c r="AC713" s="435"/>
      <c r="AD713" s="434"/>
      <c r="AE713" s="437"/>
      <c r="AF713" s="436"/>
      <c r="AG713" s="435"/>
      <c r="AH713" s="434"/>
      <c r="AI713" s="437"/>
      <c r="AJ713" s="436"/>
      <c r="AK713" s="435"/>
      <c r="AL713" s="434"/>
      <c r="AM713" s="422"/>
      <c r="AN713" s="424"/>
      <c r="AO713" s="382"/>
      <c r="AP713" s="422"/>
      <c r="AQ713" s="424"/>
      <c r="AR713" s="438"/>
      <c r="AS713" s="439"/>
      <c r="AT713" s="422"/>
      <c r="AU713" s="424"/>
      <c r="AV713" s="438"/>
      <c r="AW713" s="440"/>
      <c r="AX713" s="647" t="str">
        <f t="shared" ref="AX713:AX776" si="262">IF(SUM(BA713:BM713)&gt;0,"←未入力あり","")</f>
        <v/>
      </c>
      <c r="AY713" s="647" t="str">
        <f t="shared" ref="AY713:AY776" si="263">IF(BO713&lt;&gt;0,"←入力エラー","")</f>
        <v/>
      </c>
      <c r="BA713" s="593">
        <f t="shared" ref="BA713:BA776" si="264">IF(AND($D713&lt;&gt;"",E713="",F713=""),1,0)</f>
        <v>0</v>
      </c>
      <c r="BB713" s="593">
        <f t="shared" ref="BB713:BB776" si="265">IF(AND($D713&lt;&gt;"",G713="",H713=""),1,0)</f>
        <v>0</v>
      </c>
      <c r="BC713" s="593">
        <f t="shared" ref="BC713:BC776" si="266">IF(AND($D713&lt;&gt;"",I713=""),1,0)</f>
        <v>0</v>
      </c>
      <c r="BD713" s="593">
        <f t="shared" ref="BD713:BD776" si="267">IF(AND(I713=801,L713=""),1,0)</f>
        <v>0</v>
      </c>
      <c r="BE713" s="593">
        <f t="shared" ref="BE713:BE776" si="268">IF(AND($D713&lt;&gt;"",COUNTA(M713:V713)=0),1,0)</f>
        <v>0</v>
      </c>
      <c r="BF713" s="593">
        <f t="shared" ref="BF713:BF776" si="269">IF(AND($D713&lt;&gt;"",$M713="○",OR(W713="",X713="")),1,0)</f>
        <v>0</v>
      </c>
      <c r="BG713" s="593">
        <f t="shared" ref="BG713:BG776" si="270">IF(AND($D713&lt;&gt;"",OR(Y713="",Z713="")),1,0)</f>
        <v>0</v>
      </c>
      <c r="BH713" s="593">
        <f t="shared" ref="BH713:BH776" si="271">IF(AND($D713&lt;&gt;"",$P713="○",OR(AA713="",AB713="",AC713="",AD713="")),1,0)</f>
        <v>0</v>
      </c>
      <c r="BI713" s="593">
        <f t="shared" ref="BI713:BI776" si="272">IF(AND($D713&lt;&gt;"",$Q713="○",OR(AE713="",AF713="",AG713="",AH713="")),1,0)</f>
        <v>0</v>
      </c>
      <c r="BJ713" s="593">
        <f t="shared" ref="BJ713:BJ776" si="273">IF(AND($D713&lt;&gt;"",$R713="○",OR(AI713="",AJ713="",AK713="",AL713="")),1,0)</f>
        <v>0</v>
      </c>
      <c r="BK713" s="593">
        <f t="shared" ref="BK713:BK776" si="274">IF(AND($D713&lt;&gt;"",$P713="○",OR(AM713="",AN713="",AO713="")),1,0)</f>
        <v>0</v>
      </c>
      <c r="BL713" s="593">
        <f t="shared" ref="BL713:BL776" si="275">IF(AND($D713&lt;&gt;"",$Q713="○",OR(AP713="",AQ713="",AR713="",AS713="")),1,0)</f>
        <v>0</v>
      </c>
      <c r="BM713" s="593">
        <f t="shared" ref="BM713:BM776" si="276">IF(AND($D713&lt;&gt;"",$R713="○",OR(AT713="",AU713="",AV713="",AW713="")),1,0)</f>
        <v>0</v>
      </c>
      <c r="BO713" s="593">
        <f t="shared" ref="BO713:BO776" si="277">IF(AND(COUNTA(M713:U713)&lt;&gt;0,V713&lt;&gt;""),1,0)</f>
        <v>0</v>
      </c>
      <c r="CP713" s="592"/>
      <c r="CQ713" s="592"/>
    </row>
    <row r="714" spans="1:95" ht="37.5" customHeight="1" x14ac:dyDescent="0.15">
      <c r="A714" s="740" t="str">
        <f>IF(B714&lt;&gt;"",設定!$C$4,"")</f>
        <v/>
      </c>
      <c r="B714" s="741" t="str">
        <f t="shared" si="261"/>
        <v/>
      </c>
      <c r="C714" s="445">
        <f t="shared" si="227"/>
        <v>702</v>
      </c>
      <c r="D714" s="768"/>
      <c r="E714" s="422"/>
      <c r="F714" s="423"/>
      <c r="G714" s="424"/>
      <c r="H714" s="425"/>
      <c r="I714" s="426"/>
      <c r="J714" s="675" t="str">
        <f>IFERROR(IF(I714="","",VLOOKUP(I714,国・地域!A:C,2,FALSE)),"正しい番号を入力してください")</f>
        <v/>
      </c>
      <c r="K714" s="676" t="str">
        <f>IFERROR(IF(I714="","",VLOOKUP(I714,国・地域!A:C,3,FALSE)),"正しい番号を入力してください")</f>
        <v/>
      </c>
      <c r="L714" s="382"/>
      <c r="M714" s="429"/>
      <c r="N714" s="430"/>
      <c r="O714" s="430"/>
      <c r="P714" s="430"/>
      <c r="Q714" s="430"/>
      <c r="R714" s="430"/>
      <c r="S714" s="430"/>
      <c r="T714" s="430"/>
      <c r="U714" s="431"/>
      <c r="V714" s="432"/>
      <c r="W714" s="431"/>
      <c r="X714" s="432"/>
      <c r="Y714" s="433"/>
      <c r="Z714" s="434"/>
      <c r="AA714" s="435"/>
      <c r="AB714" s="436"/>
      <c r="AC714" s="435"/>
      <c r="AD714" s="434"/>
      <c r="AE714" s="437"/>
      <c r="AF714" s="436"/>
      <c r="AG714" s="435"/>
      <c r="AH714" s="434"/>
      <c r="AI714" s="437"/>
      <c r="AJ714" s="436"/>
      <c r="AK714" s="435"/>
      <c r="AL714" s="434"/>
      <c r="AM714" s="422"/>
      <c r="AN714" s="424"/>
      <c r="AO714" s="382"/>
      <c r="AP714" s="422"/>
      <c r="AQ714" s="424"/>
      <c r="AR714" s="438"/>
      <c r="AS714" s="439"/>
      <c r="AT714" s="422"/>
      <c r="AU714" s="424"/>
      <c r="AV714" s="438"/>
      <c r="AW714" s="440"/>
      <c r="AX714" s="647" t="str">
        <f t="shared" si="262"/>
        <v/>
      </c>
      <c r="AY714" s="647" t="str">
        <f t="shared" si="263"/>
        <v/>
      </c>
      <c r="BA714" s="593">
        <f t="shared" si="264"/>
        <v>0</v>
      </c>
      <c r="BB714" s="593">
        <f t="shared" si="265"/>
        <v>0</v>
      </c>
      <c r="BC714" s="593">
        <f t="shared" si="266"/>
        <v>0</v>
      </c>
      <c r="BD714" s="593">
        <f t="shared" si="267"/>
        <v>0</v>
      </c>
      <c r="BE714" s="593">
        <f t="shared" si="268"/>
        <v>0</v>
      </c>
      <c r="BF714" s="593">
        <f t="shared" si="269"/>
        <v>0</v>
      </c>
      <c r="BG714" s="593">
        <f t="shared" si="270"/>
        <v>0</v>
      </c>
      <c r="BH714" s="593">
        <f t="shared" si="271"/>
        <v>0</v>
      </c>
      <c r="BI714" s="593">
        <f t="shared" si="272"/>
        <v>0</v>
      </c>
      <c r="BJ714" s="593">
        <f t="shared" si="273"/>
        <v>0</v>
      </c>
      <c r="BK714" s="593">
        <f t="shared" si="274"/>
        <v>0</v>
      </c>
      <c r="BL714" s="593">
        <f t="shared" si="275"/>
        <v>0</v>
      </c>
      <c r="BM714" s="593">
        <f t="shared" si="276"/>
        <v>0</v>
      </c>
      <c r="BO714" s="593">
        <f t="shared" si="277"/>
        <v>0</v>
      </c>
      <c r="CP714" s="592"/>
      <c r="CQ714" s="592"/>
    </row>
    <row r="715" spans="1:95" ht="37.5" customHeight="1" x14ac:dyDescent="0.15">
      <c r="A715" s="740" t="str">
        <f>IF(B715&lt;&gt;"",設定!$C$4,"")</f>
        <v/>
      </c>
      <c r="B715" s="741" t="str">
        <f t="shared" si="261"/>
        <v/>
      </c>
      <c r="C715" s="445">
        <f t="shared" si="227"/>
        <v>703</v>
      </c>
      <c r="D715" s="768"/>
      <c r="E715" s="422"/>
      <c r="F715" s="423"/>
      <c r="G715" s="424"/>
      <c r="H715" s="425"/>
      <c r="I715" s="426"/>
      <c r="J715" s="675" t="str">
        <f>IFERROR(IF(I715="","",VLOOKUP(I715,国・地域!A:C,2,FALSE)),"正しい番号を入力してください")</f>
        <v/>
      </c>
      <c r="K715" s="676" t="str">
        <f>IFERROR(IF(I715="","",VLOOKUP(I715,国・地域!A:C,3,FALSE)),"正しい番号を入力してください")</f>
        <v/>
      </c>
      <c r="L715" s="382"/>
      <c r="M715" s="429"/>
      <c r="N715" s="430"/>
      <c r="O715" s="430"/>
      <c r="P715" s="430"/>
      <c r="Q715" s="430"/>
      <c r="R715" s="430"/>
      <c r="S715" s="430"/>
      <c r="T715" s="430"/>
      <c r="U715" s="431"/>
      <c r="V715" s="432"/>
      <c r="W715" s="431"/>
      <c r="X715" s="432"/>
      <c r="Y715" s="433"/>
      <c r="Z715" s="434"/>
      <c r="AA715" s="435"/>
      <c r="AB715" s="436"/>
      <c r="AC715" s="435"/>
      <c r="AD715" s="434"/>
      <c r="AE715" s="437"/>
      <c r="AF715" s="436"/>
      <c r="AG715" s="435"/>
      <c r="AH715" s="434"/>
      <c r="AI715" s="437"/>
      <c r="AJ715" s="436"/>
      <c r="AK715" s="435"/>
      <c r="AL715" s="434"/>
      <c r="AM715" s="422"/>
      <c r="AN715" s="424"/>
      <c r="AO715" s="382"/>
      <c r="AP715" s="422"/>
      <c r="AQ715" s="424"/>
      <c r="AR715" s="438"/>
      <c r="AS715" s="439"/>
      <c r="AT715" s="422"/>
      <c r="AU715" s="424"/>
      <c r="AV715" s="438"/>
      <c r="AW715" s="440"/>
      <c r="AX715" s="647" t="str">
        <f t="shared" si="262"/>
        <v/>
      </c>
      <c r="AY715" s="647" t="str">
        <f t="shared" si="263"/>
        <v/>
      </c>
      <c r="BA715" s="593">
        <f t="shared" si="264"/>
        <v>0</v>
      </c>
      <c r="BB715" s="593">
        <f t="shared" si="265"/>
        <v>0</v>
      </c>
      <c r="BC715" s="593">
        <f t="shared" si="266"/>
        <v>0</v>
      </c>
      <c r="BD715" s="593">
        <f t="shared" si="267"/>
        <v>0</v>
      </c>
      <c r="BE715" s="593">
        <f t="shared" si="268"/>
        <v>0</v>
      </c>
      <c r="BF715" s="593">
        <f t="shared" si="269"/>
        <v>0</v>
      </c>
      <c r="BG715" s="593">
        <f t="shared" si="270"/>
        <v>0</v>
      </c>
      <c r="BH715" s="593">
        <f t="shared" si="271"/>
        <v>0</v>
      </c>
      <c r="BI715" s="593">
        <f t="shared" si="272"/>
        <v>0</v>
      </c>
      <c r="BJ715" s="593">
        <f t="shared" si="273"/>
        <v>0</v>
      </c>
      <c r="BK715" s="593">
        <f t="shared" si="274"/>
        <v>0</v>
      </c>
      <c r="BL715" s="593">
        <f t="shared" si="275"/>
        <v>0</v>
      </c>
      <c r="BM715" s="593">
        <f t="shared" si="276"/>
        <v>0</v>
      </c>
      <c r="BO715" s="593">
        <f t="shared" si="277"/>
        <v>0</v>
      </c>
      <c r="CP715" s="592"/>
      <c r="CQ715" s="592"/>
    </row>
    <row r="716" spans="1:95" ht="37.5" customHeight="1" x14ac:dyDescent="0.15">
      <c r="A716" s="740" t="str">
        <f>IF(B716&lt;&gt;"",設定!$C$4,"")</f>
        <v/>
      </c>
      <c r="B716" s="741" t="str">
        <f t="shared" si="261"/>
        <v/>
      </c>
      <c r="C716" s="445">
        <f t="shared" si="227"/>
        <v>704</v>
      </c>
      <c r="D716" s="768"/>
      <c r="E716" s="422"/>
      <c r="F716" s="423"/>
      <c r="G716" s="424"/>
      <c r="H716" s="425"/>
      <c r="I716" s="426"/>
      <c r="J716" s="675" t="str">
        <f>IFERROR(IF(I716="","",VLOOKUP(I716,国・地域!A:C,2,FALSE)),"正しい番号を入力してください")</f>
        <v/>
      </c>
      <c r="K716" s="676" t="str">
        <f>IFERROR(IF(I716="","",VLOOKUP(I716,国・地域!A:C,3,FALSE)),"正しい番号を入力してください")</f>
        <v/>
      </c>
      <c r="L716" s="382"/>
      <c r="M716" s="429"/>
      <c r="N716" s="430"/>
      <c r="O716" s="430"/>
      <c r="P716" s="430"/>
      <c r="Q716" s="430"/>
      <c r="R716" s="430"/>
      <c r="S716" s="430"/>
      <c r="T716" s="430"/>
      <c r="U716" s="431"/>
      <c r="V716" s="432"/>
      <c r="W716" s="431"/>
      <c r="X716" s="432"/>
      <c r="Y716" s="433"/>
      <c r="Z716" s="434"/>
      <c r="AA716" s="435"/>
      <c r="AB716" s="436"/>
      <c r="AC716" s="435"/>
      <c r="AD716" s="434"/>
      <c r="AE716" s="437"/>
      <c r="AF716" s="436"/>
      <c r="AG716" s="435"/>
      <c r="AH716" s="434"/>
      <c r="AI716" s="437"/>
      <c r="AJ716" s="436"/>
      <c r="AK716" s="435"/>
      <c r="AL716" s="434"/>
      <c r="AM716" s="422"/>
      <c r="AN716" s="424"/>
      <c r="AO716" s="382"/>
      <c r="AP716" s="422"/>
      <c r="AQ716" s="424"/>
      <c r="AR716" s="438"/>
      <c r="AS716" s="439"/>
      <c r="AT716" s="422"/>
      <c r="AU716" s="424"/>
      <c r="AV716" s="438"/>
      <c r="AW716" s="440"/>
      <c r="AX716" s="647" t="str">
        <f t="shared" si="262"/>
        <v/>
      </c>
      <c r="AY716" s="647" t="str">
        <f t="shared" si="263"/>
        <v/>
      </c>
      <c r="BA716" s="593">
        <f t="shared" si="264"/>
        <v>0</v>
      </c>
      <c r="BB716" s="593">
        <f t="shared" si="265"/>
        <v>0</v>
      </c>
      <c r="BC716" s="593">
        <f t="shared" si="266"/>
        <v>0</v>
      </c>
      <c r="BD716" s="593">
        <f t="shared" si="267"/>
        <v>0</v>
      </c>
      <c r="BE716" s="593">
        <f t="shared" si="268"/>
        <v>0</v>
      </c>
      <c r="BF716" s="593">
        <f t="shared" si="269"/>
        <v>0</v>
      </c>
      <c r="BG716" s="593">
        <f t="shared" si="270"/>
        <v>0</v>
      </c>
      <c r="BH716" s="593">
        <f t="shared" si="271"/>
        <v>0</v>
      </c>
      <c r="BI716" s="593">
        <f t="shared" si="272"/>
        <v>0</v>
      </c>
      <c r="BJ716" s="593">
        <f t="shared" si="273"/>
        <v>0</v>
      </c>
      <c r="BK716" s="593">
        <f t="shared" si="274"/>
        <v>0</v>
      </c>
      <c r="BL716" s="593">
        <f t="shared" si="275"/>
        <v>0</v>
      </c>
      <c r="BM716" s="593">
        <f t="shared" si="276"/>
        <v>0</v>
      </c>
      <c r="BO716" s="593">
        <f t="shared" si="277"/>
        <v>0</v>
      </c>
      <c r="CP716" s="592"/>
      <c r="CQ716" s="592"/>
    </row>
    <row r="717" spans="1:95" ht="37.5" customHeight="1" x14ac:dyDescent="0.15">
      <c r="A717" s="740" t="str">
        <f>IF(B717&lt;&gt;"",設定!$C$4,"")</f>
        <v/>
      </c>
      <c r="B717" s="741" t="str">
        <f t="shared" si="261"/>
        <v/>
      </c>
      <c r="C717" s="445">
        <f t="shared" si="227"/>
        <v>705</v>
      </c>
      <c r="D717" s="768"/>
      <c r="E717" s="422"/>
      <c r="F717" s="423"/>
      <c r="G717" s="424"/>
      <c r="H717" s="425"/>
      <c r="I717" s="426"/>
      <c r="J717" s="675" t="str">
        <f>IFERROR(IF(I717="","",VLOOKUP(I717,国・地域!A:C,2,FALSE)),"正しい番号を入力してください")</f>
        <v/>
      </c>
      <c r="K717" s="676" t="str">
        <f>IFERROR(IF(I717="","",VLOOKUP(I717,国・地域!A:C,3,FALSE)),"正しい番号を入力してください")</f>
        <v/>
      </c>
      <c r="L717" s="382"/>
      <c r="M717" s="429"/>
      <c r="N717" s="430"/>
      <c r="O717" s="430"/>
      <c r="P717" s="430"/>
      <c r="Q717" s="430"/>
      <c r="R717" s="430"/>
      <c r="S717" s="430"/>
      <c r="T717" s="430"/>
      <c r="U717" s="431"/>
      <c r="V717" s="432"/>
      <c r="W717" s="431"/>
      <c r="X717" s="432"/>
      <c r="Y717" s="433"/>
      <c r="Z717" s="434"/>
      <c r="AA717" s="435"/>
      <c r="AB717" s="436"/>
      <c r="AC717" s="435"/>
      <c r="AD717" s="434"/>
      <c r="AE717" s="437"/>
      <c r="AF717" s="436"/>
      <c r="AG717" s="435"/>
      <c r="AH717" s="434"/>
      <c r="AI717" s="437"/>
      <c r="AJ717" s="436"/>
      <c r="AK717" s="435"/>
      <c r="AL717" s="434"/>
      <c r="AM717" s="422"/>
      <c r="AN717" s="424"/>
      <c r="AO717" s="382"/>
      <c r="AP717" s="422"/>
      <c r="AQ717" s="424"/>
      <c r="AR717" s="438"/>
      <c r="AS717" s="439"/>
      <c r="AT717" s="422"/>
      <c r="AU717" s="424"/>
      <c r="AV717" s="438"/>
      <c r="AW717" s="440"/>
      <c r="AX717" s="647" t="str">
        <f t="shared" si="262"/>
        <v/>
      </c>
      <c r="AY717" s="647" t="str">
        <f t="shared" si="263"/>
        <v/>
      </c>
      <c r="BA717" s="593">
        <f t="shared" si="264"/>
        <v>0</v>
      </c>
      <c r="BB717" s="593">
        <f t="shared" si="265"/>
        <v>0</v>
      </c>
      <c r="BC717" s="593">
        <f t="shared" si="266"/>
        <v>0</v>
      </c>
      <c r="BD717" s="593">
        <f t="shared" si="267"/>
        <v>0</v>
      </c>
      <c r="BE717" s="593">
        <f t="shared" si="268"/>
        <v>0</v>
      </c>
      <c r="BF717" s="593">
        <f t="shared" si="269"/>
        <v>0</v>
      </c>
      <c r="BG717" s="593">
        <f t="shared" si="270"/>
        <v>0</v>
      </c>
      <c r="BH717" s="593">
        <f t="shared" si="271"/>
        <v>0</v>
      </c>
      <c r="BI717" s="593">
        <f t="shared" si="272"/>
        <v>0</v>
      </c>
      <c r="BJ717" s="593">
        <f t="shared" si="273"/>
        <v>0</v>
      </c>
      <c r="BK717" s="593">
        <f t="shared" si="274"/>
        <v>0</v>
      </c>
      <c r="BL717" s="593">
        <f t="shared" si="275"/>
        <v>0</v>
      </c>
      <c r="BM717" s="593">
        <f t="shared" si="276"/>
        <v>0</v>
      </c>
      <c r="BO717" s="593">
        <f t="shared" si="277"/>
        <v>0</v>
      </c>
      <c r="CP717" s="592"/>
      <c r="CQ717" s="592"/>
    </row>
    <row r="718" spans="1:95" ht="37.5" customHeight="1" x14ac:dyDescent="0.15">
      <c r="A718" s="740" t="str">
        <f>IF(B718&lt;&gt;"",設定!$C$4,"")</f>
        <v/>
      </c>
      <c r="B718" s="741" t="str">
        <f t="shared" si="261"/>
        <v/>
      </c>
      <c r="C718" s="445">
        <f t="shared" ref="C718:C781" si="278">ROW()-12</f>
        <v>706</v>
      </c>
      <c r="D718" s="768"/>
      <c r="E718" s="422"/>
      <c r="F718" s="423"/>
      <c r="G718" s="424"/>
      <c r="H718" s="425"/>
      <c r="I718" s="426"/>
      <c r="J718" s="675" t="str">
        <f>IFERROR(IF(I718="","",VLOOKUP(I718,国・地域!A:C,2,FALSE)),"正しい番号を入力してください")</f>
        <v/>
      </c>
      <c r="K718" s="676" t="str">
        <f>IFERROR(IF(I718="","",VLOOKUP(I718,国・地域!A:C,3,FALSE)),"正しい番号を入力してください")</f>
        <v/>
      </c>
      <c r="L718" s="382"/>
      <c r="M718" s="429"/>
      <c r="N718" s="430"/>
      <c r="O718" s="430"/>
      <c r="P718" s="430"/>
      <c r="Q718" s="430"/>
      <c r="R718" s="430"/>
      <c r="S718" s="430"/>
      <c r="T718" s="430"/>
      <c r="U718" s="431"/>
      <c r="V718" s="432"/>
      <c r="W718" s="431"/>
      <c r="X718" s="432"/>
      <c r="Y718" s="433"/>
      <c r="Z718" s="434"/>
      <c r="AA718" s="435"/>
      <c r="AB718" s="436"/>
      <c r="AC718" s="435"/>
      <c r="AD718" s="434"/>
      <c r="AE718" s="437"/>
      <c r="AF718" s="436"/>
      <c r="AG718" s="435"/>
      <c r="AH718" s="434"/>
      <c r="AI718" s="437"/>
      <c r="AJ718" s="436"/>
      <c r="AK718" s="435"/>
      <c r="AL718" s="434"/>
      <c r="AM718" s="422"/>
      <c r="AN718" s="424"/>
      <c r="AO718" s="382"/>
      <c r="AP718" s="422"/>
      <c r="AQ718" s="424"/>
      <c r="AR718" s="438"/>
      <c r="AS718" s="439"/>
      <c r="AT718" s="422"/>
      <c r="AU718" s="424"/>
      <c r="AV718" s="438"/>
      <c r="AW718" s="440"/>
      <c r="AX718" s="647" t="str">
        <f t="shared" si="262"/>
        <v/>
      </c>
      <c r="AY718" s="647" t="str">
        <f t="shared" si="263"/>
        <v/>
      </c>
      <c r="BA718" s="593">
        <f t="shared" si="264"/>
        <v>0</v>
      </c>
      <c r="BB718" s="593">
        <f t="shared" si="265"/>
        <v>0</v>
      </c>
      <c r="BC718" s="593">
        <f t="shared" si="266"/>
        <v>0</v>
      </c>
      <c r="BD718" s="593">
        <f t="shared" si="267"/>
        <v>0</v>
      </c>
      <c r="BE718" s="593">
        <f t="shared" si="268"/>
        <v>0</v>
      </c>
      <c r="BF718" s="593">
        <f t="shared" si="269"/>
        <v>0</v>
      </c>
      <c r="BG718" s="593">
        <f t="shared" si="270"/>
        <v>0</v>
      </c>
      <c r="BH718" s="593">
        <f t="shared" si="271"/>
        <v>0</v>
      </c>
      <c r="BI718" s="593">
        <f t="shared" si="272"/>
        <v>0</v>
      </c>
      <c r="BJ718" s="593">
        <f t="shared" si="273"/>
        <v>0</v>
      </c>
      <c r="BK718" s="593">
        <f t="shared" si="274"/>
        <v>0</v>
      </c>
      <c r="BL718" s="593">
        <f t="shared" si="275"/>
        <v>0</v>
      </c>
      <c r="BM718" s="593">
        <f t="shared" si="276"/>
        <v>0</v>
      </c>
      <c r="BO718" s="593">
        <f t="shared" si="277"/>
        <v>0</v>
      </c>
      <c r="CP718" s="592"/>
      <c r="CQ718" s="592"/>
    </row>
    <row r="719" spans="1:95" ht="37.5" customHeight="1" x14ac:dyDescent="0.15">
      <c r="A719" s="740" t="str">
        <f>IF(B719&lt;&gt;"",設定!$C$4,"")</f>
        <v/>
      </c>
      <c r="B719" s="741" t="str">
        <f t="shared" si="261"/>
        <v/>
      </c>
      <c r="C719" s="445">
        <f t="shared" si="278"/>
        <v>707</v>
      </c>
      <c r="D719" s="768"/>
      <c r="E719" s="422"/>
      <c r="F719" s="423"/>
      <c r="G719" s="424"/>
      <c r="H719" s="425"/>
      <c r="I719" s="426"/>
      <c r="J719" s="675" t="str">
        <f>IFERROR(IF(I719="","",VLOOKUP(I719,国・地域!A:C,2,FALSE)),"正しい番号を入力してください")</f>
        <v/>
      </c>
      <c r="K719" s="676" t="str">
        <f>IFERROR(IF(I719="","",VLOOKUP(I719,国・地域!A:C,3,FALSE)),"正しい番号を入力してください")</f>
        <v/>
      </c>
      <c r="L719" s="382"/>
      <c r="M719" s="429"/>
      <c r="N719" s="430"/>
      <c r="O719" s="430"/>
      <c r="P719" s="430"/>
      <c r="Q719" s="430"/>
      <c r="R719" s="430"/>
      <c r="S719" s="430"/>
      <c r="T719" s="430"/>
      <c r="U719" s="431"/>
      <c r="V719" s="432"/>
      <c r="W719" s="431"/>
      <c r="X719" s="432"/>
      <c r="Y719" s="433"/>
      <c r="Z719" s="434"/>
      <c r="AA719" s="435"/>
      <c r="AB719" s="436"/>
      <c r="AC719" s="435"/>
      <c r="AD719" s="434"/>
      <c r="AE719" s="437"/>
      <c r="AF719" s="436"/>
      <c r="AG719" s="435"/>
      <c r="AH719" s="434"/>
      <c r="AI719" s="437"/>
      <c r="AJ719" s="436"/>
      <c r="AK719" s="435"/>
      <c r="AL719" s="434"/>
      <c r="AM719" s="422"/>
      <c r="AN719" s="424"/>
      <c r="AO719" s="382"/>
      <c r="AP719" s="422"/>
      <c r="AQ719" s="424"/>
      <c r="AR719" s="438"/>
      <c r="AS719" s="439"/>
      <c r="AT719" s="422"/>
      <c r="AU719" s="424"/>
      <c r="AV719" s="438"/>
      <c r="AW719" s="440"/>
      <c r="AX719" s="647" t="str">
        <f t="shared" si="262"/>
        <v/>
      </c>
      <c r="AY719" s="647" t="str">
        <f t="shared" si="263"/>
        <v/>
      </c>
      <c r="BA719" s="593">
        <f t="shared" si="264"/>
        <v>0</v>
      </c>
      <c r="BB719" s="593">
        <f t="shared" si="265"/>
        <v>0</v>
      </c>
      <c r="BC719" s="593">
        <f t="shared" si="266"/>
        <v>0</v>
      </c>
      <c r="BD719" s="593">
        <f t="shared" si="267"/>
        <v>0</v>
      </c>
      <c r="BE719" s="593">
        <f t="shared" si="268"/>
        <v>0</v>
      </c>
      <c r="BF719" s="593">
        <f t="shared" si="269"/>
        <v>0</v>
      </c>
      <c r="BG719" s="593">
        <f t="shared" si="270"/>
        <v>0</v>
      </c>
      <c r="BH719" s="593">
        <f t="shared" si="271"/>
        <v>0</v>
      </c>
      <c r="BI719" s="593">
        <f t="shared" si="272"/>
        <v>0</v>
      </c>
      <c r="BJ719" s="593">
        <f t="shared" si="273"/>
        <v>0</v>
      </c>
      <c r="BK719" s="593">
        <f t="shared" si="274"/>
        <v>0</v>
      </c>
      <c r="BL719" s="593">
        <f t="shared" si="275"/>
        <v>0</v>
      </c>
      <c r="BM719" s="593">
        <f t="shared" si="276"/>
        <v>0</v>
      </c>
      <c r="BO719" s="593">
        <f t="shared" si="277"/>
        <v>0</v>
      </c>
      <c r="CP719" s="592"/>
      <c r="CQ719" s="592"/>
    </row>
    <row r="720" spans="1:95" ht="37.5" customHeight="1" x14ac:dyDescent="0.15">
      <c r="A720" s="740" t="str">
        <f>IF(B720&lt;&gt;"",設定!$C$4,"")</f>
        <v/>
      </c>
      <c r="B720" s="741" t="str">
        <f t="shared" si="261"/>
        <v/>
      </c>
      <c r="C720" s="445">
        <f t="shared" si="278"/>
        <v>708</v>
      </c>
      <c r="D720" s="768"/>
      <c r="E720" s="422"/>
      <c r="F720" s="423"/>
      <c r="G720" s="424"/>
      <c r="H720" s="425"/>
      <c r="I720" s="426"/>
      <c r="J720" s="675" t="str">
        <f>IFERROR(IF(I720="","",VLOOKUP(I720,国・地域!A:C,2,FALSE)),"正しい番号を入力してください")</f>
        <v/>
      </c>
      <c r="K720" s="676" t="str">
        <f>IFERROR(IF(I720="","",VLOOKUP(I720,国・地域!A:C,3,FALSE)),"正しい番号を入力してください")</f>
        <v/>
      </c>
      <c r="L720" s="382"/>
      <c r="M720" s="429"/>
      <c r="N720" s="430"/>
      <c r="O720" s="430"/>
      <c r="P720" s="430"/>
      <c r="Q720" s="430"/>
      <c r="R720" s="430"/>
      <c r="S720" s="430"/>
      <c r="T720" s="430"/>
      <c r="U720" s="431"/>
      <c r="V720" s="432"/>
      <c r="W720" s="431"/>
      <c r="X720" s="432"/>
      <c r="Y720" s="433"/>
      <c r="Z720" s="434"/>
      <c r="AA720" s="435"/>
      <c r="AB720" s="436"/>
      <c r="AC720" s="435"/>
      <c r="AD720" s="434"/>
      <c r="AE720" s="437"/>
      <c r="AF720" s="436"/>
      <c r="AG720" s="435"/>
      <c r="AH720" s="434"/>
      <c r="AI720" s="437"/>
      <c r="AJ720" s="436"/>
      <c r="AK720" s="435"/>
      <c r="AL720" s="434"/>
      <c r="AM720" s="422"/>
      <c r="AN720" s="424"/>
      <c r="AO720" s="382"/>
      <c r="AP720" s="422"/>
      <c r="AQ720" s="424"/>
      <c r="AR720" s="438"/>
      <c r="AS720" s="439"/>
      <c r="AT720" s="422"/>
      <c r="AU720" s="424"/>
      <c r="AV720" s="438"/>
      <c r="AW720" s="440"/>
      <c r="AX720" s="647" t="str">
        <f t="shared" si="262"/>
        <v/>
      </c>
      <c r="AY720" s="647" t="str">
        <f t="shared" si="263"/>
        <v/>
      </c>
      <c r="BA720" s="593">
        <f t="shared" si="264"/>
        <v>0</v>
      </c>
      <c r="BB720" s="593">
        <f t="shared" si="265"/>
        <v>0</v>
      </c>
      <c r="BC720" s="593">
        <f t="shared" si="266"/>
        <v>0</v>
      </c>
      <c r="BD720" s="593">
        <f t="shared" si="267"/>
        <v>0</v>
      </c>
      <c r="BE720" s="593">
        <f t="shared" si="268"/>
        <v>0</v>
      </c>
      <c r="BF720" s="593">
        <f t="shared" si="269"/>
        <v>0</v>
      </c>
      <c r="BG720" s="593">
        <f t="shared" si="270"/>
        <v>0</v>
      </c>
      <c r="BH720" s="593">
        <f t="shared" si="271"/>
        <v>0</v>
      </c>
      <c r="BI720" s="593">
        <f t="shared" si="272"/>
        <v>0</v>
      </c>
      <c r="BJ720" s="593">
        <f t="shared" si="273"/>
        <v>0</v>
      </c>
      <c r="BK720" s="593">
        <f t="shared" si="274"/>
        <v>0</v>
      </c>
      <c r="BL720" s="593">
        <f t="shared" si="275"/>
        <v>0</v>
      </c>
      <c r="BM720" s="593">
        <f t="shared" si="276"/>
        <v>0</v>
      </c>
      <c r="BO720" s="593">
        <f t="shared" si="277"/>
        <v>0</v>
      </c>
      <c r="CP720" s="592"/>
      <c r="CQ720" s="592"/>
    </row>
    <row r="721" spans="1:95" ht="37.5" customHeight="1" x14ac:dyDescent="0.15">
      <c r="A721" s="740" t="str">
        <f>IF(B721&lt;&gt;"",設定!$C$4,"")</f>
        <v/>
      </c>
      <c r="B721" s="741" t="str">
        <f t="shared" si="261"/>
        <v/>
      </c>
      <c r="C721" s="445">
        <f t="shared" si="278"/>
        <v>709</v>
      </c>
      <c r="D721" s="768"/>
      <c r="E721" s="422"/>
      <c r="F721" s="423"/>
      <c r="G721" s="424"/>
      <c r="H721" s="425"/>
      <c r="I721" s="426"/>
      <c r="J721" s="675" t="str">
        <f>IFERROR(IF(I721="","",VLOOKUP(I721,国・地域!A:C,2,FALSE)),"正しい番号を入力してください")</f>
        <v/>
      </c>
      <c r="K721" s="676" t="str">
        <f>IFERROR(IF(I721="","",VLOOKUP(I721,国・地域!A:C,3,FALSE)),"正しい番号を入力してください")</f>
        <v/>
      </c>
      <c r="L721" s="382"/>
      <c r="M721" s="429"/>
      <c r="N721" s="430"/>
      <c r="O721" s="430"/>
      <c r="P721" s="430"/>
      <c r="Q721" s="430"/>
      <c r="R721" s="430"/>
      <c r="S721" s="430"/>
      <c r="T721" s="430"/>
      <c r="U721" s="431"/>
      <c r="V721" s="432"/>
      <c r="W721" s="431"/>
      <c r="X721" s="432"/>
      <c r="Y721" s="433"/>
      <c r="Z721" s="434"/>
      <c r="AA721" s="435"/>
      <c r="AB721" s="436"/>
      <c r="AC721" s="435"/>
      <c r="AD721" s="434"/>
      <c r="AE721" s="437"/>
      <c r="AF721" s="436"/>
      <c r="AG721" s="435"/>
      <c r="AH721" s="434"/>
      <c r="AI721" s="437"/>
      <c r="AJ721" s="436"/>
      <c r="AK721" s="435"/>
      <c r="AL721" s="434"/>
      <c r="AM721" s="422"/>
      <c r="AN721" s="424"/>
      <c r="AO721" s="382"/>
      <c r="AP721" s="422"/>
      <c r="AQ721" s="424"/>
      <c r="AR721" s="438"/>
      <c r="AS721" s="439"/>
      <c r="AT721" s="422"/>
      <c r="AU721" s="424"/>
      <c r="AV721" s="438"/>
      <c r="AW721" s="440"/>
      <c r="AX721" s="647" t="str">
        <f t="shared" si="262"/>
        <v/>
      </c>
      <c r="AY721" s="647" t="str">
        <f t="shared" si="263"/>
        <v/>
      </c>
      <c r="BA721" s="593">
        <f t="shared" si="264"/>
        <v>0</v>
      </c>
      <c r="BB721" s="593">
        <f t="shared" si="265"/>
        <v>0</v>
      </c>
      <c r="BC721" s="593">
        <f t="shared" si="266"/>
        <v>0</v>
      </c>
      <c r="BD721" s="593">
        <f t="shared" si="267"/>
        <v>0</v>
      </c>
      <c r="BE721" s="593">
        <f t="shared" si="268"/>
        <v>0</v>
      </c>
      <c r="BF721" s="593">
        <f t="shared" si="269"/>
        <v>0</v>
      </c>
      <c r="BG721" s="593">
        <f t="shared" si="270"/>
        <v>0</v>
      </c>
      <c r="BH721" s="593">
        <f t="shared" si="271"/>
        <v>0</v>
      </c>
      <c r="BI721" s="593">
        <f t="shared" si="272"/>
        <v>0</v>
      </c>
      <c r="BJ721" s="593">
        <f t="shared" si="273"/>
        <v>0</v>
      </c>
      <c r="BK721" s="593">
        <f t="shared" si="274"/>
        <v>0</v>
      </c>
      <c r="BL721" s="593">
        <f t="shared" si="275"/>
        <v>0</v>
      </c>
      <c r="BM721" s="593">
        <f t="shared" si="276"/>
        <v>0</v>
      </c>
      <c r="BO721" s="593">
        <f t="shared" si="277"/>
        <v>0</v>
      </c>
      <c r="CP721" s="592"/>
      <c r="CQ721" s="592"/>
    </row>
    <row r="722" spans="1:95" ht="37.5" customHeight="1" x14ac:dyDescent="0.15">
      <c r="A722" s="740" t="str">
        <f>IF(B722&lt;&gt;"",設定!$C$4,"")</f>
        <v/>
      </c>
      <c r="B722" s="741" t="str">
        <f t="shared" si="261"/>
        <v/>
      </c>
      <c r="C722" s="445">
        <f t="shared" si="278"/>
        <v>710</v>
      </c>
      <c r="D722" s="768"/>
      <c r="E722" s="422"/>
      <c r="F722" s="423"/>
      <c r="G722" s="424"/>
      <c r="H722" s="425"/>
      <c r="I722" s="426"/>
      <c r="J722" s="675" t="str">
        <f>IFERROR(IF(I722="","",VLOOKUP(I722,国・地域!A:C,2,FALSE)),"正しい番号を入力してください")</f>
        <v/>
      </c>
      <c r="K722" s="676" t="str">
        <f>IFERROR(IF(I722="","",VLOOKUP(I722,国・地域!A:C,3,FALSE)),"正しい番号を入力してください")</f>
        <v/>
      </c>
      <c r="L722" s="382"/>
      <c r="M722" s="429"/>
      <c r="N722" s="430"/>
      <c r="O722" s="430"/>
      <c r="P722" s="430"/>
      <c r="Q722" s="430"/>
      <c r="R722" s="430"/>
      <c r="S722" s="430"/>
      <c r="T722" s="430"/>
      <c r="U722" s="431"/>
      <c r="V722" s="432"/>
      <c r="W722" s="431"/>
      <c r="X722" s="432"/>
      <c r="Y722" s="433"/>
      <c r="Z722" s="434"/>
      <c r="AA722" s="435"/>
      <c r="AB722" s="436"/>
      <c r="AC722" s="435"/>
      <c r="AD722" s="434"/>
      <c r="AE722" s="437"/>
      <c r="AF722" s="436"/>
      <c r="AG722" s="435"/>
      <c r="AH722" s="434"/>
      <c r="AI722" s="437"/>
      <c r="AJ722" s="436"/>
      <c r="AK722" s="435"/>
      <c r="AL722" s="434"/>
      <c r="AM722" s="422"/>
      <c r="AN722" s="424"/>
      <c r="AO722" s="382"/>
      <c r="AP722" s="422"/>
      <c r="AQ722" s="424"/>
      <c r="AR722" s="438"/>
      <c r="AS722" s="439"/>
      <c r="AT722" s="422"/>
      <c r="AU722" s="424"/>
      <c r="AV722" s="438"/>
      <c r="AW722" s="440"/>
      <c r="AX722" s="647" t="str">
        <f t="shared" si="262"/>
        <v/>
      </c>
      <c r="AY722" s="647" t="str">
        <f t="shared" si="263"/>
        <v/>
      </c>
      <c r="BA722" s="593">
        <f t="shared" si="264"/>
        <v>0</v>
      </c>
      <c r="BB722" s="593">
        <f t="shared" si="265"/>
        <v>0</v>
      </c>
      <c r="BC722" s="593">
        <f t="shared" si="266"/>
        <v>0</v>
      </c>
      <c r="BD722" s="593">
        <f t="shared" si="267"/>
        <v>0</v>
      </c>
      <c r="BE722" s="593">
        <f t="shared" si="268"/>
        <v>0</v>
      </c>
      <c r="BF722" s="593">
        <f t="shared" si="269"/>
        <v>0</v>
      </c>
      <c r="BG722" s="593">
        <f t="shared" si="270"/>
        <v>0</v>
      </c>
      <c r="BH722" s="593">
        <f t="shared" si="271"/>
        <v>0</v>
      </c>
      <c r="BI722" s="593">
        <f t="shared" si="272"/>
        <v>0</v>
      </c>
      <c r="BJ722" s="593">
        <f t="shared" si="273"/>
        <v>0</v>
      </c>
      <c r="BK722" s="593">
        <f t="shared" si="274"/>
        <v>0</v>
      </c>
      <c r="BL722" s="593">
        <f t="shared" si="275"/>
        <v>0</v>
      </c>
      <c r="BM722" s="593">
        <f t="shared" si="276"/>
        <v>0</v>
      </c>
      <c r="BO722" s="593">
        <f t="shared" si="277"/>
        <v>0</v>
      </c>
      <c r="CP722" s="592"/>
      <c r="CQ722" s="592"/>
    </row>
    <row r="723" spans="1:95" ht="37.5" customHeight="1" x14ac:dyDescent="0.15">
      <c r="A723" s="740" t="str">
        <f>IF(B723&lt;&gt;"",設定!$C$4,"")</f>
        <v/>
      </c>
      <c r="B723" s="741" t="str">
        <f t="shared" si="261"/>
        <v/>
      </c>
      <c r="C723" s="445">
        <f t="shared" si="278"/>
        <v>711</v>
      </c>
      <c r="D723" s="768"/>
      <c r="E723" s="422"/>
      <c r="F723" s="423"/>
      <c r="G723" s="424"/>
      <c r="H723" s="425"/>
      <c r="I723" s="426"/>
      <c r="J723" s="675" t="str">
        <f>IFERROR(IF(I723="","",VLOOKUP(I723,国・地域!A:C,2,FALSE)),"正しい番号を入力してください")</f>
        <v/>
      </c>
      <c r="K723" s="676" t="str">
        <f>IFERROR(IF(I723="","",VLOOKUP(I723,国・地域!A:C,3,FALSE)),"正しい番号を入力してください")</f>
        <v/>
      </c>
      <c r="L723" s="382"/>
      <c r="M723" s="429"/>
      <c r="N723" s="430"/>
      <c r="O723" s="430"/>
      <c r="P723" s="430"/>
      <c r="Q723" s="430"/>
      <c r="R723" s="430"/>
      <c r="S723" s="430"/>
      <c r="T723" s="430"/>
      <c r="U723" s="431"/>
      <c r="V723" s="432"/>
      <c r="W723" s="431"/>
      <c r="X723" s="432"/>
      <c r="Y723" s="433"/>
      <c r="Z723" s="434"/>
      <c r="AA723" s="435"/>
      <c r="AB723" s="436"/>
      <c r="AC723" s="435"/>
      <c r="AD723" s="434"/>
      <c r="AE723" s="437"/>
      <c r="AF723" s="436"/>
      <c r="AG723" s="435"/>
      <c r="AH723" s="434"/>
      <c r="AI723" s="437"/>
      <c r="AJ723" s="436"/>
      <c r="AK723" s="435"/>
      <c r="AL723" s="434"/>
      <c r="AM723" s="422"/>
      <c r="AN723" s="424"/>
      <c r="AO723" s="382"/>
      <c r="AP723" s="422"/>
      <c r="AQ723" s="424"/>
      <c r="AR723" s="438"/>
      <c r="AS723" s="439"/>
      <c r="AT723" s="422"/>
      <c r="AU723" s="424"/>
      <c r="AV723" s="438"/>
      <c r="AW723" s="440"/>
      <c r="AX723" s="647" t="str">
        <f t="shared" si="262"/>
        <v/>
      </c>
      <c r="AY723" s="647" t="str">
        <f t="shared" si="263"/>
        <v/>
      </c>
      <c r="BA723" s="593">
        <f t="shared" si="264"/>
        <v>0</v>
      </c>
      <c r="BB723" s="593">
        <f t="shared" si="265"/>
        <v>0</v>
      </c>
      <c r="BC723" s="593">
        <f t="shared" si="266"/>
        <v>0</v>
      </c>
      <c r="BD723" s="593">
        <f t="shared" si="267"/>
        <v>0</v>
      </c>
      <c r="BE723" s="593">
        <f t="shared" si="268"/>
        <v>0</v>
      </c>
      <c r="BF723" s="593">
        <f t="shared" si="269"/>
        <v>0</v>
      </c>
      <c r="BG723" s="593">
        <f t="shared" si="270"/>
        <v>0</v>
      </c>
      <c r="BH723" s="593">
        <f t="shared" si="271"/>
        <v>0</v>
      </c>
      <c r="BI723" s="593">
        <f t="shared" si="272"/>
        <v>0</v>
      </c>
      <c r="BJ723" s="593">
        <f t="shared" si="273"/>
        <v>0</v>
      </c>
      <c r="BK723" s="593">
        <f t="shared" si="274"/>
        <v>0</v>
      </c>
      <c r="BL723" s="593">
        <f t="shared" si="275"/>
        <v>0</v>
      </c>
      <c r="BM723" s="593">
        <f t="shared" si="276"/>
        <v>0</v>
      </c>
      <c r="BO723" s="593">
        <f t="shared" si="277"/>
        <v>0</v>
      </c>
      <c r="CP723" s="592"/>
      <c r="CQ723" s="592"/>
    </row>
    <row r="724" spans="1:95" ht="37.5" customHeight="1" x14ac:dyDescent="0.15">
      <c r="A724" s="740" t="str">
        <f>IF(B724&lt;&gt;"",設定!$C$4,"")</f>
        <v/>
      </c>
      <c r="B724" s="741" t="str">
        <f t="shared" si="261"/>
        <v/>
      </c>
      <c r="C724" s="445">
        <f t="shared" si="278"/>
        <v>712</v>
      </c>
      <c r="D724" s="768"/>
      <c r="E724" s="422"/>
      <c r="F724" s="423"/>
      <c r="G724" s="424"/>
      <c r="H724" s="425"/>
      <c r="I724" s="426"/>
      <c r="J724" s="675" t="str">
        <f>IFERROR(IF(I724="","",VLOOKUP(I724,国・地域!A:C,2,FALSE)),"正しい番号を入力してください")</f>
        <v/>
      </c>
      <c r="K724" s="676" t="str">
        <f>IFERROR(IF(I724="","",VLOOKUP(I724,国・地域!A:C,3,FALSE)),"正しい番号を入力してください")</f>
        <v/>
      </c>
      <c r="L724" s="382"/>
      <c r="M724" s="429"/>
      <c r="N724" s="430"/>
      <c r="O724" s="430"/>
      <c r="P724" s="430"/>
      <c r="Q724" s="430"/>
      <c r="R724" s="430"/>
      <c r="S724" s="430"/>
      <c r="T724" s="430"/>
      <c r="U724" s="431"/>
      <c r="V724" s="432"/>
      <c r="W724" s="431"/>
      <c r="X724" s="432"/>
      <c r="Y724" s="433"/>
      <c r="Z724" s="434"/>
      <c r="AA724" s="435"/>
      <c r="AB724" s="436"/>
      <c r="AC724" s="435"/>
      <c r="AD724" s="434"/>
      <c r="AE724" s="437"/>
      <c r="AF724" s="436"/>
      <c r="AG724" s="435"/>
      <c r="AH724" s="434"/>
      <c r="AI724" s="437"/>
      <c r="AJ724" s="436"/>
      <c r="AK724" s="435"/>
      <c r="AL724" s="434"/>
      <c r="AM724" s="422"/>
      <c r="AN724" s="424"/>
      <c r="AO724" s="382"/>
      <c r="AP724" s="422"/>
      <c r="AQ724" s="424"/>
      <c r="AR724" s="438"/>
      <c r="AS724" s="439"/>
      <c r="AT724" s="422"/>
      <c r="AU724" s="424"/>
      <c r="AV724" s="438"/>
      <c r="AW724" s="440"/>
      <c r="AX724" s="647" t="str">
        <f t="shared" si="262"/>
        <v/>
      </c>
      <c r="AY724" s="647" t="str">
        <f t="shared" si="263"/>
        <v/>
      </c>
      <c r="BA724" s="593">
        <f t="shared" si="264"/>
        <v>0</v>
      </c>
      <c r="BB724" s="593">
        <f t="shared" si="265"/>
        <v>0</v>
      </c>
      <c r="BC724" s="593">
        <f t="shared" si="266"/>
        <v>0</v>
      </c>
      <c r="BD724" s="593">
        <f t="shared" si="267"/>
        <v>0</v>
      </c>
      <c r="BE724" s="593">
        <f t="shared" si="268"/>
        <v>0</v>
      </c>
      <c r="BF724" s="593">
        <f t="shared" si="269"/>
        <v>0</v>
      </c>
      <c r="BG724" s="593">
        <f t="shared" si="270"/>
        <v>0</v>
      </c>
      <c r="BH724" s="593">
        <f t="shared" si="271"/>
        <v>0</v>
      </c>
      <c r="BI724" s="593">
        <f t="shared" si="272"/>
        <v>0</v>
      </c>
      <c r="BJ724" s="593">
        <f t="shared" si="273"/>
        <v>0</v>
      </c>
      <c r="BK724" s="593">
        <f t="shared" si="274"/>
        <v>0</v>
      </c>
      <c r="BL724" s="593">
        <f t="shared" si="275"/>
        <v>0</v>
      </c>
      <c r="BM724" s="593">
        <f t="shared" si="276"/>
        <v>0</v>
      </c>
      <c r="BO724" s="593">
        <f t="shared" si="277"/>
        <v>0</v>
      </c>
      <c r="CP724" s="592"/>
      <c r="CQ724" s="592"/>
    </row>
    <row r="725" spans="1:95" ht="37.5" customHeight="1" x14ac:dyDescent="0.15">
      <c r="A725" s="740" t="str">
        <f>IF(B725&lt;&gt;"",設定!$C$4,"")</f>
        <v/>
      </c>
      <c r="B725" s="741" t="str">
        <f t="shared" si="261"/>
        <v/>
      </c>
      <c r="C725" s="445">
        <f t="shared" si="278"/>
        <v>713</v>
      </c>
      <c r="D725" s="768"/>
      <c r="E725" s="422"/>
      <c r="F725" s="423"/>
      <c r="G725" s="424"/>
      <c r="H725" s="425"/>
      <c r="I725" s="426"/>
      <c r="J725" s="675" t="str">
        <f>IFERROR(IF(I725="","",VLOOKUP(I725,国・地域!A:C,2,FALSE)),"正しい番号を入力してください")</f>
        <v/>
      </c>
      <c r="K725" s="676" t="str">
        <f>IFERROR(IF(I725="","",VLOOKUP(I725,国・地域!A:C,3,FALSE)),"正しい番号を入力してください")</f>
        <v/>
      </c>
      <c r="L725" s="382"/>
      <c r="M725" s="429"/>
      <c r="N725" s="430"/>
      <c r="O725" s="430"/>
      <c r="P725" s="430"/>
      <c r="Q725" s="430"/>
      <c r="R725" s="430"/>
      <c r="S725" s="430"/>
      <c r="T725" s="430"/>
      <c r="U725" s="431"/>
      <c r="V725" s="432"/>
      <c r="W725" s="431"/>
      <c r="X725" s="432"/>
      <c r="Y725" s="433"/>
      <c r="Z725" s="434"/>
      <c r="AA725" s="435"/>
      <c r="AB725" s="436"/>
      <c r="AC725" s="435"/>
      <c r="AD725" s="434"/>
      <c r="AE725" s="437"/>
      <c r="AF725" s="436"/>
      <c r="AG725" s="435"/>
      <c r="AH725" s="434"/>
      <c r="AI725" s="437"/>
      <c r="AJ725" s="436"/>
      <c r="AK725" s="435"/>
      <c r="AL725" s="434"/>
      <c r="AM725" s="422"/>
      <c r="AN725" s="424"/>
      <c r="AO725" s="382"/>
      <c r="AP725" s="422"/>
      <c r="AQ725" s="424"/>
      <c r="AR725" s="438"/>
      <c r="AS725" s="439"/>
      <c r="AT725" s="422"/>
      <c r="AU725" s="424"/>
      <c r="AV725" s="438"/>
      <c r="AW725" s="440"/>
      <c r="AX725" s="647" t="str">
        <f t="shared" si="262"/>
        <v/>
      </c>
      <c r="AY725" s="647" t="str">
        <f t="shared" si="263"/>
        <v/>
      </c>
      <c r="BA725" s="593">
        <f t="shared" si="264"/>
        <v>0</v>
      </c>
      <c r="BB725" s="593">
        <f t="shared" si="265"/>
        <v>0</v>
      </c>
      <c r="BC725" s="593">
        <f t="shared" si="266"/>
        <v>0</v>
      </c>
      <c r="BD725" s="593">
        <f t="shared" si="267"/>
        <v>0</v>
      </c>
      <c r="BE725" s="593">
        <f t="shared" si="268"/>
        <v>0</v>
      </c>
      <c r="BF725" s="593">
        <f t="shared" si="269"/>
        <v>0</v>
      </c>
      <c r="BG725" s="593">
        <f t="shared" si="270"/>
        <v>0</v>
      </c>
      <c r="BH725" s="593">
        <f t="shared" si="271"/>
        <v>0</v>
      </c>
      <c r="BI725" s="593">
        <f t="shared" si="272"/>
        <v>0</v>
      </c>
      <c r="BJ725" s="593">
        <f t="shared" si="273"/>
        <v>0</v>
      </c>
      <c r="BK725" s="593">
        <f t="shared" si="274"/>
        <v>0</v>
      </c>
      <c r="BL725" s="593">
        <f t="shared" si="275"/>
        <v>0</v>
      </c>
      <c r="BM725" s="593">
        <f t="shared" si="276"/>
        <v>0</v>
      </c>
      <c r="BO725" s="593">
        <f t="shared" si="277"/>
        <v>0</v>
      </c>
      <c r="CP725" s="592"/>
      <c r="CQ725" s="592"/>
    </row>
    <row r="726" spans="1:95" ht="37.5" customHeight="1" x14ac:dyDescent="0.15">
      <c r="A726" s="740" t="str">
        <f>IF(B726&lt;&gt;"",設定!$C$4,"")</f>
        <v/>
      </c>
      <c r="B726" s="741" t="str">
        <f t="shared" si="261"/>
        <v/>
      </c>
      <c r="C726" s="445">
        <f t="shared" si="278"/>
        <v>714</v>
      </c>
      <c r="D726" s="768"/>
      <c r="E726" s="422"/>
      <c r="F726" s="423"/>
      <c r="G726" s="424"/>
      <c r="H726" s="425"/>
      <c r="I726" s="426"/>
      <c r="J726" s="675" t="str">
        <f>IFERROR(IF(I726="","",VLOOKUP(I726,国・地域!A:C,2,FALSE)),"正しい番号を入力してください")</f>
        <v/>
      </c>
      <c r="K726" s="676" t="str">
        <f>IFERROR(IF(I726="","",VLOOKUP(I726,国・地域!A:C,3,FALSE)),"正しい番号を入力してください")</f>
        <v/>
      </c>
      <c r="L726" s="382"/>
      <c r="M726" s="429"/>
      <c r="N726" s="430"/>
      <c r="O726" s="430"/>
      <c r="P726" s="430"/>
      <c r="Q726" s="430"/>
      <c r="R726" s="430"/>
      <c r="S726" s="430"/>
      <c r="T726" s="430"/>
      <c r="U726" s="431"/>
      <c r="V726" s="432"/>
      <c r="W726" s="431"/>
      <c r="X726" s="432"/>
      <c r="Y726" s="433"/>
      <c r="Z726" s="434"/>
      <c r="AA726" s="435"/>
      <c r="AB726" s="436"/>
      <c r="AC726" s="435"/>
      <c r="AD726" s="434"/>
      <c r="AE726" s="437"/>
      <c r="AF726" s="436"/>
      <c r="AG726" s="435"/>
      <c r="AH726" s="434"/>
      <c r="AI726" s="437"/>
      <c r="AJ726" s="436"/>
      <c r="AK726" s="435"/>
      <c r="AL726" s="434"/>
      <c r="AM726" s="422"/>
      <c r="AN726" s="424"/>
      <c r="AO726" s="382"/>
      <c r="AP726" s="422"/>
      <c r="AQ726" s="424"/>
      <c r="AR726" s="438"/>
      <c r="AS726" s="439"/>
      <c r="AT726" s="422"/>
      <c r="AU726" s="424"/>
      <c r="AV726" s="438"/>
      <c r="AW726" s="440"/>
      <c r="AX726" s="647" t="str">
        <f t="shared" si="262"/>
        <v/>
      </c>
      <c r="AY726" s="647" t="str">
        <f t="shared" si="263"/>
        <v/>
      </c>
      <c r="BA726" s="593">
        <f t="shared" si="264"/>
        <v>0</v>
      </c>
      <c r="BB726" s="593">
        <f t="shared" si="265"/>
        <v>0</v>
      </c>
      <c r="BC726" s="593">
        <f t="shared" si="266"/>
        <v>0</v>
      </c>
      <c r="BD726" s="593">
        <f t="shared" si="267"/>
        <v>0</v>
      </c>
      <c r="BE726" s="593">
        <f t="shared" si="268"/>
        <v>0</v>
      </c>
      <c r="BF726" s="593">
        <f t="shared" si="269"/>
        <v>0</v>
      </c>
      <c r="BG726" s="593">
        <f t="shared" si="270"/>
        <v>0</v>
      </c>
      <c r="BH726" s="593">
        <f t="shared" si="271"/>
        <v>0</v>
      </c>
      <c r="BI726" s="593">
        <f t="shared" si="272"/>
        <v>0</v>
      </c>
      <c r="BJ726" s="593">
        <f t="shared" si="273"/>
        <v>0</v>
      </c>
      <c r="BK726" s="593">
        <f t="shared" si="274"/>
        <v>0</v>
      </c>
      <c r="BL726" s="593">
        <f t="shared" si="275"/>
        <v>0</v>
      </c>
      <c r="BM726" s="593">
        <f t="shared" si="276"/>
        <v>0</v>
      </c>
      <c r="BO726" s="593">
        <f t="shared" si="277"/>
        <v>0</v>
      </c>
      <c r="CP726" s="592"/>
      <c r="CQ726" s="592"/>
    </row>
    <row r="727" spans="1:95" ht="37.5" customHeight="1" x14ac:dyDescent="0.15">
      <c r="A727" s="740" t="str">
        <f>IF(B727&lt;&gt;"",設定!$C$4,"")</f>
        <v/>
      </c>
      <c r="B727" s="741" t="str">
        <f t="shared" si="261"/>
        <v/>
      </c>
      <c r="C727" s="445">
        <f t="shared" si="278"/>
        <v>715</v>
      </c>
      <c r="D727" s="768"/>
      <c r="E727" s="422"/>
      <c r="F727" s="423"/>
      <c r="G727" s="424"/>
      <c r="H727" s="425"/>
      <c r="I727" s="426"/>
      <c r="J727" s="675" t="str">
        <f>IFERROR(IF(I727="","",VLOOKUP(I727,国・地域!A:C,2,FALSE)),"正しい番号を入力してください")</f>
        <v/>
      </c>
      <c r="K727" s="676" t="str">
        <f>IFERROR(IF(I727="","",VLOOKUP(I727,国・地域!A:C,3,FALSE)),"正しい番号を入力してください")</f>
        <v/>
      </c>
      <c r="L727" s="382"/>
      <c r="M727" s="429"/>
      <c r="N727" s="430"/>
      <c r="O727" s="430"/>
      <c r="P727" s="430"/>
      <c r="Q727" s="430"/>
      <c r="R727" s="430"/>
      <c r="S727" s="430"/>
      <c r="T727" s="430"/>
      <c r="U727" s="431"/>
      <c r="V727" s="432"/>
      <c r="W727" s="431"/>
      <c r="X727" s="432"/>
      <c r="Y727" s="433"/>
      <c r="Z727" s="434"/>
      <c r="AA727" s="435"/>
      <c r="AB727" s="436"/>
      <c r="AC727" s="435"/>
      <c r="AD727" s="434"/>
      <c r="AE727" s="437"/>
      <c r="AF727" s="436"/>
      <c r="AG727" s="435"/>
      <c r="AH727" s="434"/>
      <c r="AI727" s="437"/>
      <c r="AJ727" s="436"/>
      <c r="AK727" s="435"/>
      <c r="AL727" s="434"/>
      <c r="AM727" s="422"/>
      <c r="AN727" s="424"/>
      <c r="AO727" s="382"/>
      <c r="AP727" s="422"/>
      <c r="AQ727" s="424"/>
      <c r="AR727" s="438"/>
      <c r="AS727" s="439"/>
      <c r="AT727" s="422"/>
      <c r="AU727" s="424"/>
      <c r="AV727" s="438"/>
      <c r="AW727" s="440"/>
      <c r="AX727" s="647" t="str">
        <f t="shared" si="262"/>
        <v/>
      </c>
      <c r="AY727" s="647" t="str">
        <f t="shared" si="263"/>
        <v/>
      </c>
      <c r="BA727" s="593">
        <f t="shared" si="264"/>
        <v>0</v>
      </c>
      <c r="BB727" s="593">
        <f t="shared" si="265"/>
        <v>0</v>
      </c>
      <c r="BC727" s="593">
        <f t="shared" si="266"/>
        <v>0</v>
      </c>
      <c r="BD727" s="593">
        <f t="shared" si="267"/>
        <v>0</v>
      </c>
      <c r="BE727" s="593">
        <f t="shared" si="268"/>
        <v>0</v>
      </c>
      <c r="BF727" s="593">
        <f t="shared" si="269"/>
        <v>0</v>
      </c>
      <c r="BG727" s="593">
        <f t="shared" si="270"/>
        <v>0</v>
      </c>
      <c r="BH727" s="593">
        <f t="shared" si="271"/>
        <v>0</v>
      </c>
      <c r="BI727" s="593">
        <f t="shared" si="272"/>
        <v>0</v>
      </c>
      <c r="BJ727" s="593">
        <f t="shared" si="273"/>
        <v>0</v>
      </c>
      <c r="BK727" s="593">
        <f t="shared" si="274"/>
        <v>0</v>
      </c>
      <c r="BL727" s="593">
        <f t="shared" si="275"/>
        <v>0</v>
      </c>
      <c r="BM727" s="593">
        <f t="shared" si="276"/>
        <v>0</v>
      </c>
      <c r="BO727" s="593">
        <f t="shared" si="277"/>
        <v>0</v>
      </c>
      <c r="CP727" s="592"/>
      <c r="CQ727" s="592"/>
    </row>
    <row r="728" spans="1:95" ht="37.5" customHeight="1" x14ac:dyDescent="0.15">
      <c r="A728" s="740" t="str">
        <f>IF(B728&lt;&gt;"",設定!$C$4,"")</f>
        <v/>
      </c>
      <c r="B728" s="741" t="str">
        <f t="shared" si="261"/>
        <v/>
      </c>
      <c r="C728" s="445">
        <f t="shared" si="278"/>
        <v>716</v>
      </c>
      <c r="D728" s="768"/>
      <c r="E728" s="422"/>
      <c r="F728" s="423"/>
      <c r="G728" s="424"/>
      <c r="H728" s="425"/>
      <c r="I728" s="426"/>
      <c r="J728" s="675" t="str">
        <f>IFERROR(IF(I728="","",VLOOKUP(I728,国・地域!A:C,2,FALSE)),"正しい番号を入力してください")</f>
        <v/>
      </c>
      <c r="K728" s="676" t="str">
        <f>IFERROR(IF(I728="","",VLOOKUP(I728,国・地域!A:C,3,FALSE)),"正しい番号を入力してください")</f>
        <v/>
      </c>
      <c r="L728" s="382"/>
      <c r="M728" s="429"/>
      <c r="N728" s="430"/>
      <c r="O728" s="430"/>
      <c r="P728" s="430"/>
      <c r="Q728" s="430"/>
      <c r="R728" s="430"/>
      <c r="S728" s="430"/>
      <c r="T728" s="430"/>
      <c r="U728" s="431"/>
      <c r="V728" s="432"/>
      <c r="W728" s="431"/>
      <c r="X728" s="432"/>
      <c r="Y728" s="433"/>
      <c r="Z728" s="434"/>
      <c r="AA728" s="435"/>
      <c r="AB728" s="436"/>
      <c r="AC728" s="435"/>
      <c r="AD728" s="434"/>
      <c r="AE728" s="437"/>
      <c r="AF728" s="436"/>
      <c r="AG728" s="435"/>
      <c r="AH728" s="434"/>
      <c r="AI728" s="437"/>
      <c r="AJ728" s="436"/>
      <c r="AK728" s="435"/>
      <c r="AL728" s="434"/>
      <c r="AM728" s="422"/>
      <c r="AN728" s="424"/>
      <c r="AO728" s="382"/>
      <c r="AP728" s="422"/>
      <c r="AQ728" s="424"/>
      <c r="AR728" s="438"/>
      <c r="AS728" s="439"/>
      <c r="AT728" s="422"/>
      <c r="AU728" s="424"/>
      <c r="AV728" s="438"/>
      <c r="AW728" s="440"/>
      <c r="AX728" s="647" t="str">
        <f t="shared" si="262"/>
        <v/>
      </c>
      <c r="AY728" s="647" t="str">
        <f t="shared" si="263"/>
        <v/>
      </c>
      <c r="BA728" s="593">
        <f t="shared" si="264"/>
        <v>0</v>
      </c>
      <c r="BB728" s="593">
        <f t="shared" si="265"/>
        <v>0</v>
      </c>
      <c r="BC728" s="593">
        <f t="shared" si="266"/>
        <v>0</v>
      </c>
      <c r="BD728" s="593">
        <f t="shared" si="267"/>
        <v>0</v>
      </c>
      <c r="BE728" s="593">
        <f t="shared" si="268"/>
        <v>0</v>
      </c>
      <c r="BF728" s="593">
        <f t="shared" si="269"/>
        <v>0</v>
      </c>
      <c r="BG728" s="593">
        <f t="shared" si="270"/>
        <v>0</v>
      </c>
      <c r="BH728" s="593">
        <f t="shared" si="271"/>
        <v>0</v>
      </c>
      <c r="BI728" s="593">
        <f t="shared" si="272"/>
        <v>0</v>
      </c>
      <c r="BJ728" s="593">
        <f t="shared" si="273"/>
        <v>0</v>
      </c>
      <c r="BK728" s="593">
        <f t="shared" si="274"/>
        <v>0</v>
      </c>
      <c r="BL728" s="593">
        <f t="shared" si="275"/>
        <v>0</v>
      </c>
      <c r="BM728" s="593">
        <f t="shared" si="276"/>
        <v>0</v>
      </c>
      <c r="BO728" s="593">
        <f t="shared" si="277"/>
        <v>0</v>
      </c>
      <c r="CP728" s="592"/>
      <c r="CQ728" s="592"/>
    </row>
    <row r="729" spans="1:95" ht="37.5" customHeight="1" x14ac:dyDescent="0.15">
      <c r="A729" s="740" t="str">
        <f>IF(B729&lt;&gt;"",設定!$C$4,"")</f>
        <v/>
      </c>
      <c r="B729" s="741" t="str">
        <f t="shared" si="261"/>
        <v/>
      </c>
      <c r="C729" s="445">
        <f t="shared" si="278"/>
        <v>717</v>
      </c>
      <c r="D729" s="768"/>
      <c r="E729" s="422"/>
      <c r="F729" s="423"/>
      <c r="G729" s="424"/>
      <c r="H729" s="425"/>
      <c r="I729" s="426"/>
      <c r="J729" s="675" t="str">
        <f>IFERROR(IF(I729="","",VLOOKUP(I729,国・地域!A:C,2,FALSE)),"正しい番号を入力してください")</f>
        <v/>
      </c>
      <c r="K729" s="676" t="str">
        <f>IFERROR(IF(I729="","",VLOOKUP(I729,国・地域!A:C,3,FALSE)),"正しい番号を入力してください")</f>
        <v/>
      </c>
      <c r="L729" s="382"/>
      <c r="M729" s="429"/>
      <c r="N729" s="430"/>
      <c r="O729" s="430"/>
      <c r="P729" s="430"/>
      <c r="Q729" s="430"/>
      <c r="R729" s="430"/>
      <c r="S729" s="430"/>
      <c r="T729" s="430"/>
      <c r="U729" s="431"/>
      <c r="V729" s="432"/>
      <c r="W729" s="431"/>
      <c r="X729" s="432"/>
      <c r="Y729" s="433"/>
      <c r="Z729" s="434"/>
      <c r="AA729" s="435"/>
      <c r="AB729" s="436"/>
      <c r="AC729" s="435"/>
      <c r="AD729" s="434"/>
      <c r="AE729" s="437"/>
      <c r="AF729" s="436"/>
      <c r="AG729" s="435"/>
      <c r="AH729" s="434"/>
      <c r="AI729" s="437"/>
      <c r="AJ729" s="436"/>
      <c r="AK729" s="435"/>
      <c r="AL729" s="434"/>
      <c r="AM729" s="422"/>
      <c r="AN729" s="424"/>
      <c r="AO729" s="382"/>
      <c r="AP729" s="422"/>
      <c r="AQ729" s="424"/>
      <c r="AR729" s="438"/>
      <c r="AS729" s="439"/>
      <c r="AT729" s="422"/>
      <c r="AU729" s="424"/>
      <c r="AV729" s="438"/>
      <c r="AW729" s="440"/>
      <c r="AX729" s="647" t="str">
        <f t="shared" si="262"/>
        <v/>
      </c>
      <c r="AY729" s="647" t="str">
        <f t="shared" si="263"/>
        <v/>
      </c>
      <c r="BA729" s="593">
        <f t="shared" si="264"/>
        <v>0</v>
      </c>
      <c r="BB729" s="593">
        <f t="shared" si="265"/>
        <v>0</v>
      </c>
      <c r="BC729" s="593">
        <f t="shared" si="266"/>
        <v>0</v>
      </c>
      <c r="BD729" s="593">
        <f t="shared" si="267"/>
        <v>0</v>
      </c>
      <c r="BE729" s="593">
        <f t="shared" si="268"/>
        <v>0</v>
      </c>
      <c r="BF729" s="593">
        <f t="shared" si="269"/>
        <v>0</v>
      </c>
      <c r="BG729" s="593">
        <f t="shared" si="270"/>
        <v>0</v>
      </c>
      <c r="BH729" s="593">
        <f t="shared" si="271"/>
        <v>0</v>
      </c>
      <c r="BI729" s="593">
        <f t="shared" si="272"/>
        <v>0</v>
      </c>
      <c r="BJ729" s="593">
        <f t="shared" si="273"/>
        <v>0</v>
      </c>
      <c r="BK729" s="593">
        <f t="shared" si="274"/>
        <v>0</v>
      </c>
      <c r="BL729" s="593">
        <f t="shared" si="275"/>
        <v>0</v>
      </c>
      <c r="BM729" s="593">
        <f t="shared" si="276"/>
        <v>0</v>
      </c>
      <c r="BO729" s="593">
        <f t="shared" si="277"/>
        <v>0</v>
      </c>
      <c r="CP729" s="592"/>
      <c r="CQ729" s="592"/>
    </row>
    <row r="730" spans="1:95" ht="37.5" customHeight="1" x14ac:dyDescent="0.15">
      <c r="A730" s="740" t="str">
        <f>IF(B730&lt;&gt;"",設定!$C$4,"")</f>
        <v/>
      </c>
      <c r="B730" s="741" t="str">
        <f t="shared" si="261"/>
        <v/>
      </c>
      <c r="C730" s="445">
        <f t="shared" si="278"/>
        <v>718</v>
      </c>
      <c r="D730" s="768"/>
      <c r="E730" s="422"/>
      <c r="F730" s="423"/>
      <c r="G730" s="424"/>
      <c r="H730" s="425"/>
      <c r="I730" s="426"/>
      <c r="J730" s="675" t="str">
        <f>IFERROR(IF(I730="","",VLOOKUP(I730,国・地域!A:C,2,FALSE)),"正しい番号を入力してください")</f>
        <v/>
      </c>
      <c r="K730" s="676" t="str">
        <f>IFERROR(IF(I730="","",VLOOKUP(I730,国・地域!A:C,3,FALSE)),"正しい番号を入力してください")</f>
        <v/>
      </c>
      <c r="L730" s="382"/>
      <c r="M730" s="429"/>
      <c r="N730" s="430"/>
      <c r="O730" s="430"/>
      <c r="P730" s="430"/>
      <c r="Q730" s="430"/>
      <c r="R730" s="430"/>
      <c r="S730" s="430"/>
      <c r="T730" s="430"/>
      <c r="U730" s="431"/>
      <c r="V730" s="432"/>
      <c r="W730" s="431"/>
      <c r="X730" s="432"/>
      <c r="Y730" s="433"/>
      <c r="Z730" s="434"/>
      <c r="AA730" s="435"/>
      <c r="AB730" s="436"/>
      <c r="AC730" s="435"/>
      <c r="AD730" s="434"/>
      <c r="AE730" s="437"/>
      <c r="AF730" s="436"/>
      <c r="AG730" s="435"/>
      <c r="AH730" s="434"/>
      <c r="AI730" s="437"/>
      <c r="AJ730" s="436"/>
      <c r="AK730" s="435"/>
      <c r="AL730" s="434"/>
      <c r="AM730" s="422"/>
      <c r="AN730" s="424"/>
      <c r="AO730" s="382"/>
      <c r="AP730" s="422"/>
      <c r="AQ730" s="424"/>
      <c r="AR730" s="438"/>
      <c r="AS730" s="439"/>
      <c r="AT730" s="422"/>
      <c r="AU730" s="424"/>
      <c r="AV730" s="438"/>
      <c r="AW730" s="440"/>
      <c r="AX730" s="647" t="str">
        <f t="shared" si="262"/>
        <v/>
      </c>
      <c r="AY730" s="647" t="str">
        <f t="shared" si="263"/>
        <v/>
      </c>
      <c r="BA730" s="593">
        <f t="shared" si="264"/>
        <v>0</v>
      </c>
      <c r="BB730" s="593">
        <f t="shared" si="265"/>
        <v>0</v>
      </c>
      <c r="BC730" s="593">
        <f t="shared" si="266"/>
        <v>0</v>
      </c>
      <c r="BD730" s="593">
        <f t="shared" si="267"/>
        <v>0</v>
      </c>
      <c r="BE730" s="593">
        <f t="shared" si="268"/>
        <v>0</v>
      </c>
      <c r="BF730" s="593">
        <f t="shared" si="269"/>
        <v>0</v>
      </c>
      <c r="BG730" s="593">
        <f t="shared" si="270"/>
        <v>0</v>
      </c>
      <c r="BH730" s="593">
        <f t="shared" si="271"/>
        <v>0</v>
      </c>
      <c r="BI730" s="593">
        <f t="shared" si="272"/>
        <v>0</v>
      </c>
      <c r="BJ730" s="593">
        <f t="shared" si="273"/>
        <v>0</v>
      </c>
      <c r="BK730" s="593">
        <f t="shared" si="274"/>
        <v>0</v>
      </c>
      <c r="BL730" s="593">
        <f t="shared" si="275"/>
        <v>0</v>
      </c>
      <c r="BM730" s="593">
        <f t="shared" si="276"/>
        <v>0</v>
      </c>
      <c r="BO730" s="593">
        <f t="shared" si="277"/>
        <v>0</v>
      </c>
      <c r="CP730" s="592"/>
      <c r="CQ730" s="592"/>
    </row>
    <row r="731" spans="1:95" ht="37.5" customHeight="1" x14ac:dyDescent="0.15">
      <c r="A731" s="740" t="str">
        <f>IF(B731&lt;&gt;"",設定!$C$4,"")</f>
        <v/>
      </c>
      <c r="B731" s="741" t="str">
        <f t="shared" si="261"/>
        <v/>
      </c>
      <c r="C731" s="445">
        <f t="shared" si="278"/>
        <v>719</v>
      </c>
      <c r="D731" s="768"/>
      <c r="E731" s="422"/>
      <c r="F731" s="423"/>
      <c r="G731" s="424"/>
      <c r="H731" s="425"/>
      <c r="I731" s="426"/>
      <c r="J731" s="675" t="str">
        <f>IFERROR(IF(I731="","",VLOOKUP(I731,国・地域!A:C,2,FALSE)),"正しい番号を入力してください")</f>
        <v/>
      </c>
      <c r="K731" s="676" t="str">
        <f>IFERROR(IF(I731="","",VLOOKUP(I731,国・地域!A:C,3,FALSE)),"正しい番号を入力してください")</f>
        <v/>
      </c>
      <c r="L731" s="382"/>
      <c r="M731" s="429"/>
      <c r="N731" s="430"/>
      <c r="O731" s="430"/>
      <c r="P731" s="430"/>
      <c r="Q731" s="430"/>
      <c r="R731" s="430"/>
      <c r="S731" s="430"/>
      <c r="T731" s="430"/>
      <c r="U731" s="431"/>
      <c r="V731" s="432"/>
      <c r="W731" s="431"/>
      <c r="X731" s="432"/>
      <c r="Y731" s="433"/>
      <c r="Z731" s="434"/>
      <c r="AA731" s="435"/>
      <c r="AB731" s="436"/>
      <c r="AC731" s="435"/>
      <c r="AD731" s="434"/>
      <c r="AE731" s="437"/>
      <c r="AF731" s="436"/>
      <c r="AG731" s="435"/>
      <c r="AH731" s="434"/>
      <c r="AI731" s="437"/>
      <c r="AJ731" s="436"/>
      <c r="AK731" s="435"/>
      <c r="AL731" s="434"/>
      <c r="AM731" s="422"/>
      <c r="AN731" s="424"/>
      <c r="AO731" s="382"/>
      <c r="AP731" s="422"/>
      <c r="AQ731" s="424"/>
      <c r="AR731" s="438"/>
      <c r="AS731" s="439"/>
      <c r="AT731" s="422"/>
      <c r="AU731" s="424"/>
      <c r="AV731" s="438"/>
      <c r="AW731" s="440"/>
      <c r="AX731" s="647" t="str">
        <f t="shared" si="262"/>
        <v/>
      </c>
      <c r="AY731" s="647" t="str">
        <f t="shared" si="263"/>
        <v/>
      </c>
      <c r="BA731" s="593">
        <f t="shared" si="264"/>
        <v>0</v>
      </c>
      <c r="BB731" s="593">
        <f t="shared" si="265"/>
        <v>0</v>
      </c>
      <c r="BC731" s="593">
        <f t="shared" si="266"/>
        <v>0</v>
      </c>
      <c r="BD731" s="593">
        <f t="shared" si="267"/>
        <v>0</v>
      </c>
      <c r="BE731" s="593">
        <f t="shared" si="268"/>
        <v>0</v>
      </c>
      <c r="BF731" s="593">
        <f t="shared" si="269"/>
        <v>0</v>
      </c>
      <c r="BG731" s="593">
        <f t="shared" si="270"/>
        <v>0</v>
      </c>
      <c r="BH731" s="593">
        <f t="shared" si="271"/>
        <v>0</v>
      </c>
      <c r="BI731" s="593">
        <f t="shared" si="272"/>
        <v>0</v>
      </c>
      <c r="BJ731" s="593">
        <f t="shared" si="273"/>
        <v>0</v>
      </c>
      <c r="BK731" s="593">
        <f t="shared" si="274"/>
        <v>0</v>
      </c>
      <c r="BL731" s="593">
        <f t="shared" si="275"/>
        <v>0</v>
      </c>
      <c r="BM731" s="593">
        <f t="shared" si="276"/>
        <v>0</v>
      </c>
      <c r="BO731" s="593">
        <f t="shared" si="277"/>
        <v>0</v>
      </c>
      <c r="CP731" s="592"/>
      <c r="CQ731" s="592"/>
    </row>
    <row r="732" spans="1:95" ht="37.5" customHeight="1" x14ac:dyDescent="0.15">
      <c r="A732" s="740" t="str">
        <f>IF(B732&lt;&gt;"",設定!$C$4,"")</f>
        <v/>
      </c>
      <c r="B732" s="741" t="str">
        <f t="shared" si="261"/>
        <v/>
      </c>
      <c r="C732" s="445">
        <f t="shared" si="278"/>
        <v>720</v>
      </c>
      <c r="D732" s="768"/>
      <c r="E732" s="422"/>
      <c r="F732" s="423"/>
      <c r="G732" s="424"/>
      <c r="H732" s="425"/>
      <c r="I732" s="426"/>
      <c r="J732" s="675" t="str">
        <f>IFERROR(IF(I732="","",VLOOKUP(I732,国・地域!A:C,2,FALSE)),"正しい番号を入力してください")</f>
        <v/>
      </c>
      <c r="K732" s="676" t="str">
        <f>IFERROR(IF(I732="","",VLOOKUP(I732,国・地域!A:C,3,FALSE)),"正しい番号を入力してください")</f>
        <v/>
      </c>
      <c r="L732" s="382"/>
      <c r="M732" s="429"/>
      <c r="N732" s="430"/>
      <c r="O732" s="430"/>
      <c r="P732" s="430"/>
      <c r="Q732" s="430"/>
      <c r="R732" s="430"/>
      <c r="S732" s="430"/>
      <c r="T732" s="430"/>
      <c r="U732" s="431"/>
      <c r="V732" s="432"/>
      <c r="W732" s="431"/>
      <c r="X732" s="432"/>
      <c r="Y732" s="433"/>
      <c r="Z732" s="434"/>
      <c r="AA732" s="435"/>
      <c r="AB732" s="436"/>
      <c r="AC732" s="435"/>
      <c r="AD732" s="434"/>
      <c r="AE732" s="437"/>
      <c r="AF732" s="436"/>
      <c r="AG732" s="435"/>
      <c r="AH732" s="434"/>
      <c r="AI732" s="437"/>
      <c r="AJ732" s="436"/>
      <c r="AK732" s="435"/>
      <c r="AL732" s="434"/>
      <c r="AM732" s="422"/>
      <c r="AN732" s="424"/>
      <c r="AO732" s="382"/>
      <c r="AP732" s="422"/>
      <c r="AQ732" s="424"/>
      <c r="AR732" s="438"/>
      <c r="AS732" s="439"/>
      <c r="AT732" s="422"/>
      <c r="AU732" s="424"/>
      <c r="AV732" s="438"/>
      <c r="AW732" s="440"/>
      <c r="AX732" s="647" t="str">
        <f t="shared" si="262"/>
        <v/>
      </c>
      <c r="AY732" s="647" t="str">
        <f t="shared" si="263"/>
        <v/>
      </c>
      <c r="BA732" s="593">
        <f t="shared" si="264"/>
        <v>0</v>
      </c>
      <c r="BB732" s="593">
        <f t="shared" si="265"/>
        <v>0</v>
      </c>
      <c r="BC732" s="593">
        <f t="shared" si="266"/>
        <v>0</v>
      </c>
      <c r="BD732" s="593">
        <f t="shared" si="267"/>
        <v>0</v>
      </c>
      <c r="BE732" s="593">
        <f t="shared" si="268"/>
        <v>0</v>
      </c>
      <c r="BF732" s="593">
        <f t="shared" si="269"/>
        <v>0</v>
      </c>
      <c r="BG732" s="593">
        <f t="shared" si="270"/>
        <v>0</v>
      </c>
      <c r="BH732" s="593">
        <f t="shared" si="271"/>
        <v>0</v>
      </c>
      <c r="BI732" s="593">
        <f t="shared" si="272"/>
        <v>0</v>
      </c>
      <c r="BJ732" s="593">
        <f t="shared" si="273"/>
        <v>0</v>
      </c>
      <c r="BK732" s="593">
        <f t="shared" si="274"/>
        <v>0</v>
      </c>
      <c r="BL732" s="593">
        <f t="shared" si="275"/>
        <v>0</v>
      </c>
      <c r="BM732" s="593">
        <f t="shared" si="276"/>
        <v>0</v>
      </c>
      <c r="BO732" s="593">
        <f t="shared" si="277"/>
        <v>0</v>
      </c>
      <c r="CP732" s="592"/>
      <c r="CQ732" s="592"/>
    </row>
    <row r="733" spans="1:95" ht="37.5" customHeight="1" x14ac:dyDescent="0.15">
      <c r="A733" s="740" t="str">
        <f>IF(B733&lt;&gt;"",設定!$C$4,"")</f>
        <v/>
      </c>
      <c r="B733" s="741" t="str">
        <f t="shared" si="261"/>
        <v/>
      </c>
      <c r="C733" s="445">
        <f t="shared" si="278"/>
        <v>721</v>
      </c>
      <c r="D733" s="768"/>
      <c r="E733" s="422"/>
      <c r="F733" s="423"/>
      <c r="G733" s="424"/>
      <c r="H733" s="425"/>
      <c r="I733" s="426"/>
      <c r="J733" s="675" t="str">
        <f>IFERROR(IF(I733="","",VLOOKUP(I733,国・地域!A:C,2,FALSE)),"正しい番号を入力してください")</f>
        <v/>
      </c>
      <c r="K733" s="676" t="str">
        <f>IFERROR(IF(I733="","",VLOOKUP(I733,国・地域!A:C,3,FALSE)),"正しい番号を入力してください")</f>
        <v/>
      </c>
      <c r="L733" s="382"/>
      <c r="M733" s="429"/>
      <c r="N733" s="430"/>
      <c r="O733" s="430"/>
      <c r="P733" s="430"/>
      <c r="Q733" s="430"/>
      <c r="R733" s="430"/>
      <c r="S733" s="430"/>
      <c r="T733" s="430"/>
      <c r="U733" s="431"/>
      <c r="V733" s="432"/>
      <c r="W733" s="431"/>
      <c r="X733" s="432"/>
      <c r="Y733" s="433"/>
      <c r="Z733" s="434"/>
      <c r="AA733" s="435"/>
      <c r="AB733" s="436"/>
      <c r="AC733" s="435"/>
      <c r="AD733" s="434"/>
      <c r="AE733" s="437"/>
      <c r="AF733" s="436"/>
      <c r="AG733" s="435"/>
      <c r="AH733" s="434"/>
      <c r="AI733" s="437"/>
      <c r="AJ733" s="436"/>
      <c r="AK733" s="435"/>
      <c r="AL733" s="434"/>
      <c r="AM733" s="422"/>
      <c r="AN733" s="424"/>
      <c r="AO733" s="382"/>
      <c r="AP733" s="422"/>
      <c r="AQ733" s="424"/>
      <c r="AR733" s="438"/>
      <c r="AS733" s="439"/>
      <c r="AT733" s="422"/>
      <c r="AU733" s="424"/>
      <c r="AV733" s="438"/>
      <c r="AW733" s="440"/>
      <c r="AX733" s="647" t="str">
        <f t="shared" si="262"/>
        <v/>
      </c>
      <c r="AY733" s="647" t="str">
        <f t="shared" si="263"/>
        <v/>
      </c>
      <c r="BA733" s="593">
        <f t="shared" si="264"/>
        <v>0</v>
      </c>
      <c r="BB733" s="593">
        <f t="shared" si="265"/>
        <v>0</v>
      </c>
      <c r="BC733" s="593">
        <f t="shared" si="266"/>
        <v>0</v>
      </c>
      <c r="BD733" s="593">
        <f t="shared" si="267"/>
        <v>0</v>
      </c>
      <c r="BE733" s="593">
        <f t="shared" si="268"/>
        <v>0</v>
      </c>
      <c r="BF733" s="593">
        <f t="shared" si="269"/>
        <v>0</v>
      </c>
      <c r="BG733" s="593">
        <f t="shared" si="270"/>
        <v>0</v>
      </c>
      <c r="BH733" s="593">
        <f t="shared" si="271"/>
        <v>0</v>
      </c>
      <c r="BI733" s="593">
        <f t="shared" si="272"/>
        <v>0</v>
      </c>
      <c r="BJ733" s="593">
        <f t="shared" si="273"/>
        <v>0</v>
      </c>
      <c r="BK733" s="593">
        <f t="shared" si="274"/>
        <v>0</v>
      </c>
      <c r="BL733" s="593">
        <f t="shared" si="275"/>
        <v>0</v>
      </c>
      <c r="BM733" s="593">
        <f t="shared" si="276"/>
        <v>0</v>
      </c>
      <c r="BO733" s="593">
        <f t="shared" si="277"/>
        <v>0</v>
      </c>
      <c r="CP733" s="592"/>
      <c r="CQ733" s="592"/>
    </row>
    <row r="734" spans="1:95" ht="37.5" customHeight="1" x14ac:dyDescent="0.15">
      <c r="A734" s="740" t="str">
        <f>IF(B734&lt;&gt;"",設定!$C$4,"")</f>
        <v/>
      </c>
      <c r="B734" s="741" t="str">
        <f t="shared" si="261"/>
        <v/>
      </c>
      <c r="C734" s="445">
        <f t="shared" si="278"/>
        <v>722</v>
      </c>
      <c r="D734" s="768"/>
      <c r="E734" s="422"/>
      <c r="F734" s="423"/>
      <c r="G734" s="424"/>
      <c r="H734" s="425"/>
      <c r="I734" s="426"/>
      <c r="J734" s="675" t="str">
        <f>IFERROR(IF(I734="","",VLOOKUP(I734,国・地域!A:C,2,FALSE)),"正しい番号を入力してください")</f>
        <v/>
      </c>
      <c r="K734" s="676" t="str">
        <f>IFERROR(IF(I734="","",VLOOKUP(I734,国・地域!A:C,3,FALSE)),"正しい番号を入力してください")</f>
        <v/>
      </c>
      <c r="L734" s="382"/>
      <c r="M734" s="429"/>
      <c r="N734" s="430"/>
      <c r="O734" s="430"/>
      <c r="P734" s="430"/>
      <c r="Q734" s="430"/>
      <c r="R734" s="430"/>
      <c r="S734" s="430"/>
      <c r="T734" s="430"/>
      <c r="U734" s="431"/>
      <c r="V734" s="432"/>
      <c r="W734" s="431"/>
      <c r="X734" s="432"/>
      <c r="Y734" s="433"/>
      <c r="Z734" s="434"/>
      <c r="AA734" s="435"/>
      <c r="AB734" s="436"/>
      <c r="AC734" s="435"/>
      <c r="AD734" s="434"/>
      <c r="AE734" s="437"/>
      <c r="AF734" s="436"/>
      <c r="AG734" s="435"/>
      <c r="AH734" s="434"/>
      <c r="AI734" s="437"/>
      <c r="AJ734" s="436"/>
      <c r="AK734" s="435"/>
      <c r="AL734" s="434"/>
      <c r="AM734" s="422"/>
      <c r="AN734" s="424"/>
      <c r="AO734" s="382"/>
      <c r="AP734" s="422"/>
      <c r="AQ734" s="424"/>
      <c r="AR734" s="438"/>
      <c r="AS734" s="439"/>
      <c r="AT734" s="422"/>
      <c r="AU734" s="424"/>
      <c r="AV734" s="438"/>
      <c r="AW734" s="440"/>
      <c r="AX734" s="647" t="str">
        <f t="shared" si="262"/>
        <v/>
      </c>
      <c r="AY734" s="647" t="str">
        <f t="shared" si="263"/>
        <v/>
      </c>
      <c r="BA734" s="593">
        <f t="shared" si="264"/>
        <v>0</v>
      </c>
      <c r="BB734" s="593">
        <f t="shared" si="265"/>
        <v>0</v>
      </c>
      <c r="BC734" s="593">
        <f t="shared" si="266"/>
        <v>0</v>
      </c>
      <c r="BD734" s="593">
        <f t="shared" si="267"/>
        <v>0</v>
      </c>
      <c r="BE734" s="593">
        <f t="shared" si="268"/>
        <v>0</v>
      </c>
      <c r="BF734" s="593">
        <f t="shared" si="269"/>
        <v>0</v>
      </c>
      <c r="BG734" s="593">
        <f t="shared" si="270"/>
        <v>0</v>
      </c>
      <c r="BH734" s="593">
        <f t="shared" si="271"/>
        <v>0</v>
      </c>
      <c r="BI734" s="593">
        <f t="shared" si="272"/>
        <v>0</v>
      </c>
      <c r="BJ734" s="593">
        <f t="shared" si="273"/>
        <v>0</v>
      </c>
      <c r="BK734" s="593">
        <f t="shared" si="274"/>
        <v>0</v>
      </c>
      <c r="BL734" s="593">
        <f t="shared" si="275"/>
        <v>0</v>
      </c>
      <c r="BM734" s="593">
        <f t="shared" si="276"/>
        <v>0</v>
      </c>
      <c r="BO734" s="593">
        <f t="shared" si="277"/>
        <v>0</v>
      </c>
      <c r="CP734" s="592"/>
      <c r="CQ734" s="592"/>
    </row>
    <row r="735" spans="1:95" ht="37.5" customHeight="1" x14ac:dyDescent="0.15">
      <c r="A735" s="740" t="str">
        <f>IF(B735&lt;&gt;"",設定!$C$4,"")</f>
        <v/>
      </c>
      <c r="B735" s="741" t="str">
        <f t="shared" si="261"/>
        <v/>
      </c>
      <c r="C735" s="445">
        <f t="shared" si="278"/>
        <v>723</v>
      </c>
      <c r="D735" s="768"/>
      <c r="E735" s="422"/>
      <c r="F735" s="423"/>
      <c r="G735" s="424"/>
      <c r="H735" s="425"/>
      <c r="I735" s="426"/>
      <c r="J735" s="675" t="str">
        <f>IFERROR(IF(I735="","",VLOOKUP(I735,国・地域!A:C,2,FALSE)),"正しい番号を入力してください")</f>
        <v/>
      </c>
      <c r="K735" s="676" t="str">
        <f>IFERROR(IF(I735="","",VLOOKUP(I735,国・地域!A:C,3,FALSE)),"正しい番号を入力してください")</f>
        <v/>
      </c>
      <c r="L735" s="382"/>
      <c r="M735" s="429"/>
      <c r="N735" s="430"/>
      <c r="O735" s="430"/>
      <c r="P735" s="430"/>
      <c r="Q735" s="430"/>
      <c r="R735" s="430"/>
      <c r="S735" s="430"/>
      <c r="T735" s="430"/>
      <c r="U735" s="431"/>
      <c r="V735" s="432"/>
      <c r="W735" s="431"/>
      <c r="X735" s="432"/>
      <c r="Y735" s="433"/>
      <c r="Z735" s="434"/>
      <c r="AA735" s="435"/>
      <c r="AB735" s="436"/>
      <c r="AC735" s="435"/>
      <c r="AD735" s="434"/>
      <c r="AE735" s="437"/>
      <c r="AF735" s="436"/>
      <c r="AG735" s="435"/>
      <c r="AH735" s="434"/>
      <c r="AI735" s="437"/>
      <c r="AJ735" s="436"/>
      <c r="AK735" s="435"/>
      <c r="AL735" s="434"/>
      <c r="AM735" s="422"/>
      <c r="AN735" s="424"/>
      <c r="AO735" s="382"/>
      <c r="AP735" s="422"/>
      <c r="AQ735" s="424"/>
      <c r="AR735" s="438"/>
      <c r="AS735" s="439"/>
      <c r="AT735" s="422"/>
      <c r="AU735" s="424"/>
      <c r="AV735" s="438"/>
      <c r="AW735" s="440"/>
      <c r="AX735" s="647" t="str">
        <f t="shared" si="262"/>
        <v/>
      </c>
      <c r="AY735" s="647" t="str">
        <f t="shared" si="263"/>
        <v/>
      </c>
      <c r="BA735" s="593">
        <f t="shared" si="264"/>
        <v>0</v>
      </c>
      <c r="BB735" s="593">
        <f t="shared" si="265"/>
        <v>0</v>
      </c>
      <c r="BC735" s="593">
        <f t="shared" si="266"/>
        <v>0</v>
      </c>
      <c r="BD735" s="593">
        <f t="shared" si="267"/>
        <v>0</v>
      </c>
      <c r="BE735" s="593">
        <f t="shared" si="268"/>
        <v>0</v>
      </c>
      <c r="BF735" s="593">
        <f t="shared" si="269"/>
        <v>0</v>
      </c>
      <c r="BG735" s="593">
        <f t="shared" si="270"/>
        <v>0</v>
      </c>
      <c r="BH735" s="593">
        <f t="shared" si="271"/>
        <v>0</v>
      </c>
      <c r="BI735" s="593">
        <f t="shared" si="272"/>
        <v>0</v>
      </c>
      <c r="BJ735" s="593">
        <f t="shared" si="273"/>
        <v>0</v>
      </c>
      <c r="BK735" s="593">
        <f t="shared" si="274"/>
        <v>0</v>
      </c>
      <c r="BL735" s="593">
        <f t="shared" si="275"/>
        <v>0</v>
      </c>
      <c r="BM735" s="593">
        <f t="shared" si="276"/>
        <v>0</v>
      </c>
      <c r="BO735" s="593">
        <f t="shared" si="277"/>
        <v>0</v>
      </c>
      <c r="CP735" s="592"/>
      <c r="CQ735" s="592"/>
    </row>
    <row r="736" spans="1:95" ht="37.5" customHeight="1" x14ac:dyDescent="0.15">
      <c r="A736" s="740" t="str">
        <f>IF(B736&lt;&gt;"",設定!$C$4,"")</f>
        <v/>
      </c>
      <c r="B736" s="741" t="str">
        <f t="shared" si="261"/>
        <v/>
      </c>
      <c r="C736" s="445">
        <f t="shared" si="278"/>
        <v>724</v>
      </c>
      <c r="D736" s="768"/>
      <c r="E736" s="422"/>
      <c r="F736" s="423"/>
      <c r="G736" s="424"/>
      <c r="H736" s="425"/>
      <c r="I736" s="426"/>
      <c r="J736" s="675" t="str">
        <f>IFERROR(IF(I736="","",VLOOKUP(I736,国・地域!A:C,2,FALSE)),"正しい番号を入力してください")</f>
        <v/>
      </c>
      <c r="K736" s="676" t="str">
        <f>IFERROR(IF(I736="","",VLOOKUP(I736,国・地域!A:C,3,FALSE)),"正しい番号を入力してください")</f>
        <v/>
      </c>
      <c r="L736" s="382"/>
      <c r="M736" s="429"/>
      <c r="N736" s="430"/>
      <c r="O736" s="430"/>
      <c r="P736" s="430"/>
      <c r="Q736" s="430"/>
      <c r="R736" s="430"/>
      <c r="S736" s="430"/>
      <c r="T736" s="430"/>
      <c r="U736" s="431"/>
      <c r="V736" s="432"/>
      <c r="W736" s="431"/>
      <c r="X736" s="432"/>
      <c r="Y736" s="433"/>
      <c r="Z736" s="434"/>
      <c r="AA736" s="435"/>
      <c r="AB736" s="436"/>
      <c r="AC736" s="435"/>
      <c r="AD736" s="434"/>
      <c r="AE736" s="437"/>
      <c r="AF736" s="436"/>
      <c r="AG736" s="435"/>
      <c r="AH736" s="434"/>
      <c r="AI736" s="437"/>
      <c r="AJ736" s="436"/>
      <c r="AK736" s="435"/>
      <c r="AL736" s="434"/>
      <c r="AM736" s="422"/>
      <c r="AN736" s="424"/>
      <c r="AO736" s="382"/>
      <c r="AP736" s="422"/>
      <c r="AQ736" s="424"/>
      <c r="AR736" s="438"/>
      <c r="AS736" s="439"/>
      <c r="AT736" s="422"/>
      <c r="AU736" s="424"/>
      <c r="AV736" s="438"/>
      <c r="AW736" s="440"/>
      <c r="AX736" s="647" t="str">
        <f t="shared" si="262"/>
        <v/>
      </c>
      <c r="AY736" s="647" t="str">
        <f t="shared" si="263"/>
        <v/>
      </c>
      <c r="BA736" s="593">
        <f t="shared" si="264"/>
        <v>0</v>
      </c>
      <c r="BB736" s="593">
        <f t="shared" si="265"/>
        <v>0</v>
      </c>
      <c r="BC736" s="593">
        <f t="shared" si="266"/>
        <v>0</v>
      </c>
      <c r="BD736" s="593">
        <f t="shared" si="267"/>
        <v>0</v>
      </c>
      <c r="BE736" s="593">
        <f t="shared" si="268"/>
        <v>0</v>
      </c>
      <c r="BF736" s="593">
        <f t="shared" si="269"/>
        <v>0</v>
      </c>
      <c r="BG736" s="593">
        <f t="shared" si="270"/>
        <v>0</v>
      </c>
      <c r="BH736" s="593">
        <f t="shared" si="271"/>
        <v>0</v>
      </c>
      <c r="BI736" s="593">
        <f t="shared" si="272"/>
        <v>0</v>
      </c>
      <c r="BJ736" s="593">
        <f t="shared" si="273"/>
        <v>0</v>
      </c>
      <c r="BK736" s="593">
        <f t="shared" si="274"/>
        <v>0</v>
      </c>
      <c r="BL736" s="593">
        <f t="shared" si="275"/>
        <v>0</v>
      </c>
      <c r="BM736" s="593">
        <f t="shared" si="276"/>
        <v>0</v>
      </c>
      <c r="BO736" s="593">
        <f t="shared" si="277"/>
        <v>0</v>
      </c>
      <c r="CP736" s="592"/>
      <c r="CQ736" s="592"/>
    </row>
    <row r="737" spans="1:95" ht="37.5" customHeight="1" x14ac:dyDescent="0.15">
      <c r="A737" s="740" t="str">
        <f>IF(B737&lt;&gt;"",設定!$C$4,"")</f>
        <v/>
      </c>
      <c r="B737" s="741" t="str">
        <f t="shared" si="261"/>
        <v/>
      </c>
      <c r="C737" s="445">
        <f t="shared" si="278"/>
        <v>725</v>
      </c>
      <c r="D737" s="768"/>
      <c r="E737" s="422"/>
      <c r="F737" s="423"/>
      <c r="G737" s="424"/>
      <c r="H737" s="425"/>
      <c r="I737" s="426"/>
      <c r="J737" s="675" t="str">
        <f>IFERROR(IF(I737="","",VLOOKUP(I737,国・地域!A:C,2,FALSE)),"正しい番号を入力してください")</f>
        <v/>
      </c>
      <c r="K737" s="676" t="str">
        <f>IFERROR(IF(I737="","",VLOOKUP(I737,国・地域!A:C,3,FALSE)),"正しい番号を入力してください")</f>
        <v/>
      </c>
      <c r="L737" s="382"/>
      <c r="M737" s="429"/>
      <c r="N737" s="430"/>
      <c r="O737" s="430"/>
      <c r="P737" s="430"/>
      <c r="Q737" s="430"/>
      <c r="R737" s="430"/>
      <c r="S737" s="430"/>
      <c r="T737" s="430"/>
      <c r="U737" s="431"/>
      <c r="V737" s="432"/>
      <c r="W737" s="431"/>
      <c r="X737" s="432"/>
      <c r="Y737" s="433"/>
      <c r="Z737" s="434"/>
      <c r="AA737" s="435"/>
      <c r="AB737" s="436"/>
      <c r="AC737" s="435"/>
      <c r="AD737" s="434"/>
      <c r="AE737" s="437"/>
      <c r="AF737" s="436"/>
      <c r="AG737" s="435"/>
      <c r="AH737" s="434"/>
      <c r="AI737" s="437"/>
      <c r="AJ737" s="436"/>
      <c r="AK737" s="435"/>
      <c r="AL737" s="434"/>
      <c r="AM737" s="422"/>
      <c r="AN737" s="424"/>
      <c r="AO737" s="382"/>
      <c r="AP737" s="422"/>
      <c r="AQ737" s="424"/>
      <c r="AR737" s="438"/>
      <c r="AS737" s="439"/>
      <c r="AT737" s="422"/>
      <c r="AU737" s="424"/>
      <c r="AV737" s="438"/>
      <c r="AW737" s="440"/>
      <c r="AX737" s="647" t="str">
        <f t="shared" si="262"/>
        <v/>
      </c>
      <c r="AY737" s="647" t="str">
        <f t="shared" si="263"/>
        <v/>
      </c>
      <c r="BA737" s="593">
        <f t="shared" si="264"/>
        <v>0</v>
      </c>
      <c r="BB737" s="593">
        <f t="shared" si="265"/>
        <v>0</v>
      </c>
      <c r="BC737" s="593">
        <f t="shared" si="266"/>
        <v>0</v>
      </c>
      <c r="BD737" s="593">
        <f t="shared" si="267"/>
        <v>0</v>
      </c>
      <c r="BE737" s="593">
        <f t="shared" si="268"/>
        <v>0</v>
      </c>
      <c r="BF737" s="593">
        <f t="shared" si="269"/>
        <v>0</v>
      </c>
      <c r="BG737" s="593">
        <f t="shared" si="270"/>
        <v>0</v>
      </c>
      <c r="BH737" s="593">
        <f t="shared" si="271"/>
        <v>0</v>
      </c>
      <c r="BI737" s="593">
        <f t="shared" si="272"/>
        <v>0</v>
      </c>
      <c r="BJ737" s="593">
        <f t="shared" si="273"/>
        <v>0</v>
      </c>
      <c r="BK737" s="593">
        <f t="shared" si="274"/>
        <v>0</v>
      </c>
      <c r="BL737" s="593">
        <f t="shared" si="275"/>
        <v>0</v>
      </c>
      <c r="BM737" s="593">
        <f t="shared" si="276"/>
        <v>0</v>
      </c>
      <c r="BO737" s="593">
        <f t="shared" si="277"/>
        <v>0</v>
      </c>
      <c r="CP737" s="592"/>
      <c r="CQ737" s="592"/>
    </row>
    <row r="738" spans="1:95" ht="37.5" customHeight="1" x14ac:dyDescent="0.15">
      <c r="A738" s="740" t="str">
        <f>IF(B738&lt;&gt;"",設定!$C$4,"")</f>
        <v/>
      </c>
      <c r="B738" s="741" t="str">
        <f t="shared" si="261"/>
        <v/>
      </c>
      <c r="C738" s="445">
        <f t="shared" si="278"/>
        <v>726</v>
      </c>
      <c r="D738" s="768"/>
      <c r="E738" s="422"/>
      <c r="F738" s="423"/>
      <c r="G738" s="424"/>
      <c r="H738" s="425"/>
      <c r="I738" s="426"/>
      <c r="J738" s="675" t="str">
        <f>IFERROR(IF(I738="","",VLOOKUP(I738,国・地域!A:C,2,FALSE)),"正しい番号を入力してください")</f>
        <v/>
      </c>
      <c r="K738" s="676" t="str">
        <f>IFERROR(IF(I738="","",VLOOKUP(I738,国・地域!A:C,3,FALSE)),"正しい番号を入力してください")</f>
        <v/>
      </c>
      <c r="L738" s="382"/>
      <c r="M738" s="429"/>
      <c r="N738" s="430"/>
      <c r="O738" s="430"/>
      <c r="P738" s="430"/>
      <c r="Q738" s="430"/>
      <c r="R738" s="430"/>
      <c r="S738" s="430"/>
      <c r="T738" s="430"/>
      <c r="U738" s="431"/>
      <c r="V738" s="432"/>
      <c r="W738" s="431"/>
      <c r="X738" s="432"/>
      <c r="Y738" s="433"/>
      <c r="Z738" s="434"/>
      <c r="AA738" s="435"/>
      <c r="AB738" s="436"/>
      <c r="AC738" s="435"/>
      <c r="AD738" s="434"/>
      <c r="AE738" s="437"/>
      <c r="AF738" s="436"/>
      <c r="AG738" s="435"/>
      <c r="AH738" s="434"/>
      <c r="AI738" s="437"/>
      <c r="AJ738" s="436"/>
      <c r="AK738" s="435"/>
      <c r="AL738" s="434"/>
      <c r="AM738" s="422"/>
      <c r="AN738" s="424"/>
      <c r="AO738" s="382"/>
      <c r="AP738" s="422"/>
      <c r="AQ738" s="424"/>
      <c r="AR738" s="438"/>
      <c r="AS738" s="439"/>
      <c r="AT738" s="422"/>
      <c r="AU738" s="424"/>
      <c r="AV738" s="438"/>
      <c r="AW738" s="440"/>
      <c r="AX738" s="647" t="str">
        <f t="shared" si="262"/>
        <v/>
      </c>
      <c r="AY738" s="647" t="str">
        <f t="shared" si="263"/>
        <v/>
      </c>
      <c r="BA738" s="593">
        <f t="shared" si="264"/>
        <v>0</v>
      </c>
      <c r="BB738" s="593">
        <f t="shared" si="265"/>
        <v>0</v>
      </c>
      <c r="BC738" s="593">
        <f t="shared" si="266"/>
        <v>0</v>
      </c>
      <c r="BD738" s="593">
        <f t="shared" si="267"/>
        <v>0</v>
      </c>
      <c r="BE738" s="593">
        <f t="shared" si="268"/>
        <v>0</v>
      </c>
      <c r="BF738" s="593">
        <f t="shared" si="269"/>
        <v>0</v>
      </c>
      <c r="BG738" s="593">
        <f t="shared" si="270"/>
        <v>0</v>
      </c>
      <c r="BH738" s="593">
        <f t="shared" si="271"/>
        <v>0</v>
      </c>
      <c r="BI738" s="593">
        <f t="shared" si="272"/>
        <v>0</v>
      </c>
      <c r="BJ738" s="593">
        <f t="shared" si="273"/>
        <v>0</v>
      </c>
      <c r="BK738" s="593">
        <f t="shared" si="274"/>
        <v>0</v>
      </c>
      <c r="BL738" s="593">
        <f t="shared" si="275"/>
        <v>0</v>
      </c>
      <c r="BM738" s="593">
        <f t="shared" si="276"/>
        <v>0</v>
      </c>
      <c r="BO738" s="593">
        <f t="shared" si="277"/>
        <v>0</v>
      </c>
      <c r="CP738" s="592"/>
      <c r="CQ738" s="592"/>
    </row>
    <row r="739" spans="1:95" ht="37.5" customHeight="1" x14ac:dyDescent="0.15">
      <c r="A739" s="740" t="str">
        <f>IF(B739&lt;&gt;"",設定!$C$4,"")</f>
        <v/>
      </c>
      <c r="B739" s="741" t="str">
        <f t="shared" si="261"/>
        <v/>
      </c>
      <c r="C739" s="445">
        <f t="shared" si="278"/>
        <v>727</v>
      </c>
      <c r="D739" s="768"/>
      <c r="E739" s="422"/>
      <c r="F739" s="423"/>
      <c r="G739" s="424"/>
      <c r="H739" s="425"/>
      <c r="I739" s="426"/>
      <c r="J739" s="675" t="str">
        <f>IFERROR(IF(I739="","",VLOOKUP(I739,国・地域!A:C,2,FALSE)),"正しい番号を入力してください")</f>
        <v/>
      </c>
      <c r="K739" s="676" t="str">
        <f>IFERROR(IF(I739="","",VLOOKUP(I739,国・地域!A:C,3,FALSE)),"正しい番号を入力してください")</f>
        <v/>
      </c>
      <c r="L739" s="382"/>
      <c r="M739" s="429"/>
      <c r="N739" s="430"/>
      <c r="O739" s="430"/>
      <c r="P739" s="430"/>
      <c r="Q739" s="430"/>
      <c r="R739" s="430"/>
      <c r="S739" s="430"/>
      <c r="T739" s="430"/>
      <c r="U739" s="431"/>
      <c r="V739" s="432"/>
      <c r="W739" s="431"/>
      <c r="X739" s="432"/>
      <c r="Y739" s="433"/>
      <c r="Z739" s="434"/>
      <c r="AA739" s="435"/>
      <c r="AB739" s="436"/>
      <c r="AC739" s="435"/>
      <c r="AD739" s="434"/>
      <c r="AE739" s="437"/>
      <c r="AF739" s="436"/>
      <c r="AG739" s="435"/>
      <c r="AH739" s="434"/>
      <c r="AI739" s="437"/>
      <c r="AJ739" s="436"/>
      <c r="AK739" s="435"/>
      <c r="AL739" s="434"/>
      <c r="AM739" s="422"/>
      <c r="AN739" s="424"/>
      <c r="AO739" s="382"/>
      <c r="AP739" s="422"/>
      <c r="AQ739" s="424"/>
      <c r="AR739" s="438"/>
      <c r="AS739" s="439"/>
      <c r="AT739" s="422"/>
      <c r="AU739" s="424"/>
      <c r="AV739" s="438"/>
      <c r="AW739" s="440"/>
      <c r="AX739" s="647" t="str">
        <f t="shared" si="262"/>
        <v/>
      </c>
      <c r="AY739" s="647" t="str">
        <f t="shared" si="263"/>
        <v/>
      </c>
      <c r="BA739" s="593">
        <f t="shared" si="264"/>
        <v>0</v>
      </c>
      <c r="BB739" s="593">
        <f t="shared" si="265"/>
        <v>0</v>
      </c>
      <c r="BC739" s="593">
        <f t="shared" si="266"/>
        <v>0</v>
      </c>
      <c r="BD739" s="593">
        <f t="shared" si="267"/>
        <v>0</v>
      </c>
      <c r="BE739" s="593">
        <f t="shared" si="268"/>
        <v>0</v>
      </c>
      <c r="BF739" s="593">
        <f t="shared" si="269"/>
        <v>0</v>
      </c>
      <c r="BG739" s="593">
        <f t="shared" si="270"/>
        <v>0</v>
      </c>
      <c r="BH739" s="593">
        <f t="shared" si="271"/>
        <v>0</v>
      </c>
      <c r="BI739" s="593">
        <f t="shared" si="272"/>
        <v>0</v>
      </c>
      <c r="BJ739" s="593">
        <f t="shared" si="273"/>
        <v>0</v>
      </c>
      <c r="BK739" s="593">
        <f t="shared" si="274"/>
        <v>0</v>
      </c>
      <c r="BL739" s="593">
        <f t="shared" si="275"/>
        <v>0</v>
      </c>
      <c r="BM739" s="593">
        <f t="shared" si="276"/>
        <v>0</v>
      </c>
      <c r="BO739" s="593">
        <f t="shared" si="277"/>
        <v>0</v>
      </c>
      <c r="CP739" s="592"/>
      <c r="CQ739" s="592"/>
    </row>
    <row r="740" spans="1:95" ht="37.5" customHeight="1" x14ac:dyDescent="0.15">
      <c r="A740" s="740" t="str">
        <f>IF(B740&lt;&gt;"",設定!$C$4,"")</f>
        <v/>
      </c>
      <c r="B740" s="741" t="str">
        <f t="shared" si="261"/>
        <v/>
      </c>
      <c r="C740" s="445">
        <f t="shared" si="278"/>
        <v>728</v>
      </c>
      <c r="D740" s="768"/>
      <c r="E740" s="422"/>
      <c r="F740" s="423"/>
      <c r="G740" s="424"/>
      <c r="H740" s="425"/>
      <c r="I740" s="426"/>
      <c r="J740" s="675" t="str">
        <f>IFERROR(IF(I740="","",VLOOKUP(I740,国・地域!A:C,2,FALSE)),"正しい番号を入力してください")</f>
        <v/>
      </c>
      <c r="K740" s="676" t="str">
        <f>IFERROR(IF(I740="","",VLOOKUP(I740,国・地域!A:C,3,FALSE)),"正しい番号を入力してください")</f>
        <v/>
      </c>
      <c r="L740" s="382"/>
      <c r="M740" s="429"/>
      <c r="N740" s="430"/>
      <c r="O740" s="430"/>
      <c r="P740" s="430"/>
      <c r="Q740" s="430"/>
      <c r="R740" s="430"/>
      <c r="S740" s="430"/>
      <c r="T740" s="430"/>
      <c r="U740" s="431"/>
      <c r="V740" s="432"/>
      <c r="W740" s="431"/>
      <c r="X740" s="432"/>
      <c r="Y740" s="433"/>
      <c r="Z740" s="434"/>
      <c r="AA740" s="435"/>
      <c r="AB740" s="436"/>
      <c r="AC740" s="435"/>
      <c r="AD740" s="434"/>
      <c r="AE740" s="437"/>
      <c r="AF740" s="436"/>
      <c r="AG740" s="435"/>
      <c r="AH740" s="434"/>
      <c r="AI740" s="437"/>
      <c r="AJ740" s="436"/>
      <c r="AK740" s="435"/>
      <c r="AL740" s="434"/>
      <c r="AM740" s="422"/>
      <c r="AN740" s="424"/>
      <c r="AO740" s="382"/>
      <c r="AP740" s="422"/>
      <c r="AQ740" s="424"/>
      <c r="AR740" s="438"/>
      <c r="AS740" s="439"/>
      <c r="AT740" s="422"/>
      <c r="AU740" s="424"/>
      <c r="AV740" s="438"/>
      <c r="AW740" s="440"/>
      <c r="AX740" s="647" t="str">
        <f t="shared" si="262"/>
        <v/>
      </c>
      <c r="AY740" s="647" t="str">
        <f t="shared" si="263"/>
        <v/>
      </c>
      <c r="BA740" s="593">
        <f t="shared" si="264"/>
        <v>0</v>
      </c>
      <c r="BB740" s="593">
        <f t="shared" si="265"/>
        <v>0</v>
      </c>
      <c r="BC740" s="593">
        <f t="shared" si="266"/>
        <v>0</v>
      </c>
      <c r="BD740" s="593">
        <f t="shared" si="267"/>
        <v>0</v>
      </c>
      <c r="BE740" s="593">
        <f t="shared" si="268"/>
        <v>0</v>
      </c>
      <c r="BF740" s="593">
        <f t="shared" si="269"/>
        <v>0</v>
      </c>
      <c r="BG740" s="593">
        <f t="shared" si="270"/>
        <v>0</v>
      </c>
      <c r="BH740" s="593">
        <f t="shared" si="271"/>
        <v>0</v>
      </c>
      <c r="BI740" s="593">
        <f t="shared" si="272"/>
        <v>0</v>
      </c>
      <c r="BJ740" s="593">
        <f t="shared" si="273"/>
        <v>0</v>
      </c>
      <c r="BK740" s="593">
        <f t="shared" si="274"/>
        <v>0</v>
      </c>
      <c r="BL740" s="593">
        <f t="shared" si="275"/>
        <v>0</v>
      </c>
      <c r="BM740" s="593">
        <f t="shared" si="276"/>
        <v>0</v>
      </c>
      <c r="BO740" s="593">
        <f t="shared" si="277"/>
        <v>0</v>
      </c>
      <c r="CP740" s="592"/>
      <c r="CQ740" s="592"/>
    </row>
    <row r="741" spans="1:95" ht="37.5" customHeight="1" x14ac:dyDescent="0.15">
      <c r="A741" s="740" t="str">
        <f>IF(B741&lt;&gt;"",設定!$C$4,"")</f>
        <v/>
      </c>
      <c r="B741" s="741" t="str">
        <f t="shared" si="261"/>
        <v/>
      </c>
      <c r="C741" s="445">
        <f t="shared" si="278"/>
        <v>729</v>
      </c>
      <c r="D741" s="768"/>
      <c r="E741" s="422"/>
      <c r="F741" s="423"/>
      <c r="G741" s="424"/>
      <c r="H741" s="425"/>
      <c r="I741" s="426"/>
      <c r="J741" s="675" t="str">
        <f>IFERROR(IF(I741="","",VLOOKUP(I741,国・地域!A:C,2,FALSE)),"正しい番号を入力してください")</f>
        <v/>
      </c>
      <c r="K741" s="676" t="str">
        <f>IFERROR(IF(I741="","",VLOOKUP(I741,国・地域!A:C,3,FALSE)),"正しい番号を入力してください")</f>
        <v/>
      </c>
      <c r="L741" s="382"/>
      <c r="M741" s="429"/>
      <c r="N741" s="430"/>
      <c r="O741" s="430"/>
      <c r="P741" s="430"/>
      <c r="Q741" s="430"/>
      <c r="R741" s="430"/>
      <c r="S741" s="430"/>
      <c r="T741" s="430"/>
      <c r="U741" s="431"/>
      <c r="V741" s="432"/>
      <c r="W741" s="431"/>
      <c r="X741" s="432"/>
      <c r="Y741" s="433"/>
      <c r="Z741" s="434"/>
      <c r="AA741" s="435"/>
      <c r="AB741" s="436"/>
      <c r="AC741" s="435"/>
      <c r="AD741" s="434"/>
      <c r="AE741" s="437"/>
      <c r="AF741" s="436"/>
      <c r="AG741" s="435"/>
      <c r="AH741" s="434"/>
      <c r="AI741" s="437"/>
      <c r="AJ741" s="436"/>
      <c r="AK741" s="435"/>
      <c r="AL741" s="434"/>
      <c r="AM741" s="422"/>
      <c r="AN741" s="424"/>
      <c r="AO741" s="382"/>
      <c r="AP741" s="422"/>
      <c r="AQ741" s="424"/>
      <c r="AR741" s="438"/>
      <c r="AS741" s="439"/>
      <c r="AT741" s="422"/>
      <c r="AU741" s="424"/>
      <c r="AV741" s="438"/>
      <c r="AW741" s="440"/>
      <c r="AX741" s="647" t="str">
        <f t="shared" si="262"/>
        <v/>
      </c>
      <c r="AY741" s="647" t="str">
        <f t="shared" si="263"/>
        <v/>
      </c>
      <c r="BA741" s="593">
        <f t="shared" si="264"/>
        <v>0</v>
      </c>
      <c r="BB741" s="593">
        <f t="shared" si="265"/>
        <v>0</v>
      </c>
      <c r="BC741" s="593">
        <f t="shared" si="266"/>
        <v>0</v>
      </c>
      <c r="BD741" s="593">
        <f t="shared" si="267"/>
        <v>0</v>
      </c>
      <c r="BE741" s="593">
        <f t="shared" si="268"/>
        <v>0</v>
      </c>
      <c r="BF741" s="593">
        <f t="shared" si="269"/>
        <v>0</v>
      </c>
      <c r="BG741" s="593">
        <f t="shared" si="270"/>
        <v>0</v>
      </c>
      <c r="BH741" s="593">
        <f t="shared" si="271"/>
        <v>0</v>
      </c>
      <c r="BI741" s="593">
        <f t="shared" si="272"/>
        <v>0</v>
      </c>
      <c r="BJ741" s="593">
        <f t="shared" si="273"/>
        <v>0</v>
      </c>
      <c r="BK741" s="593">
        <f t="shared" si="274"/>
        <v>0</v>
      </c>
      <c r="BL741" s="593">
        <f t="shared" si="275"/>
        <v>0</v>
      </c>
      <c r="BM741" s="593">
        <f t="shared" si="276"/>
        <v>0</v>
      </c>
      <c r="BO741" s="593">
        <f t="shared" si="277"/>
        <v>0</v>
      </c>
      <c r="CP741" s="592"/>
      <c r="CQ741" s="592"/>
    </row>
    <row r="742" spans="1:95" ht="37.5" customHeight="1" x14ac:dyDescent="0.15">
      <c r="A742" s="740" t="str">
        <f>IF(B742&lt;&gt;"",設定!$C$4,"")</f>
        <v/>
      </c>
      <c r="B742" s="741" t="str">
        <f t="shared" si="261"/>
        <v/>
      </c>
      <c r="C742" s="445">
        <f t="shared" si="278"/>
        <v>730</v>
      </c>
      <c r="D742" s="768"/>
      <c r="E742" s="422"/>
      <c r="F742" s="423"/>
      <c r="G742" s="424"/>
      <c r="H742" s="425"/>
      <c r="I742" s="426"/>
      <c r="J742" s="675" t="str">
        <f>IFERROR(IF(I742="","",VLOOKUP(I742,国・地域!A:C,2,FALSE)),"正しい番号を入力してください")</f>
        <v/>
      </c>
      <c r="K742" s="676" t="str">
        <f>IFERROR(IF(I742="","",VLOOKUP(I742,国・地域!A:C,3,FALSE)),"正しい番号を入力してください")</f>
        <v/>
      </c>
      <c r="L742" s="382"/>
      <c r="M742" s="429"/>
      <c r="N742" s="430"/>
      <c r="O742" s="430"/>
      <c r="P742" s="430"/>
      <c r="Q742" s="430"/>
      <c r="R742" s="430"/>
      <c r="S742" s="430"/>
      <c r="T742" s="430"/>
      <c r="U742" s="431"/>
      <c r="V742" s="432"/>
      <c r="W742" s="431"/>
      <c r="X742" s="432"/>
      <c r="Y742" s="433"/>
      <c r="Z742" s="434"/>
      <c r="AA742" s="435"/>
      <c r="AB742" s="436"/>
      <c r="AC742" s="435"/>
      <c r="AD742" s="434"/>
      <c r="AE742" s="437"/>
      <c r="AF742" s="436"/>
      <c r="AG742" s="435"/>
      <c r="AH742" s="434"/>
      <c r="AI742" s="437"/>
      <c r="AJ742" s="436"/>
      <c r="AK742" s="435"/>
      <c r="AL742" s="434"/>
      <c r="AM742" s="422"/>
      <c r="AN742" s="424"/>
      <c r="AO742" s="382"/>
      <c r="AP742" s="422"/>
      <c r="AQ742" s="424"/>
      <c r="AR742" s="438"/>
      <c r="AS742" s="439"/>
      <c r="AT742" s="422"/>
      <c r="AU742" s="424"/>
      <c r="AV742" s="438"/>
      <c r="AW742" s="440"/>
      <c r="AX742" s="647" t="str">
        <f t="shared" si="262"/>
        <v/>
      </c>
      <c r="AY742" s="647" t="str">
        <f t="shared" si="263"/>
        <v/>
      </c>
      <c r="BA742" s="593">
        <f t="shared" si="264"/>
        <v>0</v>
      </c>
      <c r="BB742" s="593">
        <f t="shared" si="265"/>
        <v>0</v>
      </c>
      <c r="BC742" s="593">
        <f t="shared" si="266"/>
        <v>0</v>
      </c>
      <c r="BD742" s="593">
        <f t="shared" si="267"/>
        <v>0</v>
      </c>
      <c r="BE742" s="593">
        <f t="shared" si="268"/>
        <v>0</v>
      </c>
      <c r="BF742" s="593">
        <f t="shared" si="269"/>
        <v>0</v>
      </c>
      <c r="BG742" s="593">
        <f t="shared" si="270"/>
        <v>0</v>
      </c>
      <c r="BH742" s="593">
        <f t="shared" si="271"/>
        <v>0</v>
      </c>
      <c r="BI742" s="593">
        <f t="shared" si="272"/>
        <v>0</v>
      </c>
      <c r="BJ742" s="593">
        <f t="shared" si="273"/>
        <v>0</v>
      </c>
      <c r="BK742" s="593">
        <f t="shared" si="274"/>
        <v>0</v>
      </c>
      <c r="BL742" s="593">
        <f t="shared" si="275"/>
        <v>0</v>
      </c>
      <c r="BM742" s="593">
        <f t="shared" si="276"/>
        <v>0</v>
      </c>
      <c r="BO742" s="593">
        <f t="shared" si="277"/>
        <v>0</v>
      </c>
      <c r="CP742" s="592"/>
      <c r="CQ742" s="592"/>
    </row>
    <row r="743" spans="1:95" ht="37.5" customHeight="1" x14ac:dyDescent="0.15">
      <c r="A743" s="740" t="str">
        <f>IF(B743&lt;&gt;"",設定!$C$4,"")</f>
        <v/>
      </c>
      <c r="B743" s="741" t="str">
        <f t="shared" si="261"/>
        <v/>
      </c>
      <c r="C743" s="445">
        <f t="shared" si="278"/>
        <v>731</v>
      </c>
      <c r="D743" s="768"/>
      <c r="E743" s="422"/>
      <c r="F743" s="423"/>
      <c r="G743" s="424"/>
      <c r="H743" s="425"/>
      <c r="I743" s="426"/>
      <c r="J743" s="675" t="str">
        <f>IFERROR(IF(I743="","",VLOOKUP(I743,国・地域!A:C,2,FALSE)),"正しい番号を入力してください")</f>
        <v/>
      </c>
      <c r="K743" s="676" t="str">
        <f>IFERROR(IF(I743="","",VLOOKUP(I743,国・地域!A:C,3,FALSE)),"正しい番号を入力してください")</f>
        <v/>
      </c>
      <c r="L743" s="382"/>
      <c r="M743" s="429"/>
      <c r="N743" s="430"/>
      <c r="O743" s="430"/>
      <c r="P743" s="430"/>
      <c r="Q743" s="430"/>
      <c r="R743" s="430"/>
      <c r="S743" s="430"/>
      <c r="T743" s="430"/>
      <c r="U743" s="431"/>
      <c r="V743" s="432"/>
      <c r="W743" s="431"/>
      <c r="X743" s="432"/>
      <c r="Y743" s="433"/>
      <c r="Z743" s="434"/>
      <c r="AA743" s="435"/>
      <c r="AB743" s="436"/>
      <c r="AC743" s="435"/>
      <c r="AD743" s="434"/>
      <c r="AE743" s="437"/>
      <c r="AF743" s="436"/>
      <c r="AG743" s="435"/>
      <c r="AH743" s="434"/>
      <c r="AI743" s="437"/>
      <c r="AJ743" s="436"/>
      <c r="AK743" s="435"/>
      <c r="AL743" s="434"/>
      <c r="AM743" s="422"/>
      <c r="AN743" s="424"/>
      <c r="AO743" s="382"/>
      <c r="AP743" s="422"/>
      <c r="AQ743" s="424"/>
      <c r="AR743" s="438"/>
      <c r="AS743" s="439"/>
      <c r="AT743" s="422"/>
      <c r="AU743" s="424"/>
      <c r="AV743" s="438"/>
      <c r="AW743" s="440"/>
      <c r="AX743" s="647" t="str">
        <f t="shared" si="262"/>
        <v/>
      </c>
      <c r="AY743" s="647" t="str">
        <f t="shared" si="263"/>
        <v/>
      </c>
      <c r="BA743" s="593">
        <f t="shared" si="264"/>
        <v>0</v>
      </c>
      <c r="BB743" s="593">
        <f t="shared" si="265"/>
        <v>0</v>
      </c>
      <c r="BC743" s="593">
        <f t="shared" si="266"/>
        <v>0</v>
      </c>
      <c r="BD743" s="593">
        <f t="shared" si="267"/>
        <v>0</v>
      </c>
      <c r="BE743" s="593">
        <f t="shared" si="268"/>
        <v>0</v>
      </c>
      <c r="BF743" s="593">
        <f t="shared" si="269"/>
        <v>0</v>
      </c>
      <c r="BG743" s="593">
        <f t="shared" si="270"/>
        <v>0</v>
      </c>
      <c r="BH743" s="593">
        <f t="shared" si="271"/>
        <v>0</v>
      </c>
      <c r="BI743" s="593">
        <f t="shared" si="272"/>
        <v>0</v>
      </c>
      <c r="BJ743" s="593">
        <f t="shared" si="273"/>
        <v>0</v>
      </c>
      <c r="BK743" s="593">
        <f t="shared" si="274"/>
        <v>0</v>
      </c>
      <c r="BL743" s="593">
        <f t="shared" si="275"/>
        <v>0</v>
      </c>
      <c r="BM743" s="593">
        <f t="shared" si="276"/>
        <v>0</v>
      </c>
      <c r="BO743" s="593">
        <f t="shared" si="277"/>
        <v>0</v>
      </c>
      <c r="CP743" s="592"/>
      <c r="CQ743" s="592"/>
    </row>
    <row r="744" spans="1:95" ht="37.5" customHeight="1" x14ac:dyDescent="0.15">
      <c r="A744" s="740" t="str">
        <f>IF(B744&lt;&gt;"",設定!$C$4,"")</f>
        <v/>
      </c>
      <c r="B744" s="741" t="str">
        <f t="shared" si="261"/>
        <v/>
      </c>
      <c r="C744" s="445">
        <f t="shared" si="278"/>
        <v>732</v>
      </c>
      <c r="D744" s="768"/>
      <c r="E744" s="422"/>
      <c r="F744" s="423"/>
      <c r="G744" s="424"/>
      <c r="H744" s="425"/>
      <c r="I744" s="426"/>
      <c r="J744" s="675" t="str">
        <f>IFERROR(IF(I744="","",VLOOKUP(I744,国・地域!A:C,2,FALSE)),"正しい番号を入力してください")</f>
        <v/>
      </c>
      <c r="K744" s="676" t="str">
        <f>IFERROR(IF(I744="","",VLOOKUP(I744,国・地域!A:C,3,FALSE)),"正しい番号を入力してください")</f>
        <v/>
      </c>
      <c r="L744" s="382"/>
      <c r="M744" s="429"/>
      <c r="N744" s="430"/>
      <c r="O744" s="430"/>
      <c r="P744" s="430"/>
      <c r="Q744" s="430"/>
      <c r="R744" s="430"/>
      <c r="S744" s="430"/>
      <c r="T744" s="430"/>
      <c r="U744" s="431"/>
      <c r="V744" s="432"/>
      <c r="W744" s="431"/>
      <c r="X744" s="432"/>
      <c r="Y744" s="433"/>
      <c r="Z744" s="434"/>
      <c r="AA744" s="435"/>
      <c r="AB744" s="436"/>
      <c r="AC744" s="435"/>
      <c r="AD744" s="434"/>
      <c r="AE744" s="437"/>
      <c r="AF744" s="436"/>
      <c r="AG744" s="435"/>
      <c r="AH744" s="434"/>
      <c r="AI744" s="437"/>
      <c r="AJ744" s="436"/>
      <c r="AK744" s="435"/>
      <c r="AL744" s="434"/>
      <c r="AM744" s="422"/>
      <c r="AN744" s="424"/>
      <c r="AO744" s="382"/>
      <c r="AP744" s="422"/>
      <c r="AQ744" s="424"/>
      <c r="AR744" s="438"/>
      <c r="AS744" s="439"/>
      <c r="AT744" s="422"/>
      <c r="AU744" s="424"/>
      <c r="AV744" s="438"/>
      <c r="AW744" s="440"/>
      <c r="AX744" s="647" t="str">
        <f t="shared" si="262"/>
        <v/>
      </c>
      <c r="AY744" s="647" t="str">
        <f t="shared" si="263"/>
        <v/>
      </c>
      <c r="BA744" s="593">
        <f t="shared" si="264"/>
        <v>0</v>
      </c>
      <c r="BB744" s="593">
        <f t="shared" si="265"/>
        <v>0</v>
      </c>
      <c r="BC744" s="593">
        <f t="shared" si="266"/>
        <v>0</v>
      </c>
      <c r="BD744" s="593">
        <f t="shared" si="267"/>
        <v>0</v>
      </c>
      <c r="BE744" s="593">
        <f t="shared" si="268"/>
        <v>0</v>
      </c>
      <c r="BF744" s="593">
        <f t="shared" si="269"/>
        <v>0</v>
      </c>
      <c r="BG744" s="593">
        <f t="shared" si="270"/>
        <v>0</v>
      </c>
      <c r="BH744" s="593">
        <f t="shared" si="271"/>
        <v>0</v>
      </c>
      <c r="BI744" s="593">
        <f t="shared" si="272"/>
        <v>0</v>
      </c>
      <c r="BJ744" s="593">
        <f t="shared" si="273"/>
        <v>0</v>
      </c>
      <c r="BK744" s="593">
        <f t="shared" si="274"/>
        <v>0</v>
      </c>
      <c r="BL744" s="593">
        <f t="shared" si="275"/>
        <v>0</v>
      </c>
      <c r="BM744" s="593">
        <f t="shared" si="276"/>
        <v>0</v>
      </c>
      <c r="BO744" s="593">
        <f t="shared" si="277"/>
        <v>0</v>
      </c>
      <c r="CP744" s="592"/>
      <c r="CQ744" s="592"/>
    </row>
    <row r="745" spans="1:95" ht="37.5" customHeight="1" x14ac:dyDescent="0.15">
      <c r="A745" s="740" t="str">
        <f>IF(B745&lt;&gt;"",設定!$C$4,"")</f>
        <v/>
      </c>
      <c r="B745" s="741" t="str">
        <f t="shared" si="261"/>
        <v/>
      </c>
      <c r="C745" s="445">
        <f t="shared" si="278"/>
        <v>733</v>
      </c>
      <c r="D745" s="768"/>
      <c r="E745" s="422"/>
      <c r="F745" s="423"/>
      <c r="G745" s="424"/>
      <c r="H745" s="425"/>
      <c r="I745" s="426"/>
      <c r="J745" s="675" t="str">
        <f>IFERROR(IF(I745="","",VLOOKUP(I745,国・地域!A:C,2,FALSE)),"正しい番号を入力してください")</f>
        <v/>
      </c>
      <c r="K745" s="676" t="str">
        <f>IFERROR(IF(I745="","",VLOOKUP(I745,国・地域!A:C,3,FALSE)),"正しい番号を入力してください")</f>
        <v/>
      </c>
      <c r="L745" s="382"/>
      <c r="M745" s="429"/>
      <c r="N745" s="430"/>
      <c r="O745" s="430"/>
      <c r="P745" s="430"/>
      <c r="Q745" s="430"/>
      <c r="R745" s="430"/>
      <c r="S745" s="430"/>
      <c r="T745" s="430"/>
      <c r="U745" s="431"/>
      <c r="V745" s="432"/>
      <c r="W745" s="431"/>
      <c r="X745" s="432"/>
      <c r="Y745" s="433"/>
      <c r="Z745" s="434"/>
      <c r="AA745" s="435"/>
      <c r="AB745" s="436"/>
      <c r="AC745" s="435"/>
      <c r="AD745" s="434"/>
      <c r="AE745" s="437"/>
      <c r="AF745" s="436"/>
      <c r="AG745" s="435"/>
      <c r="AH745" s="434"/>
      <c r="AI745" s="437"/>
      <c r="AJ745" s="436"/>
      <c r="AK745" s="435"/>
      <c r="AL745" s="434"/>
      <c r="AM745" s="422"/>
      <c r="AN745" s="424"/>
      <c r="AO745" s="382"/>
      <c r="AP745" s="422"/>
      <c r="AQ745" s="424"/>
      <c r="AR745" s="438"/>
      <c r="AS745" s="439"/>
      <c r="AT745" s="422"/>
      <c r="AU745" s="424"/>
      <c r="AV745" s="438"/>
      <c r="AW745" s="440"/>
      <c r="AX745" s="647" t="str">
        <f t="shared" si="262"/>
        <v/>
      </c>
      <c r="AY745" s="647" t="str">
        <f t="shared" si="263"/>
        <v/>
      </c>
      <c r="BA745" s="593">
        <f t="shared" si="264"/>
        <v>0</v>
      </c>
      <c r="BB745" s="593">
        <f t="shared" si="265"/>
        <v>0</v>
      </c>
      <c r="BC745" s="593">
        <f t="shared" si="266"/>
        <v>0</v>
      </c>
      <c r="BD745" s="593">
        <f t="shared" si="267"/>
        <v>0</v>
      </c>
      <c r="BE745" s="593">
        <f t="shared" si="268"/>
        <v>0</v>
      </c>
      <c r="BF745" s="593">
        <f t="shared" si="269"/>
        <v>0</v>
      </c>
      <c r="BG745" s="593">
        <f t="shared" si="270"/>
        <v>0</v>
      </c>
      <c r="BH745" s="593">
        <f t="shared" si="271"/>
        <v>0</v>
      </c>
      <c r="BI745" s="593">
        <f t="shared" si="272"/>
        <v>0</v>
      </c>
      <c r="BJ745" s="593">
        <f t="shared" si="273"/>
        <v>0</v>
      </c>
      <c r="BK745" s="593">
        <f t="shared" si="274"/>
        <v>0</v>
      </c>
      <c r="BL745" s="593">
        <f t="shared" si="275"/>
        <v>0</v>
      </c>
      <c r="BM745" s="593">
        <f t="shared" si="276"/>
        <v>0</v>
      </c>
      <c r="BO745" s="593">
        <f t="shared" si="277"/>
        <v>0</v>
      </c>
      <c r="CP745" s="592"/>
      <c r="CQ745" s="592"/>
    </row>
    <row r="746" spans="1:95" ht="37.5" customHeight="1" x14ac:dyDescent="0.15">
      <c r="A746" s="740" t="str">
        <f>IF(B746&lt;&gt;"",設定!$C$4,"")</f>
        <v/>
      </c>
      <c r="B746" s="741" t="str">
        <f t="shared" si="261"/>
        <v/>
      </c>
      <c r="C746" s="445">
        <f t="shared" si="278"/>
        <v>734</v>
      </c>
      <c r="D746" s="768"/>
      <c r="E746" s="422"/>
      <c r="F746" s="423"/>
      <c r="G746" s="424"/>
      <c r="H746" s="425"/>
      <c r="I746" s="426"/>
      <c r="J746" s="675" t="str">
        <f>IFERROR(IF(I746="","",VLOOKUP(I746,国・地域!A:C,2,FALSE)),"正しい番号を入力してください")</f>
        <v/>
      </c>
      <c r="K746" s="676" t="str">
        <f>IFERROR(IF(I746="","",VLOOKUP(I746,国・地域!A:C,3,FALSE)),"正しい番号を入力してください")</f>
        <v/>
      </c>
      <c r="L746" s="382"/>
      <c r="M746" s="429"/>
      <c r="N746" s="430"/>
      <c r="O746" s="430"/>
      <c r="P746" s="430"/>
      <c r="Q746" s="430"/>
      <c r="R746" s="430"/>
      <c r="S746" s="430"/>
      <c r="T746" s="430"/>
      <c r="U746" s="431"/>
      <c r="V746" s="432"/>
      <c r="W746" s="431"/>
      <c r="X746" s="432"/>
      <c r="Y746" s="433"/>
      <c r="Z746" s="434"/>
      <c r="AA746" s="435"/>
      <c r="AB746" s="436"/>
      <c r="AC746" s="435"/>
      <c r="AD746" s="434"/>
      <c r="AE746" s="437"/>
      <c r="AF746" s="436"/>
      <c r="AG746" s="435"/>
      <c r="AH746" s="434"/>
      <c r="AI746" s="437"/>
      <c r="AJ746" s="436"/>
      <c r="AK746" s="435"/>
      <c r="AL746" s="434"/>
      <c r="AM746" s="422"/>
      <c r="AN746" s="424"/>
      <c r="AO746" s="382"/>
      <c r="AP746" s="422"/>
      <c r="AQ746" s="424"/>
      <c r="AR746" s="438"/>
      <c r="AS746" s="439"/>
      <c r="AT746" s="422"/>
      <c r="AU746" s="424"/>
      <c r="AV746" s="438"/>
      <c r="AW746" s="440"/>
      <c r="AX746" s="647" t="str">
        <f t="shared" si="262"/>
        <v/>
      </c>
      <c r="AY746" s="647" t="str">
        <f t="shared" si="263"/>
        <v/>
      </c>
      <c r="BA746" s="593">
        <f t="shared" si="264"/>
        <v>0</v>
      </c>
      <c r="BB746" s="593">
        <f t="shared" si="265"/>
        <v>0</v>
      </c>
      <c r="BC746" s="593">
        <f t="shared" si="266"/>
        <v>0</v>
      </c>
      <c r="BD746" s="593">
        <f t="shared" si="267"/>
        <v>0</v>
      </c>
      <c r="BE746" s="593">
        <f t="shared" si="268"/>
        <v>0</v>
      </c>
      <c r="BF746" s="593">
        <f t="shared" si="269"/>
        <v>0</v>
      </c>
      <c r="BG746" s="593">
        <f t="shared" si="270"/>
        <v>0</v>
      </c>
      <c r="BH746" s="593">
        <f t="shared" si="271"/>
        <v>0</v>
      </c>
      <c r="BI746" s="593">
        <f t="shared" si="272"/>
        <v>0</v>
      </c>
      <c r="BJ746" s="593">
        <f t="shared" si="273"/>
        <v>0</v>
      </c>
      <c r="BK746" s="593">
        <f t="shared" si="274"/>
        <v>0</v>
      </c>
      <c r="BL746" s="593">
        <f t="shared" si="275"/>
        <v>0</v>
      </c>
      <c r="BM746" s="593">
        <f t="shared" si="276"/>
        <v>0</v>
      </c>
      <c r="BO746" s="593">
        <f t="shared" si="277"/>
        <v>0</v>
      </c>
      <c r="CP746" s="592"/>
      <c r="CQ746" s="592"/>
    </row>
    <row r="747" spans="1:95" ht="37.5" customHeight="1" x14ac:dyDescent="0.15">
      <c r="A747" s="740" t="str">
        <f>IF(B747&lt;&gt;"",設定!$C$4,"")</f>
        <v/>
      </c>
      <c r="B747" s="741" t="str">
        <f t="shared" si="261"/>
        <v/>
      </c>
      <c r="C747" s="445">
        <f t="shared" si="278"/>
        <v>735</v>
      </c>
      <c r="D747" s="768"/>
      <c r="E747" s="422"/>
      <c r="F747" s="423"/>
      <c r="G747" s="424"/>
      <c r="H747" s="425"/>
      <c r="I747" s="426"/>
      <c r="J747" s="675" t="str">
        <f>IFERROR(IF(I747="","",VLOOKUP(I747,国・地域!A:C,2,FALSE)),"正しい番号を入力してください")</f>
        <v/>
      </c>
      <c r="K747" s="676" t="str">
        <f>IFERROR(IF(I747="","",VLOOKUP(I747,国・地域!A:C,3,FALSE)),"正しい番号を入力してください")</f>
        <v/>
      </c>
      <c r="L747" s="382"/>
      <c r="M747" s="429"/>
      <c r="N747" s="430"/>
      <c r="O747" s="430"/>
      <c r="P747" s="430"/>
      <c r="Q747" s="430"/>
      <c r="R747" s="430"/>
      <c r="S747" s="430"/>
      <c r="T747" s="430"/>
      <c r="U747" s="431"/>
      <c r="V747" s="432"/>
      <c r="W747" s="431"/>
      <c r="X747" s="432"/>
      <c r="Y747" s="433"/>
      <c r="Z747" s="434"/>
      <c r="AA747" s="435"/>
      <c r="AB747" s="436"/>
      <c r="AC747" s="435"/>
      <c r="AD747" s="434"/>
      <c r="AE747" s="437"/>
      <c r="AF747" s="436"/>
      <c r="AG747" s="435"/>
      <c r="AH747" s="434"/>
      <c r="AI747" s="437"/>
      <c r="AJ747" s="436"/>
      <c r="AK747" s="435"/>
      <c r="AL747" s="434"/>
      <c r="AM747" s="422"/>
      <c r="AN747" s="424"/>
      <c r="AO747" s="382"/>
      <c r="AP747" s="422"/>
      <c r="AQ747" s="424"/>
      <c r="AR747" s="438"/>
      <c r="AS747" s="439"/>
      <c r="AT747" s="422"/>
      <c r="AU747" s="424"/>
      <c r="AV747" s="438"/>
      <c r="AW747" s="440"/>
      <c r="AX747" s="647" t="str">
        <f t="shared" si="262"/>
        <v/>
      </c>
      <c r="AY747" s="647" t="str">
        <f t="shared" si="263"/>
        <v/>
      </c>
      <c r="BA747" s="593">
        <f t="shared" si="264"/>
        <v>0</v>
      </c>
      <c r="BB747" s="593">
        <f t="shared" si="265"/>
        <v>0</v>
      </c>
      <c r="BC747" s="593">
        <f t="shared" si="266"/>
        <v>0</v>
      </c>
      <c r="BD747" s="593">
        <f t="shared" si="267"/>
        <v>0</v>
      </c>
      <c r="BE747" s="593">
        <f t="shared" si="268"/>
        <v>0</v>
      </c>
      <c r="BF747" s="593">
        <f t="shared" si="269"/>
        <v>0</v>
      </c>
      <c r="BG747" s="593">
        <f t="shared" si="270"/>
        <v>0</v>
      </c>
      <c r="BH747" s="593">
        <f t="shared" si="271"/>
        <v>0</v>
      </c>
      <c r="BI747" s="593">
        <f t="shared" si="272"/>
        <v>0</v>
      </c>
      <c r="BJ747" s="593">
        <f t="shared" si="273"/>
        <v>0</v>
      </c>
      <c r="BK747" s="593">
        <f t="shared" si="274"/>
        <v>0</v>
      </c>
      <c r="BL747" s="593">
        <f t="shared" si="275"/>
        <v>0</v>
      </c>
      <c r="BM747" s="593">
        <f t="shared" si="276"/>
        <v>0</v>
      </c>
      <c r="BO747" s="593">
        <f t="shared" si="277"/>
        <v>0</v>
      </c>
      <c r="CP747" s="592"/>
      <c r="CQ747" s="592"/>
    </row>
    <row r="748" spans="1:95" ht="37.5" customHeight="1" x14ac:dyDescent="0.15">
      <c r="A748" s="740" t="str">
        <f>IF(B748&lt;&gt;"",設定!$C$4,"")</f>
        <v/>
      </c>
      <c r="B748" s="741" t="str">
        <f t="shared" si="261"/>
        <v/>
      </c>
      <c r="C748" s="445">
        <f t="shared" si="278"/>
        <v>736</v>
      </c>
      <c r="D748" s="768"/>
      <c r="E748" s="422"/>
      <c r="F748" s="423"/>
      <c r="G748" s="424"/>
      <c r="H748" s="425"/>
      <c r="I748" s="426"/>
      <c r="J748" s="675" t="str">
        <f>IFERROR(IF(I748="","",VLOOKUP(I748,国・地域!A:C,2,FALSE)),"正しい番号を入力してください")</f>
        <v/>
      </c>
      <c r="K748" s="676" t="str">
        <f>IFERROR(IF(I748="","",VLOOKUP(I748,国・地域!A:C,3,FALSE)),"正しい番号を入力してください")</f>
        <v/>
      </c>
      <c r="L748" s="382"/>
      <c r="M748" s="429"/>
      <c r="N748" s="430"/>
      <c r="O748" s="430"/>
      <c r="P748" s="430"/>
      <c r="Q748" s="430"/>
      <c r="R748" s="430"/>
      <c r="S748" s="430"/>
      <c r="T748" s="430"/>
      <c r="U748" s="431"/>
      <c r="V748" s="432"/>
      <c r="W748" s="431"/>
      <c r="X748" s="432"/>
      <c r="Y748" s="433"/>
      <c r="Z748" s="434"/>
      <c r="AA748" s="435"/>
      <c r="AB748" s="436"/>
      <c r="AC748" s="435"/>
      <c r="AD748" s="434"/>
      <c r="AE748" s="437"/>
      <c r="AF748" s="436"/>
      <c r="AG748" s="435"/>
      <c r="AH748" s="434"/>
      <c r="AI748" s="437"/>
      <c r="AJ748" s="436"/>
      <c r="AK748" s="435"/>
      <c r="AL748" s="434"/>
      <c r="AM748" s="422"/>
      <c r="AN748" s="424"/>
      <c r="AO748" s="382"/>
      <c r="AP748" s="422"/>
      <c r="AQ748" s="424"/>
      <c r="AR748" s="438"/>
      <c r="AS748" s="439"/>
      <c r="AT748" s="422"/>
      <c r="AU748" s="424"/>
      <c r="AV748" s="438"/>
      <c r="AW748" s="440"/>
      <c r="AX748" s="647" t="str">
        <f t="shared" si="262"/>
        <v/>
      </c>
      <c r="AY748" s="647" t="str">
        <f t="shared" si="263"/>
        <v/>
      </c>
      <c r="BA748" s="593">
        <f t="shared" si="264"/>
        <v>0</v>
      </c>
      <c r="BB748" s="593">
        <f t="shared" si="265"/>
        <v>0</v>
      </c>
      <c r="BC748" s="593">
        <f t="shared" si="266"/>
        <v>0</v>
      </c>
      <c r="BD748" s="593">
        <f t="shared" si="267"/>
        <v>0</v>
      </c>
      <c r="BE748" s="593">
        <f t="shared" si="268"/>
        <v>0</v>
      </c>
      <c r="BF748" s="593">
        <f t="shared" si="269"/>
        <v>0</v>
      </c>
      <c r="BG748" s="593">
        <f t="shared" si="270"/>
        <v>0</v>
      </c>
      <c r="BH748" s="593">
        <f t="shared" si="271"/>
        <v>0</v>
      </c>
      <c r="BI748" s="593">
        <f t="shared" si="272"/>
        <v>0</v>
      </c>
      <c r="BJ748" s="593">
        <f t="shared" si="273"/>
        <v>0</v>
      </c>
      <c r="BK748" s="593">
        <f t="shared" si="274"/>
        <v>0</v>
      </c>
      <c r="BL748" s="593">
        <f t="shared" si="275"/>
        <v>0</v>
      </c>
      <c r="BM748" s="593">
        <f t="shared" si="276"/>
        <v>0</v>
      </c>
      <c r="BO748" s="593">
        <f t="shared" si="277"/>
        <v>0</v>
      </c>
      <c r="CP748" s="592"/>
      <c r="CQ748" s="592"/>
    </row>
    <row r="749" spans="1:95" ht="37.5" customHeight="1" x14ac:dyDescent="0.15">
      <c r="A749" s="740" t="str">
        <f>IF(B749&lt;&gt;"",設定!$C$4,"")</f>
        <v/>
      </c>
      <c r="B749" s="741" t="str">
        <f t="shared" si="261"/>
        <v/>
      </c>
      <c r="C749" s="445">
        <f t="shared" si="278"/>
        <v>737</v>
      </c>
      <c r="D749" s="768"/>
      <c r="E749" s="422"/>
      <c r="F749" s="423"/>
      <c r="G749" s="424"/>
      <c r="H749" s="425"/>
      <c r="I749" s="426"/>
      <c r="J749" s="675" t="str">
        <f>IFERROR(IF(I749="","",VLOOKUP(I749,国・地域!A:C,2,FALSE)),"正しい番号を入力してください")</f>
        <v/>
      </c>
      <c r="K749" s="676" t="str">
        <f>IFERROR(IF(I749="","",VLOOKUP(I749,国・地域!A:C,3,FALSE)),"正しい番号を入力してください")</f>
        <v/>
      </c>
      <c r="L749" s="382"/>
      <c r="M749" s="429"/>
      <c r="N749" s="430"/>
      <c r="O749" s="430"/>
      <c r="P749" s="430"/>
      <c r="Q749" s="430"/>
      <c r="R749" s="430"/>
      <c r="S749" s="430"/>
      <c r="T749" s="430"/>
      <c r="U749" s="431"/>
      <c r="V749" s="432"/>
      <c r="W749" s="431"/>
      <c r="X749" s="432"/>
      <c r="Y749" s="433"/>
      <c r="Z749" s="434"/>
      <c r="AA749" s="435"/>
      <c r="AB749" s="436"/>
      <c r="AC749" s="435"/>
      <c r="AD749" s="434"/>
      <c r="AE749" s="437"/>
      <c r="AF749" s="436"/>
      <c r="AG749" s="435"/>
      <c r="AH749" s="434"/>
      <c r="AI749" s="437"/>
      <c r="AJ749" s="436"/>
      <c r="AK749" s="435"/>
      <c r="AL749" s="434"/>
      <c r="AM749" s="422"/>
      <c r="AN749" s="424"/>
      <c r="AO749" s="382"/>
      <c r="AP749" s="422"/>
      <c r="AQ749" s="424"/>
      <c r="AR749" s="438"/>
      <c r="AS749" s="439"/>
      <c r="AT749" s="422"/>
      <c r="AU749" s="424"/>
      <c r="AV749" s="438"/>
      <c r="AW749" s="440"/>
      <c r="AX749" s="647" t="str">
        <f t="shared" si="262"/>
        <v/>
      </c>
      <c r="AY749" s="647" t="str">
        <f t="shared" si="263"/>
        <v/>
      </c>
      <c r="BA749" s="593">
        <f t="shared" si="264"/>
        <v>0</v>
      </c>
      <c r="BB749" s="593">
        <f t="shared" si="265"/>
        <v>0</v>
      </c>
      <c r="BC749" s="593">
        <f t="shared" si="266"/>
        <v>0</v>
      </c>
      <c r="BD749" s="593">
        <f t="shared" si="267"/>
        <v>0</v>
      </c>
      <c r="BE749" s="593">
        <f t="shared" si="268"/>
        <v>0</v>
      </c>
      <c r="BF749" s="593">
        <f t="shared" si="269"/>
        <v>0</v>
      </c>
      <c r="BG749" s="593">
        <f t="shared" si="270"/>
        <v>0</v>
      </c>
      <c r="BH749" s="593">
        <f t="shared" si="271"/>
        <v>0</v>
      </c>
      <c r="BI749" s="593">
        <f t="shared" si="272"/>
        <v>0</v>
      </c>
      <c r="BJ749" s="593">
        <f t="shared" si="273"/>
        <v>0</v>
      </c>
      <c r="BK749" s="593">
        <f t="shared" si="274"/>
        <v>0</v>
      </c>
      <c r="BL749" s="593">
        <f t="shared" si="275"/>
        <v>0</v>
      </c>
      <c r="BM749" s="593">
        <f t="shared" si="276"/>
        <v>0</v>
      </c>
      <c r="BO749" s="593">
        <f t="shared" si="277"/>
        <v>0</v>
      </c>
      <c r="CP749" s="592"/>
      <c r="CQ749" s="592"/>
    </row>
    <row r="750" spans="1:95" ht="37.5" customHeight="1" x14ac:dyDescent="0.15">
      <c r="A750" s="740" t="str">
        <f>IF(B750&lt;&gt;"",設定!$C$4,"")</f>
        <v/>
      </c>
      <c r="B750" s="741" t="str">
        <f t="shared" si="261"/>
        <v/>
      </c>
      <c r="C750" s="445">
        <f t="shared" si="278"/>
        <v>738</v>
      </c>
      <c r="D750" s="768"/>
      <c r="E750" s="422"/>
      <c r="F750" s="423"/>
      <c r="G750" s="424"/>
      <c r="H750" s="425"/>
      <c r="I750" s="426"/>
      <c r="J750" s="675" t="str">
        <f>IFERROR(IF(I750="","",VLOOKUP(I750,国・地域!A:C,2,FALSE)),"正しい番号を入力してください")</f>
        <v/>
      </c>
      <c r="K750" s="676" t="str">
        <f>IFERROR(IF(I750="","",VLOOKUP(I750,国・地域!A:C,3,FALSE)),"正しい番号を入力してください")</f>
        <v/>
      </c>
      <c r="L750" s="382"/>
      <c r="M750" s="429"/>
      <c r="N750" s="430"/>
      <c r="O750" s="430"/>
      <c r="P750" s="430"/>
      <c r="Q750" s="430"/>
      <c r="R750" s="430"/>
      <c r="S750" s="430"/>
      <c r="T750" s="430"/>
      <c r="U750" s="431"/>
      <c r="V750" s="432"/>
      <c r="W750" s="431"/>
      <c r="X750" s="432"/>
      <c r="Y750" s="433"/>
      <c r="Z750" s="434"/>
      <c r="AA750" s="435"/>
      <c r="AB750" s="436"/>
      <c r="AC750" s="435"/>
      <c r="AD750" s="434"/>
      <c r="AE750" s="437"/>
      <c r="AF750" s="436"/>
      <c r="AG750" s="435"/>
      <c r="AH750" s="434"/>
      <c r="AI750" s="437"/>
      <c r="AJ750" s="436"/>
      <c r="AK750" s="435"/>
      <c r="AL750" s="434"/>
      <c r="AM750" s="422"/>
      <c r="AN750" s="424"/>
      <c r="AO750" s="382"/>
      <c r="AP750" s="422"/>
      <c r="AQ750" s="424"/>
      <c r="AR750" s="438"/>
      <c r="AS750" s="439"/>
      <c r="AT750" s="422"/>
      <c r="AU750" s="424"/>
      <c r="AV750" s="438"/>
      <c r="AW750" s="440"/>
      <c r="AX750" s="647" t="str">
        <f t="shared" si="262"/>
        <v/>
      </c>
      <c r="AY750" s="647" t="str">
        <f t="shared" si="263"/>
        <v/>
      </c>
      <c r="BA750" s="593">
        <f t="shared" si="264"/>
        <v>0</v>
      </c>
      <c r="BB750" s="593">
        <f t="shared" si="265"/>
        <v>0</v>
      </c>
      <c r="BC750" s="593">
        <f t="shared" si="266"/>
        <v>0</v>
      </c>
      <c r="BD750" s="593">
        <f t="shared" si="267"/>
        <v>0</v>
      </c>
      <c r="BE750" s="593">
        <f t="shared" si="268"/>
        <v>0</v>
      </c>
      <c r="BF750" s="593">
        <f t="shared" si="269"/>
        <v>0</v>
      </c>
      <c r="BG750" s="593">
        <f t="shared" si="270"/>
        <v>0</v>
      </c>
      <c r="BH750" s="593">
        <f t="shared" si="271"/>
        <v>0</v>
      </c>
      <c r="BI750" s="593">
        <f t="shared" si="272"/>
        <v>0</v>
      </c>
      <c r="BJ750" s="593">
        <f t="shared" si="273"/>
        <v>0</v>
      </c>
      <c r="BK750" s="593">
        <f t="shared" si="274"/>
        <v>0</v>
      </c>
      <c r="BL750" s="593">
        <f t="shared" si="275"/>
        <v>0</v>
      </c>
      <c r="BM750" s="593">
        <f t="shared" si="276"/>
        <v>0</v>
      </c>
      <c r="BO750" s="593">
        <f t="shared" si="277"/>
        <v>0</v>
      </c>
      <c r="CP750" s="592"/>
      <c r="CQ750" s="592"/>
    </row>
    <row r="751" spans="1:95" ht="37.5" customHeight="1" x14ac:dyDescent="0.15">
      <c r="A751" s="740" t="str">
        <f>IF(B751&lt;&gt;"",設定!$C$4,"")</f>
        <v/>
      </c>
      <c r="B751" s="741" t="str">
        <f t="shared" si="261"/>
        <v/>
      </c>
      <c r="C751" s="445">
        <f t="shared" si="278"/>
        <v>739</v>
      </c>
      <c r="D751" s="768"/>
      <c r="E751" s="422"/>
      <c r="F751" s="423"/>
      <c r="G751" s="424"/>
      <c r="H751" s="425"/>
      <c r="I751" s="426"/>
      <c r="J751" s="675" t="str">
        <f>IFERROR(IF(I751="","",VLOOKUP(I751,国・地域!A:C,2,FALSE)),"正しい番号を入力してください")</f>
        <v/>
      </c>
      <c r="K751" s="676" t="str">
        <f>IFERROR(IF(I751="","",VLOOKUP(I751,国・地域!A:C,3,FALSE)),"正しい番号を入力してください")</f>
        <v/>
      </c>
      <c r="L751" s="382"/>
      <c r="M751" s="429"/>
      <c r="N751" s="430"/>
      <c r="O751" s="430"/>
      <c r="P751" s="430"/>
      <c r="Q751" s="430"/>
      <c r="R751" s="430"/>
      <c r="S751" s="430"/>
      <c r="T751" s="430"/>
      <c r="U751" s="431"/>
      <c r="V751" s="432"/>
      <c r="W751" s="431"/>
      <c r="X751" s="432"/>
      <c r="Y751" s="433"/>
      <c r="Z751" s="434"/>
      <c r="AA751" s="435"/>
      <c r="AB751" s="436"/>
      <c r="AC751" s="435"/>
      <c r="AD751" s="434"/>
      <c r="AE751" s="437"/>
      <c r="AF751" s="436"/>
      <c r="AG751" s="435"/>
      <c r="AH751" s="434"/>
      <c r="AI751" s="437"/>
      <c r="AJ751" s="436"/>
      <c r="AK751" s="435"/>
      <c r="AL751" s="434"/>
      <c r="AM751" s="422"/>
      <c r="AN751" s="424"/>
      <c r="AO751" s="382"/>
      <c r="AP751" s="422"/>
      <c r="AQ751" s="424"/>
      <c r="AR751" s="438"/>
      <c r="AS751" s="439"/>
      <c r="AT751" s="422"/>
      <c r="AU751" s="424"/>
      <c r="AV751" s="438"/>
      <c r="AW751" s="440"/>
      <c r="AX751" s="647" t="str">
        <f t="shared" si="262"/>
        <v/>
      </c>
      <c r="AY751" s="647" t="str">
        <f t="shared" si="263"/>
        <v/>
      </c>
      <c r="BA751" s="593">
        <f t="shared" si="264"/>
        <v>0</v>
      </c>
      <c r="BB751" s="593">
        <f t="shared" si="265"/>
        <v>0</v>
      </c>
      <c r="BC751" s="593">
        <f t="shared" si="266"/>
        <v>0</v>
      </c>
      <c r="BD751" s="593">
        <f t="shared" si="267"/>
        <v>0</v>
      </c>
      <c r="BE751" s="593">
        <f t="shared" si="268"/>
        <v>0</v>
      </c>
      <c r="BF751" s="593">
        <f t="shared" si="269"/>
        <v>0</v>
      </c>
      <c r="BG751" s="593">
        <f t="shared" si="270"/>
        <v>0</v>
      </c>
      <c r="BH751" s="593">
        <f t="shared" si="271"/>
        <v>0</v>
      </c>
      <c r="BI751" s="593">
        <f t="shared" si="272"/>
        <v>0</v>
      </c>
      <c r="BJ751" s="593">
        <f t="shared" si="273"/>
        <v>0</v>
      </c>
      <c r="BK751" s="593">
        <f t="shared" si="274"/>
        <v>0</v>
      </c>
      <c r="BL751" s="593">
        <f t="shared" si="275"/>
        <v>0</v>
      </c>
      <c r="BM751" s="593">
        <f t="shared" si="276"/>
        <v>0</v>
      </c>
      <c r="BO751" s="593">
        <f t="shared" si="277"/>
        <v>0</v>
      </c>
      <c r="CP751" s="592"/>
      <c r="CQ751" s="592"/>
    </row>
    <row r="752" spans="1:95" ht="37.5" customHeight="1" x14ac:dyDescent="0.15">
      <c r="A752" s="740" t="str">
        <f>IF(B752&lt;&gt;"",設定!$C$4,"")</f>
        <v/>
      </c>
      <c r="B752" s="741" t="str">
        <f t="shared" si="261"/>
        <v/>
      </c>
      <c r="C752" s="445">
        <f t="shared" si="278"/>
        <v>740</v>
      </c>
      <c r="D752" s="768"/>
      <c r="E752" s="422"/>
      <c r="F752" s="423"/>
      <c r="G752" s="424"/>
      <c r="H752" s="425"/>
      <c r="I752" s="426"/>
      <c r="J752" s="675" t="str">
        <f>IFERROR(IF(I752="","",VLOOKUP(I752,国・地域!A:C,2,FALSE)),"正しい番号を入力してください")</f>
        <v/>
      </c>
      <c r="K752" s="676" t="str">
        <f>IFERROR(IF(I752="","",VLOOKUP(I752,国・地域!A:C,3,FALSE)),"正しい番号を入力してください")</f>
        <v/>
      </c>
      <c r="L752" s="382"/>
      <c r="M752" s="429"/>
      <c r="N752" s="430"/>
      <c r="O752" s="430"/>
      <c r="P752" s="430"/>
      <c r="Q752" s="430"/>
      <c r="R752" s="430"/>
      <c r="S752" s="430"/>
      <c r="T752" s="430"/>
      <c r="U752" s="431"/>
      <c r="V752" s="432"/>
      <c r="W752" s="431"/>
      <c r="X752" s="432"/>
      <c r="Y752" s="433"/>
      <c r="Z752" s="434"/>
      <c r="AA752" s="435"/>
      <c r="AB752" s="436"/>
      <c r="AC752" s="435"/>
      <c r="AD752" s="434"/>
      <c r="AE752" s="437"/>
      <c r="AF752" s="436"/>
      <c r="AG752" s="435"/>
      <c r="AH752" s="434"/>
      <c r="AI752" s="437"/>
      <c r="AJ752" s="436"/>
      <c r="AK752" s="435"/>
      <c r="AL752" s="434"/>
      <c r="AM752" s="422"/>
      <c r="AN752" s="424"/>
      <c r="AO752" s="382"/>
      <c r="AP752" s="422"/>
      <c r="AQ752" s="424"/>
      <c r="AR752" s="438"/>
      <c r="AS752" s="439"/>
      <c r="AT752" s="422"/>
      <c r="AU752" s="424"/>
      <c r="AV752" s="438"/>
      <c r="AW752" s="440"/>
      <c r="AX752" s="647" t="str">
        <f t="shared" si="262"/>
        <v/>
      </c>
      <c r="AY752" s="647" t="str">
        <f t="shared" si="263"/>
        <v/>
      </c>
      <c r="BA752" s="593">
        <f t="shared" si="264"/>
        <v>0</v>
      </c>
      <c r="BB752" s="593">
        <f t="shared" si="265"/>
        <v>0</v>
      </c>
      <c r="BC752" s="593">
        <f t="shared" si="266"/>
        <v>0</v>
      </c>
      <c r="BD752" s="593">
        <f t="shared" si="267"/>
        <v>0</v>
      </c>
      <c r="BE752" s="593">
        <f t="shared" si="268"/>
        <v>0</v>
      </c>
      <c r="BF752" s="593">
        <f t="shared" si="269"/>
        <v>0</v>
      </c>
      <c r="BG752" s="593">
        <f t="shared" si="270"/>
        <v>0</v>
      </c>
      <c r="BH752" s="593">
        <f t="shared" si="271"/>
        <v>0</v>
      </c>
      <c r="BI752" s="593">
        <f t="shared" si="272"/>
        <v>0</v>
      </c>
      <c r="BJ752" s="593">
        <f t="shared" si="273"/>
        <v>0</v>
      </c>
      <c r="BK752" s="593">
        <f t="shared" si="274"/>
        <v>0</v>
      </c>
      <c r="BL752" s="593">
        <f t="shared" si="275"/>
        <v>0</v>
      </c>
      <c r="BM752" s="593">
        <f t="shared" si="276"/>
        <v>0</v>
      </c>
      <c r="BO752" s="593">
        <f t="shared" si="277"/>
        <v>0</v>
      </c>
      <c r="CP752" s="592"/>
      <c r="CQ752" s="592"/>
    </row>
    <row r="753" spans="1:95" ht="37.5" customHeight="1" x14ac:dyDescent="0.15">
      <c r="A753" s="740" t="str">
        <f>IF(B753&lt;&gt;"",設定!$C$4,"")</f>
        <v/>
      </c>
      <c r="B753" s="741" t="str">
        <f t="shared" si="261"/>
        <v/>
      </c>
      <c r="C753" s="445">
        <f t="shared" si="278"/>
        <v>741</v>
      </c>
      <c r="D753" s="768"/>
      <c r="E753" s="422"/>
      <c r="F753" s="423"/>
      <c r="G753" s="424"/>
      <c r="H753" s="425"/>
      <c r="I753" s="426"/>
      <c r="J753" s="675" t="str">
        <f>IFERROR(IF(I753="","",VLOOKUP(I753,国・地域!A:C,2,FALSE)),"正しい番号を入力してください")</f>
        <v/>
      </c>
      <c r="K753" s="676" t="str">
        <f>IFERROR(IF(I753="","",VLOOKUP(I753,国・地域!A:C,3,FALSE)),"正しい番号を入力してください")</f>
        <v/>
      </c>
      <c r="L753" s="382"/>
      <c r="M753" s="429"/>
      <c r="N753" s="430"/>
      <c r="O753" s="430"/>
      <c r="P753" s="430"/>
      <c r="Q753" s="430"/>
      <c r="R753" s="430"/>
      <c r="S753" s="430"/>
      <c r="T753" s="430"/>
      <c r="U753" s="431"/>
      <c r="V753" s="432"/>
      <c r="W753" s="431"/>
      <c r="X753" s="432"/>
      <c r="Y753" s="433"/>
      <c r="Z753" s="434"/>
      <c r="AA753" s="435"/>
      <c r="AB753" s="436"/>
      <c r="AC753" s="435"/>
      <c r="AD753" s="434"/>
      <c r="AE753" s="437"/>
      <c r="AF753" s="436"/>
      <c r="AG753" s="435"/>
      <c r="AH753" s="434"/>
      <c r="AI753" s="437"/>
      <c r="AJ753" s="436"/>
      <c r="AK753" s="435"/>
      <c r="AL753" s="434"/>
      <c r="AM753" s="422"/>
      <c r="AN753" s="424"/>
      <c r="AO753" s="382"/>
      <c r="AP753" s="422"/>
      <c r="AQ753" s="424"/>
      <c r="AR753" s="438"/>
      <c r="AS753" s="439"/>
      <c r="AT753" s="422"/>
      <c r="AU753" s="424"/>
      <c r="AV753" s="438"/>
      <c r="AW753" s="440"/>
      <c r="AX753" s="647" t="str">
        <f t="shared" si="262"/>
        <v/>
      </c>
      <c r="AY753" s="647" t="str">
        <f t="shared" si="263"/>
        <v/>
      </c>
      <c r="BA753" s="593">
        <f t="shared" si="264"/>
        <v>0</v>
      </c>
      <c r="BB753" s="593">
        <f t="shared" si="265"/>
        <v>0</v>
      </c>
      <c r="BC753" s="593">
        <f t="shared" si="266"/>
        <v>0</v>
      </c>
      <c r="BD753" s="593">
        <f t="shared" si="267"/>
        <v>0</v>
      </c>
      <c r="BE753" s="593">
        <f t="shared" si="268"/>
        <v>0</v>
      </c>
      <c r="BF753" s="593">
        <f t="shared" si="269"/>
        <v>0</v>
      </c>
      <c r="BG753" s="593">
        <f t="shared" si="270"/>
        <v>0</v>
      </c>
      <c r="BH753" s="593">
        <f t="shared" si="271"/>
        <v>0</v>
      </c>
      <c r="BI753" s="593">
        <f t="shared" si="272"/>
        <v>0</v>
      </c>
      <c r="BJ753" s="593">
        <f t="shared" si="273"/>
        <v>0</v>
      </c>
      <c r="BK753" s="593">
        <f t="shared" si="274"/>
        <v>0</v>
      </c>
      <c r="BL753" s="593">
        <f t="shared" si="275"/>
        <v>0</v>
      </c>
      <c r="BM753" s="593">
        <f t="shared" si="276"/>
        <v>0</v>
      </c>
      <c r="BO753" s="593">
        <f t="shared" si="277"/>
        <v>0</v>
      </c>
      <c r="CP753" s="592"/>
      <c r="CQ753" s="592"/>
    </row>
    <row r="754" spans="1:95" ht="37.5" customHeight="1" x14ac:dyDescent="0.15">
      <c r="A754" s="740" t="str">
        <f>IF(B754&lt;&gt;"",設定!$C$4,"")</f>
        <v/>
      </c>
      <c r="B754" s="741" t="str">
        <f t="shared" si="261"/>
        <v/>
      </c>
      <c r="C754" s="445">
        <f t="shared" si="278"/>
        <v>742</v>
      </c>
      <c r="D754" s="768"/>
      <c r="E754" s="422"/>
      <c r="F754" s="423"/>
      <c r="G754" s="424"/>
      <c r="H754" s="425"/>
      <c r="I754" s="426"/>
      <c r="J754" s="675" t="str">
        <f>IFERROR(IF(I754="","",VLOOKUP(I754,国・地域!A:C,2,FALSE)),"正しい番号を入力してください")</f>
        <v/>
      </c>
      <c r="K754" s="676" t="str">
        <f>IFERROR(IF(I754="","",VLOOKUP(I754,国・地域!A:C,3,FALSE)),"正しい番号を入力してください")</f>
        <v/>
      </c>
      <c r="L754" s="382"/>
      <c r="M754" s="429"/>
      <c r="N754" s="430"/>
      <c r="O754" s="430"/>
      <c r="P754" s="430"/>
      <c r="Q754" s="430"/>
      <c r="R754" s="430"/>
      <c r="S754" s="430"/>
      <c r="T754" s="430"/>
      <c r="U754" s="431"/>
      <c r="V754" s="432"/>
      <c r="W754" s="431"/>
      <c r="X754" s="432"/>
      <c r="Y754" s="433"/>
      <c r="Z754" s="434"/>
      <c r="AA754" s="435"/>
      <c r="AB754" s="436"/>
      <c r="AC754" s="435"/>
      <c r="AD754" s="434"/>
      <c r="AE754" s="437"/>
      <c r="AF754" s="436"/>
      <c r="AG754" s="435"/>
      <c r="AH754" s="434"/>
      <c r="AI754" s="437"/>
      <c r="AJ754" s="436"/>
      <c r="AK754" s="435"/>
      <c r="AL754" s="434"/>
      <c r="AM754" s="422"/>
      <c r="AN754" s="424"/>
      <c r="AO754" s="382"/>
      <c r="AP754" s="422"/>
      <c r="AQ754" s="424"/>
      <c r="AR754" s="438"/>
      <c r="AS754" s="439"/>
      <c r="AT754" s="422"/>
      <c r="AU754" s="424"/>
      <c r="AV754" s="438"/>
      <c r="AW754" s="440"/>
      <c r="AX754" s="647" t="str">
        <f t="shared" si="262"/>
        <v/>
      </c>
      <c r="AY754" s="647" t="str">
        <f t="shared" si="263"/>
        <v/>
      </c>
      <c r="BA754" s="593">
        <f t="shared" si="264"/>
        <v>0</v>
      </c>
      <c r="BB754" s="593">
        <f t="shared" si="265"/>
        <v>0</v>
      </c>
      <c r="BC754" s="593">
        <f t="shared" si="266"/>
        <v>0</v>
      </c>
      <c r="BD754" s="593">
        <f t="shared" si="267"/>
        <v>0</v>
      </c>
      <c r="BE754" s="593">
        <f t="shared" si="268"/>
        <v>0</v>
      </c>
      <c r="BF754" s="593">
        <f t="shared" si="269"/>
        <v>0</v>
      </c>
      <c r="BG754" s="593">
        <f t="shared" si="270"/>
        <v>0</v>
      </c>
      <c r="BH754" s="593">
        <f t="shared" si="271"/>
        <v>0</v>
      </c>
      <c r="BI754" s="593">
        <f t="shared" si="272"/>
        <v>0</v>
      </c>
      <c r="BJ754" s="593">
        <f t="shared" si="273"/>
        <v>0</v>
      </c>
      <c r="BK754" s="593">
        <f t="shared" si="274"/>
        <v>0</v>
      </c>
      <c r="BL754" s="593">
        <f t="shared" si="275"/>
        <v>0</v>
      </c>
      <c r="BM754" s="593">
        <f t="shared" si="276"/>
        <v>0</v>
      </c>
      <c r="BO754" s="593">
        <f t="shared" si="277"/>
        <v>0</v>
      </c>
      <c r="CP754" s="592"/>
      <c r="CQ754" s="592"/>
    </row>
    <row r="755" spans="1:95" ht="37.5" customHeight="1" x14ac:dyDescent="0.15">
      <c r="A755" s="740" t="str">
        <f>IF(B755&lt;&gt;"",設定!$C$4,"")</f>
        <v/>
      </c>
      <c r="B755" s="741" t="str">
        <f t="shared" si="261"/>
        <v/>
      </c>
      <c r="C755" s="445">
        <f t="shared" si="278"/>
        <v>743</v>
      </c>
      <c r="D755" s="768"/>
      <c r="E755" s="422"/>
      <c r="F755" s="423"/>
      <c r="G755" s="424"/>
      <c r="H755" s="425"/>
      <c r="I755" s="426"/>
      <c r="J755" s="675" t="str">
        <f>IFERROR(IF(I755="","",VLOOKUP(I755,国・地域!A:C,2,FALSE)),"正しい番号を入力してください")</f>
        <v/>
      </c>
      <c r="K755" s="676" t="str">
        <f>IFERROR(IF(I755="","",VLOOKUP(I755,国・地域!A:C,3,FALSE)),"正しい番号を入力してください")</f>
        <v/>
      </c>
      <c r="L755" s="382"/>
      <c r="M755" s="429"/>
      <c r="N755" s="430"/>
      <c r="O755" s="430"/>
      <c r="P755" s="430"/>
      <c r="Q755" s="430"/>
      <c r="R755" s="430"/>
      <c r="S755" s="430"/>
      <c r="T755" s="430"/>
      <c r="U755" s="431"/>
      <c r="V755" s="432"/>
      <c r="W755" s="431"/>
      <c r="X755" s="432"/>
      <c r="Y755" s="433"/>
      <c r="Z755" s="434"/>
      <c r="AA755" s="435"/>
      <c r="AB755" s="436"/>
      <c r="AC755" s="435"/>
      <c r="AD755" s="434"/>
      <c r="AE755" s="437"/>
      <c r="AF755" s="436"/>
      <c r="AG755" s="435"/>
      <c r="AH755" s="434"/>
      <c r="AI755" s="437"/>
      <c r="AJ755" s="436"/>
      <c r="AK755" s="435"/>
      <c r="AL755" s="434"/>
      <c r="AM755" s="422"/>
      <c r="AN755" s="424"/>
      <c r="AO755" s="382"/>
      <c r="AP755" s="422"/>
      <c r="AQ755" s="424"/>
      <c r="AR755" s="438"/>
      <c r="AS755" s="439"/>
      <c r="AT755" s="422"/>
      <c r="AU755" s="424"/>
      <c r="AV755" s="438"/>
      <c r="AW755" s="440"/>
      <c r="AX755" s="647" t="str">
        <f t="shared" si="262"/>
        <v/>
      </c>
      <c r="AY755" s="647" t="str">
        <f t="shared" si="263"/>
        <v/>
      </c>
      <c r="BA755" s="593">
        <f t="shared" si="264"/>
        <v>0</v>
      </c>
      <c r="BB755" s="593">
        <f t="shared" si="265"/>
        <v>0</v>
      </c>
      <c r="BC755" s="593">
        <f t="shared" si="266"/>
        <v>0</v>
      </c>
      <c r="BD755" s="593">
        <f t="shared" si="267"/>
        <v>0</v>
      </c>
      <c r="BE755" s="593">
        <f t="shared" si="268"/>
        <v>0</v>
      </c>
      <c r="BF755" s="593">
        <f t="shared" si="269"/>
        <v>0</v>
      </c>
      <c r="BG755" s="593">
        <f t="shared" si="270"/>
        <v>0</v>
      </c>
      <c r="BH755" s="593">
        <f t="shared" si="271"/>
        <v>0</v>
      </c>
      <c r="BI755" s="593">
        <f t="shared" si="272"/>
        <v>0</v>
      </c>
      <c r="BJ755" s="593">
        <f t="shared" si="273"/>
        <v>0</v>
      </c>
      <c r="BK755" s="593">
        <f t="shared" si="274"/>
        <v>0</v>
      </c>
      <c r="BL755" s="593">
        <f t="shared" si="275"/>
        <v>0</v>
      </c>
      <c r="BM755" s="593">
        <f t="shared" si="276"/>
        <v>0</v>
      </c>
      <c r="BO755" s="593">
        <f t="shared" si="277"/>
        <v>0</v>
      </c>
      <c r="CP755" s="592"/>
      <c r="CQ755" s="592"/>
    </row>
    <row r="756" spans="1:95" ht="37.5" customHeight="1" x14ac:dyDescent="0.15">
      <c r="A756" s="740" t="str">
        <f>IF(B756&lt;&gt;"",設定!$C$4,"")</f>
        <v/>
      </c>
      <c r="B756" s="741" t="str">
        <f t="shared" si="261"/>
        <v/>
      </c>
      <c r="C756" s="445">
        <f t="shared" si="278"/>
        <v>744</v>
      </c>
      <c r="D756" s="768"/>
      <c r="E756" s="422"/>
      <c r="F756" s="423"/>
      <c r="G756" s="424"/>
      <c r="H756" s="425"/>
      <c r="I756" s="426"/>
      <c r="J756" s="675" t="str">
        <f>IFERROR(IF(I756="","",VLOOKUP(I756,国・地域!A:C,2,FALSE)),"正しい番号を入力してください")</f>
        <v/>
      </c>
      <c r="K756" s="676" t="str">
        <f>IFERROR(IF(I756="","",VLOOKUP(I756,国・地域!A:C,3,FALSE)),"正しい番号を入力してください")</f>
        <v/>
      </c>
      <c r="L756" s="382"/>
      <c r="M756" s="429"/>
      <c r="N756" s="430"/>
      <c r="O756" s="430"/>
      <c r="P756" s="430"/>
      <c r="Q756" s="430"/>
      <c r="R756" s="430"/>
      <c r="S756" s="430"/>
      <c r="T756" s="430"/>
      <c r="U756" s="431"/>
      <c r="V756" s="432"/>
      <c r="W756" s="431"/>
      <c r="X756" s="432"/>
      <c r="Y756" s="433"/>
      <c r="Z756" s="434"/>
      <c r="AA756" s="435"/>
      <c r="AB756" s="436"/>
      <c r="AC756" s="435"/>
      <c r="AD756" s="434"/>
      <c r="AE756" s="437"/>
      <c r="AF756" s="436"/>
      <c r="AG756" s="435"/>
      <c r="AH756" s="434"/>
      <c r="AI756" s="437"/>
      <c r="AJ756" s="436"/>
      <c r="AK756" s="435"/>
      <c r="AL756" s="434"/>
      <c r="AM756" s="422"/>
      <c r="AN756" s="424"/>
      <c r="AO756" s="382"/>
      <c r="AP756" s="422"/>
      <c r="AQ756" s="424"/>
      <c r="AR756" s="438"/>
      <c r="AS756" s="439"/>
      <c r="AT756" s="422"/>
      <c r="AU756" s="424"/>
      <c r="AV756" s="438"/>
      <c r="AW756" s="440"/>
      <c r="AX756" s="647" t="str">
        <f t="shared" si="262"/>
        <v/>
      </c>
      <c r="AY756" s="647" t="str">
        <f t="shared" si="263"/>
        <v/>
      </c>
      <c r="BA756" s="593">
        <f t="shared" si="264"/>
        <v>0</v>
      </c>
      <c r="BB756" s="593">
        <f t="shared" si="265"/>
        <v>0</v>
      </c>
      <c r="BC756" s="593">
        <f t="shared" si="266"/>
        <v>0</v>
      </c>
      <c r="BD756" s="593">
        <f t="shared" si="267"/>
        <v>0</v>
      </c>
      <c r="BE756" s="593">
        <f t="shared" si="268"/>
        <v>0</v>
      </c>
      <c r="BF756" s="593">
        <f t="shared" si="269"/>
        <v>0</v>
      </c>
      <c r="BG756" s="593">
        <f t="shared" si="270"/>
        <v>0</v>
      </c>
      <c r="BH756" s="593">
        <f t="shared" si="271"/>
        <v>0</v>
      </c>
      <c r="BI756" s="593">
        <f t="shared" si="272"/>
        <v>0</v>
      </c>
      <c r="BJ756" s="593">
        <f t="shared" si="273"/>
        <v>0</v>
      </c>
      <c r="BK756" s="593">
        <f t="shared" si="274"/>
        <v>0</v>
      </c>
      <c r="BL756" s="593">
        <f t="shared" si="275"/>
        <v>0</v>
      </c>
      <c r="BM756" s="593">
        <f t="shared" si="276"/>
        <v>0</v>
      </c>
      <c r="BO756" s="593">
        <f t="shared" si="277"/>
        <v>0</v>
      </c>
      <c r="CP756" s="592"/>
      <c r="CQ756" s="592"/>
    </row>
    <row r="757" spans="1:95" ht="37.5" customHeight="1" x14ac:dyDescent="0.15">
      <c r="A757" s="740" t="str">
        <f>IF(B757&lt;&gt;"",設定!$C$4,"")</f>
        <v/>
      </c>
      <c r="B757" s="741" t="str">
        <f t="shared" si="261"/>
        <v/>
      </c>
      <c r="C757" s="445">
        <f t="shared" si="278"/>
        <v>745</v>
      </c>
      <c r="D757" s="768"/>
      <c r="E757" s="422"/>
      <c r="F757" s="423"/>
      <c r="G757" s="424"/>
      <c r="H757" s="425"/>
      <c r="I757" s="426"/>
      <c r="J757" s="675" t="str">
        <f>IFERROR(IF(I757="","",VLOOKUP(I757,国・地域!A:C,2,FALSE)),"正しい番号を入力してください")</f>
        <v/>
      </c>
      <c r="K757" s="676" t="str">
        <f>IFERROR(IF(I757="","",VLOOKUP(I757,国・地域!A:C,3,FALSE)),"正しい番号を入力してください")</f>
        <v/>
      </c>
      <c r="L757" s="382"/>
      <c r="M757" s="429"/>
      <c r="N757" s="430"/>
      <c r="O757" s="430"/>
      <c r="P757" s="430"/>
      <c r="Q757" s="430"/>
      <c r="R757" s="430"/>
      <c r="S757" s="430"/>
      <c r="T757" s="430"/>
      <c r="U757" s="431"/>
      <c r="V757" s="432"/>
      <c r="W757" s="431"/>
      <c r="X757" s="432"/>
      <c r="Y757" s="433"/>
      <c r="Z757" s="434"/>
      <c r="AA757" s="435"/>
      <c r="AB757" s="436"/>
      <c r="AC757" s="435"/>
      <c r="AD757" s="434"/>
      <c r="AE757" s="437"/>
      <c r="AF757" s="436"/>
      <c r="AG757" s="435"/>
      <c r="AH757" s="434"/>
      <c r="AI757" s="437"/>
      <c r="AJ757" s="436"/>
      <c r="AK757" s="435"/>
      <c r="AL757" s="434"/>
      <c r="AM757" s="422"/>
      <c r="AN757" s="424"/>
      <c r="AO757" s="382"/>
      <c r="AP757" s="422"/>
      <c r="AQ757" s="424"/>
      <c r="AR757" s="438"/>
      <c r="AS757" s="439"/>
      <c r="AT757" s="422"/>
      <c r="AU757" s="424"/>
      <c r="AV757" s="438"/>
      <c r="AW757" s="440"/>
      <c r="AX757" s="647" t="str">
        <f t="shared" si="262"/>
        <v/>
      </c>
      <c r="AY757" s="647" t="str">
        <f t="shared" si="263"/>
        <v/>
      </c>
      <c r="BA757" s="593">
        <f t="shared" si="264"/>
        <v>0</v>
      </c>
      <c r="BB757" s="593">
        <f t="shared" si="265"/>
        <v>0</v>
      </c>
      <c r="BC757" s="593">
        <f t="shared" si="266"/>
        <v>0</v>
      </c>
      <c r="BD757" s="593">
        <f t="shared" si="267"/>
        <v>0</v>
      </c>
      <c r="BE757" s="593">
        <f t="shared" si="268"/>
        <v>0</v>
      </c>
      <c r="BF757" s="593">
        <f t="shared" si="269"/>
        <v>0</v>
      </c>
      <c r="BG757" s="593">
        <f t="shared" si="270"/>
        <v>0</v>
      </c>
      <c r="BH757" s="593">
        <f t="shared" si="271"/>
        <v>0</v>
      </c>
      <c r="BI757" s="593">
        <f t="shared" si="272"/>
        <v>0</v>
      </c>
      <c r="BJ757" s="593">
        <f t="shared" si="273"/>
        <v>0</v>
      </c>
      <c r="BK757" s="593">
        <f t="shared" si="274"/>
        <v>0</v>
      </c>
      <c r="BL757" s="593">
        <f t="shared" si="275"/>
        <v>0</v>
      </c>
      <c r="BM757" s="593">
        <f t="shared" si="276"/>
        <v>0</v>
      </c>
      <c r="BO757" s="593">
        <f t="shared" si="277"/>
        <v>0</v>
      </c>
      <c r="CP757" s="592"/>
      <c r="CQ757" s="592"/>
    </row>
    <row r="758" spans="1:95" ht="37.5" customHeight="1" x14ac:dyDescent="0.15">
      <c r="A758" s="740" t="str">
        <f>IF(B758&lt;&gt;"",設定!$C$4,"")</f>
        <v/>
      </c>
      <c r="B758" s="741" t="str">
        <f t="shared" si="261"/>
        <v/>
      </c>
      <c r="C758" s="445">
        <f t="shared" si="278"/>
        <v>746</v>
      </c>
      <c r="D758" s="768"/>
      <c r="E758" s="422"/>
      <c r="F758" s="423"/>
      <c r="G758" s="424"/>
      <c r="H758" s="425"/>
      <c r="I758" s="426"/>
      <c r="J758" s="675" t="str">
        <f>IFERROR(IF(I758="","",VLOOKUP(I758,国・地域!A:C,2,FALSE)),"正しい番号を入力してください")</f>
        <v/>
      </c>
      <c r="K758" s="676" t="str">
        <f>IFERROR(IF(I758="","",VLOOKUP(I758,国・地域!A:C,3,FALSE)),"正しい番号を入力してください")</f>
        <v/>
      </c>
      <c r="L758" s="382"/>
      <c r="M758" s="429"/>
      <c r="N758" s="430"/>
      <c r="O758" s="430"/>
      <c r="P758" s="430"/>
      <c r="Q758" s="430"/>
      <c r="R758" s="430"/>
      <c r="S758" s="430"/>
      <c r="T758" s="430"/>
      <c r="U758" s="431"/>
      <c r="V758" s="432"/>
      <c r="W758" s="431"/>
      <c r="X758" s="432"/>
      <c r="Y758" s="433"/>
      <c r="Z758" s="434"/>
      <c r="AA758" s="435"/>
      <c r="AB758" s="436"/>
      <c r="AC758" s="435"/>
      <c r="AD758" s="434"/>
      <c r="AE758" s="437"/>
      <c r="AF758" s="436"/>
      <c r="AG758" s="435"/>
      <c r="AH758" s="434"/>
      <c r="AI758" s="437"/>
      <c r="AJ758" s="436"/>
      <c r="AK758" s="435"/>
      <c r="AL758" s="434"/>
      <c r="AM758" s="422"/>
      <c r="AN758" s="424"/>
      <c r="AO758" s="382"/>
      <c r="AP758" s="422"/>
      <c r="AQ758" s="424"/>
      <c r="AR758" s="438"/>
      <c r="AS758" s="439"/>
      <c r="AT758" s="422"/>
      <c r="AU758" s="424"/>
      <c r="AV758" s="438"/>
      <c r="AW758" s="440"/>
      <c r="AX758" s="647" t="str">
        <f t="shared" si="262"/>
        <v/>
      </c>
      <c r="AY758" s="647" t="str">
        <f t="shared" si="263"/>
        <v/>
      </c>
      <c r="BA758" s="593">
        <f t="shared" si="264"/>
        <v>0</v>
      </c>
      <c r="BB758" s="593">
        <f t="shared" si="265"/>
        <v>0</v>
      </c>
      <c r="BC758" s="593">
        <f t="shared" si="266"/>
        <v>0</v>
      </c>
      <c r="BD758" s="593">
        <f t="shared" si="267"/>
        <v>0</v>
      </c>
      <c r="BE758" s="593">
        <f t="shared" si="268"/>
        <v>0</v>
      </c>
      <c r="BF758" s="593">
        <f t="shared" si="269"/>
        <v>0</v>
      </c>
      <c r="BG758" s="593">
        <f t="shared" si="270"/>
        <v>0</v>
      </c>
      <c r="BH758" s="593">
        <f t="shared" si="271"/>
        <v>0</v>
      </c>
      <c r="BI758" s="593">
        <f t="shared" si="272"/>
        <v>0</v>
      </c>
      <c r="BJ758" s="593">
        <f t="shared" si="273"/>
        <v>0</v>
      </c>
      <c r="BK758" s="593">
        <f t="shared" si="274"/>
        <v>0</v>
      </c>
      <c r="BL758" s="593">
        <f t="shared" si="275"/>
        <v>0</v>
      </c>
      <c r="BM758" s="593">
        <f t="shared" si="276"/>
        <v>0</v>
      </c>
      <c r="BO758" s="593">
        <f t="shared" si="277"/>
        <v>0</v>
      </c>
      <c r="CP758" s="592"/>
      <c r="CQ758" s="592"/>
    </row>
    <row r="759" spans="1:95" ht="37.5" customHeight="1" x14ac:dyDescent="0.15">
      <c r="A759" s="740" t="str">
        <f>IF(B759&lt;&gt;"",設定!$C$4,"")</f>
        <v/>
      </c>
      <c r="B759" s="741" t="str">
        <f t="shared" si="261"/>
        <v/>
      </c>
      <c r="C759" s="445">
        <f t="shared" si="278"/>
        <v>747</v>
      </c>
      <c r="D759" s="768"/>
      <c r="E759" s="422"/>
      <c r="F759" s="423"/>
      <c r="G759" s="424"/>
      <c r="H759" s="425"/>
      <c r="I759" s="426"/>
      <c r="J759" s="675" t="str">
        <f>IFERROR(IF(I759="","",VLOOKUP(I759,国・地域!A:C,2,FALSE)),"正しい番号を入力してください")</f>
        <v/>
      </c>
      <c r="K759" s="676" t="str">
        <f>IFERROR(IF(I759="","",VLOOKUP(I759,国・地域!A:C,3,FALSE)),"正しい番号を入力してください")</f>
        <v/>
      </c>
      <c r="L759" s="382"/>
      <c r="M759" s="429"/>
      <c r="N759" s="430"/>
      <c r="O759" s="430"/>
      <c r="P759" s="430"/>
      <c r="Q759" s="430"/>
      <c r="R759" s="430"/>
      <c r="S759" s="430"/>
      <c r="T759" s="430"/>
      <c r="U759" s="431"/>
      <c r="V759" s="432"/>
      <c r="W759" s="431"/>
      <c r="X759" s="432"/>
      <c r="Y759" s="433"/>
      <c r="Z759" s="434"/>
      <c r="AA759" s="435"/>
      <c r="AB759" s="436"/>
      <c r="AC759" s="435"/>
      <c r="AD759" s="434"/>
      <c r="AE759" s="437"/>
      <c r="AF759" s="436"/>
      <c r="AG759" s="435"/>
      <c r="AH759" s="434"/>
      <c r="AI759" s="437"/>
      <c r="AJ759" s="436"/>
      <c r="AK759" s="435"/>
      <c r="AL759" s="434"/>
      <c r="AM759" s="422"/>
      <c r="AN759" s="424"/>
      <c r="AO759" s="382"/>
      <c r="AP759" s="422"/>
      <c r="AQ759" s="424"/>
      <c r="AR759" s="438"/>
      <c r="AS759" s="439"/>
      <c r="AT759" s="422"/>
      <c r="AU759" s="424"/>
      <c r="AV759" s="438"/>
      <c r="AW759" s="440"/>
      <c r="AX759" s="647" t="str">
        <f t="shared" si="262"/>
        <v/>
      </c>
      <c r="AY759" s="647" t="str">
        <f t="shared" si="263"/>
        <v/>
      </c>
      <c r="BA759" s="593">
        <f t="shared" si="264"/>
        <v>0</v>
      </c>
      <c r="BB759" s="593">
        <f t="shared" si="265"/>
        <v>0</v>
      </c>
      <c r="BC759" s="593">
        <f t="shared" si="266"/>
        <v>0</v>
      </c>
      <c r="BD759" s="593">
        <f t="shared" si="267"/>
        <v>0</v>
      </c>
      <c r="BE759" s="593">
        <f t="shared" si="268"/>
        <v>0</v>
      </c>
      <c r="BF759" s="593">
        <f t="shared" si="269"/>
        <v>0</v>
      </c>
      <c r="BG759" s="593">
        <f t="shared" si="270"/>
        <v>0</v>
      </c>
      <c r="BH759" s="593">
        <f t="shared" si="271"/>
        <v>0</v>
      </c>
      <c r="BI759" s="593">
        <f t="shared" si="272"/>
        <v>0</v>
      </c>
      <c r="BJ759" s="593">
        <f t="shared" si="273"/>
        <v>0</v>
      </c>
      <c r="BK759" s="593">
        <f t="shared" si="274"/>
        <v>0</v>
      </c>
      <c r="BL759" s="593">
        <f t="shared" si="275"/>
        <v>0</v>
      </c>
      <c r="BM759" s="593">
        <f t="shared" si="276"/>
        <v>0</v>
      </c>
      <c r="BO759" s="593">
        <f t="shared" si="277"/>
        <v>0</v>
      </c>
      <c r="CP759" s="592"/>
      <c r="CQ759" s="592"/>
    </row>
    <row r="760" spans="1:95" ht="37.5" customHeight="1" x14ac:dyDescent="0.15">
      <c r="A760" s="740" t="str">
        <f>IF(B760&lt;&gt;"",設定!$C$4,"")</f>
        <v/>
      </c>
      <c r="B760" s="741" t="str">
        <f t="shared" si="261"/>
        <v/>
      </c>
      <c r="C760" s="445">
        <f t="shared" si="278"/>
        <v>748</v>
      </c>
      <c r="D760" s="768"/>
      <c r="E760" s="422"/>
      <c r="F760" s="423"/>
      <c r="G760" s="424"/>
      <c r="H760" s="425"/>
      <c r="I760" s="426"/>
      <c r="J760" s="675" t="str">
        <f>IFERROR(IF(I760="","",VLOOKUP(I760,国・地域!A:C,2,FALSE)),"正しい番号を入力してください")</f>
        <v/>
      </c>
      <c r="K760" s="676" t="str">
        <f>IFERROR(IF(I760="","",VLOOKUP(I760,国・地域!A:C,3,FALSE)),"正しい番号を入力してください")</f>
        <v/>
      </c>
      <c r="L760" s="382"/>
      <c r="M760" s="429"/>
      <c r="N760" s="430"/>
      <c r="O760" s="430"/>
      <c r="P760" s="430"/>
      <c r="Q760" s="430"/>
      <c r="R760" s="430"/>
      <c r="S760" s="430"/>
      <c r="T760" s="430"/>
      <c r="U760" s="431"/>
      <c r="V760" s="432"/>
      <c r="W760" s="431"/>
      <c r="X760" s="432"/>
      <c r="Y760" s="433"/>
      <c r="Z760" s="434"/>
      <c r="AA760" s="435"/>
      <c r="AB760" s="436"/>
      <c r="AC760" s="435"/>
      <c r="AD760" s="434"/>
      <c r="AE760" s="437"/>
      <c r="AF760" s="436"/>
      <c r="AG760" s="435"/>
      <c r="AH760" s="434"/>
      <c r="AI760" s="437"/>
      <c r="AJ760" s="436"/>
      <c r="AK760" s="435"/>
      <c r="AL760" s="434"/>
      <c r="AM760" s="422"/>
      <c r="AN760" s="424"/>
      <c r="AO760" s="382"/>
      <c r="AP760" s="422"/>
      <c r="AQ760" s="424"/>
      <c r="AR760" s="438"/>
      <c r="AS760" s="439"/>
      <c r="AT760" s="422"/>
      <c r="AU760" s="424"/>
      <c r="AV760" s="438"/>
      <c r="AW760" s="440"/>
      <c r="AX760" s="647" t="str">
        <f t="shared" si="262"/>
        <v/>
      </c>
      <c r="AY760" s="647" t="str">
        <f t="shared" si="263"/>
        <v/>
      </c>
      <c r="BA760" s="593">
        <f t="shared" si="264"/>
        <v>0</v>
      </c>
      <c r="BB760" s="593">
        <f t="shared" si="265"/>
        <v>0</v>
      </c>
      <c r="BC760" s="593">
        <f t="shared" si="266"/>
        <v>0</v>
      </c>
      <c r="BD760" s="593">
        <f t="shared" si="267"/>
        <v>0</v>
      </c>
      <c r="BE760" s="593">
        <f t="shared" si="268"/>
        <v>0</v>
      </c>
      <c r="BF760" s="593">
        <f t="shared" si="269"/>
        <v>0</v>
      </c>
      <c r="BG760" s="593">
        <f t="shared" si="270"/>
        <v>0</v>
      </c>
      <c r="BH760" s="593">
        <f t="shared" si="271"/>
        <v>0</v>
      </c>
      <c r="BI760" s="593">
        <f t="shared" si="272"/>
        <v>0</v>
      </c>
      <c r="BJ760" s="593">
        <f t="shared" si="273"/>
        <v>0</v>
      </c>
      <c r="BK760" s="593">
        <f t="shared" si="274"/>
        <v>0</v>
      </c>
      <c r="BL760" s="593">
        <f t="shared" si="275"/>
        <v>0</v>
      </c>
      <c r="BM760" s="593">
        <f t="shared" si="276"/>
        <v>0</v>
      </c>
      <c r="BO760" s="593">
        <f t="shared" si="277"/>
        <v>0</v>
      </c>
      <c r="CP760" s="592"/>
      <c r="CQ760" s="592"/>
    </row>
    <row r="761" spans="1:95" ht="37.5" customHeight="1" x14ac:dyDescent="0.15">
      <c r="A761" s="740" t="str">
        <f>IF(B761&lt;&gt;"",設定!$C$4,"")</f>
        <v/>
      </c>
      <c r="B761" s="741" t="str">
        <f t="shared" si="261"/>
        <v/>
      </c>
      <c r="C761" s="445">
        <f t="shared" si="278"/>
        <v>749</v>
      </c>
      <c r="D761" s="768"/>
      <c r="E761" s="422"/>
      <c r="F761" s="423"/>
      <c r="G761" s="424"/>
      <c r="H761" s="425"/>
      <c r="I761" s="426"/>
      <c r="J761" s="675" t="str">
        <f>IFERROR(IF(I761="","",VLOOKUP(I761,国・地域!A:C,2,FALSE)),"正しい番号を入力してください")</f>
        <v/>
      </c>
      <c r="K761" s="676" t="str">
        <f>IFERROR(IF(I761="","",VLOOKUP(I761,国・地域!A:C,3,FALSE)),"正しい番号を入力してください")</f>
        <v/>
      </c>
      <c r="L761" s="382"/>
      <c r="M761" s="429"/>
      <c r="N761" s="430"/>
      <c r="O761" s="430"/>
      <c r="P761" s="430"/>
      <c r="Q761" s="430"/>
      <c r="R761" s="430"/>
      <c r="S761" s="430"/>
      <c r="T761" s="430"/>
      <c r="U761" s="431"/>
      <c r="V761" s="432"/>
      <c r="W761" s="431"/>
      <c r="X761" s="432"/>
      <c r="Y761" s="433"/>
      <c r="Z761" s="434"/>
      <c r="AA761" s="435"/>
      <c r="AB761" s="436"/>
      <c r="AC761" s="435"/>
      <c r="AD761" s="434"/>
      <c r="AE761" s="437"/>
      <c r="AF761" s="436"/>
      <c r="AG761" s="435"/>
      <c r="AH761" s="434"/>
      <c r="AI761" s="437"/>
      <c r="AJ761" s="436"/>
      <c r="AK761" s="435"/>
      <c r="AL761" s="434"/>
      <c r="AM761" s="422"/>
      <c r="AN761" s="424"/>
      <c r="AO761" s="382"/>
      <c r="AP761" s="422"/>
      <c r="AQ761" s="424"/>
      <c r="AR761" s="438"/>
      <c r="AS761" s="439"/>
      <c r="AT761" s="422"/>
      <c r="AU761" s="424"/>
      <c r="AV761" s="438"/>
      <c r="AW761" s="440"/>
      <c r="AX761" s="647" t="str">
        <f t="shared" si="262"/>
        <v/>
      </c>
      <c r="AY761" s="647" t="str">
        <f t="shared" si="263"/>
        <v/>
      </c>
      <c r="BA761" s="593">
        <f t="shared" si="264"/>
        <v>0</v>
      </c>
      <c r="BB761" s="593">
        <f t="shared" si="265"/>
        <v>0</v>
      </c>
      <c r="BC761" s="593">
        <f t="shared" si="266"/>
        <v>0</v>
      </c>
      <c r="BD761" s="593">
        <f t="shared" si="267"/>
        <v>0</v>
      </c>
      <c r="BE761" s="593">
        <f t="shared" si="268"/>
        <v>0</v>
      </c>
      <c r="BF761" s="593">
        <f t="shared" si="269"/>
        <v>0</v>
      </c>
      <c r="BG761" s="593">
        <f t="shared" si="270"/>
        <v>0</v>
      </c>
      <c r="BH761" s="593">
        <f t="shared" si="271"/>
        <v>0</v>
      </c>
      <c r="BI761" s="593">
        <f t="shared" si="272"/>
        <v>0</v>
      </c>
      <c r="BJ761" s="593">
        <f t="shared" si="273"/>
        <v>0</v>
      </c>
      <c r="BK761" s="593">
        <f t="shared" si="274"/>
        <v>0</v>
      </c>
      <c r="BL761" s="593">
        <f t="shared" si="275"/>
        <v>0</v>
      </c>
      <c r="BM761" s="593">
        <f t="shared" si="276"/>
        <v>0</v>
      </c>
      <c r="BO761" s="593">
        <f t="shared" si="277"/>
        <v>0</v>
      </c>
      <c r="CP761" s="592"/>
      <c r="CQ761" s="592"/>
    </row>
    <row r="762" spans="1:95" ht="37.5" customHeight="1" x14ac:dyDescent="0.15">
      <c r="A762" s="740" t="str">
        <f>IF(B762&lt;&gt;"",設定!$C$4,"")</f>
        <v/>
      </c>
      <c r="B762" s="741" t="str">
        <f t="shared" si="261"/>
        <v/>
      </c>
      <c r="C762" s="445">
        <f t="shared" si="278"/>
        <v>750</v>
      </c>
      <c r="D762" s="768"/>
      <c r="E762" s="422"/>
      <c r="F762" s="423"/>
      <c r="G762" s="424"/>
      <c r="H762" s="425"/>
      <c r="I762" s="426"/>
      <c r="J762" s="675" t="str">
        <f>IFERROR(IF(I762="","",VLOOKUP(I762,国・地域!A:C,2,FALSE)),"正しい番号を入力してください")</f>
        <v/>
      </c>
      <c r="K762" s="676" t="str">
        <f>IFERROR(IF(I762="","",VLOOKUP(I762,国・地域!A:C,3,FALSE)),"正しい番号を入力してください")</f>
        <v/>
      </c>
      <c r="L762" s="382"/>
      <c r="M762" s="429"/>
      <c r="N762" s="430"/>
      <c r="O762" s="430"/>
      <c r="P762" s="430"/>
      <c r="Q762" s="430"/>
      <c r="R762" s="430"/>
      <c r="S762" s="430"/>
      <c r="T762" s="430"/>
      <c r="U762" s="431"/>
      <c r="V762" s="432"/>
      <c r="W762" s="431"/>
      <c r="X762" s="432"/>
      <c r="Y762" s="433"/>
      <c r="Z762" s="434"/>
      <c r="AA762" s="435"/>
      <c r="AB762" s="436"/>
      <c r="AC762" s="435"/>
      <c r="AD762" s="434"/>
      <c r="AE762" s="437"/>
      <c r="AF762" s="436"/>
      <c r="AG762" s="435"/>
      <c r="AH762" s="434"/>
      <c r="AI762" s="437"/>
      <c r="AJ762" s="436"/>
      <c r="AK762" s="435"/>
      <c r="AL762" s="434"/>
      <c r="AM762" s="422"/>
      <c r="AN762" s="424"/>
      <c r="AO762" s="382"/>
      <c r="AP762" s="422"/>
      <c r="AQ762" s="424"/>
      <c r="AR762" s="438"/>
      <c r="AS762" s="439"/>
      <c r="AT762" s="422"/>
      <c r="AU762" s="424"/>
      <c r="AV762" s="438"/>
      <c r="AW762" s="440"/>
      <c r="AX762" s="647" t="str">
        <f t="shared" si="262"/>
        <v/>
      </c>
      <c r="AY762" s="647" t="str">
        <f t="shared" si="263"/>
        <v/>
      </c>
      <c r="BA762" s="593">
        <f t="shared" si="264"/>
        <v>0</v>
      </c>
      <c r="BB762" s="593">
        <f t="shared" si="265"/>
        <v>0</v>
      </c>
      <c r="BC762" s="593">
        <f t="shared" si="266"/>
        <v>0</v>
      </c>
      <c r="BD762" s="593">
        <f t="shared" si="267"/>
        <v>0</v>
      </c>
      <c r="BE762" s="593">
        <f t="shared" si="268"/>
        <v>0</v>
      </c>
      <c r="BF762" s="593">
        <f t="shared" si="269"/>
        <v>0</v>
      </c>
      <c r="BG762" s="593">
        <f t="shared" si="270"/>
        <v>0</v>
      </c>
      <c r="BH762" s="593">
        <f t="shared" si="271"/>
        <v>0</v>
      </c>
      <c r="BI762" s="593">
        <f t="shared" si="272"/>
        <v>0</v>
      </c>
      <c r="BJ762" s="593">
        <f t="shared" si="273"/>
        <v>0</v>
      </c>
      <c r="BK762" s="593">
        <f t="shared" si="274"/>
        <v>0</v>
      </c>
      <c r="BL762" s="593">
        <f t="shared" si="275"/>
        <v>0</v>
      </c>
      <c r="BM762" s="593">
        <f t="shared" si="276"/>
        <v>0</v>
      </c>
      <c r="BO762" s="593">
        <f t="shared" si="277"/>
        <v>0</v>
      </c>
      <c r="CP762" s="592"/>
      <c r="CQ762" s="592"/>
    </row>
    <row r="763" spans="1:95" ht="37.5" customHeight="1" x14ac:dyDescent="0.15">
      <c r="A763" s="740" t="str">
        <f>IF(B763&lt;&gt;"",設定!$C$4,"")</f>
        <v/>
      </c>
      <c r="B763" s="741" t="str">
        <f t="shared" si="261"/>
        <v/>
      </c>
      <c r="C763" s="445">
        <f t="shared" si="278"/>
        <v>751</v>
      </c>
      <c r="D763" s="768"/>
      <c r="E763" s="422"/>
      <c r="F763" s="423"/>
      <c r="G763" s="424"/>
      <c r="H763" s="425"/>
      <c r="I763" s="426"/>
      <c r="J763" s="675" t="str">
        <f>IFERROR(IF(I763="","",VLOOKUP(I763,国・地域!A:C,2,FALSE)),"正しい番号を入力してください")</f>
        <v/>
      </c>
      <c r="K763" s="676" t="str">
        <f>IFERROR(IF(I763="","",VLOOKUP(I763,国・地域!A:C,3,FALSE)),"正しい番号を入力してください")</f>
        <v/>
      </c>
      <c r="L763" s="382"/>
      <c r="M763" s="429"/>
      <c r="N763" s="430"/>
      <c r="O763" s="430"/>
      <c r="P763" s="430"/>
      <c r="Q763" s="430"/>
      <c r="R763" s="430"/>
      <c r="S763" s="430"/>
      <c r="T763" s="430"/>
      <c r="U763" s="431"/>
      <c r="V763" s="432"/>
      <c r="W763" s="431"/>
      <c r="X763" s="432"/>
      <c r="Y763" s="433"/>
      <c r="Z763" s="434"/>
      <c r="AA763" s="435"/>
      <c r="AB763" s="436"/>
      <c r="AC763" s="435"/>
      <c r="AD763" s="434"/>
      <c r="AE763" s="437"/>
      <c r="AF763" s="436"/>
      <c r="AG763" s="435"/>
      <c r="AH763" s="434"/>
      <c r="AI763" s="437"/>
      <c r="AJ763" s="436"/>
      <c r="AK763" s="435"/>
      <c r="AL763" s="434"/>
      <c r="AM763" s="422"/>
      <c r="AN763" s="424"/>
      <c r="AO763" s="382"/>
      <c r="AP763" s="422"/>
      <c r="AQ763" s="424"/>
      <c r="AR763" s="438"/>
      <c r="AS763" s="439"/>
      <c r="AT763" s="422"/>
      <c r="AU763" s="424"/>
      <c r="AV763" s="438"/>
      <c r="AW763" s="440"/>
      <c r="AX763" s="647" t="str">
        <f t="shared" si="262"/>
        <v/>
      </c>
      <c r="AY763" s="647" t="str">
        <f t="shared" si="263"/>
        <v/>
      </c>
      <c r="BA763" s="593">
        <f t="shared" si="264"/>
        <v>0</v>
      </c>
      <c r="BB763" s="593">
        <f t="shared" si="265"/>
        <v>0</v>
      </c>
      <c r="BC763" s="593">
        <f t="shared" si="266"/>
        <v>0</v>
      </c>
      <c r="BD763" s="593">
        <f t="shared" si="267"/>
        <v>0</v>
      </c>
      <c r="BE763" s="593">
        <f t="shared" si="268"/>
        <v>0</v>
      </c>
      <c r="BF763" s="593">
        <f t="shared" si="269"/>
        <v>0</v>
      </c>
      <c r="BG763" s="593">
        <f t="shared" si="270"/>
        <v>0</v>
      </c>
      <c r="BH763" s="593">
        <f t="shared" si="271"/>
        <v>0</v>
      </c>
      <c r="BI763" s="593">
        <f t="shared" si="272"/>
        <v>0</v>
      </c>
      <c r="BJ763" s="593">
        <f t="shared" si="273"/>
        <v>0</v>
      </c>
      <c r="BK763" s="593">
        <f t="shared" si="274"/>
        <v>0</v>
      </c>
      <c r="BL763" s="593">
        <f t="shared" si="275"/>
        <v>0</v>
      </c>
      <c r="BM763" s="593">
        <f t="shared" si="276"/>
        <v>0</v>
      </c>
      <c r="BO763" s="593">
        <f t="shared" si="277"/>
        <v>0</v>
      </c>
      <c r="CP763" s="592"/>
      <c r="CQ763" s="592"/>
    </row>
    <row r="764" spans="1:95" ht="37.5" customHeight="1" x14ac:dyDescent="0.15">
      <c r="A764" s="740" t="str">
        <f>IF(B764&lt;&gt;"",設定!$C$4,"")</f>
        <v/>
      </c>
      <c r="B764" s="741" t="str">
        <f t="shared" si="261"/>
        <v/>
      </c>
      <c r="C764" s="445">
        <f t="shared" si="278"/>
        <v>752</v>
      </c>
      <c r="D764" s="768"/>
      <c r="E764" s="422"/>
      <c r="F764" s="423"/>
      <c r="G764" s="424"/>
      <c r="H764" s="425"/>
      <c r="I764" s="426"/>
      <c r="J764" s="675" t="str">
        <f>IFERROR(IF(I764="","",VLOOKUP(I764,国・地域!A:C,2,FALSE)),"正しい番号を入力してください")</f>
        <v/>
      </c>
      <c r="K764" s="676" t="str">
        <f>IFERROR(IF(I764="","",VLOOKUP(I764,国・地域!A:C,3,FALSE)),"正しい番号を入力してください")</f>
        <v/>
      </c>
      <c r="L764" s="382"/>
      <c r="M764" s="429"/>
      <c r="N764" s="430"/>
      <c r="O764" s="430"/>
      <c r="P764" s="430"/>
      <c r="Q764" s="430"/>
      <c r="R764" s="430"/>
      <c r="S764" s="430"/>
      <c r="T764" s="430"/>
      <c r="U764" s="431"/>
      <c r="V764" s="432"/>
      <c r="W764" s="431"/>
      <c r="X764" s="432"/>
      <c r="Y764" s="433"/>
      <c r="Z764" s="434"/>
      <c r="AA764" s="435"/>
      <c r="AB764" s="436"/>
      <c r="AC764" s="435"/>
      <c r="AD764" s="434"/>
      <c r="AE764" s="437"/>
      <c r="AF764" s="436"/>
      <c r="AG764" s="435"/>
      <c r="AH764" s="434"/>
      <c r="AI764" s="437"/>
      <c r="AJ764" s="436"/>
      <c r="AK764" s="435"/>
      <c r="AL764" s="434"/>
      <c r="AM764" s="422"/>
      <c r="AN764" s="424"/>
      <c r="AO764" s="382"/>
      <c r="AP764" s="422"/>
      <c r="AQ764" s="424"/>
      <c r="AR764" s="438"/>
      <c r="AS764" s="439"/>
      <c r="AT764" s="422"/>
      <c r="AU764" s="424"/>
      <c r="AV764" s="438"/>
      <c r="AW764" s="440"/>
      <c r="AX764" s="647" t="str">
        <f t="shared" si="262"/>
        <v/>
      </c>
      <c r="AY764" s="647" t="str">
        <f t="shared" si="263"/>
        <v/>
      </c>
      <c r="BA764" s="593">
        <f t="shared" si="264"/>
        <v>0</v>
      </c>
      <c r="BB764" s="593">
        <f t="shared" si="265"/>
        <v>0</v>
      </c>
      <c r="BC764" s="593">
        <f t="shared" si="266"/>
        <v>0</v>
      </c>
      <c r="BD764" s="593">
        <f t="shared" si="267"/>
        <v>0</v>
      </c>
      <c r="BE764" s="593">
        <f t="shared" si="268"/>
        <v>0</v>
      </c>
      <c r="BF764" s="593">
        <f t="shared" si="269"/>
        <v>0</v>
      </c>
      <c r="BG764" s="593">
        <f t="shared" si="270"/>
        <v>0</v>
      </c>
      <c r="BH764" s="593">
        <f t="shared" si="271"/>
        <v>0</v>
      </c>
      <c r="BI764" s="593">
        <f t="shared" si="272"/>
        <v>0</v>
      </c>
      <c r="BJ764" s="593">
        <f t="shared" si="273"/>
        <v>0</v>
      </c>
      <c r="BK764" s="593">
        <f t="shared" si="274"/>
        <v>0</v>
      </c>
      <c r="BL764" s="593">
        <f t="shared" si="275"/>
        <v>0</v>
      </c>
      <c r="BM764" s="593">
        <f t="shared" si="276"/>
        <v>0</v>
      </c>
      <c r="BO764" s="593">
        <f t="shared" si="277"/>
        <v>0</v>
      </c>
      <c r="CP764" s="592"/>
      <c r="CQ764" s="592"/>
    </row>
    <row r="765" spans="1:95" ht="37.5" customHeight="1" x14ac:dyDescent="0.15">
      <c r="A765" s="740" t="str">
        <f>IF(B765&lt;&gt;"",設定!$C$4,"")</f>
        <v/>
      </c>
      <c r="B765" s="741" t="str">
        <f t="shared" si="261"/>
        <v/>
      </c>
      <c r="C765" s="445">
        <f t="shared" si="278"/>
        <v>753</v>
      </c>
      <c r="D765" s="768"/>
      <c r="E765" s="422"/>
      <c r="F765" s="423"/>
      <c r="G765" s="424"/>
      <c r="H765" s="425"/>
      <c r="I765" s="426"/>
      <c r="J765" s="675" t="str">
        <f>IFERROR(IF(I765="","",VLOOKUP(I765,国・地域!A:C,2,FALSE)),"正しい番号を入力してください")</f>
        <v/>
      </c>
      <c r="K765" s="676" t="str">
        <f>IFERROR(IF(I765="","",VLOOKUP(I765,国・地域!A:C,3,FALSE)),"正しい番号を入力してください")</f>
        <v/>
      </c>
      <c r="L765" s="382"/>
      <c r="M765" s="429"/>
      <c r="N765" s="430"/>
      <c r="O765" s="430"/>
      <c r="P765" s="430"/>
      <c r="Q765" s="430"/>
      <c r="R765" s="430"/>
      <c r="S765" s="430"/>
      <c r="T765" s="430"/>
      <c r="U765" s="431"/>
      <c r="V765" s="432"/>
      <c r="W765" s="431"/>
      <c r="X765" s="432"/>
      <c r="Y765" s="433"/>
      <c r="Z765" s="434"/>
      <c r="AA765" s="435"/>
      <c r="AB765" s="436"/>
      <c r="AC765" s="435"/>
      <c r="AD765" s="434"/>
      <c r="AE765" s="437"/>
      <c r="AF765" s="436"/>
      <c r="AG765" s="435"/>
      <c r="AH765" s="434"/>
      <c r="AI765" s="437"/>
      <c r="AJ765" s="436"/>
      <c r="AK765" s="435"/>
      <c r="AL765" s="434"/>
      <c r="AM765" s="422"/>
      <c r="AN765" s="424"/>
      <c r="AO765" s="382"/>
      <c r="AP765" s="422"/>
      <c r="AQ765" s="424"/>
      <c r="AR765" s="438"/>
      <c r="AS765" s="439"/>
      <c r="AT765" s="422"/>
      <c r="AU765" s="424"/>
      <c r="AV765" s="438"/>
      <c r="AW765" s="440"/>
      <c r="AX765" s="647" t="str">
        <f t="shared" si="262"/>
        <v/>
      </c>
      <c r="AY765" s="647" t="str">
        <f t="shared" si="263"/>
        <v/>
      </c>
      <c r="BA765" s="593">
        <f t="shared" si="264"/>
        <v>0</v>
      </c>
      <c r="BB765" s="593">
        <f t="shared" si="265"/>
        <v>0</v>
      </c>
      <c r="BC765" s="593">
        <f t="shared" si="266"/>
        <v>0</v>
      </c>
      <c r="BD765" s="593">
        <f t="shared" si="267"/>
        <v>0</v>
      </c>
      <c r="BE765" s="593">
        <f t="shared" si="268"/>
        <v>0</v>
      </c>
      <c r="BF765" s="593">
        <f t="shared" si="269"/>
        <v>0</v>
      </c>
      <c r="BG765" s="593">
        <f t="shared" si="270"/>
        <v>0</v>
      </c>
      <c r="BH765" s="593">
        <f t="shared" si="271"/>
        <v>0</v>
      </c>
      <c r="BI765" s="593">
        <f t="shared" si="272"/>
        <v>0</v>
      </c>
      <c r="BJ765" s="593">
        <f t="shared" si="273"/>
        <v>0</v>
      </c>
      <c r="BK765" s="593">
        <f t="shared" si="274"/>
        <v>0</v>
      </c>
      <c r="BL765" s="593">
        <f t="shared" si="275"/>
        <v>0</v>
      </c>
      <c r="BM765" s="593">
        <f t="shared" si="276"/>
        <v>0</v>
      </c>
      <c r="BO765" s="593">
        <f t="shared" si="277"/>
        <v>0</v>
      </c>
      <c r="CP765" s="592"/>
      <c r="CQ765" s="592"/>
    </row>
    <row r="766" spans="1:95" ht="37.5" customHeight="1" x14ac:dyDescent="0.15">
      <c r="A766" s="740" t="str">
        <f>IF(B766&lt;&gt;"",設定!$C$4,"")</f>
        <v/>
      </c>
      <c r="B766" s="741" t="str">
        <f t="shared" si="261"/>
        <v/>
      </c>
      <c r="C766" s="445">
        <f t="shared" si="278"/>
        <v>754</v>
      </c>
      <c r="D766" s="768"/>
      <c r="E766" s="422"/>
      <c r="F766" s="423"/>
      <c r="G766" s="424"/>
      <c r="H766" s="425"/>
      <c r="I766" s="426"/>
      <c r="J766" s="675" t="str">
        <f>IFERROR(IF(I766="","",VLOOKUP(I766,国・地域!A:C,2,FALSE)),"正しい番号を入力してください")</f>
        <v/>
      </c>
      <c r="K766" s="676" t="str">
        <f>IFERROR(IF(I766="","",VLOOKUP(I766,国・地域!A:C,3,FALSE)),"正しい番号を入力してください")</f>
        <v/>
      </c>
      <c r="L766" s="382"/>
      <c r="M766" s="429"/>
      <c r="N766" s="430"/>
      <c r="O766" s="430"/>
      <c r="P766" s="430"/>
      <c r="Q766" s="430"/>
      <c r="R766" s="430"/>
      <c r="S766" s="430"/>
      <c r="T766" s="430"/>
      <c r="U766" s="431"/>
      <c r="V766" s="432"/>
      <c r="W766" s="431"/>
      <c r="X766" s="432"/>
      <c r="Y766" s="433"/>
      <c r="Z766" s="434"/>
      <c r="AA766" s="435"/>
      <c r="AB766" s="436"/>
      <c r="AC766" s="435"/>
      <c r="AD766" s="434"/>
      <c r="AE766" s="437"/>
      <c r="AF766" s="436"/>
      <c r="AG766" s="435"/>
      <c r="AH766" s="434"/>
      <c r="AI766" s="437"/>
      <c r="AJ766" s="436"/>
      <c r="AK766" s="435"/>
      <c r="AL766" s="434"/>
      <c r="AM766" s="422"/>
      <c r="AN766" s="424"/>
      <c r="AO766" s="382"/>
      <c r="AP766" s="422"/>
      <c r="AQ766" s="424"/>
      <c r="AR766" s="438"/>
      <c r="AS766" s="439"/>
      <c r="AT766" s="422"/>
      <c r="AU766" s="424"/>
      <c r="AV766" s="438"/>
      <c r="AW766" s="440"/>
      <c r="AX766" s="647" t="str">
        <f t="shared" si="262"/>
        <v/>
      </c>
      <c r="AY766" s="647" t="str">
        <f t="shared" si="263"/>
        <v/>
      </c>
      <c r="BA766" s="593">
        <f t="shared" si="264"/>
        <v>0</v>
      </c>
      <c r="BB766" s="593">
        <f t="shared" si="265"/>
        <v>0</v>
      </c>
      <c r="BC766" s="593">
        <f t="shared" si="266"/>
        <v>0</v>
      </c>
      <c r="BD766" s="593">
        <f t="shared" si="267"/>
        <v>0</v>
      </c>
      <c r="BE766" s="593">
        <f t="shared" si="268"/>
        <v>0</v>
      </c>
      <c r="BF766" s="593">
        <f t="shared" si="269"/>
        <v>0</v>
      </c>
      <c r="BG766" s="593">
        <f t="shared" si="270"/>
        <v>0</v>
      </c>
      <c r="BH766" s="593">
        <f t="shared" si="271"/>
        <v>0</v>
      </c>
      <c r="BI766" s="593">
        <f t="shared" si="272"/>
        <v>0</v>
      </c>
      <c r="BJ766" s="593">
        <f t="shared" si="273"/>
        <v>0</v>
      </c>
      <c r="BK766" s="593">
        <f t="shared" si="274"/>
        <v>0</v>
      </c>
      <c r="BL766" s="593">
        <f t="shared" si="275"/>
        <v>0</v>
      </c>
      <c r="BM766" s="593">
        <f t="shared" si="276"/>
        <v>0</v>
      </c>
      <c r="BO766" s="593">
        <f t="shared" si="277"/>
        <v>0</v>
      </c>
      <c r="CP766" s="592"/>
      <c r="CQ766" s="592"/>
    </row>
    <row r="767" spans="1:95" ht="37.5" customHeight="1" x14ac:dyDescent="0.15">
      <c r="A767" s="740" t="str">
        <f>IF(B767&lt;&gt;"",設定!$C$4,"")</f>
        <v/>
      </c>
      <c r="B767" s="741" t="str">
        <f t="shared" si="261"/>
        <v/>
      </c>
      <c r="C767" s="445">
        <f t="shared" si="278"/>
        <v>755</v>
      </c>
      <c r="D767" s="768"/>
      <c r="E767" s="422"/>
      <c r="F767" s="423"/>
      <c r="G767" s="424"/>
      <c r="H767" s="425"/>
      <c r="I767" s="426"/>
      <c r="J767" s="675" t="str">
        <f>IFERROR(IF(I767="","",VLOOKUP(I767,国・地域!A:C,2,FALSE)),"正しい番号を入力してください")</f>
        <v/>
      </c>
      <c r="K767" s="676" t="str">
        <f>IFERROR(IF(I767="","",VLOOKUP(I767,国・地域!A:C,3,FALSE)),"正しい番号を入力してください")</f>
        <v/>
      </c>
      <c r="L767" s="382"/>
      <c r="M767" s="429"/>
      <c r="N767" s="430"/>
      <c r="O767" s="430"/>
      <c r="P767" s="430"/>
      <c r="Q767" s="430"/>
      <c r="R767" s="430"/>
      <c r="S767" s="430"/>
      <c r="T767" s="430"/>
      <c r="U767" s="431"/>
      <c r="V767" s="432"/>
      <c r="W767" s="431"/>
      <c r="X767" s="432"/>
      <c r="Y767" s="433"/>
      <c r="Z767" s="434"/>
      <c r="AA767" s="435"/>
      <c r="AB767" s="436"/>
      <c r="AC767" s="435"/>
      <c r="AD767" s="434"/>
      <c r="AE767" s="437"/>
      <c r="AF767" s="436"/>
      <c r="AG767" s="435"/>
      <c r="AH767" s="434"/>
      <c r="AI767" s="437"/>
      <c r="AJ767" s="436"/>
      <c r="AK767" s="435"/>
      <c r="AL767" s="434"/>
      <c r="AM767" s="422"/>
      <c r="AN767" s="424"/>
      <c r="AO767" s="382"/>
      <c r="AP767" s="422"/>
      <c r="AQ767" s="424"/>
      <c r="AR767" s="438"/>
      <c r="AS767" s="439"/>
      <c r="AT767" s="422"/>
      <c r="AU767" s="424"/>
      <c r="AV767" s="438"/>
      <c r="AW767" s="440"/>
      <c r="AX767" s="647" t="str">
        <f t="shared" si="262"/>
        <v/>
      </c>
      <c r="AY767" s="647" t="str">
        <f t="shared" si="263"/>
        <v/>
      </c>
      <c r="BA767" s="593">
        <f t="shared" si="264"/>
        <v>0</v>
      </c>
      <c r="BB767" s="593">
        <f t="shared" si="265"/>
        <v>0</v>
      </c>
      <c r="BC767" s="593">
        <f t="shared" si="266"/>
        <v>0</v>
      </c>
      <c r="BD767" s="593">
        <f t="shared" si="267"/>
        <v>0</v>
      </c>
      <c r="BE767" s="593">
        <f t="shared" si="268"/>
        <v>0</v>
      </c>
      <c r="BF767" s="593">
        <f t="shared" si="269"/>
        <v>0</v>
      </c>
      <c r="BG767" s="593">
        <f t="shared" si="270"/>
        <v>0</v>
      </c>
      <c r="BH767" s="593">
        <f t="shared" si="271"/>
        <v>0</v>
      </c>
      <c r="BI767" s="593">
        <f t="shared" si="272"/>
        <v>0</v>
      </c>
      <c r="BJ767" s="593">
        <f t="shared" si="273"/>
        <v>0</v>
      </c>
      <c r="BK767" s="593">
        <f t="shared" si="274"/>
        <v>0</v>
      </c>
      <c r="BL767" s="593">
        <f t="shared" si="275"/>
        <v>0</v>
      </c>
      <c r="BM767" s="593">
        <f t="shared" si="276"/>
        <v>0</v>
      </c>
      <c r="BO767" s="593">
        <f t="shared" si="277"/>
        <v>0</v>
      </c>
      <c r="CP767" s="592"/>
      <c r="CQ767" s="592"/>
    </row>
    <row r="768" spans="1:95" ht="37.5" customHeight="1" x14ac:dyDescent="0.15">
      <c r="A768" s="740" t="str">
        <f>IF(B768&lt;&gt;"",設定!$C$4,"")</f>
        <v/>
      </c>
      <c r="B768" s="741" t="str">
        <f t="shared" si="261"/>
        <v/>
      </c>
      <c r="C768" s="445">
        <f t="shared" si="278"/>
        <v>756</v>
      </c>
      <c r="D768" s="768"/>
      <c r="E768" s="422"/>
      <c r="F768" s="423"/>
      <c r="G768" s="424"/>
      <c r="H768" s="425"/>
      <c r="I768" s="426"/>
      <c r="J768" s="675" t="str">
        <f>IFERROR(IF(I768="","",VLOOKUP(I768,国・地域!A:C,2,FALSE)),"正しい番号を入力してください")</f>
        <v/>
      </c>
      <c r="K768" s="676" t="str">
        <f>IFERROR(IF(I768="","",VLOOKUP(I768,国・地域!A:C,3,FALSE)),"正しい番号を入力してください")</f>
        <v/>
      </c>
      <c r="L768" s="382"/>
      <c r="M768" s="429"/>
      <c r="N768" s="430"/>
      <c r="O768" s="430"/>
      <c r="P768" s="430"/>
      <c r="Q768" s="430"/>
      <c r="R768" s="430"/>
      <c r="S768" s="430"/>
      <c r="T768" s="430"/>
      <c r="U768" s="431"/>
      <c r="V768" s="432"/>
      <c r="W768" s="431"/>
      <c r="X768" s="432"/>
      <c r="Y768" s="433"/>
      <c r="Z768" s="434"/>
      <c r="AA768" s="435"/>
      <c r="AB768" s="436"/>
      <c r="AC768" s="435"/>
      <c r="AD768" s="434"/>
      <c r="AE768" s="437"/>
      <c r="AF768" s="436"/>
      <c r="AG768" s="435"/>
      <c r="AH768" s="434"/>
      <c r="AI768" s="437"/>
      <c r="AJ768" s="436"/>
      <c r="AK768" s="435"/>
      <c r="AL768" s="434"/>
      <c r="AM768" s="422"/>
      <c r="AN768" s="424"/>
      <c r="AO768" s="382"/>
      <c r="AP768" s="422"/>
      <c r="AQ768" s="424"/>
      <c r="AR768" s="438"/>
      <c r="AS768" s="439"/>
      <c r="AT768" s="422"/>
      <c r="AU768" s="424"/>
      <c r="AV768" s="438"/>
      <c r="AW768" s="440"/>
      <c r="AX768" s="647" t="str">
        <f t="shared" si="262"/>
        <v/>
      </c>
      <c r="AY768" s="647" t="str">
        <f t="shared" si="263"/>
        <v/>
      </c>
      <c r="BA768" s="593">
        <f t="shared" si="264"/>
        <v>0</v>
      </c>
      <c r="BB768" s="593">
        <f t="shared" si="265"/>
        <v>0</v>
      </c>
      <c r="BC768" s="593">
        <f t="shared" si="266"/>
        <v>0</v>
      </c>
      <c r="BD768" s="593">
        <f t="shared" si="267"/>
        <v>0</v>
      </c>
      <c r="BE768" s="593">
        <f t="shared" si="268"/>
        <v>0</v>
      </c>
      <c r="BF768" s="593">
        <f t="shared" si="269"/>
        <v>0</v>
      </c>
      <c r="BG768" s="593">
        <f t="shared" si="270"/>
        <v>0</v>
      </c>
      <c r="BH768" s="593">
        <f t="shared" si="271"/>
        <v>0</v>
      </c>
      <c r="BI768" s="593">
        <f t="shared" si="272"/>
        <v>0</v>
      </c>
      <c r="BJ768" s="593">
        <f t="shared" si="273"/>
        <v>0</v>
      </c>
      <c r="BK768" s="593">
        <f t="shared" si="274"/>
        <v>0</v>
      </c>
      <c r="BL768" s="593">
        <f t="shared" si="275"/>
        <v>0</v>
      </c>
      <c r="BM768" s="593">
        <f t="shared" si="276"/>
        <v>0</v>
      </c>
      <c r="BO768" s="593">
        <f t="shared" si="277"/>
        <v>0</v>
      </c>
      <c r="CP768" s="592"/>
      <c r="CQ768" s="592"/>
    </row>
    <row r="769" spans="1:95" ht="37.5" customHeight="1" x14ac:dyDescent="0.15">
      <c r="A769" s="740" t="str">
        <f>IF(B769&lt;&gt;"",設定!$C$4,"")</f>
        <v/>
      </c>
      <c r="B769" s="741" t="str">
        <f t="shared" si="261"/>
        <v/>
      </c>
      <c r="C769" s="445">
        <f t="shared" si="278"/>
        <v>757</v>
      </c>
      <c r="D769" s="768"/>
      <c r="E769" s="422"/>
      <c r="F769" s="423"/>
      <c r="G769" s="424"/>
      <c r="H769" s="425"/>
      <c r="I769" s="426"/>
      <c r="J769" s="675" t="str">
        <f>IFERROR(IF(I769="","",VLOOKUP(I769,国・地域!A:C,2,FALSE)),"正しい番号を入力してください")</f>
        <v/>
      </c>
      <c r="K769" s="676" t="str">
        <f>IFERROR(IF(I769="","",VLOOKUP(I769,国・地域!A:C,3,FALSE)),"正しい番号を入力してください")</f>
        <v/>
      </c>
      <c r="L769" s="382"/>
      <c r="M769" s="429"/>
      <c r="N769" s="430"/>
      <c r="O769" s="430"/>
      <c r="P769" s="430"/>
      <c r="Q769" s="430"/>
      <c r="R769" s="430"/>
      <c r="S769" s="430"/>
      <c r="T769" s="430"/>
      <c r="U769" s="431"/>
      <c r="V769" s="432"/>
      <c r="W769" s="431"/>
      <c r="X769" s="432"/>
      <c r="Y769" s="433"/>
      <c r="Z769" s="434"/>
      <c r="AA769" s="435"/>
      <c r="AB769" s="436"/>
      <c r="AC769" s="435"/>
      <c r="AD769" s="434"/>
      <c r="AE769" s="437"/>
      <c r="AF769" s="436"/>
      <c r="AG769" s="435"/>
      <c r="AH769" s="434"/>
      <c r="AI769" s="437"/>
      <c r="AJ769" s="436"/>
      <c r="AK769" s="435"/>
      <c r="AL769" s="434"/>
      <c r="AM769" s="422"/>
      <c r="AN769" s="424"/>
      <c r="AO769" s="382"/>
      <c r="AP769" s="422"/>
      <c r="AQ769" s="424"/>
      <c r="AR769" s="438"/>
      <c r="AS769" s="439"/>
      <c r="AT769" s="422"/>
      <c r="AU769" s="424"/>
      <c r="AV769" s="438"/>
      <c r="AW769" s="440"/>
      <c r="AX769" s="647" t="str">
        <f t="shared" si="262"/>
        <v/>
      </c>
      <c r="AY769" s="647" t="str">
        <f t="shared" si="263"/>
        <v/>
      </c>
      <c r="BA769" s="593">
        <f t="shared" si="264"/>
        <v>0</v>
      </c>
      <c r="BB769" s="593">
        <f t="shared" si="265"/>
        <v>0</v>
      </c>
      <c r="BC769" s="593">
        <f t="shared" si="266"/>
        <v>0</v>
      </c>
      <c r="BD769" s="593">
        <f t="shared" si="267"/>
        <v>0</v>
      </c>
      <c r="BE769" s="593">
        <f t="shared" si="268"/>
        <v>0</v>
      </c>
      <c r="BF769" s="593">
        <f t="shared" si="269"/>
        <v>0</v>
      </c>
      <c r="BG769" s="593">
        <f t="shared" si="270"/>
        <v>0</v>
      </c>
      <c r="BH769" s="593">
        <f t="shared" si="271"/>
        <v>0</v>
      </c>
      <c r="BI769" s="593">
        <f t="shared" si="272"/>
        <v>0</v>
      </c>
      <c r="BJ769" s="593">
        <f t="shared" si="273"/>
        <v>0</v>
      </c>
      <c r="BK769" s="593">
        <f t="shared" si="274"/>
        <v>0</v>
      </c>
      <c r="BL769" s="593">
        <f t="shared" si="275"/>
        <v>0</v>
      </c>
      <c r="BM769" s="593">
        <f t="shared" si="276"/>
        <v>0</v>
      </c>
      <c r="BO769" s="593">
        <f t="shared" si="277"/>
        <v>0</v>
      </c>
      <c r="CP769" s="592"/>
      <c r="CQ769" s="592"/>
    </row>
    <row r="770" spans="1:95" ht="37.5" customHeight="1" x14ac:dyDescent="0.15">
      <c r="A770" s="740" t="str">
        <f>IF(B770&lt;&gt;"",設定!$C$4,"")</f>
        <v/>
      </c>
      <c r="B770" s="741" t="str">
        <f t="shared" si="261"/>
        <v/>
      </c>
      <c r="C770" s="445">
        <f t="shared" si="278"/>
        <v>758</v>
      </c>
      <c r="D770" s="768"/>
      <c r="E770" s="422"/>
      <c r="F770" s="423"/>
      <c r="G770" s="424"/>
      <c r="H770" s="425"/>
      <c r="I770" s="426"/>
      <c r="J770" s="675" t="str">
        <f>IFERROR(IF(I770="","",VLOOKUP(I770,国・地域!A:C,2,FALSE)),"正しい番号を入力してください")</f>
        <v/>
      </c>
      <c r="K770" s="676" t="str">
        <f>IFERROR(IF(I770="","",VLOOKUP(I770,国・地域!A:C,3,FALSE)),"正しい番号を入力してください")</f>
        <v/>
      </c>
      <c r="L770" s="382"/>
      <c r="M770" s="429"/>
      <c r="N770" s="430"/>
      <c r="O770" s="430"/>
      <c r="P770" s="430"/>
      <c r="Q770" s="430"/>
      <c r="R770" s="430"/>
      <c r="S770" s="430"/>
      <c r="T770" s="430"/>
      <c r="U770" s="431"/>
      <c r="V770" s="432"/>
      <c r="W770" s="431"/>
      <c r="X770" s="432"/>
      <c r="Y770" s="433"/>
      <c r="Z770" s="434"/>
      <c r="AA770" s="435"/>
      <c r="AB770" s="436"/>
      <c r="AC770" s="435"/>
      <c r="AD770" s="434"/>
      <c r="AE770" s="437"/>
      <c r="AF770" s="436"/>
      <c r="AG770" s="435"/>
      <c r="AH770" s="434"/>
      <c r="AI770" s="437"/>
      <c r="AJ770" s="436"/>
      <c r="AK770" s="435"/>
      <c r="AL770" s="434"/>
      <c r="AM770" s="422"/>
      <c r="AN770" s="424"/>
      <c r="AO770" s="382"/>
      <c r="AP770" s="422"/>
      <c r="AQ770" s="424"/>
      <c r="AR770" s="438"/>
      <c r="AS770" s="439"/>
      <c r="AT770" s="422"/>
      <c r="AU770" s="424"/>
      <c r="AV770" s="438"/>
      <c r="AW770" s="440"/>
      <c r="AX770" s="647" t="str">
        <f t="shared" si="262"/>
        <v/>
      </c>
      <c r="AY770" s="647" t="str">
        <f t="shared" si="263"/>
        <v/>
      </c>
      <c r="BA770" s="593">
        <f t="shared" si="264"/>
        <v>0</v>
      </c>
      <c r="BB770" s="593">
        <f t="shared" si="265"/>
        <v>0</v>
      </c>
      <c r="BC770" s="593">
        <f t="shared" si="266"/>
        <v>0</v>
      </c>
      <c r="BD770" s="593">
        <f t="shared" si="267"/>
        <v>0</v>
      </c>
      <c r="BE770" s="593">
        <f t="shared" si="268"/>
        <v>0</v>
      </c>
      <c r="BF770" s="593">
        <f t="shared" si="269"/>
        <v>0</v>
      </c>
      <c r="BG770" s="593">
        <f t="shared" si="270"/>
        <v>0</v>
      </c>
      <c r="BH770" s="593">
        <f t="shared" si="271"/>
        <v>0</v>
      </c>
      <c r="BI770" s="593">
        <f t="shared" si="272"/>
        <v>0</v>
      </c>
      <c r="BJ770" s="593">
        <f t="shared" si="273"/>
        <v>0</v>
      </c>
      <c r="BK770" s="593">
        <f t="shared" si="274"/>
        <v>0</v>
      </c>
      <c r="BL770" s="593">
        <f t="shared" si="275"/>
        <v>0</v>
      </c>
      <c r="BM770" s="593">
        <f t="shared" si="276"/>
        <v>0</v>
      </c>
      <c r="BO770" s="593">
        <f t="shared" si="277"/>
        <v>0</v>
      </c>
      <c r="CP770" s="592"/>
      <c r="CQ770" s="592"/>
    </row>
    <row r="771" spans="1:95" ht="37.5" customHeight="1" x14ac:dyDescent="0.15">
      <c r="A771" s="740" t="str">
        <f>IF(B771&lt;&gt;"",設定!$C$4,"")</f>
        <v/>
      </c>
      <c r="B771" s="741" t="str">
        <f t="shared" si="261"/>
        <v/>
      </c>
      <c r="C771" s="445">
        <f t="shared" si="278"/>
        <v>759</v>
      </c>
      <c r="D771" s="768"/>
      <c r="E771" s="422"/>
      <c r="F771" s="423"/>
      <c r="G771" s="424"/>
      <c r="H771" s="425"/>
      <c r="I771" s="426"/>
      <c r="J771" s="675" t="str">
        <f>IFERROR(IF(I771="","",VLOOKUP(I771,国・地域!A:C,2,FALSE)),"正しい番号を入力してください")</f>
        <v/>
      </c>
      <c r="K771" s="676" t="str">
        <f>IFERROR(IF(I771="","",VLOOKUP(I771,国・地域!A:C,3,FALSE)),"正しい番号を入力してください")</f>
        <v/>
      </c>
      <c r="L771" s="382"/>
      <c r="M771" s="429"/>
      <c r="N771" s="430"/>
      <c r="O771" s="430"/>
      <c r="P771" s="430"/>
      <c r="Q771" s="430"/>
      <c r="R771" s="430"/>
      <c r="S771" s="430"/>
      <c r="T771" s="430"/>
      <c r="U771" s="431"/>
      <c r="V771" s="432"/>
      <c r="W771" s="431"/>
      <c r="X771" s="432"/>
      <c r="Y771" s="433"/>
      <c r="Z771" s="434"/>
      <c r="AA771" s="435"/>
      <c r="AB771" s="436"/>
      <c r="AC771" s="435"/>
      <c r="AD771" s="434"/>
      <c r="AE771" s="437"/>
      <c r="AF771" s="436"/>
      <c r="AG771" s="435"/>
      <c r="AH771" s="434"/>
      <c r="AI771" s="437"/>
      <c r="AJ771" s="436"/>
      <c r="AK771" s="435"/>
      <c r="AL771" s="434"/>
      <c r="AM771" s="422"/>
      <c r="AN771" s="424"/>
      <c r="AO771" s="382"/>
      <c r="AP771" s="422"/>
      <c r="AQ771" s="424"/>
      <c r="AR771" s="438"/>
      <c r="AS771" s="439"/>
      <c r="AT771" s="422"/>
      <c r="AU771" s="424"/>
      <c r="AV771" s="438"/>
      <c r="AW771" s="440"/>
      <c r="AX771" s="647" t="str">
        <f t="shared" si="262"/>
        <v/>
      </c>
      <c r="AY771" s="647" t="str">
        <f t="shared" si="263"/>
        <v/>
      </c>
      <c r="BA771" s="593">
        <f t="shared" si="264"/>
        <v>0</v>
      </c>
      <c r="BB771" s="593">
        <f t="shared" si="265"/>
        <v>0</v>
      </c>
      <c r="BC771" s="593">
        <f t="shared" si="266"/>
        <v>0</v>
      </c>
      <c r="BD771" s="593">
        <f t="shared" si="267"/>
        <v>0</v>
      </c>
      <c r="BE771" s="593">
        <f t="shared" si="268"/>
        <v>0</v>
      </c>
      <c r="BF771" s="593">
        <f t="shared" si="269"/>
        <v>0</v>
      </c>
      <c r="BG771" s="593">
        <f t="shared" si="270"/>
        <v>0</v>
      </c>
      <c r="BH771" s="593">
        <f t="shared" si="271"/>
        <v>0</v>
      </c>
      <c r="BI771" s="593">
        <f t="shared" si="272"/>
        <v>0</v>
      </c>
      <c r="BJ771" s="593">
        <f t="shared" si="273"/>
        <v>0</v>
      </c>
      <c r="BK771" s="593">
        <f t="shared" si="274"/>
        <v>0</v>
      </c>
      <c r="BL771" s="593">
        <f t="shared" si="275"/>
        <v>0</v>
      </c>
      <c r="BM771" s="593">
        <f t="shared" si="276"/>
        <v>0</v>
      </c>
      <c r="BO771" s="593">
        <f t="shared" si="277"/>
        <v>0</v>
      </c>
      <c r="CP771" s="592"/>
      <c r="CQ771" s="592"/>
    </row>
    <row r="772" spans="1:95" ht="37.5" customHeight="1" x14ac:dyDescent="0.15">
      <c r="A772" s="740" t="str">
        <f>IF(B772&lt;&gt;"",設定!$C$4,"")</f>
        <v/>
      </c>
      <c r="B772" s="741" t="str">
        <f t="shared" si="261"/>
        <v/>
      </c>
      <c r="C772" s="445">
        <f t="shared" si="278"/>
        <v>760</v>
      </c>
      <c r="D772" s="768"/>
      <c r="E772" s="422"/>
      <c r="F772" s="423"/>
      <c r="G772" s="424"/>
      <c r="H772" s="425"/>
      <c r="I772" s="426"/>
      <c r="J772" s="675" t="str">
        <f>IFERROR(IF(I772="","",VLOOKUP(I772,国・地域!A:C,2,FALSE)),"正しい番号を入力してください")</f>
        <v/>
      </c>
      <c r="K772" s="676" t="str">
        <f>IFERROR(IF(I772="","",VLOOKUP(I772,国・地域!A:C,3,FALSE)),"正しい番号を入力してください")</f>
        <v/>
      </c>
      <c r="L772" s="382"/>
      <c r="M772" s="429"/>
      <c r="N772" s="430"/>
      <c r="O772" s="430"/>
      <c r="P772" s="430"/>
      <c r="Q772" s="430"/>
      <c r="R772" s="430"/>
      <c r="S772" s="430"/>
      <c r="T772" s="430"/>
      <c r="U772" s="431"/>
      <c r="V772" s="432"/>
      <c r="W772" s="431"/>
      <c r="X772" s="432"/>
      <c r="Y772" s="433"/>
      <c r="Z772" s="434"/>
      <c r="AA772" s="435"/>
      <c r="AB772" s="436"/>
      <c r="AC772" s="435"/>
      <c r="AD772" s="434"/>
      <c r="AE772" s="437"/>
      <c r="AF772" s="436"/>
      <c r="AG772" s="435"/>
      <c r="AH772" s="434"/>
      <c r="AI772" s="437"/>
      <c r="AJ772" s="436"/>
      <c r="AK772" s="435"/>
      <c r="AL772" s="434"/>
      <c r="AM772" s="422"/>
      <c r="AN772" s="424"/>
      <c r="AO772" s="382"/>
      <c r="AP772" s="422"/>
      <c r="AQ772" s="424"/>
      <c r="AR772" s="438"/>
      <c r="AS772" s="439"/>
      <c r="AT772" s="422"/>
      <c r="AU772" s="424"/>
      <c r="AV772" s="438"/>
      <c r="AW772" s="440"/>
      <c r="AX772" s="647" t="str">
        <f t="shared" si="262"/>
        <v/>
      </c>
      <c r="AY772" s="647" t="str">
        <f t="shared" si="263"/>
        <v/>
      </c>
      <c r="BA772" s="593">
        <f t="shared" si="264"/>
        <v>0</v>
      </c>
      <c r="BB772" s="593">
        <f t="shared" si="265"/>
        <v>0</v>
      </c>
      <c r="BC772" s="593">
        <f t="shared" si="266"/>
        <v>0</v>
      </c>
      <c r="BD772" s="593">
        <f t="shared" si="267"/>
        <v>0</v>
      </c>
      <c r="BE772" s="593">
        <f t="shared" si="268"/>
        <v>0</v>
      </c>
      <c r="BF772" s="593">
        <f t="shared" si="269"/>
        <v>0</v>
      </c>
      <c r="BG772" s="593">
        <f t="shared" si="270"/>
        <v>0</v>
      </c>
      <c r="BH772" s="593">
        <f t="shared" si="271"/>
        <v>0</v>
      </c>
      <c r="BI772" s="593">
        <f t="shared" si="272"/>
        <v>0</v>
      </c>
      <c r="BJ772" s="593">
        <f t="shared" si="273"/>
        <v>0</v>
      </c>
      <c r="BK772" s="593">
        <f t="shared" si="274"/>
        <v>0</v>
      </c>
      <c r="BL772" s="593">
        <f t="shared" si="275"/>
        <v>0</v>
      </c>
      <c r="BM772" s="593">
        <f t="shared" si="276"/>
        <v>0</v>
      </c>
      <c r="BO772" s="593">
        <f t="shared" si="277"/>
        <v>0</v>
      </c>
      <c r="CP772" s="592"/>
      <c r="CQ772" s="592"/>
    </row>
    <row r="773" spans="1:95" ht="37.5" customHeight="1" x14ac:dyDescent="0.15">
      <c r="A773" s="740" t="str">
        <f>IF(B773&lt;&gt;"",設定!$C$4,"")</f>
        <v/>
      </c>
      <c r="B773" s="741" t="str">
        <f t="shared" si="261"/>
        <v/>
      </c>
      <c r="C773" s="445">
        <f t="shared" si="278"/>
        <v>761</v>
      </c>
      <c r="D773" s="768"/>
      <c r="E773" s="422"/>
      <c r="F773" s="423"/>
      <c r="G773" s="424"/>
      <c r="H773" s="425"/>
      <c r="I773" s="426"/>
      <c r="J773" s="675" t="str">
        <f>IFERROR(IF(I773="","",VLOOKUP(I773,国・地域!A:C,2,FALSE)),"正しい番号を入力してください")</f>
        <v/>
      </c>
      <c r="K773" s="676" t="str">
        <f>IFERROR(IF(I773="","",VLOOKUP(I773,国・地域!A:C,3,FALSE)),"正しい番号を入力してください")</f>
        <v/>
      </c>
      <c r="L773" s="382"/>
      <c r="M773" s="429"/>
      <c r="N773" s="430"/>
      <c r="O773" s="430"/>
      <c r="P773" s="430"/>
      <c r="Q773" s="430"/>
      <c r="R773" s="430"/>
      <c r="S773" s="430"/>
      <c r="T773" s="430"/>
      <c r="U773" s="431"/>
      <c r="V773" s="432"/>
      <c r="W773" s="431"/>
      <c r="X773" s="432"/>
      <c r="Y773" s="433"/>
      <c r="Z773" s="434"/>
      <c r="AA773" s="435"/>
      <c r="AB773" s="436"/>
      <c r="AC773" s="435"/>
      <c r="AD773" s="434"/>
      <c r="AE773" s="437"/>
      <c r="AF773" s="436"/>
      <c r="AG773" s="435"/>
      <c r="AH773" s="434"/>
      <c r="AI773" s="437"/>
      <c r="AJ773" s="436"/>
      <c r="AK773" s="435"/>
      <c r="AL773" s="434"/>
      <c r="AM773" s="422"/>
      <c r="AN773" s="424"/>
      <c r="AO773" s="382"/>
      <c r="AP773" s="422"/>
      <c r="AQ773" s="424"/>
      <c r="AR773" s="438"/>
      <c r="AS773" s="439"/>
      <c r="AT773" s="422"/>
      <c r="AU773" s="424"/>
      <c r="AV773" s="438"/>
      <c r="AW773" s="440"/>
      <c r="AX773" s="647" t="str">
        <f t="shared" si="262"/>
        <v/>
      </c>
      <c r="AY773" s="647" t="str">
        <f t="shared" si="263"/>
        <v/>
      </c>
      <c r="BA773" s="593">
        <f t="shared" si="264"/>
        <v>0</v>
      </c>
      <c r="BB773" s="593">
        <f t="shared" si="265"/>
        <v>0</v>
      </c>
      <c r="BC773" s="593">
        <f t="shared" si="266"/>
        <v>0</v>
      </c>
      <c r="BD773" s="593">
        <f t="shared" si="267"/>
        <v>0</v>
      </c>
      <c r="BE773" s="593">
        <f t="shared" si="268"/>
        <v>0</v>
      </c>
      <c r="BF773" s="593">
        <f t="shared" si="269"/>
        <v>0</v>
      </c>
      <c r="BG773" s="593">
        <f t="shared" si="270"/>
        <v>0</v>
      </c>
      <c r="BH773" s="593">
        <f t="shared" si="271"/>
        <v>0</v>
      </c>
      <c r="BI773" s="593">
        <f t="shared" si="272"/>
        <v>0</v>
      </c>
      <c r="BJ773" s="593">
        <f t="shared" si="273"/>
        <v>0</v>
      </c>
      <c r="BK773" s="593">
        <f t="shared" si="274"/>
        <v>0</v>
      </c>
      <c r="BL773" s="593">
        <f t="shared" si="275"/>
        <v>0</v>
      </c>
      <c r="BM773" s="593">
        <f t="shared" si="276"/>
        <v>0</v>
      </c>
      <c r="BO773" s="593">
        <f t="shared" si="277"/>
        <v>0</v>
      </c>
      <c r="CP773" s="592"/>
      <c r="CQ773" s="592"/>
    </row>
    <row r="774" spans="1:95" ht="37.5" customHeight="1" x14ac:dyDescent="0.15">
      <c r="A774" s="740" t="str">
        <f>IF(B774&lt;&gt;"",設定!$C$4,"")</f>
        <v/>
      </c>
      <c r="B774" s="741" t="str">
        <f t="shared" si="261"/>
        <v/>
      </c>
      <c r="C774" s="445">
        <f t="shared" si="278"/>
        <v>762</v>
      </c>
      <c r="D774" s="768"/>
      <c r="E774" s="422"/>
      <c r="F774" s="423"/>
      <c r="G774" s="424"/>
      <c r="H774" s="425"/>
      <c r="I774" s="426"/>
      <c r="J774" s="675" t="str">
        <f>IFERROR(IF(I774="","",VLOOKUP(I774,国・地域!A:C,2,FALSE)),"正しい番号を入力してください")</f>
        <v/>
      </c>
      <c r="K774" s="676" t="str">
        <f>IFERROR(IF(I774="","",VLOOKUP(I774,国・地域!A:C,3,FALSE)),"正しい番号を入力してください")</f>
        <v/>
      </c>
      <c r="L774" s="382"/>
      <c r="M774" s="429"/>
      <c r="N774" s="430"/>
      <c r="O774" s="430"/>
      <c r="P774" s="430"/>
      <c r="Q774" s="430"/>
      <c r="R774" s="430"/>
      <c r="S774" s="430"/>
      <c r="T774" s="430"/>
      <c r="U774" s="431"/>
      <c r="V774" s="432"/>
      <c r="W774" s="431"/>
      <c r="X774" s="432"/>
      <c r="Y774" s="433"/>
      <c r="Z774" s="434"/>
      <c r="AA774" s="435"/>
      <c r="AB774" s="436"/>
      <c r="AC774" s="435"/>
      <c r="AD774" s="434"/>
      <c r="AE774" s="437"/>
      <c r="AF774" s="436"/>
      <c r="AG774" s="435"/>
      <c r="AH774" s="434"/>
      <c r="AI774" s="437"/>
      <c r="AJ774" s="436"/>
      <c r="AK774" s="435"/>
      <c r="AL774" s="434"/>
      <c r="AM774" s="422"/>
      <c r="AN774" s="424"/>
      <c r="AO774" s="382"/>
      <c r="AP774" s="422"/>
      <c r="AQ774" s="424"/>
      <c r="AR774" s="438"/>
      <c r="AS774" s="439"/>
      <c r="AT774" s="422"/>
      <c r="AU774" s="424"/>
      <c r="AV774" s="438"/>
      <c r="AW774" s="440"/>
      <c r="AX774" s="647" t="str">
        <f t="shared" si="262"/>
        <v/>
      </c>
      <c r="AY774" s="647" t="str">
        <f t="shared" si="263"/>
        <v/>
      </c>
      <c r="BA774" s="593">
        <f t="shared" si="264"/>
        <v>0</v>
      </c>
      <c r="BB774" s="593">
        <f t="shared" si="265"/>
        <v>0</v>
      </c>
      <c r="BC774" s="593">
        <f t="shared" si="266"/>
        <v>0</v>
      </c>
      <c r="BD774" s="593">
        <f t="shared" si="267"/>
        <v>0</v>
      </c>
      <c r="BE774" s="593">
        <f t="shared" si="268"/>
        <v>0</v>
      </c>
      <c r="BF774" s="593">
        <f t="shared" si="269"/>
        <v>0</v>
      </c>
      <c r="BG774" s="593">
        <f t="shared" si="270"/>
        <v>0</v>
      </c>
      <c r="BH774" s="593">
        <f t="shared" si="271"/>
        <v>0</v>
      </c>
      <c r="BI774" s="593">
        <f t="shared" si="272"/>
        <v>0</v>
      </c>
      <c r="BJ774" s="593">
        <f t="shared" si="273"/>
        <v>0</v>
      </c>
      <c r="BK774" s="593">
        <f t="shared" si="274"/>
        <v>0</v>
      </c>
      <c r="BL774" s="593">
        <f t="shared" si="275"/>
        <v>0</v>
      </c>
      <c r="BM774" s="593">
        <f t="shared" si="276"/>
        <v>0</v>
      </c>
      <c r="BO774" s="593">
        <f t="shared" si="277"/>
        <v>0</v>
      </c>
      <c r="CP774" s="592"/>
      <c r="CQ774" s="592"/>
    </row>
    <row r="775" spans="1:95" ht="37.5" customHeight="1" x14ac:dyDescent="0.15">
      <c r="A775" s="740" t="str">
        <f>IF(B775&lt;&gt;"",設定!$C$4,"")</f>
        <v/>
      </c>
      <c r="B775" s="741" t="str">
        <f t="shared" si="261"/>
        <v/>
      </c>
      <c r="C775" s="445">
        <f t="shared" si="278"/>
        <v>763</v>
      </c>
      <c r="D775" s="768"/>
      <c r="E775" s="422"/>
      <c r="F775" s="423"/>
      <c r="G775" s="424"/>
      <c r="H775" s="425"/>
      <c r="I775" s="426"/>
      <c r="J775" s="675" t="str">
        <f>IFERROR(IF(I775="","",VLOOKUP(I775,国・地域!A:C,2,FALSE)),"正しい番号を入力してください")</f>
        <v/>
      </c>
      <c r="K775" s="676" t="str">
        <f>IFERROR(IF(I775="","",VLOOKUP(I775,国・地域!A:C,3,FALSE)),"正しい番号を入力してください")</f>
        <v/>
      </c>
      <c r="L775" s="382"/>
      <c r="M775" s="429"/>
      <c r="N775" s="430"/>
      <c r="O775" s="430"/>
      <c r="P775" s="430"/>
      <c r="Q775" s="430"/>
      <c r="R775" s="430"/>
      <c r="S775" s="430"/>
      <c r="T775" s="430"/>
      <c r="U775" s="431"/>
      <c r="V775" s="432"/>
      <c r="W775" s="431"/>
      <c r="X775" s="432"/>
      <c r="Y775" s="433"/>
      <c r="Z775" s="434"/>
      <c r="AA775" s="435"/>
      <c r="AB775" s="436"/>
      <c r="AC775" s="435"/>
      <c r="AD775" s="434"/>
      <c r="AE775" s="437"/>
      <c r="AF775" s="436"/>
      <c r="AG775" s="435"/>
      <c r="AH775" s="434"/>
      <c r="AI775" s="437"/>
      <c r="AJ775" s="436"/>
      <c r="AK775" s="435"/>
      <c r="AL775" s="434"/>
      <c r="AM775" s="422"/>
      <c r="AN775" s="424"/>
      <c r="AO775" s="382"/>
      <c r="AP775" s="422"/>
      <c r="AQ775" s="424"/>
      <c r="AR775" s="438"/>
      <c r="AS775" s="439"/>
      <c r="AT775" s="422"/>
      <c r="AU775" s="424"/>
      <c r="AV775" s="438"/>
      <c r="AW775" s="440"/>
      <c r="AX775" s="647" t="str">
        <f t="shared" si="262"/>
        <v/>
      </c>
      <c r="AY775" s="647" t="str">
        <f t="shared" si="263"/>
        <v/>
      </c>
      <c r="BA775" s="593">
        <f t="shared" si="264"/>
        <v>0</v>
      </c>
      <c r="BB775" s="593">
        <f t="shared" si="265"/>
        <v>0</v>
      </c>
      <c r="BC775" s="593">
        <f t="shared" si="266"/>
        <v>0</v>
      </c>
      <c r="BD775" s="593">
        <f t="shared" si="267"/>
        <v>0</v>
      </c>
      <c r="BE775" s="593">
        <f t="shared" si="268"/>
        <v>0</v>
      </c>
      <c r="BF775" s="593">
        <f t="shared" si="269"/>
        <v>0</v>
      </c>
      <c r="BG775" s="593">
        <f t="shared" si="270"/>
        <v>0</v>
      </c>
      <c r="BH775" s="593">
        <f t="shared" si="271"/>
        <v>0</v>
      </c>
      <c r="BI775" s="593">
        <f t="shared" si="272"/>
        <v>0</v>
      </c>
      <c r="BJ775" s="593">
        <f t="shared" si="273"/>
        <v>0</v>
      </c>
      <c r="BK775" s="593">
        <f t="shared" si="274"/>
        <v>0</v>
      </c>
      <c r="BL775" s="593">
        <f t="shared" si="275"/>
        <v>0</v>
      </c>
      <c r="BM775" s="593">
        <f t="shared" si="276"/>
        <v>0</v>
      </c>
      <c r="BO775" s="593">
        <f t="shared" si="277"/>
        <v>0</v>
      </c>
      <c r="CP775" s="592"/>
      <c r="CQ775" s="592"/>
    </row>
    <row r="776" spans="1:95" ht="37.5" customHeight="1" x14ac:dyDescent="0.15">
      <c r="A776" s="740" t="str">
        <f>IF(B776&lt;&gt;"",設定!$C$4,"")</f>
        <v/>
      </c>
      <c r="B776" s="741" t="str">
        <f t="shared" si="261"/>
        <v/>
      </c>
      <c r="C776" s="445">
        <f t="shared" si="278"/>
        <v>764</v>
      </c>
      <c r="D776" s="768"/>
      <c r="E776" s="422"/>
      <c r="F776" s="423"/>
      <c r="G776" s="424"/>
      <c r="H776" s="425"/>
      <c r="I776" s="426"/>
      <c r="J776" s="675" t="str">
        <f>IFERROR(IF(I776="","",VLOOKUP(I776,国・地域!A:C,2,FALSE)),"正しい番号を入力してください")</f>
        <v/>
      </c>
      <c r="K776" s="676" t="str">
        <f>IFERROR(IF(I776="","",VLOOKUP(I776,国・地域!A:C,3,FALSE)),"正しい番号を入力してください")</f>
        <v/>
      </c>
      <c r="L776" s="382"/>
      <c r="M776" s="429"/>
      <c r="N776" s="430"/>
      <c r="O776" s="430"/>
      <c r="P776" s="430"/>
      <c r="Q776" s="430"/>
      <c r="R776" s="430"/>
      <c r="S776" s="430"/>
      <c r="T776" s="430"/>
      <c r="U776" s="431"/>
      <c r="V776" s="432"/>
      <c r="W776" s="431"/>
      <c r="X776" s="432"/>
      <c r="Y776" s="433"/>
      <c r="Z776" s="434"/>
      <c r="AA776" s="435"/>
      <c r="AB776" s="436"/>
      <c r="AC776" s="435"/>
      <c r="AD776" s="434"/>
      <c r="AE776" s="437"/>
      <c r="AF776" s="436"/>
      <c r="AG776" s="435"/>
      <c r="AH776" s="434"/>
      <c r="AI776" s="437"/>
      <c r="AJ776" s="436"/>
      <c r="AK776" s="435"/>
      <c r="AL776" s="434"/>
      <c r="AM776" s="422"/>
      <c r="AN776" s="424"/>
      <c r="AO776" s="382"/>
      <c r="AP776" s="422"/>
      <c r="AQ776" s="424"/>
      <c r="AR776" s="438"/>
      <c r="AS776" s="439"/>
      <c r="AT776" s="422"/>
      <c r="AU776" s="424"/>
      <c r="AV776" s="438"/>
      <c r="AW776" s="440"/>
      <c r="AX776" s="647" t="str">
        <f t="shared" si="262"/>
        <v/>
      </c>
      <c r="AY776" s="647" t="str">
        <f t="shared" si="263"/>
        <v/>
      </c>
      <c r="BA776" s="593">
        <f t="shared" si="264"/>
        <v>0</v>
      </c>
      <c r="BB776" s="593">
        <f t="shared" si="265"/>
        <v>0</v>
      </c>
      <c r="BC776" s="593">
        <f t="shared" si="266"/>
        <v>0</v>
      </c>
      <c r="BD776" s="593">
        <f t="shared" si="267"/>
        <v>0</v>
      </c>
      <c r="BE776" s="593">
        <f t="shared" si="268"/>
        <v>0</v>
      </c>
      <c r="BF776" s="593">
        <f t="shared" si="269"/>
        <v>0</v>
      </c>
      <c r="BG776" s="593">
        <f t="shared" si="270"/>
        <v>0</v>
      </c>
      <c r="BH776" s="593">
        <f t="shared" si="271"/>
        <v>0</v>
      </c>
      <c r="BI776" s="593">
        <f t="shared" si="272"/>
        <v>0</v>
      </c>
      <c r="BJ776" s="593">
        <f t="shared" si="273"/>
        <v>0</v>
      </c>
      <c r="BK776" s="593">
        <f t="shared" si="274"/>
        <v>0</v>
      </c>
      <c r="BL776" s="593">
        <f t="shared" si="275"/>
        <v>0</v>
      </c>
      <c r="BM776" s="593">
        <f t="shared" si="276"/>
        <v>0</v>
      </c>
      <c r="BO776" s="593">
        <f t="shared" si="277"/>
        <v>0</v>
      </c>
      <c r="CP776" s="592"/>
      <c r="CQ776" s="592"/>
    </row>
    <row r="777" spans="1:95" ht="37.5" customHeight="1" x14ac:dyDescent="0.15">
      <c r="A777" s="740" t="str">
        <f>IF(B777&lt;&gt;"",設定!$C$4,"")</f>
        <v/>
      </c>
      <c r="B777" s="741" t="str">
        <f t="shared" ref="B777:B812" si="279">IF(COUNTA(D777:I777,L777)&gt;0,$B$7,"")</f>
        <v/>
      </c>
      <c r="C777" s="445">
        <f t="shared" si="278"/>
        <v>765</v>
      </c>
      <c r="D777" s="768"/>
      <c r="E777" s="422"/>
      <c r="F777" s="423"/>
      <c r="G777" s="424"/>
      <c r="H777" s="425"/>
      <c r="I777" s="426"/>
      <c r="J777" s="675" t="str">
        <f>IFERROR(IF(I777="","",VLOOKUP(I777,国・地域!A:C,2,FALSE)),"正しい番号を入力してください")</f>
        <v/>
      </c>
      <c r="K777" s="676" t="str">
        <f>IFERROR(IF(I777="","",VLOOKUP(I777,国・地域!A:C,3,FALSE)),"正しい番号を入力してください")</f>
        <v/>
      </c>
      <c r="L777" s="382"/>
      <c r="M777" s="429"/>
      <c r="N777" s="430"/>
      <c r="O777" s="430"/>
      <c r="P777" s="430"/>
      <c r="Q777" s="430"/>
      <c r="R777" s="430"/>
      <c r="S777" s="430"/>
      <c r="T777" s="430"/>
      <c r="U777" s="431"/>
      <c r="V777" s="432"/>
      <c r="W777" s="431"/>
      <c r="X777" s="432"/>
      <c r="Y777" s="433"/>
      <c r="Z777" s="434"/>
      <c r="AA777" s="435"/>
      <c r="AB777" s="436"/>
      <c r="AC777" s="435"/>
      <c r="AD777" s="434"/>
      <c r="AE777" s="437"/>
      <c r="AF777" s="436"/>
      <c r="AG777" s="435"/>
      <c r="AH777" s="434"/>
      <c r="AI777" s="437"/>
      <c r="AJ777" s="436"/>
      <c r="AK777" s="435"/>
      <c r="AL777" s="434"/>
      <c r="AM777" s="422"/>
      <c r="AN777" s="424"/>
      <c r="AO777" s="382"/>
      <c r="AP777" s="422"/>
      <c r="AQ777" s="424"/>
      <c r="AR777" s="438"/>
      <c r="AS777" s="439"/>
      <c r="AT777" s="422"/>
      <c r="AU777" s="424"/>
      <c r="AV777" s="438"/>
      <c r="AW777" s="440"/>
      <c r="AX777" s="647" t="str">
        <f t="shared" ref="AX777:AX812" si="280">IF(SUM(BA777:BM777)&gt;0,"←未入力あり","")</f>
        <v/>
      </c>
      <c r="AY777" s="647" t="str">
        <f t="shared" ref="AY777:AY812" si="281">IF(BO777&lt;&gt;0,"←入力エラー","")</f>
        <v/>
      </c>
      <c r="BA777" s="593">
        <f t="shared" ref="BA777:BA812" si="282">IF(AND($D777&lt;&gt;"",E777="",F777=""),1,0)</f>
        <v>0</v>
      </c>
      <c r="BB777" s="593">
        <f t="shared" ref="BB777:BB812" si="283">IF(AND($D777&lt;&gt;"",G777="",H777=""),1,0)</f>
        <v>0</v>
      </c>
      <c r="BC777" s="593">
        <f t="shared" ref="BC777:BC812" si="284">IF(AND($D777&lt;&gt;"",I777=""),1,0)</f>
        <v>0</v>
      </c>
      <c r="BD777" s="593">
        <f t="shared" ref="BD777:BD812" si="285">IF(AND(I777=801,L777=""),1,0)</f>
        <v>0</v>
      </c>
      <c r="BE777" s="593">
        <f t="shared" ref="BE777:BE812" si="286">IF(AND($D777&lt;&gt;"",COUNTA(M777:V777)=0),1,0)</f>
        <v>0</v>
      </c>
      <c r="BF777" s="593">
        <f t="shared" ref="BF777:BF812" si="287">IF(AND($D777&lt;&gt;"",$M777="○",OR(W777="",X777="")),1,0)</f>
        <v>0</v>
      </c>
      <c r="BG777" s="593">
        <f t="shared" ref="BG777:BG812" si="288">IF(AND($D777&lt;&gt;"",OR(Y777="",Z777="")),1,0)</f>
        <v>0</v>
      </c>
      <c r="BH777" s="593">
        <f t="shared" ref="BH777:BH812" si="289">IF(AND($D777&lt;&gt;"",$P777="○",OR(AA777="",AB777="",AC777="",AD777="")),1,0)</f>
        <v>0</v>
      </c>
      <c r="BI777" s="593">
        <f t="shared" ref="BI777:BI812" si="290">IF(AND($D777&lt;&gt;"",$Q777="○",OR(AE777="",AF777="",AG777="",AH777="")),1,0)</f>
        <v>0</v>
      </c>
      <c r="BJ777" s="593">
        <f t="shared" ref="BJ777:BJ812" si="291">IF(AND($D777&lt;&gt;"",$R777="○",OR(AI777="",AJ777="",AK777="",AL777="")),1,0)</f>
        <v>0</v>
      </c>
      <c r="BK777" s="593">
        <f t="shared" ref="BK777:BK812" si="292">IF(AND($D777&lt;&gt;"",$P777="○",OR(AM777="",AN777="",AO777="")),1,0)</f>
        <v>0</v>
      </c>
      <c r="BL777" s="593">
        <f t="shared" ref="BL777:BL812" si="293">IF(AND($D777&lt;&gt;"",$Q777="○",OR(AP777="",AQ777="",AR777="",AS777="")),1,0)</f>
        <v>0</v>
      </c>
      <c r="BM777" s="593">
        <f t="shared" ref="BM777:BM812" si="294">IF(AND($D777&lt;&gt;"",$R777="○",OR(AT777="",AU777="",AV777="",AW777="")),1,0)</f>
        <v>0</v>
      </c>
      <c r="BO777" s="593">
        <f t="shared" ref="BO777:BO812" si="295">IF(AND(COUNTA(M777:U777)&lt;&gt;0,V777&lt;&gt;""),1,0)</f>
        <v>0</v>
      </c>
      <c r="CP777" s="592"/>
      <c r="CQ777" s="592"/>
    </row>
    <row r="778" spans="1:95" ht="37.5" customHeight="1" x14ac:dyDescent="0.15">
      <c r="A778" s="740" t="str">
        <f>IF(B778&lt;&gt;"",設定!$C$4,"")</f>
        <v/>
      </c>
      <c r="B778" s="741" t="str">
        <f t="shared" si="279"/>
        <v/>
      </c>
      <c r="C778" s="445">
        <f t="shared" si="278"/>
        <v>766</v>
      </c>
      <c r="D778" s="768"/>
      <c r="E778" s="422"/>
      <c r="F778" s="423"/>
      <c r="G778" s="424"/>
      <c r="H778" s="425"/>
      <c r="I778" s="426"/>
      <c r="J778" s="675" t="str">
        <f>IFERROR(IF(I778="","",VLOOKUP(I778,国・地域!A:C,2,FALSE)),"正しい番号を入力してください")</f>
        <v/>
      </c>
      <c r="K778" s="676" t="str">
        <f>IFERROR(IF(I778="","",VLOOKUP(I778,国・地域!A:C,3,FALSE)),"正しい番号を入力してください")</f>
        <v/>
      </c>
      <c r="L778" s="382"/>
      <c r="M778" s="429"/>
      <c r="N778" s="430"/>
      <c r="O778" s="430"/>
      <c r="P778" s="430"/>
      <c r="Q778" s="430"/>
      <c r="R778" s="430"/>
      <c r="S778" s="430"/>
      <c r="T778" s="430"/>
      <c r="U778" s="431"/>
      <c r="V778" s="432"/>
      <c r="W778" s="431"/>
      <c r="X778" s="432"/>
      <c r="Y778" s="433"/>
      <c r="Z778" s="434"/>
      <c r="AA778" s="435"/>
      <c r="AB778" s="436"/>
      <c r="AC778" s="435"/>
      <c r="AD778" s="434"/>
      <c r="AE778" s="437"/>
      <c r="AF778" s="436"/>
      <c r="AG778" s="435"/>
      <c r="AH778" s="434"/>
      <c r="AI778" s="437"/>
      <c r="AJ778" s="436"/>
      <c r="AK778" s="435"/>
      <c r="AL778" s="434"/>
      <c r="AM778" s="422"/>
      <c r="AN778" s="424"/>
      <c r="AO778" s="382"/>
      <c r="AP778" s="422"/>
      <c r="AQ778" s="424"/>
      <c r="AR778" s="438"/>
      <c r="AS778" s="439"/>
      <c r="AT778" s="422"/>
      <c r="AU778" s="424"/>
      <c r="AV778" s="438"/>
      <c r="AW778" s="440"/>
      <c r="AX778" s="647" t="str">
        <f t="shared" si="280"/>
        <v/>
      </c>
      <c r="AY778" s="647" t="str">
        <f t="shared" si="281"/>
        <v/>
      </c>
      <c r="BA778" s="593">
        <f t="shared" si="282"/>
        <v>0</v>
      </c>
      <c r="BB778" s="593">
        <f t="shared" si="283"/>
        <v>0</v>
      </c>
      <c r="BC778" s="593">
        <f t="shared" si="284"/>
        <v>0</v>
      </c>
      <c r="BD778" s="593">
        <f t="shared" si="285"/>
        <v>0</v>
      </c>
      <c r="BE778" s="593">
        <f t="shared" si="286"/>
        <v>0</v>
      </c>
      <c r="BF778" s="593">
        <f t="shared" si="287"/>
        <v>0</v>
      </c>
      <c r="BG778" s="593">
        <f t="shared" si="288"/>
        <v>0</v>
      </c>
      <c r="BH778" s="593">
        <f t="shared" si="289"/>
        <v>0</v>
      </c>
      <c r="BI778" s="593">
        <f t="shared" si="290"/>
        <v>0</v>
      </c>
      <c r="BJ778" s="593">
        <f t="shared" si="291"/>
        <v>0</v>
      </c>
      <c r="BK778" s="593">
        <f t="shared" si="292"/>
        <v>0</v>
      </c>
      <c r="BL778" s="593">
        <f t="shared" si="293"/>
        <v>0</v>
      </c>
      <c r="BM778" s="593">
        <f t="shared" si="294"/>
        <v>0</v>
      </c>
      <c r="BO778" s="593">
        <f t="shared" si="295"/>
        <v>0</v>
      </c>
      <c r="CP778" s="592"/>
      <c r="CQ778" s="592"/>
    </row>
    <row r="779" spans="1:95" ht="37.5" customHeight="1" x14ac:dyDescent="0.15">
      <c r="A779" s="740" t="str">
        <f>IF(B779&lt;&gt;"",設定!$C$4,"")</f>
        <v/>
      </c>
      <c r="B779" s="741" t="str">
        <f t="shared" si="279"/>
        <v/>
      </c>
      <c r="C779" s="445">
        <f t="shared" si="278"/>
        <v>767</v>
      </c>
      <c r="D779" s="768"/>
      <c r="E779" s="422"/>
      <c r="F779" s="423"/>
      <c r="G779" s="424"/>
      <c r="H779" s="425"/>
      <c r="I779" s="426"/>
      <c r="J779" s="675" t="str">
        <f>IFERROR(IF(I779="","",VLOOKUP(I779,国・地域!A:C,2,FALSE)),"正しい番号を入力してください")</f>
        <v/>
      </c>
      <c r="K779" s="676" t="str">
        <f>IFERROR(IF(I779="","",VLOOKUP(I779,国・地域!A:C,3,FALSE)),"正しい番号を入力してください")</f>
        <v/>
      </c>
      <c r="L779" s="382"/>
      <c r="M779" s="429"/>
      <c r="N779" s="430"/>
      <c r="O779" s="430"/>
      <c r="P779" s="430"/>
      <c r="Q779" s="430"/>
      <c r="R779" s="430"/>
      <c r="S779" s="430"/>
      <c r="T779" s="430"/>
      <c r="U779" s="431"/>
      <c r="V779" s="432"/>
      <c r="W779" s="431"/>
      <c r="X779" s="432"/>
      <c r="Y779" s="433"/>
      <c r="Z779" s="434"/>
      <c r="AA779" s="435"/>
      <c r="AB779" s="436"/>
      <c r="AC779" s="435"/>
      <c r="AD779" s="434"/>
      <c r="AE779" s="437"/>
      <c r="AF779" s="436"/>
      <c r="AG779" s="435"/>
      <c r="AH779" s="434"/>
      <c r="AI779" s="437"/>
      <c r="AJ779" s="436"/>
      <c r="AK779" s="435"/>
      <c r="AL779" s="434"/>
      <c r="AM779" s="422"/>
      <c r="AN779" s="424"/>
      <c r="AO779" s="382"/>
      <c r="AP779" s="422"/>
      <c r="AQ779" s="424"/>
      <c r="AR779" s="438"/>
      <c r="AS779" s="439"/>
      <c r="AT779" s="422"/>
      <c r="AU779" s="424"/>
      <c r="AV779" s="438"/>
      <c r="AW779" s="440"/>
      <c r="AX779" s="647" t="str">
        <f t="shared" si="280"/>
        <v/>
      </c>
      <c r="AY779" s="647" t="str">
        <f t="shared" si="281"/>
        <v/>
      </c>
      <c r="BA779" s="593">
        <f t="shared" si="282"/>
        <v>0</v>
      </c>
      <c r="BB779" s="593">
        <f t="shared" si="283"/>
        <v>0</v>
      </c>
      <c r="BC779" s="593">
        <f t="shared" si="284"/>
        <v>0</v>
      </c>
      <c r="BD779" s="593">
        <f t="shared" si="285"/>
        <v>0</v>
      </c>
      <c r="BE779" s="593">
        <f t="shared" si="286"/>
        <v>0</v>
      </c>
      <c r="BF779" s="593">
        <f t="shared" si="287"/>
        <v>0</v>
      </c>
      <c r="BG779" s="593">
        <f t="shared" si="288"/>
        <v>0</v>
      </c>
      <c r="BH779" s="593">
        <f t="shared" si="289"/>
        <v>0</v>
      </c>
      <c r="BI779" s="593">
        <f t="shared" si="290"/>
        <v>0</v>
      </c>
      <c r="BJ779" s="593">
        <f t="shared" si="291"/>
        <v>0</v>
      </c>
      <c r="BK779" s="593">
        <f t="shared" si="292"/>
        <v>0</v>
      </c>
      <c r="BL779" s="593">
        <f t="shared" si="293"/>
        <v>0</v>
      </c>
      <c r="BM779" s="593">
        <f t="shared" si="294"/>
        <v>0</v>
      </c>
      <c r="BO779" s="593">
        <f t="shared" si="295"/>
        <v>0</v>
      </c>
      <c r="CP779" s="592"/>
      <c r="CQ779" s="592"/>
    </row>
    <row r="780" spans="1:95" ht="37.5" customHeight="1" x14ac:dyDescent="0.15">
      <c r="A780" s="740" t="str">
        <f>IF(B780&lt;&gt;"",設定!$C$4,"")</f>
        <v/>
      </c>
      <c r="B780" s="741" t="str">
        <f t="shared" si="279"/>
        <v/>
      </c>
      <c r="C780" s="445">
        <f t="shared" si="278"/>
        <v>768</v>
      </c>
      <c r="D780" s="768"/>
      <c r="E780" s="422"/>
      <c r="F780" s="423"/>
      <c r="G780" s="424"/>
      <c r="H780" s="425"/>
      <c r="I780" s="426"/>
      <c r="J780" s="675" t="str">
        <f>IFERROR(IF(I780="","",VLOOKUP(I780,国・地域!A:C,2,FALSE)),"正しい番号を入力してください")</f>
        <v/>
      </c>
      <c r="K780" s="676" t="str">
        <f>IFERROR(IF(I780="","",VLOOKUP(I780,国・地域!A:C,3,FALSE)),"正しい番号を入力してください")</f>
        <v/>
      </c>
      <c r="L780" s="382"/>
      <c r="M780" s="429"/>
      <c r="N780" s="430"/>
      <c r="O780" s="430"/>
      <c r="P780" s="430"/>
      <c r="Q780" s="430"/>
      <c r="R780" s="430"/>
      <c r="S780" s="430"/>
      <c r="T780" s="430"/>
      <c r="U780" s="431"/>
      <c r="V780" s="432"/>
      <c r="W780" s="431"/>
      <c r="X780" s="432"/>
      <c r="Y780" s="433"/>
      <c r="Z780" s="434"/>
      <c r="AA780" s="435"/>
      <c r="AB780" s="436"/>
      <c r="AC780" s="435"/>
      <c r="AD780" s="434"/>
      <c r="AE780" s="437"/>
      <c r="AF780" s="436"/>
      <c r="AG780" s="435"/>
      <c r="AH780" s="434"/>
      <c r="AI780" s="437"/>
      <c r="AJ780" s="436"/>
      <c r="AK780" s="435"/>
      <c r="AL780" s="434"/>
      <c r="AM780" s="422"/>
      <c r="AN780" s="424"/>
      <c r="AO780" s="382"/>
      <c r="AP780" s="422"/>
      <c r="AQ780" s="424"/>
      <c r="AR780" s="438"/>
      <c r="AS780" s="439"/>
      <c r="AT780" s="422"/>
      <c r="AU780" s="424"/>
      <c r="AV780" s="438"/>
      <c r="AW780" s="440"/>
      <c r="AX780" s="647" t="str">
        <f t="shared" si="280"/>
        <v/>
      </c>
      <c r="AY780" s="647" t="str">
        <f t="shared" si="281"/>
        <v/>
      </c>
      <c r="BA780" s="593">
        <f t="shared" si="282"/>
        <v>0</v>
      </c>
      <c r="BB780" s="593">
        <f t="shared" si="283"/>
        <v>0</v>
      </c>
      <c r="BC780" s="593">
        <f t="shared" si="284"/>
        <v>0</v>
      </c>
      <c r="BD780" s="593">
        <f t="shared" si="285"/>
        <v>0</v>
      </c>
      <c r="BE780" s="593">
        <f t="shared" si="286"/>
        <v>0</v>
      </c>
      <c r="BF780" s="593">
        <f t="shared" si="287"/>
        <v>0</v>
      </c>
      <c r="BG780" s="593">
        <f t="shared" si="288"/>
        <v>0</v>
      </c>
      <c r="BH780" s="593">
        <f t="shared" si="289"/>
        <v>0</v>
      </c>
      <c r="BI780" s="593">
        <f t="shared" si="290"/>
        <v>0</v>
      </c>
      <c r="BJ780" s="593">
        <f t="shared" si="291"/>
        <v>0</v>
      </c>
      <c r="BK780" s="593">
        <f t="shared" si="292"/>
        <v>0</v>
      </c>
      <c r="BL780" s="593">
        <f t="shared" si="293"/>
        <v>0</v>
      </c>
      <c r="BM780" s="593">
        <f t="shared" si="294"/>
        <v>0</v>
      </c>
      <c r="BO780" s="593">
        <f t="shared" si="295"/>
        <v>0</v>
      </c>
      <c r="CP780" s="592"/>
      <c r="CQ780" s="592"/>
    </row>
    <row r="781" spans="1:95" ht="37.5" customHeight="1" x14ac:dyDescent="0.15">
      <c r="A781" s="740" t="str">
        <f>IF(B781&lt;&gt;"",設定!$C$4,"")</f>
        <v/>
      </c>
      <c r="B781" s="741" t="str">
        <f t="shared" si="279"/>
        <v/>
      </c>
      <c r="C781" s="445">
        <f t="shared" si="278"/>
        <v>769</v>
      </c>
      <c r="D781" s="768"/>
      <c r="E781" s="422"/>
      <c r="F781" s="423"/>
      <c r="G781" s="424"/>
      <c r="H781" s="425"/>
      <c r="I781" s="426"/>
      <c r="J781" s="675" t="str">
        <f>IFERROR(IF(I781="","",VLOOKUP(I781,国・地域!A:C,2,FALSE)),"正しい番号を入力してください")</f>
        <v/>
      </c>
      <c r="K781" s="676" t="str">
        <f>IFERROR(IF(I781="","",VLOOKUP(I781,国・地域!A:C,3,FALSE)),"正しい番号を入力してください")</f>
        <v/>
      </c>
      <c r="L781" s="382"/>
      <c r="M781" s="429"/>
      <c r="N781" s="430"/>
      <c r="O781" s="430"/>
      <c r="P781" s="430"/>
      <c r="Q781" s="430"/>
      <c r="R781" s="430"/>
      <c r="S781" s="430"/>
      <c r="T781" s="430"/>
      <c r="U781" s="431"/>
      <c r="V781" s="432"/>
      <c r="W781" s="431"/>
      <c r="X781" s="432"/>
      <c r="Y781" s="433"/>
      <c r="Z781" s="434"/>
      <c r="AA781" s="435"/>
      <c r="AB781" s="436"/>
      <c r="AC781" s="435"/>
      <c r="AD781" s="434"/>
      <c r="AE781" s="437"/>
      <c r="AF781" s="436"/>
      <c r="AG781" s="435"/>
      <c r="AH781" s="434"/>
      <c r="AI781" s="437"/>
      <c r="AJ781" s="436"/>
      <c r="AK781" s="435"/>
      <c r="AL781" s="434"/>
      <c r="AM781" s="422"/>
      <c r="AN781" s="424"/>
      <c r="AO781" s="382"/>
      <c r="AP781" s="422"/>
      <c r="AQ781" s="424"/>
      <c r="AR781" s="438"/>
      <c r="AS781" s="439"/>
      <c r="AT781" s="422"/>
      <c r="AU781" s="424"/>
      <c r="AV781" s="438"/>
      <c r="AW781" s="440"/>
      <c r="AX781" s="647" t="str">
        <f t="shared" si="280"/>
        <v/>
      </c>
      <c r="AY781" s="647" t="str">
        <f t="shared" si="281"/>
        <v/>
      </c>
      <c r="BA781" s="593">
        <f t="shared" si="282"/>
        <v>0</v>
      </c>
      <c r="BB781" s="593">
        <f t="shared" si="283"/>
        <v>0</v>
      </c>
      <c r="BC781" s="593">
        <f t="shared" si="284"/>
        <v>0</v>
      </c>
      <c r="BD781" s="593">
        <f t="shared" si="285"/>
        <v>0</v>
      </c>
      <c r="BE781" s="593">
        <f t="shared" si="286"/>
        <v>0</v>
      </c>
      <c r="BF781" s="593">
        <f t="shared" si="287"/>
        <v>0</v>
      </c>
      <c r="BG781" s="593">
        <f t="shared" si="288"/>
        <v>0</v>
      </c>
      <c r="BH781" s="593">
        <f t="shared" si="289"/>
        <v>0</v>
      </c>
      <c r="BI781" s="593">
        <f t="shared" si="290"/>
        <v>0</v>
      </c>
      <c r="BJ781" s="593">
        <f t="shared" si="291"/>
        <v>0</v>
      </c>
      <c r="BK781" s="593">
        <f t="shared" si="292"/>
        <v>0</v>
      </c>
      <c r="BL781" s="593">
        <f t="shared" si="293"/>
        <v>0</v>
      </c>
      <c r="BM781" s="593">
        <f t="shared" si="294"/>
        <v>0</v>
      </c>
      <c r="BO781" s="593">
        <f t="shared" si="295"/>
        <v>0</v>
      </c>
      <c r="CP781" s="592"/>
      <c r="CQ781" s="592"/>
    </row>
    <row r="782" spans="1:95" ht="37.5" customHeight="1" x14ac:dyDescent="0.15">
      <c r="A782" s="740" t="str">
        <f>IF(B782&lt;&gt;"",設定!$C$4,"")</f>
        <v/>
      </c>
      <c r="B782" s="741" t="str">
        <f t="shared" si="279"/>
        <v/>
      </c>
      <c r="C782" s="445">
        <f t="shared" ref="C782:C845" si="296">ROW()-12</f>
        <v>770</v>
      </c>
      <c r="D782" s="768"/>
      <c r="E782" s="422"/>
      <c r="F782" s="423"/>
      <c r="G782" s="424"/>
      <c r="H782" s="425"/>
      <c r="I782" s="426"/>
      <c r="J782" s="675" t="str">
        <f>IFERROR(IF(I782="","",VLOOKUP(I782,国・地域!A:C,2,FALSE)),"正しい番号を入力してください")</f>
        <v/>
      </c>
      <c r="K782" s="676" t="str">
        <f>IFERROR(IF(I782="","",VLOOKUP(I782,国・地域!A:C,3,FALSE)),"正しい番号を入力してください")</f>
        <v/>
      </c>
      <c r="L782" s="382"/>
      <c r="M782" s="429"/>
      <c r="N782" s="430"/>
      <c r="O782" s="430"/>
      <c r="P782" s="430"/>
      <c r="Q782" s="430"/>
      <c r="R782" s="430"/>
      <c r="S782" s="430"/>
      <c r="T782" s="430"/>
      <c r="U782" s="431"/>
      <c r="V782" s="432"/>
      <c r="W782" s="431"/>
      <c r="X782" s="432"/>
      <c r="Y782" s="433"/>
      <c r="Z782" s="434"/>
      <c r="AA782" s="435"/>
      <c r="AB782" s="436"/>
      <c r="AC782" s="435"/>
      <c r="AD782" s="434"/>
      <c r="AE782" s="437"/>
      <c r="AF782" s="436"/>
      <c r="AG782" s="435"/>
      <c r="AH782" s="434"/>
      <c r="AI782" s="437"/>
      <c r="AJ782" s="436"/>
      <c r="AK782" s="435"/>
      <c r="AL782" s="434"/>
      <c r="AM782" s="422"/>
      <c r="AN782" s="424"/>
      <c r="AO782" s="382"/>
      <c r="AP782" s="422"/>
      <c r="AQ782" s="424"/>
      <c r="AR782" s="438"/>
      <c r="AS782" s="439"/>
      <c r="AT782" s="422"/>
      <c r="AU782" s="424"/>
      <c r="AV782" s="438"/>
      <c r="AW782" s="440"/>
      <c r="AX782" s="647" t="str">
        <f t="shared" si="280"/>
        <v/>
      </c>
      <c r="AY782" s="647" t="str">
        <f t="shared" si="281"/>
        <v/>
      </c>
      <c r="BA782" s="593">
        <f t="shared" si="282"/>
        <v>0</v>
      </c>
      <c r="BB782" s="593">
        <f t="shared" si="283"/>
        <v>0</v>
      </c>
      <c r="BC782" s="593">
        <f t="shared" si="284"/>
        <v>0</v>
      </c>
      <c r="BD782" s="593">
        <f t="shared" si="285"/>
        <v>0</v>
      </c>
      <c r="BE782" s="593">
        <f t="shared" si="286"/>
        <v>0</v>
      </c>
      <c r="BF782" s="593">
        <f t="shared" si="287"/>
        <v>0</v>
      </c>
      <c r="BG782" s="593">
        <f t="shared" si="288"/>
        <v>0</v>
      </c>
      <c r="BH782" s="593">
        <f t="shared" si="289"/>
        <v>0</v>
      </c>
      <c r="BI782" s="593">
        <f t="shared" si="290"/>
        <v>0</v>
      </c>
      <c r="BJ782" s="593">
        <f t="shared" si="291"/>
        <v>0</v>
      </c>
      <c r="BK782" s="593">
        <f t="shared" si="292"/>
        <v>0</v>
      </c>
      <c r="BL782" s="593">
        <f t="shared" si="293"/>
        <v>0</v>
      </c>
      <c r="BM782" s="593">
        <f t="shared" si="294"/>
        <v>0</v>
      </c>
      <c r="BO782" s="593">
        <f t="shared" si="295"/>
        <v>0</v>
      </c>
      <c r="CP782" s="592"/>
      <c r="CQ782" s="592"/>
    </row>
    <row r="783" spans="1:95" ht="37.5" customHeight="1" x14ac:dyDescent="0.15">
      <c r="A783" s="740" t="str">
        <f>IF(B783&lt;&gt;"",設定!$C$4,"")</f>
        <v/>
      </c>
      <c r="B783" s="741" t="str">
        <f t="shared" si="279"/>
        <v/>
      </c>
      <c r="C783" s="445">
        <f t="shared" si="296"/>
        <v>771</v>
      </c>
      <c r="D783" s="768"/>
      <c r="E783" s="422"/>
      <c r="F783" s="423"/>
      <c r="G783" s="424"/>
      <c r="H783" s="425"/>
      <c r="I783" s="426"/>
      <c r="J783" s="675" t="str">
        <f>IFERROR(IF(I783="","",VLOOKUP(I783,国・地域!A:C,2,FALSE)),"正しい番号を入力してください")</f>
        <v/>
      </c>
      <c r="K783" s="676" t="str">
        <f>IFERROR(IF(I783="","",VLOOKUP(I783,国・地域!A:C,3,FALSE)),"正しい番号を入力してください")</f>
        <v/>
      </c>
      <c r="L783" s="382"/>
      <c r="M783" s="429"/>
      <c r="N783" s="430"/>
      <c r="O783" s="430"/>
      <c r="P783" s="430"/>
      <c r="Q783" s="430"/>
      <c r="R783" s="430"/>
      <c r="S783" s="430"/>
      <c r="T783" s="430"/>
      <c r="U783" s="431"/>
      <c r="V783" s="432"/>
      <c r="W783" s="431"/>
      <c r="X783" s="432"/>
      <c r="Y783" s="433"/>
      <c r="Z783" s="434"/>
      <c r="AA783" s="435"/>
      <c r="AB783" s="436"/>
      <c r="AC783" s="435"/>
      <c r="AD783" s="434"/>
      <c r="AE783" s="437"/>
      <c r="AF783" s="436"/>
      <c r="AG783" s="435"/>
      <c r="AH783" s="434"/>
      <c r="AI783" s="437"/>
      <c r="AJ783" s="436"/>
      <c r="AK783" s="435"/>
      <c r="AL783" s="434"/>
      <c r="AM783" s="422"/>
      <c r="AN783" s="424"/>
      <c r="AO783" s="382"/>
      <c r="AP783" s="422"/>
      <c r="AQ783" s="424"/>
      <c r="AR783" s="438"/>
      <c r="AS783" s="439"/>
      <c r="AT783" s="422"/>
      <c r="AU783" s="424"/>
      <c r="AV783" s="438"/>
      <c r="AW783" s="440"/>
      <c r="AX783" s="647" t="str">
        <f t="shared" si="280"/>
        <v/>
      </c>
      <c r="AY783" s="647" t="str">
        <f t="shared" si="281"/>
        <v/>
      </c>
      <c r="BA783" s="593">
        <f t="shared" si="282"/>
        <v>0</v>
      </c>
      <c r="BB783" s="593">
        <f t="shared" si="283"/>
        <v>0</v>
      </c>
      <c r="BC783" s="593">
        <f t="shared" si="284"/>
        <v>0</v>
      </c>
      <c r="BD783" s="593">
        <f t="shared" si="285"/>
        <v>0</v>
      </c>
      <c r="BE783" s="593">
        <f t="shared" si="286"/>
        <v>0</v>
      </c>
      <c r="BF783" s="593">
        <f t="shared" si="287"/>
        <v>0</v>
      </c>
      <c r="BG783" s="593">
        <f t="shared" si="288"/>
        <v>0</v>
      </c>
      <c r="BH783" s="593">
        <f t="shared" si="289"/>
        <v>0</v>
      </c>
      <c r="BI783" s="593">
        <f t="shared" si="290"/>
        <v>0</v>
      </c>
      <c r="BJ783" s="593">
        <f t="shared" si="291"/>
        <v>0</v>
      </c>
      <c r="BK783" s="593">
        <f t="shared" si="292"/>
        <v>0</v>
      </c>
      <c r="BL783" s="593">
        <f t="shared" si="293"/>
        <v>0</v>
      </c>
      <c r="BM783" s="593">
        <f t="shared" si="294"/>
        <v>0</v>
      </c>
      <c r="BO783" s="593">
        <f t="shared" si="295"/>
        <v>0</v>
      </c>
      <c r="CP783" s="592"/>
      <c r="CQ783" s="592"/>
    </row>
    <row r="784" spans="1:95" ht="37.5" customHeight="1" x14ac:dyDescent="0.15">
      <c r="A784" s="740" t="str">
        <f>IF(B784&lt;&gt;"",設定!$C$4,"")</f>
        <v/>
      </c>
      <c r="B784" s="741" t="str">
        <f t="shared" si="279"/>
        <v/>
      </c>
      <c r="C784" s="445">
        <f t="shared" si="296"/>
        <v>772</v>
      </c>
      <c r="D784" s="768"/>
      <c r="E784" s="422"/>
      <c r="F784" s="423"/>
      <c r="G784" s="424"/>
      <c r="H784" s="425"/>
      <c r="I784" s="426"/>
      <c r="J784" s="675" t="str">
        <f>IFERROR(IF(I784="","",VLOOKUP(I784,国・地域!A:C,2,FALSE)),"正しい番号を入力してください")</f>
        <v/>
      </c>
      <c r="K784" s="676" t="str">
        <f>IFERROR(IF(I784="","",VLOOKUP(I784,国・地域!A:C,3,FALSE)),"正しい番号を入力してください")</f>
        <v/>
      </c>
      <c r="L784" s="382"/>
      <c r="M784" s="429"/>
      <c r="N784" s="430"/>
      <c r="O784" s="430"/>
      <c r="P784" s="430"/>
      <c r="Q784" s="430"/>
      <c r="R784" s="430"/>
      <c r="S784" s="430"/>
      <c r="T784" s="430"/>
      <c r="U784" s="431"/>
      <c r="V784" s="432"/>
      <c r="W784" s="431"/>
      <c r="X784" s="432"/>
      <c r="Y784" s="433"/>
      <c r="Z784" s="434"/>
      <c r="AA784" s="435"/>
      <c r="AB784" s="436"/>
      <c r="AC784" s="435"/>
      <c r="AD784" s="434"/>
      <c r="AE784" s="437"/>
      <c r="AF784" s="436"/>
      <c r="AG784" s="435"/>
      <c r="AH784" s="434"/>
      <c r="AI784" s="437"/>
      <c r="AJ784" s="436"/>
      <c r="AK784" s="435"/>
      <c r="AL784" s="434"/>
      <c r="AM784" s="422"/>
      <c r="AN784" s="424"/>
      <c r="AO784" s="382"/>
      <c r="AP784" s="422"/>
      <c r="AQ784" s="424"/>
      <c r="AR784" s="438"/>
      <c r="AS784" s="439"/>
      <c r="AT784" s="422"/>
      <c r="AU784" s="424"/>
      <c r="AV784" s="438"/>
      <c r="AW784" s="440"/>
      <c r="AX784" s="647" t="str">
        <f t="shared" si="280"/>
        <v/>
      </c>
      <c r="AY784" s="647" t="str">
        <f t="shared" si="281"/>
        <v/>
      </c>
      <c r="BA784" s="593">
        <f t="shared" si="282"/>
        <v>0</v>
      </c>
      <c r="BB784" s="593">
        <f t="shared" si="283"/>
        <v>0</v>
      </c>
      <c r="BC784" s="593">
        <f t="shared" si="284"/>
        <v>0</v>
      </c>
      <c r="BD784" s="593">
        <f t="shared" si="285"/>
        <v>0</v>
      </c>
      <c r="BE784" s="593">
        <f t="shared" si="286"/>
        <v>0</v>
      </c>
      <c r="BF784" s="593">
        <f t="shared" si="287"/>
        <v>0</v>
      </c>
      <c r="BG784" s="593">
        <f t="shared" si="288"/>
        <v>0</v>
      </c>
      <c r="BH784" s="593">
        <f t="shared" si="289"/>
        <v>0</v>
      </c>
      <c r="BI784" s="593">
        <f t="shared" si="290"/>
        <v>0</v>
      </c>
      <c r="BJ784" s="593">
        <f t="shared" si="291"/>
        <v>0</v>
      </c>
      <c r="BK784" s="593">
        <f t="shared" si="292"/>
        <v>0</v>
      </c>
      <c r="BL784" s="593">
        <f t="shared" si="293"/>
        <v>0</v>
      </c>
      <c r="BM784" s="593">
        <f t="shared" si="294"/>
        <v>0</v>
      </c>
      <c r="BO784" s="593">
        <f t="shared" si="295"/>
        <v>0</v>
      </c>
      <c r="CP784" s="592"/>
      <c r="CQ784" s="592"/>
    </row>
    <row r="785" spans="1:95" ht="37.5" customHeight="1" x14ac:dyDescent="0.15">
      <c r="A785" s="740" t="str">
        <f>IF(B785&lt;&gt;"",設定!$C$4,"")</f>
        <v/>
      </c>
      <c r="B785" s="741" t="str">
        <f t="shared" si="279"/>
        <v/>
      </c>
      <c r="C785" s="445">
        <f t="shared" si="296"/>
        <v>773</v>
      </c>
      <c r="D785" s="768"/>
      <c r="E785" s="422"/>
      <c r="F785" s="423"/>
      <c r="G785" s="424"/>
      <c r="H785" s="425"/>
      <c r="I785" s="426"/>
      <c r="J785" s="675" t="str">
        <f>IFERROR(IF(I785="","",VLOOKUP(I785,国・地域!A:C,2,FALSE)),"正しい番号を入力してください")</f>
        <v/>
      </c>
      <c r="K785" s="676" t="str">
        <f>IFERROR(IF(I785="","",VLOOKUP(I785,国・地域!A:C,3,FALSE)),"正しい番号を入力してください")</f>
        <v/>
      </c>
      <c r="L785" s="382"/>
      <c r="M785" s="429"/>
      <c r="N785" s="430"/>
      <c r="O785" s="430"/>
      <c r="P785" s="430"/>
      <c r="Q785" s="430"/>
      <c r="R785" s="430"/>
      <c r="S785" s="430"/>
      <c r="T785" s="430"/>
      <c r="U785" s="431"/>
      <c r="V785" s="432"/>
      <c r="W785" s="431"/>
      <c r="X785" s="432"/>
      <c r="Y785" s="433"/>
      <c r="Z785" s="434"/>
      <c r="AA785" s="435"/>
      <c r="AB785" s="436"/>
      <c r="AC785" s="435"/>
      <c r="AD785" s="434"/>
      <c r="AE785" s="437"/>
      <c r="AF785" s="436"/>
      <c r="AG785" s="435"/>
      <c r="AH785" s="434"/>
      <c r="AI785" s="437"/>
      <c r="AJ785" s="436"/>
      <c r="AK785" s="435"/>
      <c r="AL785" s="434"/>
      <c r="AM785" s="422"/>
      <c r="AN785" s="424"/>
      <c r="AO785" s="382"/>
      <c r="AP785" s="422"/>
      <c r="AQ785" s="424"/>
      <c r="AR785" s="438"/>
      <c r="AS785" s="439"/>
      <c r="AT785" s="422"/>
      <c r="AU785" s="424"/>
      <c r="AV785" s="438"/>
      <c r="AW785" s="440"/>
      <c r="AX785" s="647" t="str">
        <f t="shared" si="280"/>
        <v/>
      </c>
      <c r="AY785" s="647" t="str">
        <f t="shared" si="281"/>
        <v/>
      </c>
      <c r="BA785" s="593">
        <f t="shared" si="282"/>
        <v>0</v>
      </c>
      <c r="BB785" s="593">
        <f t="shared" si="283"/>
        <v>0</v>
      </c>
      <c r="BC785" s="593">
        <f t="shared" si="284"/>
        <v>0</v>
      </c>
      <c r="BD785" s="593">
        <f t="shared" si="285"/>
        <v>0</v>
      </c>
      <c r="BE785" s="593">
        <f t="shared" si="286"/>
        <v>0</v>
      </c>
      <c r="BF785" s="593">
        <f t="shared" si="287"/>
        <v>0</v>
      </c>
      <c r="BG785" s="593">
        <f t="shared" si="288"/>
        <v>0</v>
      </c>
      <c r="BH785" s="593">
        <f t="shared" si="289"/>
        <v>0</v>
      </c>
      <c r="BI785" s="593">
        <f t="shared" si="290"/>
        <v>0</v>
      </c>
      <c r="BJ785" s="593">
        <f t="shared" si="291"/>
        <v>0</v>
      </c>
      <c r="BK785" s="593">
        <f t="shared" si="292"/>
        <v>0</v>
      </c>
      <c r="BL785" s="593">
        <f t="shared" si="293"/>
        <v>0</v>
      </c>
      <c r="BM785" s="593">
        <f t="shared" si="294"/>
        <v>0</v>
      </c>
      <c r="BO785" s="593">
        <f t="shared" si="295"/>
        <v>0</v>
      </c>
      <c r="CP785" s="592"/>
      <c r="CQ785" s="592"/>
    </row>
    <row r="786" spans="1:95" ht="37.5" customHeight="1" x14ac:dyDescent="0.15">
      <c r="A786" s="740" t="str">
        <f>IF(B786&lt;&gt;"",設定!$C$4,"")</f>
        <v/>
      </c>
      <c r="B786" s="741" t="str">
        <f t="shared" si="279"/>
        <v/>
      </c>
      <c r="C786" s="445">
        <f t="shared" si="296"/>
        <v>774</v>
      </c>
      <c r="D786" s="768"/>
      <c r="E786" s="422"/>
      <c r="F786" s="423"/>
      <c r="G786" s="424"/>
      <c r="H786" s="425"/>
      <c r="I786" s="426"/>
      <c r="J786" s="675" t="str">
        <f>IFERROR(IF(I786="","",VLOOKUP(I786,国・地域!A:C,2,FALSE)),"正しい番号を入力してください")</f>
        <v/>
      </c>
      <c r="K786" s="676" t="str">
        <f>IFERROR(IF(I786="","",VLOOKUP(I786,国・地域!A:C,3,FALSE)),"正しい番号を入力してください")</f>
        <v/>
      </c>
      <c r="L786" s="382"/>
      <c r="M786" s="429"/>
      <c r="N786" s="430"/>
      <c r="O786" s="430"/>
      <c r="P786" s="430"/>
      <c r="Q786" s="430"/>
      <c r="R786" s="430"/>
      <c r="S786" s="430"/>
      <c r="T786" s="430"/>
      <c r="U786" s="431"/>
      <c r="V786" s="432"/>
      <c r="W786" s="431"/>
      <c r="X786" s="432"/>
      <c r="Y786" s="433"/>
      <c r="Z786" s="434"/>
      <c r="AA786" s="435"/>
      <c r="AB786" s="436"/>
      <c r="AC786" s="435"/>
      <c r="AD786" s="434"/>
      <c r="AE786" s="437"/>
      <c r="AF786" s="436"/>
      <c r="AG786" s="435"/>
      <c r="AH786" s="434"/>
      <c r="AI786" s="437"/>
      <c r="AJ786" s="436"/>
      <c r="AK786" s="435"/>
      <c r="AL786" s="434"/>
      <c r="AM786" s="422"/>
      <c r="AN786" s="424"/>
      <c r="AO786" s="382"/>
      <c r="AP786" s="422"/>
      <c r="AQ786" s="424"/>
      <c r="AR786" s="438"/>
      <c r="AS786" s="439"/>
      <c r="AT786" s="422"/>
      <c r="AU786" s="424"/>
      <c r="AV786" s="438"/>
      <c r="AW786" s="440"/>
      <c r="AX786" s="647" t="str">
        <f t="shared" si="280"/>
        <v/>
      </c>
      <c r="AY786" s="647" t="str">
        <f t="shared" si="281"/>
        <v/>
      </c>
      <c r="BA786" s="593">
        <f t="shared" si="282"/>
        <v>0</v>
      </c>
      <c r="BB786" s="593">
        <f t="shared" si="283"/>
        <v>0</v>
      </c>
      <c r="BC786" s="593">
        <f t="shared" si="284"/>
        <v>0</v>
      </c>
      <c r="BD786" s="593">
        <f t="shared" si="285"/>
        <v>0</v>
      </c>
      <c r="BE786" s="593">
        <f t="shared" si="286"/>
        <v>0</v>
      </c>
      <c r="BF786" s="593">
        <f t="shared" si="287"/>
        <v>0</v>
      </c>
      <c r="BG786" s="593">
        <f t="shared" si="288"/>
        <v>0</v>
      </c>
      <c r="BH786" s="593">
        <f t="shared" si="289"/>
        <v>0</v>
      </c>
      <c r="BI786" s="593">
        <f t="shared" si="290"/>
        <v>0</v>
      </c>
      <c r="BJ786" s="593">
        <f t="shared" si="291"/>
        <v>0</v>
      </c>
      <c r="BK786" s="593">
        <f t="shared" si="292"/>
        <v>0</v>
      </c>
      <c r="BL786" s="593">
        <f t="shared" si="293"/>
        <v>0</v>
      </c>
      <c r="BM786" s="593">
        <f t="shared" si="294"/>
        <v>0</v>
      </c>
      <c r="BO786" s="593">
        <f t="shared" si="295"/>
        <v>0</v>
      </c>
      <c r="CP786" s="592"/>
      <c r="CQ786" s="592"/>
    </row>
    <row r="787" spans="1:95" ht="37.5" customHeight="1" x14ac:dyDescent="0.15">
      <c r="A787" s="740" t="str">
        <f>IF(B787&lt;&gt;"",設定!$C$4,"")</f>
        <v/>
      </c>
      <c r="B787" s="741" t="str">
        <f t="shared" si="279"/>
        <v/>
      </c>
      <c r="C787" s="445">
        <f t="shared" si="296"/>
        <v>775</v>
      </c>
      <c r="D787" s="768"/>
      <c r="E787" s="422"/>
      <c r="F787" s="423"/>
      <c r="G787" s="424"/>
      <c r="H787" s="425"/>
      <c r="I787" s="426"/>
      <c r="J787" s="675" t="str">
        <f>IFERROR(IF(I787="","",VLOOKUP(I787,国・地域!A:C,2,FALSE)),"正しい番号を入力してください")</f>
        <v/>
      </c>
      <c r="K787" s="676" t="str">
        <f>IFERROR(IF(I787="","",VLOOKUP(I787,国・地域!A:C,3,FALSE)),"正しい番号を入力してください")</f>
        <v/>
      </c>
      <c r="L787" s="382"/>
      <c r="M787" s="429"/>
      <c r="N787" s="430"/>
      <c r="O787" s="430"/>
      <c r="P787" s="430"/>
      <c r="Q787" s="430"/>
      <c r="R787" s="430"/>
      <c r="S787" s="430"/>
      <c r="T787" s="430"/>
      <c r="U787" s="431"/>
      <c r="V787" s="432"/>
      <c r="W787" s="431"/>
      <c r="X787" s="432"/>
      <c r="Y787" s="433"/>
      <c r="Z787" s="434"/>
      <c r="AA787" s="435"/>
      <c r="AB787" s="436"/>
      <c r="AC787" s="435"/>
      <c r="AD787" s="434"/>
      <c r="AE787" s="437"/>
      <c r="AF787" s="436"/>
      <c r="AG787" s="435"/>
      <c r="AH787" s="434"/>
      <c r="AI787" s="437"/>
      <c r="AJ787" s="436"/>
      <c r="AK787" s="435"/>
      <c r="AL787" s="434"/>
      <c r="AM787" s="422"/>
      <c r="AN787" s="424"/>
      <c r="AO787" s="382"/>
      <c r="AP787" s="422"/>
      <c r="AQ787" s="424"/>
      <c r="AR787" s="438"/>
      <c r="AS787" s="439"/>
      <c r="AT787" s="422"/>
      <c r="AU787" s="424"/>
      <c r="AV787" s="438"/>
      <c r="AW787" s="440"/>
      <c r="AX787" s="647" t="str">
        <f t="shared" si="280"/>
        <v/>
      </c>
      <c r="AY787" s="647" t="str">
        <f t="shared" si="281"/>
        <v/>
      </c>
      <c r="BA787" s="593">
        <f t="shared" si="282"/>
        <v>0</v>
      </c>
      <c r="BB787" s="593">
        <f t="shared" si="283"/>
        <v>0</v>
      </c>
      <c r="BC787" s="593">
        <f t="shared" si="284"/>
        <v>0</v>
      </c>
      <c r="BD787" s="593">
        <f t="shared" si="285"/>
        <v>0</v>
      </c>
      <c r="BE787" s="593">
        <f t="shared" si="286"/>
        <v>0</v>
      </c>
      <c r="BF787" s="593">
        <f t="shared" si="287"/>
        <v>0</v>
      </c>
      <c r="BG787" s="593">
        <f t="shared" si="288"/>
        <v>0</v>
      </c>
      <c r="BH787" s="593">
        <f t="shared" si="289"/>
        <v>0</v>
      </c>
      <c r="BI787" s="593">
        <f t="shared" si="290"/>
        <v>0</v>
      </c>
      <c r="BJ787" s="593">
        <f t="shared" si="291"/>
        <v>0</v>
      </c>
      <c r="BK787" s="593">
        <f t="shared" si="292"/>
        <v>0</v>
      </c>
      <c r="BL787" s="593">
        <f t="shared" si="293"/>
        <v>0</v>
      </c>
      <c r="BM787" s="593">
        <f t="shared" si="294"/>
        <v>0</v>
      </c>
      <c r="BO787" s="593">
        <f t="shared" si="295"/>
        <v>0</v>
      </c>
      <c r="CP787" s="592"/>
      <c r="CQ787" s="592"/>
    </row>
    <row r="788" spans="1:95" ht="37.5" customHeight="1" x14ac:dyDescent="0.15">
      <c r="A788" s="740" t="str">
        <f>IF(B788&lt;&gt;"",設定!$C$4,"")</f>
        <v/>
      </c>
      <c r="B788" s="741" t="str">
        <f t="shared" si="279"/>
        <v/>
      </c>
      <c r="C788" s="445">
        <f t="shared" si="296"/>
        <v>776</v>
      </c>
      <c r="D788" s="768"/>
      <c r="E788" s="422"/>
      <c r="F788" s="423"/>
      <c r="G788" s="424"/>
      <c r="H788" s="425"/>
      <c r="I788" s="426"/>
      <c r="J788" s="675" t="str">
        <f>IFERROR(IF(I788="","",VLOOKUP(I788,国・地域!A:C,2,FALSE)),"正しい番号を入力してください")</f>
        <v/>
      </c>
      <c r="K788" s="676" t="str">
        <f>IFERROR(IF(I788="","",VLOOKUP(I788,国・地域!A:C,3,FALSE)),"正しい番号を入力してください")</f>
        <v/>
      </c>
      <c r="L788" s="382"/>
      <c r="M788" s="429"/>
      <c r="N788" s="430"/>
      <c r="O788" s="430"/>
      <c r="P788" s="430"/>
      <c r="Q788" s="430"/>
      <c r="R788" s="430"/>
      <c r="S788" s="430"/>
      <c r="T788" s="430"/>
      <c r="U788" s="431"/>
      <c r="V788" s="432"/>
      <c r="W788" s="431"/>
      <c r="X788" s="432"/>
      <c r="Y788" s="433"/>
      <c r="Z788" s="434"/>
      <c r="AA788" s="435"/>
      <c r="AB788" s="436"/>
      <c r="AC788" s="435"/>
      <c r="AD788" s="434"/>
      <c r="AE788" s="437"/>
      <c r="AF788" s="436"/>
      <c r="AG788" s="435"/>
      <c r="AH788" s="434"/>
      <c r="AI788" s="437"/>
      <c r="AJ788" s="436"/>
      <c r="AK788" s="435"/>
      <c r="AL788" s="434"/>
      <c r="AM788" s="422"/>
      <c r="AN788" s="424"/>
      <c r="AO788" s="382"/>
      <c r="AP788" s="422"/>
      <c r="AQ788" s="424"/>
      <c r="AR788" s="438"/>
      <c r="AS788" s="439"/>
      <c r="AT788" s="422"/>
      <c r="AU788" s="424"/>
      <c r="AV788" s="438"/>
      <c r="AW788" s="440"/>
      <c r="AX788" s="647" t="str">
        <f t="shared" si="280"/>
        <v/>
      </c>
      <c r="AY788" s="647" t="str">
        <f t="shared" si="281"/>
        <v/>
      </c>
      <c r="BA788" s="593">
        <f t="shared" si="282"/>
        <v>0</v>
      </c>
      <c r="BB788" s="593">
        <f t="shared" si="283"/>
        <v>0</v>
      </c>
      <c r="BC788" s="593">
        <f t="shared" si="284"/>
        <v>0</v>
      </c>
      <c r="BD788" s="593">
        <f t="shared" si="285"/>
        <v>0</v>
      </c>
      <c r="BE788" s="593">
        <f t="shared" si="286"/>
        <v>0</v>
      </c>
      <c r="BF788" s="593">
        <f t="shared" si="287"/>
        <v>0</v>
      </c>
      <c r="BG788" s="593">
        <f t="shared" si="288"/>
        <v>0</v>
      </c>
      <c r="BH788" s="593">
        <f t="shared" si="289"/>
        <v>0</v>
      </c>
      <c r="BI788" s="593">
        <f t="shared" si="290"/>
        <v>0</v>
      </c>
      <c r="BJ788" s="593">
        <f t="shared" si="291"/>
        <v>0</v>
      </c>
      <c r="BK788" s="593">
        <f t="shared" si="292"/>
        <v>0</v>
      </c>
      <c r="BL788" s="593">
        <f t="shared" si="293"/>
        <v>0</v>
      </c>
      <c r="BM788" s="593">
        <f t="shared" si="294"/>
        <v>0</v>
      </c>
      <c r="BO788" s="593">
        <f t="shared" si="295"/>
        <v>0</v>
      </c>
      <c r="CP788" s="592"/>
      <c r="CQ788" s="592"/>
    </row>
    <row r="789" spans="1:95" ht="37.5" customHeight="1" x14ac:dyDescent="0.15">
      <c r="A789" s="740" t="str">
        <f>IF(B789&lt;&gt;"",設定!$C$4,"")</f>
        <v/>
      </c>
      <c r="B789" s="741" t="str">
        <f t="shared" si="279"/>
        <v/>
      </c>
      <c r="C789" s="445">
        <f t="shared" si="296"/>
        <v>777</v>
      </c>
      <c r="D789" s="768"/>
      <c r="E789" s="422"/>
      <c r="F789" s="423"/>
      <c r="G789" s="424"/>
      <c r="H789" s="425"/>
      <c r="I789" s="426"/>
      <c r="J789" s="675" t="str">
        <f>IFERROR(IF(I789="","",VLOOKUP(I789,国・地域!A:C,2,FALSE)),"正しい番号を入力してください")</f>
        <v/>
      </c>
      <c r="K789" s="676" t="str">
        <f>IFERROR(IF(I789="","",VLOOKUP(I789,国・地域!A:C,3,FALSE)),"正しい番号を入力してください")</f>
        <v/>
      </c>
      <c r="L789" s="382"/>
      <c r="M789" s="429"/>
      <c r="N789" s="430"/>
      <c r="O789" s="430"/>
      <c r="P789" s="430"/>
      <c r="Q789" s="430"/>
      <c r="R789" s="430"/>
      <c r="S789" s="430"/>
      <c r="T789" s="430"/>
      <c r="U789" s="431"/>
      <c r="V789" s="432"/>
      <c r="W789" s="431"/>
      <c r="X789" s="432"/>
      <c r="Y789" s="433"/>
      <c r="Z789" s="434"/>
      <c r="AA789" s="435"/>
      <c r="AB789" s="436"/>
      <c r="AC789" s="435"/>
      <c r="AD789" s="434"/>
      <c r="AE789" s="437"/>
      <c r="AF789" s="436"/>
      <c r="AG789" s="435"/>
      <c r="AH789" s="434"/>
      <c r="AI789" s="437"/>
      <c r="AJ789" s="436"/>
      <c r="AK789" s="435"/>
      <c r="AL789" s="434"/>
      <c r="AM789" s="422"/>
      <c r="AN789" s="424"/>
      <c r="AO789" s="382"/>
      <c r="AP789" s="422"/>
      <c r="AQ789" s="424"/>
      <c r="AR789" s="438"/>
      <c r="AS789" s="439"/>
      <c r="AT789" s="422"/>
      <c r="AU789" s="424"/>
      <c r="AV789" s="438"/>
      <c r="AW789" s="440"/>
      <c r="AX789" s="647" t="str">
        <f t="shared" si="280"/>
        <v/>
      </c>
      <c r="AY789" s="647" t="str">
        <f t="shared" si="281"/>
        <v/>
      </c>
      <c r="BA789" s="593">
        <f t="shared" si="282"/>
        <v>0</v>
      </c>
      <c r="BB789" s="593">
        <f t="shared" si="283"/>
        <v>0</v>
      </c>
      <c r="BC789" s="593">
        <f t="shared" si="284"/>
        <v>0</v>
      </c>
      <c r="BD789" s="593">
        <f t="shared" si="285"/>
        <v>0</v>
      </c>
      <c r="BE789" s="593">
        <f t="shared" si="286"/>
        <v>0</v>
      </c>
      <c r="BF789" s="593">
        <f t="shared" si="287"/>
        <v>0</v>
      </c>
      <c r="BG789" s="593">
        <f t="shared" si="288"/>
        <v>0</v>
      </c>
      <c r="BH789" s="593">
        <f t="shared" si="289"/>
        <v>0</v>
      </c>
      <c r="BI789" s="593">
        <f t="shared" si="290"/>
        <v>0</v>
      </c>
      <c r="BJ789" s="593">
        <f t="shared" si="291"/>
        <v>0</v>
      </c>
      <c r="BK789" s="593">
        <f t="shared" si="292"/>
        <v>0</v>
      </c>
      <c r="BL789" s="593">
        <f t="shared" si="293"/>
        <v>0</v>
      </c>
      <c r="BM789" s="593">
        <f t="shared" si="294"/>
        <v>0</v>
      </c>
      <c r="BO789" s="593">
        <f t="shared" si="295"/>
        <v>0</v>
      </c>
      <c r="CP789" s="592"/>
      <c r="CQ789" s="592"/>
    </row>
    <row r="790" spans="1:95" ht="37.5" customHeight="1" x14ac:dyDescent="0.15">
      <c r="A790" s="740" t="str">
        <f>IF(B790&lt;&gt;"",設定!$C$4,"")</f>
        <v/>
      </c>
      <c r="B790" s="741" t="str">
        <f t="shared" si="279"/>
        <v/>
      </c>
      <c r="C790" s="445">
        <f t="shared" si="296"/>
        <v>778</v>
      </c>
      <c r="D790" s="768"/>
      <c r="E790" s="422"/>
      <c r="F790" s="423"/>
      <c r="G790" s="424"/>
      <c r="H790" s="425"/>
      <c r="I790" s="426"/>
      <c r="J790" s="675" t="str">
        <f>IFERROR(IF(I790="","",VLOOKUP(I790,国・地域!A:C,2,FALSE)),"正しい番号を入力してください")</f>
        <v/>
      </c>
      <c r="K790" s="676" t="str">
        <f>IFERROR(IF(I790="","",VLOOKUP(I790,国・地域!A:C,3,FALSE)),"正しい番号を入力してください")</f>
        <v/>
      </c>
      <c r="L790" s="382"/>
      <c r="M790" s="429"/>
      <c r="N790" s="430"/>
      <c r="O790" s="430"/>
      <c r="P790" s="430"/>
      <c r="Q790" s="430"/>
      <c r="R790" s="430"/>
      <c r="S790" s="430"/>
      <c r="T790" s="430"/>
      <c r="U790" s="431"/>
      <c r="V790" s="432"/>
      <c r="W790" s="431"/>
      <c r="X790" s="432"/>
      <c r="Y790" s="433"/>
      <c r="Z790" s="434"/>
      <c r="AA790" s="435"/>
      <c r="AB790" s="436"/>
      <c r="AC790" s="435"/>
      <c r="AD790" s="434"/>
      <c r="AE790" s="437"/>
      <c r="AF790" s="436"/>
      <c r="AG790" s="435"/>
      <c r="AH790" s="434"/>
      <c r="AI790" s="437"/>
      <c r="AJ790" s="436"/>
      <c r="AK790" s="435"/>
      <c r="AL790" s="434"/>
      <c r="AM790" s="422"/>
      <c r="AN790" s="424"/>
      <c r="AO790" s="382"/>
      <c r="AP790" s="422"/>
      <c r="AQ790" s="424"/>
      <c r="AR790" s="438"/>
      <c r="AS790" s="439"/>
      <c r="AT790" s="422"/>
      <c r="AU790" s="424"/>
      <c r="AV790" s="438"/>
      <c r="AW790" s="440"/>
      <c r="AX790" s="647" t="str">
        <f t="shared" si="280"/>
        <v/>
      </c>
      <c r="AY790" s="647" t="str">
        <f t="shared" si="281"/>
        <v/>
      </c>
      <c r="BA790" s="593">
        <f t="shared" si="282"/>
        <v>0</v>
      </c>
      <c r="BB790" s="593">
        <f t="shared" si="283"/>
        <v>0</v>
      </c>
      <c r="BC790" s="593">
        <f t="shared" si="284"/>
        <v>0</v>
      </c>
      <c r="BD790" s="593">
        <f t="shared" si="285"/>
        <v>0</v>
      </c>
      <c r="BE790" s="593">
        <f t="shared" si="286"/>
        <v>0</v>
      </c>
      <c r="BF790" s="593">
        <f t="shared" si="287"/>
        <v>0</v>
      </c>
      <c r="BG790" s="593">
        <f t="shared" si="288"/>
        <v>0</v>
      </c>
      <c r="BH790" s="593">
        <f t="shared" si="289"/>
        <v>0</v>
      </c>
      <c r="BI790" s="593">
        <f t="shared" si="290"/>
        <v>0</v>
      </c>
      <c r="BJ790" s="593">
        <f t="shared" si="291"/>
        <v>0</v>
      </c>
      <c r="BK790" s="593">
        <f t="shared" si="292"/>
        <v>0</v>
      </c>
      <c r="BL790" s="593">
        <f t="shared" si="293"/>
        <v>0</v>
      </c>
      <c r="BM790" s="593">
        <f t="shared" si="294"/>
        <v>0</v>
      </c>
      <c r="BO790" s="593">
        <f t="shared" si="295"/>
        <v>0</v>
      </c>
      <c r="CP790" s="592"/>
      <c r="CQ790" s="592"/>
    </row>
    <row r="791" spans="1:95" ht="37.5" customHeight="1" x14ac:dyDescent="0.15">
      <c r="A791" s="740" t="str">
        <f>IF(B791&lt;&gt;"",設定!$C$4,"")</f>
        <v/>
      </c>
      <c r="B791" s="741" t="str">
        <f t="shared" si="279"/>
        <v/>
      </c>
      <c r="C791" s="445">
        <f t="shared" si="296"/>
        <v>779</v>
      </c>
      <c r="D791" s="768"/>
      <c r="E791" s="422"/>
      <c r="F791" s="423"/>
      <c r="G791" s="424"/>
      <c r="H791" s="425"/>
      <c r="I791" s="426"/>
      <c r="J791" s="675" t="str">
        <f>IFERROR(IF(I791="","",VLOOKUP(I791,国・地域!A:C,2,FALSE)),"正しい番号を入力してください")</f>
        <v/>
      </c>
      <c r="K791" s="676" t="str">
        <f>IFERROR(IF(I791="","",VLOOKUP(I791,国・地域!A:C,3,FALSE)),"正しい番号を入力してください")</f>
        <v/>
      </c>
      <c r="L791" s="382"/>
      <c r="M791" s="429"/>
      <c r="N791" s="430"/>
      <c r="O791" s="430"/>
      <c r="P791" s="430"/>
      <c r="Q791" s="430"/>
      <c r="R791" s="430"/>
      <c r="S791" s="430"/>
      <c r="T791" s="430"/>
      <c r="U791" s="431"/>
      <c r="V791" s="432"/>
      <c r="W791" s="431"/>
      <c r="X791" s="432"/>
      <c r="Y791" s="433"/>
      <c r="Z791" s="434"/>
      <c r="AA791" s="435"/>
      <c r="AB791" s="436"/>
      <c r="AC791" s="435"/>
      <c r="AD791" s="434"/>
      <c r="AE791" s="437"/>
      <c r="AF791" s="436"/>
      <c r="AG791" s="435"/>
      <c r="AH791" s="434"/>
      <c r="AI791" s="437"/>
      <c r="AJ791" s="436"/>
      <c r="AK791" s="435"/>
      <c r="AL791" s="434"/>
      <c r="AM791" s="422"/>
      <c r="AN791" s="424"/>
      <c r="AO791" s="382"/>
      <c r="AP791" s="422"/>
      <c r="AQ791" s="424"/>
      <c r="AR791" s="438"/>
      <c r="AS791" s="439"/>
      <c r="AT791" s="422"/>
      <c r="AU791" s="424"/>
      <c r="AV791" s="438"/>
      <c r="AW791" s="440"/>
      <c r="AX791" s="647" t="str">
        <f t="shared" si="280"/>
        <v/>
      </c>
      <c r="AY791" s="647" t="str">
        <f t="shared" si="281"/>
        <v/>
      </c>
      <c r="BA791" s="593">
        <f t="shared" si="282"/>
        <v>0</v>
      </c>
      <c r="BB791" s="593">
        <f t="shared" si="283"/>
        <v>0</v>
      </c>
      <c r="BC791" s="593">
        <f t="shared" si="284"/>
        <v>0</v>
      </c>
      <c r="BD791" s="593">
        <f t="shared" si="285"/>
        <v>0</v>
      </c>
      <c r="BE791" s="593">
        <f t="shared" si="286"/>
        <v>0</v>
      </c>
      <c r="BF791" s="593">
        <f t="shared" si="287"/>
        <v>0</v>
      </c>
      <c r="BG791" s="593">
        <f t="shared" si="288"/>
        <v>0</v>
      </c>
      <c r="BH791" s="593">
        <f t="shared" si="289"/>
        <v>0</v>
      </c>
      <c r="BI791" s="593">
        <f t="shared" si="290"/>
        <v>0</v>
      </c>
      <c r="BJ791" s="593">
        <f t="shared" si="291"/>
        <v>0</v>
      </c>
      <c r="BK791" s="593">
        <f t="shared" si="292"/>
        <v>0</v>
      </c>
      <c r="BL791" s="593">
        <f t="shared" si="293"/>
        <v>0</v>
      </c>
      <c r="BM791" s="593">
        <f t="shared" si="294"/>
        <v>0</v>
      </c>
      <c r="BO791" s="593">
        <f t="shared" si="295"/>
        <v>0</v>
      </c>
      <c r="CP791" s="592"/>
      <c r="CQ791" s="592"/>
    </row>
    <row r="792" spans="1:95" ht="37.5" customHeight="1" x14ac:dyDescent="0.15">
      <c r="A792" s="740" t="str">
        <f>IF(B792&lt;&gt;"",設定!$C$4,"")</f>
        <v/>
      </c>
      <c r="B792" s="741" t="str">
        <f t="shared" si="279"/>
        <v/>
      </c>
      <c r="C792" s="445">
        <f t="shared" si="296"/>
        <v>780</v>
      </c>
      <c r="D792" s="768"/>
      <c r="E792" s="422"/>
      <c r="F792" s="423"/>
      <c r="G792" s="424"/>
      <c r="H792" s="425"/>
      <c r="I792" s="426"/>
      <c r="J792" s="675" t="str">
        <f>IFERROR(IF(I792="","",VLOOKUP(I792,国・地域!A:C,2,FALSE)),"正しい番号を入力してください")</f>
        <v/>
      </c>
      <c r="K792" s="676" t="str">
        <f>IFERROR(IF(I792="","",VLOOKUP(I792,国・地域!A:C,3,FALSE)),"正しい番号を入力してください")</f>
        <v/>
      </c>
      <c r="L792" s="382"/>
      <c r="M792" s="429"/>
      <c r="N792" s="430"/>
      <c r="O792" s="430"/>
      <c r="P792" s="430"/>
      <c r="Q792" s="430"/>
      <c r="R792" s="430"/>
      <c r="S792" s="430"/>
      <c r="T792" s="430"/>
      <c r="U792" s="431"/>
      <c r="V792" s="432"/>
      <c r="W792" s="431"/>
      <c r="X792" s="432"/>
      <c r="Y792" s="433"/>
      <c r="Z792" s="434"/>
      <c r="AA792" s="435"/>
      <c r="AB792" s="436"/>
      <c r="AC792" s="435"/>
      <c r="AD792" s="434"/>
      <c r="AE792" s="437"/>
      <c r="AF792" s="436"/>
      <c r="AG792" s="435"/>
      <c r="AH792" s="434"/>
      <c r="AI792" s="437"/>
      <c r="AJ792" s="436"/>
      <c r="AK792" s="435"/>
      <c r="AL792" s="434"/>
      <c r="AM792" s="422"/>
      <c r="AN792" s="424"/>
      <c r="AO792" s="382"/>
      <c r="AP792" s="422"/>
      <c r="AQ792" s="424"/>
      <c r="AR792" s="438"/>
      <c r="AS792" s="439"/>
      <c r="AT792" s="422"/>
      <c r="AU792" s="424"/>
      <c r="AV792" s="438"/>
      <c r="AW792" s="440"/>
      <c r="AX792" s="647" t="str">
        <f t="shared" si="280"/>
        <v/>
      </c>
      <c r="AY792" s="647" t="str">
        <f t="shared" si="281"/>
        <v/>
      </c>
      <c r="BA792" s="593">
        <f t="shared" si="282"/>
        <v>0</v>
      </c>
      <c r="BB792" s="593">
        <f t="shared" si="283"/>
        <v>0</v>
      </c>
      <c r="BC792" s="593">
        <f t="shared" si="284"/>
        <v>0</v>
      </c>
      <c r="BD792" s="593">
        <f t="shared" si="285"/>
        <v>0</v>
      </c>
      <c r="BE792" s="593">
        <f t="shared" si="286"/>
        <v>0</v>
      </c>
      <c r="BF792" s="593">
        <f t="shared" si="287"/>
        <v>0</v>
      </c>
      <c r="BG792" s="593">
        <f t="shared" si="288"/>
        <v>0</v>
      </c>
      <c r="BH792" s="593">
        <f t="shared" si="289"/>
        <v>0</v>
      </c>
      <c r="BI792" s="593">
        <f t="shared" si="290"/>
        <v>0</v>
      </c>
      <c r="BJ792" s="593">
        <f t="shared" si="291"/>
        <v>0</v>
      </c>
      <c r="BK792" s="593">
        <f t="shared" si="292"/>
        <v>0</v>
      </c>
      <c r="BL792" s="593">
        <f t="shared" si="293"/>
        <v>0</v>
      </c>
      <c r="BM792" s="593">
        <f t="shared" si="294"/>
        <v>0</v>
      </c>
      <c r="BO792" s="593">
        <f t="shared" si="295"/>
        <v>0</v>
      </c>
      <c r="CP792" s="592"/>
      <c r="CQ792" s="592"/>
    </row>
    <row r="793" spans="1:95" ht="37.5" customHeight="1" x14ac:dyDescent="0.15">
      <c r="A793" s="740" t="str">
        <f>IF(B793&lt;&gt;"",設定!$C$4,"")</f>
        <v/>
      </c>
      <c r="B793" s="741" t="str">
        <f t="shared" si="279"/>
        <v/>
      </c>
      <c r="C793" s="445">
        <f t="shared" si="296"/>
        <v>781</v>
      </c>
      <c r="D793" s="768"/>
      <c r="E793" s="422"/>
      <c r="F793" s="423"/>
      <c r="G793" s="424"/>
      <c r="H793" s="425"/>
      <c r="I793" s="426"/>
      <c r="J793" s="675" t="str">
        <f>IFERROR(IF(I793="","",VLOOKUP(I793,国・地域!A:C,2,FALSE)),"正しい番号を入力してください")</f>
        <v/>
      </c>
      <c r="K793" s="676" t="str">
        <f>IFERROR(IF(I793="","",VLOOKUP(I793,国・地域!A:C,3,FALSE)),"正しい番号を入力してください")</f>
        <v/>
      </c>
      <c r="L793" s="382"/>
      <c r="M793" s="429"/>
      <c r="N793" s="430"/>
      <c r="O793" s="430"/>
      <c r="P793" s="430"/>
      <c r="Q793" s="430"/>
      <c r="R793" s="430"/>
      <c r="S793" s="430"/>
      <c r="T793" s="430"/>
      <c r="U793" s="431"/>
      <c r="V793" s="432"/>
      <c r="W793" s="431"/>
      <c r="X793" s="432"/>
      <c r="Y793" s="433"/>
      <c r="Z793" s="434"/>
      <c r="AA793" s="435"/>
      <c r="AB793" s="436"/>
      <c r="AC793" s="435"/>
      <c r="AD793" s="434"/>
      <c r="AE793" s="437"/>
      <c r="AF793" s="436"/>
      <c r="AG793" s="435"/>
      <c r="AH793" s="434"/>
      <c r="AI793" s="437"/>
      <c r="AJ793" s="436"/>
      <c r="AK793" s="435"/>
      <c r="AL793" s="434"/>
      <c r="AM793" s="422"/>
      <c r="AN793" s="424"/>
      <c r="AO793" s="382"/>
      <c r="AP793" s="422"/>
      <c r="AQ793" s="424"/>
      <c r="AR793" s="438"/>
      <c r="AS793" s="439"/>
      <c r="AT793" s="422"/>
      <c r="AU793" s="424"/>
      <c r="AV793" s="438"/>
      <c r="AW793" s="440"/>
      <c r="AX793" s="647" t="str">
        <f t="shared" si="280"/>
        <v/>
      </c>
      <c r="AY793" s="647" t="str">
        <f t="shared" si="281"/>
        <v/>
      </c>
      <c r="BA793" s="593">
        <f t="shared" si="282"/>
        <v>0</v>
      </c>
      <c r="BB793" s="593">
        <f t="shared" si="283"/>
        <v>0</v>
      </c>
      <c r="BC793" s="593">
        <f t="shared" si="284"/>
        <v>0</v>
      </c>
      <c r="BD793" s="593">
        <f t="shared" si="285"/>
        <v>0</v>
      </c>
      <c r="BE793" s="593">
        <f t="shared" si="286"/>
        <v>0</v>
      </c>
      <c r="BF793" s="593">
        <f t="shared" si="287"/>
        <v>0</v>
      </c>
      <c r="BG793" s="593">
        <f t="shared" si="288"/>
        <v>0</v>
      </c>
      <c r="BH793" s="593">
        <f t="shared" si="289"/>
        <v>0</v>
      </c>
      <c r="BI793" s="593">
        <f t="shared" si="290"/>
        <v>0</v>
      </c>
      <c r="BJ793" s="593">
        <f t="shared" si="291"/>
        <v>0</v>
      </c>
      <c r="BK793" s="593">
        <f t="shared" si="292"/>
        <v>0</v>
      </c>
      <c r="BL793" s="593">
        <f t="shared" si="293"/>
        <v>0</v>
      </c>
      <c r="BM793" s="593">
        <f t="shared" si="294"/>
        <v>0</v>
      </c>
      <c r="BO793" s="593">
        <f t="shared" si="295"/>
        <v>0</v>
      </c>
      <c r="CP793" s="592"/>
      <c r="CQ793" s="592"/>
    </row>
    <row r="794" spans="1:95" ht="37.5" customHeight="1" x14ac:dyDescent="0.15">
      <c r="A794" s="740" t="str">
        <f>IF(B794&lt;&gt;"",設定!$C$4,"")</f>
        <v/>
      </c>
      <c r="B794" s="741" t="str">
        <f t="shared" si="279"/>
        <v/>
      </c>
      <c r="C794" s="445">
        <f t="shared" si="296"/>
        <v>782</v>
      </c>
      <c r="D794" s="768"/>
      <c r="E794" s="422"/>
      <c r="F794" s="423"/>
      <c r="G794" s="424"/>
      <c r="H794" s="425"/>
      <c r="I794" s="426"/>
      <c r="J794" s="675" t="str">
        <f>IFERROR(IF(I794="","",VLOOKUP(I794,国・地域!A:C,2,FALSE)),"正しい番号を入力してください")</f>
        <v/>
      </c>
      <c r="K794" s="676" t="str">
        <f>IFERROR(IF(I794="","",VLOOKUP(I794,国・地域!A:C,3,FALSE)),"正しい番号を入力してください")</f>
        <v/>
      </c>
      <c r="L794" s="382"/>
      <c r="M794" s="429"/>
      <c r="N794" s="430"/>
      <c r="O794" s="430"/>
      <c r="P794" s="430"/>
      <c r="Q794" s="430"/>
      <c r="R794" s="430"/>
      <c r="S794" s="430"/>
      <c r="T794" s="430"/>
      <c r="U794" s="431"/>
      <c r="V794" s="432"/>
      <c r="W794" s="431"/>
      <c r="X794" s="432"/>
      <c r="Y794" s="433"/>
      <c r="Z794" s="434"/>
      <c r="AA794" s="435"/>
      <c r="AB794" s="436"/>
      <c r="AC794" s="435"/>
      <c r="AD794" s="434"/>
      <c r="AE794" s="437"/>
      <c r="AF794" s="436"/>
      <c r="AG794" s="435"/>
      <c r="AH794" s="434"/>
      <c r="AI794" s="437"/>
      <c r="AJ794" s="436"/>
      <c r="AK794" s="435"/>
      <c r="AL794" s="434"/>
      <c r="AM794" s="422"/>
      <c r="AN794" s="424"/>
      <c r="AO794" s="382"/>
      <c r="AP794" s="422"/>
      <c r="AQ794" s="424"/>
      <c r="AR794" s="438"/>
      <c r="AS794" s="439"/>
      <c r="AT794" s="422"/>
      <c r="AU794" s="424"/>
      <c r="AV794" s="438"/>
      <c r="AW794" s="440"/>
      <c r="AX794" s="647" t="str">
        <f t="shared" si="280"/>
        <v/>
      </c>
      <c r="AY794" s="647" t="str">
        <f t="shared" si="281"/>
        <v/>
      </c>
      <c r="BA794" s="593">
        <f t="shared" si="282"/>
        <v>0</v>
      </c>
      <c r="BB794" s="593">
        <f t="shared" si="283"/>
        <v>0</v>
      </c>
      <c r="BC794" s="593">
        <f t="shared" si="284"/>
        <v>0</v>
      </c>
      <c r="BD794" s="593">
        <f t="shared" si="285"/>
        <v>0</v>
      </c>
      <c r="BE794" s="593">
        <f t="shared" si="286"/>
        <v>0</v>
      </c>
      <c r="BF794" s="593">
        <f t="shared" si="287"/>
        <v>0</v>
      </c>
      <c r="BG794" s="593">
        <f t="shared" si="288"/>
        <v>0</v>
      </c>
      <c r="BH794" s="593">
        <f t="shared" si="289"/>
        <v>0</v>
      </c>
      <c r="BI794" s="593">
        <f t="shared" si="290"/>
        <v>0</v>
      </c>
      <c r="BJ794" s="593">
        <f t="shared" si="291"/>
        <v>0</v>
      </c>
      <c r="BK794" s="593">
        <f t="shared" si="292"/>
        <v>0</v>
      </c>
      <c r="BL794" s="593">
        <f t="shared" si="293"/>
        <v>0</v>
      </c>
      <c r="BM794" s="593">
        <f t="shared" si="294"/>
        <v>0</v>
      </c>
      <c r="BO794" s="593">
        <f t="shared" si="295"/>
        <v>0</v>
      </c>
      <c r="CP794" s="592"/>
      <c r="CQ794" s="592"/>
    </row>
    <row r="795" spans="1:95" ht="37.5" customHeight="1" x14ac:dyDescent="0.15">
      <c r="A795" s="740" t="str">
        <f>IF(B795&lt;&gt;"",設定!$C$4,"")</f>
        <v/>
      </c>
      <c r="B795" s="741" t="str">
        <f t="shared" si="279"/>
        <v/>
      </c>
      <c r="C795" s="445">
        <f t="shared" si="296"/>
        <v>783</v>
      </c>
      <c r="D795" s="768"/>
      <c r="E795" s="422"/>
      <c r="F795" s="423"/>
      <c r="G795" s="424"/>
      <c r="H795" s="425"/>
      <c r="I795" s="426"/>
      <c r="J795" s="675" t="str">
        <f>IFERROR(IF(I795="","",VLOOKUP(I795,国・地域!A:C,2,FALSE)),"正しい番号を入力してください")</f>
        <v/>
      </c>
      <c r="K795" s="676" t="str">
        <f>IFERROR(IF(I795="","",VLOOKUP(I795,国・地域!A:C,3,FALSE)),"正しい番号を入力してください")</f>
        <v/>
      </c>
      <c r="L795" s="382"/>
      <c r="M795" s="429"/>
      <c r="N795" s="430"/>
      <c r="O795" s="430"/>
      <c r="P795" s="430"/>
      <c r="Q795" s="430"/>
      <c r="R795" s="430"/>
      <c r="S795" s="430"/>
      <c r="T795" s="430"/>
      <c r="U795" s="431"/>
      <c r="V795" s="432"/>
      <c r="W795" s="431"/>
      <c r="X795" s="432"/>
      <c r="Y795" s="433"/>
      <c r="Z795" s="434"/>
      <c r="AA795" s="435"/>
      <c r="AB795" s="436"/>
      <c r="AC795" s="435"/>
      <c r="AD795" s="434"/>
      <c r="AE795" s="437"/>
      <c r="AF795" s="436"/>
      <c r="AG795" s="435"/>
      <c r="AH795" s="434"/>
      <c r="AI795" s="437"/>
      <c r="AJ795" s="436"/>
      <c r="AK795" s="435"/>
      <c r="AL795" s="434"/>
      <c r="AM795" s="422"/>
      <c r="AN795" s="424"/>
      <c r="AO795" s="382"/>
      <c r="AP795" s="422"/>
      <c r="AQ795" s="424"/>
      <c r="AR795" s="438"/>
      <c r="AS795" s="439"/>
      <c r="AT795" s="422"/>
      <c r="AU795" s="424"/>
      <c r="AV795" s="438"/>
      <c r="AW795" s="440"/>
      <c r="AX795" s="647" t="str">
        <f t="shared" si="280"/>
        <v/>
      </c>
      <c r="AY795" s="647" t="str">
        <f t="shared" si="281"/>
        <v/>
      </c>
      <c r="BA795" s="593">
        <f t="shared" si="282"/>
        <v>0</v>
      </c>
      <c r="BB795" s="593">
        <f t="shared" si="283"/>
        <v>0</v>
      </c>
      <c r="BC795" s="593">
        <f t="shared" si="284"/>
        <v>0</v>
      </c>
      <c r="BD795" s="593">
        <f t="shared" si="285"/>
        <v>0</v>
      </c>
      <c r="BE795" s="593">
        <f t="shared" si="286"/>
        <v>0</v>
      </c>
      <c r="BF795" s="593">
        <f t="shared" si="287"/>
        <v>0</v>
      </c>
      <c r="BG795" s="593">
        <f t="shared" si="288"/>
        <v>0</v>
      </c>
      <c r="BH795" s="593">
        <f t="shared" si="289"/>
        <v>0</v>
      </c>
      <c r="BI795" s="593">
        <f t="shared" si="290"/>
        <v>0</v>
      </c>
      <c r="BJ795" s="593">
        <f t="shared" si="291"/>
        <v>0</v>
      </c>
      <c r="BK795" s="593">
        <f t="shared" si="292"/>
        <v>0</v>
      </c>
      <c r="BL795" s="593">
        <f t="shared" si="293"/>
        <v>0</v>
      </c>
      <c r="BM795" s="593">
        <f t="shared" si="294"/>
        <v>0</v>
      </c>
      <c r="BO795" s="593">
        <f t="shared" si="295"/>
        <v>0</v>
      </c>
      <c r="CP795" s="592"/>
      <c r="CQ795" s="592"/>
    </row>
    <row r="796" spans="1:95" ht="37.5" customHeight="1" x14ac:dyDescent="0.15">
      <c r="A796" s="740" t="str">
        <f>IF(B796&lt;&gt;"",設定!$C$4,"")</f>
        <v/>
      </c>
      <c r="B796" s="741" t="str">
        <f t="shared" si="279"/>
        <v/>
      </c>
      <c r="C796" s="445">
        <f t="shared" si="296"/>
        <v>784</v>
      </c>
      <c r="D796" s="768"/>
      <c r="E796" s="422"/>
      <c r="F796" s="423"/>
      <c r="G796" s="424"/>
      <c r="H796" s="425"/>
      <c r="I796" s="426"/>
      <c r="J796" s="675" t="str">
        <f>IFERROR(IF(I796="","",VLOOKUP(I796,国・地域!A:C,2,FALSE)),"正しい番号を入力してください")</f>
        <v/>
      </c>
      <c r="K796" s="676" t="str">
        <f>IFERROR(IF(I796="","",VLOOKUP(I796,国・地域!A:C,3,FALSE)),"正しい番号を入力してください")</f>
        <v/>
      </c>
      <c r="L796" s="382"/>
      <c r="M796" s="429"/>
      <c r="N796" s="430"/>
      <c r="O796" s="430"/>
      <c r="P796" s="430"/>
      <c r="Q796" s="430"/>
      <c r="R796" s="430"/>
      <c r="S796" s="430"/>
      <c r="T796" s="430"/>
      <c r="U796" s="431"/>
      <c r="V796" s="432"/>
      <c r="W796" s="431"/>
      <c r="X796" s="432"/>
      <c r="Y796" s="433"/>
      <c r="Z796" s="434"/>
      <c r="AA796" s="435"/>
      <c r="AB796" s="436"/>
      <c r="AC796" s="435"/>
      <c r="AD796" s="434"/>
      <c r="AE796" s="437"/>
      <c r="AF796" s="436"/>
      <c r="AG796" s="435"/>
      <c r="AH796" s="434"/>
      <c r="AI796" s="437"/>
      <c r="AJ796" s="436"/>
      <c r="AK796" s="435"/>
      <c r="AL796" s="434"/>
      <c r="AM796" s="422"/>
      <c r="AN796" s="424"/>
      <c r="AO796" s="382"/>
      <c r="AP796" s="422"/>
      <c r="AQ796" s="424"/>
      <c r="AR796" s="438"/>
      <c r="AS796" s="439"/>
      <c r="AT796" s="422"/>
      <c r="AU796" s="424"/>
      <c r="AV796" s="438"/>
      <c r="AW796" s="440"/>
      <c r="AX796" s="647" t="str">
        <f t="shared" si="280"/>
        <v/>
      </c>
      <c r="AY796" s="647" t="str">
        <f t="shared" si="281"/>
        <v/>
      </c>
      <c r="BA796" s="593">
        <f t="shared" si="282"/>
        <v>0</v>
      </c>
      <c r="BB796" s="593">
        <f t="shared" si="283"/>
        <v>0</v>
      </c>
      <c r="BC796" s="593">
        <f t="shared" si="284"/>
        <v>0</v>
      </c>
      <c r="BD796" s="593">
        <f t="shared" si="285"/>
        <v>0</v>
      </c>
      <c r="BE796" s="593">
        <f t="shared" si="286"/>
        <v>0</v>
      </c>
      <c r="BF796" s="593">
        <f t="shared" si="287"/>
        <v>0</v>
      </c>
      <c r="BG796" s="593">
        <f t="shared" si="288"/>
        <v>0</v>
      </c>
      <c r="BH796" s="593">
        <f t="shared" si="289"/>
        <v>0</v>
      </c>
      <c r="BI796" s="593">
        <f t="shared" si="290"/>
        <v>0</v>
      </c>
      <c r="BJ796" s="593">
        <f t="shared" si="291"/>
        <v>0</v>
      </c>
      <c r="BK796" s="593">
        <f t="shared" si="292"/>
        <v>0</v>
      </c>
      <c r="BL796" s="593">
        <f t="shared" si="293"/>
        <v>0</v>
      </c>
      <c r="BM796" s="593">
        <f t="shared" si="294"/>
        <v>0</v>
      </c>
      <c r="BO796" s="593">
        <f t="shared" si="295"/>
        <v>0</v>
      </c>
      <c r="CP796" s="592"/>
      <c r="CQ796" s="592"/>
    </row>
    <row r="797" spans="1:95" ht="37.5" customHeight="1" x14ac:dyDescent="0.15">
      <c r="A797" s="740" t="str">
        <f>IF(B797&lt;&gt;"",設定!$C$4,"")</f>
        <v/>
      </c>
      <c r="B797" s="741" t="str">
        <f t="shared" si="279"/>
        <v/>
      </c>
      <c r="C797" s="445">
        <f t="shared" si="296"/>
        <v>785</v>
      </c>
      <c r="D797" s="768"/>
      <c r="E797" s="422"/>
      <c r="F797" s="423"/>
      <c r="G797" s="424"/>
      <c r="H797" s="425"/>
      <c r="I797" s="426"/>
      <c r="J797" s="675" t="str">
        <f>IFERROR(IF(I797="","",VLOOKUP(I797,国・地域!A:C,2,FALSE)),"正しい番号を入力してください")</f>
        <v/>
      </c>
      <c r="K797" s="676" t="str">
        <f>IFERROR(IF(I797="","",VLOOKUP(I797,国・地域!A:C,3,FALSE)),"正しい番号を入力してください")</f>
        <v/>
      </c>
      <c r="L797" s="382"/>
      <c r="M797" s="429"/>
      <c r="N797" s="430"/>
      <c r="O797" s="430"/>
      <c r="P797" s="430"/>
      <c r="Q797" s="430"/>
      <c r="R797" s="430"/>
      <c r="S797" s="430"/>
      <c r="T797" s="430"/>
      <c r="U797" s="431"/>
      <c r="V797" s="432"/>
      <c r="W797" s="431"/>
      <c r="X797" s="432"/>
      <c r="Y797" s="433"/>
      <c r="Z797" s="434"/>
      <c r="AA797" s="435"/>
      <c r="AB797" s="436"/>
      <c r="AC797" s="435"/>
      <c r="AD797" s="434"/>
      <c r="AE797" s="437"/>
      <c r="AF797" s="436"/>
      <c r="AG797" s="435"/>
      <c r="AH797" s="434"/>
      <c r="AI797" s="437"/>
      <c r="AJ797" s="436"/>
      <c r="AK797" s="435"/>
      <c r="AL797" s="434"/>
      <c r="AM797" s="422"/>
      <c r="AN797" s="424"/>
      <c r="AO797" s="382"/>
      <c r="AP797" s="422"/>
      <c r="AQ797" s="424"/>
      <c r="AR797" s="438"/>
      <c r="AS797" s="439"/>
      <c r="AT797" s="422"/>
      <c r="AU797" s="424"/>
      <c r="AV797" s="438"/>
      <c r="AW797" s="440"/>
      <c r="AX797" s="647" t="str">
        <f t="shared" si="280"/>
        <v/>
      </c>
      <c r="AY797" s="647" t="str">
        <f t="shared" si="281"/>
        <v/>
      </c>
      <c r="BA797" s="593">
        <f t="shared" si="282"/>
        <v>0</v>
      </c>
      <c r="BB797" s="593">
        <f t="shared" si="283"/>
        <v>0</v>
      </c>
      <c r="BC797" s="593">
        <f t="shared" si="284"/>
        <v>0</v>
      </c>
      <c r="BD797" s="593">
        <f t="shared" si="285"/>
        <v>0</v>
      </c>
      <c r="BE797" s="593">
        <f t="shared" si="286"/>
        <v>0</v>
      </c>
      <c r="BF797" s="593">
        <f t="shared" si="287"/>
        <v>0</v>
      </c>
      <c r="BG797" s="593">
        <f t="shared" si="288"/>
        <v>0</v>
      </c>
      <c r="BH797" s="593">
        <f t="shared" si="289"/>
        <v>0</v>
      </c>
      <c r="BI797" s="593">
        <f t="shared" si="290"/>
        <v>0</v>
      </c>
      <c r="BJ797" s="593">
        <f t="shared" si="291"/>
        <v>0</v>
      </c>
      <c r="BK797" s="593">
        <f t="shared" si="292"/>
        <v>0</v>
      </c>
      <c r="BL797" s="593">
        <f t="shared" si="293"/>
        <v>0</v>
      </c>
      <c r="BM797" s="593">
        <f t="shared" si="294"/>
        <v>0</v>
      </c>
      <c r="BO797" s="593">
        <f t="shared" si="295"/>
        <v>0</v>
      </c>
      <c r="CP797" s="592"/>
      <c r="CQ797" s="592"/>
    </row>
    <row r="798" spans="1:95" ht="37.5" customHeight="1" x14ac:dyDescent="0.15">
      <c r="A798" s="740" t="str">
        <f>IF(B798&lt;&gt;"",設定!$C$4,"")</f>
        <v/>
      </c>
      <c r="B798" s="741" t="str">
        <f t="shared" si="279"/>
        <v/>
      </c>
      <c r="C798" s="445">
        <f t="shared" si="296"/>
        <v>786</v>
      </c>
      <c r="D798" s="768"/>
      <c r="E798" s="422"/>
      <c r="F798" s="423"/>
      <c r="G798" s="424"/>
      <c r="H798" s="425"/>
      <c r="I798" s="426"/>
      <c r="J798" s="675" t="str">
        <f>IFERROR(IF(I798="","",VLOOKUP(I798,国・地域!A:C,2,FALSE)),"正しい番号を入力してください")</f>
        <v/>
      </c>
      <c r="K798" s="676" t="str">
        <f>IFERROR(IF(I798="","",VLOOKUP(I798,国・地域!A:C,3,FALSE)),"正しい番号を入力してください")</f>
        <v/>
      </c>
      <c r="L798" s="382"/>
      <c r="M798" s="429"/>
      <c r="N798" s="430"/>
      <c r="O798" s="430"/>
      <c r="P798" s="430"/>
      <c r="Q798" s="430"/>
      <c r="R798" s="430"/>
      <c r="S798" s="430"/>
      <c r="T798" s="430"/>
      <c r="U798" s="431"/>
      <c r="V798" s="432"/>
      <c r="W798" s="431"/>
      <c r="X798" s="432"/>
      <c r="Y798" s="433"/>
      <c r="Z798" s="434"/>
      <c r="AA798" s="435"/>
      <c r="AB798" s="436"/>
      <c r="AC798" s="435"/>
      <c r="AD798" s="434"/>
      <c r="AE798" s="437"/>
      <c r="AF798" s="436"/>
      <c r="AG798" s="435"/>
      <c r="AH798" s="434"/>
      <c r="AI798" s="437"/>
      <c r="AJ798" s="436"/>
      <c r="AK798" s="435"/>
      <c r="AL798" s="434"/>
      <c r="AM798" s="422"/>
      <c r="AN798" s="424"/>
      <c r="AO798" s="382"/>
      <c r="AP798" s="422"/>
      <c r="AQ798" s="424"/>
      <c r="AR798" s="438"/>
      <c r="AS798" s="439"/>
      <c r="AT798" s="422"/>
      <c r="AU798" s="424"/>
      <c r="AV798" s="438"/>
      <c r="AW798" s="440"/>
      <c r="AX798" s="647" t="str">
        <f t="shared" si="280"/>
        <v/>
      </c>
      <c r="AY798" s="647" t="str">
        <f t="shared" si="281"/>
        <v/>
      </c>
      <c r="BA798" s="593">
        <f t="shared" si="282"/>
        <v>0</v>
      </c>
      <c r="BB798" s="593">
        <f t="shared" si="283"/>
        <v>0</v>
      </c>
      <c r="BC798" s="593">
        <f t="shared" si="284"/>
        <v>0</v>
      </c>
      <c r="BD798" s="593">
        <f t="shared" si="285"/>
        <v>0</v>
      </c>
      <c r="BE798" s="593">
        <f t="shared" si="286"/>
        <v>0</v>
      </c>
      <c r="BF798" s="593">
        <f t="shared" si="287"/>
        <v>0</v>
      </c>
      <c r="BG798" s="593">
        <f t="shared" si="288"/>
        <v>0</v>
      </c>
      <c r="BH798" s="593">
        <f t="shared" si="289"/>
        <v>0</v>
      </c>
      <c r="BI798" s="593">
        <f t="shared" si="290"/>
        <v>0</v>
      </c>
      <c r="BJ798" s="593">
        <f t="shared" si="291"/>
        <v>0</v>
      </c>
      <c r="BK798" s="593">
        <f t="shared" si="292"/>
        <v>0</v>
      </c>
      <c r="BL798" s="593">
        <f t="shared" si="293"/>
        <v>0</v>
      </c>
      <c r="BM798" s="593">
        <f t="shared" si="294"/>
        <v>0</v>
      </c>
      <c r="BO798" s="593">
        <f t="shared" si="295"/>
        <v>0</v>
      </c>
      <c r="CP798" s="592"/>
      <c r="CQ798" s="592"/>
    </row>
    <row r="799" spans="1:95" ht="37.5" customHeight="1" x14ac:dyDescent="0.15">
      <c r="A799" s="740" t="str">
        <f>IF(B799&lt;&gt;"",設定!$C$4,"")</f>
        <v/>
      </c>
      <c r="B799" s="741" t="str">
        <f t="shared" si="279"/>
        <v/>
      </c>
      <c r="C799" s="445">
        <f t="shared" si="296"/>
        <v>787</v>
      </c>
      <c r="D799" s="768"/>
      <c r="E799" s="422"/>
      <c r="F799" s="423"/>
      <c r="G799" s="424"/>
      <c r="H799" s="425"/>
      <c r="I799" s="426"/>
      <c r="J799" s="675" t="str">
        <f>IFERROR(IF(I799="","",VLOOKUP(I799,国・地域!A:C,2,FALSE)),"正しい番号を入力してください")</f>
        <v/>
      </c>
      <c r="K799" s="676" t="str">
        <f>IFERROR(IF(I799="","",VLOOKUP(I799,国・地域!A:C,3,FALSE)),"正しい番号を入力してください")</f>
        <v/>
      </c>
      <c r="L799" s="382"/>
      <c r="M799" s="429"/>
      <c r="N799" s="430"/>
      <c r="O799" s="430"/>
      <c r="P799" s="430"/>
      <c r="Q799" s="430"/>
      <c r="R799" s="430"/>
      <c r="S799" s="430"/>
      <c r="T799" s="430"/>
      <c r="U799" s="431"/>
      <c r="V799" s="432"/>
      <c r="W799" s="431"/>
      <c r="X799" s="432"/>
      <c r="Y799" s="433"/>
      <c r="Z799" s="434"/>
      <c r="AA799" s="435"/>
      <c r="AB799" s="436"/>
      <c r="AC799" s="435"/>
      <c r="AD799" s="434"/>
      <c r="AE799" s="437"/>
      <c r="AF799" s="436"/>
      <c r="AG799" s="435"/>
      <c r="AH799" s="434"/>
      <c r="AI799" s="437"/>
      <c r="AJ799" s="436"/>
      <c r="AK799" s="435"/>
      <c r="AL799" s="434"/>
      <c r="AM799" s="422"/>
      <c r="AN799" s="424"/>
      <c r="AO799" s="382"/>
      <c r="AP799" s="422"/>
      <c r="AQ799" s="424"/>
      <c r="AR799" s="438"/>
      <c r="AS799" s="439"/>
      <c r="AT799" s="422"/>
      <c r="AU799" s="424"/>
      <c r="AV799" s="438"/>
      <c r="AW799" s="440"/>
      <c r="AX799" s="647" t="str">
        <f t="shared" si="280"/>
        <v/>
      </c>
      <c r="AY799" s="647" t="str">
        <f t="shared" si="281"/>
        <v/>
      </c>
      <c r="BA799" s="593">
        <f t="shared" si="282"/>
        <v>0</v>
      </c>
      <c r="BB799" s="593">
        <f t="shared" si="283"/>
        <v>0</v>
      </c>
      <c r="BC799" s="593">
        <f t="shared" si="284"/>
        <v>0</v>
      </c>
      <c r="BD799" s="593">
        <f t="shared" si="285"/>
        <v>0</v>
      </c>
      <c r="BE799" s="593">
        <f t="shared" si="286"/>
        <v>0</v>
      </c>
      <c r="BF799" s="593">
        <f t="shared" si="287"/>
        <v>0</v>
      </c>
      <c r="BG799" s="593">
        <f t="shared" si="288"/>
        <v>0</v>
      </c>
      <c r="BH799" s="593">
        <f t="shared" si="289"/>
        <v>0</v>
      </c>
      <c r="BI799" s="593">
        <f t="shared" si="290"/>
        <v>0</v>
      </c>
      <c r="BJ799" s="593">
        <f t="shared" si="291"/>
        <v>0</v>
      </c>
      <c r="BK799" s="593">
        <f t="shared" si="292"/>
        <v>0</v>
      </c>
      <c r="BL799" s="593">
        <f t="shared" si="293"/>
        <v>0</v>
      </c>
      <c r="BM799" s="593">
        <f t="shared" si="294"/>
        <v>0</v>
      </c>
      <c r="BO799" s="593">
        <f t="shared" si="295"/>
        <v>0</v>
      </c>
      <c r="CP799" s="592"/>
      <c r="CQ799" s="592"/>
    </row>
    <row r="800" spans="1:95" ht="37.5" customHeight="1" x14ac:dyDescent="0.15">
      <c r="A800" s="740" t="str">
        <f>IF(B800&lt;&gt;"",設定!$C$4,"")</f>
        <v/>
      </c>
      <c r="B800" s="741" t="str">
        <f t="shared" si="279"/>
        <v/>
      </c>
      <c r="C800" s="445">
        <f t="shared" si="296"/>
        <v>788</v>
      </c>
      <c r="D800" s="768"/>
      <c r="E800" s="422"/>
      <c r="F800" s="423"/>
      <c r="G800" s="424"/>
      <c r="H800" s="425"/>
      <c r="I800" s="426"/>
      <c r="J800" s="675" t="str">
        <f>IFERROR(IF(I800="","",VLOOKUP(I800,国・地域!A:C,2,FALSE)),"正しい番号を入力してください")</f>
        <v/>
      </c>
      <c r="K800" s="676" t="str">
        <f>IFERROR(IF(I800="","",VLOOKUP(I800,国・地域!A:C,3,FALSE)),"正しい番号を入力してください")</f>
        <v/>
      </c>
      <c r="L800" s="382"/>
      <c r="M800" s="429"/>
      <c r="N800" s="430"/>
      <c r="O800" s="430"/>
      <c r="P800" s="430"/>
      <c r="Q800" s="430"/>
      <c r="R800" s="430"/>
      <c r="S800" s="430"/>
      <c r="T800" s="430"/>
      <c r="U800" s="431"/>
      <c r="V800" s="432"/>
      <c r="W800" s="431"/>
      <c r="X800" s="432"/>
      <c r="Y800" s="433"/>
      <c r="Z800" s="434"/>
      <c r="AA800" s="435"/>
      <c r="AB800" s="436"/>
      <c r="AC800" s="435"/>
      <c r="AD800" s="434"/>
      <c r="AE800" s="437"/>
      <c r="AF800" s="436"/>
      <c r="AG800" s="435"/>
      <c r="AH800" s="434"/>
      <c r="AI800" s="437"/>
      <c r="AJ800" s="436"/>
      <c r="AK800" s="435"/>
      <c r="AL800" s="434"/>
      <c r="AM800" s="422"/>
      <c r="AN800" s="424"/>
      <c r="AO800" s="382"/>
      <c r="AP800" s="422"/>
      <c r="AQ800" s="424"/>
      <c r="AR800" s="438"/>
      <c r="AS800" s="439"/>
      <c r="AT800" s="422"/>
      <c r="AU800" s="424"/>
      <c r="AV800" s="438"/>
      <c r="AW800" s="440"/>
      <c r="AX800" s="647" t="str">
        <f t="shared" si="280"/>
        <v/>
      </c>
      <c r="AY800" s="647" t="str">
        <f t="shared" si="281"/>
        <v/>
      </c>
      <c r="BA800" s="593">
        <f t="shared" si="282"/>
        <v>0</v>
      </c>
      <c r="BB800" s="593">
        <f t="shared" si="283"/>
        <v>0</v>
      </c>
      <c r="BC800" s="593">
        <f t="shared" si="284"/>
        <v>0</v>
      </c>
      <c r="BD800" s="593">
        <f t="shared" si="285"/>
        <v>0</v>
      </c>
      <c r="BE800" s="593">
        <f t="shared" si="286"/>
        <v>0</v>
      </c>
      <c r="BF800" s="593">
        <f t="shared" si="287"/>
        <v>0</v>
      </c>
      <c r="BG800" s="593">
        <f t="shared" si="288"/>
        <v>0</v>
      </c>
      <c r="BH800" s="593">
        <f t="shared" si="289"/>
        <v>0</v>
      </c>
      <c r="BI800" s="593">
        <f t="shared" si="290"/>
        <v>0</v>
      </c>
      <c r="BJ800" s="593">
        <f t="shared" si="291"/>
        <v>0</v>
      </c>
      <c r="BK800" s="593">
        <f t="shared" si="292"/>
        <v>0</v>
      </c>
      <c r="BL800" s="593">
        <f t="shared" si="293"/>
        <v>0</v>
      </c>
      <c r="BM800" s="593">
        <f t="shared" si="294"/>
        <v>0</v>
      </c>
      <c r="BO800" s="593">
        <f t="shared" si="295"/>
        <v>0</v>
      </c>
      <c r="CP800" s="592"/>
      <c r="CQ800" s="592"/>
    </row>
    <row r="801" spans="1:95" ht="37.5" customHeight="1" x14ac:dyDescent="0.15">
      <c r="A801" s="740" t="str">
        <f>IF(B801&lt;&gt;"",設定!$C$4,"")</f>
        <v/>
      </c>
      <c r="B801" s="741" t="str">
        <f t="shared" si="279"/>
        <v/>
      </c>
      <c r="C801" s="445">
        <f t="shared" si="296"/>
        <v>789</v>
      </c>
      <c r="D801" s="768"/>
      <c r="E801" s="422"/>
      <c r="F801" s="423"/>
      <c r="G801" s="424"/>
      <c r="H801" s="425"/>
      <c r="I801" s="426"/>
      <c r="J801" s="675" t="str">
        <f>IFERROR(IF(I801="","",VLOOKUP(I801,国・地域!A:C,2,FALSE)),"正しい番号を入力してください")</f>
        <v/>
      </c>
      <c r="K801" s="676" t="str">
        <f>IFERROR(IF(I801="","",VLOOKUP(I801,国・地域!A:C,3,FALSE)),"正しい番号を入力してください")</f>
        <v/>
      </c>
      <c r="L801" s="382"/>
      <c r="M801" s="429"/>
      <c r="N801" s="430"/>
      <c r="O801" s="430"/>
      <c r="P801" s="430"/>
      <c r="Q801" s="430"/>
      <c r="R801" s="430"/>
      <c r="S801" s="430"/>
      <c r="T801" s="430"/>
      <c r="U801" s="431"/>
      <c r="V801" s="432"/>
      <c r="W801" s="431"/>
      <c r="X801" s="432"/>
      <c r="Y801" s="433"/>
      <c r="Z801" s="434"/>
      <c r="AA801" s="435"/>
      <c r="AB801" s="436"/>
      <c r="AC801" s="435"/>
      <c r="AD801" s="434"/>
      <c r="AE801" s="437"/>
      <c r="AF801" s="436"/>
      <c r="AG801" s="435"/>
      <c r="AH801" s="434"/>
      <c r="AI801" s="437"/>
      <c r="AJ801" s="436"/>
      <c r="AK801" s="435"/>
      <c r="AL801" s="434"/>
      <c r="AM801" s="422"/>
      <c r="AN801" s="424"/>
      <c r="AO801" s="382"/>
      <c r="AP801" s="422"/>
      <c r="AQ801" s="424"/>
      <c r="AR801" s="438"/>
      <c r="AS801" s="439"/>
      <c r="AT801" s="422"/>
      <c r="AU801" s="424"/>
      <c r="AV801" s="438"/>
      <c r="AW801" s="440"/>
      <c r="AX801" s="647" t="str">
        <f t="shared" si="280"/>
        <v/>
      </c>
      <c r="AY801" s="647" t="str">
        <f t="shared" si="281"/>
        <v/>
      </c>
      <c r="BA801" s="593">
        <f t="shared" si="282"/>
        <v>0</v>
      </c>
      <c r="BB801" s="593">
        <f t="shared" si="283"/>
        <v>0</v>
      </c>
      <c r="BC801" s="593">
        <f t="shared" si="284"/>
        <v>0</v>
      </c>
      <c r="BD801" s="593">
        <f t="shared" si="285"/>
        <v>0</v>
      </c>
      <c r="BE801" s="593">
        <f t="shared" si="286"/>
        <v>0</v>
      </c>
      <c r="BF801" s="593">
        <f t="shared" si="287"/>
        <v>0</v>
      </c>
      <c r="BG801" s="593">
        <f t="shared" si="288"/>
        <v>0</v>
      </c>
      <c r="BH801" s="593">
        <f t="shared" si="289"/>
        <v>0</v>
      </c>
      <c r="BI801" s="593">
        <f t="shared" si="290"/>
        <v>0</v>
      </c>
      <c r="BJ801" s="593">
        <f t="shared" si="291"/>
        <v>0</v>
      </c>
      <c r="BK801" s="593">
        <f t="shared" si="292"/>
        <v>0</v>
      </c>
      <c r="BL801" s="593">
        <f t="shared" si="293"/>
        <v>0</v>
      </c>
      <c r="BM801" s="593">
        <f t="shared" si="294"/>
        <v>0</v>
      </c>
      <c r="BO801" s="593">
        <f t="shared" si="295"/>
        <v>0</v>
      </c>
      <c r="CP801" s="592"/>
      <c r="CQ801" s="592"/>
    </row>
    <row r="802" spans="1:95" ht="37.5" customHeight="1" x14ac:dyDescent="0.15">
      <c r="A802" s="740" t="str">
        <f>IF(B802&lt;&gt;"",設定!$C$4,"")</f>
        <v/>
      </c>
      <c r="B802" s="741" t="str">
        <f t="shared" si="279"/>
        <v/>
      </c>
      <c r="C802" s="445">
        <f t="shared" si="296"/>
        <v>790</v>
      </c>
      <c r="D802" s="768"/>
      <c r="E802" s="422"/>
      <c r="F802" s="423"/>
      <c r="G802" s="424"/>
      <c r="H802" s="425"/>
      <c r="I802" s="426"/>
      <c r="J802" s="675" t="str">
        <f>IFERROR(IF(I802="","",VLOOKUP(I802,国・地域!A:C,2,FALSE)),"正しい番号を入力してください")</f>
        <v/>
      </c>
      <c r="K802" s="676" t="str">
        <f>IFERROR(IF(I802="","",VLOOKUP(I802,国・地域!A:C,3,FALSE)),"正しい番号を入力してください")</f>
        <v/>
      </c>
      <c r="L802" s="382"/>
      <c r="M802" s="429"/>
      <c r="N802" s="430"/>
      <c r="O802" s="430"/>
      <c r="P802" s="430"/>
      <c r="Q802" s="430"/>
      <c r="R802" s="430"/>
      <c r="S802" s="430"/>
      <c r="T802" s="430"/>
      <c r="U802" s="431"/>
      <c r="V802" s="432"/>
      <c r="W802" s="431"/>
      <c r="X802" s="432"/>
      <c r="Y802" s="433"/>
      <c r="Z802" s="434"/>
      <c r="AA802" s="435"/>
      <c r="AB802" s="436"/>
      <c r="AC802" s="435"/>
      <c r="AD802" s="434"/>
      <c r="AE802" s="437"/>
      <c r="AF802" s="436"/>
      <c r="AG802" s="435"/>
      <c r="AH802" s="434"/>
      <c r="AI802" s="437"/>
      <c r="AJ802" s="436"/>
      <c r="AK802" s="435"/>
      <c r="AL802" s="434"/>
      <c r="AM802" s="422"/>
      <c r="AN802" s="424"/>
      <c r="AO802" s="382"/>
      <c r="AP802" s="422"/>
      <c r="AQ802" s="424"/>
      <c r="AR802" s="438"/>
      <c r="AS802" s="439"/>
      <c r="AT802" s="422"/>
      <c r="AU802" s="424"/>
      <c r="AV802" s="438"/>
      <c r="AW802" s="440"/>
      <c r="AX802" s="647" t="str">
        <f t="shared" si="280"/>
        <v/>
      </c>
      <c r="AY802" s="647" t="str">
        <f t="shared" si="281"/>
        <v/>
      </c>
      <c r="BA802" s="593">
        <f t="shared" si="282"/>
        <v>0</v>
      </c>
      <c r="BB802" s="593">
        <f t="shared" si="283"/>
        <v>0</v>
      </c>
      <c r="BC802" s="593">
        <f t="shared" si="284"/>
        <v>0</v>
      </c>
      <c r="BD802" s="593">
        <f t="shared" si="285"/>
        <v>0</v>
      </c>
      <c r="BE802" s="593">
        <f t="shared" si="286"/>
        <v>0</v>
      </c>
      <c r="BF802" s="593">
        <f t="shared" si="287"/>
        <v>0</v>
      </c>
      <c r="BG802" s="593">
        <f t="shared" si="288"/>
        <v>0</v>
      </c>
      <c r="BH802" s="593">
        <f t="shared" si="289"/>
        <v>0</v>
      </c>
      <c r="BI802" s="593">
        <f t="shared" si="290"/>
        <v>0</v>
      </c>
      <c r="BJ802" s="593">
        <f t="shared" si="291"/>
        <v>0</v>
      </c>
      <c r="BK802" s="593">
        <f t="shared" si="292"/>
        <v>0</v>
      </c>
      <c r="BL802" s="593">
        <f t="shared" si="293"/>
        <v>0</v>
      </c>
      <c r="BM802" s="593">
        <f t="shared" si="294"/>
        <v>0</v>
      </c>
      <c r="BO802" s="593">
        <f t="shared" si="295"/>
        <v>0</v>
      </c>
      <c r="CP802" s="592"/>
      <c r="CQ802" s="592"/>
    </row>
    <row r="803" spans="1:95" ht="37.5" customHeight="1" x14ac:dyDescent="0.15">
      <c r="A803" s="740" t="str">
        <f>IF(B803&lt;&gt;"",設定!$C$4,"")</f>
        <v/>
      </c>
      <c r="B803" s="741" t="str">
        <f t="shared" si="279"/>
        <v/>
      </c>
      <c r="C803" s="445">
        <f t="shared" si="296"/>
        <v>791</v>
      </c>
      <c r="D803" s="768"/>
      <c r="E803" s="422"/>
      <c r="F803" s="423"/>
      <c r="G803" s="424"/>
      <c r="H803" s="425"/>
      <c r="I803" s="426"/>
      <c r="J803" s="675" t="str">
        <f>IFERROR(IF(I803="","",VLOOKUP(I803,国・地域!A:C,2,FALSE)),"正しい番号を入力してください")</f>
        <v/>
      </c>
      <c r="K803" s="676" t="str">
        <f>IFERROR(IF(I803="","",VLOOKUP(I803,国・地域!A:C,3,FALSE)),"正しい番号を入力してください")</f>
        <v/>
      </c>
      <c r="L803" s="382"/>
      <c r="M803" s="429"/>
      <c r="N803" s="430"/>
      <c r="O803" s="430"/>
      <c r="P803" s="430"/>
      <c r="Q803" s="430"/>
      <c r="R803" s="430"/>
      <c r="S803" s="430"/>
      <c r="T803" s="430"/>
      <c r="U803" s="431"/>
      <c r="V803" s="432"/>
      <c r="W803" s="431"/>
      <c r="X803" s="432"/>
      <c r="Y803" s="433"/>
      <c r="Z803" s="434"/>
      <c r="AA803" s="435"/>
      <c r="AB803" s="436"/>
      <c r="AC803" s="435"/>
      <c r="AD803" s="434"/>
      <c r="AE803" s="437"/>
      <c r="AF803" s="436"/>
      <c r="AG803" s="435"/>
      <c r="AH803" s="434"/>
      <c r="AI803" s="437"/>
      <c r="AJ803" s="436"/>
      <c r="AK803" s="435"/>
      <c r="AL803" s="434"/>
      <c r="AM803" s="422"/>
      <c r="AN803" s="424"/>
      <c r="AO803" s="382"/>
      <c r="AP803" s="422"/>
      <c r="AQ803" s="424"/>
      <c r="AR803" s="438"/>
      <c r="AS803" s="439"/>
      <c r="AT803" s="422"/>
      <c r="AU803" s="424"/>
      <c r="AV803" s="438"/>
      <c r="AW803" s="440"/>
      <c r="AX803" s="647" t="str">
        <f t="shared" si="280"/>
        <v/>
      </c>
      <c r="AY803" s="647" t="str">
        <f t="shared" si="281"/>
        <v/>
      </c>
      <c r="BA803" s="593">
        <f t="shared" si="282"/>
        <v>0</v>
      </c>
      <c r="BB803" s="593">
        <f t="shared" si="283"/>
        <v>0</v>
      </c>
      <c r="BC803" s="593">
        <f t="shared" si="284"/>
        <v>0</v>
      </c>
      <c r="BD803" s="593">
        <f t="shared" si="285"/>
        <v>0</v>
      </c>
      <c r="BE803" s="593">
        <f t="shared" si="286"/>
        <v>0</v>
      </c>
      <c r="BF803" s="593">
        <f t="shared" si="287"/>
        <v>0</v>
      </c>
      <c r="BG803" s="593">
        <f t="shared" si="288"/>
        <v>0</v>
      </c>
      <c r="BH803" s="593">
        <f t="shared" si="289"/>
        <v>0</v>
      </c>
      <c r="BI803" s="593">
        <f t="shared" si="290"/>
        <v>0</v>
      </c>
      <c r="BJ803" s="593">
        <f t="shared" si="291"/>
        <v>0</v>
      </c>
      <c r="BK803" s="593">
        <f t="shared" si="292"/>
        <v>0</v>
      </c>
      <c r="BL803" s="593">
        <f t="shared" si="293"/>
        <v>0</v>
      </c>
      <c r="BM803" s="593">
        <f t="shared" si="294"/>
        <v>0</v>
      </c>
      <c r="BO803" s="593">
        <f t="shared" si="295"/>
        <v>0</v>
      </c>
      <c r="CP803" s="592"/>
      <c r="CQ803" s="592"/>
    </row>
    <row r="804" spans="1:95" ht="37.5" customHeight="1" x14ac:dyDescent="0.15">
      <c r="A804" s="740" t="str">
        <f>IF(B804&lt;&gt;"",設定!$C$4,"")</f>
        <v/>
      </c>
      <c r="B804" s="741" t="str">
        <f t="shared" si="279"/>
        <v/>
      </c>
      <c r="C804" s="445">
        <f t="shared" si="296"/>
        <v>792</v>
      </c>
      <c r="D804" s="768"/>
      <c r="E804" s="422"/>
      <c r="F804" s="423"/>
      <c r="G804" s="424"/>
      <c r="H804" s="425"/>
      <c r="I804" s="426"/>
      <c r="J804" s="675" t="str">
        <f>IFERROR(IF(I804="","",VLOOKUP(I804,国・地域!A:C,2,FALSE)),"正しい番号を入力してください")</f>
        <v/>
      </c>
      <c r="K804" s="676" t="str">
        <f>IFERROR(IF(I804="","",VLOOKUP(I804,国・地域!A:C,3,FALSE)),"正しい番号を入力してください")</f>
        <v/>
      </c>
      <c r="L804" s="382"/>
      <c r="M804" s="429"/>
      <c r="N804" s="430"/>
      <c r="O804" s="430"/>
      <c r="P804" s="430"/>
      <c r="Q804" s="430"/>
      <c r="R804" s="430"/>
      <c r="S804" s="430"/>
      <c r="T804" s="430"/>
      <c r="U804" s="431"/>
      <c r="V804" s="432"/>
      <c r="W804" s="431"/>
      <c r="X804" s="432"/>
      <c r="Y804" s="433"/>
      <c r="Z804" s="434"/>
      <c r="AA804" s="435"/>
      <c r="AB804" s="436"/>
      <c r="AC804" s="435"/>
      <c r="AD804" s="434"/>
      <c r="AE804" s="437"/>
      <c r="AF804" s="436"/>
      <c r="AG804" s="435"/>
      <c r="AH804" s="434"/>
      <c r="AI804" s="437"/>
      <c r="AJ804" s="436"/>
      <c r="AK804" s="435"/>
      <c r="AL804" s="434"/>
      <c r="AM804" s="422"/>
      <c r="AN804" s="424"/>
      <c r="AO804" s="382"/>
      <c r="AP804" s="422"/>
      <c r="AQ804" s="424"/>
      <c r="AR804" s="438"/>
      <c r="AS804" s="439"/>
      <c r="AT804" s="422"/>
      <c r="AU804" s="424"/>
      <c r="AV804" s="438"/>
      <c r="AW804" s="440"/>
      <c r="AX804" s="647" t="str">
        <f t="shared" si="280"/>
        <v/>
      </c>
      <c r="AY804" s="647" t="str">
        <f t="shared" si="281"/>
        <v/>
      </c>
      <c r="BA804" s="593">
        <f t="shared" si="282"/>
        <v>0</v>
      </c>
      <c r="BB804" s="593">
        <f t="shared" si="283"/>
        <v>0</v>
      </c>
      <c r="BC804" s="593">
        <f t="shared" si="284"/>
        <v>0</v>
      </c>
      <c r="BD804" s="593">
        <f t="shared" si="285"/>
        <v>0</v>
      </c>
      <c r="BE804" s="593">
        <f t="shared" si="286"/>
        <v>0</v>
      </c>
      <c r="BF804" s="593">
        <f t="shared" si="287"/>
        <v>0</v>
      </c>
      <c r="BG804" s="593">
        <f t="shared" si="288"/>
        <v>0</v>
      </c>
      <c r="BH804" s="593">
        <f t="shared" si="289"/>
        <v>0</v>
      </c>
      <c r="BI804" s="593">
        <f t="shared" si="290"/>
        <v>0</v>
      </c>
      <c r="BJ804" s="593">
        <f t="shared" si="291"/>
        <v>0</v>
      </c>
      <c r="BK804" s="593">
        <f t="shared" si="292"/>
        <v>0</v>
      </c>
      <c r="BL804" s="593">
        <f t="shared" si="293"/>
        <v>0</v>
      </c>
      <c r="BM804" s="593">
        <f t="shared" si="294"/>
        <v>0</v>
      </c>
      <c r="BO804" s="593">
        <f t="shared" si="295"/>
        <v>0</v>
      </c>
      <c r="CP804" s="592"/>
      <c r="CQ804" s="592"/>
    </row>
    <row r="805" spans="1:95" ht="37.5" customHeight="1" x14ac:dyDescent="0.15">
      <c r="A805" s="740" t="str">
        <f>IF(B805&lt;&gt;"",設定!$C$4,"")</f>
        <v/>
      </c>
      <c r="B805" s="741" t="str">
        <f t="shared" si="279"/>
        <v/>
      </c>
      <c r="C805" s="445">
        <f t="shared" si="296"/>
        <v>793</v>
      </c>
      <c r="D805" s="768"/>
      <c r="E805" s="422"/>
      <c r="F805" s="423"/>
      <c r="G805" s="424"/>
      <c r="H805" s="425"/>
      <c r="I805" s="426"/>
      <c r="J805" s="675" t="str">
        <f>IFERROR(IF(I805="","",VLOOKUP(I805,国・地域!A:C,2,FALSE)),"正しい番号を入力してください")</f>
        <v/>
      </c>
      <c r="K805" s="676" t="str">
        <f>IFERROR(IF(I805="","",VLOOKUP(I805,国・地域!A:C,3,FALSE)),"正しい番号を入力してください")</f>
        <v/>
      </c>
      <c r="L805" s="382"/>
      <c r="M805" s="429"/>
      <c r="N805" s="430"/>
      <c r="O805" s="430"/>
      <c r="P805" s="430"/>
      <c r="Q805" s="430"/>
      <c r="R805" s="430"/>
      <c r="S805" s="430"/>
      <c r="T805" s="430"/>
      <c r="U805" s="431"/>
      <c r="V805" s="432"/>
      <c r="W805" s="431"/>
      <c r="X805" s="432"/>
      <c r="Y805" s="433"/>
      <c r="Z805" s="434"/>
      <c r="AA805" s="435"/>
      <c r="AB805" s="436"/>
      <c r="AC805" s="435"/>
      <c r="AD805" s="434"/>
      <c r="AE805" s="437"/>
      <c r="AF805" s="436"/>
      <c r="AG805" s="435"/>
      <c r="AH805" s="434"/>
      <c r="AI805" s="437"/>
      <c r="AJ805" s="436"/>
      <c r="AK805" s="435"/>
      <c r="AL805" s="434"/>
      <c r="AM805" s="422"/>
      <c r="AN805" s="424"/>
      <c r="AO805" s="382"/>
      <c r="AP805" s="422"/>
      <c r="AQ805" s="424"/>
      <c r="AR805" s="438"/>
      <c r="AS805" s="439"/>
      <c r="AT805" s="422"/>
      <c r="AU805" s="424"/>
      <c r="AV805" s="438"/>
      <c r="AW805" s="440"/>
      <c r="AX805" s="647" t="str">
        <f t="shared" si="280"/>
        <v/>
      </c>
      <c r="AY805" s="647" t="str">
        <f t="shared" si="281"/>
        <v/>
      </c>
      <c r="BA805" s="593">
        <f t="shared" si="282"/>
        <v>0</v>
      </c>
      <c r="BB805" s="593">
        <f t="shared" si="283"/>
        <v>0</v>
      </c>
      <c r="BC805" s="593">
        <f t="shared" si="284"/>
        <v>0</v>
      </c>
      <c r="BD805" s="593">
        <f t="shared" si="285"/>
        <v>0</v>
      </c>
      <c r="BE805" s="593">
        <f t="shared" si="286"/>
        <v>0</v>
      </c>
      <c r="BF805" s="593">
        <f t="shared" si="287"/>
        <v>0</v>
      </c>
      <c r="BG805" s="593">
        <f t="shared" si="288"/>
        <v>0</v>
      </c>
      <c r="BH805" s="593">
        <f t="shared" si="289"/>
        <v>0</v>
      </c>
      <c r="BI805" s="593">
        <f t="shared" si="290"/>
        <v>0</v>
      </c>
      <c r="BJ805" s="593">
        <f t="shared" si="291"/>
        <v>0</v>
      </c>
      <c r="BK805" s="593">
        <f t="shared" si="292"/>
        <v>0</v>
      </c>
      <c r="BL805" s="593">
        <f t="shared" si="293"/>
        <v>0</v>
      </c>
      <c r="BM805" s="593">
        <f t="shared" si="294"/>
        <v>0</v>
      </c>
      <c r="BO805" s="593">
        <f t="shared" si="295"/>
        <v>0</v>
      </c>
      <c r="CP805" s="592"/>
      <c r="CQ805" s="592"/>
    </row>
    <row r="806" spans="1:95" ht="37.5" customHeight="1" x14ac:dyDescent="0.15">
      <c r="A806" s="740" t="str">
        <f>IF(B806&lt;&gt;"",設定!$C$4,"")</f>
        <v/>
      </c>
      <c r="B806" s="741" t="str">
        <f t="shared" si="279"/>
        <v/>
      </c>
      <c r="C806" s="445">
        <f t="shared" si="296"/>
        <v>794</v>
      </c>
      <c r="D806" s="768"/>
      <c r="E806" s="422"/>
      <c r="F806" s="423"/>
      <c r="G806" s="424"/>
      <c r="H806" s="425"/>
      <c r="I806" s="426"/>
      <c r="J806" s="675" t="str">
        <f>IFERROR(IF(I806="","",VLOOKUP(I806,国・地域!A:C,2,FALSE)),"正しい番号を入力してください")</f>
        <v/>
      </c>
      <c r="K806" s="676" t="str">
        <f>IFERROR(IF(I806="","",VLOOKUP(I806,国・地域!A:C,3,FALSE)),"正しい番号を入力してください")</f>
        <v/>
      </c>
      <c r="L806" s="382"/>
      <c r="M806" s="429"/>
      <c r="N806" s="430"/>
      <c r="O806" s="430"/>
      <c r="P806" s="430"/>
      <c r="Q806" s="430"/>
      <c r="R806" s="430"/>
      <c r="S806" s="430"/>
      <c r="T806" s="430"/>
      <c r="U806" s="431"/>
      <c r="V806" s="432"/>
      <c r="W806" s="431"/>
      <c r="X806" s="432"/>
      <c r="Y806" s="433"/>
      <c r="Z806" s="434"/>
      <c r="AA806" s="435"/>
      <c r="AB806" s="436"/>
      <c r="AC806" s="435"/>
      <c r="AD806" s="434"/>
      <c r="AE806" s="437"/>
      <c r="AF806" s="436"/>
      <c r="AG806" s="435"/>
      <c r="AH806" s="434"/>
      <c r="AI806" s="437"/>
      <c r="AJ806" s="436"/>
      <c r="AK806" s="435"/>
      <c r="AL806" s="434"/>
      <c r="AM806" s="422"/>
      <c r="AN806" s="424"/>
      <c r="AO806" s="382"/>
      <c r="AP806" s="422"/>
      <c r="AQ806" s="424"/>
      <c r="AR806" s="438"/>
      <c r="AS806" s="439"/>
      <c r="AT806" s="422"/>
      <c r="AU806" s="424"/>
      <c r="AV806" s="438"/>
      <c r="AW806" s="440"/>
      <c r="AX806" s="647" t="str">
        <f t="shared" si="280"/>
        <v/>
      </c>
      <c r="AY806" s="647" t="str">
        <f t="shared" si="281"/>
        <v/>
      </c>
      <c r="BA806" s="593">
        <f t="shared" si="282"/>
        <v>0</v>
      </c>
      <c r="BB806" s="593">
        <f t="shared" si="283"/>
        <v>0</v>
      </c>
      <c r="BC806" s="593">
        <f t="shared" si="284"/>
        <v>0</v>
      </c>
      <c r="BD806" s="593">
        <f t="shared" si="285"/>
        <v>0</v>
      </c>
      <c r="BE806" s="593">
        <f t="shared" si="286"/>
        <v>0</v>
      </c>
      <c r="BF806" s="593">
        <f t="shared" si="287"/>
        <v>0</v>
      </c>
      <c r="BG806" s="593">
        <f t="shared" si="288"/>
        <v>0</v>
      </c>
      <c r="BH806" s="593">
        <f t="shared" si="289"/>
        <v>0</v>
      </c>
      <c r="BI806" s="593">
        <f t="shared" si="290"/>
        <v>0</v>
      </c>
      <c r="BJ806" s="593">
        <f t="shared" si="291"/>
        <v>0</v>
      </c>
      <c r="BK806" s="593">
        <f t="shared" si="292"/>
        <v>0</v>
      </c>
      <c r="BL806" s="593">
        <f t="shared" si="293"/>
        <v>0</v>
      </c>
      <c r="BM806" s="593">
        <f t="shared" si="294"/>
        <v>0</v>
      </c>
      <c r="BO806" s="593">
        <f t="shared" si="295"/>
        <v>0</v>
      </c>
      <c r="CP806" s="592"/>
      <c r="CQ806" s="592"/>
    </row>
    <row r="807" spans="1:95" ht="37.5" customHeight="1" x14ac:dyDescent="0.15">
      <c r="A807" s="740" t="str">
        <f>IF(B807&lt;&gt;"",設定!$C$4,"")</f>
        <v/>
      </c>
      <c r="B807" s="741" t="str">
        <f t="shared" si="279"/>
        <v/>
      </c>
      <c r="C807" s="445">
        <f t="shared" si="296"/>
        <v>795</v>
      </c>
      <c r="D807" s="768"/>
      <c r="E807" s="422"/>
      <c r="F807" s="423"/>
      <c r="G807" s="424"/>
      <c r="H807" s="425"/>
      <c r="I807" s="426"/>
      <c r="J807" s="675" t="str">
        <f>IFERROR(IF(I807="","",VLOOKUP(I807,国・地域!A:C,2,FALSE)),"正しい番号を入力してください")</f>
        <v/>
      </c>
      <c r="K807" s="676" t="str">
        <f>IFERROR(IF(I807="","",VLOOKUP(I807,国・地域!A:C,3,FALSE)),"正しい番号を入力してください")</f>
        <v/>
      </c>
      <c r="L807" s="382"/>
      <c r="M807" s="429"/>
      <c r="N807" s="430"/>
      <c r="O807" s="430"/>
      <c r="P807" s="430"/>
      <c r="Q807" s="430"/>
      <c r="R807" s="430"/>
      <c r="S807" s="430"/>
      <c r="T807" s="430"/>
      <c r="U807" s="431"/>
      <c r="V807" s="432"/>
      <c r="W807" s="431"/>
      <c r="X807" s="432"/>
      <c r="Y807" s="433"/>
      <c r="Z807" s="434"/>
      <c r="AA807" s="435"/>
      <c r="AB807" s="436"/>
      <c r="AC807" s="435"/>
      <c r="AD807" s="434"/>
      <c r="AE807" s="437"/>
      <c r="AF807" s="436"/>
      <c r="AG807" s="435"/>
      <c r="AH807" s="434"/>
      <c r="AI807" s="437"/>
      <c r="AJ807" s="436"/>
      <c r="AK807" s="435"/>
      <c r="AL807" s="434"/>
      <c r="AM807" s="422"/>
      <c r="AN807" s="424"/>
      <c r="AO807" s="382"/>
      <c r="AP807" s="422"/>
      <c r="AQ807" s="424"/>
      <c r="AR807" s="438"/>
      <c r="AS807" s="439"/>
      <c r="AT807" s="422"/>
      <c r="AU807" s="424"/>
      <c r="AV807" s="438"/>
      <c r="AW807" s="440"/>
      <c r="AX807" s="647" t="str">
        <f t="shared" si="280"/>
        <v/>
      </c>
      <c r="AY807" s="647" t="str">
        <f t="shared" si="281"/>
        <v/>
      </c>
      <c r="BA807" s="593">
        <f t="shared" si="282"/>
        <v>0</v>
      </c>
      <c r="BB807" s="593">
        <f t="shared" si="283"/>
        <v>0</v>
      </c>
      <c r="BC807" s="593">
        <f t="shared" si="284"/>
        <v>0</v>
      </c>
      <c r="BD807" s="593">
        <f t="shared" si="285"/>
        <v>0</v>
      </c>
      <c r="BE807" s="593">
        <f t="shared" si="286"/>
        <v>0</v>
      </c>
      <c r="BF807" s="593">
        <f t="shared" si="287"/>
        <v>0</v>
      </c>
      <c r="BG807" s="593">
        <f t="shared" si="288"/>
        <v>0</v>
      </c>
      <c r="BH807" s="593">
        <f t="shared" si="289"/>
        <v>0</v>
      </c>
      <c r="BI807" s="593">
        <f t="shared" si="290"/>
        <v>0</v>
      </c>
      <c r="BJ807" s="593">
        <f t="shared" si="291"/>
        <v>0</v>
      </c>
      <c r="BK807" s="593">
        <f t="shared" si="292"/>
        <v>0</v>
      </c>
      <c r="BL807" s="593">
        <f t="shared" si="293"/>
        <v>0</v>
      </c>
      <c r="BM807" s="593">
        <f t="shared" si="294"/>
        <v>0</v>
      </c>
      <c r="BO807" s="593">
        <f t="shared" si="295"/>
        <v>0</v>
      </c>
      <c r="CP807" s="592"/>
      <c r="CQ807" s="592"/>
    </row>
    <row r="808" spans="1:95" ht="37.5" customHeight="1" x14ac:dyDescent="0.15">
      <c r="A808" s="740" t="str">
        <f>IF(B808&lt;&gt;"",設定!$C$4,"")</f>
        <v/>
      </c>
      <c r="B808" s="741" t="str">
        <f t="shared" si="279"/>
        <v/>
      </c>
      <c r="C808" s="445">
        <f t="shared" si="296"/>
        <v>796</v>
      </c>
      <c r="D808" s="768"/>
      <c r="E808" s="422"/>
      <c r="F808" s="423"/>
      <c r="G808" s="424"/>
      <c r="H808" s="425"/>
      <c r="I808" s="426"/>
      <c r="J808" s="675" t="str">
        <f>IFERROR(IF(I808="","",VLOOKUP(I808,国・地域!A:C,2,FALSE)),"正しい番号を入力してください")</f>
        <v/>
      </c>
      <c r="K808" s="676" t="str">
        <f>IFERROR(IF(I808="","",VLOOKUP(I808,国・地域!A:C,3,FALSE)),"正しい番号を入力してください")</f>
        <v/>
      </c>
      <c r="L808" s="382"/>
      <c r="M808" s="429"/>
      <c r="N808" s="430"/>
      <c r="O808" s="430"/>
      <c r="P808" s="430"/>
      <c r="Q808" s="430"/>
      <c r="R808" s="430"/>
      <c r="S808" s="430"/>
      <c r="T808" s="430"/>
      <c r="U808" s="431"/>
      <c r="V808" s="432"/>
      <c r="W808" s="431"/>
      <c r="X808" s="432"/>
      <c r="Y808" s="433"/>
      <c r="Z808" s="434"/>
      <c r="AA808" s="435"/>
      <c r="AB808" s="436"/>
      <c r="AC808" s="435"/>
      <c r="AD808" s="434"/>
      <c r="AE808" s="437"/>
      <c r="AF808" s="436"/>
      <c r="AG808" s="435"/>
      <c r="AH808" s="434"/>
      <c r="AI808" s="437"/>
      <c r="AJ808" s="436"/>
      <c r="AK808" s="435"/>
      <c r="AL808" s="434"/>
      <c r="AM808" s="422"/>
      <c r="AN808" s="424"/>
      <c r="AO808" s="382"/>
      <c r="AP808" s="422"/>
      <c r="AQ808" s="424"/>
      <c r="AR808" s="438"/>
      <c r="AS808" s="439"/>
      <c r="AT808" s="422"/>
      <c r="AU808" s="424"/>
      <c r="AV808" s="438"/>
      <c r="AW808" s="440"/>
      <c r="AX808" s="647" t="str">
        <f t="shared" si="280"/>
        <v/>
      </c>
      <c r="AY808" s="647" t="str">
        <f t="shared" si="281"/>
        <v/>
      </c>
      <c r="BA808" s="593">
        <f t="shared" si="282"/>
        <v>0</v>
      </c>
      <c r="BB808" s="593">
        <f t="shared" si="283"/>
        <v>0</v>
      </c>
      <c r="BC808" s="593">
        <f t="shared" si="284"/>
        <v>0</v>
      </c>
      <c r="BD808" s="593">
        <f t="shared" si="285"/>
        <v>0</v>
      </c>
      <c r="BE808" s="593">
        <f t="shared" si="286"/>
        <v>0</v>
      </c>
      <c r="BF808" s="593">
        <f t="shared" si="287"/>
        <v>0</v>
      </c>
      <c r="BG808" s="593">
        <f t="shared" si="288"/>
        <v>0</v>
      </c>
      <c r="BH808" s="593">
        <f t="shared" si="289"/>
        <v>0</v>
      </c>
      <c r="BI808" s="593">
        <f t="shared" si="290"/>
        <v>0</v>
      </c>
      <c r="BJ808" s="593">
        <f t="shared" si="291"/>
        <v>0</v>
      </c>
      <c r="BK808" s="593">
        <f t="shared" si="292"/>
        <v>0</v>
      </c>
      <c r="BL808" s="593">
        <f t="shared" si="293"/>
        <v>0</v>
      </c>
      <c r="BM808" s="593">
        <f t="shared" si="294"/>
        <v>0</v>
      </c>
      <c r="BO808" s="593">
        <f t="shared" si="295"/>
        <v>0</v>
      </c>
      <c r="CP808" s="592"/>
      <c r="CQ808" s="592"/>
    </row>
    <row r="809" spans="1:95" ht="37.5" customHeight="1" x14ac:dyDescent="0.15">
      <c r="A809" s="740" t="str">
        <f>IF(B809&lt;&gt;"",設定!$C$4,"")</f>
        <v/>
      </c>
      <c r="B809" s="741" t="str">
        <f t="shared" si="279"/>
        <v/>
      </c>
      <c r="C809" s="445">
        <f t="shared" si="296"/>
        <v>797</v>
      </c>
      <c r="D809" s="768"/>
      <c r="E809" s="422"/>
      <c r="F809" s="423"/>
      <c r="G809" s="424"/>
      <c r="H809" s="425"/>
      <c r="I809" s="426"/>
      <c r="J809" s="675" t="str">
        <f>IFERROR(IF(I809="","",VLOOKUP(I809,国・地域!A:C,2,FALSE)),"正しい番号を入力してください")</f>
        <v/>
      </c>
      <c r="K809" s="676" t="str">
        <f>IFERROR(IF(I809="","",VLOOKUP(I809,国・地域!A:C,3,FALSE)),"正しい番号を入力してください")</f>
        <v/>
      </c>
      <c r="L809" s="382"/>
      <c r="M809" s="429"/>
      <c r="N809" s="430"/>
      <c r="O809" s="430"/>
      <c r="P809" s="430"/>
      <c r="Q809" s="430"/>
      <c r="R809" s="430"/>
      <c r="S809" s="430"/>
      <c r="T809" s="430"/>
      <c r="U809" s="431"/>
      <c r="V809" s="432"/>
      <c r="W809" s="431"/>
      <c r="X809" s="432"/>
      <c r="Y809" s="433"/>
      <c r="Z809" s="434"/>
      <c r="AA809" s="435"/>
      <c r="AB809" s="436"/>
      <c r="AC809" s="435"/>
      <c r="AD809" s="434"/>
      <c r="AE809" s="437"/>
      <c r="AF809" s="436"/>
      <c r="AG809" s="435"/>
      <c r="AH809" s="434"/>
      <c r="AI809" s="437"/>
      <c r="AJ809" s="436"/>
      <c r="AK809" s="435"/>
      <c r="AL809" s="434"/>
      <c r="AM809" s="422"/>
      <c r="AN809" s="424"/>
      <c r="AO809" s="382"/>
      <c r="AP809" s="422"/>
      <c r="AQ809" s="424"/>
      <c r="AR809" s="438"/>
      <c r="AS809" s="439"/>
      <c r="AT809" s="422"/>
      <c r="AU809" s="424"/>
      <c r="AV809" s="438"/>
      <c r="AW809" s="440"/>
      <c r="AX809" s="647" t="str">
        <f t="shared" si="280"/>
        <v/>
      </c>
      <c r="AY809" s="647" t="str">
        <f t="shared" si="281"/>
        <v/>
      </c>
      <c r="BA809" s="593">
        <f t="shared" si="282"/>
        <v>0</v>
      </c>
      <c r="BB809" s="593">
        <f t="shared" si="283"/>
        <v>0</v>
      </c>
      <c r="BC809" s="593">
        <f t="shared" si="284"/>
        <v>0</v>
      </c>
      <c r="BD809" s="593">
        <f t="shared" si="285"/>
        <v>0</v>
      </c>
      <c r="BE809" s="593">
        <f t="shared" si="286"/>
        <v>0</v>
      </c>
      <c r="BF809" s="593">
        <f t="shared" si="287"/>
        <v>0</v>
      </c>
      <c r="BG809" s="593">
        <f t="shared" si="288"/>
        <v>0</v>
      </c>
      <c r="BH809" s="593">
        <f t="shared" si="289"/>
        <v>0</v>
      </c>
      <c r="BI809" s="593">
        <f t="shared" si="290"/>
        <v>0</v>
      </c>
      <c r="BJ809" s="593">
        <f t="shared" si="291"/>
        <v>0</v>
      </c>
      <c r="BK809" s="593">
        <f t="shared" si="292"/>
        <v>0</v>
      </c>
      <c r="BL809" s="593">
        <f t="shared" si="293"/>
        <v>0</v>
      </c>
      <c r="BM809" s="593">
        <f t="shared" si="294"/>
        <v>0</v>
      </c>
      <c r="BO809" s="593">
        <f t="shared" si="295"/>
        <v>0</v>
      </c>
      <c r="CP809" s="592"/>
      <c r="CQ809" s="592"/>
    </row>
    <row r="810" spans="1:95" ht="37.5" customHeight="1" x14ac:dyDescent="0.15">
      <c r="A810" s="740" t="str">
        <f>IF(B810&lt;&gt;"",設定!$C$4,"")</f>
        <v/>
      </c>
      <c r="B810" s="741" t="str">
        <f t="shared" si="279"/>
        <v/>
      </c>
      <c r="C810" s="445">
        <f t="shared" si="296"/>
        <v>798</v>
      </c>
      <c r="D810" s="768"/>
      <c r="E810" s="422"/>
      <c r="F810" s="423"/>
      <c r="G810" s="424"/>
      <c r="H810" s="425"/>
      <c r="I810" s="426"/>
      <c r="J810" s="675" t="str">
        <f>IFERROR(IF(I810="","",VLOOKUP(I810,国・地域!A:C,2,FALSE)),"正しい番号を入力してください")</f>
        <v/>
      </c>
      <c r="K810" s="676" t="str">
        <f>IFERROR(IF(I810="","",VLOOKUP(I810,国・地域!A:C,3,FALSE)),"正しい番号を入力してください")</f>
        <v/>
      </c>
      <c r="L810" s="382"/>
      <c r="M810" s="429"/>
      <c r="N810" s="430"/>
      <c r="O810" s="430"/>
      <c r="P810" s="430"/>
      <c r="Q810" s="430"/>
      <c r="R810" s="430"/>
      <c r="S810" s="430"/>
      <c r="T810" s="430"/>
      <c r="U810" s="431"/>
      <c r="V810" s="432"/>
      <c r="W810" s="431"/>
      <c r="X810" s="432"/>
      <c r="Y810" s="433"/>
      <c r="Z810" s="434"/>
      <c r="AA810" s="435"/>
      <c r="AB810" s="436"/>
      <c r="AC810" s="435"/>
      <c r="AD810" s="434"/>
      <c r="AE810" s="437"/>
      <c r="AF810" s="436"/>
      <c r="AG810" s="435"/>
      <c r="AH810" s="434"/>
      <c r="AI810" s="437"/>
      <c r="AJ810" s="436"/>
      <c r="AK810" s="435"/>
      <c r="AL810" s="434"/>
      <c r="AM810" s="422"/>
      <c r="AN810" s="424"/>
      <c r="AO810" s="382"/>
      <c r="AP810" s="422"/>
      <c r="AQ810" s="424"/>
      <c r="AR810" s="438"/>
      <c r="AS810" s="439"/>
      <c r="AT810" s="422"/>
      <c r="AU810" s="424"/>
      <c r="AV810" s="438"/>
      <c r="AW810" s="440"/>
      <c r="AX810" s="647" t="str">
        <f t="shared" si="280"/>
        <v/>
      </c>
      <c r="AY810" s="647" t="str">
        <f t="shared" si="281"/>
        <v/>
      </c>
      <c r="BA810" s="593">
        <f t="shared" si="282"/>
        <v>0</v>
      </c>
      <c r="BB810" s="593">
        <f t="shared" si="283"/>
        <v>0</v>
      </c>
      <c r="BC810" s="593">
        <f t="shared" si="284"/>
        <v>0</v>
      </c>
      <c r="BD810" s="593">
        <f t="shared" si="285"/>
        <v>0</v>
      </c>
      <c r="BE810" s="593">
        <f t="shared" si="286"/>
        <v>0</v>
      </c>
      <c r="BF810" s="593">
        <f t="shared" si="287"/>
        <v>0</v>
      </c>
      <c r="BG810" s="593">
        <f t="shared" si="288"/>
        <v>0</v>
      </c>
      <c r="BH810" s="593">
        <f t="shared" si="289"/>
        <v>0</v>
      </c>
      <c r="BI810" s="593">
        <f t="shared" si="290"/>
        <v>0</v>
      </c>
      <c r="BJ810" s="593">
        <f t="shared" si="291"/>
        <v>0</v>
      </c>
      <c r="BK810" s="593">
        <f t="shared" si="292"/>
        <v>0</v>
      </c>
      <c r="BL810" s="593">
        <f t="shared" si="293"/>
        <v>0</v>
      </c>
      <c r="BM810" s="593">
        <f t="shared" si="294"/>
        <v>0</v>
      </c>
      <c r="BO810" s="593">
        <f t="shared" si="295"/>
        <v>0</v>
      </c>
      <c r="CP810" s="592"/>
      <c r="CQ810" s="592"/>
    </row>
    <row r="811" spans="1:95" ht="37.5" customHeight="1" x14ac:dyDescent="0.15">
      <c r="A811" s="740" t="str">
        <f>IF(B811&lt;&gt;"",設定!$C$4,"")</f>
        <v/>
      </c>
      <c r="B811" s="741" t="str">
        <f t="shared" si="279"/>
        <v/>
      </c>
      <c r="C811" s="445">
        <f t="shared" si="296"/>
        <v>799</v>
      </c>
      <c r="D811" s="768"/>
      <c r="E811" s="422"/>
      <c r="F811" s="423"/>
      <c r="G811" s="424"/>
      <c r="H811" s="425"/>
      <c r="I811" s="426"/>
      <c r="J811" s="675" t="str">
        <f>IFERROR(IF(I811="","",VLOOKUP(I811,国・地域!A:C,2,FALSE)),"正しい番号を入力してください")</f>
        <v/>
      </c>
      <c r="K811" s="676" t="str">
        <f>IFERROR(IF(I811="","",VLOOKUP(I811,国・地域!A:C,3,FALSE)),"正しい番号を入力してください")</f>
        <v/>
      </c>
      <c r="L811" s="382"/>
      <c r="M811" s="429"/>
      <c r="N811" s="430"/>
      <c r="O811" s="430"/>
      <c r="P811" s="430"/>
      <c r="Q811" s="430"/>
      <c r="R811" s="430"/>
      <c r="S811" s="430"/>
      <c r="T811" s="430"/>
      <c r="U811" s="431"/>
      <c r="V811" s="432"/>
      <c r="W811" s="431"/>
      <c r="X811" s="432"/>
      <c r="Y811" s="433"/>
      <c r="Z811" s="434"/>
      <c r="AA811" s="435"/>
      <c r="AB811" s="436"/>
      <c r="AC811" s="435"/>
      <c r="AD811" s="434"/>
      <c r="AE811" s="437"/>
      <c r="AF811" s="436"/>
      <c r="AG811" s="435"/>
      <c r="AH811" s="434"/>
      <c r="AI811" s="437"/>
      <c r="AJ811" s="436"/>
      <c r="AK811" s="435"/>
      <c r="AL811" s="434"/>
      <c r="AM811" s="422"/>
      <c r="AN811" s="424"/>
      <c r="AO811" s="382"/>
      <c r="AP811" s="422"/>
      <c r="AQ811" s="424"/>
      <c r="AR811" s="438"/>
      <c r="AS811" s="439"/>
      <c r="AT811" s="422"/>
      <c r="AU811" s="424"/>
      <c r="AV811" s="438"/>
      <c r="AW811" s="440"/>
      <c r="AX811" s="647" t="str">
        <f t="shared" si="280"/>
        <v/>
      </c>
      <c r="AY811" s="647" t="str">
        <f t="shared" si="281"/>
        <v/>
      </c>
      <c r="BA811" s="593">
        <f t="shared" si="282"/>
        <v>0</v>
      </c>
      <c r="BB811" s="593">
        <f t="shared" si="283"/>
        <v>0</v>
      </c>
      <c r="BC811" s="593">
        <f t="shared" si="284"/>
        <v>0</v>
      </c>
      <c r="BD811" s="593">
        <f t="shared" si="285"/>
        <v>0</v>
      </c>
      <c r="BE811" s="593">
        <f t="shared" si="286"/>
        <v>0</v>
      </c>
      <c r="BF811" s="593">
        <f t="shared" si="287"/>
        <v>0</v>
      </c>
      <c r="BG811" s="593">
        <f t="shared" si="288"/>
        <v>0</v>
      </c>
      <c r="BH811" s="593">
        <f t="shared" si="289"/>
        <v>0</v>
      </c>
      <c r="BI811" s="593">
        <f t="shared" si="290"/>
        <v>0</v>
      </c>
      <c r="BJ811" s="593">
        <f t="shared" si="291"/>
        <v>0</v>
      </c>
      <c r="BK811" s="593">
        <f t="shared" si="292"/>
        <v>0</v>
      </c>
      <c r="BL811" s="593">
        <f t="shared" si="293"/>
        <v>0</v>
      </c>
      <c r="BM811" s="593">
        <f t="shared" si="294"/>
        <v>0</v>
      </c>
      <c r="BO811" s="593">
        <f t="shared" si="295"/>
        <v>0</v>
      </c>
      <c r="CP811" s="592"/>
      <c r="CQ811" s="592"/>
    </row>
    <row r="812" spans="1:95" ht="37.5" customHeight="1" x14ac:dyDescent="0.15">
      <c r="A812" s="740" t="str">
        <f>IF(B812&lt;&gt;"",設定!$C$4,"")</f>
        <v/>
      </c>
      <c r="B812" s="741" t="str">
        <f t="shared" si="279"/>
        <v/>
      </c>
      <c r="C812" s="445">
        <f t="shared" si="296"/>
        <v>800</v>
      </c>
      <c r="D812" s="768"/>
      <c r="E812" s="422"/>
      <c r="F812" s="423"/>
      <c r="G812" s="424"/>
      <c r="H812" s="425"/>
      <c r="I812" s="426"/>
      <c r="J812" s="675" t="str">
        <f>IFERROR(IF(I812="","",VLOOKUP(I812,国・地域!A:C,2,FALSE)),"正しい番号を入力してください")</f>
        <v/>
      </c>
      <c r="K812" s="676" t="str">
        <f>IFERROR(IF(I812="","",VLOOKUP(I812,国・地域!A:C,3,FALSE)),"正しい番号を入力してください")</f>
        <v/>
      </c>
      <c r="L812" s="382"/>
      <c r="M812" s="429"/>
      <c r="N812" s="430"/>
      <c r="O812" s="430"/>
      <c r="P812" s="430"/>
      <c r="Q812" s="430"/>
      <c r="R812" s="430"/>
      <c r="S812" s="430"/>
      <c r="T812" s="430"/>
      <c r="U812" s="431"/>
      <c r="V812" s="432"/>
      <c r="W812" s="431"/>
      <c r="X812" s="432"/>
      <c r="Y812" s="433"/>
      <c r="Z812" s="434"/>
      <c r="AA812" s="435"/>
      <c r="AB812" s="436"/>
      <c r="AC812" s="435"/>
      <c r="AD812" s="434"/>
      <c r="AE812" s="437"/>
      <c r="AF812" s="436"/>
      <c r="AG812" s="435"/>
      <c r="AH812" s="434"/>
      <c r="AI812" s="437"/>
      <c r="AJ812" s="436"/>
      <c r="AK812" s="435"/>
      <c r="AL812" s="434"/>
      <c r="AM812" s="422"/>
      <c r="AN812" s="424"/>
      <c r="AO812" s="382"/>
      <c r="AP812" s="422"/>
      <c r="AQ812" s="424"/>
      <c r="AR812" s="438"/>
      <c r="AS812" s="439"/>
      <c r="AT812" s="422"/>
      <c r="AU812" s="424"/>
      <c r="AV812" s="438"/>
      <c r="AW812" s="440"/>
      <c r="AX812" s="647" t="str">
        <f t="shared" si="280"/>
        <v/>
      </c>
      <c r="AY812" s="647" t="str">
        <f t="shared" si="281"/>
        <v/>
      </c>
      <c r="BA812" s="593">
        <f t="shared" si="282"/>
        <v>0</v>
      </c>
      <c r="BB812" s="593">
        <f t="shared" si="283"/>
        <v>0</v>
      </c>
      <c r="BC812" s="593">
        <f t="shared" si="284"/>
        <v>0</v>
      </c>
      <c r="BD812" s="593">
        <f t="shared" si="285"/>
        <v>0</v>
      </c>
      <c r="BE812" s="593">
        <f t="shared" si="286"/>
        <v>0</v>
      </c>
      <c r="BF812" s="593">
        <f t="shared" si="287"/>
        <v>0</v>
      </c>
      <c r="BG812" s="593">
        <f t="shared" si="288"/>
        <v>0</v>
      </c>
      <c r="BH812" s="593">
        <f t="shared" si="289"/>
        <v>0</v>
      </c>
      <c r="BI812" s="593">
        <f t="shared" si="290"/>
        <v>0</v>
      </c>
      <c r="BJ812" s="593">
        <f t="shared" si="291"/>
        <v>0</v>
      </c>
      <c r="BK812" s="593">
        <f t="shared" si="292"/>
        <v>0</v>
      </c>
      <c r="BL812" s="593">
        <f t="shared" si="293"/>
        <v>0</v>
      </c>
      <c r="BM812" s="593">
        <f t="shared" si="294"/>
        <v>0</v>
      </c>
      <c r="BO812" s="593">
        <f t="shared" si="295"/>
        <v>0</v>
      </c>
      <c r="CP812" s="592"/>
      <c r="CQ812" s="592"/>
    </row>
    <row r="813" spans="1:95" ht="37.5" customHeight="1" x14ac:dyDescent="0.15">
      <c r="A813" s="740" t="str">
        <f>IF(B813&lt;&gt;"",設定!$C$4,"")</f>
        <v/>
      </c>
      <c r="B813" s="741" t="str">
        <f t="shared" ref="B813:B876" si="297">IF(COUNTA(D813:I813,L813)&gt;0,$B$7,"")</f>
        <v/>
      </c>
      <c r="C813" s="445">
        <f t="shared" si="296"/>
        <v>801</v>
      </c>
      <c r="D813" s="768"/>
      <c r="E813" s="422"/>
      <c r="F813" s="423"/>
      <c r="G813" s="424"/>
      <c r="H813" s="425"/>
      <c r="I813" s="426"/>
      <c r="J813" s="675" t="str">
        <f>IFERROR(IF(I813="","",VLOOKUP(I813,国・地域!A:C,2,FALSE)),"正しい番号を入力してください")</f>
        <v/>
      </c>
      <c r="K813" s="676" t="str">
        <f>IFERROR(IF(I813="","",VLOOKUP(I813,国・地域!A:C,3,FALSE)),"正しい番号を入力してください")</f>
        <v/>
      </c>
      <c r="L813" s="382"/>
      <c r="M813" s="429"/>
      <c r="N813" s="430"/>
      <c r="O813" s="430"/>
      <c r="P813" s="430"/>
      <c r="Q813" s="430"/>
      <c r="R813" s="430"/>
      <c r="S813" s="430"/>
      <c r="T813" s="430"/>
      <c r="U813" s="431"/>
      <c r="V813" s="432"/>
      <c r="W813" s="431"/>
      <c r="X813" s="432"/>
      <c r="Y813" s="433"/>
      <c r="Z813" s="434"/>
      <c r="AA813" s="435"/>
      <c r="AB813" s="436"/>
      <c r="AC813" s="435"/>
      <c r="AD813" s="434"/>
      <c r="AE813" s="437"/>
      <c r="AF813" s="436"/>
      <c r="AG813" s="435"/>
      <c r="AH813" s="434"/>
      <c r="AI813" s="437"/>
      <c r="AJ813" s="436"/>
      <c r="AK813" s="435"/>
      <c r="AL813" s="434"/>
      <c r="AM813" s="422"/>
      <c r="AN813" s="424"/>
      <c r="AO813" s="382"/>
      <c r="AP813" s="422"/>
      <c r="AQ813" s="424"/>
      <c r="AR813" s="438"/>
      <c r="AS813" s="439"/>
      <c r="AT813" s="422"/>
      <c r="AU813" s="424"/>
      <c r="AV813" s="438"/>
      <c r="AW813" s="440"/>
      <c r="AX813" s="647" t="str">
        <f t="shared" ref="AX813:AX876" si="298">IF(SUM(BA813:BM813)&gt;0,"←未入力あり","")</f>
        <v/>
      </c>
      <c r="AY813" s="647" t="str">
        <f t="shared" ref="AY813:AY876" si="299">IF(BO813&lt;&gt;0,"←入力エラー","")</f>
        <v/>
      </c>
      <c r="BA813" s="593">
        <f t="shared" ref="BA813:BA876" si="300">IF(AND($D813&lt;&gt;"",E813="",F813=""),1,0)</f>
        <v>0</v>
      </c>
      <c r="BB813" s="593">
        <f t="shared" ref="BB813:BB876" si="301">IF(AND($D813&lt;&gt;"",G813="",H813=""),1,0)</f>
        <v>0</v>
      </c>
      <c r="BC813" s="593">
        <f t="shared" ref="BC813:BC876" si="302">IF(AND($D813&lt;&gt;"",I813=""),1,0)</f>
        <v>0</v>
      </c>
      <c r="BD813" s="593">
        <f t="shared" ref="BD813:BD876" si="303">IF(AND(I813=801,L813=""),1,0)</f>
        <v>0</v>
      </c>
      <c r="BE813" s="593">
        <f t="shared" ref="BE813:BE876" si="304">IF(AND($D813&lt;&gt;"",COUNTA(M813:V813)=0),1,0)</f>
        <v>0</v>
      </c>
      <c r="BF813" s="593">
        <f t="shared" ref="BF813:BF876" si="305">IF(AND($D813&lt;&gt;"",$M813="○",OR(W813="",X813="")),1,0)</f>
        <v>0</v>
      </c>
      <c r="BG813" s="593">
        <f t="shared" ref="BG813:BG876" si="306">IF(AND($D813&lt;&gt;"",OR(Y813="",Z813="")),1,0)</f>
        <v>0</v>
      </c>
      <c r="BH813" s="593">
        <f t="shared" ref="BH813:BH876" si="307">IF(AND($D813&lt;&gt;"",$P813="○",OR(AA813="",AB813="",AC813="",AD813="")),1,0)</f>
        <v>0</v>
      </c>
      <c r="BI813" s="593">
        <f t="shared" ref="BI813:BI876" si="308">IF(AND($D813&lt;&gt;"",$Q813="○",OR(AE813="",AF813="",AG813="",AH813="")),1,0)</f>
        <v>0</v>
      </c>
      <c r="BJ813" s="593">
        <f t="shared" ref="BJ813:BJ876" si="309">IF(AND($D813&lt;&gt;"",$R813="○",OR(AI813="",AJ813="",AK813="",AL813="")),1,0)</f>
        <v>0</v>
      </c>
      <c r="BK813" s="593">
        <f t="shared" ref="BK813:BK876" si="310">IF(AND($D813&lt;&gt;"",$P813="○",OR(AM813="",AN813="",AO813="")),1,0)</f>
        <v>0</v>
      </c>
      <c r="BL813" s="593">
        <f t="shared" ref="BL813:BL876" si="311">IF(AND($D813&lt;&gt;"",$Q813="○",OR(AP813="",AQ813="",AR813="",AS813="")),1,0)</f>
        <v>0</v>
      </c>
      <c r="BM813" s="593">
        <f t="shared" ref="BM813:BM876" si="312">IF(AND($D813&lt;&gt;"",$R813="○",OR(AT813="",AU813="",AV813="",AW813="")),1,0)</f>
        <v>0</v>
      </c>
      <c r="BO813" s="593">
        <f t="shared" ref="BO813:BO876" si="313">IF(AND(COUNTA(M813:U813)&lt;&gt;0,V813&lt;&gt;""),1,0)</f>
        <v>0</v>
      </c>
      <c r="CP813" s="592"/>
      <c r="CQ813" s="592"/>
    </row>
    <row r="814" spans="1:95" ht="37.5" customHeight="1" x14ac:dyDescent="0.15">
      <c r="A814" s="740" t="str">
        <f>IF(B814&lt;&gt;"",設定!$C$4,"")</f>
        <v/>
      </c>
      <c r="B814" s="741" t="str">
        <f t="shared" si="297"/>
        <v/>
      </c>
      <c r="C814" s="445">
        <f t="shared" si="296"/>
        <v>802</v>
      </c>
      <c r="D814" s="768"/>
      <c r="E814" s="422"/>
      <c r="F814" s="423"/>
      <c r="G814" s="424"/>
      <c r="H814" s="425"/>
      <c r="I814" s="426"/>
      <c r="J814" s="675" t="str">
        <f>IFERROR(IF(I814="","",VLOOKUP(I814,国・地域!A:C,2,FALSE)),"正しい番号を入力してください")</f>
        <v/>
      </c>
      <c r="K814" s="676" t="str">
        <f>IFERROR(IF(I814="","",VLOOKUP(I814,国・地域!A:C,3,FALSE)),"正しい番号を入力してください")</f>
        <v/>
      </c>
      <c r="L814" s="382"/>
      <c r="M814" s="429"/>
      <c r="N814" s="430"/>
      <c r="O814" s="430"/>
      <c r="P814" s="430"/>
      <c r="Q814" s="430"/>
      <c r="R814" s="430"/>
      <c r="S814" s="430"/>
      <c r="T814" s="430"/>
      <c r="U814" s="431"/>
      <c r="V814" s="432"/>
      <c r="W814" s="431"/>
      <c r="X814" s="432"/>
      <c r="Y814" s="433"/>
      <c r="Z814" s="434"/>
      <c r="AA814" s="435"/>
      <c r="AB814" s="436"/>
      <c r="AC814" s="435"/>
      <c r="AD814" s="434"/>
      <c r="AE814" s="437"/>
      <c r="AF814" s="436"/>
      <c r="AG814" s="435"/>
      <c r="AH814" s="434"/>
      <c r="AI814" s="437"/>
      <c r="AJ814" s="436"/>
      <c r="AK814" s="435"/>
      <c r="AL814" s="434"/>
      <c r="AM814" s="422"/>
      <c r="AN814" s="424"/>
      <c r="AO814" s="382"/>
      <c r="AP814" s="422"/>
      <c r="AQ814" s="424"/>
      <c r="AR814" s="438"/>
      <c r="AS814" s="439"/>
      <c r="AT814" s="422"/>
      <c r="AU814" s="424"/>
      <c r="AV814" s="438"/>
      <c r="AW814" s="440"/>
      <c r="AX814" s="647" t="str">
        <f t="shared" si="298"/>
        <v/>
      </c>
      <c r="AY814" s="647" t="str">
        <f t="shared" si="299"/>
        <v/>
      </c>
      <c r="BA814" s="593">
        <f t="shared" si="300"/>
        <v>0</v>
      </c>
      <c r="BB814" s="593">
        <f t="shared" si="301"/>
        <v>0</v>
      </c>
      <c r="BC814" s="593">
        <f t="shared" si="302"/>
        <v>0</v>
      </c>
      <c r="BD814" s="593">
        <f t="shared" si="303"/>
        <v>0</v>
      </c>
      <c r="BE814" s="593">
        <f t="shared" si="304"/>
        <v>0</v>
      </c>
      <c r="BF814" s="593">
        <f t="shared" si="305"/>
        <v>0</v>
      </c>
      <c r="BG814" s="593">
        <f t="shared" si="306"/>
        <v>0</v>
      </c>
      <c r="BH814" s="593">
        <f t="shared" si="307"/>
        <v>0</v>
      </c>
      <c r="BI814" s="593">
        <f t="shared" si="308"/>
        <v>0</v>
      </c>
      <c r="BJ814" s="593">
        <f t="shared" si="309"/>
        <v>0</v>
      </c>
      <c r="BK814" s="593">
        <f t="shared" si="310"/>
        <v>0</v>
      </c>
      <c r="BL814" s="593">
        <f t="shared" si="311"/>
        <v>0</v>
      </c>
      <c r="BM814" s="593">
        <f t="shared" si="312"/>
        <v>0</v>
      </c>
      <c r="BO814" s="593">
        <f t="shared" si="313"/>
        <v>0</v>
      </c>
      <c r="CP814" s="592"/>
      <c r="CQ814" s="592"/>
    </row>
    <row r="815" spans="1:95" ht="37.5" customHeight="1" x14ac:dyDescent="0.15">
      <c r="A815" s="740" t="str">
        <f>IF(B815&lt;&gt;"",設定!$C$4,"")</f>
        <v/>
      </c>
      <c r="B815" s="741" t="str">
        <f t="shared" si="297"/>
        <v/>
      </c>
      <c r="C815" s="445">
        <f t="shared" si="296"/>
        <v>803</v>
      </c>
      <c r="D815" s="768"/>
      <c r="E815" s="422"/>
      <c r="F815" s="423"/>
      <c r="G815" s="424"/>
      <c r="H815" s="425"/>
      <c r="I815" s="426"/>
      <c r="J815" s="675" t="str">
        <f>IFERROR(IF(I815="","",VLOOKUP(I815,国・地域!A:C,2,FALSE)),"正しい番号を入力してください")</f>
        <v/>
      </c>
      <c r="K815" s="676" t="str">
        <f>IFERROR(IF(I815="","",VLOOKUP(I815,国・地域!A:C,3,FALSE)),"正しい番号を入力してください")</f>
        <v/>
      </c>
      <c r="L815" s="382"/>
      <c r="M815" s="429"/>
      <c r="N815" s="430"/>
      <c r="O815" s="430"/>
      <c r="P815" s="430"/>
      <c r="Q815" s="430"/>
      <c r="R815" s="430"/>
      <c r="S815" s="430"/>
      <c r="T815" s="430"/>
      <c r="U815" s="431"/>
      <c r="V815" s="432"/>
      <c r="W815" s="431"/>
      <c r="X815" s="432"/>
      <c r="Y815" s="433"/>
      <c r="Z815" s="434"/>
      <c r="AA815" s="435"/>
      <c r="AB815" s="436"/>
      <c r="AC815" s="435"/>
      <c r="AD815" s="434"/>
      <c r="AE815" s="437"/>
      <c r="AF815" s="436"/>
      <c r="AG815" s="435"/>
      <c r="AH815" s="434"/>
      <c r="AI815" s="437"/>
      <c r="AJ815" s="436"/>
      <c r="AK815" s="435"/>
      <c r="AL815" s="434"/>
      <c r="AM815" s="422"/>
      <c r="AN815" s="424"/>
      <c r="AO815" s="382"/>
      <c r="AP815" s="422"/>
      <c r="AQ815" s="424"/>
      <c r="AR815" s="438"/>
      <c r="AS815" s="439"/>
      <c r="AT815" s="422"/>
      <c r="AU815" s="424"/>
      <c r="AV815" s="438"/>
      <c r="AW815" s="440"/>
      <c r="AX815" s="647" t="str">
        <f t="shared" si="298"/>
        <v/>
      </c>
      <c r="AY815" s="647" t="str">
        <f t="shared" si="299"/>
        <v/>
      </c>
      <c r="BA815" s="593">
        <f t="shared" si="300"/>
        <v>0</v>
      </c>
      <c r="BB815" s="593">
        <f t="shared" si="301"/>
        <v>0</v>
      </c>
      <c r="BC815" s="593">
        <f t="shared" si="302"/>
        <v>0</v>
      </c>
      <c r="BD815" s="593">
        <f t="shared" si="303"/>
        <v>0</v>
      </c>
      <c r="BE815" s="593">
        <f t="shared" si="304"/>
        <v>0</v>
      </c>
      <c r="BF815" s="593">
        <f t="shared" si="305"/>
        <v>0</v>
      </c>
      <c r="BG815" s="593">
        <f t="shared" si="306"/>
        <v>0</v>
      </c>
      <c r="BH815" s="593">
        <f t="shared" si="307"/>
        <v>0</v>
      </c>
      <c r="BI815" s="593">
        <f t="shared" si="308"/>
        <v>0</v>
      </c>
      <c r="BJ815" s="593">
        <f t="shared" si="309"/>
        <v>0</v>
      </c>
      <c r="BK815" s="593">
        <f t="shared" si="310"/>
        <v>0</v>
      </c>
      <c r="BL815" s="593">
        <f t="shared" si="311"/>
        <v>0</v>
      </c>
      <c r="BM815" s="593">
        <f t="shared" si="312"/>
        <v>0</v>
      </c>
      <c r="BO815" s="593">
        <f t="shared" si="313"/>
        <v>0</v>
      </c>
      <c r="CP815" s="592"/>
      <c r="CQ815" s="592"/>
    </row>
    <row r="816" spans="1:95" ht="37.5" customHeight="1" x14ac:dyDescent="0.15">
      <c r="A816" s="740" t="str">
        <f>IF(B816&lt;&gt;"",設定!$C$4,"")</f>
        <v/>
      </c>
      <c r="B816" s="741" t="str">
        <f t="shared" si="297"/>
        <v/>
      </c>
      <c r="C816" s="445">
        <f t="shared" si="296"/>
        <v>804</v>
      </c>
      <c r="D816" s="768"/>
      <c r="E816" s="422"/>
      <c r="F816" s="423"/>
      <c r="G816" s="424"/>
      <c r="H816" s="425"/>
      <c r="I816" s="426"/>
      <c r="J816" s="675" t="str">
        <f>IFERROR(IF(I816="","",VLOOKUP(I816,国・地域!A:C,2,FALSE)),"正しい番号を入力してください")</f>
        <v/>
      </c>
      <c r="K816" s="676" t="str">
        <f>IFERROR(IF(I816="","",VLOOKUP(I816,国・地域!A:C,3,FALSE)),"正しい番号を入力してください")</f>
        <v/>
      </c>
      <c r="L816" s="382"/>
      <c r="M816" s="429"/>
      <c r="N816" s="430"/>
      <c r="O816" s="430"/>
      <c r="P816" s="430"/>
      <c r="Q816" s="430"/>
      <c r="R816" s="430"/>
      <c r="S816" s="430"/>
      <c r="T816" s="430"/>
      <c r="U816" s="431"/>
      <c r="V816" s="432"/>
      <c r="W816" s="431"/>
      <c r="X816" s="432"/>
      <c r="Y816" s="433"/>
      <c r="Z816" s="434"/>
      <c r="AA816" s="435"/>
      <c r="AB816" s="436"/>
      <c r="AC816" s="435"/>
      <c r="AD816" s="434"/>
      <c r="AE816" s="437"/>
      <c r="AF816" s="436"/>
      <c r="AG816" s="435"/>
      <c r="AH816" s="434"/>
      <c r="AI816" s="437"/>
      <c r="AJ816" s="436"/>
      <c r="AK816" s="435"/>
      <c r="AL816" s="434"/>
      <c r="AM816" s="422"/>
      <c r="AN816" s="424"/>
      <c r="AO816" s="382"/>
      <c r="AP816" s="422"/>
      <c r="AQ816" s="424"/>
      <c r="AR816" s="438"/>
      <c r="AS816" s="439"/>
      <c r="AT816" s="422"/>
      <c r="AU816" s="424"/>
      <c r="AV816" s="438"/>
      <c r="AW816" s="440"/>
      <c r="AX816" s="647" t="str">
        <f t="shared" si="298"/>
        <v/>
      </c>
      <c r="AY816" s="647" t="str">
        <f t="shared" si="299"/>
        <v/>
      </c>
      <c r="BA816" s="593">
        <f t="shared" si="300"/>
        <v>0</v>
      </c>
      <c r="BB816" s="593">
        <f t="shared" si="301"/>
        <v>0</v>
      </c>
      <c r="BC816" s="593">
        <f t="shared" si="302"/>
        <v>0</v>
      </c>
      <c r="BD816" s="593">
        <f t="shared" si="303"/>
        <v>0</v>
      </c>
      <c r="BE816" s="593">
        <f t="shared" si="304"/>
        <v>0</v>
      </c>
      <c r="BF816" s="593">
        <f t="shared" si="305"/>
        <v>0</v>
      </c>
      <c r="BG816" s="593">
        <f t="shared" si="306"/>
        <v>0</v>
      </c>
      <c r="BH816" s="593">
        <f t="shared" si="307"/>
        <v>0</v>
      </c>
      <c r="BI816" s="593">
        <f t="shared" si="308"/>
        <v>0</v>
      </c>
      <c r="BJ816" s="593">
        <f t="shared" si="309"/>
        <v>0</v>
      </c>
      <c r="BK816" s="593">
        <f t="shared" si="310"/>
        <v>0</v>
      </c>
      <c r="BL816" s="593">
        <f t="shared" si="311"/>
        <v>0</v>
      </c>
      <c r="BM816" s="593">
        <f t="shared" si="312"/>
        <v>0</v>
      </c>
      <c r="BO816" s="593">
        <f t="shared" si="313"/>
        <v>0</v>
      </c>
      <c r="CP816" s="592"/>
      <c r="CQ816" s="592"/>
    </row>
    <row r="817" spans="1:95" ht="37.5" customHeight="1" x14ac:dyDescent="0.15">
      <c r="A817" s="740" t="str">
        <f>IF(B817&lt;&gt;"",設定!$C$4,"")</f>
        <v/>
      </c>
      <c r="B817" s="741" t="str">
        <f t="shared" si="297"/>
        <v/>
      </c>
      <c r="C817" s="445">
        <f t="shared" si="296"/>
        <v>805</v>
      </c>
      <c r="D817" s="768"/>
      <c r="E817" s="422"/>
      <c r="F817" s="423"/>
      <c r="G817" s="424"/>
      <c r="H817" s="425"/>
      <c r="I817" s="426"/>
      <c r="J817" s="675" t="str">
        <f>IFERROR(IF(I817="","",VLOOKUP(I817,国・地域!A:C,2,FALSE)),"正しい番号を入力してください")</f>
        <v/>
      </c>
      <c r="K817" s="676" t="str">
        <f>IFERROR(IF(I817="","",VLOOKUP(I817,国・地域!A:C,3,FALSE)),"正しい番号を入力してください")</f>
        <v/>
      </c>
      <c r="L817" s="382"/>
      <c r="M817" s="429"/>
      <c r="N817" s="430"/>
      <c r="O817" s="430"/>
      <c r="P817" s="430"/>
      <c r="Q817" s="430"/>
      <c r="R817" s="430"/>
      <c r="S817" s="430"/>
      <c r="T817" s="430"/>
      <c r="U817" s="431"/>
      <c r="V817" s="432"/>
      <c r="W817" s="431"/>
      <c r="X817" s="432"/>
      <c r="Y817" s="433"/>
      <c r="Z817" s="434"/>
      <c r="AA817" s="435"/>
      <c r="AB817" s="436"/>
      <c r="AC817" s="435"/>
      <c r="AD817" s="434"/>
      <c r="AE817" s="437"/>
      <c r="AF817" s="436"/>
      <c r="AG817" s="435"/>
      <c r="AH817" s="434"/>
      <c r="AI817" s="437"/>
      <c r="AJ817" s="436"/>
      <c r="AK817" s="435"/>
      <c r="AL817" s="434"/>
      <c r="AM817" s="422"/>
      <c r="AN817" s="424"/>
      <c r="AO817" s="382"/>
      <c r="AP817" s="422"/>
      <c r="AQ817" s="424"/>
      <c r="AR817" s="438"/>
      <c r="AS817" s="439"/>
      <c r="AT817" s="422"/>
      <c r="AU817" s="424"/>
      <c r="AV817" s="438"/>
      <c r="AW817" s="440"/>
      <c r="AX817" s="647" t="str">
        <f t="shared" si="298"/>
        <v/>
      </c>
      <c r="AY817" s="647" t="str">
        <f t="shared" si="299"/>
        <v/>
      </c>
      <c r="BA817" s="593">
        <f t="shared" si="300"/>
        <v>0</v>
      </c>
      <c r="BB817" s="593">
        <f t="shared" si="301"/>
        <v>0</v>
      </c>
      <c r="BC817" s="593">
        <f t="shared" si="302"/>
        <v>0</v>
      </c>
      <c r="BD817" s="593">
        <f t="shared" si="303"/>
        <v>0</v>
      </c>
      <c r="BE817" s="593">
        <f t="shared" si="304"/>
        <v>0</v>
      </c>
      <c r="BF817" s="593">
        <f t="shared" si="305"/>
        <v>0</v>
      </c>
      <c r="BG817" s="593">
        <f t="shared" si="306"/>
        <v>0</v>
      </c>
      <c r="BH817" s="593">
        <f t="shared" si="307"/>
        <v>0</v>
      </c>
      <c r="BI817" s="593">
        <f t="shared" si="308"/>
        <v>0</v>
      </c>
      <c r="BJ817" s="593">
        <f t="shared" si="309"/>
        <v>0</v>
      </c>
      <c r="BK817" s="593">
        <f t="shared" si="310"/>
        <v>0</v>
      </c>
      <c r="BL817" s="593">
        <f t="shared" si="311"/>
        <v>0</v>
      </c>
      <c r="BM817" s="593">
        <f t="shared" si="312"/>
        <v>0</v>
      </c>
      <c r="BO817" s="593">
        <f t="shared" si="313"/>
        <v>0</v>
      </c>
      <c r="CP817" s="592"/>
      <c r="CQ817" s="592"/>
    </row>
    <row r="818" spans="1:95" ht="37.5" customHeight="1" x14ac:dyDescent="0.15">
      <c r="A818" s="740" t="str">
        <f>IF(B818&lt;&gt;"",設定!$C$4,"")</f>
        <v/>
      </c>
      <c r="B818" s="741" t="str">
        <f t="shared" si="297"/>
        <v/>
      </c>
      <c r="C818" s="445">
        <f t="shared" si="296"/>
        <v>806</v>
      </c>
      <c r="D818" s="768"/>
      <c r="E818" s="422"/>
      <c r="F818" s="423"/>
      <c r="G818" s="424"/>
      <c r="H818" s="425"/>
      <c r="I818" s="426"/>
      <c r="J818" s="675" t="str">
        <f>IFERROR(IF(I818="","",VLOOKUP(I818,国・地域!A:C,2,FALSE)),"正しい番号を入力してください")</f>
        <v/>
      </c>
      <c r="K818" s="676" t="str">
        <f>IFERROR(IF(I818="","",VLOOKUP(I818,国・地域!A:C,3,FALSE)),"正しい番号を入力してください")</f>
        <v/>
      </c>
      <c r="L818" s="382"/>
      <c r="M818" s="429"/>
      <c r="N818" s="430"/>
      <c r="O818" s="430"/>
      <c r="P818" s="430"/>
      <c r="Q818" s="430"/>
      <c r="R818" s="430"/>
      <c r="S818" s="430"/>
      <c r="T818" s="430"/>
      <c r="U818" s="431"/>
      <c r="V818" s="432"/>
      <c r="W818" s="431"/>
      <c r="X818" s="432"/>
      <c r="Y818" s="433"/>
      <c r="Z818" s="434"/>
      <c r="AA818" s="435"/>
      <c r="AB818" s="436"/>
      <c r="AC818" s="435"/>
      <c r="AD818" s="434"/>
      <c r="AE818" s="437"/>
      <c r="AF818" s="436"/>
      <c r="AG818" s="435"/>
      <c r="AH818" s="434"/>
      <c r="AI818" s="437"/>
      <c r="AJ818" s="436"/>
      <c r="AK818" s="435"/>
      <c r="AL818" s="434"/>
      <c r="AM818" s="422"/>
      <c r="AN818" s="424"/>
      <c r="AO818" s="382"/>
      <c r="AP818" s="422"/>
      <c r="AQ818" s="424"/>
      <c r="AR818" s="438"/>
      <c r="AS818" s="439"/>
      <c r="AT818" s="422"/>
      <c r="AU818" s="424"/>
      <c r="AV818" s="438"/>
      <c r="AW818" s="440"/>
      <c r="AX818" s="647" t="str">
        <f t="shared" si="298"/>
        <v/>
      </c>
      <c r="AY818" s="647" t="str">
        <f t="shared" si="299"/>
        <v/>
      </c>
      <c r="BA818" s="593">
        <f t="shared" si="300"/>
        <v>0</v>
      </c>
      <c r="BB818" s="593">
        <f t="shared" si="301"/>
        <v>0</v>
      </c>
      <c r="BC818" s="593">
        <f t="shared" si="302"/>
        <v>0</v>
      </c>
      <c r="BD818" s="593">
        <f t="shared" si="303"/>
        <v>0</v>
      </c>
      <c r="BE818" s="593">
        <f t="shared" si="304"/>
        <v>0</v>
      </c>
      <c r="BF818" s="593">
        <f t="shared" si="305"/>
        <v>0</v>
      </c>
      <c r="BG818" s="593">
        <f t="shared" si="306"/>
        <v>0</v>
      </c>
      <c r="BH818" s="593">
        <f t="shared" si="307"/>
        <v>0</v>
      </c>
      <c r="BI818" s="593">
        <f t="shared" si="308"/>
        <v>0</v>
      </c>
      <c r="BJ818" s="593">
        <f t="shared" si="309"/>
        <v>0</v>
      </c>
      <c r="BK818" s="593">
        <f t="shared" si="310"/>
        <v>0</v>
      </c>
      <c r="BL818" s="593">
        <f t="shared" si="311"/>
        <v>0</v>
      </c>
      <c r="BM818" s="593">
        <f t="shared" si="312"/>
        <v>0</v>
      </c>
      <c r="BO818" s="593">
        <f t="shared" si="313"/>
        <v>0</v>
      </c>
      <c r="CP818" s="592"/>
      <c r="CQ818" s="592"/>
    </row>
    <row r="819" spans="1:95" ht="37.5" customHeight="1" x14ac:dyDescent="0.15">
      <c r="A819" s="740" t="str">
        <f>IF(B819&lt;&gt;"",設定!$C$4,"")</f>
        <v/>
      </c>
      <c r="B819" s="741" t="str">
        <f t="shared" si="297"/>
        <v/>
      </c>
      <c r="C819" s="445">
        <f t="shared" si="296"/>
        <v>807</v>
      </c>
      <c r="D819" s="768"/>
      <c r="E819" s="422"/>
      <c r="F819" s="423"/>
      <c r="G819" s="424"/>
      <c r="H819" s="425"/>
      <c r="I819" s="426"/>
      <c r="J819" s="675" t="str">
        <f>IFERROR(IF(I819="","",VLOOKUP(I819,国・地域!A:C,2,FALSE)),"正しい番号を入力してください")</f>
        <v/>
      </c>
      <c r="K819" s="676" t="str">
        <f>IFERROR(IF(I819="","",VLOOKUP(I819,国・地域!A:C,3,FALSE)),"正しい番号を入力してください")</f>
        <v/>
      </c>
      <c r="L819" s="382"/>
      <c r="M819" s="429"/>
      <c r="N819" s="430"/>
      <c r="O819" s="430"/>
      <c r="P819" s="430"/>
      <c r="Q819" s="430"/>
      <c r="R819" s="430"/>
      <c r="S819" s="430"/>
      <c r="T819" s="430"/>
      <c r="U819" s="431"/>
      <c r="V819" s="432"/>
      <c r="W819" s="431"/>
      <c r="X819" s="432"/>
      <c r="Y819" s="433"/>
      <c r="Z819" s="434"/>
      <c r="AA819" s="435"/>
      <c r="AB819" s="436"/>
      <c r="AC819" s="435"/>
      <c r="AD819" s="434"/>
      <c r="AE819" s="437"/>
      <c r="AF819" s="436"/>
      <c r="AG819" s="435"/>
      <c r="AH819" s="434"/>
      <c r="AI819" s="437"/>
      <c r="AJ819" s="436"/>
      <c r="AK819" s="435"/>
      <c r="AL819" s="434"/>
      <c r="AM819" s="422"/>
      <c r="AN819" s="424"/>
      <c r="AO819" s="382"/>
      <c r="AP819" s="422"/>
      <c r="AQ819" s="424"/>
      <c r="AR819" s="438"/>
      <c r="AS819" s="439"/>
      <c r="AT819" s="422"/>
      <c r="AU819" s="424"/>
      <c r="AV819" s="438"/>
      <c r="AW819" s="440"/>
      <c r="AX819" s="647" t="str">
        <f t="shared" si="298"/>
        <v/>
      </c>
      <c r="AY819" s="647" t="str">
        <f t="shared" si="299"/>
        <v/>
      </c>
      <c r="BA819" s="593">
        <f t="shared" si="300"/>
        <v>0</v>
      </c>
      <c r="BB819" s="593">
        <f t="shared" si="301"/>
        <v>0</v>
      </c>
      <c r="BC819" s="593">
        <f t="shared" si="302"/>
        <v>0</v>
      </c>
      <c r="BD819" s="593">
        <f t="shared" si="303"/>
        <v>0</v>
      </c>
      <c r="BE819" s="593">
        <f t="shared" si="304"/>
        <v>0</v>
      </c>
      <c r="BF819" s="593">
        <f t="shared" si="305"/>
        <v>0</v>
      </c>
      <c r="BG819" s="593">
        <f t="shared" si="306"/>
        <v>0</v>
      </c>
      <c r="BH819" s="593">
        <f t="shared" si="307"/>
        <v>0</v>
      </c>
      <c r="BI819" s="593">
        <f t="shared" si="308"/>
        <v>0</v>
      </c>
      <c r="BJ819" s="593">
        <f t="shared" si="309"/>
        <v>0</v>
      </c>
      <c r="BK819" s="593">
        <f t="shared" si="310"/>
        <v>0</v>
      </c>
      <c r="BL819" s="593">
        <f t="shared" si="311"/>
        <v>0</v>
      </c>
      <c r="BM819" s="593">
        <f t="shared" si="312"/>
        <v>0</v>
      </c>
      <c r="BO819" s="593">
        <f t="shared" si="313"/>
        <v>0</v>
      </c>
      <c r="CP819" s="592"/>
      <c r="CQ819" s="592"/>
    </row>
    <row r="820" spans="1:95" ht="37.5" customHeight="1" x14ac:dyDescent="0.15">
      <c r="A820" s="740" t="str">
        <f>IF(B820&lt;&gt;"",設定!$C$4,"")</f>
        <v/>
      </c>
      <c r="B820" s="741" t="str">
        <f t="shared" si="297"/>
        <v/>
      </c>
      <c r="C820" s="445">
        <f t="shared" si="296"/>
        <v>808</v>
      </c>
      <c r="D820" s="768"/>
      <c r="E820" s="422"/>
      <c r="F820" s="423"/>
      <c r="G820" s="424"/>
      <c r="H820" s="425"/>
      <c r="I820" s="426"/>
      <c r="J820" s="675" t="str">
        <f>IFERROR(IF(I820="","",VLOOKUP(I820,国・地域!A:C,2,FALSE)),"正しい番号を入力してください")</f>
        <v/>
      </c>
      <c r="K820" s="676" t="str">
        <f>IFERROR(IF(I820="","",VLOOKUP(I820,国・地域!A:C,3,FALSE)),"正しい番号を入力してください")</f>
        <v/>
      </c>
      <c r="L820" s="382"/>
      <c r="M820" s="429"/>
      <c r="N820" s="430"/>
      <c r="O820" s="430"/>
      <c r="P820" s="430"/>
      <c r="Q820" s="430"/>
      <c r="R820" s="430"/>
      <c r="S820" s="430"/>
      <c r="T820" s="430"/>
      <c r="U820" s="431"/>
      <c r="V820" s="432"/>
      <c r="W820" s="431"/>
      <c r="X820" s="432"/>
      <c r="Y820" s="433"/>
      <c r="Z820" s="434"/>
      <c r="AA820" s="435"/>
      <c r="AB820" s="436"/>
      <c r="AC820" s="435"/>
      <c r="AD820" s="434"/>
      <c r="AE820" s="437"/>
      <c r="AF820" s="436"/>
      <c r="AG820" s="435"/>
      <c r="AH820" s="434"/>
      <c r="AI820" s="437"/>
      <c r="AJ820" s="436"/>
      <c r="AK820" s="435"/>
      <c r="AL820" s="434"/>
      <c r="AM820" s="422"/>
      <c r="AN820" s="424"/>
      <c r="AO820" s="382"/>
      <c r="AP820" s="422"/>
      <c r="AQ820" s="424"/>
      <c r="AR820" s="438"/>
      <c r="AS820" s="439"/>
      <c r="AT820" s="422"/>
      <c r="AU820" s="424"/>
      <c r="AV820" s="438"/>
      <c r="AW820" s="440"/>
      <c r="AX820" s="647" t="str">
        <f t="shared" si="298"/>
        <v/>
      </c>
      <c r="AY820" s="647" t="str">
        <f t="shared" si="299"/>
        <v/>
      </c>
      <c r="BA820" s="593">
        <f t="shared" si="300"/>
        <v>0</v>
      </c>
      <c r="BB820" s="593">
        <f t="shared" si="301"/>
        <v>0</v>
      </c>
      <c r="BC820" s="593">
        <f t="shared" si="302"/>
        <v>0</v>
      </c>
      <c r="BD820" s="593">
        <f t="shared" si="303"/>
        <v>0</v>
      </c>
      <c r="BE820" s="593">
        <f t="shared" si="304"/>
        <v>0</v>
      </c>
      <c r="BF820" s="593">
        <f t="shared" si="305"/>
        <v>0</v>
      </c>
      <c r="BG820" s="593">
        <f t="shared" si="306"/>
        <v>0</v>
      </c>
      <c r="BH820" s="593">
        <f t="shared" si="307"/>
        <v>0</v>
      </c>
      <c r="BI820" s="593">
        <f t="shared" si="308"/>
        <v>0</v>
      </c>
      <c r="BJ820" s="593">
        <f t="shared" si="309"/>
        <v>0</v>
      </c>
      <c r="BK820" s="593">
        <f t="shared" si="310"/>
        <v>0</v>
      </c>
      <c r="BL820" s="593">
        <f t="shared" si="311"/>
        <v>0</v>
      </c>
      <c r="BM820" s="593">
        <f t="shared" si="312"/>
        <v>0</v>
      </c>
      <c r="BO820" s="593">
        <f t="shared" si="313"/>
        <v>0</v>
      </c>
      <c r="CP820" s="592"/>
      <c r="CQ820" s="592"/>
    </row>
    <row r="821" spans="1:95" ht="37.5" customHeight="1" x14ac:dyDescent="0.15">
      <c r="A821" s="740" t="str">
        <f>IF(B821&lt;&gt;"",設定!$C$4,"")</f>
        <v/>
      </c>
      <c r="B821" s="741" t="str">
        <f t="shared" si="297"/>
        <v/>
      </c>
      <c r="C821" s="445">
        <f t="shared" si="296"/>
        <v>809</v>
      </c>
      <c r="D821" s="768"/>
      <c r="E821" s="422"/>
      <c r="F821" s="423"/>
      <c r="G821" s="424"/>
      <c r="H821" s="425"/>
      <c r="I821" s="426"/>
      <c r="J821" s="675" t="str">
        <f>IFERROR(IF(I821="","",VLOOKUP(I821,国・地域!A:C,2,FALSE)),"正しい番号を入力してください")</f>
        <v/>
      </c>
      <c r="K821" s="676" t="str">
        <f>IFERROR(IF(I821="","",VLOOKUP(I821,国・地域!A:C,3,FALSE)),"正しい番号を入力してください")</f>
        <v/>
      </c>
      <c r="L821" s="382"/>
      <c r="M821" s="429"/>
      <c r="N821" s="430"/>
      <c r="O821" s="430"/>
      <c r="P821" s="430"/>
      <c r="Q821" s="430"/>
      <c r="R821" s="430"/>
      <c r="S821" s="430"/>
      <c r="T821" s="430"/>
      <c r="U821" s="431"/>
      <c r="V821" s="432"/>
      <c r="W821" s="431"/>
      <c r="X821" s="432"/>
      <c r="Y821" s="433"/>
      <c r="Z821" s="434"/>
      <c r="AA821" s="435"/>
      <c r="AB821" s="436"/>
      <c r="AC821" s="435"/>
      <c r="AD821" s="434"/>
      <c r="AE821" s="437"/>
      <c r="AF821" s="436"/>
      <c r="AG821" s="435"/>
      <c r="AH821" s="434"/>
      <c r="AI821" s="437"/>
      <c r="AJ821" s="436"/>
      <c r="AK821" s="435"/>
      <c r="AL821" s="434"/>
      <c r="AM821" s="422"/>
      <c r="AN821" s="424"/>
      <c r="AO821" s="382"/>
      <c r="AP821" s="422"/>
      <c r="AQ821" s="424"/>
      <c r="AR821" s="438"/>
      <c r="AS821" s="439"/>
      <c r="AT821" s="422"/>
      <c r="AU821" s="424"/>
      <c r="AV821" s="438"/>
      <c r="AW821" s="440"/>
      <c r="AX821" s="647" t="str">
        <f t="shared" si="298"/>
        <v/>
      </c>
      <c r="AY821" s="647" t="str">
        <f t="shared" si="299"/>
        <v/>
      </c>
      <c r="BA821" s="593">
        <f t="shared" si="300"/>
        <v>0</v>
      </c>
      <c r="BB821" s="593">
        <f t="shared" si="301"/>
        <v>0</v>
      </c>
      <c r="BC821" s="593">
        <f t="shared" si="302"/>
        <v>0</v>
      </c>
      <c r="BD821" s="593">
        <f t="shared" si="303"/>
        <v>0</v>
      </c>
      <c r="BE821" s="593">
        <f t="shared" si="304"/>
        <v>0</v>
      </c>
      <c r="BF821" s="593">
        <f t="shared" si="305"/>
        <v>0</v>
      </c>
      <c r="BG821" s="593">
        <f t="shared" si="306"/>
        <v>0</v>
      </c>
      <c r="BH821" s="593">
        <f t="shared" si="307"/>
        <v>0</v>
      </c>
      <c r="BI821" s="593">
        <f t="shared" si="308"/>
        <v>0</v>
      </c>
      <c r="BJ821" s="593">
        <f t="shared" si="309"/>
        <v>0</v>
      </c>
      <c r="BK821" s="593">
        <f t="shared" si="310"/>
        <v>0</v>
      </c>
      <c r="BL821" s="593">
        <f t="shared" si="311"/>
        <v>0</v>
      </c>
      <c r="BM821" s="593">
        <f t="shared" si="312"/>
        <v>0</v>
      </c>
      <c r="BO821" s="593">
        <f t="shared" si="313"/>
        <v>0</v>
      </c>
      <c r="CP821" s="592"/>
      <c r="CQ821" s="592"/>
    </row>
    <row r="822" spans="1:95" ht="37.5" customHeight="1" x14ac:dyDescent="0.15">
      <c r="A822" s="740" t="str">
        <f>IF(B822&lt;&gt;"",設定!$C$4,"")</f>
        <v/>
      </c>
      <c r="B822" s="741" t="str">
        <f t="shared" si="297"/>
        <v/>
      </c>
      <c r="C822" s="445">
        <f t="shared" si="296"/>
        <v>810</v>
      </c>
      <c r="D822" s="768"/>
      <c r="E822" s="422"/>
      <c r="F822" s="423"/>
      <c r="G822" s="424"/>
      <c r="H822" s="425"/>
      <c r="I822" s="426"/>
      <c r="J822" s="675" t="str">
        <f>IFERROR(IF(I822="","",VLOOKUP(I822,国・地域!A:C,2,FALSE)),"正しい番号を入力してください")</f>
        <v/>
      </c>
      <c r="K822" s="676" t="str">
        <f>IFERROR(IF(I822="","",VLOOKUP(I822,国・地域!A:C,3,FALSE)),"正しい番号を入力してください")</f>
        <v/>
      </c>
      <c r="L822" s="382"/>
      <c r="M822" s="429"/>
      <c r="N822" s="430"/>
      <c r="O822" s="430"/>
      <c r="P822" s="430"/>
      <c r="Q822" s="430"/>
      <c r="R822" s="430"/>
      <c r="S822" s="430"/>
      <c r="T822" s="430"/>
      <c r="U822" s="431"/>
      <c r="V822" s="432"/>
      <c r="W822" s="431"/>
      <c r="X822" s="432"/>
      <c r="Y822" s="433"/>
      <c r="Z822" s="434"/>
      <c r="AA822" s="435"/>
      <c r="AB822" s="436"/>
      <c r="AC822" s="435"/>
      <c r="AD822" s="434"/>
      <c r="AE822" s="437"/>
      <c r="AF822" s="436"/>
      <c r="AG822" s="435"/>
      <c r="AH822" s="434"/>
      <c r="AI822" s="437"/>
      <c r="AJ822" s="436"/>
      <c r="AK822" s="435"/>
      <c r="AL822" s="434"/>
      <c r="AM822" s="422"/>
      <c r="AN822" s="424"/>
      <c r="AO822" s="382"/>
      <c r="AP822" s="422"/>
      <c r="AQ822" s="424"/>
      <c r="AR822" s="438"/>
      <c r="AS822" s="439"/>
      <c r="AT822" s="422"/>
      <c r="AU822" s="424"/>
      <c r="AV822" s="438"/>
      <c r="AW822" s="440"/>
      <c r="AX822" s="647" t="str">
        <f t="shared" si="298"/>
        <v/>
      </c>
      <c r="AY822" s="647" t="str">
        <f t="shared" si="299"/>
        <v/>
      </c>
      <c r="BA822" s="593">
        <f t="shared" si="300"/>
        <v>0</v>
      </c>
      <c r="BB822" s="593">
        <f t="shared" si="301"/>
        <v>0</v>
      </c>
      <c r="BC822" s="593">
        <f t="shared" si="302"/>
        <v>0</v>
      </c>
      <c r="BD822" s="593">
        <f t="shared" si="303"/>
        <v>0</v>
      </c>
      <c r="BE822" s="593">
        <f t="shared" si="304"/>
        <v>0</v>
      </c>
      <c r="BF822" s="593">
        <f t="shared" si="305"/>
        <v>0</v>
      </c>
      <c r="BG822" s="593">
        <f t="shared" si="306"/>
        <v>0</v>
      </c>
      <c r="BH822" s="593">
        <f t="shared" si="307"/>
        <v>0</v>
      </c>
      <c r="BI822" s="593">
        <f t="shared" si="308"/>
        <v>0</v>
      </c>
      <c r="BJ822" s="593">
        <f t="shared" si="309"/>
        <v>0</v>
      </c>
      <c r="BK822" s="593">
        <f t="shared" si="310"/>
        <v>0</v>
      </c>
      <c r="BL822" s="593">
        <f t="shared" si="311"/>
        <v>0</v>
      </c>
      <c r="BM822" s="593">
        <f t="shared" si="312"/>
        <v>0</v>
      </c>
      <c r="BO822" s="593">
        <f t="shared" si="313"/>
        <v>0</v>
      </c>
      <c r="CP822" s="592"/>
      <c r="CQ822" s="592"/>
    </row>
    <row r="823" spans="1:95" ht="37.5" customHeight="1" x14ac:dyDescent="0.15">
      <c r="A823" s="740" t="str">
        <f>IF(B823&lt;&gt;"",設定!$C$4,"")</f>
        <v/>
      </c>
      <c r="B823" s="741" t="str">
        <f t="shared" si="297"/>
        <v/>
      </c>
      <c r="C823" s="445">
        <f t="shared" si="296"/>
        <v>811</v>
      </c>
      <c r="D823" s="768"/>
      <c r="E823" s="422"/>
      <c r="F823" s="423"/>
      <c r="G823" s="424"/>
      <c r="H823" s="425"/>
      <c r="I823" s="426"/>
      <c r="J823" s="675" t="str">
        <f>IFERROR(IF(I823="","",VLOOKUP(I823,国・地域!A:C,2,FALSE)),"正しい番号を入力してください")</f>
        <v/>
      </c>
      <c r="K823" s="676" t="str">
        <f>IFERROR(IF(I823="","",VLOOKUP(I823,国・地域!A:C,3,FALSE)),"正しい番号を入力してください")</f>
        <v/>
      </c>
      <c r="L823" s="382"/>
      <c r="M823" s="429"/>
      <c r="N823" s="430"/>
      <c r="O823" s="430"/>
      <c r="P823" s="430"/>
      <c r="Q823" s="430"/>
      <c r="R823" s="430"/>
      <c r="S823" s="430"/>
      <c r="T823" s="430"/>
      <c r="U823" s="431"/>
      <c r="V823" s="432"/>
      <c r="W823" s="431"/>
      <c r="X823" s="432"/>
      <c r="Y823" s="433"/>
      <c r="Z823" s="434"/>
      <c r="AA823" s="435"/>
      <c r="AB823" s="436"/>
      <c r="AC823" s="435"/>
      <c r="AD823" s="434"/>
      <c r="AE823" s="437"/>
      <c r="AF823" s="436"/>
      <c r="AG823" s="435"/>
      <c r="AH823" s="434"/>
      <c r="AI823" s="437"/>
      <c r="AJ823" s="436"/>
      <c r="AK823" s="435"/>
      <c r="AL823" s="434"/>
      <c r="AM823" s="422"/>
      <c r="AN823" s="424"/>
      <c r="AO823" s="382"/>
      <c r="AP823" s="422"/>
      <c r="AQ823" s="424"/>
      <c r="AR823" s="438"/>
      <c r="AS823" s="439"/>
      <c r="AT823" s="422"/>
      <c r="AU823" s="424"/>
      <c r="AV823" s="438"/>
      <c r="AW823" s="440"/>
      <c r="AX823" s="647" t="str">
        <f t="shared" si="298"/>
        <v/>
      </c>
      <c r="AY823" s="647" t="str">
        <f t="shared" si="299"/>
        <v/>
      </c>
      <c r="BA823" s="593">
        <f t="shared" si="300"/>
        <v>0</v>
      </c>
      <c r="BB823" s="593">
        <f t="shared" si="301"/>
        <v>0</v>
      </c>
      <c r="BC823" s="593">
        <f t="shared" si="302"/>
        <v>0</v>
      </c>
      <c r="BD823" s="593">
        <f t="shared" si="303"/>
        <v>0</v>
      </c>
      <c r="BE823" s="593">
        <f t="shared" si="304"/>
        <v>0</v>
      </c>
      <c r="BF823" s="593">
        <f t="shared" si="305"/>
        <v>0</v>
      </c>
      <c r="BG823" s="593">
        <f t="shared" si="306"/>
        <v>0</v>
      </c>
      <c r="BH823" s="593">
        <f t="shared" si="307"/>
        <v>0</v>
      </c>
      <c r="BI823" s="593">
        <f t="shared" si="308"/>
        <v>0</v>
      </c>
      <c r="BJ823" s="593">
        <f t="shared" si="309"/>
        <v>0</v>
      </c>
      <c r="BK823" s="593">
        <f t="shared" si="310"/>
        <v>0</v>
      </c>
      <c r="BL823" s="593">
        <f t="shared" si="311"/>
        <v>0</v>
      </c>
      <c r="BM823" s="593">
        <f t="shared" si="312"/>
        <v>0</v>
      </c>
      <c r="BO823" s="593">
        <f t="shared" si="313"/>
        <v>0</v>
      </c>
      <c r="CP823" s="592"/>
      <c r="CQ823" s="592"/>
    </row>
    <row r="824" spans="1:95" ht="37.5" customHeight="1" x14ac:dyDescent="0.15">
      <c r="A824" s="740" t="str">
        <f>IF(B824&lt;&gt;"",設定!$C$4,"")</f>
        <v/>
      </c>
      <c r="B824" s="741" t="str">
        <f t="shared" si="297"/>
        <v/>
      </c>
      <c r="C824" s="445">
        <f t="shared" si="296"/>
        <v>812</v>
      </c>
      <c r="D824" s="768"/>
      <c r="E824" s="422"/>
      <c r="F824" s="423"/>
      <c r="G824" s="424"/>
      <c r="H824" s="425"/>
      <c r="I824" s="426"/>
      <c r="J824" s="675" t="str">
        <f>IFERROR(IF(I824="","",VLOOKUP(I824,国・地域!A:C,2,FALSE)),"正しい番号を入力してください")</f>
        <v/>
      </c>
      <c r="K824" s="676" t="str">
        <f>IFERROR(IF(I824="","",VLOOKUP(I824,国・地域!A:C,3,FALSE)),"正しい番号を入力してください")</f>
        <v/>
      </c>
      <c r="L824" s="382"/>
      <c r="M824" s="429"/>
      <c r="N824" s="430"/>
      <c r="O824" s="430"/>
      <c r="P824" s="430"/>
      <c r="Q824" s="430"/>
      <c r="R824" s="430"/>
      <c r="S824" s="430"/>
      <c r="T824" s="430"/>
      <c r="U824" s="431"/>
      <c r="V824" s="432"/>
      <c r="W824" s="431"/>
      <c r="X824" s="432"/>
      <c r="Y824" s="433"/>
      <c r="Z824" s="434"/>
      <c r="AA824" s="435"/>
      <c r="AB824" s="436"/>
      <c r="AC824" s="435"/>
      <c r="AD824" s="434"/>
      <c r="AE824" s="437"/>
      <c r="AF824" s="436"/>
      <c r="AG824" s="435"/>
      <c r="AH824" s="434"/>
      <c r="AI824" s="437"/>
      <c r="AJ824" s="436"/>
      <c r="AK824" s="435"/>
      <c r="AL824" s="434"/>
      <c r="AM824" s="422"/>
      <c r="AN824" s="424"/>
      <c r="AO824" s="382"/>
      <c r="AP824" s="422"/>
      <c r="AQ824" s="424"/>
      <c r="AR824" s="438"/>
      <c r="AS824" s="439"/>
      <c r="AT824" s="422"/>
      <c r="AU824" s="424"/>
      <c r="AV824" s="438"/>
      <c r="AW824" s="440"/>
      <c r="AX824" s="647" t="str">
        <f t="shared" si="298"/>
        <v/>
      </c>
      <c r="AY824" s="647" t="str">
        <f t="shared" si="299"/>
        <v/>
      </c>
      <c r="BA824" s="593">
        <f t="shared" si="300"/>
        <v>0</v>
      </c>
      <c r="BB824" s="593">
        <f t="shared" si="301"/>
        <v>0</v>
      </c>
      <c r="BC824" s="593">
        <f t="shared" si="302"/>
        <v>0</v>
      </c>
      <c r="BD824" s="593">
        <f t="shared" si="303"/>
        <v>0</v>
      </c>
      <c r="BE824" s="593">
        <f t="shared" si="304"/>
        <v>0</v>
      </c>
      <c r="BF824" s="593">
        <f t="shared" si="305"/>
        <v>0</v>
      </c>
      <c r="BG824" s="593">
        <f t="shared" si="306"/>
        <v>0</v>
      </c>
      <c r="BH824" s="593">
        <f t="shared" si="307"/>
        <v>0</v>
      </c>
      <c r="BI824" s="593">
        <f t="shared" si="308"/>
        <v>0</v>
      </c>
      <c r="BJ824" s="593">
        <f t="shared" si="309"/>
        <v>0</v>
      </c>
      <c r="BK824" s="593">
        <f t="shared" si="310"/>
        <v>0</v>
      </c>
      <c r="BL824" s="593">
        <f t="shared" si="311"/>
        <v>0</v>
      </c>
      <c r="BM824" s="593">
        <f t="shared" si="312"/>
        <v>0</v>
      </c>
      <c r="BO824" s="593">
        <f t="shared" si="313"/>
        <v>0</v>
      </c>
      <c r="CP824" s="592"/>
      <c r="CQ824" s="592"/>
    </row>
    <row r="825" spans="1:95" ht="37.5" customHeight="1" x14ac:dyDescent="0.15">
      <c r="A825" s="740" t="str">
        <f>IF(B825&lt;&gt;"",設定!$C$4,"")</f>
        <v/>
      </c>
      <c r="B825" s="741" t="str">
        <f t="shared" si="297"/>
        <v/>
      </c>
      <c r="C825" s="445">
        <f t="shared" si="296"/>
        <v>813</v>
      </c>
      <c r="D825" s="768"/>
      <c r="E825" s="422"/>
      <c r="F825" s="423"/>
      <c r="G825" s="424"/>
      <c r="H825" s="425"/>
      <c r="I825" s="426"/>
      <c r="J825" s="675" t="str">
        <f>IFERROR(IF(I825="","",VLOOKUP(I825,国・地域!A:C,2,FALSE)),"正しい番号を入力してください")</f>
        <v/>
      </c>
      <c r="K825" s="676" t="str">
        <f>IFERROR(IF(I825="","",VLOOKUP(I825,国・地域!A:C,3,FALSE)),"正しい番号を入力してください")</f>
        <v/>
      </c>
      <c r="L825" s="382"/>
      <c r="M825" s="429"/>
      <c r="N825" s="430"/>
      <c r="O825" s="430"/>
      <c r="P825" s="430"/>
      <c r="Q825" s="430"/>
      <c r="R825" s="430"/>
      <c r="S825" s="430"/>
      <c r="T825" s="430"/>
      <c r="U825" s="431"/>
      <c r="V825" s="432"/>
      <c r="W825" s="431"/>
      <c r="X825" s="432"/>
      <c r="Y825" s="433"/>
      <c r="Z825" s="434"/>
      <c r="AA825" s="435"/>
      <c r="AB825" s="436"/>
      <c r="AC825" s="435"/>
      <c r="AD825" s="434"/>
      <c r="AE825" s="437"/>
      <c r="AF825" s="436"/>
      <c r="AG825" s="435"/>
      <c r="AH825" s="434"/>
      <c r="AI825" s="437"/>
      <c r="AJ825" s="436"/>
      <c r="AK825" s="435"/>
      <c r="AL825" s="434"/>
      <c r="AM825" s="422"/>
      <c r="AN825" s="424"/>
      <c r="AO825" s="382"/>
      <c r="AP825" s="422"/>
      <c r="AQ825" s="424"/>
      <c r="AR825" s="438"/>
      <c r="AS825" s="439"/>
      <c r="AT825" s="422"/>
      <c r="AU825" s="424"/>
      <c r="AV825" s="438"/>
      <c r="AW825" s="440"/>
      <c r="AX825" s="647" t="str">
        <f t="shared" si="298"/>
        <v/>
      </c>
      <c r="AY825" s="647" t="str">
        <f t="shared" si="299"/>
        <v/>
      </c>
      <c r="BA825" s="593">
        <f t="shared" si="300"/>
        <v>0</v>
      </c>
      <c r="BB825" s="593">
        <f t="shared" si="301"/>
        <v>0</v>
      </c>
      <c r="BC825" s="593">
        <f t="shared" si="302"/>
        <v>0</v>
      </c>
      <c r="BD825" s="593">
        <f t="shared" si="303"/>
        <v>0</v>
      </c>
      <c r="BE825" s="593">
        <f t="shared" si="304"/>
        <v>0</v>
      </c>
      <c r="BF825" s="593">
        <f t="shared" si="305"/>
        <v>0</v>
      </c>
      <c r="BG825" s="593">
        <f t="shared" si="306"/>
        <v>0</v>
      </c>
      <c r="BH825" s="593">
        <f t="shared" si="307"/>
        <v>0</v>
      </c>
      <c r="BI825" s="593">
        <f t="shared" si="308"/>
        <v>0</v>
      </c>
      <c r="BJ825" s="593">
        <f t="shared" si="309"/>
        <v>0</v>
      </c>
      <c r="BK825" s="593">
        <f t="shared" si="310"/>
        <v>0</v>
      </c>
      <c r="BL825" s="593">
        <f t="shared" si="311"/>
        <v>0</v>
      </c>
      <c r="BM825" s="593">
        <f t="shared" si="312"/>
        <v>0</v>
      </c>
      <c r="BO825" s="593">
        <f t="shared" si="313"/>
        <v>0</v>
      </c>
      <c r="CP825" s="592"/>
      <c r="CQ825" s="592"/>
    </row>
    <row r="826" spans="1:95" ht="37.5" customHeight="1" x14ac:dyDescent="0.15">
      <c r="A826" s="740" t="str">
        <f>IF(B826&lt;&gt;"",設定!$C$4,"")</f>
        <v/>
      </c>
      <c r="B826" s="741" t="str">
        <f t="shared" si="297"/>
        <v/>
      </c>
      <c r="C826" s="445">
        <f t="shared" si="296"/>
        <v>814</v>
      </c>
      <c r="D826" s="768"/>
      <c r="E826" s="422"/>
      <c r="F826" s="423"/>
      <c r="G826" s="424"/>
      <c r="H826" s="425"/>
      <c r="I826" s="426"/>
      <c r="J826" s="675" t="str">
        <f>IFERROR(IF(I826="","",VLOOKUP(I826,国・地域!A:C,2,FALSE)),"正しい番号を入力してください")</f>
        <v/>
      </c>
      <c r="K826" s="676" t="str">
        <f>IFERROR(IF(I826="","",VLOOKUP(I826,国・地域!A:C,3,FALSE)),"正しい番号を入力してください")</f>
        <v/>
      </c>
      <c r="L826" s="382"/>
      <c r="M826" s="429"/>
      <c r="N826" s="430"/>
      <c r="O826" s="430"/>
      <c r="P826" s="430"/>
      <c r="Q826" s="430"/>
      <c r="R826" s="430"/>
      <c r="S826" s="430"/>
      <c r="T826" s="430"/>
      <c r="U826" s="431"/>
      <c r="V826" s="432"/>
      <c r="W826" s="431"/>
      <c r="X826" s="432"/>
      <c r="Y826" s="433"/>
      <c r="Z826" s="434"/>
      <c r="AA826" s="435"/>
      <c r="AB826" s="436"/>
      <c r="AC826" s="435"/>
      <c r="AD826" s="434"/>
      <c r="AE826" s="437"/>
      <c r="AF826" s="436"/>
      <c r="AG826" s="435"/>
      <c r="AH826" s="434"/>
      <c r="AI826" s="437"/>
      <c r="AJ826" s="436"/>
      <c r="AK826" s="435"/>
      <c r="AL826" s="434"/>
      <c r="AM826" s="422"/>
      <c r="AN826" s="424"/>
      <c r="AO826" s="382"/>
      <c r="AP826" s="422"/>
      <c r="AQ826" s="424"/>
      <c r="AR826" s="438"/>
      <c r="AS826" s="439"/>
      <c r="AT826" s="422"/>
      <c r="AU826" s="424"/>
      <c r="AV826" s="438"/>
      <c r="AW826" s="440"/>
      <c r="AX826" s="647" t="str">
        <f t="shared" si="298"/>
        <v/>
      </c>
      <c r="AY826" s="647" t="str">
        <f t="shared" si="299"/>
        <v/>
      </c>
      <c r="BA826" s="593">
        <f t="shared" si="300"/>
        <v>0</v>
      </c>
      <c r="BB826" s="593">
        <f t="shared" si="301"/>
        <v>0</v>
      </c>
      <c r="BC826" s="593">
        <f t="shared" si="302"/>
        <v>0</v>
      </c>
      <c r="BD826" s="593">
        <f t="shared" si="303"/>
        <v>0</v>
      </c>
      <c r="BE826" s="593">
        <f t="shared" si="304"/>
        <v>0</v>
      </c>
      <c r="BF826" s="593">
        <f t="shared" si="305"/>
        <v>0</v>
      </c>
      <c r="BG826" s="593">
        <f t="shared" si="306"/>
        <v>0</v>
      </c>
      <c r="BH826" s="593">
        <f t="shared" si="307"/>
        <v>0</v>
      </c>
      <c r="BI826" s="593">
        <f t="shared" si="308"/>
        <v>0</v>
      </c>
      <c r="BJ826" s="593">
        <f t="shared" si="309"/>
        <v>0</v>
      </c>
      <c r="BK826" s="593">
        <f t="shared" si="310"/>
        <v>0</v>
      </c>
      <c r="BL826" s="593">
        <f t="shared" si="311"/>
        <v>0</v>
      </c>
      <c r="BM826" s="593">
        <f t="shared" si="312"/>
        <v>0</v>
      </c>
      <c r="BO826" s="593">
        <f t="shared" si="313"/>
        <v>0</v>
      </c>
      <c r="CP826" s="592"/>
      <c r="CQ826" s="592"/>
    </row>
    <row r="827" spans="1:95" ht="37.5" customHeight="1" x14ac:dyDescent="0.15">
      <c r="A827" s="740" t="str">
        <f>IF(B827&lt;&gt;"",設定!$C$4,"")</f>
        <v/>
      </c>
      <c r="B827" s="741" t="str">
        <f t="shared" si="297"/>
        <v/>
      </c>
      <c r="C827" s="445">
        <f t="shared" si="296"/>
        <v>815</v>
      </c>
      <c r="D827" s="768"/>
      <c r="E827" s="422"/>
      <c r="F827" s="423"/>
      <c r="G827" s="424"/>
      <c r="H827" s="425"/>
      <c r="I827" s="426"/>
      <c r="J827" s="675" t="str">
        <f>IFERROR(IF(I827="","",VLOOKUP(I827,国・地域!A:C,2,FALSE)),"正しい番号を入力してください")</f>
        <v/>
      </c>
      <c r="K827" s="676" t="str">
        <f>IFERROR(IF(I827="","",VLOOKUP(I827,国・地域!A:C,3,FALSE)),"正しい番号を入力してください")</f>
        <v/>
      </c>
      <c r="L827" s="382"/>
      <c r="M827" s="429"/>
      <c r="N827" s="430"/>
      <c r="O827" s="430"/>
      <c r="P827" s="430"/>
      <c r="Q827" s="430"/>
      <c r="R827" s="430"/>
      <c r="S827" s="430"/>
      <c r="T827" s="430"/>
      <c r="U827" s="431"/>
      <c r="V827" s="432"/>
      <c r="W827" s="431"/>
      <c r="X827" s="432"/>
      <c r="Y827" s="433"/>
      <c r="Z827" s="434"/>
      <c r="AA827" s="435"/>
      <c r="AB827" s="436"/>
      <c r="AC827" s="435"/>
      <c r="AD827" s="434"/>
      <c r="AE827" s="437"/>
      <c r="AF827" s="436"/>
      <c r="AG827" s="435"/>
      <c r="AH827" s="434"/>
      <c r="AI827" s="437"/>
      <c r="AJ827" s="436"/>
      <c r="AK827" s="435"/>
      <c r="AL827" s="434"/>
      <c r="AM827" s="422"/>
      <c r="AN827" s="424"/>
      <c r="AO827" s="382"/>
      <c r="AP827" s="422"/>
      <c r="AQ827" s="424"/>
      <c r="AR827" s="438"/>
      <c r="AS827" s="439"/>
      <c r="AT827" s="422"/>
      <c r="AU827" s="424"/>
      <c r="AV827" s="438"/>
      <c r="AW827" s="440"/>
      <c r="AX827" s="647" t="str">
        <f t="shared" si="298"/>
        <v/>
      </c>
      <c r="AY827" s="647" t="str">
        <f t="shared" si="299"/>
        <v/>
      </c>
      <c r="BA827" s="593">
        <f t="shared" si="300"/>
        <v>0</v>
      </c>
      <c r="BB827" s="593">
        <f t="shared" si="301"/>
        <v>0</v>
      </c>
      <c r="BC827" s="593">
        <f t="shared" si="302"/>
        <v>0</v>
      </c>
      <c r="BD827" s="593">
        <f t="shared" si="303"/>
        <v>0</v>
      </c>
      <c r="BE827" s="593">
        <f t="shared" si="304"/>
        <v>0</v>
      </c>
      <c r="BF827" s="593">
        <f t="shared" si="305"/>
        <v>0</v>
      </c>
      <c r="BG827" s="593">
        <f t="shared" si="306"/>
        <v>0</v>
      </c>
      <c r="BH827" s="593">
        <f t="shared" si="307"/>
        <v>0</v>
      </c>
      <c r="BI827" s="593">
        <f t="shared" si="308"/>
        <v>0</v>
      </c>
      <c r="BJ827" s="593">
        <f t="shared" si="309"/>
        <v>0</v>
      </c>
      <c r="BK827" s="593">
        <f t="shared" si="310"/>
        <v>0</v>
      </c>
      <c r="BL827" s="593">
        <f t="shared" si="311"/>
        <v>0</v>
      </c>
      <c r="BM827" s="593">
        <f t="shared" si="312"/>
        <v>0</v>
      </c>
      <c r="BO827" s="593">
        <f t="shared" si="313"/>
        <v>0</v>
      </c>
      <c r="CP827" s="592"/>
      <c r="CQ827" s="592"/>
    </row>
    <row r="828" spans="1:95" ht="37.5" customHeight="1" x14ac:dyDescent="0.15">
      <c r="A828" s="740" t="str">
        <f>IF(B828&lt;&gt;"",設定!$C$4,"")</f>
        <v/>
      </c>
      <c r="B828" s="741" t="str">
        <f t="shared" si="297"/>
        <v/>
      </c>
      <c r="C828" s="445">
        <f t="shared" si="296"/>
        <v>816</v>
      </c>
      <c r="D828" s="768"/>
      <c r="E828" s="422"/>
      <c r="F828" s="423"/>
      <c r="G828" s="424"/>
      <c r="H828" s="425"/>
      <c r="I828" s="426"/>
      <c r="J828" s="675" t="str">
        <f>IFERROR(IF(I828="","",VLOOKUP(I828,国・地域!A:C,2,FALSE)),"正しい番号を入力してください")</f>
        <v/>
      </c>
      <c r="K828" s="676" t="str">
        <f>IFERROR(IF(I828="","",VLOOKUP(I828,国・地域!A:C,3,FALSE)),"正しい番号を入力してください")</f>
        <v/>
      </c>
      <c r="L828" s="382"/>
      <c r="M828" s="429"/>
      <c r="N828" s="430"/>
      <c r="O828" s="430"/>
      <c r="P828" s="430"/>
      <c r="Q828" s="430"/>
      <c r="R828" s="430"/>
      <c r="S828" s="430"/>
      <c r="T828" s="430"/>
      <c r="U828" s="431"/>
      <c r="V828" s="432"/>
      <c r="W828" s="431"/>
      <c r="X828" s="432"/>
      <c r="Y828" s="433"/>
      <c r="Z828" s="434"/>
      <c r="AA828" s="435"/>
      <c r="AB828" s="436"/>
      <c r="AC828" s="435"/>
      <c r="AD828" s="434"/>
      <c r="AE828" s="437"/>
      <c r="AF828" s="436"/>
      <c r="AG828" s="435"/>
      <c r="AH828" s="434"/>
      <c r="AI828" s="437"/>
      <c r="AJ828" s="436"/>
      <c r="AK828" s="435"/>
      <c r="AL828" s="434"/>
      <c r="AM828" s="422"/>
      <c r="AN828" s="424"/>
      <c r="AO828" s="382"/>
      <c r="AP828" s="422"/>
      <c r="AQ828" s="424"/>
      <c r="AR828" s="438"/>
      <c r="AS828" s="439"/>
      <c r="AT828" s="422"/>
      <c r="AU828" s="424"/>
      <c r="AV828" s="438"/>
      <c r="AW828" s="440"/>
      <c r="AX828" s="647" t="str">
        <f t="shared" si="298"/>
        <v/>
      </c>
      <c r="AY828" s="647" t="str">
        <f t="shared" si="299"/>
        <v/>
      </c>
      <c r="BA828" s="593">
        <f t="shared" si="300"/>
        <v>0</v>
      </c>
      <c r="BB828" s="593">
        <f t="shared" si="301"/>
        <v>0</v>
      </c>
      <c r="BC828" s="593">
        <f t="shared" si="302"/>
        <v>0</v>
      </c>
      <c r="BD828" s="593">
        <f t="shared" si="303"/>
        <v>0</v>
      </c>
      <c r="BE828" s="593">
        <f t="shared" si="304"/>
        <v>0</v>
      </c>
      <c r="BF828" s="593">
        <f t="shared" si="305"/>
        <v>0</v>
      </c>
      <c r="BG828" s="593">
        <f t="shared" si="306"/>
        <v>0</v>
      </c>
      <c r="BH828" s="593">
        <f t="shared" si="307"/>
        <v>0</v>
      </c>
      <c r="BI828" s="593">
        <f t="shared" si="308"/>
        <v>0</v>
      </c>
      <c r="BJ828" s="593">
        <f t="shared" si="309"/>
        <v>0</v>
      </c>
      <c r="BK828" s="593">
        <f t="shared" si="310"/>
        <v>0</v>
      </c>
      <c r="BL828" s="593">
        <f t="shared" si="311"/>
        <v>0</v>
      </c>
      <c r="BM828" s="593">
        <f t="shared" si="312"/>
        <v>0</v>
      </c>
      <c r="BO828" s="593">
        <f t="shared" si="313"/>
        <v>0</v>
      </c>
      <c r="CP828" s="592"/>
      <c r="CQ828" s="592"/>
    </row>
    <row r="829" spans="1:95" ht="37.5" customHeight="1" x14ac:dyDescent="0.15">
      <c r="A829" s="740" t="str">
        <f>IF(B829&lt;&gt;"",設定!$C$4,"")</f>
        <v/>
      </c>
      <c r="B829" s="741" t="str">
        <f t="shared" si="297"/>
        <v/>
      </c>
      <c r="C829" s="445">
        <f t="shared" si="296"/>
        <v>817</v>
      </c>
      <c r="D829" s="768"/>
      <c r="E829" s="422"/>
      <c r="F829" s="423"/>
      <c r="G829" s="424"/>
      <c r="H829" s="425"/>
      <c r="I829" s="426"/>
      <c r="J829" s="675" t="str">
        <f>IFERROR(IF(I829="","",VLOOKUP(I829,国・地域!A:C,2,FALSE)),"正しい番号を入力してください")</f>
        <v/>
      </c>
      <c r="K829" s="676" t="str">
        <f>IFERROR(IF(I829="","",VLOOKUP(I829,国・地域!A:C,3,FALSE)),"正しい番号を入力してください")</f>
        <v/>
      </c>
      <c r="L829" s="382"/>
      <c r="M829" s="429"/>
      <c r="N829" s="430"/>
      <c r="O829" s="430"/>
      <c r="P829" s="430"/>
      <c r="Q829" s="430"/>
      <c r="R829" s="430"/>
      <c r="S829" s="430"/>
      <c r="T829" s="430"/>
      <c r="U829" s="431"/>
      <c r="V829" s="432"/>
      <c r="W829" s="431"/>
      <c r="X829" s="432"/>
      <c r="Y829" s="433"/>
      <c r="Z829" s="434"/>
      <c r="AA829" s="435"/>
      <c r="AB829" s="436"/>
      <c r="AC829" s="435"/>
      <c r="AD829" s="434"/>
      <c r="AE829" s="437"/>
      <c r="AF829" s="436"/>
      <c r="AG829" s="435"/>
      <c r="AH829" s="434"/>
      <c r="AI829" s="437"/>
      <c r="AJ829" s="436"/>
      <c r="AK829" s="435"/>
      <c r="AL829" s="434"/>
      <c r="AM829" s="422"/>
      <c r="AN829" s="424"/>
      <c r="AO829" s="382"/>
      <c r="AP829" s="422"/>
      <c r="AQ829" s="424"/>
      <c r="AR829" s="438"/>
      <c r="AS829" s="439"/>
      <c r="AT829" s="422"/>
      <c r="AU829" s="424"/>
      <c r="AV829" s="438"/>
      <c r="AW829" s="440"/>
      <c r="AX829" s="647" t="str">
        <f t="shared" si="298"/>
        <v/>
      </c>
      <c r="AY829" s="647" t="str">
        <f t="shared" si="299"/>
        <v/>
      </c>
      <c r="BA829" s="593">
        <f t="shared" si="300"/>
        <v>0</v>
      </c>
      <c r="BB829" s="593">
        <f t="shared" si="301"/>
        <v>0</v>
      </c>
      <c r="BC829" s="593">
        <f t="shared" si="302"/>
        <v>0</v>
      </c>
      <c r="BD829" s="593">
        <f t="shared" si="303"/>
        <v>0</v>
      </c>
      <c r="BE829" s="593">
        <f t="shared" si="304"/>
        <v>0</v>
      </c>
      <c r="BF829" s="593">
        <f t="shared" si="305"/>
        <v>0</v>
      </c>
      <c r="BG829" s="593">
        <f t="shared" si="306"/>
        <v>0</v>
      </c>
      <c r="BH829" s="593">
        <f t="shared" si="307"/>
        <v>0</v>
      </c>
      <c r="BI829" s="593">
        <f t="shared" si="308"/>
        <v>0</v>
      </c>
      <c r="BJ829" s="593">
        <f t="shared" si="309"/>
        <v>0</v>
      </c>
      <c r="BK829" s="593">
        <f t="shared" si="310"/>
        <v>0</v>
      </c>
      <c r="BL829" s="593">
        <f t="shared" si="311"/>
        <v>0</v>
      </c>
      <c r="BM829" s="593">
        <f t="shared" si="312"/>
        <v>0</v>
      </c>
      <c r="BO829" s="593">
        <f t="shared" si="313"/>
        <v>0</v>
      </c>
      <c r="CP829" s="592"/>
      <c r="CQ829" s="592"/>
    </row>
    <row r="830" spans="1:95" ht="37.5" customHeight="1" x14ac:dyDescent="0.15">
      <c r="A830" s="740" t="str">
        <f>IF(B830&lt;&gt;"",設定!$C$4,"")</f>
        <v/>
      </c>
      <c r="B830" s="741" t="str">
        <f t="shared" si="297"/>
        <v/>
      </c>
      <c r="C830" s="445">
        <f t="shared" si="296"/>
        <v>818</v>
      </c>
      <c r="D830" s="768"/>
      <c r="E830" s="422"/>
      <c r="F830" s="423"/>
      <c r="G830" s="424"/>
      <c r="H830" s="425"/>
      <c r="I830" s="426"/>
      <c r="J830" s="675" t="str">
        <f>IFERROR(IF(I830="","",VLOOKUP(I830,国・地域!A:C,2,FALSE)),"正しい番号を入力してください")</f>
        <v/>
      </c>
      <c r="K830" s="676" t="str">
        <f>IFERROR(IF(I830="","",VLOOKUP(I830,国・地域!A:C,3,FALSE)),"正しい番号を入力してください")</f>
        <v/>
      </c>
      <c r="L830" s="382"/>
      <c r="M830" s="429"/>
      <c r="N830" s="430"/>
      <c r="O830" s="430"/>
      <c r="P830" s="430"/>
      <c r="Q830" s="430"/>
      <c r="R830" s="430"/>
      <c r="S830" s="430"/>
      <c r="T830" s="430"/>
      <c r="U830" s="431"/>
      <c r="V830" s="432"/>
      <c r="W830" s="431"/>
      <c r="X830" s="432"/>
      <c r="Y830" s="433"/>
      <c r="Z830" s="434"/>
      <c r="AA830" s="435"/>
      <c r="AB830" s="436"/>
      <c r="AC830" s="435"/>
      <c r="AD830" s="434"/>
      <c r="AE830" s="437"/>
      <c r="AF830" s="436"/>
      <c r="AG830" s="435"/>
      <c r="AH830" s="434"/>
      <c r="AI830" s="437"/>
      <c r="AJ830" s="436"/>
      <c r="AK830" s="435"/>
      <c r="AL830" s="434"/>
      <c r="AM830" s="422"/>
      <c r="AN830" s="424"/>
      <c r="AO830" s="382"/>
      <c r="AP830" s="422"/>
      <c r="AQ830" s="424"/>
      <c r="AR830" s="438"/>
      <c r="AS830" s="439"/>
      <c r="AT830" s="422"/>
      <c r="AU830" s="424"/>
      <c r="AV830" s="438"/>
      <c r="AW830" s="440"/>
      <c r="AX830" s="647" t="str">
        <f t="shared" si="298"/>
        <v/>
      </c>
      <c r="AY830" s="647" t="str">
        <f t="shared" si="299"/>
        <v/>
      </c>
      <c r="BA830" s="593">
        <f t="shared" si="300"/>
        <v>0</v>
      </c>
      <c r="BB830" s="593">
        <f t="shared" si="301"/>
        <v>0</v>
      </c>
      <c r="BC830" s="593">
        <f t="shared" si="302"/>
        <v>0</v>
      </c>
      <c r="BD830" s="593">
        <f t="shared" si="303"/>
        <v>0</v>
      </c>
      <c r="BE830" s="593">
        <f t="shared" si="304"/>
        <v>0</v>
      </c>
      <c r="BF830" s="593">
        <f t="shared" si="305"/>
        <v>0</v>
      </c>
      <c r="BG830" s="593">
        <f t="shared" si="306"/>
        <v>0</v>
      </c>
      <c r="BH830" s="593">
        <f t="shared" si="307"/>
        <v>0</v>
      </c>
      <c r="BI830" s="593">
        <f t="shared" si="308"/>
        <v>0</v>
      </c>
      <c r="BJ830" s="593">
        <f t="shared" si="309"/>
        <v>0</v>
      </c>
      <c r="BK830" s="593">
        <f t="shared" si="310"/>
        <v>0</v>
      </c>
      <c r="BL830" s="593">
        <f t="shared" si="311"/>
        <v>0</v>
      </c>
      <c r="BM830" s="593">
        <f t="shared" si="312"/>
        <v>0</v>
      </c>
      <c r="BO830" s="593">
        <f t="shared" si="313"/>
        <v>0</v>
      </c>
      <c r="CP830" s="592"/>
      <c r="CQ830" s="592"/>
    </row>
    <row r="831" spans="1:95" ht="37.5" customHeight="1" x14ac:dyDescent="0.15">
      <c r="A831" s="740" t="str">
        <f>IF(B831&lt;&gt;"",設定!$C$4,"")</f>
        <v/>
      </c>
      <c r="B831" s="741" t="str">
        <f t="shared" si="297"/>
        <v/>
      </c>
      <c r="C831" s="445">
        <f t="shared" si="296"/>
        <v>819</v>
      </c>
      <c r="D831" s="768"/>
      <c r="E831" s="422"/>
      <c r="F831" s="423"/>
      <c r="G831" s="424"/>
      <c r="H831" s="425"/>
      <c r="I831" s="426"/>
      <c r="J831" s="675" t="str">
        <f>IFERROR(IF(I831="","",VLOOKUP(I831,国・地域!A:C,2,FALSE)),"正しい番号を入力してください")</f>
        <v/>
      </c>
      <c r="K831" s="676" t="str">
        <f>IFERROR(IF(I831="","",VLOOKUP(I831,国・地域!A:C,3,FALSE)),"正しい番号を入力してください")</f>
        <v/>
      </c>
      <c r="L831" s="382"/>
      <c r="M831" s="429"/>
      <c r="N831" s="430"/>
      <c r="O831" s="430"/>
      <c r="P831" s="430"/>
      <c r="Q831" s="430"/>
      <c r="R831" s="430"/>
      <c r="S831" s="430"/>
      <c r="T831" s="430"/>
      <c r="U831" s="431"/>
      <c r="V831" s="432"/>
      <c r="W831" s="431"/>
      <c r="X831" s="432"/>
      <c r="Y831" s="433"/>
      <c r="Z831" s="434"/>
      <c r="AA831" s="435"/>
      <c r="AB831" s="436"/>
      <c r="AC831" s="435"/>
      <c r="AD831" s="434"/>
      <c r="AE831" s="437"/>
      <c r="AF831" s="436"/>
      <c r="AG831" s="435"/>
      <c r="AH831" s="434"/>
      <c r="AI831" s="437"/>
      <c r="AJ831" s="436"/>
      <c r="AK831" s="435"/>
      <c r="AL831" s="434"/>
      <c r="AM831" s="422"/>
      <c r="AN831" s="424"/>
      <c r="AO831" s="382"/>
      <c r="AP831" s="422"/>
      <c r="AQ831" s="424"/>
      <c r="AR831" s="438"/>
      <c r="AS831" s="439"/>
      <c r="AT831" s="422"/>
      <c r="AU831" s="424"/>
      <c r="AV831" s="438"/>
      <c r="AW831" s="440"/>
      <c r="AX831" s="647" t="str">
        <f t="shared" si="298"/>
        <v/>
      </c>
      <c r="AY831" s="647" t="str">
        <f t="shared" si="299"/>
        <v/>
      </c>
      <c r="BA831" s="593">
        <f t="shared" si="300"/>
        <v>0</v>
      </c>
      <c r="BB831" s="593">
        <f t="shared" si="301"/>
        <v>0</v>
      </c>
      <c r="BC831" s="593">
        <f t="shared" si="302"/>
        <v>0</v>
      </c>
      <c r="BD831" s="593">
        <f t="shared" si="303"/>
        <v>0</v>
      </c>
      <c r="BE831" s="593">
        <f t="shared" si="304"/>
        <v>0</v>
      </c>
      <c r="BF831" s="593">
        <f t="shared" si="305"/>
        <v>0</v>
      </c>
      <c r="BG831" s="593">
        <f t="shared" si="306"/>
        <v>0</v>
      </c>
      <c r="BH831" s="593">
        <f t="shared" si="307"/>
        <v>0</v>
      </c>
      <c r="BI831" s="593">
        <f t="shared" si="308"/>
        <v>0</v>
      </c>
      <c r="BJ831" s="593">
        <f t="shared" si="309"/>
        <v>0</v>
      </c>
      <c r="BK831" s="593">
        <f t="shared" si="310"/>
        <v>0</v>
      </c>
      <c r="BL831" s="593">
        <f t="shared" si="311"/>
        <v>0</v>
      </c>
      <c r="BM831" s="593">
        <f t="shared" si="312"/>
        <v>0</v>
      </c>
      <c r="BO831" s="593">
        <f t="shared" si="313"/>
        <v>0</v>
      </c>
      <c r="CP831" s="592"/>
      <c r="CQ831" s="592"/>
    </row>
    <row r="832" spans="1:95" ht="37.5" customHeight="1" x14ac:dyDescent="0.15">
      <c r="A832" s="740" t="str">
        <f>IF(B832&lt;&gt;"",設定!$C$4,"")</f>
        <v/>
      </c>
      <c r="B832" s="741" t="str">
        <f t="shared" si="297"/>
        <v/>
      </c>
      <c r="C832" s="445">
        <f t="shared" si="296"/>
        <v>820</v>
      </c>
      <c r="D832" s="768"/>
      <c r="E832" s="422"/>
      <c r="F832" s="423"/>
      <c r="G832" s="424"/>
      <c r="H832" s="425"/>
      <c r="I832" s="426"/>
      <c r="J832" s="675" t="str">
        <f>IFERROR(IF(I832="","",VLOOKUP(I832,国・地域!A:C,2,FALSE)),"正しい番号を入力してください")</f>
        <v/>
      </c>
      <c r="K832" s="676" t="str">
        <f>IFERROR(IF(I832="","",VLOOKUP(I832,国・地域!A:C,3,FALSE)),"正しい番号を入力してください")</f>
        <v/>
      </c>
      <c r="L832" s="382"/>
      <c r="M832" s="429"/>
      <c r="N832" s="430"/>
      <c r="O832" s="430"/>
      <c r="P832" s="430"/>
      <c r="Q832" s="430"/>
      <c r="R832" s="430"/>
      <c r="S832" s="430"/>
      <c r="T832" s="430"/>
      <c r="U832" s="431"/>
      <c r="V832" s="432"/>
      <c r="W832" s="431"/>
      <c r="X832" s="432"/>
      <c r="Y832" s="433"/>
      <c r="Z832" s="434"/>
      <c r="AA832" s="435"/>
      <c r="AB832" s="436"/>
      <c r="AC832" s="435"/>
      <c r="AD832" s="434"/>
      <c r="AE832" s="437"/>
      <c r="AF832" s="436"/>
      <c r="AG832" s="435"/>
      <c r="AH832" s="434"/>
      <c r="AI832" s="437"/>
      <c r="AJ832" s="436"/>
      <c r="AK832" s="435"/>
      <c r="AL832" s="434"/>
      <c r="AM832" s="422"/>
      <c r="AN832" s="424"/>
      <c r="AO832" s="382"/>
      <c r="AP832" s="422"/>
      <c r="AQ832" s="424"/>
      <c r="AR832" s="438"/>
      <c r="AS832" s="439"/>
      <c r="AT832" s="422"/>
      <c r="AU832" s="424"/>
      <c r="AV832" s="438"/>
      <c r="AW832" s="440"/>
      <c r="AX832" s="647" t="str">
        <f t="shared" si="298"/>
        <v/>
      </c>
      <c r="AY832" s="647" t="str">
        <f t="shared" si="299"/>
        <v/>
      </c>
      <c r="BA832" s="593">
        <f t="shared" si="300"/>
        <v>0</v>
      </c>
      <c r="BB832" s="593">
        <f t="shared" si="301"/>
        <v>0</v>
      </c>
      <c r="BC832" s="593">
        <f t="shared" si="302"/>
        <v>0</v>
      </c>
      <c r="BD832" s="593">
        <f t="shared" si="303"/>
        <v>0</v>
      </c>
      <c r="BE832" s="593">
        <f t="shared" si="304"/>
        <v>0</v>
      </c>
      <c r="BF832" s="593">
        <f t="shared" si="305"/>
        <v>0</v>
      </c>
      <c r="BG832" s="593">
        <f t="shared" si="306"/>
        <v>0</v>
      </c>
      <c r="BH832" s="593">
        <f t="shared" si="307"/>
        <v>0</v>
      </c>
      <c r="BI832" s="593">
        <f t="shared" si="308"/>
        <v>0</v>
      </c>
      <c r="BJ832" s="593">
        <f t="shared" si="309"/>
        <v>0</v>
      </c>
      <c r="BK832" s="593">
        <f t="shared" si="310"/>
        <v>0</v>
      </c>
      <c r="BL832" s="593">
        <f t="shared" si="311"/>
        <v>0</v>
      </c>
      <c r="BM832" s="593">
        <f t="shared" si="312"/>
        <v>0</v>
      </c>
      <c r="BO832" s="593">
        <f t="shared" si="313"/>
        <v>0</v>
      </c>
      <c r="CP832" s="592"/>
      <c r="CQ832" s="592"/>
    </row>
    <row r="833" spans="1:95" ht="37.5" customHeight="1" x14ac:dyDescent="0.15">
      <c r="A833" s="740" t="str">
        <f>IF(B833&lt;&gt;"",設定!$C$4,"")</f>
        <v/>
      </c>
      <c r="B833" s="741" t="str">
        <f t="shared" si="297"/>
        <v/>
      </c>
      <c r="C833" s="445">
        <f t="shared" si="296"/>
        <v>821</v>
      </c>
      <c r="D833" s="768"/>
      <c r="E833" s="422"/>
      <c r="F833" s="423"/>
      <c r="G833" s="424"/>
      <c r="H833" s="425"/>
      <c r="I833" s="426"/>
      <c r="J833" s="675" t="str">
        <f>IFERROR(IF(I833="","",VLOOKUP(I833,国・地域!A:C,2,FALSE)),"正しい番号を入力してください")</f>
        <v/>
      </c>
      <c r="K833" s="676" t="str">
        <f>IFERROR(IF(I833="","",VLOOKUP(I833,国・地域!A:C,3,FALSE)),"正しい番号を入力してください")</f>
        <v/>
      </c>
      <c r="L833" s="382"/>
      <c r="M833" s="429"/>
      <c r="N833" s="430"/>
      <c r="O833" s="430"/>
      <c r="P833" s="430"/>
      <c r="Q833" s="430"/>
      <c r="R833" s="430"/>
      <c r="S833" s="430"/>
      <c r="T833" s="430"/>
      <c r="U833" s="431"/>
      <c r="V833" s="432"/>
      <c r="W833" s="431"/>
      <c r="X833" s="432"/>
      <c r="Y833" s="433"/>
      <c r="Z833" s="434"/>
      <c r="AA833" s="435"/>
      <c r="AB833" s="436"/>
      <c r="AC833" s="435"/>
      <c r="AD833" s="434"/>
      <c r="AE833" s="437"/>
      <c r="AF833" s="436"/>
      <c r="AG833" s="435"/>
      <c r="AH833" s="434"/>
      <c r="AI833" s="437"/>
      <c r="AJ833" s="436"/>
      <c r="AK833" s="435"/>
      <c r="AL833" s="434"/>
      <c r="AM833" s="422"/>
      <c r="AN833" s="424"/>
      <c r="AO833" s="382"/>
      <c r="AP833" s="422"/>
      <c r="AQ833" s="424"/>
      <c r="AR833" s="438"/>
      <c r="AS833" s="439"/>
      <c r="AT833" s="422"/>
      <c r="AU833" s="424"/>
      <c r="AV833" s="438"/>
      <c r="AW833" s="440"/>
      <c r="AX833" s="647" t="str">
        <f t="shared" si="298"/>
        <v/>
      </c>
      <c r="AY833" s="647" t="str">
        <f t="shared" si="299"/>
        <v/>
      </c>
      <c r="BA833" s="593">
        <f t="shared" si="300"/>
        <v>0</v>
      </c>
      <c r="BB833" s="593">
        <f t="shared" si="301"/>
        <v>0</v>
      </c>
      <c r="BC833" s="593">
        <f t="shared" si="302"/>
        <v>0</v>
      </c>
      <c r="BD833" s="593">
        <f t="shared" si="303"/>
        <v>0</v>
      </c>
      <c r="BE833" s="593">
        <f t="shared" si="304"/>
        <v>0</v>
      </c>
      <c r="BF833" s="593">
        <f t="shared" si="305"/>
        <v>0</v>
      </c>
      <c r="BG833" s="593">
        <f t="shared" si="306"/>
        <v>0</v>
      </c>
      <c r="BH833" s="593">
        <f t="shared" si="307"/>
        <v>0</v>
      </c>
      <c r="BI833" s="593">
        <f t="shared" si="308"/>
        <v>0</v>
      </c>
      <c r="BJ833" s="593">
        <f t="shared" si="309"/>
        <v>0</v>
      </c>
      <c r="BK833" s="593">
        <f t="shared" si="310"/>
        <v>0</v>
      </c>
      <c r="BL833" s="593">
        <f t="shared" si="311"/>
        <v>0</v>
      </c>
      <c r="BM833" s="593">
        <f t="shared" si="312"/>
        <v>0</v>
      </c>
      <c r="BO833" s="593">
        <f t="shared" si="313"/>
        <v>0</v>
      </c>
      <c r="CP833" s="592"/>
      <c r="CQ833" s="592"/>
    </row>
    <row r="834" spans="1:95" ht="37.5" customHeight="1" x14ac:dyDescent="0.15">
      <c r="A834" s="740" t="str">
        <f>IF(B834&lt;&gt;"",設定!$C$4,"")</f>
        <v/>
      </c>
      <c r="B834" s="741" t="str">
        <f t="shared" si="297"/>
        <v/>
      </c>
      <c r="C834" s="445">
        <f t="shared" si="296"/>
        <v>822</v>
      </c>
      <c r="D834" s="768"/>
      <c r="E834" s="422"/>
      <c r="F834" s="423"/>
      <c r="G834" s="424"/>
      <c r="H834" s="425"/>
      <c r="I834" s="426"/>
      <c r="J834" s="675" t="str">
        <f>IFERROR(IF(I834="","",VLOOKUP(I834,国・地域!A:C,2,FALSE)),"正しい番号を入力してください")</f>
        <v/>
      </c>
      <c r="K834" s="676" t="str">
        <f>IFERROR(IF(I834="","",VLOOKUP(I834,国・地域!A:C,3,FALSE)),"正しい番号を入力してください")</f>
        <v/>
      </c>
      <c r="L834" s="382"/>
      <c r="M834" s="429"/>
      <c r="N834" s="430"/>
      <c r="O834" s="430"/>
      <c r="P834" s="430"/>
      <c r="Q834" s="430"/>
      <c r="R834" s="430"/>
      <c r="S834" s="430"/>
      <c r="T834" s="430"/>
      <c r="U834" s="431"/>
      <c r="V834" s="432"/>
      <c r="W834" s="431"/>
      <c r="X834" s="432"/>
      <c r="Y834" s="433"/>
      <c r="Z834" s="434"/>
      <c r="AA834" s="435"/>
      <c r="AB834" s="436"/>
      <c r="AC834" s="435"/>
      <c r="AD834" s="434"/>
      <c r="AE834" s="437"/>
      <c r="AF834" s="436"/>
      <c r="AG834" s="435"/>
      <c r="AH834" s="434"/>
      <c r="AI834" s="437"/>
      <c r="AJ834" s="436"/>
      <c r="AK834" s="435"/>
      <c r="AL834" s="434"/>
      <c r="AM834" s="422"/>
      <c r="AN834" s="424"/>
      <c r="AO834" s="382"/>
      <c r="AP834" s="422"/>
      <c r="AQ834" s="424"/>
      <c r="AR834" s="438"/>
      <c r="AS834" s="439"/>
      <c r="AT834" s="422"/>
      <c r="AU834" s="424"/>
      <c r="AV834" s="438"/>
      <c r="AW834" s="440"/>
      <c r="AX834" s="647" t="str">
        <f t="shared" si="298"/>
        <v/>
      </c>
      <c r="AY834" s="647" t="str">
        <f t="shared" si="299"/>
        <v/>
      </c>
      <c r="BA834" s="593">
        <f t="shared" si="300"/>
        <v>0</v>
      </c>
      <c r="BB834" s="593">
        <f t="shared" si="301"/>
        <v>0</v>
      </c>
      <c r="BC834" s="593">
        <f t="shared" si="302"/>
        <v>0</v>
      </c>
      <c r="BD834" s="593">
        <f t="shared" si="303"/>
        <v>0</v>
      </c>
      <c r="BE834" s="593">
        <f t="shared" si="304"/>
        <v>0</v>
      </c>
      <c r="BF834" s="593">
        <f t="shared" si="305"/>
        <v>0</v>
      </c>
      <c r="BG834" s="593">
        <f t="shared" si="306"/>
        <v>0</v>
      </c>
      <c r="BH834" s="593">
        <f t="shared" si="307"/>
        <v>0</v>
      </c>
      <c r="BI834" s="593">
        <f t="shared" si="308"/>
        <v>0</v>
      </c>
      <c r="BJ834" s="593">
        <f t="shared" si="309"/>
        <v>0</v>
      </c>
      <c r="BK834" s="593">
        <f t="shared" si="310"/>
        <v>0</v>
      </c>
      <c r="BL834" s="593">
        <f t="shared" si="311"/>
        <v>0</v>
      </c>
      <c r="BM834" s="593">
        <f t="shared" si="312"/>
        <v>0</v>
      </c>
      <c r="BO834" s="593">
        <f t="shared" si="313"/>
        <v>0</v>
      </c>
      <c r="CP834" s="592"/>
      <c r="CQ834" s="592"/>
    </row>
    <row r="835" spans="1:95" ht="37.5" customHeight="1" x14ac:dyDescent="0.15">
      <c r="A835" s="740" t="str">
        <f>IF(B835&lt;&gt;"",設定!$C$4,"")</f>
        <v/>
      </c>
      <c r="B835" s="741" t="str">
        <f t="shared" si="297"/>
        <v/>
      </c>
      <c r="C835" s="445">
        <f t="shared" si="296"/>
        <v>823</v>
      </c>
      <c r="D835" s="768"/>
      <c r="E835" s="422"/>
      <c r="F835" s="423"/>
      <c r="G835" s="424"/>
      <c r="H835" s="425"/>
      <c r="I835" s="426"/>
      <c r="J835" s="675" t="str">
        <f>IFERROR(IF(I835="","",VLOOKUP(I835,国・地域!A:C,2,FALSE)),"正しい番号を入力してください")</f>
        <v/>
      </c>
      <c r="K835" s="676" t="str">
        <f>IFERROR(IF(I835="","",VLOOKUP(I835,国・地域!A:C,3,FALSE)),"正しい番号を入力してください")</f>
        <v/>
      </c>
      <c r="L835" s="382"/>
      <c r="M835" s="429"/>
      <c r="N835" s="430"/>
      <c r="O835" s="430"/>
      <c r="P835" s="430"/>
      <c r="Q835" s="430"/>
      <c r="R835" s="430"/>
      <c r="S835" s="430"/>
      <c r="T835" s="430"/>
      <c r="U835" s="431"/>
      <c r="V835" s="432"/>
      <c r="W835" s="431"/>
      <c r="X835" s="432"/>
      <c r="Y835" s="433"/>
      <c r="Z835" s="434"/>
      <c r="AA835" s="435"/>
      <c r="AB835" s="436"/>
      <c r="AC835" s="435"/>
      <c r="AD835" s="434"/>
      <c r="AE835" s="437"/>
      <c r="AF835" s="436"/>
      <c r="AG835" s="435"/>
      <c r="AH835" s="434"/>
      <c r="AI835" s="437"/>
      <c r="AJ835" s="436"/>
      <c r="AK835" s="435"/>
      <c r="AL835" s="434"/>
      <c r="AM835" s="422"/>
      <c r="AN835" s="424"/>
      <c r="AO835" s="382"/>
      <c r="AP835" s="422"/>
      <c r="AQ835" s="424"/>
      <c r="AR835" s="438"/>
      <c r="AS835" s="439"/>
      <c r="AT835" s="422"/>
      <c r="AU835" s="424"/>
      <c r="AV835" s="438"/>
      <c r="AW835" s="440"/>
      <c r="AX835" s="647" t="str">
        <f t="shared" si="298"/>
        <v/>
      </c>
      <c r="AY835" s="647" t="str">
        <f t="shared" si="299"/>
        <v/>
      </c>
      <c r="BA835" s="593">
        <f t="shared" si="300"/>
        <v>0</v>
      </c>
      <c r="BB835" s="593">
        <f t="shared" si="301"/>
        <v>0</v>
      </c>
      <c r="BC835" s="593">
        <f t="shared" si="302"/>
        <v>0</v>
      </c>
      <c r="BD835" s="593">
        <f t="shared" si="303"/>
        <v>0</v>
      </c>
      <c r="BE835" s="593">
        <f t="shared" si="304"/>
        <v>0</v>
      </c>
      <c r="BF835" s="593">
        <f t="shared" si="305"/>
        <v>0</v>
      </c>
      <c r="BG835" s="593">
        <f t="shared" si="306"/>
        <v>0</v>
      </c>
      <c r="BH835" s="593">
        <f t="shared" si="307"/>
        <v>0</v>
      </c>
      <c r="BI835" s="593">
        <f t="shared" si="308"/>
        <v>0</v>
      </c>
      <c r="BJ835" s="593">
        <f t="shared" si="309"/>
        <v>0</v>
      </c>
      <c r="BK835" s="593">
        <f t="shared" si="310"/>
        <v>0</v>
      </c>
      <c r="BL835" s="593">
        <f t="shared" si="311"/>
        <v>0</v>
      </c>
      <c r="BM835" s="593">
        <f t="shared" si="312"/>
        <v>0</v>
      </c>
      <c r="BO835" s="593">
        <f t="shared" si="313"/>
        <v>0</v>
      </c>
      <c r="CP835" s="592"/>
      <c r="CQ835" s="592"/>
    </row>
    <row r="836" spans="1:95" ht="37.5" customHeight="1" x14ac:dyDescent="0.15">
      <c r="A836" s="740" t="str">
        <f>IF(B836&lt;&gt;"",設定!$C$4,"")</f>
        <v/>
      </c>
      <c r="B836" s="741" t="str">
        <f t="shared" si="297"/>
        <v/>
      </c>
      <c r="C836" s="445">
        <f t="shared" si="296"/>
        <v>824</v>
      </c>
      <c r="D836" s="768"/>
      <c r="E836" s="422"/>
      <c r="F836" s="423"/>
      <c r="G836" s="424"/>
      <c r="H836" s="425"/>
      <c r="I836" s="426"/>
      <c r="J836" s="675" t="str">
        <f>IFERROR(IF(I836="","",VLOOKUP(I836,国・地域!A:C,2,FALSE)),"正しい番号を入力してください")</f>
        <v/>
      </c>
      <c r="K836" s="676" t="str">
        <f>IFERROR(IF(I836="","",VLOOKUP(I836,国・地域!A:C,3,FALSE)),"正しい番号を入力してください")</f>
        <v/>
      </c>
      <c r="L836" s="382"/>
      <c r="M836" s="429"/>
      <c r="N836" s="430"/>
      <c r="O836" s="430"/>
      <c r="P836" s="430"/>
      <c r="Q836" s="430"/>
      <c r="R836" s="430"/>
      <c r="S836" s="430"/>
      <c r="T836" s="430"/>
      <c r="U836" s="431"/>
      <c r="V836" s="432"/>
      <c r="W836" s="431"/>
      <c r="X836" s="432"/>
      <c r="Y836" s="433"/>
      <c r="Z836" s="434"/>
      <c r="AA836" s="435"/>
      <c r="AB836" s="436"/>
      <c r="AC836" s="435"/>
      <c r="AD836" s="434"/>
      <c r="AE836" s="437"/>
      <c r="AF836" s="436"/>
      <c r="AG836" s="435"/>
      <c r="AH836" s="434"/>
      <c r="AI836" s="437"/>
      <c r="AJ836" s="436"/>
      <c r="AK836" s="435"/>
      <c r="AL836" s="434"/>
      <c r="AM836" s="422"/>
      <c r="AN836" s="424"/>
      <c r="AO836" s="382"/>
      <c r="AP836" s="422"/>
      <c r="AQ836" s="424"/>
      <c r="AR836" s="438"/>
      <c r="AS836" s="439"/>
      <c r="AT836" s="422"/>
      <c r="AU836" s="424"/>
      <c r="AV836" s="438"/>
      <c r="AW836" s="440"/>
      <c r="AX836" s="647" t="str">
        <f t="shared" si="298"/>
        <v/>
      </c>
      <c r="AY836" s="647" t="str">
        <f t="shared" si="299"/>
        <v/>
      </c>
      <c r="BA836" s="593">
        <f t="shared" si="300"/>
        <v>0</v>
      </c>
      <c r="BB836" s="593">
        <f t="shared" si="301"/>
        <v>0</v>
      </c>
      <c r="BC836" s="593">
        <f t="shared" si="302"/>
        <v>0</v>
      </c>
      <c r="BD836" s="593">
        <f t="shared" si="303"/>
        <v>0</v>
      </c>
      <c r="BE836" s="593">
        <f t="shared" si="304"/>
        <v>0</v>
      </c>
      <c r="BF836" s="593">
        <f t="shared" si="305"/>
        <v>0</v>
      </c>
      <c r="BG836" s="593">
        <f t="shared" si="306"/>
        <v>0</v>
      </c>
      <c r="BH836" s="593">
        <f t="shared" si="307"/>
        <v>0</v>
      </c>
      <c r="BI836" s="593">
        <f t="shared" si="308"/>
        <v>0</v>
      </c>
      <c r="BJ836" s="593">
        <f t="shared" si="309"/>
        <v>0</v>
      </c>
      <c r="BK836" s="593">
        <f t="shared" si="310"/>
        <v>0</v>
      </c>
      <c r="BL836" s="593">
        <f t="shared" si="311"/>
        <v>0</v>
      </c>
      <c r="BM836" s="593">
        <f t="shared" si="312"/>
        <v>0</v>
      </c>
      <c r="BO836" s="593">
        <f t="shared" si="313"/>
        <v>0</v>
      </c>
      <c r="CP836" s="592"/>
      <c r="CQ836" s="592"/>
    </row>
    <row r="837" spans="1:95" ht="37.5" customHeight="1" x14ac:dyDescent="0.15">
      <c r="A837" s="740" t="str">
        <f>IF(B837&lt;&gt;"",設定!$C$4,"")</f>
        <v/>
      </c>
      <c r="B837" s="741" t="str">
        <f t="shared" si="297"/>
        <v/>
      </c>
      <c r="C837" s="445">
        <f t="shared" si="296"/>
        <v>825</v>
      </c>
      <c r="D837" s="768"/>
      <c r="E837" s="422"/>
      <c r="F837" s="423"/>
      <c r="G837" s="424"/>
      <c r="H837" s="425"/>
      <c r="I837" s="426"/>
      <c r="J837" s="675" t="str">
        <f>IFERROR(IF(I837="","",VLOOKUP(I837,国・地域!A:C,2,FALSE)),"正しい番号を入力してください")</f>
        <v/>
      </c>
      <c r="K837" s="676" t="str">
        <f>IFERROR(IF(I837="","",VLOOKUP(I837,国・地域!A:C,3,FALSE)),"正しい番号を入力してください")</f>
        <v/>
      </c>
      <c r="L837" s="382"/>
      <c r="M837" s="429"/>
      <c r="N837" s="430"/>
      <c r="O837" s="430"/>
      <c r="P837" s="430"/>
      <c r="Q837" s="430"/>
      <c r="R837" s="430"/>
      <c r="S837" s="430"/>
      <c r="T837" s="430"/>
      <c r="U837" s="431"/>
      <c r="V837" s="432"/>
      <c r="W837" s="431"/>
      <c r="X837" s="432"/>
      <c r="Y837" s="433"/>
      <c r="Z837" s="434"/>
      <c r="AA837" s="435"/>
      <c r="AB837" s="436"/>
      <c r="AC837" s="435"/>
      <c r="AD837" s="434"/>
      <c r="AE837" s="437"/>
      <c r="AF837" s="436"/>
      <c r="AG837" s="435"/>
      <c r="AH837" s="434"/>
      <c r="AI837" s="437"/>
      <c r="AJ837" s="436"/>
      <c r="AK837" s="435"/>
      <c r="AL837" s="434"/>
      <c r="AM837" s="422"/>
      <c r="AN837" s="424"/>
      <c r="AO837" s="382"/>
      <c r="AP837" s="422"/>
      <c r="AQ837" s="424"/>
      <c r="AR837" s="438"/>
      <c r="AS837" s="439"/>
      <c r="AT837" s="422"/>
      <c r="AU837" s="424"/>
      <c r="AV837" s="438"/>
      <c r="AW837" s="440"/>
      <c r="AX837" s="647" t="str">
        <f t="shared" si="298"/>
        <v/>
      </c>
      <c r="AY837" s="647" t="str">
        <f t="shared" si="299"/>
        <v/>
      </c>
      <c r="BA837" s="593">
        <f t="shared" si="300"/>
        <v>0</v>
      </c>
      <c r="BB837" s="593">
        <f t="shared" si="301"/>
        <v>0</v>
      </c>
      <c r="BC837" s="593">
        <f t="shared" si="302"/>
        <v>0</v>
      </c>
      <c r="BD837" s="593">
        <f t="shared" si="303"/>
        <v>0</v>
      </c>
      <c r="BE837" s="593">
        <f t="shared" si="304"/>
        <v>0</v>
      </c>
      <c r="BF837" s="593">
        <f t="shared" si="305"/>
        <v>0</v>
      </c>
      <c r="BG837" s="593">
        <f t="shared" si="306"/>
        <v>0</v>
      </c>
      <c r="BH837" s="593">
        <f t="shared" si="307"/>
        <v>0</v>
      </c>
      <c r="BI837" s="593">
        <f t="shared" si="308"/>
        <v>0</v>
      </c>
      <c r="BJ837" s="593">
        <f t="shared" si="309"/>
        <v>0</v>
      </c>
      <c r="BK837" s="593">
        <f t="shared" si="310"/>
        <v>0</v>
      </c>
      <c r="BL837" s="593">
        <f t="shared" si="311"/>
        <v>0</v>
      </c>
      <c r="BM837" s="593">
        <f t="shared" si="312"/>
        <v>0</v>
      </c>
      <c r="BO837" s="593">
        <f t="shared" si="313"/>
        <v>0</v>
      </c>
      <c r="CP837" s="592"/>
      <c r="CQ837" s="592"/>
    </row>
    <row r="838" spans="1:95" ht="37.5" customHeight="1" x14ac:dyDescent="0.15">
      <c r="A838" s="740" t="str">
        <f>IF(B838&lt;&gt;"",設定!$C$4,"")</f>
        <v/>
      </c>
      <c r="B838" s="741" t="str">
        <f t="shared" si="297"/>
        <v/>
      </c>
      <c r="C838" s="445">
        <f t="shared" si="296"/>
        <v>826</v>
      </c>
      <c r="D838" s="768"/>
      <c r="E838" s="422"/>
      <c r="F838" s="423"/>
      <c r="G838" s="424"/>
      <c r="H838" s="425"/>
      <c r="I838" s="426"/>
      <c r="J838" s="675" t="str">
        <f>IFERROR(IF(I838="","",VLOOKUP(I838,国・地域!A:C,2,FALSE)),"正しい番号を入力してください")</f>
        <v/>
      </c>
      <c r="K838" s="676" t="str">
        <f>IFERROR(IF(I838="","",VLOOKUP(I838,国・地域!A:C,3,FALSE)),"正しい番号を入力してください")</f>
        <v/>
      </c>
      <c r="L838" s="382"/>
      <c r="M838" s="429"/>
      <c r="N838" s="430"/>
      <c r="O838" s="430"/>
      <c r="P838" s="430"/>
      <c r="Q838" s="430"/>
      <c r="R838" s="430"/>
      <c r="S838" s="430"/>
      <c r="T838" s="430"/>
      <c r="U838" s="431"/>
      <c r="V838" s="432"/>
      <c r="W838" s="431"/>
      <c r="X838" s="432"/>
      <c r="Y838" s="433"/>
      <c r="Z838" s="434"/>
      <c r="AA838" s="435"/>
      <c r="AB838" s="436"/>
      <c r="AC838" s="435"/>
      <c r="AD838" s="434"/>
      <c r="AE838" s="437"/>
      <c r="AF838" s="436"/>
      <c r="AG838" s="435"/>
      <c r="AH838" s="434"/>
      <c r="AI838" s="437"/>
      <c r="AJ838" s="436"/>
      <c r="AK838" s="435"/>
      <c r="AL838" s="434"/>
      <c r="AM838" s="422"/>
      <c r="AN838" s="424"/>
      <c r="AO838" s="382"/>
      <c r="AP838" s="422"/>
      <c r="AQ838" s="424"/>
      <c r="AR838" s="438"/>
      <c r="AS838" s="439"/>
      <c r="AT838" s="422"/>
      <c r="AU838" s="424"/>
      <c r="AV838" s="438"/>
      <c r="AW838" s="440"/>
      <c r="AX838" s="647" t="str">
        <f t="shared" si="298"/>
        <v/>
      </c>
      <c r="AY838" s="647" t="str">
        <f t="shared" si="299"/>
        <v/>
      </c>
      <c r="BA838" s="593">
        <f t="shared" si="300"/>
        <v>0</v>
      </c>
      <c r="BB838" s="593">
        <f t="shared" si="301"/>
        <v>0</v>
      </c>
      <c r="BC838" s="593">
        <f t="shared" si="302"/>
        <v>0</v>
      </c>
      <c r="BD838" s="593">
        <f t="shared" si="303"/>
        <v>0</v>
      </c>
      <c r="BE838" s="593">
        <f t="shared" si="304"/>
        <v>0</v>
      </c>
      <c r="BF838" s="593">
        <f t="shared" si="305"/>
        <v>0</v>
      </c>
      <c r="BG838" s="593">
        <f t="shared" si="306"/>
        <v>0</v>
      </c>
      <c r="BH838" s="593">
        <f t="shared" si="307"/>
        <v>0</v>
      </c>
      <c r="BI838" s="593">
        <f t="shared" si="308"/>
        <v>0</v>
      </c>
      <c r="BJ838" s="593">
        <f t="shared" si="309"/>
        <v>0</v>
      </c>
      <c r="BK838" s="593">
        <f t="shared" si="310"/>
        <v>0</v>
      </c>
      <c r="BL838" s="593">
        <f t="shared" si="311"/>
        <v>0</v>
      </c>
      <c r="BM838" s="593">
        <f t="shared" si="312"/>
        <v>0</v>
      </c>
      <c r="BO838" s="593">
        <f t="shared" si="313"/>
        <v>0</v>
      </c>
      <c r="CP838" s="592"/>
      <c r="CQ838" s="592"/>
    </row>
    <row r="839" spans="1:95" ht="37.5" customHeight="1" x14ac:dyDescent="0.15">
      <c r="A839" s="740" t="str">
        <f>IF(B839&lt;&gt;"",設定!$C$4,"")</f>
        <v/>
      </c>
      <c r="B839" s="741" t="str">
        <f t="shared" si="297"/>
        <v/>
      </c>
      <c r="C839" s="445">
        <f t="shared" si="296"/>
        <v>827</v>
      </c>
      <c r="D839" s="768"/>
      <c r="E839" s="422"/>
      <c r="F839" s="423"/>
      <c r="G839" s="424"/>
      <c r="H839" s="425"/>
      <c r="I839" s="426"/>
      <c r="J839" s="675" t="str">
        <f>IFERROR(IF(I839="","",VLOOKUP(I839,国・地域!A:C,2,FALSE)),"正しい番号を入力してください")</f>
        <v/>
      </c>
      <c r="K839" s="676" t="str">
        <f>IFERROR(IF(I839="","",VLOOKUP(I839,国・地域!A:C,3,FALSE)),"正しい番号を入力してください")</f>
        <v/>
      </c>
      <c r="L839" s="382"/>
      <c r="M839" s="429"/>
      <c r="N839" s="430"/>
      <c r="O839" s="430"/>
      <c r="P839" s="430"/>
      <c r="Q839" s="430"/>
      <c r="R839" s="430"/>
      <c r="S839" s="430"/>
      <c r="T839" s="430"/>
      <c r="U839" s="431"/>
      <c r="V839" s="432"/>
      <c r="W839" s="431"/>
      <c r="X839" s="432"/>
      <c r="Y839" s="433"/>
      <c r="Z839" s="434"/>
      <c r="AA839" s="435"/>
      <c r="AB839" s="436"/>
      <c r="AC839" s="435"/>
      <c r="AD839" s="434"/>
      <c r="AE839" s="437"/>
      <c r="AF839" s="436"/>
      <c r="AG839" s="435"/>
      <c r="AH839" s="434"/>
      <c r="AI839" s="437"/>
      <c r="AJ839" s="436"/>
      <c r="AK839" s="435"/>
      <c r="AL839" s="434"/>
      <c r="AM839" s="422"/>
      <c r="AN839" s="424"/>
      <c r="AO839" s="382"/>
      <c r="AP839" s="422"/>
      <c r="AQ839" s="424"/>
      <c r="AR839" s="438"/>
      <c r="AS839" s="439"/>
      <c r="AT839" s="422"/>
      <c r="AU839" s="424"/>
      <c r="AV839" s="438"/>
      <c r="AW839" s="440"/>
      <c r="AX839" s="647" t="str">
        <f t="shared" si="298"/>
        <v/>
      </c>
      <c r="AY839" s="647" t="str">
        <f t="shared" si="299"/>
        <v/>
      </c>
      <c r="BA839" s="593">
        <f t="shared" si="300"/>
        <v>0</v>
      </c>
      <c r="BB839" s="593">
        <f t="shared" si="301"/>
        <v>0</v>
      </c>
      <c r="BC839" s="593">
        <f t="shared" si="302"/>
        <v>0</v>
      </c>
      <c r="BD839" s="593">
        <f t="shared" si="303"/>
        <v>0</v>
      </c>
      <c r="BE839" s="593">
        <f t="shared" si="304"/>
        <v>0</v>
      </c>
      <c r="BF839" s="593">
        <f t="shared" si="305"/>
        <v>0</v>
      </c>
      <c r="BG839" s="593">
        <f t="shared" si="306"/>
        <v>0</v>
      </c>
      <c r="BH839" s="593">
        <f t="shared" si="307"/>
        <v>0</v>
      </c>
      <c r="BI839" s="593">
        <f t="shared" si="308"/>
        <v>0</v>
      </c>
      <c r="BJ839" s="593">
        <f t="shared" si="309"/>
        <v>0</v>
      </c>
      <c r="BK839" s="593">
        <f t="shared" si="310"/>
        <v>0</v>
      </c>
      <c r="BL839" s="593">
        <f t="shared" si="311"/>
        <v>0</v>
      </c>
      <c r="BM839" s="593">
        <f t="shared" si="312"/>
        <v>0</v>
      </c>
      <c r="BO839" s="593">
        <f t="shared" si="313"/>
        <v>0</v>
      </c>
      <c r="CP839" s="592"/>
      <c r="CQ839" s="592"/>
    </row>
    <row r="840" spans="1:95" ht="37.5" customHeight="1" x14ac:dyDescent="0.15">
      <c r="A840" s="740" t="str">
        <f>IF(B840&lt;&gt;"",設定!$C$4,"")</f>
        <v/>
      </c>
      <c r="B840" s="741" t="str">
        <f t="shared" si="297"/>
        <v/>
      </c>
      <c r="C840" s="445">
        <f t="shared" si="296"/>
        <v>828</v>
      </c>
      <c r="D840" s="768"/>
      <c r="E840" s="422"/>
      <c r="F840" s="423"/>
      <c r="G840" s="424"/>
      <c r="H840" s="425"/>
      <c r="I840" s="426"/>
      <c r="J840" s="675" t="str">
        <f>IFERROR(IF(I840="","",VLOOKUP(I840,国・地域!A:C,2,FALSE)),"正しい番号を入力してください")</f>
        <v/>
      </c>
      <c r="K840" s="676" t="str">
        <f>IFERROR(IF(I840="","",VLOOKUP(I840,国・地域!A:C,3,FALSE)),"正しい番号を入力してください")</f>
        <v/>
      </c>
      <c r="L840" s="382"/>
      <c r="M840" s="429"/>
      <c r="N840" s="430"/>
      <c r="O840" s="430"/>
      <c r="P840" s="430"/>
      <c r="Q840" s="430"/>
      <c r="R840" s="430"/>
      <c r="S840" s="430"/>
      <c r="T840" s="430"/>
      <c r="U840" s="431"/>
      <c r="V840" s="432"/>
      <c r="W840" s="431"/>
      <c r="X840" s="432"/>
      <c r="Y840" s="433"/>
      <c r="Z840" s="434"/>
      <c r="AA840" s="435"/>
      <c r="AB840" s="436"/>
      <c r="AC840" s="435"/>
      <c r="AD840" s="434"/>
      <c r="AE840" s="437"/>
      <c r="AF840" s="436"/>
      <c r="AG840" s="435"/>
      <c r="AH840" s="434"/>
      <c r="AI840" s="437"/>
      <c r="AJ840" s="436"/>
      <c r="AK840" s="435"/>
      <c r="AL840" s="434"/>
      <c r="AM840" s="422"/>
      <c r="AN840" s="424"/>
      <c r="AO840" s="382"/>
      <c r="AP840" s="422"/>
      <c r="AQ840" s="424"/>
      <c r="AR840" s="438"/>
      <c r="AS840" s="439"/>
      <c r="AT840" s="422"/>
      <c r="AU840" s="424"/>
      <c r="AV840" s="438"/>
      <c r="AW840" s="440"/>
      <c r="AX840" s="647" t="str">
        <f t="shared" si="298"/>
        <v/>
      </c>
      <c r="AY840" s="647" t="str">
        <f t="shared" si="299"/>
        <v/>
      </c>
      <c r="BA840" s="593">
        <f t="shared" si="300"/>
        <v>0</v>
      </c>
      <c r="BB840" s="593">
        <f t="shared" si="301"/>
        <v>0</v>
      </c>
      <c r="BC840" s="593">
        <f t="shared" si="302"/>
        <v>0</v>
      </c>
      <c r="BD840" s="593">
        <f t="shared" si="303"/>
        <v>0</v>
      </c>
      <c r="BE840" s="593">
        <f t="shared" si="304"/>
        <v>0</v>
      </c>
      <c r="BF840" s="593">
        <f t="shared" si="305"/>
        <v>0</v>
      </c>
      <c r="BG840" s="593">
        <f t="shared" si="306"/>
        <v>0</v>
      </c>
      <c r="BH840" s="593">
        <f t="shared" si="307"/>
        <v>0</v>
      </c>
      <c r="BI840" s="593">
        <f t="shared" si="308"/>
        <v>0</v>
      </c>
      <c r="BJ840" s="593">
        <f t="shared" si="309"/>
        <v>0</v>
      </c>
      <c r="BK840" s="593">
        <f t="shared" si="310"/>
        <v>0</v>
      </c>
      <c r="BL840" s="593">
        <f t="shared" si="311"/>
        <v>0</v>
      </c>
      <c r="BM840" s="593">
        <f t="shared" si="312"/>
        <v>0</v>
      </c>
      <c r="BO840" s="593">
        <f t="shared" si="313"/>
        <v>0</v>
      </c>
      <c r="CP840" s="592"/>
      <c r="CQ840" s="592"/>
    </row>
    <row r="841" spans="1:95" ht="37.5" customHeight="1" x14ac:dyDescent="0.15">
      <c r="A841" s="740" t="str">
        <f>IF(B841&lt;&gt;"",設定!$C$4,"")</f>
        <v/>
      </c>
      <c r="B841" s="741" t="str">
        <f t="shared" si="297"/>
        <v/>
      </c>
      <c r="C841" s="445">
        <f t="shared" si="296"/>
        <v>829</v>
      </c>
      <c r="D841" s="768"/>
      <c r="E841" s="422"/>
      <c r="F841" s="423"/>
      <c r="G841" s="424"/>
      <c r="H841" s="425"/>
      <c r="I841" s="426"/>
      <c r="J841" s="675" t="str">
        <f>IFERROR(IF(I841="","",VLOOKUP(I841,国・地域!A:C,2,FALSE)),"正しい番号を入力してください")</f>
        <v/>
      </c>
      <c r="K841" s="676" t="str">
        <f>IFERROR(IF(I841="","",VLOOKUP(I841,国・地域!A:C,3,FALSE)),"正しい番号を入力してください")</f>
        <v/>
      </c>
      <c r="L841" s="382"/>
      <c r="M841" s="429"/>
      <c r="N841" s="430"/>
      <c r="O841" s="430"/>
      <c r="P841" s="430"/>
      <c r="Q841" s="430"/>
      <c r="R841" s="430"/>
      <c r="S841" s="430"/>
      <c r="T841" s="430"/>
      <c r="U841" s="431"/>
      <c r="V841" s="432"/>
      <c r="W841" s="431"/>
      <c r="X841" s="432"/>
      <c r="Y841" s="433"/>
      <c r="Z841" s="434"/>
      <c r="AA841" s="435"/>
      <c r="AB841" s="436"/>
      <c r="AC841" s="435"/>
      <c r="AD841" s="434"/>
      <c r="AE841" s="437"/>
      <c r="AF841" s="436"/>
      <c r="AG841" s="435"/>
      <c r="AH841" s="434"/>
      <c r="AI841" s="437"/>
      <c r="AJ841" s="436"/>
      <c r="AK841" s="435"/>
      <c r="AL841" s="434"/>
      <c r="AM841" s="422"/>
      <c r="AN841" s="424"/>
      <c r="AO841" s="382"/>
      <c r="AP841" s="422"/>
      <c r="AQ841" s="424"/>
      <c r="AR841" s="438"/>
      <c r="AS841" s="439"/>
      <c r="AT841" s="422"/>
      <c r="AU841" s="424"/>
      <c r="AV841" s="438"/>
      <c r="AW841" s="440"/>
      <c r="AX841" s="647" t="str">
        <f t="shared" si="298"/>
        <v/>
      </c>
      <c r="AY841" s="647" t="str">
        <f t="shared" si="299"/>
        <v/>
      </c>
      <c r="BA841" s="593">
        <f t="shared" si="300"/>
        <v>0</v>
      </c>
      <c r="BB841" s="593">
        <f t="shared" si="301"/>
        <v>0</v>
      </c>
      <c r="BC841" s="593">
        <f t="shared" si="302"/>
        <v>0</v>
      </c>
      <c r="BD841" s="593">
        <f t="shared" si="303"/>
        <v>0</v>
      </c>
      <c r="BE841" s="593">
        <f t="shared" si="304"/>
        <v>0</v>
      </c>
      <c r="BF841" s="593">
        <f t="shared" si="305"/>
        <v>0</v>
      </c>
      <c r="BG841" s="593">
        <f t="shared" si="306"/>
        <v>0</v>
      </c>
      <c r="BH841" s="593">
        <f t="shared" si="307"/>
        <v>0</v>
      </c>
      <c r="BI841" s="593">
        <f t="shared" si="308"/>
        <v>0</v>
      </c>
      <c r="BJ841" s="593">
        <f t="shared" si="309"/>
        <v>0</v>
      </c>
      <c r="BK841" s="593">
        <f t="shared" si="310"/>
        <v>0</v>
      </c>
      <c r="BL841" s="593">
        <f t="shared" si="311"/>
        <v>0</v>
      </c>
      <c r="BM841" s="593">
        <f t="shared" si="312"/>
        <v>0</v>
      </c>
      <c r="BO841" s="593">
        <f t="shared" si="313"/>
        <v>0</v>
      </c>
      <c r="CP841" s="592"/>
      <c r="CQ841" s="592"/>
    </row>
    <row r="842" spans="1:95" ht="37.5" customHeight="1" x14ac:dyDescent="0.15">
      <c r="A842" s="740" t="str">
        <f>IF(B842&lt;&gt;"",設定!$C$4,"")</f>
        <v/>
      </c>
      <c r="B842" s="741" t="str">
        <f t="shared" si="297"/>
        <v/>
      </c>
      <c r="C842" s="445">
        <f t="shared" si="296"/>
        <v>830</v>
      </c>
      <c r="D842" s="768"/>
      <c r="E842" s="422"/>
      <c r="F842" s="423"/>
      <c r="G842" s="424"/>
      <c r="H842" s="425"/>
      <c r="I842" s="426"/>
      <c r="J842" s="675" t="str">
        <f>IFERROR(IF(I842="","",VLOOKUP(I842,国・地域!A:C,2,FALSE)),"正しい番号を入力してください")</f>
        <v/>
      </c>
      <c r="K842" s="676" t="str">
        <f>IFERROR(IF(I842="","",VLOOKUP(I842,国・地域!A:C,3,FALSE)),"正しい番号を入力してください")</f>
        <v/>
      </c>
      <c r="L842" s="382"/>
      <c r="M842" s="429"/>
      <c r="N842" s="430"/>
      <c r="O842" s="430"/>
      <c r="P842" s="430"/>
      <c r="Q842" s="430"/>
      <c r="R842" s="430"/>
      <c r="S842" s="430"/>
      <c r="T842" s="430"/>
      <c r="U842" s="431"/>
      <c r="V842" s="432"/>
      <c r="W842" s="431"/>
      <c r="X842" s="432"/>
      <c r="Y842" s="433"/>
      <c r="Z842" s="434"/>
      <c r="AA842" s="435"/>
      <c r="AB842" s="436"/>
      <c r="AC842" s="435"/>
      <c r="AD842" s="434"/>
      <c r="AE842" s="437"/>
      <c r="AF842" s="436"/>
      <c r="AG842" s="435"/>
      <c r="AH842" s="434"/>
      <c r="AI842" s="437"/>
      <c r="AJ842" s="436"/>
      <c r="AK842" s="435"/>
      <c r="AL842" s="434"/>
      <c r="AM842" s="422"/>
      <c r="AN842" s="424"/>
      <c r="AO842" s="382"/>
      <c r="AP842" s="422"/>
      <c r="AQ842" s="424"/>
      <c r="AR842" s="438"/>
      <c r="AS842" s="439"/>
      <c r="AT842" s="422"/>
      <c r="AU842" s="424"/>
      <c r="AV842" s="438"/>
      <c r="AW842" s="440"/>
      <c r="AX842" s="647" t="str">
        <f t="shared" si="298"/>
        <v/>
      </c>
      <c r="AY842" s="647" t="str">
        <f t="shared" si="299"/>
        <v/>
      </c>
      <c r="BA842" s="593">
        <f t="shared" si="300"/>
        <v>0</v>
      </c>
      <c r="BB842" s="593">
        <f t="shared" si="301"/>
        <v>0</v>
      </c>
      <c r="BC842" s="593">
        <f t="shared" si="302"/>
        <v>0</v>
      </c>
      <c r="BD842" s="593">
        <f t="shared" si="303"/>
        <v>0</v>
      </c>
      <c r="BE842" s="593">
        <f t="shared" si="304"/>
        <v>0</v>
      </c>
      <c r="BF842" s="593">
        <f t="shared" si="305"/>
        <v>0</v>
      </c>
      <c r="BG842" s="593">
        <f t="shared" si="306"/>
        <v>0</v>
      </c>
      <c r="BH842" s="593">
        <f t="shared" si="307"/>
        <v>0</v>
      </c>
      <c r="BI842" s="593">
        <f t="shared" si="308"/>
        <v>0</v>
      </c>
      <c r="BJ842" s="593">
        <f t="shared" si="309"/>
        <v>0</v>
      </c>
      <c r="BK842" s="593">
        <f t="shared" si="310"/>
        <v>0</v>
      </c>
      <c r="BL842" s="593">
        <f t="shared" si="311"/>
        <v>0</v>
      </c>
      <c r="BM842" s="593">
        <f t="shared" si="312"/>
        <v>0</v>
      </c>
      <c r="BO842" s="593">
        <f t="shared" si="313"/>
        <v>0</v>
      </c>
      <c r="CP842" s="592"/>
      <c r="CQ842" s="592"/>
    </row>
    <row r="843" spans="1:95" ht="37.5" customHeight="1" x14ac:dyDescent="0.15">
      <c r="A843" s="740" t="str">
        <f>IF(B843&lt;&gt;"",設定!$C$4,"")</f>
        <v/>
      </c>
      <c r="B843" s="741" t="str">
        <f t="shared" si="297"/>
        <v/>
      </c>
      <c r="C843" s="445">
        <f t="shared" si="296"/>
        <v>831</v>
      </c>
      <c r="D843" s="768"/>
      <c r="E843" s="422"/>
      <c r="F843" s="423"/>
      <c r="G843" s="424"/>
      <c r="H843" s="425"/>
      <c r="I843" s="426"/>
      <c r="J843" s="675" t="str">
        <f>IFERROR(IF(I843="","",VLOOKUP(I843,国・地域!A:C,2,FALSE)),"正しい番号を入力してください")</f>
        <v/>
      </c>
      <c r="K843" s="676" t="str">
        <f>IFERROR(IF(I843="","",VLOOKUP(I843,国・地域!A:C,3,FALSE)),"正しい番号を入力してください")</f>
        <v/>
      </c>
      <c r="L843" s="382"/>
      <c r="M843" s="429"/>
      <c r="N843" s="430"/>
      <c r="O843" s="430"/>
      <c r="P843" s="430"/>
      <c r="Q843" s="430"/>
      <c r="R843" s="430"/>
      <c r="S843" s="430"/>
      <c r="T843" s="430"/>
      <c r="U843" s="431"/>
      <c r="V843" s="432"/>
      <c r="W843" s="431"/>
      <c r="X843" s="432"/>
      <c r="Y843" s="433"/>
      <c r="Z843" s="434"/>
      <c r="AA843" s="435"/>
      <c r="AB843" s="436"/>
      <c r="AC843" s="435"/>
      <c r="AD843" s="434"/>
      <c r="AE843" s="437"/>
      <c r="AF843" s="436"/>
      <c r="AG843" s="435"/>
      <c r="AH843" s="434"/>
      <c r="AI843" s="437"/>
      <c r="AJ843" s="436"/>
      <c r="AK843" s="435"/>
      <c r="AL843" s="434"/>
      <c r="AM843" s="422"/>
      <c r="AN843" s="424"/>
      <c r="AO843" s="382"/>
      <c r="AP843" s="422"/>
      <c r="AQ843" s="424"/>
      <c r="AR843" s="438"/>
      <c r="AS843" s="439"/>
      <c r="AT843" s="422"/>
      <c r="AU843" s="424"/>
      <c r="AV843" s="438"/>
      <c r="AW843" s="440"/>
      <c r="AX843" s="647" t="str">
        <f t="shared" si="298"/>
        <v/>
      </c>
      <c r="AY843" s="647" t="str">
        <f t="shared" si="299"/>
        <v/>
      </c>
      <c r="BA843" s="593">
        <f t="shared" si="300"/>
        <v>0</v>
      </c>
      <c r="BB843" s="593">
        <f t="shared" si="301"/>
        <v>0</v>
      </c>
      <c r="BC843" s="593">
        <f t="shared" si="302"/>
        <v>0</v>
      </c>
      <c r="BD843" s="593">
        <f t="shared" si="303"/>
        <v>0</v>
      </c>
      <c r="BE843" s="593">
        <f t="shared" si="304"/>
        <v>0</v>
      </c>
      <c r="BF843" s="593">
        <f t="shared" si="305"/>
        <v>0</v>
      </c>
      <c r="BG843" s="593">
        <f t="shared" si="306"/>
        <v>0</v>
      </c>
      <c r="BH843" s="593">
        <f t="shared" si="307"/>
        <v>0</v>
      </c>
      <c r="BI843" s="593">
        <f t="shared" si="308"/>
        <v>0</v>
      </c>
      <c r="BJ843" s="593">
        <f t="shared" si="309"/>
        <v>0</v>
      </c>
      <c r="BK843" s="593">
        <f t="shared" si="310"/>
        <v>0</v>
      </c>
      <c r="BL843" s="593">
        <f t="shared" si="311"/>
        <v>0</v>
      </c>
      <c r="BM843" s="593">
        <f t="shared" si="312"/>
        <v>0</v>
      </c>
      <c r="BO843" s="593">
        <f t="shared" si="313"/>
        <v>0</v>
      </c>
      <c r="CP843" s="592"/>
      <c r="CQ843" s="592"/>
    </row>
    <row r="844" spans="1:95" ht="37.5" customHeight="1" x14ac:dyDescent="0.15">
      <c r="A844" s="740" t="str">
        <f>IF(B844&lt;&gt;"",設定!$C$4,"")</f>
        <v/>
      </c>
      <c r="B844" s="741" t="str">
        <f t="shared" si="297"/>
        <v/>
      </c>
      <c r="C844" s="445">
        <f t="shared" si="296"/>
        <v>832</v>
      </c>
      <c r="D844" s="768"/>
      <c r="E844" s="422"/>
      <c r="F844" s="423"/>
      <c r="G844" s="424"/>
      <c r="H844" s="425"/>
      <c r="I844" s="426"/>
      <c r="J844" s="675" t="str">
        <f>IFERROR(IF(I844="","",VLOOKUP(I844,国・地域!A:C,2,FALSE)),"正しい番号を入力してください")</f>
        <v/>
      </c>
      <c r="K844" s="676" t="str">
        <f>IFERROR(IF(I844="","",VLOOKUP(I844,国・地域!A:C,3,FALSE)),"正しい番号を入力してください")</f>
        <v/>
      </c>
      <c r="L844" s="382"/>
      <c r="M844" s="429"/>
      <c r="N844" s="430"/>
      <c r="O844" s="430"/>
      <c r="P844" s="430"/>
      <c r="Q844" s="430"/>
      <c r="R844" s="430"/>
      <c r="S844" s="430"/>
      <c r="T844" s="430"/>
      <c r="U844" s="431"/>
      <c r="V844" s="432"/>
      <c r="W844" s="431"/>
      <c r="X844" s="432"/>
      <c r="Y844" s="433"/>
      <c r="Z844" s="434"/>
      <c r="AA844" s="435"/>
      <c r="AB844" s="436"/>
      <c r="AC844" s="435"/>
      <c r="AD844" s="434"/>
      <c r="AE844" s="437"/>
      <c r="AF844" s="436"/>
      <c r="AG844" s="435"/>
      <c r="AH844" s="434"/>
      <c r="AI844" s="437"/>
      <c r="AJ844" s="436"/>
      <c r="AK844" s="435"/>
      <c r="AL844" s="434"/>
      <c r="AM844" s="422"/>
      <c r="AN844" s="424"/>
      <c r="AO844" s="382"/>
      <c r="AP844" s="422"/>
      <c r="AQ844" s="424"/>
      <c r="AR844" s="438"/>
      <c r="AS844" s="439"/>
      <c r="AT844" s="422"/>
      <c r="AU844" s="424"/>
      <c r="AV844" s="438"/>
      <c r="AW844" s="440"/>
      <c r="AX844" s="647" t="str">
        <f t="shared" si="298"/>
        <v/>
      </c>
      <c r="AY844" s="647" t="str">
        <f t="shared" si="299"/>
        <v/>
      </c>
      <c r="BA844" s="593">
        <f t="shared" si="300"/>
        <v>0</v>
      </c>
      <c r="BB844" s="593">
        <f t="shared" si="301"/>
        <v>0</v>
      </c>
      <c r="BC844" s="593">
        <f t="shared" si="302"/>
        <v>0</v>
      </c>
      <c r="BD844" s="593">
        <f t="shared" si="303"/>
        <v>0</v>
      </c>
      <c r="BE844" s="593">
        <f t="shared" si="304"/>
        <v>0</v>
      </c>
      <c r="BF844" s="593">
        <f t="shared" si="305"/>
        <v>0</v>
      </c>
      <c r="BG844" s="593">
        <f t="shared" si="306"/>
        <v>0</v>
      </c>
      <c r="BH844" s="593">
        <f t="shared" si="307"/>
        <v>0</v>
      </c>
      <c r="BI844" s="593">
        <f t="shared" si="308"/>
        <v>0</v>
      </c>
      <c r="BJ844" s="593">
        <f t="shared" si="309"/>
        <v>0</v>
      </c>
      <c r="BK844" s="593">
        <f t="shared" si="310"/>
        <v>0</v>
      </c>
      <c r="BL844" s="593">
        <f t="shared" si="311"/>
        <v>0</v>
      </c>
      <c r="BM844" s="593">
        <f t="shared" si="312"/>
        <v>0</v>
      </c>
      <c r="BO844" s="593">
        <f t="shared" si="313"/>
        <v>0</v>
      </c>
      <c r="CP844" s="592"/>
      <c r="CQ844" s="592"/>
    </row>
    <row r="845" spans="1:95" ht="37.5" customHeight="1" x14ac:dyDescent="0.15">
      <c r="A845" s="740" t="str">
        <f>IF(B845&lt;&gt;"",設定!$C$4,"")</f>
        <v/>
      </c>
      <c r="B845" s="741" t="str">
        <f t="shared" si="297"/>
        <v/>
      </c>
      <c r="C845" s="445">
        <f t="shared" si="296"/>
        <v>833</v>
      </c>
      <c r="D845" s="768"/>
      <c r="E845" s="422"/>
      <c r="F845" s="423"/>
      <c r="G845" s="424"/>
      <c r="H845" s="425"/>
      <c r="I845" s="426"/>
      <c r="J845" s="675" t="str">
        <f>IFERROR(IF(I845="","",VLOOKUP(I845,国・地域!A:C,2,FALSE)),"正しい番号を入力してください")</f>
        <v/>
      </c>
      <c r="K845" s="676" t="str">
        <f>IFERROR(IF(I845="","",VLOOKUP(I845,国・地域!A:C,3,FALSE)),"正しい番号を入力してください")</f>
        <v/>
      </c>
      <c r="L845" s="382"/>
      <c r="M845" s="429"/>
      <c r="N845" s="430"/>
      <c r="O845" s="430"/>
      <c r="P845" s="430"/>
      <c r="Q845" s="430"/>
      <c r="R845" s="430"/>
      <c r="S845" s="430"/>
      <c r="T845" s="430"/>
      <c r="U845" s="431"/>
      <c r="V845" s="432"/>
      <c r="W845" s="431"/>
      <c r="X845" s="432"/>
      <c r="Y845" s="433"/>
      <c r="Z845" s="434"/>
      <c r="AA845" s="435"/>
      <c r="AB845" s="436"/>
      <c r="AC845" s="435"/>
      <c r="AD845" s="434"/>
      <c r="AE845" s="437"/>
      <c r="AF845" s="436"/>
      <c r="AG845" s="435"/>
      <c r="AH845" s="434"/>
      <c r="AI845" s="437"/>
      <c r="AJ845" s="436"/>
      <c r="AK845" s="435"/>
      <c r="AL845" s="434"/>
      <c r="AM845" s="422"/>
      <c r="AN845" s="424"/>
      <c r="AO845" s="382"/>
      <c r="AP845" s="422"/>
      <c r="AQ845" s="424"/>
      <c r="AR845" s="438"/>
      <c r="AS845" s="439"/>
      <c r="AT845" s="422"/>
      <c r="AU845" s="424"/>
      <c r="AV845" s="438"/>
      <c r="AW845" s="440"/>
      <c r="AX845" s="647" t="str">
        <f t="shared" si="298"/>
        <v/>
      </c>
      <c r="AY845" s="647" t="str">
        <f t="shared" si="299"/>
        <v/>
      </c>
      <c r="BA845" s="593">
        <f t="shared" si="300"/>
        <v>0</v>
      </c>
      <c r="BB845" s="593">
        <f t="shared" si="301"/>
        <v>0</v>
      </c>
      <c r="BC845" s="593">
        <f t="shared" si="302"/>
        <v>0</v>
      </c>
      <c r="BD845" s="593">
        <f t="shared" si="303"/>
        <v>0</v>
      </c>
      <c r="BE845" s="593">
        <f t="shared" si="304"/>
        <v>0</v>
      </c>
      <c r="BF845" s="593">
        <f t="shared" si="305"/>
        <v>0</v>
      </c>
      <c r="BG845" s="593">
        <f t="shared" si="306"/>
        <v>0</v>
      </c>
      <c r="BH845" s="593">
        <f t="shared" si="307"/>
        <v>0</v>
      </c>
      <c r="BI845" s="593">
        <f t="shared" si="308"/>
        <v>0</v>
      </c>
      <c r="BJ845" s="593">
        <f t="shared" si="309"/>
        <v>0</v>
      </c>
      <c r="BK845" s="593">
        <f t="shared" si="310"/>
        <v>0</v>
      </c>
      <c r="BL845" s="593">
        <f t="shared" si="311"/>
        <v>0</v>
      </c>
      <c r="BM845" s="593">
        <f t="shared" si="312"/>
        <v>0</v>
      </c>
      <c r="BO845" s="593">
        <f t="shared" si="313"/>
        <v>0</v>
      </c>
      <c r="CP845" s="592"/>
      <c r="CQ845" s="592"/>
    </row>
    <row r="846" spans="1:95" ht="37.5" customHeight="1" x14ac:dyDescent="0.15">
      <c r="A846" s="740" t="str">
        <f>IF(B846&lt;&gt;"",設定!$C$4,"")</f>
        <v/>
      </c>
      <c r="B846" s="741" t="str">
        <f t="shared" si="297"/>
        <v/>
      </c>
      <c r="C846" s="445">
        <f t="shared" ref="C846:C909" si="314">ROW()-12</f>
        <v>834</v>
      </c>
      <c r="D846" s="768"/>
      <c r="E846" s="422"/>
      <c r="F846" s="423"/>
      <c r="G846" s="424"/>
      <c r="H846" s="425"/>
      <c r="I846" s="426"/>
      <c r="J846" s="675" t="str">
        <f>IFERROR(IF(I846="","",VLOOKUP(I846,国・地域!A:C,2,FALSE)),"正しい番号を入力してください")</f>
        <v/>
      </c>
      <c r="K846" s="676" t="str">
        <f>IFERROR(IF(I846="","",VLOOKUP(I846,国・地域!A:C,3,FALSE)),"正しい番号を入力してください")</f>
        <v/>
      </c>
      <c r="L846" s="382"/>
      <c r="M846" s="429"/>
      <c r="N846" s="430"/>
      <c r="O846" s="430"/>
      <c r="P846" s="430"/>
      <c r="Q846" s="430"/>
      <c r="R846" s="430"/>
      <c r="S846" s="430"/>
      <c r="T846" s="430"/>
      <c r="U846" s="431"/>
      <c r="V846" s="432"/>
      <c r="W846" s="431"/>
      <c r="X846" s="432"/>
      <c r="Y846" s="433"/>
      <c r="Z846" s="434"/>
      <c r="AA846" s="435"/>
      <c r="AB846" s="436"/>
      <c r="AC846" s="435"/>
      <c r="AD846" s="434"/>
      <c r="AE846" s="437"/>
      <c r="AF846" s="436"/>
      <c r="AG846" s="435"/>
      <c r="AH846" s="434"/>
      <c r="AI846" s="437"/>
      <c r="AJ846" s="436"/>
      <c r="AK846" s="435"/>
      <c r="AL846" s="434"/>
      <c r="AM846" s="422"/>
      <c r="AN846" s="424"/>
      <c r="AO846" s="382"/>
      <c r="AP846" s="422"/>
      <c r="AQ846" s="424"/>
      <c r="AR846" s="438"/>
      <c r="AS846" s="439"/>
      <c r="AT846" s="422"/>
      <c r="AU846" s="424"/>
      <c r="AV846" s="438"/>
      <c r="AW846" s="440"/>
      <c r="AX846" s="647" t="str">
        <f t="shared" si="298"/>
        <v/>
      </c>
      <c r="AY846" s="647" t="str">
        <f t="shared" si="299"/>
        <v/>
      </c>
      <c r="BA846" s="593">
        <f t="shared" si="300"/>
        <v>0</v>
      </c>
      <c r="BB846" s="593">
        <f t="shared" si="301"/>
        <v>0</v>
      </c>
      <c r="BC846" s="593">
        <f t="shared" si="302"/>
        <v>0</v>
      </c>
      <c r="BD846" s="593">
        <f t="shared" si="303"/>
        <v>0</v>
      </c>
      <c r="BE846" s="593">
        <f t="shared" si="304"/>
        <v>0</v>
      </c>
      <c r="BF846" s="593">
        <f t="shared" si="305"/>
        <v>0</v>
      </c>
      <c r="BG846" s="593">
        <f t="shared" si="306"/>
        <v>0</v>
      </c>
      <c r="BH846" s="593">
        <f t="shared" si="307"/>
        <v>0</v>
      </c>
      <c r="BI846" s="593">
        <f t="shared" si="308"/>
        <v>0</v>
      </c>
      <c r="BJ846" s="593">
        <f t="shared" si="309"/>
        <v>0</v>
      </c>
      <c r="BK846" s="593">
        <f t="shared" si="310"/>
        <v>0</v>
      </c>
      <c r="BL846" s="593">
        <f t="shared" si="311"/>
        <v>0</v>
      </c>
      <c r="BM846" s="593">
        <f t="shared" si="312"/>
        <v>0</v>
      </c>
      <c r="BO846" s="593">
        <f t="shared" si="313"/>
        <v>0</v>
      </c>
      <c r="CP846" s="592"/>
      <c r="CQ846" s="592"/>
    </row>
    <row r="847" spans="1:95" ht="37.5" customHeight="1" x14ac:dyDescent="0.15">
      <c r="A847" s="740" t="str">
        <f>IF(B847&lt;&gt;"",設定!$C$4,"")</f>
        <v/>
      </c>
      <c r="B847" s="741" t="str">
        <f t="shared" si="297"/>
        <v/>
      </c>
      <c r="C847" s="445">
        <f t="shared" si="314"/>
        <v>835</v>
      </c>
      <c r="D847" s="768"/>
      <c r="E847" s="422"/>
      <c r="F847" s="423"/>
      <c r="G847" s="424"/>
      <c r="H847" s="425"/>
      <c r="I847" s="426"/>
      <c r="J847" s="675" t="str">
        <f>IFERROR(IF(I847="","",VLOOKUP(I847,国・地域!A:C,2,FALSE)),"正しい番号を入力してください")</f>
        <v/>
      </c>
      <c r="K847" s="676" t="str">
        <f>IFERROR(IF(I847="","",VLOOKUP(I847,国・地域!A:C,3,FALSE)),"正しい番号を入力してください")</f>
        <v/>
      </c>
      <c r="L847" s="382"/>
      <c r="M847" s="429"/>
      <c r="N847" s="430"/>
      <c r="O847" s="430"/>
      <c r="P847" s="430"/>
      <c r="Q847" s="430"/>
      <c r="R847" s="430"/>
      <c r="S847" s="430"/>
      <c r="T847" s="430"/>
      <c r="U847" s="431"/>
      <c r="V847" s="432"/>
      <c r="W847" s="431"/>
      <c r="X847" s="432"/>
      <c r="Y847" s="433"/>
      <c r="Z847" s="434"/>
      <c r="AA847" s="435"/>
      <c r="AB847" s="436"/>
      <c r="AC847" s="435"/>
      <c r="AD847" s="434"/>
      <c r="AE847" s="437"/>
      <c r="AF847" s="436"/>
      <c r="AG847" s="435"/>
      <c r="AH847" s="434"/>
      <c r="AI847" s="437"/>
      <c r="AJ847" s="436"/>
      <c r="AK847" s="435"/>
      <c r="AL847" s="434"/>
      <c r="AM847" s="422"/>
      <c r="AN847" s="424"/>
      <c r="AO847" s="382"/>
      <c r="AP847" s="422"/>
      <c r="AQ847" s="424"/>
      <c r="AR847" s="438"/>
      <c r="AS847" s="439"/>
      <c r="AT847" s="422"/>
      <c r="AU847" s="424"/>
      <c r="AV847" s="438"/>
      <c r="AW847" s="440"/>
      <c r="AX847" s="647" t="str">
        <f t="shared" si="298"/>
        <v/>
      </c>
      <c r="AY847" s="647" t="str">
        <f t="shared" si="299"/>
        <v/>
      </c>
      <c r="BA847" s="593">
        <f t="shared" si="300"/>
        <v>0</v>
      </c>
      <c r="BB847" s="593">
        <f t="shared" si="301"/>
        <v>0</v>
      </c>
      <c r="BC847" s="593">
        <f t="shared" si="302"/>
        <v>0</v>
      </c>
      <c r="BD847" s="593">
        <f t="shared" si="303"/>
        <v>0</v>
      </c>
      <c r="BE847" s="593">
        <f t="shared" si="304"/>
        <v>0</v>
      </c>
      <c r="BF847" s="593">
        <f t="shared" si="305"/>
        <v>0</v>
      </c>
      <c r="BG847" s="593">
        <f t="shared" si="306"/>
        <v>0</v>
      </c>
      <c r="BH847" s="593">
        <f t="shared" si="307"/>
        <v>0</v>
      </c>
      <c r="BI847" s="593">
        <f t="shared" si="308"/>
        <v>0</v>
      </c>
      <c r="BJ847" s="593">
        <f t="shared" si="309"/>
        <v>0</v>
      </c>
      <c r="BK847" s="593">
        <f t="shared" si="310"/>
        <v>0</v>
      </c>
      <c r="BL847" s="593">
        <f t="shared" si="311"/>
        <v>0</v>
      </c>
      <c r="BM847" s="593">
        <f t="shared" si="312"/>
        <v>0</v>
      </c>
      <c r="BO847" s="593">
        <f t="shared" si="313"/>
        <v>0</v>
      </c>
      <c r="CP847" s="592"/>
      <c r="CQ847" s="592"/>
    </row>
    <row r="848" spans="1:95" ht="37.5" customHeight="1" x14ac:dyDescent="0.15">
      <c r="A848" s="740" t="str">
        <f>IF(B848&lt;&gt;"",設定!$C$4,"")</f>
        <v/>
      </c>
      <c r="B848" s="741" t="str">
        <f t="shared" si="297"/>
        <v/>
      </c>
      <c r="C848" s="445">
        <f t="shared" si="314"/>
        <v>836</v>
      </c>
      <c r="D848" s="768"/>
      <c r="E848" s="422"/>
      <c r="F848" s="423"/>
      <c r="G848" s="424"/>
      <c r="H848" s="425"/>
      <c r="I848" s="426"/>
      <c r="J848" s="675" t="str">
        <f>IFERROR(IF(I848="","",VLOOKUP(I848,国・地域!A:C,2,FALSE)),"正しい番号を入力してください")</f>
        <v/>
      </c>
      <c r="K848" s="676" t="str">
        <f>IFERROR(IF(I848="","",VLOOKUP(I848,国・地域!A:C,3,FALSE)),"正しい番号を入力してください")</f>
        <v/>
      </c>
      <c r="L848" s="382"/>
      <c r="M848" s="429"/>
      <c r="N848" s="430"/>
      <c r="O848" s="430"/>
      <c r="P848" s="430"/>
      <c r="Q848" s="430"/>
      <c r="R848" s="430"/>
      <c r="S848" s="430"/>
      <c r="T848" s="430"/>
      <c r="U848" s="431"/>
      <c r="V848" s="432"/>
      <c r="W848" s="431"/>
      <c r="X848" s="432"/>
      <c r="Y848" s="433"/>
      <c r="Z848" s="434"/>
      <c r="AA848" s="435"/>
      <c r="AB848" s="436"/>
      <c r="AC848" s="435"/>
      <c r="AD848" s="434"/>
      <c r="AE848" s="437"/>
      <c r="AF848" s="436"/>
      <c r="AG848" s="435"/>
      <c r="AH848" s="434"/>
      <c r="AI848" s="437"/>
      <c r="AJ848" s="436"/>
      <c r="AK848" s="435"/>
      <c r="AL848" s="434"/>
      <c r="AM848" s="422"/>
      <c r="AN848" s="424"/>
      <c r="AO848" s="382"/>
      <c r="AP848" s="422"/>
      <c r="AQ848" s="424"/>
      <c r="AR848" s="438"/>
      <c r="AS848" s="439"/>
      <c r="AT848" s="422"/>
      <c r="AU848" s="424"/>
      <c r="AV848" s="438"/>
      <c r="AW848" s="440"/>
      <c r="AX848" s="647" t="str">
        <f t="shared" si="298"/>
        <v/>
      </c>
      <c r="AY848" s="647" t="str">
        <f t="shared" si="299"/>
        <v/>
      </c>
      <c r="BA848" s="593">
        <f t="shared" si="300"/>
        <v>0</v>
      </c>
      <c r="BB848" s="593">
        <f t="shared" si="301"/>
        <v>0</v>
      </c>
      <c r="BC848" s="593">
        <f t="shared" si="302"/>
        <v>0</v>
      </c>
      <c r="BD848" s="593">
        <f t="shared" si="303"/>
        <v>0</v>
      </c>
      <c r="BE848" s="593">
        <f t="shared" si="304"/>
        <v>0</v>
      </c>
      <c r="BF848" s="593">
        <f t="shared" si="305"/>
        <v>0</v>
      </c>
      <c r="BG848" s="593">
        <f t="shared" si="306"/>
        <v>0</v>
      </c>
      <c r="BH848" s="593">
        <f t="shared" si="307"/>
        <v>0</v>
      </c>
      <c r="BI848" s="593">
        <f t="shared" si="308"/>
        <v>0</v>
      </c>
      <c r="BJ848" s="593">
        <f t="shared" si="309"/>
        <v>0</v>
      </c>
      <c r="BK848" s="593">
        <f t="shared" si="310"/>
        <v>0</v>
      </c>
      <c r="BL848" s="593">
        <f t="shared" si="311"/>
        <v>0</v>
      </c>
      <c r="BM848" s="593">
        <f t="shared" si="312"/>
        <v>0</v>
      </c>
      <c r="BO848" s="593">
        <f t="shared" si="313"/>
        <v>0</v>
      </c>
      <c r="CP848" s="592"/>
      <c r="CQ848" s="592"/>
    </row>
    <row r="849" spans="1:95" ht="37.5" customHeight="1" x14ac:dyDescent="0.15">
      <c r="A849" s="740" t="str">
        <f>IF(B849&lt;&gt;"",設定!$C$4,"")</f>
        <v/>
      </c>
      <c r="B849" s="741" t="str">
        <f t="shared" si="297"/>
        <v/>
      </c>
      <c r="C849" s="445">
        <f t="shared" si="314"/>
        <v>837</v>
      </c>
      <c r="D849" s="768"/>
      <c r="E849" s="422"/>
      <c r="F849" s="423"/>
      <c r="G849" s="424"/>
      <c r="H849" s="425"/>
      <c r="I849" s="426"/>
      <c r="J849" s="675" t="str">
        <f>IFERROR(IF(I849="","",VLOOKUP(I849,国・地域!A:C,2,FALSE)),"正しい番号を入力してください")</f>
        <v/>
      </c>
      <c r="K849" s="676" t="str">
        <f>IFERROR(IF(I849="","",VLOOKUP(I849,国・地域!A:C,3,FALSE)),"正しい番号を入力してください")</f>
        <v/>
      </c>
      <c r="L849" s="382"/>
      <c r="M849" s="429"/>
      <c r="N849" s="430"/>
      <c r="O849" s="430"/>
      <c r="P849" s="430"/>
      <c r="Q849" s="430"/>
      <c r="R849" s="430"/>
      <c r="S849" s="430"/>
      <c r="T849" s="430"/>
      <c r="U849" s="431"/>
      <c r="V849" s="432"/>
      <c r="W849" s="431"/>
      <c r="X849" s="432"/>
      <c r="Y849" s="433"/>
      <c r="Z849" s="434"/>
      <c r="AA849" s="435"/>
      <c r="AB849" s="436"/>
      <c r="AC849" s="435"/>
      <c r="AD849" s="434"/>
      <c r="AE849" s="437"/>
      <c r="AF849" s="436"/>
      <c r="AG849" s="435"/>
      <c r="AH849" s="434"/>
      <c r="AI849" s="437"/>
      <c r="AJ849" s="436"/>
      <c r="AK849" s="435"/>
      <c r="AL849" s="434"/>
      <c r="AM849" s="422"/>
      <c r="AN849" s="424"/>
      <c r="AO849" s="382"/>
      <c r="AP849" s="422"/>
      <c r="AQ849" s="424"/>
      <c r="AR849" s="438"/>
      <c r="AS849" s="439"/>
      <c r="AT849" s="422"/>
      <c r="AU849" s="424"/>
      <c r="AV849" s="438"/>
      <c r="AW849" s="440"/>
      <c r="AX849" s="647" t="str">
        <f t="shared" si="298"/>
        <v/>
      </c>
      <c r="AY849" s="647" t="str">
        <f t="shared" si="299"/>
        <v/>
      </c>
      <c r="BA849" s="593">
        <f t="shared" si="300"/>
        <v>0</v>
      </c>
      <c r="BB849" s="593">
        <f t="shared" si="301"/>
        <v>0</v>
      </c>
      <c r="BC849" s="593">
        <f t="shared" si="302"/>
        <v>0</v>
      </c>
      <c r="BD849" s="593">
        <f t="shared" si="303"/>
        <v>0</v>
      </c>
      <c r="BE849" s="593">
        <f t="shared" si="304"/>
        <v>0</v>
      </c>
      <c r="BF849" s="593">
        <f t="shared" si="305"/>
        <v>0</v>
      </c>
      <c r="BG849" s="593">
        <f t="shared" si="306"/>
        <v>0</v>
      </c>
      <c r="BH849" s="593">
        <f t="shared" si="307"/>
        <v>0</v>
      </c>
      <c r="BI849" s="593">
        <f t="shared" si="308"/>
        <v>0</v>
      </c>
      <c r="BJ849" s="593">
        <f t="shared" si="309"/>
        <v>0</v>
      </c>
      <c r="BK849" s="593">
        <f t="shared" si="310"/>
        <v>0</v>
      </c>
      <c r="BL849" s="593">
        <f t="shared" si="311"/>
        <v>0</v>
      </c>
      <c r="BM849" s="593">
        <f t="shared" si="312"/>
        <v>0</v>
      </c>
      <c r="BO849" s="593">
        <f t="shared" si="313"/>
        <v>0</v>
      </c>
      <c r="CP849" s="592"/>
      <c r="CQ849" s="592"/>
    </row>
    <row r="850" spans="1:95" ht="37.5" customHeight="1" x14ac:dyDescent="0.15">
      <c r="A850" s="740" t="str">
        <f>IF(B850&lt;&gt;"",設定!$C$4,"")</f>
        <v/>
      </c>
      <c r="B850" s="741" t="str">
        <f t="shared" si="297"/>
        <v/>
      </c>
      <c r="C850" s="445">
        <f t="shared" si="314"/>
        <v>838</v>
      </c>
      <c r="D850" s="768"/>
      <c r="E850" s="422"/>
      <c r="F850" s="423"/>
      <c r="G850" s="424"/>
      <c r="H850" s="425"/>
      <c r="I850" s="426"/>
      <c r="J850" s="675" t="str">
        <f>IFERROR(IF(I850="","",VLOOKUP(I850,国・地域!A:C,2,FALSE)),"正しい番号を入力してください")</f>
        <v/>
      </c>
      <c r="K850" s="676" t="str">
        <f>IFERROR(IF(I850="","",VLOOKUP(I850,国・地域!A:C,3,FALSE)),"正しい番号を入力してください")</f>
        <v/>
      </c>
      <c r="L850" s="382"/>
      <c r="M850" s="429"/>
      <c r="N850" s="430"/>
      <c r="O850" s="430"/>
      <c r="P850" s="430"/>
      <c r="Q850" s="430"/>
      <c r="R850" s="430"/>
      <c r="S850" s="430"/>
      <c r="T850" s="430"/>
      <c r="U850" s="431"/>
      <c r="V850" s="432"/>
      <c r="W850" s="431"/>
      <c r="X850" s="432"/>
      <c r="Y850" s="433"/>
      <c r="Z850" s="434"/>
      <c r="AA850" s="435"/>
      <c r="AB850" s="436"/>
      <c r="AC850" s="435"/>
      <c r="AD850" s="434"/>
      <c r="AE850" s="437"/>
      <c r="AF850" s="436"/>
      <c r="AG850" s="435"/>
      <c r="AH850" s="434"/>
      <c r="AI850" s="437"/>
      <c r="AJ850" s="436"/>
      <c r="AK850" s="435"/>
      <c r="AL850" s="434"/>
      <c r="AM850" s="422"/>
      <c r="AN850" s="424"/>
      <c r="AO850" s="382"/>
      <c r="AP850" s="422"/>
      <c r="AQ850" s="424"/>
      <c r="AR850" s="438"/>
      <c r="AS850" s="439"/>
      <c r="AT850" s="422"/>
      <c r="AU850" s="424"/>
      <c r="AV850" s="438"/>
      <c r="AW850" s="440"/>
      <c r="AX850" s="647" t="str">
        <f t="shared" si="298"/>
        <v/>
      </c>
      <c r="AY850" s="647" t="str">
        <f t="shared" si="299"/>
        <v/>
      </c>
      <c r="BA850" s="593">
        <f t="shared" si="300"/>
        <v>0</v>
      </c>
      <c r="BB850" s="593">
        <f t="shared" si="301"/>
        <v>0</v>
      </c>
      <c r="BC850" s="593">
        <f t="shared" si="302"/>
        <v>0</v>
      </c>
      <c r="BD850" s="593">
        <f t="shared" si="303"/>
        <v>0</v>
      </c>
      <c r="BE850" s="593">
        <f t="shared" si="304"/>
        <v>0</v>
      </c>
      <c r="BF850" s="593">
        <f t="shared" si="305"/>
        <v>0</v>
      </c>
      <c r="BG850" s="593">
        <f t="shared" si="306"/>
        <v>0</v>
      </c>
      <c r="BH850" s="593">
        <f t="shared" si="307"/>
        <v>0</v>
      </c>
      <c r="BI850" s="593">
        <f t="shared" si="308"/>
        <v>0</v>
      </c>
      <c r="BJ850" s="593">
        <f t="shared" si="309"/>
        <v>0</v>
      </c>
      <c r="BK850" s="593">
        <f t="shared" si="310"/>
        <v>0</v>
      </c>
      <c r="BL850" s="593">
        <f t="shared" si="311"/>
        <v>0</v>
      </c>
      <c r="BM850" s="593">
        <f t="shared" si="312"/>
        <v>0</v>
      </c>
      <c r="BO850" s="593">
        <f t="shared" si="313"/>
        <v>0</v>
      </c>
      <c r="CP850" s="592"/>
      <c r="CQ850" s="592"/>
    </row>
    <row r="851" spans="1:95" ht="37.5" customHeight="1" x14ac:dyDescent="0.15">
      <c r="A851" s="740" t="str">
        <f>IF(B851&lt;&gt;"",設定!$C$4,"")</f>
        <v/>
      </c>
      <c r="B851" s="741" t="str">
        <f t="shared" si="297"/>
        <v/>
      </c>
      <c r="C851" s="445">
        <f t="shared" si="314"/>
        <v>839</v>
      </c>
      <c r="D851" s="768"/>
      <c r="E851" s="422"/>
      <c r="F851" s="423"/>
      <c r="G851" s="424"/>
      <c r="H851" s="425"/>
      <c r="I851" s="426"/>
      <c r="J851" s="675" t="str">
        <f>IFERROR(IF(I851="","",VLOOKUP(I851,国・地域!A:C,2,FALSE)),"正しい番号を入力してください")</f>
        <v/>
      </c>
      <c r="K851" s="676" t="str">
        <f>IFERROR(IF(I851="","",VLOOKUP(I851,国・地域!A:C,3,FALSE)),"正しい番号を入力してください")</f>
        <v/>
      </c>
      <c r="L851" s="382"/>
      <c r="M851" s="429"/>
      <c r="N851" s="430"/>
      <c r="O851" s="430"/>
      <c r="P851" s="430"/>
      <c r="Q851" s="430"/>
      <c r="R851" s="430"/>
      <c r="S851" s="430"/>
      <c r="T851" s="430"/>
      <c r="U851" s="431"/>
      <c r="V851" s="432"/>
      <c r="W851" s="431"/>
      <c r="X851" s="432"/>
      <c r="Y851" s="433"/>
      <c r="Z851" s="434"/>
      <c r="AA851" s="435"/>
      <c r="AB851" s="436"/>
      <c r="AC851" s="435"/>
      <c r="AD851" s="434"/>
      <c r="AE851" s="437"/>
      <c r="AF851" s="436"/>
      <c r="AG851" s="435"/>
      <c r="AH851" s="434"/>
      <c r="AI851" s="437"/>
      <c r="AJ851" s="436"/>
      <c r="AK851" s="435"/>
      <c r="AL851" s="434"/>
      <c r="AM851" s="422"/>
      <c r="AN851" s="424"/>
      <c r="AO851" s="382"/>
      <c r="AP851" s="422"/>
      <c r="AQ851" s="424"/>
      <c r="AR851" s="438"/>
      <c r="AS851" s="439"/>
      <c r="AT851" s="422"/>
      <c r="AU851" s="424"/>
      <c r="AV851" s="438"/>
      <c r="AW851" s="440"/>
      <c r="AX851" s="647" t="str">
        <f t="shared" si="298"/>
        <v/>
      </c>
      <c r="AY851" s="647" t="str">
        <f t="shared" si="299"/>
        <v/>
      </c>
      <c r="BA851" s="593">
        <f t="shared" si="300"/>
        <v>0</v>
      </c>
      <c r="BB851" s="593">
        <f t="shared" si="301"/>
        <v>0</v>
      </c>
      <c r="BC851" s="593">
        <f t="shared" si="302"/>
        <v>0</v>
      </c>
      <c r="BD851" s="593">
        <f t="shared" si="303"/>
        <v>0</v>
      </c>
      <c r="BE851" s="593">
        <f t="shared" si="304"/>
        <v>0</v>
      </c>
      <c r="BF851" s="593">
        <f t="shared" si="305"/>
        <v>0</v>
      </c>
      <c r="BG851" s="593">
        <f t="shared" si="306"/>
        <v>0</v>
      </c>
      <c r="BH851" s="593">
        <f t="shared" si="307"/>
        <v>0</v>
      </c>
      <c r="BI851" s="593">
        <f t="shared" si="308"/>
        <v>0</v>
      </c>
      <c r="BJ851" s="593">
        <f t="shared" si="309"/>
        <v>0</v>
      </c>
      <c r="BK851" s="593">
        <f t="shared" si="310"/>
        <v>0</v>
      </c>
      <c r="BL851" s="593">
        <f t="shared" si="311"/>
        <v>0</v>
      </c>
      <c r="BM851" s="593">
        <f t="shared" si="312"/>
        <v>0</v>
      </c>
      <c r="BO851" s="593">
        <f t="shared" si="313"/>
        <v>0</v>
      </c>
      <c r="CP851" s="592"/>
      <c r="CQ851" s="592"/>
    </row>
    <row r="852" spans="1:95" ht="37.5" customHeight="1" x14ac:dyDescent="0.15">
      <c r="A852" s="740" t="str">
        <f>IF(B852&lt;&gt;"",設定!$C$4,"")</f>
        <v/>
      </c>
      <c r="B852" s="741" t="str">
        <f t="shared" si="297"/>
        <v/>
      </c>
      <c r="C852" s="445">
        <f t="shared" si="314"/>
        <v>840</v>
      </c>
      <c r="D852" s="768"/>
      <c r="E852" s="422"/>
      <c r="F852" s="423"/>
      <c r="G852" s="424"/>
      <c r="H852" s="425"/>
      <c r="I852" s="426"/>
      <c r="J852" s="675" t="str">
        <f>IFERROR(IF(I852="","",VLOOKUP(I852,国・地域!A:C,2,FALSE)),"正しい番号を入力してください")</f>
        <v/>
      </c>
      <c r="K852" s="676" t="str">
        <f>IFERROR(IF(I852="","",VLOOKUP(I852,国・地域!A:C,3,FALSE)),"正しい番号を入力してください")</f>
        <v/>
      </c>
      <c r="L852" s="382"/>
      <c r="M852" s="429"/>
      <c r="N852" s="430"/>
      <c r="O852" s="430"/>
      <c r="P852" s="430"/>
      <c r="Q852" s="430"/>
      <c r="R852" s="430"/>
      <c r="S852" s="430"/>
      <c r="T852" s="430"/>
      <c r="U852" s="431"/>
      <c r="V852" s="432"/>
      <c r="W852" s="431"/>
      <c r="X852" s="432"/>
      <c r="Y852" s="433"/>
      <c r="Z852" s="434"/>
      <c r="AA852" s="435"/>
      <c r="AB852" s="436"/>
      <c r="AC852" s="435"/>
      <c r="AD852" s="434"/>
      <c r="AE852" s="437"/>
      <c r="AF852" s="436"/>
      <c r="AG852" s="435"/>
      <c r="AH852" s="434"/>
      <c r="AI852" s="437"/>
      <c r="AJ852" s="436"/>
      <c r="AK852" s="435"/>
      <c r="AL852" s="434"/>
      <c r="AM852" s="422"/>
      <c r="AN852" s="424"/>
      <c r="AO852" s="382"/>
      <c r="AP852" s="422"/>
      <c r="AQ852" s="424"/>
      <c r="AR852" s="438"/>
      <c r="AS852" s="439"/>
      <c r="AT852" s="422"/>
      <c r="AU852" s="424"/>
      <c r="AV852" s="438"/>
      <c r="AW852" s="440"/>
      <c r="AX852" s="647" t="str">
        <f t="shared" si="298"/>
        <v/>
      </c>
      <c r="AY852" s="647" t="str">
        <f t="shared" si="299"/>
        <v/>
      </c>
      <c r="BA852" s="593">
        <f t="shared" si="300"/>
        <v>0</v>
      </c>
      <c r="BB852" s="593">
        <f t="shared" si="301"/>
        <v>0</v>
      </c>
      <c r="BC852" s="593">
        <f t="shared" si="302"/>
        <v>0</v>
      </c>
      <c r="BD852" s="593">
        <f t="shared" si="303"/>
        <v>0</v>
      </c>
      <c r="BE852" s="593">
        <f t="shared" si="304"/>
        <v>0</v>
      </c>
      <c r="BF852" s="593">
        <f t="shared" si="305"/>
        <v>0</v>
      </c>
      <c r="BG852" s="593">
        <f t="shared" si="306"/>
        <v>0</v>
      </c>
      <c r="BH852" s="593">
        <f t="shared" si="307"/>
        <v>0</v>
      </c>
      <c r="BI852" s="593">
        <f t="shared" si="308"/>
        <v>0</v>
      </c>
      <c r="BJ852" s="593">
        <f t="shared" si="309"/>
        <v>0</v>
      </c>
      <c r="BK852" s="593">
        <f t="shared" si="310"/>
        <v>0</v>
      </c>
      <c r="BL852" s="593">
        <f t="shared" si="311"/>
        <v>0</v>
      </c>
      <c r="BM852" s="593">
        <f t="shared" si="312"/>
        <v>0</v>
      </c>
      <c r="BO852" s="593">
        <f t="shared" si="313"/>
        <v>0</v>
      </c>
      <c r="CP852" s="592"/>
      <c r="CQ852" s="592"/>
    </row>
    <row r="853" spans="1:95" ht="37.5" customHeight="1" x14ac:dyDescent="0.15">
      <c r="A853" s="740" t="str">
        <f>IF(B853&lt;&gt;"",設定!$C$4,"")</f>
        <v/>
      </c>
      <c r="B853" s="741" t="str">
        <f t="shared" si="297"/>
        <v/>
      </c>
      <c r="C853" s="445">
        <f t="shared" si="314"/>
        <v>841</v>
      </c>
      <c r="D853" s="768"/>
      <c r="E853" s="422"/>
      <c r="F853" s="423"/>
      <c r="G853" s="424"/>
      <c r="H853" s="425"/>
      <c r="I853" s="426"/>
      <c r="J853" s="675" t="str">
        <f>IFERROR(IF(I853="","",VLOOKUP(I853,国・地域!A:C,2,FALSE)),"正しい番号を入力してください")</f>
        <v/>
      </c>
      <c r="K853" s="676" t="str">
        <f>IFERROR(IF(I853="","",VLOOKUP(I853,国・地域!A:C,3,FALSE)),"正しい番号を入力してください")</f>
        <v/>
      </c>
      <c r="L853" s="382"/>
      <c r="M853" s="429"/>
      <c r="N853" s="430"/>
      <c r="O853" s="430"/>
      <c r="P853" s="430"/>
      <c r="Q853" s="430"/>
      <c r="R853" s="430"/>
      <c r="S853" s="430"/>
      <c r="T853" s="430"/>
      <c r="U853" s="431"/>
      <c r="V853" s="432"/>
      <c r="W853" s="431"/>
      <c r="X853" s="432"/>
      <c r="Y853" s="433"/>
      <c r="Z853" s="434"/>
      <c r="AA853" s="435"/>
      <c r="AB853" s="436"/>
      <c r="AC853" s="435"/>
      <c r="AD853" s="434"/>
      <c r="AE853" s="437"/>
      <c r="AF853" s="436"/>
      <c r="AG853" s="435"/>
      <c r="AH853" s="434"/>
      <c r="AI853" s="437"/>
      <c r="AJ853" s="436"/>
      <c r="AK853" s="435"/>
      <c r="AL853" s="434"/>
      <c r="AM853" s="422"/>
      <c r="AN853" s="424"/>
      <c r="AO853" s="382"/>
      <c r="AP853" s="422"/>
      <c r="AQ853" s="424"/>
      <c r="AR853" s="438"/>
      <c r="AS853" s="439"/>
      <c r="AT853" s="422"/>
      <c r="AU853" s="424"/>
      <c r="AV853" s="438"/>
      <c r="AW853" s="440"/>
      <c r="AX853" s="647" t="str">
        <f t="shared" si="298"/>
        <v/>
      </c>
      <c r="AY853" s="647" t="str">
        <f t="shared" si="299"/>
        <v/>
      </c>
      <c r="BA853" s="593">
        <f t="shared" si="300"/>
        <v>0</v>
      </c>
      <c r="BB853" s="593">
        <f t="shared" si="301"/>
        <v>0</v>
      </c>
      <c r="BC853" s="593">
        <f t="shared" si="302"/>
        <v>0</v>
      </c>
      <c r="BD853" s="593">
        <f t="shared" si="303"/>
        <v>0</v>
      </c>
      <c r="BE853" s="593">
        <f t="shared" si="304"/>
        <v>0</v>
      </c>
      <c r="BF853" s="593">
        <f t="shared" si="305"/>
        <v>0</v>
      </c>
      <c r="BG853" s="593">
        <f t="shared" si="306"/>
        <v>0</v>
      </c>
      <c r="BH853" s="593">
        <f t="shared" si="307"/>
        <v>0</v>
      </c>
      <c r="BI853" s="593">
        <f t="shared" si="308"/>
        <v>0</v>
      </c>
      <c r="BJ853" s="593">
        <f t="shared" si="309"/>
        <v>0</v>
      </c>
      <c r="BK853" s="593">
        <f t="shared" si="310"/>
        <v>0</v>
      </c>
      <c r="BL853" s="593">
        <f t="shared" si="311"/>
        <v>0</v>
      </c>
      <c r="BM853" s="593">
        <f t="shared" si="312"/>
        <v>0</v>
      </c>
      <c r="BO853" s="593">
        <f t="shared" si="313"/>
        <v>0</v>
      </c>
      <c r="CP853" s="592"/>
      <c r="CQ853" s="592"/>
    </row>
    <row r="854" spans="1:95" ht="37.5" customHeight="1" x14ac:dyDescent="0.15">
      <c r="A854" s="740" t="str">
        <f>IF(B854&lt;&gt;"",設定!$C$4,"")</f>
        <v/>
      </c>
      <c r="B854" s="741" t="str">
        <f t="shared" si="297"/>
        <v/>
      </c>
      <c r="C854" s="445">
        <f t="shared" si="314"/>
        <v>842</v>
      </c>
      <c r="D854" s="768"/>
      <c r="E854" s="422"/>
      <c r="F854" s="423"/>
      <c r="G854" s="424"/>
      <c r="H854" s="425"/>
      <c r="I854" s="426"/>
      <c r="J854" s="675" t="str">
        <f>IFERROR(IF(I854="","",VLOOKUP(I854,国・地域!A:C,2,FALSE)),"正しい番号を入力してください")</f>
        <v/>
      </c>
      <c r="K854" s="676" t="str">
        <f>IFERROR(IF(I854="","",VLOOKUP(I854,国・地域!A:C,3,FALSE)),"正しい番号を入力してください")</f>
        <v/>
      </c>
      <c r="L854" s="382"/>
      <c r="M854" s="429"/>
      <c r="N854" s="430"/>
      <c r="O854" s="430"/>
      <c r="P854" s="430"/>
      <c r="Q854" s="430"/>
      <c r="R854" s="430"/>
      <c r="S854" s="430"/>
      <c r="T854" s="430"/>
      <c r="U854" s="431"/>
      <c r="V854" s="432"/>
      <c r="W854" s="431"/>
      <c r="X854" s="432"/>
      <c r="Y854" s="433"/>
      <c r="Z854" s="434"/>
      <c r="AA854" s="435"/>
      <c r="AB854" s="436"/>
      <c r="AC854" s="435"/>
      <c r="AD854" s="434"/>
      <c r="AE854" s="437"/>
      <c r="AF854" s="436"/>
      <c r="AG854" s="435"/>
      <c r="AH854" s="434"/>
      <c r="AI854" s="437"/>
      <c r="AJ854" s="436"/>
      <c r="AK854" s="435"/>
      <c r="AL854" s="434"/>
      <c r="AM854" s="422"/>
      <c r="AN854" s="424"/>
      <c r="AO854" s="382"/>
      <c r="AP854" s="422"/>
      <c r="AQ854" s="424"/>
      <c r="AR854" s="438"/>
      <c r="AS854" s="439"/>
      <c r="AT854" s="422"/>
      <c r="AU854" s="424"/>
      <c r="AV854" s="438"/>
      <c r="AW854" s="440"/>
      <c r="AX854" s="647" t="str">
        <f t="shared" si="298"/>
        <v/>
      </c>
      <c r="AY854" s="647" t="str">
        <f t="shared" si="299"/>
        <v/>
      </c>
      <c r="BA854" s="593">
        <f t="shared" si="300"/>
        <v>0</v>
      </c>
      <c r="BB854" s="593">
        <f t="shared" si="301"/>
        <v>0</v>
      </c>
      <c r="BC854" s="593">
        <f t="shared" si="302"/>
        <v>0</v>
      </c>
      <c r="BD854" s="593">
        <f t="shared" si="303"/>
        <v>0</v>
      </c>
      <c r="BE854" s="593">
        <f t="shared" si="304"/>
        <v>0</v>
      </c>
      <c r="BF854" s="593">
        <f t="shared" si="305"/>
        <v>0</v>
      </c>
      <c r="BG854" s="593">
        <f t="shared" si="306"/>
        <v>0</v>
      </c>
      <c r="BH854" s="593">
        <f t="shared" si="307"/>
        <v>0</v>
      </c>
      <c r="BI854" s="593">
        <f t="shared" si="308"/>
        <v>0</v>
      </c>
      <c r="BJ854" s="593">
        <f t="shared" si="309"/>
        <v>0</v>
      </c>
      <c r="BK854" s="593">
        <f t="shared" si="310"/>
        <v>0</v>
      </c>
      <c r="BL854" s="593">
        <f t="shared" si="311"/>
        <v>0</v>
      </c>
      <c r="BM854" s="593">
        <f t="shared" si="312"/>
        <v>0</v>
      </c>
      <c r="BO854" s="593">
        <f t="shared" si="313"/>
        <v>0</v>
      </c>
      <c r="CP854" s="592"/>
      <c r="CQ854" s="592"/>
    </row>
    <row r="855" spans="1:95" ht="37.5" customHeight="1" x14ac:dyDescent="0.15">
      <c r="A855" s="740" t="str">
        <f>IF(B855&lt;&gt;"",設定!$C$4,"")</f>
        <v/>
      </c>
      <c r="B855" s="741" t="str">
        <f t="shared" si="297"/>
        <v/>
      </c>
      <c r="C855" s="445">
        <f t="shared" si="314"/>
        <v>843</v>
      </c>
      <c r="D855" s="768"/>
      <c r="E855" s="422"/>
      <c r="F855" s="423"/>
      <c r="G855" s="424"/>
      <c r="H855" s="425"/>
      <c r="I855" s="426"/>
      <c r="J855" s="675" t="str">
        <f>IFERROR(IF(I855="","",VLOOKUP(I855,国・地域!A:C,2,FALSE)),"正しい番号を入力してください")</f>
        <v/>
      </c>
      <c r="K855" s="676" t="str">
        <f>IFERROR(IF(I855="","",VLOOKUP(I855,国・地域!A:C,3,FALSE)),"正しい番号を入力してください")</f>
        <v/>
      </c>
      <c r="L855" s="382"/>
      <c r="M855" s="429"/>
      <c r="N855" s="430"/>
      <c r="O855" s="430"/>
      <c r="P855" s="430"/>
      <c r="Q855" s="430"/>
      <c r="R855" s="430"/>
      <c r="S855" s="430"/>
      <c r="T855" s="430"/>
      <c r="U855" s="431"/>
      <c r="V855" s="432"/>
      <c r="W855" s="431"/>
      <c r="X855" s="432"/>
      <c r="Y855" s="433"/>
      <c r="Z855" s="434"/>
      <c r="AA855" s="435"/>
      <c r="AB855" s="436"/>
      <c r="AC855" s="435"/>
      <c r="AD855" s="434"/>
      <c r="AE855" s="437"/>
      <c r="AF855" s="436"/>
      <c r="AG855" s="435"/>
      <c r="AH855" s="434"/>
      <c r="AI855" s="437"/>
      <c r="AJ855" s="436"/>
      <c r="AK855" s="435"/>
      <c r="AL855" s="434"/>
      <c r="AM855" s="422"/>
      <c r="AN855" s="424"/>
      <c r="AO855" s="382"/>
      <c r="AP855" s="422"/>
      <c r="AQ855" s="424"/>
      <c r="AR855" s="438"/>
      <c r="AS855" s="439"/>
      <c r="AT855" s="422"/>
      <c r="AU855" s="424"/>
      <c r="AV855" s="438"/>
      <c r="AW855" s="440"/>
      <c r="AX855" s="647" t="str">
        <f t="shared" si="298"/>
        <v/>
      </c>
      <c r="AY855" s="647" t="str">
        <f t="shared" si="299"/>
        <v/>
      </c>
      <c r="BA855" s="593">
        <f t="shared" si="300"/>
        <v>0</v>
      </c>
      <c r="BB855" s="593">
        <f t="shared" si="301"/>
        <v>0</v>
      </c>
      <c r="BC855" s="593">
        <f t="shared" si="302"/>
        <v>0</v>
      </c>
      <c r="BD855" s="593">
        <f t="shared" si="303"/>
        <v>0</v>
      </c>
      <c r="BE855" s="593">
        <f t="shared" si="304"/>
        <v>0</v>
      </c>
      <c r="BF855" s="593">
        <f t="shared" si="305"/>
        <v>0</v>
      </c>
      <c r="BG855" s="593">
        <f t="shared" si="306"/>
        <v>0</v>
      </c>
      <c r="BH855" s="593">
        <f t="shared" si="307"/>
        <v>0</v>
      </c>
      <c r="BI855" s="593">
        <f t="shared" si="308"/>
        <v>0</v>
      </c>
      <c r="BJ855" s="593">
        <f t="shared" si="309"/>
        <v>0</v>
      </c>
      <c r="BK855" s="593">
        <f t="shared" si="310"/>
        <v>0</v>
      </c>
      <c r="BL855" s="593">
        <f t="shared" si="311"/>
        <v>0</v>
      </c>
      <c r="BM855" s="593">
        <f t="shared" si="312"/>
        <v>0</v>
      </c>
      <c r="BO855" s="593">
        <f t="shared" si="313"/>
        <v>0</v>
      </c>
      <c r="CP855" s="592"/>
      <c r="CQ855" s="592"/>
    </row>
    <row r="856" spans="1:95" ht="37.5" customHeight="1" x14ac:dyDescent="0.15">
      <c r="A856" s="740" t="str">
        <f>IF(B856&lt;&gt;"",設定!$C$4,"")</f>
        <v/>
      </c>
      <c r="B856" s="741" t="str">
        <f t="shared" si="297"/>
        <v/>
      </c>
      <c r="C856" s="445">
        <f t="shared" si="314"/>
        <v>844</v>
      </c>
      <c r="D856" s="768"/>
      <c r="E856" s="422"/>
      <c r="F856" s="423"/>
      <c r="G856" s="424"/>
      <c r="H856" s="425"/>
      <c r="I856" s="426"/>
      <c r="J856" s="675" t="str">
        <f>IFERROR(IF(I856="","",VLOOKUP(I856,国・地域!A:C,2,FALSE)),"正しい番号を入力してください")</f>
        <v/>
      </c>
      <c r="K856" s="676" t="str">
        <f>IFERROR(IF(I856="","",VLOOKUP(I856,国・地域!A:C,3,FALSE)),"正しい番号を入力してください")</f>
        <v/>
      </c>
      <c r="L856" s="382"/>
      <c r="M856" s="429"/>
      <c r="N856" s="430"/>
      <c r="O856" s="430"/>
      <c r="P856" s="430"/>
      <c r="Q856" s="430"/>
      <c r="R856" s="430"/>
      <c r="S856" s="430"/>
      <c r="T856" s="430"/>
      <c r="U856" s="431"/>
      <c r="V856" s="432"/>
      <c r="W856" s="431"/>
      <c r="X856" s="432"/>
      <c r="Y856" s="433"/>
      <c r="Z856" s="434"/>
      <c r="AA856" s="435"/>
      <c r="AB856" s="436"/>
      <c r="AC856" s="435"/>
      <c r="AD856" s="434"/>
      <c r="AE856" s="437"/>
      <c r="AF856" s="436"/>
      <c r="AG856" s="435"/>
      <c r="AH856" s="434"/>
      <c r="AI856" s="437"/>
      <c r="AJ856" s="436"/>
      <c r="AK856" s="435"/>
      <c r="AL856" s="434"/>
      <c r="AM856" s="422"/>
      <c r="AN856" s="424"/>
      <c r="AO856" s="382"/>
      <c r="AP856" s="422"/>
      <c r="AQ856" s="424"/>
      <c r="AR856" s="438"/>
      <c r="AS856" s="439"/>
      <c r="AT856" s="422"/>
      <c r="AU856" s="424"/>
      <c r="AV856" s="438"/>
      <c r="AW856" s="440"/>
      <c r="AX856" s="647" t="str">
        <f t="shared" si="298"/>
        <v/>
      </c>
      <c r="AY856" s="647" t="str">
        <f t="shared" si="299"/>
        <v/>
      </c>
      <c r="BA856" s="593">
        <f t="shared" si="300"/>
        <v>0</v>
      </c>
      <c r="BB856" s="593">
        <f t="shared" si="301"/>
        <v>0</v>
      </c>
      <c r="BC856" s="593">
        <f t="shared" si="302"/>
        <v>0</v>
      </c>
      <c r="BD856" s="593">
        <f t="shared" si="303"/>
        <v>0</v>
      </c>
      <c r="BE856" s="593">
        <f t="shared" si="304"/>
        <v>0</v>
      </c>
      <c r="BF856" s="593">
        <f t="shared" si="305"/>
        <v>0</v>
      </c>
      <c r="BG856" s="593">
        <f t="shared" si="306"/>
        <v>0</v>
      </c>
      <c r="BH856" s="593">
        <f t="shared" si="307"/>
        <v>0</v>
      </c>
      <c r="BI856" s="593">
        <f t="shared" si="308"/>
        <v>0</v>
      </c>
      <c r="BJ856" s="593">
        <f t="shared" si="309"/>
        <v>0</v>
      </c>
      <c r="BK856" s="593">
        <f t="shared" si="310"/>
        <v>0</v>
      </c>
      <c r="BL856" s="593">
        <f t="shared" si="311"/>
        <v>0</v>
      </c>
      <c r="BM856" s="593">
        <f t="shared" si="312"/>
        <v>0</v>
      </c>
      <c r="BO856" s="593">
        <f t="shared" si="313"/>
        <v>0</v>
      </c>
      <c r="CP856" s="592"/>
      <c r="CQ856" s="592"/>
    </row>
    <row r="857" spans="1:95" ht="37.5" customHeight="1" x14ac:dyDescent="0.15">
      <c r="A857" s="740" t="str">
        <f>IF(B857&lt;&gt;"",設定!$C$4,"")</f>
        <v/>
      </c>
      <c r="B857" s="741" t="str">
        <f t="shared" si="297"/>
        <v/>
      </c>
      <c r="C857" s="445">
        <f t="shared" si="314"/>
        <v>845</v>
      </c>
      <c r="D857" s="768"/>
      <c r="E857" s="422"/>
      <c r="F857" s="423"/>
      <c r="G857" s="424"/>
      <c r="H857" s="425"/>
      <c r="I857" s="426"/>
      <c r="J857" s="675" t="str">
        <f>IFERROR(IF(I857="","",VLOOKUP(I857,国・地域!A:C,2,FALSE)),"正しい番号を入力してください")</f>
        <v/>
      </c>
      <c r="K857" s="676" t="str">
        <f>IFERROR(IF(I857="","",VLOOKUP(I857,国・地域!A:C,3,FALSE)),"正しい番号を入力してください")</f>
        <v/>
      </c>
      <c r="L857" s="382"/>
      <c r="M857" s="429"/>
      <c r="N857" s="430"/>
      <c r="O857" s="430"/>
      <c r="P857" s="430"/>
      <c r="Q857" s="430"/>
      <c r="R857" s="430"/>
      <c r="S857" s="430"/>
      <c r="T857" s="430"/>
      <c r="U857" s="431"/>
      <c r="V857" s="432"/>
      <c r="W857" s="431"/>
      <c r="X857" s="432"/>
      <c r="Y857" s="433"/>
      <c r="Z857" s="434"/>
      <c r="AA857" s="435"/>
      <c r="AB857" s="436"/>
      <c r="AC857" s="435"/>
      <c r="AD857" s="434"/>
      <c r="AE857" s="437"/>
      <c r="AF857" s="436"/>
      <c r="AG857" s="435"/>
      <c r="AH857" s="434"/>
      <c r="AI857" s="437"/>
      <c r="AJ857" s="436"/>
      <c r="AK857" s="435"/>
      <c r="AL857" s="434"/>
      <c r="AM857" s="422"/>
      <c r="AN857" s="424"/>
      <c r="AO857" s="382"/>
      <c r="AP857" s="422"/>
      <c r="AQ857" s="424"/>
      <c r="AR857" s="438"/>
      <c r="AS857" s="439"/>
      <c r="AT857" s="422"/>
      <c r="AU857" s="424"/>
      <c r="AV857" s="438"/>
      <c r="AW857" s="440"/>
      <c r="AX857" s="647" t="str">
        <f t="shared" si="298"/>
        <v/>
      </c>
      <c r="AY857" s="647" t="str">
        <f t="shared" si="299"/>
        <v/>
      </c>
      <c r="BA857" s="593">
        <f t="shared" si="300"/>
        <v>0</v>
      </c>
      <c r="BB857" s="593">
        <f t="shared" si="301"/>
        <v>0</v>
      </c>
      <c r="BC857" s="593">
        <f t="shared" si="302"/>
        <v>0</v>
      </c>
      <c r="BD857" s="593">
        <f t="shared" si="303"/>
        <v>0</v>
      </c>
      <c r="BE857" s="593">
        <f t="shared" si="304"/>
        <v>0</v>
      </c>
      <c r="BF857" s="593">
        <f t="shared" si="305"/>
        <v>0</v>
      </c>
      <c r="BG857" s="593">
        <f t="shared" si="306"/>
        <v>0</v>
      </c>
      <c r="BH857" s="593">
        <f t="shared" si="307"/>
        <v>0</v>
      </c>
      <c r="BI857" s="593">
        <f t="shared" si="308"/>
        <v>0</v>
      </c>
      <c r="BJ857" s="593">
        <f t="shared" si="309"/>
        <v>0</v>
      </c>
      <c r="BK857" s="593">
        <f t="shared" si="310"/>
        <v>0</v>
      </c>
      <c r="BL857" s="593">
        <f t="shared" si="311"/>
        <v>0</v>
      </c>
      <c r="BM857" s="593">
        <f t="shared" si="312"/>
        <v>0</v>
      </c>
      <c r="BO857" s="593">
        <f t="shared" si="313"/>
        <v>0</v>
      </c>
      <c r="CP857" s="592"/>
      <c r="CQ857" s="592"/>
    </row>
    <row r="858" spans="1:95" ht="37.5" customHeight="1" x14ac:dyDescent="0.15">
      <c r="A858" s="740" t="str">
        <f>IF(B858&lt;&gt;"",設定!$C$4,"")</f>
        <v/>
      </c>
      <c r="B858" s="741" t="str">
        <f t="shared" si="297"/>
        <v/>
      </c>
      <c r="C858" s="445">
        <f t="shared" si="314"/>
        <v>846</v>
      </c>
      <c r="D858" s="768"/>
      <c r="E858" s="422"/>
      <c r="F858" s="423"/>
      <c r="G858" s="424"/>
      <c r="H858" s="425"/>
      <c r="I858" s="426"/>
      <c r="J858" s="675" t="str">
        <f>IFERROR(IF(I858="","",VLOOKUP(I858,国・地域!A:C,2,FALSE)),"正しい番号を入力してください")</f>
        <v/>
      </c>
      <c r="K858" s="676" t="str">
        <f>IFERROR(IF(I858="","",VLOOKUP(I858,国・地域!A:C,3,FALSE)),"正しい番号を入力してください")</f>
        <v/>
      </c>
      <c r="L858" s="382"/>
      <c r="M858" s="429"/>
      <c r="N858" s="430"/>
      <c r="O858" s="430"/>
      <c r="P858" s="430"/>
      <c r="Q858" s="430"/>
      <c r="R858" s="430"/>
      <c r="S858" s="430"/>
      <c r="T858" s="430"/>
      <c r="U858" s="431"/>
      <c r="V858" s="432"/>
      <c r="W858" s="431"/>
      <c r="X858" s="432"/>
      <c r="Y858" s="433"/>
      <c r="Z858" s="434"/>
      <c r="AA858" s="435"/>
      <c r="AB858" s="436"/>
      <c r="AC858" s="435"/>
      <c r="AD858" s="434"/>
      <c r="AE858" s="437"/>
      <c r="AF858" s="436"/>
      <c r="AG858" s="435"/>
      <c r="AH858" s="434"/>
      <c r="AI858" s="437"/>
      <c r="AJ858" s="436"/>
      <c r="AK858" s="435"/>
      <c r="AL858" s="434"/>
      <c r="AM858" s="422"/>
      <c r="AN858" s="424"/>
      <c r="AO858" s="382"/>
      <c r="AP858" s="422"/>
      <c r="AQ858" s="424"/>
      <c r="AR858" s="438"/>
      <c r="AS858" s="439"/>
      <c r="AT858" s="422"/>
      <c r="AU858" s="424"/>
      <c r="AV858" s="438"/>
      <c r="AW858" s="440"/>
      <c r="AX858" s="647" t="str">
        <f t="shared" si="298"/>
        <v/>
      </c>
      <c r="AY858" s="647" t="str">
        <f t="shared" si="299"/>
        <v/>
      </c>
      <c r="BA858" s="593">
        <f t="shared" si="300"/>
        <v>0</v>
      </c>
      <c r="BB858" s="593">
        <f t="shared" si="301"/>
        <v>0</v>
      </c>
      <c r="BC858" s="593">
        <f t="shared" si="302"/>
        <v>0</v>
      </c>
      <c r="BD858" s="593">
        <f t="shared" si="303"/>
        <v>0</v>
      </c>
      <c r="BE858" s="593">
        <f t="shared" si="304"/>
        <v>0</v>
      </c>
      <c r="BF858" s="593">
        <f t="shared" si="305"/>
        <v>0</v>
      </c>
      <c r="BG858" s="593">
        <f t="shared" si="306"/>
        <v>0</v>
      </c>
      <c r="BH858" s="593">
        <f t="shared" si="307"/>
        <v>0</v>
      </c>
      <c r="BI858" s="593">
        <f t="shared" si="308"/>
        <v>0</v>
      </c>
      <c r="BJ858" s="593">
        <f t="shared" si="309"/>
        <v>0</v>
      </c>
      <c r="BK858" s="593">
        <f t="shared" si="310"/>
        <v>0</v>
      </c>
      <c r="BL858" s="593">
        <f t="shared" si="311"/>
        <v>0</v>
      </c>
      <c r="BM858" s="593">
        <f t="shared" si="312"/>
        <v>0</v>
      </c>
      <c r="BO858" s="593">
        <f t="shared" si="313"/>
        <v>0</v>
      </c>
      <c r="CP858" s="592"/>
      <c r="CQ858" s="592"/>
    </row>
    <row r="859" spans="1:95" ht="37.5" customHeight="1" x14ac:dyDescent="0.15">
      <c r="A859" s="740" t="str">
        <f>IF(B859&lt;&gt;"",設定!$C$4,"")</f>
        <v/>
      </c>
      <c r="B859" s="741" t="str">
        <f t="shared" si="297"/>
        <v/>
      </c>
      <c r="C859" s="445">
        <f t="shared" si="314"/>
        <v>847</v>
      </c>
      <c r="D859" s="768"/>
      <c r="E859" s="422"/>
      <c r="F859" s="423"/>
      <c r="G859" s="424"/>
      <c r="H859" s="425"/>
      <c r="I859" s="426"/>
      <c r="J859" s="675" t="str">
        <f>IFERROR(IF(I859="","",VLOOKUP(I859,国・地域!A:C,2,FALSE)),"正しい番号を入力してください")</f>
        <v/>
      </c>
      <c r="K859" s="676" t="str">
        <f>IFERROR(IF(I859="","",VLOOKUP(I859,国・地域!A:C,3,FALSE)),"正しい番号を入力してください")</f>
        <v/>
      </c>
      <c r="L859" s="382"/>
      <c r="M859" s="429"/>
      <c r="N859" s="430"/>
      <c r="O859" s="430"/>
      <c r="P859" s="430"/>
      <c r="Q859" s="430"/>
      <c r="R859" s="430"/>
      <c r="S859" s="430"/>
      <c r="T859" s="430"/>
      <c r="U859" s="431"/>
      <c r="V859" s="432"/>
      <c r="W859" s="431"/>
      <c r="X859" s="432"/>
      <c r="Y859" s="433"/>
      <c r="Z859" s="434"/>
      <c r="AA859" s="435"/>
      <c r="AB859" s="436"/>
      <c r="AC859" s="435"/>
      <c r="AD859" s="434"/>
      <c r="AE859" s="437"/>
      <c r="AF859" s="436"/>
      <c r="AG859" s="435"/>
      <c r="AH859" s="434"/>
      <c r="AI859" s="437"/>
      <c r="AJ859" s="436"/>
      <c r="AK859" s="435"/>
      <c r="AL859" s="434"/>
      <c r="AM859" s="422"/>
      <c r="AN859" s="424"/>
      <c r="AO859" s="382"/>
      <c r="AP859" s="422"/>
      <c r="AQ859" s="424"/>
      <c r="AR859" s="438"/>
      <c r="AS859" s="439"/>
      <c r="AT859" s="422"/>
      <c r="AU859" s="424"/>
      <c r="AV859" s="438"/>
      <c r="AW859" s="440"/>
      <c r="AX859" s="647" t="str">
        <f t="shared" si="298"/>
        <v/>
      </c>
      <c r="AY859" s="647" t="str">
        <f t="shared" si="299"/>
        <v/>
      </c>
      <c r="BA859" s="593">
        <f t="shared" si="300"/>
        <v>0</v>
      </c>
      <c r="BB859" s="593">
        <f t="shared" si="301"/>
        <v>0</v>
      </c>
      <c r="BC859" s="593">
        <f t="shared" si="302"/>
        <v>0</v>
      </c>
      <c r="BD859" s="593">
        <f t="shared" si="303"/>
        <v>0</v>
      </c>
      <c r="BE859" s="593">
        <f t="shared" si="304"/>
        <v>0</v>
      </c>
      <c r="BF859" s="593">
        <f t="shared" si="305"/>
        <v>0</v>
      </c>
      <c r="BG859" s="593">
        <f t="shared" si="306"/>
        <v>0</v>
      </c>
      <c r="BH859" s="593">
        <f t="shared" si="307"/>
        <v>0</v>
      </c>
      <c r="BI859" s="593">
        <f t="shared" si="308"/>
        <v>0</v>
      </c>
      <c r="BJ859" s="593">
        <f t="shared" si="309"/>
        <v>0</v>
      </c>
      <c r="BK859" s="593">
        <f t="shared" si="310"/>
        <v>0</v>
      </c>
      <c r="BL859" s="593">
        <f t="shared" si="311"/>
        <v>0</v>
      </c>
      <c r="BM859" s="593">
        <f t="shared" si="312"/>
        <v>0</v>
      </c>
      <c r="BO859" s="593">
        <f t="shared" si="313"/>
        <v>0</v>
      </c>
      <c r="CP859" s="592"/>
      <c r="CQ859" s="592"/>
    </row>
    <row r="860" spans="1:95" ht="37.5" customHeight="1" x14ac:dyDescent="0.15">
      <c r="A860" s="740" t="str">
        <f>IF(B860&lt;&gt;"",設定!$C$4,"")</f>
        <v/>
      </c>
      <c r="B860" s="741" t="str">
        <f t="shared" si="297"/>
        <v/>
      </c>
      <c r="C860" s="445">
        <f t="shared" si="314"/>
        <v>848</v>
      </c>
      <c r="D860" s="768"/>
      <c r="E860" s="422"/>
      <c r="F860" s="423"/>
      <c r="G860" s="424"/>
      <c r="H860" s="425"/>
      <c r="I860" s="426"/>
      <c r="J860" s="675" t="str">
        <f>IFERROR(IF(I860="","",VLOOKUP(I860,国・地域!A:C,2,FALSE)),"正しい番号を入力してください")</f>
        <v/>
      </c>
      <c r="K860" s="676" t="str">
        <f>IFERROR(IF(I860="","",VLOOKUP(I860,国・地域!A:C,3,FALSE)),"正しい番号を入力してください")</f>
        <v/>
      </c>
      <c r="L860" s="382"/>
      <c r="M860" s="429"/>
      <c r="N860" s="430"/>
      <c r="O860" s="430"/>
      <c r="P860" s="430"/>
      <c r="Q860" s="430"/>
      <c r="R860" s="430"/>
      <c r="S860" s="430"/>
      <c r="T860" s="430"/>
      <c r="U860" s="431"/>
      <c r="V860" s="432"/>
      <c r="W860" s="431"/>
      <c r="X860" s="432"/>
      <c r="Y860" s="433"/>
      <c r="Z860" s="434"/>
      <c r="AA860" s="435"/>
      <c r="AB860" s="436"/>
      <c r="AC860" s="435"/>
      <c r="AD860" s="434"/>
      <c r="AE860" s="437"/>
      <c r="AF860" s="436"/>
      <c r="AG860" s="435"/>
      <c r="AH860" s="434"/>
      <c r="AI860" s="437"/>
      <c r="AJ860" s="436"/>
      <c r="AK860" s="435"/>
      <c r="AL860" s="434"/>
      <c r="AM860" s="422"/>
      <c r="AN860" s="424"/>
      <c r="AO860" s="382"/>
      <c r="AP860" s="422"/>
      <c r="AQ860" s="424"/>
      <c r="AR860" s="438"/>
      <c r="AS860" s="439"/>
      <c r="AT860" s="422"/>
      <c r="AU860" s="424"/>
      <c r="AV860" s="438"/>
      <c r="AW860" s="440"/>
      <c r="AX860" s="647" t="str">
        <f t="shared" si="298"/>
        <v/>
      </c>
      <c r="AY860" s="647" t="str">
        <f t="shared" si="299"/>
        <v/>
      </c>
      <c r="BA860" s="593">
        <f t="shared" si="300"/>
        <v>0</v>
      </c>
      <c r="BB860" s="593">
        <f t="shared" si="301"/>
        <v>0</v>
      </c>
      <c r="BC860" s="593">
        <f t="shared" si="302"/>
        <v>0</v>
      </c>
      <c r="BD860" s="593">
        <f t="shared" si="303"/>
        <v>0</v>
      </c>
      <c r="BE860" s="593">
        <f t="shared" si="304"/>
        <v>0</v>
      </c>
      <c r="BF860" s="593">
        <f t="shared" si="305"/>
        <v>0</v>
      </c>
      <c r="BG860" s="593">
        <f t="shared" si="306"/>
        <v>0</v>
      </c>
      <c r="BH860" s="593">
        <f t="shared" si="307"/>
        <v>0</v>
      </c>
      <c r="BI860" s="593">
        <f t="shared" si="308"/>
        <v>0</v>
      </c>
      <c r="BJ860" s="593">
        <f t="shared" si="309"/>
        <v>0</v>
      </c>
      <c r="BK860" s="593">
        <f t="shared" si="310"/>
        <v>0</v>
      </c>
      <c r="BL860" s="593">
        <f t="shared" si="311"/>
        <v>0</v>
      </c>
      <c r="BM860" s="593">
        <f t="shared" si="312"/>
        <v>0</v>
      </c>
      <c r="BO860" s="593">
        <f t="shared" si="313"/>
        <v>0</v>
      </c>
      <c r="CP860" s="592"/>
      <c r="CQ860" s="592"/>
    </row>
    <row r="861" spans="1:95" ht="37.5" customHeight="1" x14ac:dyDescent="0.15">
      <c r="A861" s="740" t="str">
        <f>IF(B861&lt;&gt;"",設定!$C$4,"")</f>
        <v/>
      </c>
      <c r="B861" s="741" t="str">
        <f t="shared" si="297"/>
        <v/>
      </c>
      <c r="C861" s="445">
        <f t="shared" si="314"/>
        <v>849</v>
      </c>
      <c r="D861" s="768"/>
      <c r="E861" s="422"/>
      <c r="F861" s="423"/>
      <c r="G861" s="424"/>
      <c r="H861" s="425"/>
      <c r="I861" s="426"/>
      <c r="J861" s="675" t="str">
        <f>IFERROR(IF(I861="","",VLOOKUP(I861,国・地域!A:C,2,FALSE)),"正しい番号を入力してください")</f>
        <v/>
      </c>
      <c r="K861" s="676" t="str">
        <f>IFERROR(IF(I861="","",VLOOKUP(I861,国・地域!A:C,3,FALSE)),"正しい番号を入力してください")</f>
        <v/>
      </c>
      <c r="L861" s="382"/>
      <c r="M861" s="429"/>
      <c r="N861" s="430"/>
      <c r="O861" s="430"/>
      <c r="P861" s="430"/>
      <c r="Q861" s="430"/>
      <c r="R861" s="430"/>
      <c r="S861" s="430"/>
      <c r="T861" s="430"/>
      <c r="U861" s="431"/>
      <c r="V861" s="432"/>
      <c r="W861" s="431"/>
      <c r="X861" s="432"/>
      <c r="Y861" s="433"/>
      <c r="Z861" s="434"/>
      <c r="AA861" s="435"/>
      <c r="AB861" s="436"/>
      <c r="AC861" s="435"/>
      <c r="AD861" s="434"/>
      <c r="AE861" s="437"/>
      <c r="AF861" s="436"/>
      <c r="AG861" s="435"/>
      <c r="AH861" s="434"/>
      <c r="AI861" s="437"/>
      <c r="AJ861" s="436"/>
      <c r="AK861" s="435"/>
      <c r="AL861" s="434"/>
      <c r="AM861" s="422"/>
      <c r="AN861" s="424"/>
      <c r="AO861" s="382"/>
      <c r="AP861" s="422"/>
      <c r="AQ861" s="424"/>
      <c r="AR861" s="438"/>
      <c r="AS861" s="439"/>
      <c r="AT861" s="422"/>
      <c r="AU861" s="424"/>
      <c r="AV861" s="438"/>
      <c r="AW861" s="440"/>
      <c r="AX861" s="647" t="str">
        <f t="shared" si="298"/>
        <v/>
      </c>
      <c r="AY861" s="647" t="str">
        <f t="shared" si="299"/>
        <v/>
      </c>
      <c r="BA861" s="593">
        <f t="shared" si="300"/>
        <v>0</v>
      </c>
      <c r="BB861" s="593">
        <f t="shared" si="301"/>
        <v>0</v>
      </c>
      <c r="BC861" s="593">
        <f t="shared" si="302"/>
        <v>0</v>
      </c>
      <c r="BD861" s="593">
        <f t="shared" si="303"/>
        <v>0</v>
      </c>
      <c r="BE861" s="593">
        <f t="shared" si="304"/>
        <v>0</v>
      </c>
      <c r="BF861" s="593">
        <f t="shared" si="305"/>
        <v>0</v>
      </c>
      <c r="BG861" s="593">
        <f t="shared" si="306"/>
        <v>0</v>
      </c>
      <c r="BH861" s="593">
        <f t="shared" si="307"/>
        <v>0</v>
      </c>
      <c r="BI861" s="593">
        <f t="shared" si="308"/>
        <v>0</v>
      </c>
      <c r="BJ861" s="593">
        <f t="shared" si="309"/>
        <v>0</v>
      </c>
      <c r="BK861" s="593">
        <f t="shared" si="310"/>
        <v>0</v>
      </c>
      <c r="BL861" s="593">
        <f t="shared" si="311"/>
        <v>0</v>
      </c>
      <c r="BM861" s="593">
        <f t="shared" si="312"/>
        <v>0</v>
      </c>
      <c r="BO861" s="593">
        <f t="shared" si="313"/>
        <v>0</v>
      </c>
      <c r="CP861" s="592"/>
      <c r="CQ861" s="592"/>
    </row>
    <row r="862" spans="1:95" ht="37.5" customHeight="1" x14ac:dyDescent="0.15">
      <c r="A862" s="740" t="str">
        <f>IF(B862&lt;&gt;"",設定!$C$4,"")</f>
        <v/>
      </c>
      <c r="B862" s="741" t="str">
        <f t="shared" si="297"/>
        <v/>
      </c>
      <c r="C862" s="445">
        <f t="shared" si="314"/>
        <v>850</v>
      </c>
      <c r="D862" s="768"/>
      <c r="E862" s="422"/>
      <c r="F862" s="423"/>
      <c r="G862" s="424"/>
      <c r="H862" s="425"/>
      <c r="I862" s="426"/>
      <c r="J862" s="675" t="str">
        <f>IFERROR(IF(I862="","",VLOOKUP(I862,国・地域!A:C,2,FALSE)),"正しい番号を入力してください")</f>
        <v/>
      </c>
      <c r="K862" s="676" t="str">
        <f>IFERROR(IF(I862="","",VLOOKUP(I862,国・地域!A:C,3,FALSE)),"正しい番号を入力してください")</f>
        <v/>
      </c>
      <c r="L862" s="382"/>
      <c r="M862" s="429"/>
      <c r="N862" s="430"/>
      <c r="O862" s="430"/>
      <c r="P862" s="430"/>
      <c r="Q862" s="430"/>
      <c r="R862" s="430"/>
      <c r="S862" s="430"/>
      <c r="T862" s="430"/>
      <c r="U862" s="431"/>
      <c r="V862" s="432"/>
      <c r="W862" s="431"/>
      <c r="X862" s="432"/>
      <c r="Y862" s="433"/>
      <c r="Z862" s="434"/>
      <c r="AA862" s="435"/>
      <c r="AB862" s="436"/>
      <c r="AC862" s="435"/>
      <c r="AD862" s="434"/>
      <c r="AE862" s="437"/>
      <c r="AF862" s="436"/>
      <c r="AG862" s="435"/>
      <c r="AH862" s="434"/>
      <c r="AI862" s="437"/>
      <c r="AJ862" s="436"/>
      <c r="AK862" s="435"/>
      <c r="AL862" s="434"/>
      <c r="AM862" s="422"/>
      <c r="AN862" s="424"/>
      <c r="AO862" s="382"/>
      <c r="AP862" s="422"/>
      <c r="AQ862" s="424"/>
      <c r="AR862" s="438"/>
      <c r="AS862" s="439"/>
      <c r="AT862" s="422"/>
      <c r="AU862" s="424"/>
      <c r="AV862" s="438"/>
      <c r="AW862" s="440"/>
      <c r="AX862" s="647" t="str">
        <f t="shared" si="298"/>
        <v/>
      </c>
      <c r="AY862" s="647" t="str">
        <f t="shared" si="299"/>
        <v/>
      </c>
      <c r="BA862" s="593">
        <f t="shared" si="300"/>
        <v>0</v>
      </c>
      <c r="BB862" s="593">
        <f t="shared" si="301"/>
        <v>0</v>
      </c>
      <c r="BC862" s="593">
        <f t="shared" si="302"/>
        <v>0</v>
      </c>
      <c r="BD862" s="593">
        <f t="shared" si="303"/>
        <v>0</v>
      </c>
      <c r="BE862" s="593">
        <f t="shared" si="304"/>
        <v>0</v>
      </c>
      <c r="BF862" s="593">
        <f t="shared" si="305"/>
        <v>0</v>
      </c>
      <c r="BG862" s="593">
        <f t="shared" si="306"/>
        <v>0</v>
      </c>
      <c r="BH862" s="593">
        <f t="shared" si="307"/>
        <v>0</v>
      </c>
      <c r="BI862" s="593">
        <f t="shared" si="308"/>
        <v>0</v>
      </c>
      <c r="BJ862" s="593">
        <f t="shared" si="309"/>
        <v>0</v>
      </c>
      <c r="BK862" s="593">
        <f t="shared" si="310"/>
        <v>0</v>
      </c>
      <c r="BL862" s="593">
        <f t="shared" si="311"/>
        <v>0</v>
      </c>
      <c r="BM862" s="593">
        <f t="shared" si="312"/>
        <v>0</v>
      </c>
      <c r="BO862" s="593">
        <f t="shared" si="313"/>
        <v>0</v>
      </c>
      <c r="CP862" s="592"/>
      <c r="CQ862" s="592"/>
    </row>
    <row r="863" spans="1:95" ht="37.5" customHeight="1" x14ac:dyDescent="0.15">
      <c r="A863" s="740" t="str">
        <f>IF(B863&lt;&gt;"",設定!$C$4,"")</f>
        <v/>
      </c>
      <c r="B863" s="741" t="str">
        <f t="shared" si="297"/>
        <v/>
      </c>
      <c r="C863" s="445">
        <f t="shared" si="314"/>
        <v>851</v>
      </c>
      <c r="D863" s="768"/>
      <c r="E863" s="422"/>
      <c r="F863" s="423"/>
      <c r="G863" s="424"/>
      <c r="H863" s="425"/>
      <c r="I863" s="426"/>
      <c r="J863" s="675" t="str">
        <f>IFERROR(IF(I863="","",VLOOKUP(I863,国・地域!A:C,2,FALSE)),"正しい番号を入力してください")</f>
        <v/>
      </c>
      <c r="K863" s="676" t="str">
        <f>IFERROR(IF(I863="","",VLOOKUP(I863,国・地域!A:C,3,FALSE)),"正しい番号を入力してください")</f>
        <v/>
      </c>
      <c r="L863" s="382"/>
      <c r="M863" s="429"/>
      <c r="N863" s="430"/>
      <c r="O863" s="430"/>
      <c r="P863" s="430"/>
      <c r="Q863" s="430"/>
      <c r="R863" s="430"/>
      <c r="S863" s="430"/>
      <c r="T863" s="430"/>
      <c r="U863" s="431"/>
      <c r="V863" s="432"/>
      <c r="W863" s="431"/>
      <c r="X863" s="432"/>
      <c r="Y863" s="433"/>
      <c r="Z863" s="434"/>
      <c r="AA863" s="435"/>
      <c r="AB863" s="436"/>
      <c r="AC863" s="435"/>
      <c r="AD863" s="434"/>
      <c r="AE863" s="437"/>
      <c r="AF863" s="436"/>
      <c r="AG863" s="435"/>
      <c r="AH863" s="434"/>
      <c r="AI863" s="437"/>
      <c r="AJ863" s="436"/>
      <c r="AK863" s="435"/>
      <c r="AL863" s="434"/>
      <c r="AM863" s="422"/>
      <c r="AN863" s="424"/>
      <c r="AO863" s="382"/>
      <c r="AP863" s="422"/>
      <c r="AQ863" s="424"/>
      <c r="AR863" s="438"/>
      <c r="AS863" s="439"/>
      <c r="AT863" s="422"/>
      <c r="AU863" s="424"/>
      <c r="AV863" s="438"/>
      <c r="AW863" s="440"/>
      <c r="AX863" s="647" t="str">
        <f t="shared" si="298"/>
        <v/>
      </c>
      <c r="AY863" s="647" t="str">
        <f t="shared" si="299"/>
        <v/>
      </c>
      <c r="BA863" s="593">
        <f t="shared" si="300"/>
        <v>0</v>
      </c>
      <c r="BB863" s="593">
        <f t="shared" si="301"/>
        <v>0</v>
      </c>
      <c r="BC863" s="593">
        <f t="shared" si="302"/>
        <v>0</v>
      </c>
      <c r="BD863" s="593">
        <f t="shared" si="303"/>
        <v>0</v>
      </c>
      <c r="BE863" s="593">
        <f t="shared" si="304"/>
        <v>0</v>
      </c>
      <c r="BF863" s="593">
        <f t="shared" si="305"/>
        <v>0</v>
      </c>
      <c r="BG863" s="593">
        <f t="shared" si="306"/>
        <v>0</v>
      </c>
      <c r="BH863" s="593">
        <f t="shared" si="307"/>
        <v>0</v>
      </c>
      <c r="BI863" s="593">
        <f t="shared" si="308"/>
        <v>0</v>
      </c>
      <c r="BJ863" s="593">
        <f t="shared" si="309"/>
        <v>0</v>
      </c>
      <c r="BK863" s="593">
        <f t="shared" si="310"/>
        <v>0</v>
      </c>
      <c r="BL863" s="593">
        <f t="shared" si="311"/>
        <v>0</v>
      </c>
      <c r="BM863" s="593">
        <f t="shared" si="312"/>
        <v>0</v>
      </c>
      <c r="BO863" s="593">
        <f t="shared" si="313"/>
        <v>0</v>
      </c>
      <c r="CP863" s="592"/>
      <c r="CQ863" s="592"/>
    </row>
    <row r="864" spans="1:95" ht="37.5" customHeight="1" x14ac:dyDescent="0.15">
      <c r="A864" s="740" t="str">
        <f>IF(B864&lt;&gt;"",設定!$C$4,"")</f>
        <v/>
      </c>
      <c r="B864" s="741" t="str">
        <f t="shared" si="297"/>
        <v/>
      </c>
      <c r="C864" s="445">
        <f t="shared" si="314"/>
        <v>852</v>
      </c>
      <c r="D864" s="768"/>
      <c r="E864" s="422"/>
      <c r="F864" s="423"/>
      <c r="G864" s="424"/>
      <c r="H864" s="425"/>
      <c r="I864" s="426"/>
      <c r="J864" s="675" t="str">
        <f>IFERROR(IF(I864="","",VLOOKUP(I864,国・地域!A:C,2,FALSE)),"正しい番号を入力してください")</f>
        <v/>
      </c>
      <c r="K864" s="676" t="str">
        <f>IFERROR(IF(I864="","",VLOOKUP(I864,国・地域!A:C,3,FALSE)),"正しい番号を入力してください")</f>
        <v/>
      </c>
      <c r="L864" s="382"/>
      <c r="M864" s="429"/>
      <c r="N864" s="430"/>
      <c r="O864" s="430"/>
      <c r="P864" s="430"/>
      <c r="Q864" s="430"/>
      <c r="R864" s="430"/>
      <c r="S864" s="430"/>
      <c r="T864" s="430"/>
      <c r="U864" s="431"/>
      <c r="V864" s="432"/>
      <c r="W864" s="431"/>
      <c r="X864" s="432"/>
      <c r="Y864" s="433"/>
      <c r="Z864" s="434"/>
      <c r="AA864" s="435"/>
      <c r="AB864" s="436"/>
      <c r="AC864" s="435"/>
      <c r="AD864" s="434"/>
      <c r="AE864" s="437"/>
      <c r="AF864" s="436"/>
      <c r="AG864" s="435"/>
      <c r="AH864" s="434"/>
      <c r="AI864" s="437"/>
      <c r="AJ864" s="436"/>
      <c r="AK864" s="435"/>
      <c r="AL864" s="434"/>
      <c r="AM864" s="422"/>
      <c r="AN864" s="424"/>
      <c r="AO864" s="382"/>
      <c r="AP864" s="422"/>
      <c r="AQ864" s="424"/>
      <c r="AR864" s="438"/>
      <c r="AS864" s="439"/>
      <c r="AT864" s="422"/>
      <c r="AU864" s="424"/>
      <c r="AV864" s="438"/>
      <c r="AW864" s="440"/>
      <c r="AX864" s="647" t="str">
        <f t="shared" si="298"/>
        <v/>
      </c>
      <c r="AY864" s="647" t="str">
        <f t="shared" si="299"/>
        <v/>
      </c>
      <c r="BA864" s="593">
        <f t="shared" si="300"/>
        <v>0</v>
      </c>
      <c r="BB864" s="593">
        <f t="shared" si="301"/>
        <v>0</v>
      </c>
      <c r="BC864" s="593">
        <f t="shared" si="302"/>
        <v>0</v>
      </c>
      <c r="BD864" s="593">
        <f t="shared" si="303"/>
        <v>0</v>
      </c>
      <c r="BE864" s="593">
        <f t="shared" si="304"/>
        <v>0</v>
      </c>
      <c r="BF864" s="593">
        <f t="shared" si="305"/>
        <v>0</v>
      </c>
      <c r="BG864" s="593">
        <f t="shared" si="306"/>
        <v>0</v>
      </c>
      <c r="BH864" s="593">
        <f t="shared" si="307"/>
        <v>0</v>
      </c>
      <c r="BI864" s="593">
        <f t="shared" si="308"/>
        <v>0</v>
      </c>
      <c r="BJ864" s="593">
        <f t="shared" si="309"/>
        <v>0</v>
      </c>
      <c r="BK864" s="593">
        <f t="shared" si="310"/>
        <v>0</v>
      </c>
      <c r="BL864" s="593">
        <f t="shared" si="311"/>
        <v>0</v>
      </c>
      <c r="BM864" s="593">
        <f t="shared" si="312"/>
        <v>0</v>
      </c>
      <c r="BO864" s="593">
        <f t="shared" si="313"/>
        <v>0</v>
      </c>
      <c r="CP864" s="592"/>
      <c r="CQ864" s="592"/>
    </row>
    <row r="865" spans="1:95" ht="37.5" customHeight="1" x14ac:dyDescent="0.15">
      <c r="A865" s="740" t="str">
        <f>IF(B865&lt;&gt;"",設定!$C$4,"")</f>
        <v/>
      </c>
      <c r="B865" s="741" t="str">
        <f t="shared" si="297"/>
        <v/>
      </c>
      <c r="C865" s="445">
        <f t="shared" si="314"/>
        <v>853</v>
      </c>
      <c r="D865" s="768"/>
      <c r="E865" s="422"/>
      <c r="F865" s="423"/>
      <c r="G865" s="424"/>
      <c r="H865" s="425"/>
      <c r="I865" s="426"/>
      <c r="J865" s="675" t="str">
        <f>IFERROR(IF(I865="","",VLOOKUP(I865,国・地域!A:C,2,FALSE)),"正しい番号を入力してください")</f>
        <v/>
      </c>
      <c r="K865" s="676" t="str">
        <f>IFERROR(IF(I865="","",VLOOKUP(I865,国・地域!A:C,3,FALSE)),"正しい番号を入力してください")</f>
        <v/>
      </c>
      <c r="L865" s="382"/>
      <c r="M865" s="429"/>
      <c r="N865" s="430"/>
      <c r="O865" s="430"/>
      <c r="P865" s="430"/>
      <c r="Q865" s="430"/>
      <c r="R865" s="430"/>
      <c r="S865" s="430"/>
      <c r="T865" s="430"/>
      <c r="U865" s="431"/>
      <c r="V865" s="432"/>
      <c r="W865" s="431"/>
      <c r="X865" s="432"/>
      <c r="Y865" s="433"/>
      <c r="Z865" s="434"/>
      <c r="AA865" s="435"/>
      <c r="AB865" s="436"/>
      <c r="AC865" s="435"/>
      <c r="AD865" s="434"/>
      <c r="AE865" s="437"/>
      <c r="AF865" s="436"/>
      <c r="AG865" s="435"/>
      <c r="AH865" s="434"/>
      <c r="AI865" s="437"/>
      <c r="AJ865" s="436"/>
      <c r="AK865" s="435"/>
      <c r="AL865" s="434"/>
      <c r="AM865" s="422"/>
      <c r="AN865" s="424"/>
      <c r="AO865" s="382"/>
      <c r="AP865" s="422"/>
      <c r="AQ865" s="424"/>
      <c r="AR865" s="438"/>
      <c r="AS865" s="439"/>
      <c r="AT865" s="422"/>
      <c r="AU865" s="424"/>
      <c r="AV865" s="438"/>
      <c r="AW865" s="440"/>
      <c r="AX865" s="647" t="str">
        <f t="shared" si="298"/>
        <v/>
      </c>
      <c r="AY865" s="647" t="str">
        <f t="shared" si="299"/>
        <v/>
      </c>
      <c r="BA865" s="593">
        <f t="shared" si="300"/>
        <v>0</v>
      </c>
      <c r="BB865" s="593">
        <f t="shared" si="301"/>
        <v>0</v>
      </c>
      <c r="BC865" s="593">
        <f t="shared" si="302"/>
        <v>0</v>
      </c>
      <c r="BD865" s="593">
        <f t="shared" si="303"/>
        <v>0</v>
      </c>
      <c r="BE865" s="593">
        <f t="shared" si="304"/>
        <v>0</v>
      </c>
      <c r="BF865" s="593">
        <f t="shared" si="305"/>
        <v>0</v>
      </c>
      <c r="BG865" s="593">
        <f t="shared" si="306"/>
        <v>0</v>
      </c>
      <c r="BH865" s="593">
        <f t="shared" si="307"/>
        <v>0</v>
      </c>
      <c r="BI865" s="593">
        <f t="shared" si="308"/>
        <v>0</v>
      </c>
      <c r="BJ865" s="593">
        <f t="shared" si="309"/>
        <v>0</v>
      </c>
      <c r="BK865" s="593">
        <f t="shared" si="310"/>
        <v>0</v>
      </c>
      <c r="BL865" s="593">
        <f t="shared" si="311"/>
        <v>0</v>
      </c>
      <c r="BM865" s="593">
        <f t="shared" si="312"/>
        <v>0</v>
      </c>
      <c r="BO865" s="593">
        <f t="shared" si="313"/>
        <v>0</v>
      </c>
      <c r="CP865" s="592"/>
      <c r="CQ865" s="592"/>
    </row>
    <row r="866" spans="1:95" ht="37.5" customHeight="1" x14ac:dyDescent="0.15">
      <c r="A866" s="740" t="str">
        <f>IF(B866&lt;&gt;"",設定!$C$4,"")</f>
        <v/>
      </c>
      <c r="B866" s="741" t="str">
        <f t="shared" si="297"/>
        <v/>
      </c>
      <c r="C866" s="445">
        <f t="shared" si="314"/>
        <v>854</v>
      </c>
      <c r="D866" s="768"/>
      <c r="E866" s="422"/>
      <c r="F866" s="423"/>
      <c r="G866" s="424"/>
      <c r="H866" s="425"/>
      <c r="I866" s="426"/>
      <c r="J866" s="675" t="str">
        <f>IFERROR(IF(I866="","",VLOOKUP(I866,国・地域!A:C,2,FALSE)),"正しい番号を入力してください")</f>
        <v/>
      </c>
      <c r="K866" s="676" t="str">
        <f>IFERROR(IF(I866="","",VLOOKUP(I866,国・地域!A:C,3,FALSE)),"正しい番号を入力してください")</f>
        <v/>
      </c>
      <c r="L866" s="382"/>
      <c r="M866" s="429"/>
      <c r="N866" s="430"/>
      <c r="O866" s="430"/>
      <c r="P866" s="430"/>
      <c r="Q866" s="430"/>
      <c r="R866" s="430"/>
      <c r="S866" s="430"/>
      <c r="T866" s="430"/>
      <c r="U866" s="431"/>
      <c r="V866" s="432"/>
      <c r="W866" s="431"/>
      <c r="X866" s="432"/>
      <c r="Y866" s="433"/>
      <c r="Z866" s="434"/>
      <c r="AA866" s="435"/>
      <c r="AB866" s="436"/>
      <c r="AC866" s="435"/>
      <c r="AD866" s="434"/>
      <c r="AE866" s="437"/>
      <c r="AF866" s="436"/>
      <c r="AG866" s="435"/>
      <c r="AH866" s="434"/>
      <c r="AI866" s="437"/>
      <c r="AJ866" s="436"/>
      <c r="AK866" s="435"/>
      <c r="AL866" s="434"/>
      <c r="AM866" s="422"/>
      <c r="AN866" s="424"/>
      <c r="AO866" s="382"/>
      <c r="AP866" s="422"/>
      <c r="AQ866" s="424"/>
      <c r="AR866" s="438"/>
      <c r="AS866" s="439"/>
      <c r="AT866" s="422"/>
      <c r="AU866" s="424"/>
      <c r="AV866" s="438"/>
      <c r="AW866" s="440"/>
      <c r="AX866" s="647" t="str">
        <f t="shared" si="298"/>
        <v/>
      </c>
      <c r="AY866" s="647" t="str">
        <f t="shared" si="299"/>
        <v/>
      </c>
      <c r="BA866" s="593">
        <f t="shared" si="300"/>
        <v>0</v>
      </c>
      <c r="BB866" s="593">
        <f t="shared" si="301"/>
        <v>0</v>
      </c>
      <c r="BC866" s="593">
        <f t="shared" si="302"/>
        <v>0</v>
      </c>
      <c r="BD866" s="593">
        <f t="shared" si="303"/>
        <v>0</v>
      </c>
      <c r="BE866" s="593">
        <f t="shared" si="304"/>
        <v>0</v>
      </c>
      <c r="BF866" s="593">
        <f t="shared" si="305"/>
        <v>0</v>
      </c>
      <c r="BG866" s="593">
        <f t="shared" si="306"/>
        <v>0</v>
      </c>
      <c r="BH866" s="593">
        <f t="shared" si="307"/>
        <v>0</v>
      </c>
      <c r="BI866" s="593">
        <f t="shared" si="308"/>
        <v>0</v>
      </c>
      <c r="BJ866" s="593">
        <f t="shared" si="309"/>
        <v>0</v>
      </c>
      <c r="BK866" s="593">
        <f t="shared" si="310"/>
        <v>0</v>
      </c>
      <c r="BL866" s="593">
        <f t="shared" si="311"/>
        <v>0</v>
      </c>
      <c r="BM866" s="593">
        <f t="shared" si="312"/>
        <v>0</v>
      </c>
      <c r="BO866" s="593">
        <f t="shared" si="313"/>
        <v>0</v>
      </c>
      <c r="CP866" s="592"/>
      <c r="CQ866" s="592"/>
    </row>
    <row r="867" spans="1:95" ht="37.5" customHeight="1" x14ac:dyDescent="0.15">
      <c r="A867" s="740" t="str">
        <f>IF(B867&lt;&gt;"",設定!$C$4,"")</f>
        <v/>
      </c>
      <c r="B867" s="741" t="str">
        <f t="shared" si="297"/>
        <v/>
      </c>
      <c r="C867" s="445">
        <f t="shared" si="314"/>
        <v>855</v>
      </c>
      <c r="D867" s="768"/>
      <c r="E867" s="422"/>
      <c r="F867" s="423"/>
      <c r="G867" s="424"/>
      <c r="H867" s="425"/>
      <c r="I867" s="426"/>
      <c r="J867" s="675" t="str">
        <f>IFERROR(IF(I867="","",VLOOKUP(I867,国・地域!A:C,2,FALSE)),"正しい番号を入力してください")</f>
        <v/>
      </c>
      <c r="K867" s="676" t="str">
        <f>IFERROR(IF(I867="","",VLOOKUP(I867,国・地域!A:C,3,FALSE)),"正しい番号を入力してください")</f>
        <v/>
      </c>
      <c r="L867" s="382"/>
      <c r="M867" s="429"/>
      <c r="N867" s="430"/>
      <c r="O867" s="430"/>
      <c r="P867" s="430"/>
      <c r="Q867" s="430"/>
      <c r="R867" s="430"/>
      <c r="S867" s="430"/>
      <c r="T867" s="430"/>
      <c r="U867" s="431"/>
      <c r="V867" s="432"/>
      <c r="W867" s="431"/>
      <c r="X867" s="432"/>
      <c r="Y867" s="433"/>
      <c r="Z867" s="434"/>
      <c r="AA867" s="435"/>
      <c r="AB867" s="436"/>
      <c r="AC867" s="435"/>
      <c r="AD867" s="434"/>
      <c r="AE867" s="437"/>
      <c r="AF867" s="436"/>
      <c r="AG867" s="435"/>
      <c r="AH867" s="434"/>
      <c r="AI867" s="437"/>
      <c r="AJ867" s="436"/>
      <c r="AK867" s="435"/>
      <c r="AL867" s="434"/>
      <c r="AM867" s="422"/>
      <c r="AN867" s="424"/>
      <c r="AO867" s="382"/>
      <c r="AP867" s="422"/>
      <c r="AQ867" s="424"/>
      <c r="AR867" s="438"/>
      <c r="AS867" s="439"/>
      <c r="AT867" s="422"/>
      <c r="AU867" s="424"/>
      <c r="AV867" s="438"/>
      <c r="AW867" s="440"/>
      <c r="AX867" s="647" t="str">
        <f t="shared" si="298"/>
        <v/>
      </c>
      <c r="AY867" s="647" t="str">
        <f t="shared" si="299"/>
        <v/>
      </c>
      <c r="BA867" s="593">
        <f t="shared" si="300"/>
        <v>0</v>
      </c>
      <c r="BB867" s="593">
        <f t="shared" si="301"/>
        <v>0</v>
      </c>
      <c r="BC867" s="593">
        <f t="shared" si="302"/>
        <v>0</v>
      </c>
      <c r="BD867" s="593">
        <f t="shared" si="303"/>
        <v>0</v>
      </c>
      <c r="BE867" s="593">
        <f t="shared" si="304"/>
        <v>0</v>
      </c>
      <c r="BF867" s="593">
        <f t="shared" si="305"/>
        <v>0</v>
      </c>
      <c r="BG867" s="593">
        <f t="shared" si="306"/>
        <v>0</v>
      </c>
      <c r="BH867" s="593">
        <f t="shared" si="307"/>
        <v>0</v>
      </c>
      <c r="BI867" s="593">
        <f t="shared" si="308"/>
        <v>0</v>
      </c>
      <c r="BJ867" s="593">
        <f t="shared" si="309"/>
        <v>0</v>
      </c>
      <c r="BK867" s="593">
        <f t="shared" si="310"/>
        <v>0</v>
      </c>
      <c r="BL867" s="593">
        <f t="shared" si="311"/>
        <v>0</v>
      </c>
      <c r="BM867" s="593">
        <f t="shared" si="312"/>
        <v>0</v>
      </c>
      <c r="BO867" s="593">
        <f t="shared" si="313"/>
        <v>0</v>
      </c>
      <c r="CP867" s="592"/>
      <c r="CQ867" s="592"/>
    </row>
    <row r="868" spans="1:95" ht="37.5" customHeight="1" x14ac:dyDescent="0.15">
      <c r="A868" s="740" t="str">
        <f>IF(B868&lt;&gt;"",設定!$C$4,"")</f>
        <v/>
      </c>
      <c r="B868" s="741" t="str">
        <f t="shared" si="297"/>
        <v/>
      </c>
      <c r="C868" s="445">
        <f t="shared" si="314"/>
        <v>856</v>
      </c>
      <c r="D868" s="768"/>
      <c r="E868" s="422"/>
      <c r="F868" s="423"/>
      <c r="G868" s="424"/>
      <c r="H868" s="425"/>
      <c r="I868" s="426"/>
      <c r="J868" s="675" t="str">
        <f>IFERROR(IF(I868="","",VLOOKUP(I868,国・地域!A:C,2,FALSE)),"正しい番号を入力してください")</f>
        <v/>
      </c>
      <c r="K868" s="676" t="str">
        <f>IFERROR(IF(I868="","",VLOOKUP(I868,国・地域!A:C,3,FALSE)),"正しい番号を入力してください")</f>
        <v/>
      </c>
      <c r="L868" s="382"/>
      <c r="M868" s="429"/>
      <c r="N868" s="430"/>
      <c r="O868" s="430"/>
      <c r="P868" s="430"/>
      <c r="Q868" s="430"/>
      <c r="R868" s="430"/>
      <c r="S868" s="430"/>
      <c r="T868" s="430"/>
      <c r="U868" s="431"/>
      <c r="V868" s="432"/>
      <c r="W868" s="431"/>
      <c r="X868" s="432"/>
      <c r="Y868" s="433"/>
      <c r="Z868" s="434"/>
      <c r="AA868" s="435"/>
      <c r="AB868" s="436"/>
      <c r="AC868" s="435"/>
      <c r="AD868" s="434"/>
      <c r="AE868" s="437"/>
      <c r="AF868" s="436"/>
      <c r="AG868" s="435"/>
      <c r="AH868" s="434"/>
      <c r="AI868" s="437"/>
      <c r="AJ868" s="436"/>
      <c r="AK868" s="435"/>
      <c r="AL868" s="434"/>
      <c r="AM868" s="422"/>
      <c r="AN868" s="424"/>
      <c r="AO868" s="382"/>
      <c r="AP868" s="422"/>
      <c r="AQ868" s="424"/>
      <c r="AR868" s="438"/>
      <c r="AS868" s="439"/>
      <c r="AT868" s="422"/>
      <c r="AU868" s="424"/>
      <c r="AV868" s="438"/>
      <c r="AW868" s="440"/>
      <c r="AX868" s="647" t="str">
        <f t="shared" si="298"/>
        <v/>
      </c>
      <c r="AY868" s="647" t="str">
        <f t="shared" si="299"/>
        <v/>
      </c>
      <c r="BA868" s="593">
        <f t="shared" si="300"/>
        <v>0</v>
      </c>
      <c r="BB868" s="593">
        <f t="shared" si="301"/>
        <v>0</v>
      </c>
      <c r="BC868" s="593">
        <f t="shared" si="302"/>
        <v>0</v>
      </c>
      <c r="BD868" s="593">
        <f t="shared" si="303"/>
        <v>0</v>
      </c>
      <c r="BE868" s="593">
        <f t="shared" si="304"/>
        <v>0</v>
      </c>
      <c r="BF868" s="593">
        <f t="shared" si="305"/>
        <v>0</v>
      </c>
      <c r="BG868" s="593">
        <f t="shared" si="306"/>
        <v>0</v>
      </c>
      <c r="BH868" s="593">
        <f t="shared" si="307"/>
        <v>0</v>
      </c>
      <c r="BI868" s="593">
        <f t="shared" si="308"/>
        <v>0</v>
      </c>
      <c r="BJ868" s="593">
        <f t="shared" si="309"/>
        <v>0</v>
      </c>
      <c r="BK868" s="593">
        <f t="shared" si="310"/>
        <v>0</v>
      </c>
      <c r="BL868" s="593">
        <f t="shared" si="311"/>
        <v>0</v>
      </c>
      <c r="BM868" s="593">
        <f t="shared" si="312"/>
        <v>0</v>
      </c>
      <c r="BO868" s="593">
        <f t="shared" si="313"/>
        <v>0</v>
      </c>
      <c r="CP868" s="592"/>
      <c r="CQ868" s="592"/>
    </row>
    <row r="869" spans="1:95" ht="37.5" customHeight="1" x14ac:dyDescent="0.15">
      <c r="A869" s="740" t="str">
        <f>IF(B869&lt;&gt;"",設定!$C$4,"")</f>
        <v/>
      </c>
      <c r="B869" s="741" t="str">
        <f t="shared" si="297"/>
        <v/>
      </c>
      <c r="C869" s="445">
        <f t="shared" si="314"/>
        <v>857</v>
      </c>
      <c r="D869" s="768"/>
      <c r="E869" s="422"/>
      <c r="F869" s="423"/>
      <c r="G869" s="424"/>
      <c r="H869" s="425"/>
      <c r="I869" s="426"/>
      <c r="J869" s="675" t="str">
        <f>IFERROR(IF(I869="","",VLOOKUP(I869,国・地域!A:C,2,FALSE)),"正しい番号を入力してください")</f>
        <v/>
      </c>
      <c r="K869" s="676" t="str">
        <f>IFERROR(IF(I869="","",VLOOKUP(I869,国・地域!A:C,3,FALSE)),"正しい番号を入力してください")</f>
        <v/>
      </c>
      <c r="L869" s="382"/>
      <c r="M869" s="429"/>
      <c r="N869" s="430"/>
      <c r="O869" s="430"/>
      <c r="P869" s="430"/>
      <c r="Q869" s="430"/>
      <c r="R869" s="430"/>
      <c r="S869" s="430"/>
      <c r="T869" s="430"/>
      <c r="U869" s="431"/>
      <c r="V869" s="432"/>
      <c r="W869" s="431"/>
      <c r="X869" s="432"/>
      <c r="Y869" s="433"/>
      <c r="Z869" s="434"/>
      <c r="AA869" s="435"/>
      <c r="AB869" s="436"/>
      <c r="AC869" s="435"/>
      <c r="AD869" s="434"/>
      <c r="AE869" s="437"/>
      <c r="AF869" s="436"/>
      <c r="AG869" s="435"/>
      <c r="AH869" s="434"/>
      <c r="AI869" s="437"/>
      <c r="AJ869" s="436"/>
      <c r="AK869" s="435"/>
      <c r="AL869" s="434"/>
      <c r="AM869" s="422"/>
      <c r="AN869" s="424"/>
      <c r="AO869" s="382"/>
      <c r="AP869" s="422"/>
      <c r="AQ869" s="424"/>
      <c r="AR869" s="438"/>
      <c r="AS869" s="439"/>
      <c r="AT869" s="422"/>
      <c r="AU869" s="424"/>
      <c r="AV869" s="438"/>
      <c r="AW869" s="440"/>
      <c r="AX869" s="647" t="str">
        <f t="shared" si="298"/>
        <v/>
      </c>
      <c r="AY869" s="647" t="str">
        <f t="shared" si="299"/>
        <v/>
      </c>
      <c r="BA869" s="593">
        <f t="shared" si="300"/>
        <v>0</v>
      </c>
      <c r="BB869" s="593">
        <f t="shared" si="301"/>
        <v>0</v>
      </c>
      <c r="BC869" s="593">
        <f t="shared" si="302"/>
        <v>0</v>
      </c>
      <c r="BD869" s="593">
        <f t="shared" si="303"/>
        <v>0</v>
      </c>
      <c r="BE869" s="593">
        <f t="shared" si="304"/>
        <v>0</v>
      </c>
      <c r="BF869" s="593">
        <f t="shared" si="305"/>
        <v>0</v>
      </c>
      <c r="BG869" s="593">
        <f t="shared" si="306"/>
        <v>0</v>
      </c>
      <c r="BH869" s="593">
        <f t="shared" si="307"/>
        <v>0</v>
      </c>
      <c r="BI869" s="593">
        <f t="shared" si="308"/>
        <v>0</v>
      </c>
      <c r="BJ869" s="593">
        <f t="shared" si="309"/>
        <v>0</v>
      </c>
      <c r="BK869" s="593">
        <f t="shared" si="310"/>
        <v>0</v>
      </c>
      <c r="BL869" s="593">
        <f t="shared" si="311"/>
        <v>0</v>
      </c>
      <c r="BM869" s="593">
        <f t="shared" si="312"/>
        <v>0</v>
      </c>
      <c r="BO869" s="593">
        <f t="shared" si="313"/>
        <v>0</v>
      </c>
      <c r="CP869" s="592"/>
      <c r="CQ869" s="592"/>
    </row>
    <row r="870" spans="1:95" ht="37.5" customHeight="1" x14ac:dyDescent="0.15">
      <c r="A870" s="740" t="str">
        <f>IF(B870&lt;&gt;"",設定!$C$4,"")</f>
        <v/>
      </c>
      <c r="B870" s="741" t="str">
        <f t="shared" si="297"/>
        <v/>
      </c>
      <c r="C870" s="445">
        <f t="shared" si="314"/>
        <v>858</v>
      </c>
      <c r="D870" s="768"/>
      <c r="E870" s="422"/>
      <c r="F870" s="423"/>
      <c r="G870" s="424"/>
      <c r="H870" s="425"/>
      <c r="I870" s="426"/>
      <c r="J870" s="675" t="str">
        <f>IFERROR(IF(I870="","",VLOOKUP(I870,国・地域!A:C,2,FALSE)),"正しい番号を入力してください")</f>
        <v/>
      </c>
      <c r="K870" s="676" t="str">
        <f>IFERROR(IF(I870="","",VLOOKUP(I870,国・地域!A:C,3,FALSE)),"正しい番号を入力してください")</f>
        <v/>
      </c>
      <c r="L870" s="382"/>
      <c r="M870" s="429"/>
      <c r="N870" s="430"/>
      <c r="O870" s="430"/>
      <c r="P870" s="430"/>
      <c r="Q870" s="430"/>
      <c r="R870" s="430"/>
      <c r="S870" s="430"/>
      <c r="T870" s="430"/>
      <c r="U870" s="431"/>
      <c r="V870" s="432"/>
      <c r="W870" s="431"/>
      <c r="X870" s="432"/>
      <c r="Y870" s="433"/>
      <c r="Z870" s="434"/>
      <c r="AA870" s="435"/>
      <c r="AB870" s="436"/>
      <c r="AC870" s="435"/>
      <c r="AD870" s="434"/>
      <c r="AE870" s="437"/>
      <c r="AF870" s="436"/>
      <c r="AG870" s="435"/>
      <c r="AH870" s="434"/>
      <c r="AI870" s="437"/>
      <c r="AJ870" s="436"/>
      <c r="AK870" s="435"/>
      <c r="AL870" s="434"/>
      <c r="AM870" s="422"/>
      <c r="AN870" s="424"/>
      <c r="AO870" s="382"/>
      <c r="AP870" s="422"/>
      <c r="AQ870" s="424"/>
      <c r="AR870" s="438"/>
      <c r="AS870" s="439"/>
      <c r="AT870" s="422"/>
      <c r="AU870" s="424"/>
      <c r="AV870" s="438"/>
      <c r="AW870" s="440"/>
      <c r="AX870" s="647" t="str">
        <f t="shared" si="298"/>
        <v/>
      </c>
      <c r="AY870" s="647" t="str">
        <f t="shared" si="299"/>
        <v/>
      </c>
      <c r="BA870" s="593">
        <f t="shared" si="300"/>
        <v>0</v>
      </c>
      <c r="BB870" s="593">
        <f t="shared" si="301"/>
        <v>0</v>
      </c>
      <c r="BC870" s="593">
        <f t="shared" si="302"/>
        <v>0</v>
      </c>
      <c r="BD870" s="593">
        <f t="shared" si="303"/>
        <v>0</v>
      </c>
      <c r="BE870" s="593">
        <f t="shared" si="304"/>
        <v>0</v>
      </c>
      <c r="BF870" s="593">
        <f t="shared" si="305"/>
        <v>0</v>
      </c>
      <c r="BG870" s="593">
        <f t="shared" si="306"/>
        <v>0</v>
      </c>
      <c r="BH870" s="593">
        <f t="shared" si="307"/>
        <v>0</v>
      </c>
      <c r="BI870" s="593">
        <f t="shared" si="308"/>
        <v>0</v>
      </c>
      <c r="BJ870" s="593">
        <f t="shared" si="309"/>
        <v>0</v>
      </c>
      <c r="BK870" s="593">
        <f t="shared" si="310"/>
        <v>0</v>
      </c>
      <c r="BL870" s="593">
        <f t="shared" si="311"/>
        <v>0</v>
      </c>
      <c r="BM870" s="593">
        <f t="shared" si="312"/>
        <v>0</v>
      </c>
      <c r="BO870" s="593">
        <f t="shared" si="313"/>
        <v>0</v>
      </c>
      <c r="CP870" s="592"/>
      <c r="CQ870" s="592"/>
    </row>
    <row r="871" spans="1:95" ht="37.5" customHeight="1" x14ac:dyDescent="0.15">
      <c r="A871" s="740" t="str">
        <f>IF(B871&lt;&gt;"",設定!$C$4,"")</f>
        <v/>
      </c>
      <c r="B871" s="741" t="str">
        <f t="shared" si="297"/>
        <v/>
      </c>
      <c r="C871" s="445">
        <f t="shared" si="314"/>
        <v>859</v>
      </c>
      <c r="D871" s="768"/>
      <c r="E871" s="422"/>
      <c r="F871" s="423"/>
      <c r="G871" s="424"/>
      <c r="H871" s="425"/>
      <c r="I871" s="426"/>
      <c r="J871" s="675" t="str">
        <f>IFERROR(IF(I871="","",VLOOKUP(I871,国・地域!A:C,2,FALSE)),"正しい番号を入力してください")</f>
        <v/>
      </c>
      <c r="K871" s="676" t="str">
        <f>IFERROR(IF(I871="","",VLOOKUP(I871,国・地域!A:C,3,FALSE)),"正しい番号を入力してください")</f>
        <v/>
      </c>
      <c r="L871" s="382"/>
      <c r="M871" s="429"/>
      <c r="N871" s="430"/>
      <c r="O871" s="430"/>
      <c r="P871" s="430"/>
      <c r="Q871" s="430"/>
      <c r="R871" s="430"/>
      <c r="S871" s="430"/>
      <c r="T871" s="430"/>
      <c r="U871" s="431"/>
      <c r="V871" s="432"/>
      <c r="W871" s="431"/>
      <c r="X871" s="432"/>
      <c r="Y871" s="433"/>
      <c r="Z871" s="434"/>
      <c r="AA871" s="435"/>
      <c r="AB871" s="436"/>
      <c r="AC871" s="435"/>
      <c r="AD871" s="434"/>
      <c r="AE871" s="437"/>
      <c r="AF871" s="436"/>
      <c r="AG871" s="435"/>
      <c r="AH871" s="434"/>
      <c r="AI871" s="437"/>
      <c r="AJ871" s="436"/>
      <c r="AK871" s="435"/>
      <c r="AL871" s="434"/>
      <c r="AM871" s="422"/>
      <c r="AN871" s="424"/>
      <c r="AO871" s="382"/>
      <c r="AP871" s="422"/>
      <c r="AQ871" s="424"/>
      <c r="AR871" s="438"/>
      <c r="AS871" s="439"/>
      <c r="AT871" s="422"/>
      <c r="AU871" s="424"/>
      <c r="AV871" s="438"/>
      <c r="AW871" s="440"/>
      <c r="AX871" s="647" t="str">
        <f t="shared" si="298"/>
        <v/>
      </c>
      <c r="AY871" s="647" t="str">
        <f t="shared" si="299"/>
        <v/>
      </c>
      <c r="BA871" s="593">
        <f t="shared" si="300"/>
        <v>0</v>
      </c>
      <c r="BB871" s="593">
        <f t="shared" si="301"/>
        <v>0</v>
      </c>
      <c r="BC871" s="593">
        <f t="shared" si="302"/>
        <v>0</v>
      </c>
      <c r="BD871" s="593">
        <f t="shared" si="303"/>
        <v>0</v>
      </c>
      <c r="BE871" s="593">
        <f t="shared" si="304"/>
        <v>0</v>
      </c>
      <c r="BF871" s="593">
        <f t="shared" si="305"/>
        <v>0</v>
      </c>
      <c r="BG871" s="593">
        <f t="shared" si="306"/>
        <v>0</v>
      </c>
      <c r="BH871" s="593">
        <f t="shared" si="307"/>
        <v>0</v>
      </c>
      <c r="BI871" s="593">
        <f t="shared" si="308"/>
        <v>0</v>
      </c>
      <c r="BJ871" s="593">
        <f t="shared" si="309"/>
        <v>0</v>
      </c>
      <c r="BK871" s="593">
        <f t="shared" si="310"/>
        <v>0</v>
      </c>
      <c r="BL871" s="593">
        <f t="shared" si="311"/>
        <v>0</v>
      </c>
      <c r="BM871" s="593">
        <f t="shared" si="312"/>
        <v>0</v>
      </c>
      <c r="BO871" s="593">
        <f t="shared" si="313"/>
        <v>0</v>
      </c>
      <c r="CP871" s="592"/>
      <c r="CQ871" s="592"/>
    </row>
    <row r="872" spans="1:95" ht="37.5" customHeight="1" x14ac:dyDescent="0.15">
      <c r="A872" s="740" t="str">
        <f>IF(B872&lt;&gt;"",設定!$C$4,"")</f>
        <v/>
      </c>
      <c r="B872" s="741" t="str">
        <f t="shared" si="297"/>
        <v/>
      </c>
      <c r="C872" s="445">
        <f t="shared" si="314"/>
        <v>860</v>
      </c>
      <c r="D872" s="768"/>
      <c r="E872" s="422"/>
      <c r="F872" s="423"/>
      <c r="G872" s="424"/>
      <c r="H872" s="425"/>
      <c r="I872" s="426"/>
      <c r="J872" s="675" t="str">
        <f>IFERROR(IF(I872="","",VLOOKUP(I872,国・地域!A:C,2,FALSE)),"正しい番号を入力してください")</f>
        <v/>
      </c>
      <c r="K872" s="676" t="str">
        <f>IFERROR(IF(I872="","",VLOOKUP(I872,国・地域!A:C,3,FALSE)),"正しい番号を入力してください")</f>
        <v/>
      </c>
      <c r="L872" s="382"/>
      <c r="M872" s="429"/>
      <c r="N872" s="430"/>
      <c r="O872" s="430"/>
      <c r="P872" s="430"/>
      <c r="Q872" s="430"/>
      <c r="R872" s="430"/>
      <c r="S872" s="430"/>
      <c r="T872" s="430"/>
      <c r="U872" s="431"/>
      <c r="V872" s="432"/>
      <c r="W872" s="431"/>
      <c r="X872" s="432"/>
      <c r="Y872" s="433"/>
      <c r="Z872" s="434"/>
      <c r="AA872" s="435"/>
      <c r="AB872" s="436"/>
      <c r="AC872" s="435"/>
      <c r="AD872" s="434"/>
      <c r="AE872" s="437"/>
      <c r="AF872" s="436"/>
      <c r="AG872" s="435"/>
      <c r="AH872" s="434"/>
      <c r="AI872" s="437"/>
      <c r="AJ872" s="436"/>
      <c r="AK872" s="435"/>
      <c r="AL872" s="434"/>
      <c r="AM872" s="422"/>
      <c r="AN872" s="424"/>
      <c r="AO872" s="382"/>
      <c r="AP872" s="422"/>
      <c r="AQ872" s="424"/>
      <c r="AR872" s="438"/>
      <c r="AS872" s="439"/>
      <c r="AT872" s="422"/>
      <c r="AU872" s="424"/>
      <c r="AV872" s="438"/>
      <c r="AW872" s="440"/>
      <c r="AX872" s="647" t="str">
        <f t="shared" si="298"/>
        <v/>
      </c>
      <c r="AY872" s="647" t="str">
        <f t="shared" si="299"/>
        <v/>
      </c>
      <c r="BA872" s="593">
        <f t="shared" si="300"/>
        <v>0</v>
      </c>
      <c r="BB872" s="593">
        <f t="shared" si="301"/>
        <v>0</v>
      </c>
      <c r="BC872" s="593">
        <f t="shared" si="302"/>
        <v>0</v>
      </c>
      <c r="BD872" s="593">
        <f t="shared" si="303"/>
        <v>0</v>
      </c>
      <c r="BE872" s="593">
        <f t="shared" si="304"/>
        <v>0</v>
      </c>
      <c r="BF872" s="593">
        <f t="shared" si="305"/>
        <v>0</v>
      </c>
      <c r="BG872" s="593">
        <f t="shared" si="306"/>
        <v>0</v>
      </c>
      <c r="BH872" s="593">
        <f t="shared" si="307"/>
        <v>0</v>
      </c>
      <c r="BI872" s="593">
        <f t="shared" si="308"/>
        <v>0</v>
      </c>
      <c r="BJ872" s="593">
        <f t="shared" si="309"/>
        <v>0</v>
      </c>
      <c r="BK872" s="593">
        <f t="shared" si="310"/>
        <v>0</v>
      </c>
      <c r="BL872" s="593">
        <f t="shared" si="311"/>
        <v>0</v>
      </c>
      <c r="BM872" s="593">
        <f t="shared" si="312"/>
        <v>0</v>
      </c>
      <c r="BO872" s="593">
        <f t="shared" si="313"/>
        <v>0</v>
      </c>
      <c r="CP872" s="592"/>
      <c r="CQ872" s="592"/>
    </row>
    <row r="873" spans="1:95" ht="37.5" customHeight="1" x14ac:dyDescent="0.15">
      <c r="A873" s="740" t="str">
        <f>IF(B873&lt;&gt;"",設定!$C$4,"")</f>
        <v/>
      </c>
      <c r="B873" s="741" t="str">
        <f t="shared" si="297"/>
        <v/>
      </c>
      <c r="C873" s="445">
        <f t="shared" si="314"/>
        <v>861</v>
      </c>
      <c r="D873" s="768"/>
      <c r="E873" s="422"/>
      <c r="F873" s="423"/>
      <c r="G873" s="424"/>
      <c r="H873" s="425"/>
      <c r="I873" s="426"/>
      <c r="J873" s="675" t="str">
        <f>IFERROR(IF(I873="","",VLOOKUP(I873,国・地域!A:C,2,FALSE)),"正しい番号を入力してください")</f>
        <v/>
      </c>
      <c r="K873" s="676" t="str">
        <f>IFERROR(IF(I873="","",VLOOKUP(I873,国・地域!A:C,3,FALSE)),"正しい番号を入力してください")</f>
        <v/>
      </c>
      <c r="L873" s="382"/>
      <c r="M873" s="429"/>
      <c r="N873" s="430"/>
      <c r="O873" s="430"/>
      <c r="P873" s="430"/>
      <c r="Q873" s="430"/>
      <c r="R873" s="430"/>
      <c r="S873" s="430"/>
      <c r="T873" s="430"/>
      <c r="U873" s="431"/>
      <c r="V873" s="432"/>
      <c r="W873" s="431"/>
      <c r="X873" s="432"/>
      <c r="Y873" s="433"/>
      <c r="Z873" s="434"/>
      <c r="AA873" s="435"/>
      <c r="AB873" s="436"/>
      <c r="AC873" s="435"/>
      <c r="AD873" s="434"/>
      <c r="AE873" s="437"/>
      <c r="AF873" s="436"/>
      <c r="AG873" s="435"/>
      <c r="AH873" s="434"/>
      <c r="AI873" s="437"/>
      <c r="AJ873" s="436"/>
      <c r="AK873" s="435"/>
      <c r="AL873" s="434"/>
      <c r="AM873" s="422"/>
      <c r="AN873" s="424"/>
      <c r="AO873" s="382"/>
      <c r="AP873" s="422"/>
      <c r="AQ873" s="424"/>
      <c r="AR873" s="438"/>
      <c r="AS873" s="439"/>
      <c r="AT873" s="422"/>
      <c r="AU873" s="424"/>
      <c r="AV873" s="438"/>
      <c r="AW873" s="440"/>
      <c r="AX873" s="647" t="str">
        <f t="shared" si="298"/>
        <v/>
      </c>
      <c r="AY873" s="647" t="str">
        <f t="shared" si="299"/>
        <v/>
      </c>
      <c r="BA873" s="593">
        <f t="shared" si="300"/>
        <v>0</v>
      </c>
      <c r="BB873" s="593">
        <f t="shared" si="301"/>
        <v>0</v>
      </c>
      <c r="BC873" s="593">
        <f t="shared" si="302"/>
        <v>0</v>
      </c>
      <c r="BD873" s="593">
        <f t="shared" si="303"/>
        <v>0</v>
      </c>
      <c r="BE873" s="593">
        <f t="shared" si="304"/>
        <v>0</v>
      </c>
      <c r="BF873" s="593">
        <f t="shared" si="305"/>
        <v>0</v>
      </c>
      <c r="BG873" s="593">
        <f t="shared" si="306"/>
        <v>0</v>
      </c>
      <c r="BH873" s="593">
        <f t="shared" si="307"/>
        <v>0</v>
      </c>
      <c r="BI873" s="593">
        <f t="shared" si="308"/>
        <v>0</v>
      </c>
      <c r="BJ873" s="593">
        <f t="shared" si="309"/>
        <v>0</v>
      </c>
      <c r="BK873" s="593">
        <f t="shared" si="310"/>
        <v>0</v>
      </c>
      <c r="BL873" s="593">
        <f t="shared" si="311"/>
        <v>0</v>
      </c>
      <c r="BM873" s="593">
        <f t="shared" si="312"/>
        <v>0</v>
      </c>
      <c r="BO873" s="593">
        <f t="shared" si="313"/>
        <v>0</v>
      </c>
      <c r="CP873" s="592"/>
      <c r="CQ873" s="592"/>
    </row>
    <row r="874" spans="1:95" ht="37.5" customHeight="1" x14ac:dyDescent="0.15">
      <c r="A874" s="740" t="str">
        <f>IF(B874&lt;&gt;"",設定!$C$4,"")</f>
        <v/>
      </c>
      <c r="B874" s="741" t="str">
        <f t="shared" si="297"/>
        <v/>
      </c>
      <c r="C874" s="445">
        <f t="shared" si="314"/>
        <v>862</v>
      </c>
      <c r="D874" s="768"/>
      <c r="E874" s="422"/>
      <c r="F874" s="423"/>
      <c r="G874" s="424"/>
      <c r="H874" s="425"/>
      <c r="I874" s="426"/>
      <c r="J874" s="675" t="str">
        <f>IFERROR(IF(I874="","",VLOOKUP(I874,国・地域!A:C,2,FALSE)),"正しい番号を入力してください")</f>
        <v/>
      </c>
      <c r="K874" s="676" t="str">
        <f>IFERROR(IF(I874="","",VLOOKUP(I874,国・地域!A:C,3,FALSE)),"正しい番号を入力してください")</f>
        <v/>
      </c>
      <c r="L874" s="382"/>
      <c r="M874" s="429"/>
      <c r="N874" s="430"/>
      <c r="O874" s="430"/>
      <c r="P874" s="430"/>
      <c r="Q874" s="430"/>
      <c r="R874" s="430"/>
      <c r="S874" s="430"/>
      <c r="T874" s="430"/>
      <c r="U874" s="431"/>
      <c r="V874" s="432"/>
      <c r="W874" s="431"/>
      <c r="X874" s="432"/>
      <c r="Y874" s="433"/>
      <c r="Z874" s="434"/>
      <c r="AA874" s="435"/>
      <c r="AB874" s="436"/>
      <c r="AC874" s="435"/>
      <c r="AD874" s="434"/>
      <c r="AE874" s="437"/>
      <c r="AF874" s="436"/>
      <c r="AG874" s="435"/>
      <c r="AH874" s="434"/>
      <c r="AI874" s="437"/>
      <c r="AJ874" s="436"/>
      <c r="AK874" s="435"/>
      <c r="AL874" s="434"/>
      <c r="AM874" s="422"/>
      <c r="AN874" s="424"/>
      <c r="AO874" s="382"/>
      <c r="AP874" s="422"/>
      <c r="AQ874" s="424"/>
      <c r="AR874" s="438"/>
      <c r="AS874" s="439"/>
      <c r="AT874" s="422"/>
      <c r="AU874" s="424"/>
      <c r="AV874" s="438"/>
      <c r="AW874" s="440"/>
      <c r="AX874" s="647" t="str">
        <f t="shared" si="298"/>
        <v/>
      </c>
      <c r="AY874" s="647" t="str">
        <f t="shared" si="299"/>
        <v/>
      </c>
      <c r="BA874" s="593">
        <f t="shared" si="300"/>
        <v>0</v>
      </c>
      <c r="BB874" s="593">
        <f t="shared" si="301"/>
        <v>0</v>
      </c>
      <c r="BC874" s="593">
        <f t="shared" si="302"/>
        <v>0</v>
      </c>
      <c r="BD874" s="593">
        <f t="shared" si="303"/>
        <v>0</v>
      </c>
      <c r="BE874" s="593">
        <f t="shared" si="304"/>
        <v>0</v>
      </c>
      <c r="BF874" s="593">
        <f t="shared" si="305"/>
        <v>0</v>
      </c>
      <c r="BG874" s="593">
        <f t="shared" si="306"/>
        <v>0</v>
      </c>
      <c r="BH874" s="593">
        <f t="shared" si="307"/>
        <v>0</v>
      </c>
      <c r="BI874" s="593">
        <f t="shared" si="308"/>
        <v>0</v>
      </c>
      <c r="BJ874" s="593">
        <f t="shared" si="309"/>
        <v>0</v>
      </c>
      <c r="BK874" s="593">
        <f t="shared" si="310"/>
        <v>0</v>
      </c>
      <c r="BL874" s="593">
        <f t="shared" si="311"/>
        <v>0</v>
      </c>
      <c r="BM874" s="593">
        <f t="shared" si="312"/>
        <v>0</v>
      </c>
      <c r="BO874" s="593">
        <f t="shared" si="313"/>
        <v>0</v>
      </c>
      <c r="CP874" s="592"/>
      <c r="CQ874" s="592"/>
    </row>
    <row r="875" spans="1:95" ht="37.5" customHeight="1" x14ac:dyDescent="0.15">
      <c r="A875" s="740" t="str">
        <f>IF(B875&lt;&gt;"",設定!$C$4,"")</f>
        <v/>
      </c>
      <c r="B875" s="741" t="str">
        <f t="shared" si="297"/>
        <v/>
      </c>
      <c r="C875" s="445">
        <f t="shared" si="314"/>
        <v>863</v>
      </c>
      <c r="D875" s="768"/>
      <c r="E875" s="422"/>
      <c r="F875" s="423"/>
      <c r="G875" s="424"/>
      <c r="H875" s="425"/>
      <c r="I875" s="426"/>
      <c r="J875" s="675" t="str">
        <f>IFERROR(IF(I875="","",VLOOKUP(I875,国・地域!A:C,2,FALSE)),"正しい番号を入力してください")</f>
        <v/>
      </c>
      <c r="K875" s="676" t="str">
        <f>IFERROR(IF(I875="","",VLOOKUP(I875,国・地域!A:C,3,FALSE)),"正しい番号を入力してください")</f>
        <v/>
      </c>
      <c r="L875" s="382"/>
      <c r="M875" s="429"/>
      <c r="N875" s="430"/>
      <c r="O875" s="430"/>
      <c r="P875" s="430"/>
      <c r="Q875" s="430"/>
      <c r="R875" s="430"/>
      <c r="S875" s="430"/>
      <c r="T875" s="430"/>
      <c r="U875" s="431"/>
      <c r="V875" s="432"/>
      <c r="W875" s="431"/>
      <c r="X875" s="432"/>
      <c r="Y875" s="433"/>
      <c r="Z875" s="434"/>
      <c r="AA875" s="435"/>
      <c r="AB875" s="436"/>
      <c r="AC875" s="435"/>
      <c r="AD875" s="434"/>
      <c r="AE875" s="437"/>
      <c r="AF875" s="436"/>
      <c r="AG875" s="435"/>
      <c r="AH875" s="434"/>
      <c r="AI875" s="437"/>
      <c r="AJ875" s="436"/>
      <c r="AK875" s="435"/>
      <c r="AL875" s="434"/>
      <c r="AM875" s="422"/>
      <c r="AN875" s="424"/>
      <c r="AO875" s="382"/>
      <c r="AP875" s="422"/>
      <c r="AQ875" s="424"/>
      <c r="AR875" s="438"/>
      <c r="AS875" s="439"/>
      <c r="AT875" s="422"/>
      <c r="AU875" s="424"/>
      <c r="AV875" s="438"/>
      <c r="AW875" s="440"/>
      <c r="AX875" s="647" t="str">
        <f t="shared" si="298"/>
        <v/>
      </c>
      <c r="AY875" s="647" t="str">
        <f t="shared" si="299"/>
        <v/>
      </c>
      <c r="BA875" s="593">
        <f t="shared" si="300"/>
        <v>0</v>
      </c>
      <c r="BB875" s="593">
        <f t="shared" si="301"/>
        <v>0</v>
      </c>
      <c r="BC875" s="593">
        <f t="shared" si="302"/>
        <v>0</v>
      </c>
      <c r="BD875" s="593">
        <f t="shared" si="303"/>
        <v>0</v>
      </c>
      <c r="BE875" s="593">
        <f t="shared" si="304"/>
        <v>0</v>
      </c>
      <c r="BF875" s="593">
        <f t="shared" si="305"/>
        <v>0</v>
      </c>
      <c r="BG875" s="593">
        <f t="shared" si="306"/>
        <v>0</v>
      </c>
      <c r="BH875" s="593">
        <f t="shared" si="307"/>
        <v>0</v>
      </c>
      <c r="BI875" s="593">
        <f t="shared" si="308"/>
        <v>0</v>
      </c>
      <c r="BJ875" s="593">
        <f t="shared" si="309"/>
        <v>0</v>
      </c>
      <c r="BK875" s="593">
        <f t="shared" si="310"/>
        <v>0</v>
      </c>
      <c r="BL875" s="593">
        <f t="shared" si="311"/>
        <v>0</v>
      </c>
      <c r="BM875" s="593">
        <f t="shared" si="312"/>
        <v>0</v>
      </c>
      <c r="BO875" s="593">
        <f t="shared" si="313"/>
        <v>0</v>
      </c>
      <c r="CP875" s="592"/>
      <c r="CQ875" s="592"/>
    </row>
    <row r="876" spans="1:95" ht="37.5" customHeight="1" x14ac:dyDescent="0.15">
      <c r="A876" s="740" t="str">
        <f>IF(B876&lt;&gt;"",設定!$C$4,"")</f>
        <v/>
      </c>
      <c r="B876" s="741" t="str">
        <f t="shared" si="297"/>
        <v/>
      </c>
      <c r="C876" s="445">
        <f t="shared" si="314"/>
        <v>864</v>
      </c>
      <c r="D876" s="768"/>
      <c r="E876" s="422"/>
      <c r="F876" s="423"/>
      <c r="G876" s="424"/>
      <c r="H876" s="425"/>
      <c r="I876" s="426"/>
      <c r="J876" s="675" t="str">
        <f>IFERROR(IF(I876="","",VLOOKUP(I876,国・地域!A:C,2,FALSE)),"正しい番号を入力してください")</f>
        <v/>
      </c>
      <c r="K876" s="676" t="str">
        <f>IFERROR(IF(I876="","",VLOOKUP(I876,国・地域!A:C,3,FALSE)),"正しい番号を入力してください")</f>
        <v/>
      </c>
      <c r="L876" s="382"/>
      <c r="M876" s="429"/>
      <c r="N876" s="430"/>
      <c r="O876" s="430"/>
      <c r="P876" s="430"/>
      <c r="Q876" s="430"/>
      <c r="R876" s="430"/>
      <c r="S876" s="430"/>
      <c r="T876" s="430"/>
      <c r="U876" s="431"/>
      <c r="V876" s="432"/>
      <c r="W876" s="431"/>
      <c r="X876" s="432"/>
      <c r="Y876" s="433"/>
      <c r="Z876" s="434"/>
      <c r="AA876" s="435"/>
      <c r="AB876" s="436"/>
      <c r="AC876" s="435"/>
      <c r="AD876" s="434"/>
      <c r="AE876" s="437"/>
      <c r="AF876" s="436"/>
      <c r="AG876" s="435"/>
      <c r="AH876" s="434"/>
      <c r="AI876" s="437"/>
      <c r="AJ876" s="436"/>
      <c r="AK876" s="435"/>
      <c r="AL876" s="434"/>
      <c r="AM876" s="422"/>
      <c r="AN876" s="424"/>
      <c r="AO876" s="382"/>
      <c r="AP876" s="422"/>
      <c r="AQ876" s="424"/>
      <c r="AR876" s="438"/>
      <c r="AS876" s="439"/>
      <c r="AT876" s="422"/>
      <c r="AU876" s="424"/>
      <c r="AV876" s="438"/>
      <c r="AW876" s="440"/>
      <c r="AX876" s="647" t="str">
        <f t="shared" si="298"/>
        <v/>
      </c>
      <c r="AY876" s="647" t="str">
        <f t="shared" si="299"/>
        <v/>
      </c>
      <c r="BA876" s="593">
        <f t="shared" si="300"/>
        <v>0</v>
      </c>
      <c r="BB876" s="593">
        <f t="shared" si="301"/>
        <v>0</v>
      </c>
      <c r="BC876" s="593">
        <f t="shared" si="302"/>
        <v>0</v>
      </c>
      <c r="BD876" s="593">
        <f t="shared" si="303"/>
        <v>0</v>
      </c>
      <c r="BE876" s="593">
        <f t="shared" si="304"/>
        <v>0</v>
      </c>
      <c r="BF876" s="593">
        <f t="shared" si="305"/>
        <v>0</v>
      </c>
      <c r="BG876" s="593">
        <f t="shared" si="306"/>
        <v>0</v>
      </c>
      <c r="BH876" s="593">
        <f t="shared" si="307"/>
        <v>0</v>
      </c>
      <c r="BI876" s="593">
        <f t="shared" si="308"/>
        <v>0</v>
      </c>
      <c r="BJ876" s="593">
        <f t="shared" si="309"/>
        <v>0</v>
      </c>
      <c r="BK876" s="593">
        <f t="shared" si="310"/>
        <v>0</v>
      </c>
      <c r="BL876" s="593">
        <f t="shared" si="311"/>
        <v>0</v>
      </c>
      <c r="BM876" s="593">
        <f t="shared" si="312"/>
        <v>0</v>
      </c>
      <c r="BO876" s="593">
        <f t="shared" si="313"/>
        <v>0</v>
      </c>
      <c r="CP876" s="592"/>
      <c r="CQ876" s="592"/>
    </row>
    <row r="877" spans="1:95" ht="37.5" customHeight="1" x14ac:dyDescent="0.15">
      <c r="A877" s="740" t="str">
        <f>IF(B877&lt;&gt;"",設定!$C$4,"")</f>
        <v/>
      </c>
      <c r="B877" s="741" t="str">
        <f t="shared" ref="B877:B940" si="315">IF(COUNTA(D877:I877,L877)&gt;0,$B$7,"")</f>
        <v/>
      </c>
      <c r="C877" s="445">
        <f t="shared" si="314"/>
        <v>865</v>
      </c>
      <c r="D877" s="768"/>
      <c r="E877" s="422"/>
      <c r="F877" s="423"/>
      <c r="G877" s="424"/>
      <c r="H877" s="425"/>
      <c r="I877" s="426"/>
      <c r="J877" s="675" t="str">
        <f>IFERROR(IF(I877="","",VLOOKUP(I877,国・地域!A:C,2,FALSE)),"正しい番号を入力してください")</f>
        <v/>
      </c>
      <c r="K877" s="676" t="str">
        <f>IFERROR(IF(I877="","",VLOOKUP(I877,国・地域!A:C,3,FALSE)),"正しい番号を入力してください")</f>
        <v/>
      </c>
      <c r="L877" s="382"/>
      <c r="M877" s="429"/>
      <c r="N877" s="430"/>
      <c r="O877" s="430"/>
      <c r="P877" s="430"/>
      <c r="Q877" s="430"/>
      <c r="R877" s="430"/>
      <c r="S877" s="430"/>
      <c r="T877" s="430"/>
      <c r="U877" s="431"/>
      <c r="V877" s="432"/>
      <c r="W877" s="431"/>
      <c r="X877" s="432"/>
      <c r="Y877" s="433"/>
      <c r="Z877" s="434"/>
      <c r="AA877" s="435"/>
      <c r="AB877" s="436"/>
      <c r="AC877" s="435"/>
      <c r="AD877" s="434"/>
      <c r="AE877" s="437"/>
      <c r="AF877" s="436"/>
      <c r="AG877" s="435"/>
      <c r="AH877" s="434"/>
      <c r="AI877" s="437"/>
      <c r="AJ877" s="436"/>
      <c r="AK877" s="435"/>
      <c r="AL877" s="434"/>
      <c r="AM877" s="422"/>
      <c r="AN877" s="424"/>
      <c r="AO877" s="382"/>
      <c r="AP877" s="422"/>
      <c r="AQ877" s="424"/>
      <c r="AR877" s="438"/>
      <c r="AS877" s="439"/>
      <c r="AT877" s="422"/>
      <c r="AU877" s="424"/>
      <c r="AV877" s="438"/>
      <c r="AW877" s="440"/>
      <c r="AX877" s="647" t="str">
        <f t="shared" ref="AX877:AX940" si="316">IF(SUM(BA877:BM877)&gt;0,"←未入力あり","")</f>
        <v/>
      </c>
      <c r="AY877" s="647" t="str">
        <f t="shared" ref="AY877:AY940" si="317">IF(BO877&lt;&gt;0,"←入力エラー","")</f>
        <v/>
      </c>
      <c r="BA877" s="593">
        <f t="shared" ref="BA877:BA940" si="318">IF(AND($D877&lt;&gt;"",E877="",F877=""),1,0)</f>
        <v>0</v>
      </c>
      <c r="BB877" s="593">
        <f t="shared" ref="BB877:BB940" si="319">IF(AND($D877&lt;&gt;"",G877="",H877=""),1,0)</f>
        <v>0</v>
      </c>
      <c r="BC877" s="593">
        <f t="shared" ref="BC877:BC940" si="320">IF(AND($D877&lt;&gt;"",I877=""),1,0)</f>
        <v>0</v>
      </c>
      <c r="BD877" s="593">
        <f t="shared" ref="BD877:BD940" si="321">IF(AND(I877=801,L877=""),1,0)</f>
        <v>0</v>
      </c>
      <c r="BE877" s="593">
        <f t="shared" ref="BE877:BE940" si="322">IF(AND($D877&lt;&gt;"",COUNTA(M877:V877)=0),1,0)</f>
        <v>0</v>
      </c>
      <c r="BF877" s="593">
        <f t="shared" ref="BF877:BF940" si="323">IF(AND($D877&lt;&gt;"",$M877="○",OR(W877="",X877="")),1,0)</f>
        <v>0</v>
      </c>
      <c r="BG877" s="593">
        <f t="shared" ref="BG877:BG940" si="324">IF(AND($D877&lt;&gt;"",OR(Y877="",Z877="")),1,0)</f>
        <v>0</v>
      </c>
      <c r="BH877" s="593">
        <f t="shared" ref="BH877:BH940" si="325">IF(AND($D877&lt;&gt;"",$P877="○",OR(AA877="",AB877="",AC877="",AD877="")),1,0)</f>
        <v>0</v>
      </c>
      <c r="BI877" s="593">
        <f t="shared" ref="BI877:BI940" si="326">IF(AND($D877&lt;&gt;"",$Q877="○",OR(AE877="",AF877="",AG877="",AH877="")),1,0)</f>
        <v>0</v>
      </c>
      <c r="BJ877" s="593">
        <f t="shared" ref="BJ877:BJ940" si="327">IF(AND($D877&lt;&gt;"",$R877="○",OR(AI877="",AJ877="",AK877="",AL877="")),1,0)</f>
        <v>0</v>
      </c>
      <c r="BK877" s="593">
        <f t="shared" ref="BK877:BK940" si="328">IF(AND($D877&lt;&gt;"",$P877="○",OR(AM877="",AN877="",AO877="")),1,0)</f>
        <v>0</v>
      </c>
      <c r="BL877" s="593">
        <f t="shared" ref="BL877:BL940" si="329">IF(AND($D877&lt;&gt;"",$Q877="○",OR(AP877="",AQ877="",AR877="",AS877="")),1,0)</f>
        <v>0</v>
      </c>
      <c r="BM877" s="593">
        <f t="shared" ref="BM877:BM940" si="330">IF(AND($D877&lt;&gt;"",$R877="○",OR(AT877="",AU877="",AV877="",AW877="")),1,0)</f>
        <v>0</v>
      </c>
      <c r="BO877" s="593">
        <f t="shared" ref="BO877:BO940" si="331">IF(AND(COUNTA(M877:U877)&lt;&gt;0,V877&lt;&gt;""),1,0)</f>
        <v>0</v>
      </c>
      <c r="CP877" s="592"/>
      <c r="CQ877" s="592"/>
    </row>
    <row r="878" spans="1:95" ht="37.5" customHeight="1" x14ac:dyDescent="0.15">
      <c r="A878" s="740" t="str">
        <f>IF(B878&lt;&gt;"",設定!$C$4,"")</f>
        <v/>
      </c>
      <c r="B878" s="741" t="str">
        <f t="shared" si="315"/>
        <v/>
      </c>
      <c r="C878" s="445">
        <f t="shared" si="314"/>
        <v>866</v>
      </c>
      <c r="D878" s="768"/>
      <c r="E878" s="422"/>
      <c r="F878" s="423"/>
      <c r="G878" s="424"/>
      <c r="H878" s="425"/>
      <c r="I878" s="426"/>
      <c r="J878" s="675" t="str">
        <f>IFERROR(IF(I878="","",VLOOKUP(I878,国・地域!A:C,2,FALSE)),"正しい番号を入力してください")</f>
        <v/>
      </c>
      <c r="K878" s="676" t="str">
        <f>IFERROR(IF(I878="","",VLOOKUP(I878,国・地域!A:C,3,FALSE)),"正しい番号を入力してください")</f>
        <v/>
      </c>
      <c r="L878" s="382"/>
      <c r="M878" s="429"/>
      <c r="N878" s="430"/>
      <c r="O878" s="430"/>
      <c r="P878" s="430"/>
      <c r="Q878" s="430"/>
      <c r="R878" s="430"/>
      <c r="S878" s="430"/>
      <c r="T878" s="430"/>
      <c r="U878" s="431"/>
      <c r="V878" s="432"/>
      <c r="W878" s="431"/>
      <c r="X878" s="432"/>
      <c r="Y878" s="433"/>
      <c r="Z878" s="434"/>
      <c r="AA878" s="435"/>
      <c r="AB878" s="436"/>
      <c r="AC878" s="435"/>
      <c r="AD878" s="434"/>
      <c r="AE878" s="437"/>
      <c r="AF878" s="436"/>
      <c r="AG878" s="435"/>
      <c r="AH878" s="434"/>
      <c r="AI878" s="437"/>
      <c r="AJ878" s="436"/>
      <c r="AK878" s="435"/>
      <c r="AL878" s="434"/>
      <c r="AM878" s="422"/>
      <c r="AN878" s="424"/>
      <c r="AO878" s="382"/>
      <c r="AP878" s="422"/>
      <c r="AQ878" s="424"/>
      <c r="AR878" s="438"/>
      <c r="AS878" s="439"/>
      <c r="AT878" s="422"/>
      <c r="AU878" s="424"/>
      <c r="AV878" s="438"/>
      <c r="AW878" s="440"/>
      <c r="AX878" s="647" t="str">
        <f t="shared" si="316"/>
        <v/>
      </c>
      <c r="AY878" s="647" t="str">
        <f t="shared" si="317"/>
        <v/>
      </c>
      <c r="BA878" s="593">
        <f t="shared" si="318"/>
        <v>0</v>
      </c>
      <c r="BB878" s="593">
        <f t="shared" si="319"/>
        <v>0</v>
      </c>
      <c r="BC878" s="593">
        <f t="shared" si="320"/>
        <v>0</v>
      </c>
      <c r="BD878" s="593">
        <f t="shared" si="321"/>
        <v>0</v>
      </c>
      <c r="BE878" s="593">
        <f t="shared" si="322"/>
        <v>0</v>
      </c>
      <c r="BF878" s="593">
        <f t="shared" si="323"/>
        <v>0</v>
      </c>
      <c r="BG878" s="593">
        <f t="shared" si="324"/>
        <v>0</v>
      </c>
      <c r="BH878" s="593">
        <f t="shared" si="325"/>
        <v>0</v>
      </c>
      <c r="BI878" s="593">
        <f t="shared" si="326"/>
        <v>0</v>
      </c>
      <c r="BJ878" s="593">
        <f t="shared" si="327"/>
        <v>0</v>
      </c>
      <c r="BK878" s="593">
        <f t="shared" si="328"/>
        <v>0</v>
      </c>
      <c r="BL878" s="593">
        <f t="shared" si="329"/>
        <v>0</v>
      </c>
      <c r="BM878" s="593">
        <f t="shared" si="330"/>
        <v>0</v>
      </c>
      <c r="BO878" s="593">
        <f t="shared" si="331"/>
        <v>0</v>
      </c>
      <c r="CP878" s="592"/>
      <c r="CQ878" s="592"/>
    </row>
    <row r="879" spans="1:95" ht="37.5" customHeight="1" x14ac:dyDescent="0.15">
      <c r="A879" s="740" t="str">
        <f>IF(B879&lt;&gt;"",設定!$C$4,"")</f>
        <v/>
      </c>
      <c r="B879" s="741" t="str">
        <f t="shared" si="315"/>
        <v/>
      </c>
      <c r="C879" s="445">
        <f t="shared" si="314"/>
        <v>867</v>
      </c>
      <c r="D879" s="768"/>
      <c r="E879" s="422"/>
      <c r="F879" s="423"/>
      <c r="G879" s="424"/>
      <c r="H879" s="425"/>
      <c r="I879" s="426"/>
      <c r="J879" s="675" t="str">
        <f>IFERROR(IF(I879="","",VLOOKUP(I879,国・地域!A:C,2,FALSE)),"正しい番号を入力してください")</f>
        <v/>
      </c>
      <c r="K879" s="676" t="str">
        <f>IFERROR(IF(I879="","",VLOOKUP(I879,国・地域!A:C,3,FALSE)),"正しい番号を入力してください")</f>
        <v/>
      </c>
      <c r="L879" s="382"/>
      <c r="M879" s="429"/>
      <c r="N879" s="430"/>
      <c r="O879" s="430"/>
      <c r="P879" s="430"/>
      <c r="Q879" s="430"/>
      <c r="R879" s="430"/>
      <c r="S879" s="430"/>
      <c r="T879" s="430"/>
      <c r="U879" s="431"/>
      <c r="V879" s="432"/>
      <c r="W879" s="431"/>
      <c r="X879" s="432"/>
      <c r="Y879" s="433"/>
      <c r="Z879" s="434"/>
      <c r="AA879" s="435"/>
      <c r="AB879" s="436"/>
      <c r="AC879" s="435"/>
      <c r="AD879" s="434"/>
      <c r="AE879" s="437"/>
      <c r="AF879" s="436"/>
      <c r="AG879" s="435"/>
      <c r="AH879" s="434"/>
      <c r="AI879" s="437"/>
      <c r="AJ879" s="436"/>
      <c r="AK879" s="435"/>
      <c r="AL879" s="434"/>
      <c r="AM879" s="422"/>
      <c r="AN879" s="424"/>
      <c r="AO879" s="382"/>
      <c r="AP879" s="422"/>
      <c r="AQ879" s="424"/>
      <c r="AR879" s="438"/>
      <c r="AS879" s="439"/>
      <c r="AT879" s="422"/>
      <c r="AU879" s="424"/>
      <c r="AV879" s="438"/>
      <c r="AW879" s="440"/>
      <c r="AX879" s="647" t="str">
        <f t="shared" si="316"/>
        <v/>
      </c>
      <c r="AY879" s="647" t="str">
        <f t="shared" si="317"/>
        <v/>
      </c>
      <c r="BA879" s="593">
        <f t="shared" si="318"/>
        <v>0</v>
      </c>
      <c r="BB879" s="593">
        <f t="shared" si="319"/>
        <v>0</v>
      </c>
      <c r="BC879" s="593">
        <f t="shared" si="320"/>
        <v>0</v>
      </c>
      <c r="BD879" s="593">
        <f t="shared" si="321"/>
        <v>0</v>
      </c>
      <c r="BE879" s="593">
        <f t="shared" si="322"/>
        <v>0</v>
      </c>
      <c r="BF879" s="593">
        <f t="shared" si="323"/>
        <v>0</v>
      </c>
      <c r="BG879" s="593">
        <f t="shared" si="324"/>
        <v>0</v>
      </c>
      <c r="BH879" s="593">
        <f t="shared" si="325"/>
        <v>0</v>
      </c>
      <c r="BI879" s="593">
        <f t="shared" si="326"/>
        <v>0</v>
      </c>
      <c r="BJ879" s="593">
        <f t="shared" si="327"/>
        <v>0</v>
      </c>
      <c r="BK879" s="593">
        <f t="shared" si="328"/>
        <v>0</v>
      </c>
      <c r="BL879" s="593">
        <f t="shared" si="329"/>
        <v>0</v>
      </c>
      <c r="BM879" s="593">
        <f t="shared" si="330"/>
        <v>0</v>
      </c>
      <c r="BO879" s="593">
        <f t="shared" si="331"/>
        <v>0</v>
      </c>
      <c r="CP879" s="592"/>
      <c r="CQ879" s="592"/>
    </row>
    <row r="880" spans="1:95" ht="37.5" customHeight="1" x14ac:dyDescent="0.15">
      <c r="A880" s="740" t="str">
        <f>IF(B880&lt;&gt;"",設定!$C$4,"")</f>
        <v/>
      </c>
      <c r="B880" s="741" t="str">
        <f t="shared" si="315"/>
        <v/>
      </c>
      <c r="C880" s="445">
        <f t="shared" si="314"/>
        <v>868</v>
      </c>
      <c r="D880" s="768"/>
      <c r="E880" s="422"/>
      <c r="F880" s="423"/>
      <c r="G880" s="424"/>
      <c r="H880" s="425"/>
      <c r="I880" s="426"/>
      <c r="J880" s="675" t="str">
        <f>IFERROR(IF(I880="","",VLOOKUP(I880,国・地域!A:C,2,FALSE)),"正しい番号を入力してください")</f>
        <v/>
      </c>
      <c r="K880" s="676" t="str">
        <f>IFERROR(IF(I880="","",VLOOKUP(I880,国・地域!A:C,3,FALSE)),"正しい番号を入力してください")</f>
        <v/>
      </c>
      <c r="L880" s="382"/>
      <c r="M880" s="429"/>
      <c r="N880" s="430"/>
      <c r="O880" s="430"/>
      <c r="P880" s="430"/>
      <c r="Q880" s="430"/>
      <c r="R880" s="430"/>
      <c r="S880" s="430"/>
      <c r="T880" s="430"/>
      <c r="U880" s="431"/>
      <c r="V880" s="432"/>
      <c r="W880" s="431"/>
      <c r="X880" s="432"/>
      <c r="Y880" s="433"/>
      <c r="Z880" s="434"/>
      <c r="AA880" s="435"/>
      <c r="AB880" s="436"/>
      <c r="AC880" s="435"/>
      <c r="AD880" s="434"/>
      <c r="AE880" s="437"/>
      <c r="AF880" s="436"/>
      <c r="AG880" s="435"/>
      <c r="AH880" s="434"/>
      <c r="AI880" s="437"/>
      <c r="AJ880" s="436"/>
      <c r="AK880" s="435"/>
      <c r="AL880" s="434"/>
      <c r="AM880" s="422"/>
      <c r="AN880" s="424"/>
      <c r="AO880" s="382"/>
      <c r="AP880" s="422"/>
      <c r="AQ880" s="424"/>
      <c r="AR880" s="438"/>
      <c r="AS880" s="439"/>
      <c r="AT880" s="422"/>
      <c r="AU880" s="424"/>
      <c r="AV880" s="438"/>
      <c r="AW880" s="440"/>
      <c r="AX880" s="647" t="str">
        <f t="shared" si="316"/>
        <v/>
      </c>
      <c r="AY880" s="647" t="str">
        <f t="shared" si="317"/>
        <v/>
      </c>
      <c r="BA880" s="593">
        <f t="shared" si="318"/>
        <v>0</v>
      </c>
      <c r="BB880" s="593">
        <f t="shared" si="319"/>
        <v>0</v>
      </c>
      <c r="BC880" s="593">
        <f t="shared" si="320"/>
        <v>0</v>
      </c>
      <c r="BD880" s="593">
        <f t="shared" si="321"/>
        <v>0</v>
      </c>
      <c r="BE880" s="593">
        <f t="shared" si="322"/>
        <v>0</v>
      </c>
      <c r="BF880" s="593">
        <f t="shared" si="323"/>
        <v>0</v>
      </c>
      <c r="BG880" s="593">
        <f t="shared" si="324"/>
        <v>0</v>
      </c>
      <c r="BH880" s="593">
        <f t="shared" si="325"/>
        <v>0</v>
      </c>
      <c r="BI880" s="593">
        <f t="shared" si="326"/>
        <v>0</v>
      </c>
      <c r="BJ880" s="593">
        <f t="shared" si="327"/>
        <v>0</v>
      </c>
      <c r="BK880" s="593">
        <f t="shared" si="328"/>
        <v>0</v>
      </c>
      <c r="BL880" s="593">
        <f t="shared" si="329"/>
        <v>0</v>
      </c>
      <c r="BM880" s="593">
        <f t="shared" si="330"/>
        <v>0</v>
      </c>
      <c r="BO880" s="593">
        <f t="shared" si="331"/>
        <v>0</v>
      </c>
      <c r="CP880" s="592"/>
      <c r="CQ880" s="592"/>
    </row>
    <row r="881" spans="1:95" ht="37.5" customHeight="1" x14ac:dyDescent="0.15">
      <c r="A881" s="740" t="str">
        <f>IF(B881&lt;&gt;"",設定!$C$4,"")</f>
        <v/>
      </c>
      <c r="B881" s="741" t="str">
        <f t="shared" si="315"/>
        <v/>
      </c>
      <c r="C881" s="445">
        <f t="shared" si="314"/>
        <v>869</v>
      </c>
      <c r="D881" s="768"/>
      <c r="E881" s="422"/>
      <c r="F881" s="423"/>
      <c r="G881" s="424"/>
      <c r="H881" s="425"/>
      <c r="I881" s="426"/>
      <c r="J881" s="675" t="str">
        <f>IFERROR(IF(I881="","",VLOOKUP(I881,国・地域!A:C,2,FALSE)),"正しい番号を入力してください")</f>
        <v/>
      </c>
      <c r="K881" s="676" t="str">
        <f>IFERROR(IF(I881="","",VLOOKUP(I881,国・地域!A:C,3,FALSE)),"正しい番号を入力してください")</f>
        <v/>
      </c>
      <c r="L881" s="382"/>
      <c r="M881" s="429"/>
      <c r="N881" s="430"/>
      <c r="O881" s="430"/>
      <c r="P881" s="430"/>
      <c r="Q881" s="430"/>
      <c r="R881" s="430"/>
      <c r="S881" s="430"/>
      <c r="T881" s="430"/>
      <c r="U881" s="431"/>
      <c r="V881" s="432"/>
      <c r="W881" s="431"/>
      <c r="X881" s="432"/>
      <c r="Y881" s="433"/>
      <c r="Z881" s="434"/>
      <c r="AA881" s="435"/>
      <c r="AB881" s="436"/>
      <c r="AC881" s="435"/>
      <c r="AD881" s="434"/>
      <c r="AE881" s="437"/>
      <c r="AF881" s="436"/>
      <c r="AG881" s="435"/>
      <c r="AH881" s="434"/>
      <c r="AI881" s="437"/>
      <c r="AJ881" s="436"/>
      <c r="AK881" s="435"/>
      <c r="AL881" s="434"/>
      <c r="AM881" s="422"/>
      <c r="AN881" s="424"/>
      <c r="AO881" s="382"/>
      <c r="AP881" s="422"/>
      <c r="AQ881" s="424"/>
      <c r="AR881" s="438"/>
      <c r="AS881" s="439"/>
      <c r="AT881" s="422"/>
      <c r="AU881" s="424"/>
      <c r="AV881" s="438"/>
      <c r="AW881" s="440"/>
      <c r="AX881" s="647" t="str">
        <f t="shared" si="316"/>
        <v/>
      </c>
      <c r="AY881" s="647" t="str">
        <f t="shared" si="317"/>
        <v/>
      </c>
      <c r="BA881" s="593">
        <f t="shared" si="318"/>
        <v>0</v>
      </c>
      <c r="BB881" s="593">
        <f t="shared" si="319"/>
        <v>0</v>
      </c>
      <c r="BC881" s="593">
        <f t="shared" si="320"/>
        <v>0</v>
      </c>
      <c r="BD881" s="593">
        <f t="shared" si="321"/>
        <v>0</v>
      </c>
      <c r="BE881" s="593">
        <f t="shared" si="322"/>
        <v>0</v>
      </c>
      <c r="BF881" s="593">
        <f t="shared" si="323"/>
        <v>0</v>
      </c>
      <c r="BG881" s="593">
        <f t="shared" si="324"/>
        <v>0</v>
      </c>
      <c r="BH881" s="593">
        <f t="shared" si="325"/>
        <v>0</v>
      </c>
      <c r="BI881" s="593">
        <f t="shared" si="326"/>
        <v>0</v>
      </c>
      <c r="BJ881" s="593">
        <f t="shared" si="327"/>
        <v>0</v>
      </c>
      <c r="BK881" s="593">
        <f t="shared" si="328"/>
        <v>0</v>
      </c>
      <c r="BL881" s="593">
        <f t="shared" si="329"/>
        <v>0</v>
      </c>
      <c r="BM881" s="593">
        <f t="shared" si="330"/>
        <v>0</v>
      </c>
      <c r="BO881" s="593">
        <f t="shared" si="331"/>
        <v>0</v>
      </c>
      <c r="CP881" s="592"/>
      <c r="CQ881" s="592"/>
    </row>
    <row r="882" spans="1:95" ht="37.5" customHeight="1" x14ac:dyDescent="0.15">
      <c r="A882" s="740" t="str">
        <f>IF(B882&lt;&gt;"",設定!$C$4,"")</f>
        <v/>
      </c>
      <c r="B882" s="741" t="str">
        <f t="shared" si="315"/>
        <v/>
      </c>
      <c r="C882" s="445">
        <f t="shared" si="314"/>
        <v>870</v>
      </c>
      <c r="D882" s="768"/>
      <c r="E882" s="422"/>
      <c r="F882" s="423"/>
      <c r="G882" s="424"/>
      <c r="H882" s="425"/>
      <c r="I882" s="426"/>
      <c r="J882" s="675" t="str">
        <f>IFERROR(IF(I882="","",VLOOKUP(I882,国・地域!A:C,2,FALSE)),"正しい番号を入力してください")</f>
        <v/>
      </c>
      <c r="K882" s="676" t="str">
        <f>IFERROR(IF(I882="","",VLOOKUP(I882,国・地域!A:C,3,FALSE)),"正しい番号を入力してください")</f>
        <v/>
      </c>
      <c r="L882" s="382"/>
      <c r="M882" s="429"/>
      <c r="N882" s="430"/>
      <c r="O882" s="430"/>
      <c r="P882" s="430"/>
      <c r="Q882" s="430"/>
      <c r="R882" s="430"/>
      <c r="S882" s="430"/>
      <c r="T882" s="430"/>
      <c r="U882" s="431"/>
      <c r="V882" s="432"/>
      <c r="W882" s="431"/>
      <c r="X882" s="432"/>
      <c r="Y882" s="433"/>
      <c r="Z882" s="434"/>
      <c r="AA882" s="435"/>
      <c r="AB882" s="436"/>
      <c r="AC882" s="435"/>
      <c r="AD882" s="434"/>
      <c r="AE882" s="437"/>
      <c r="AF882" s="436"/>
      <c r="AG882" s="435"/>
      <c r="AH882" s="434"/>
      <c r="AI882" s="437"/>
      <c r="AJ882" s="436"/>
      <c r="AK882" s="435"/>
      <c r="AL882" s="434"/>
      <c r="AM882" s="422"/>
      <c r="AN882" s="424"/>
      <c r="AO882" s="382"/>
      <c r="AP882" s="422"/>
      <c r="AQ882" s="424"/>
      <c r="AR882" s="438"/>
      <c r="AS882" s="439"/>
      <c r="AT882" s="422"/>
      <c r="AU882" s="424"/>
      <c r="AV882" s="438"/>
      <c r="AW882" s="440"/>
      <c r="AX882" s="647" t="str">
        <f t="shared" si="316"/>
        <v/>
      </c>
      <c r="AY882" s="647" t="str">
        <f t="shared" si="317"/>
        <v/>
      </c>
      <c r="BA882" s="593">
        <f t="shared" si="318"/>
        <v>0</v>
      </c>
      <c r="BB882" s="593">
        <f t="shared" si="319"/>
        <v>0</v>
      </c>
      <c r="BC882" s="593">
        <f t="shared" si="320"/>
        <v>0</v>
      </c>
      <c r="BD882" s="593">
        <f t="shared" si="321"/>
        <v>0</v>
      </c>
      <c r="BE882" s="593">
        <f t="shared" si="322"/>
        <v>0</v>
      </c>
      <c r="BF882" s="593">
        <f t="shared" si="323"/>
        <v>0</v>
      </c>
      <c r="BG882" s="593">
        <f t="shared" si="324"/>
        <v>0</v>
      </c>
      <c r="BH882" s="593">
        <f t="shared" si="325"/>
        <v>0</v>
      </c>
      <c r="BI882" s="593">
        <f t="shared" si="326"/>
        <v>0</v>
      </c>
      <c r="BJ882" s="593">
        <f t="shared" si="327"/>
        <v>0</v>
      </c>
      <c r="BK882" s="593">
        <f t="shared" si="328"/>
        <v>0</v>
      </c>
      <c r="BL882" s="593">
        <f t="shared" si="329"/>
        <v>0</v>
      </c>
      <c r="BM882" s="593">
        <f t="shared" si="330"/>
        <v>0</v>
      </c>
      <c r="BO882" s="593">
        <f t="shared" si="331"/>
        <v>0</v>
      </c>
      <c r="CP882" s="592"/>
      <c r="CQ882" s="592"/>
    </row>
    <row r="883" spans="1:95" ht="37.5" customHeight="1" x14ac:dyDescent="0.15">
      <c r="A883" s="740" t="str">
        <f>IF(B883&lt;&gt;"",設定!$C$4,"")</f>
        <v/>
      </c>
      <c r="B883" s="741" t="str">
        <f t="shared" si="315"/>
        <v/>
      </c>
      <c r="C883" s="445">
        <f t="shared" si="314"/>
        <v>871</v>
      </c>
      <c r="D883" s="768"/>
      <c r="E883" s="422"/>
      <c r="F883" s="423"/>
      <c r="G883" s="424"/>
      <c r="H883" s="425"/>
      <c r="I883" s="426"/>
      <c r="J883" s="675" t="str">
        <f>IFERROR(IF(I883="","",VLOOKUP(I883,国・地域!A:C,2,FALSE)),"正しい番号を入力してください")</f>
        <v/>
      </c>
      <c r="K883" s="676" t="str">
        <f>IFERROR(IF(I883="","",VLOOKUP(I883,国・地域!A:C,3,FALSE)),"正しい番号を入力してください")</f>
        <v/>
      </c>
      <c r="L883" s="382"/>
      <c r="M883" s="429"/>
      <c r="N883" s="430"/>
      <c r="O883" s="430"/>
      <c r="P883" s="430"/>
      <c r="Q883" s="430"/>
      <c r="R883" s="430"/>
      <c r="S883" s="430"/>
      <c r="T883" s="430"/>
      <c r="U883" s="431"/>
      <c r="V883" s="432"/>
      <c r="W883" s="431"/>
      <c r="X883" s="432"/>
      <c r="Y883" s="433"/>
      <c r="Z883" s="434"/>
      <c r="AA883" s="435"/>
      <c r="AB883" s="436"/>
      <c r="AC883" s="435"/>
      <c r="AD883" s="434"/>
      <c r="AE883" s="437"/>
      <c r="AF883" s="436"/>
      <c r="AG883" s="435"/>
      <c r="AH883" s="434"/>
      <c r="AI883" s="437"/>
      <c r="AJ883" s="436"/>
      <c r="AK883" s="435"/>
      <c r="AL883" s="434"/>
      <c r="AM883" s="422"/>
      <c r="AN883" s="424"/>
      <c r="AO883" s="382"/>
      <c r="AP883" s="422"/>
      <c r="AQ883" s="424"/>
      <c r="AR883" s="438"/>
      <c r="AS883" s="439"/>
      <c r="AT883" s="422"/>
      <c r="AU883" s="424"/>
      <c r="AV883" s="438"/>
      <c r="AW883" s="440"/>
      <c r="AX883" s="647" t="str">
        <f t="shared" si="316"/>
        <v/>
      </c>
      <c r="AY883" s="647" t="str">
        <f t="shared" si="317"/>
        <v/>
      </c>
      <c r="BA883" s="593">
        <f t="shared" si="318"/>
        <v>0</v>
      </c>
      <c r="BB883" s="593">
        <f t="shared" si="319"/>
        <v>0</v>
      </c>
      <c r="BC883" s="593">
        <f t="shared" si="320"/>
        <v>0</v>
      </c>
      <c r="BD883" s="593">
        <f t="shared" si="321"/>
        <v>0</v>
      </c>
      <c r="BE883" s="593">
        <f t="shared" si="322"/>
        <v>0</v>
      </c>
      <c r="BF883" s="593">
        <f t="shared" si="323"/>
        <v>0</v>
      </c>
      <c r="BG883" s="593">
        <f t="shared" si="324"/>
        <v>0</v>
      </c>
      <c r="BH883" s="593">
        <f t="shared" si="325"/>
        <v>0</v>
      </c>
      <c r="BI883" s="593">
        <f t="shared" si="326"/>
        <v>0</v>
      </c>
      <c r="BJ883" s="593">
        <f t="shared" si="327"/>
        <v>0</v>
      </c>
      <c r="BK883" s="593">
        <f t="shared" si="328"/>
        <v>0</v>
      </c>
      <c r="BL883" s="593">
        <f t="shared" si="329"/>
        <v>0</v>
      </c>
      <c r="BM883" s="593">
        <f t="shared" si="330"/>
        <v>0</v>
      </c>
      <c r="BO883" s="593">
        <f t="shared" si="331"/>
        <v>0</v>
      </c>
      <c r="CP883" s="592"/>
      <c r="CQ883" s="592"/>
    </row>
    <row r="884" spans="1:95" ht="37.5" customHeight="1" x14ac:dyDescent="0.15">
      <c r="A884" s="740" t="str">
        <f>IF(B884&lt;&gt;"",設定!$C$4,"")</f>
        <v/>
      </c>
      <c r="B884" s="741" t="str">
        <f t="shared" si="315"/>
        <v/>
      </c>
      <c r="C884" s="445">
        <f t="shared" si="314"/>
        <v>872</v>
      </c>
      <c r="D884" s="768"/>
      <c r="E884" s="422"/>
      <c r="F884" s="423"/>
      <c r="G884" s="424"/>
      <c r="H884" s="425"/>
      <c r="I884" s="426"/>
      <c r="J884" s="675" t="str">
        <f>IFERROR(IF(I884="","",VLOOKUP(I884,国・地域!A:C,2,FALSE)),"正しい番号を入力してください")</f>
        <v/>
      </c>
      <c r="K884" s="676" t="str">
        <f>IFERROR(IF(I884="","",VLOOKUP(I884,国・地域!A:C,3,FALSE)),"正しい番号を入力してください")</f>
        <v/>
      </c>
      <c r="L884" s="382"/>
      <c r="M884" s="429"/>
      <c r="N884" s="430"/>
      <c r="O884" s="430"/>
      <c r="P884" s="430"/>
      <c r="Q884" s="430"/>
      <c r="R884" s="430"/>
      <c r="S884" s="430"/>
      <c r="T884" s="430"/>
      <c r="U884" s="431"/>
      <c r="V884" s="432"/>
      <c r="W884" s="431"/>
      <c r="X884" s="432"/>
      <c r="Y884" s="433"/>
      <c r="Z884" s="434"/>
      <c r="AA884" s="435"/>
      <c r="AB884" s="436"/>
      <c r="AC884" s="435"/>
      <c r="AD884" s="434"/>
      <c r="AE884" s="437"/>
      <c r="AF884" s="436"/>
      <c r="AG884" s="435"/>
      <c r="AH884" s="434"/>
      <c r="AI884" s="437"/>
      <c r="AJ884" s="436"/>
      <c r="AK884" s="435"/>
      <c r="AL884" s="434"/>
      <c r="AM884" s="422"/>
      <c r="AN884" s="424"/>
      <c r="AO884" s="382"/>
      <c r="AP884" s="422"/>
      <c r="AQ884" s="424"/>
      <c r="AR884" s="438"/>
      <c r="AS884" s="439"/>
      <c r="AT884" s="422"/>
      <c r="AU884" s="424"/>
      <c r="AV884" s="438"/>
      <c r="AW884" s="440"/>
      <c r="AX884" s="647" t="str">
        <f t="shared" si="316"/>
        <v/>
      </c>
      <c r="AY884" s="647" t="str">
        <f t="shared" si="317"/>
        <v/>
      </c>
      <c r="BA884" s="593">
        <f t="shared" si="318"/>
        <v>0</v>
      </c>
      <c r="BB884" s="593">
        <f t="shared" si="319"/>
        <v>0</v>
      </c>
      <c r="BC884" s="593">
        <f t="shared" si="320"/>
        <v>0</v>
      </c>
      <c r="BD884" s="593">
        <f t="shared" si="321"/>
        <v>0</v>
      </c>
      <c r="BE884" s="593">
        <f t="shared" si="322"/>
        <v>0</v>
      </c>
      <c r="BF884" s="593">
        <f t="shared" si="323"/>
        <v>0</v>
      </c>
      <c r="BG884" s="593">
        <f t="shared" si="324"/>
        <v>0</v>
      </c>
      <c r="BH884" s="593">
        <f t="shared" si="325"/>
        <v>0</v>
      </c>
      <c r="BI884" s="593">
        <f t="shared" si="326"/>
        <v>0</v>
      </c>
      <c r="BJ884" s="593">
        <f t="shared" si="327"/>
        <v>0</v>
      </c>
      <c r="BK884" s="593">
        <f t="shared" si="328"/>
        <v>0</v>
      </c>
      <c r="BL884" s="593">
        <f t="shared" si="329"/>
        <v>0</v>
      </c>
      <c r="BM884" s="593">
        <f t="shared" si="330"/>
        <v>0</v>
      </c>
      <c r="BO884" s="593">
        <f t="shared" si="331"/>
        <v>0</v>
      </c>
      <c r="CP884" s="592"/>
      <c r="CQ884" s="592"/>
    </row>
    <row r="885" spans="1:95" ht="37.5" customHeight="1" x14ac:dyDescent="0.15">
      <c r="A885" s="740" t="str">
        <f>IF(B885&lt;&gt;"",設定!$C$4,"")</f>
        <v/>
      </c>
      <c r="B885" s="741" t="str">
        <f t="shared" si="315"/>
        <v/>
      </c>
      <c r="C885" s="445">
        <f t="shared" si="314"/>
        <v>873</v>
      </c>
      <c r="D885" s="768"/>
      <c r="E885" s="422"/>
      <c r="F885" s="423"/>
      <c r="G885" s="424"/>
      <c r="H885" s="425"/>
      <c r="I885" s="426"/>
      <c r="J885" s="675" t="str">
        <f>IFERROR(IF(I885="","",VLOOKUP(I885,国・地域!A:C,2,FALSE)),"正しい番号を入力してください")</f>
        <v/>
      </c>
      <c r="K885" s="676" t="str">
        <f>IFERROR(IF(I885="","",VLOOKUP(I885,国・地域!A:C,3,FALSE)),"正しい番号を入力してください")</f>
        <v/>
      </c>
      <c r="L885" s="382"/>
      <c r="M885" s="429"/>
      <c r="N885" s="430"/>
      <c r="O885" s="430"/>
      <c r="P885" s="430"/>
      <c r="Q885" s="430"/>
      <c r="R885" s="430"/>
      <c r="S885" s="430"/>
      <c r="T885" s="430"/>
      <c r="U885" s="431"/>
      <c r="V885" s="432"/>
      <c r="W885" s="431"/>
      <c r="X885" s="432"/>
      <c r="Y885" s="433"/>
      <c r="Z885" s="434"/>
      <c r="AA885" s="435"/>
      <c r="AB885" s="436"/>
      <c r="AC885" s="435"/>
      <c r="AD885" s="434"/>
      <c r="AE885" s="437"/>
      <c r="AF885" s="436"/>
      <c r="AG885" s="435"/>
      <c r="AH885" s="434"/>
      <c r="AI885" s="437"/>
      <c r="AJ885" s="436"/>
      <c r="AK885" s="435"/>
      <c r="AL885" s="434"/>
      <c r="AM885" s="422"/>
      <c r="AN885" s="424"/>
      <c r="AO885" s="382"/>
      <c r="AP885" s="422"/>
      <c r="AQ885" s="424"/>
      <c r="AR885" s="438"/>
      <c r="AS885" s="439"/>
      <c r="AT885" s="422"/>
      <c r="AU885" s="424"/>
      <c r="AV885" s="438"/>
      <c r="AW885" s="440"/>
      <c r="AX885" s="647" t="str">
        <f t="shared" si="316"/>
        <v/>
      </c>
      <c r="AY885" s="647" t="str">
        <f t="shared" si="317"/>
        <v/>
      </c>
      <c r="BA885" s="593">
        <f t="shared" si="318"/>
        <v>0</v>
      </c>
      <c r="BB885" s="593">
        <f t="shared" si="319"/>
        <v>0</v>
      </c>
      <c r="BC885" s="593">
        <f t="shared" si="320"/>
        <v>0</v>
      </c>
      <c r="BD885" s="593">
        <f t="shared" si="321"/>
        <v>0</v>
      </c>
      <c r="BE885" s="593">
        <f t="shared" si="322"/>
        <v>0</v>
      </c>
      <c r="BF885" s="593">
        <f t="shared" si="323"/>
        <v>0</v>
      </c>
      <c r="BG885" s="593">
        <f t="shared" si="324"/>
        <v>0</v>
      </c>
      <c r="BH885" s="593">
        <f t="shared" si="325"/>
        <v>0</v>
      </c>
      <c r="BI885" s="593">
        <f t="shared" si="326"/>
        <v>0</v>
      </c>
      <c r="BJ885" s="593">
        <f t="shared" si="327"/>
        <v>0</v>
      </c>
      <c r="BK885" s="593">
        <f t="shared" si="328"/>
        <v>0</v>
      </c>
      <c r="BL885" s="593">
        <f t="shared" si="329"/>
        <v>0</v>
      </c>
      <c r="BM885" s="593">
        <f t="shared" si="330"/>
        <v>0</v>
      </c>
      <c r="BO885" s="593">
        <f t="shared" si="331"/>
        <v>0</v>
      </c>
      <c r="CP885" s="592"/>
      <c r="CQ885" s="592"/>
    </row>
    <row r="886" spans="1:95" ht="37.5" customHeight="1" x14ac:dyDescent="0.15">
      <c r="A886" s="740" t="str">
        <f>IF(B886&lt;&gt;"",設定!$C$4,"")</f>
        <v/>
      </c>
      <c r="B886" s="741" t="str">
        <f t="shared" si="315"/>
        <v/>
      </c>
      <c r="C886" s="445">
        <f t="shared" si="314"/>
        <v>874</v>
      </c>
      <c r="D886" s="768"/>
      <c r="E886" s="422"/>
      <c r="F886" s="423"/>
      <c r="G886" s="424"/>
      <c r="H886" s="425"/>
      <c r="I886" s="426"/>
      <c r="J886" s="675" t="str">
        <f>IFERROR(IF(I886="","",VLOOKUP(I886,国・地域!A:C,2,FALSE)),"正しい番号を入力してください")</f>
        <v/>
      </c>
      <c r="K886" s="676" t="str">
        <f>IFERROR(IF(I886="","",VLOOKUP(I886,国・地域!A:C,3,FALSE)),"正しい番号を入力してください")</f>
        <v/>
      </c>
      <c r="L886" s="382"/>
      <c r="M886" s="429"/>
      <c r="N886" s="430"/>
      <c r="O886" s="430"/>
      <c r="P886" s="430"/>
      <c r="Q886" s="430"/>
      <c r="R886" s="430"/>
      <c r="S886" s="430"/>
      <c r="T886" s="430"/>
      <c r="U886" s="431"/>
      <c r="V886" s="432"/>
      <c r="W886" s="431"/>
      <c r="X886" s="432"/>
      <c r="Y886" s="433"/>
      <c r="Z886" s="434"/>
      <c r="AA886" s="435"/>
      <c r="AB886" s="436"/>
      <c r="AC886" s="435"/>
      <c r="AD886" s="434"/>
      <c r="AE886" s="437"/>
      <c r="AF886" s="436"/>
      <c r="AG886" s="435"/>
      <c r="AH886" s="434"/>
      <c r="AI886" s="437"/>
      <c r="AJ886" s="436"/>
      <c r="AK886" s="435"/>
      <c r="AL886" s="434"/>
      <c r="AM886" s="422"/>
      <c r="AN886" s="424"/>
      <c r="AO886" s="382"/>
      <c r="AP886" s="422"/>
      <c r="AQ886" s="424"/>
      <c r="AR886" s="438"/>
      <c r="AS886" s="439"/>
      <c r="AT886" s="422"/>
      <c r="AU886" s="424"/>
      <c r="AV886" s="438"/>
      <c r="AW886" s="440"/>
      <c r="AX886" s="647" t="str">
        <f t="shared" si="316"/>
        <v/>
      </c>
      <c r="AY886" s="647" t="str">
        <f t="shared" si="317"/>
        <v/>
      </c>
      <c r="BA886" s="593">
        <f t="shared" si="318"/>
        <v>0</v>
      </c>
      <c r="BB886" s="593">
        <f t="shared" si="319"/>
        <v>0</v>
      </c>
      <c r="BC886" s="593">
        <f t="shared" si="320"/>
        <v>0</v>
      </c>
      <c r="BD886" s="593">
        <f t="shared" si="321"/>
        <v>0</v>
      </c>
      <c r="BE886" s="593">
        <f t="shared" si="322"/>
        <v>0</v>
      </c>
      <c r="BF886" s="593">
        <f t="shared" si="323"/>
        <v>0</v>
      </c>
      <c r="BG886" s="593">
        <f t="shared" si="324"/>
        <v>0</v>
      </c>
      <c r="BH886" s="593">
        <f t="shared" si="325"/>
        <v>0</v>
      </c>
      <c r="BI886" s="593">
        <f t="shared" si="326"/>
        <v>0</v>
      </c>
      <c r="BJ886" s="593">
        <f t="shared" si="327"/>
        <v>0</v>
      </c>
      <c r="BK886" s="593">
        <f t="shared" si="328"/>
        <v>0</v>
      </c>
      <c r="BL886" s="593">
        <f t="shared" si="329"/>
        <v>0</v>
      </c>
      <c r="BM886" s="593">
        <f t="shared" si="330"/>
        <v>0</v>
      </c>
      <c r="BO886" s="593">
        <f t="shared" si="331"/>
        <v>0</v>
      </c>
      <c r="CP886" s="592"/>
      <c r="CQ886" s="592"/>
    </row>
    <row r="887" spans="1:95" ht="37.5" customHeight="1" x14ac:dyDescent="0.15">
      <c r="A887" s="740" t="str">
        <f>IF(B887&lt;&gt;"",設定!$C$4,"")</f>
        <v/>
      </c>
      <c r="B887" s="741" t="str">
        <f t="shared" si="315"/>
        <v/>
      </c>
      <c r="C887" s="445">
        <f t="shared" si="314"/>
        <v>875</v>
      </c>
      <c r="D887" s="768"/>
      <c r="E887" s="422"/>
      <c r="F887" s="423"/>
      <c r="G887" s="424"/>
      <c r="H887" s="425"/>
      <c r="I887" s="426"/>
      <c r="J887" s="675" t="str">
        <f>IFERROR(IF(I887="","",VLOOKUP(I887,国・地域!A:C,2,FALSE)),"正しい番号を入力してください")</f>
        <v/>
      </c>
      <c r="K887" s="676" t="str">
        <f>IFERROR(IF(I887="","",VLOOKUP(I887,国・地域!A:C,3,FALSE)),"正しい番号を入力してください")</f>
        <v/>
      </c>
      <c r="L887" s="382"/>
      <c r="M887" s="429"/>
      <c r="N887" s="430"/>
      <c r="O887" s="430"/>
      <c r="P887" s="430"/>
      <c r="Q887" s="430"/>
      <c r="R887" s="430"/>
      <c r="S887" s="430"/>
      <c r="T887" s="430"/>
      <c r="U887" s="431"/>
      <c r="V887" s="432"/>
      <c r="W887" s="431"/>
      <c r="X887" s="432"/>
      <c r="Y887" s="433"/>
      <c r="Z887" s="434"/>
      <c r="AA887" s="435"/>
      <c r="AB887" s="436"/>
      <c r="AC887" s="435"/>
      <c r="AD887" s="434"/>
      <c r="AE887" s="437"/>
      <c r="AF887" s="436"/>
      <c r="AG887" s="435"/>
      <c r="AH887" s="434"/>
      <c r="AI887" s="437"/>
      <c r="AJ887" s="436"/>
      <c r="AK887" s="435"/>
      <c r="AL887" s="434"/>
      <c r="AM887" s="422"/>
      <c r="AN887" s="424"/>
      <c r="AO887" s="382"/>
      <c r="AP887" s="422"/>
      <c r="AQ887" s="424"/>
      <c r="AR887" s="438"/>
      <c r="AS887" s="439"/>
      <c r="AT887" s="422"/>
      <c r="AU887" s="424"/>
      <c r="AV887" s="438"/>
      <c r="AW887" s="440"/>
      <c r="AX887" s="647" t="str">
        <f t="shared" si="316"/>
        <v/>
      </c>
      <c r="AY887" s="647" t="str">
        <f t="shared" si="317"/>
        <v/>
      </c>
      <c r="BA887" s="593">
        <f t="shared" si="318"/>
        <v>0</v>
      </c>
      <c r="BB887" s="593">
        <f t="shared" si="319"/>
        <v>0</v>
      </c>
      <c r="BC887" s="593">
        <f t="shared" si="320"/>
        <v>0</v>
      </c>
      <c r="BD887" s="593">
        <f t="shared" si="321"/>
        <v>0</v>
      </c>
      <c r="BE887" s="593">
        <f t="shared" si="322"/>
        <v>0</v>
      </c>
      <c r="BF887" s="593">
        <f t="shared" si="323"/>
        <v>0</v>
      </c>
      <c r="BG887" s="593">
        <f t="shared" si="324"/>
        <v>0</v>
      </c>
      <c r="BH887" s="593">
        <f t="shared" si="325"/>
        <v>0</v>
      </c>
      <c r="BI887" s="593">
        <f t="shared" si="326"/>
        <v>0</v>
      </c>
      <c r="BJ887" s="593">
        <f t="shared" si="327"/>
        <v>0</v>
      </c>
      <c r="BK887" s="593">
        <f t="shared" si="328"/>
        <v>0</v>
      </c>
      <c r="BL887" s="593">
        <f t="shared" si="329"/>
        <v>0</v>
      </c>
      <c r="BM887" s="593">
        <f t="shared" si="330"/>
        <v>0</v>
      </c>
      <c r="BO887" s="593">
        <f t="shared" si="331"/>
        <v>0</v>
      </c>
      <c r="CP887" s="592"/>
      <c r="CQ887" s="592"/>
    </row>
    <row r="888" spans="1:95" ht="37.5" customHeight="1" x14ac:dyDescent="0.15">
      <c r="A888" s="740" t="str">
        <f>IF(B888&lt;&gt;"",設定!$C$4,"")</f>
        <v/>
      </c>
      <c r="B888" s="741" t="str">
        <f t="shared" si="315"/>
        <v/>
      </c>
      <c r="C888" s="445">
        <f t="shared" si="314"/>
        <v>876</v>
      </c>
      <c r="D888" s="768"/>
      <c r="E888" s="422"/>
      <c r="F888" s="423"/>
      <c r="G888" s="424"/>
      <c r="H888" s="425"/>
      <c r="I888" s="426"/>
      <c r="J888" s="675" t="str">
        <f>IFERROR(IF(I888="","",VLOOKUP(I888,国・地域!A:C,2,FALSE)),"正しい番号を入力してください")</f>
        <v/>
      </c>
      <c r="K888" s="676" t="str">
        <f>IFERROR(IF(I888="","",VLOOKUP(I888,国・地域!A:C,3,FALSE)),"正しい番号を入力してください")</f>
        <v/>
      </c>
      <c r="L888" s="382"/>
      <c r="M888" s="429"/>
      <c r="N888" s="430"/>
      <c r="O888" s="430"/>
      <c r="P888" s="430"/>
      <c r="Q888" s="430"/>
      <c r="R888" s="430"/>
      <c r="S888" s="430"/>
      <c r="T888" s="430"/>
      <c r="U888" s="431"/>
      <c r="V888" s="432"/>
      <c r="W888" s="431"/>
      <c r="X888" s="432"/>
      <c r="Y888" s="433"/>
      <c r="Z888" s="434"/>
      <c r="AA888" s="435"/>
      <c r="AB888" s="436"/>
      <c r="AC888" s="435"/>
      <c r="AD888" s="434"/>
      <c r="AE888" s="437"/>
      <c r="AF888" s="436"/>
      <c r="AG888" s="435"/>
      <c r="AH888" s="434"/>
      <c r="AI888" s="437"/>
      <c r="AJ888" s="436"/>
      <c r="AK888" s="435"/>
      <c r="AL888" s="434"/>
      <c r="AM888" s="422"/>
      <c r="AN888" s="424"/>
      <c r="AO888" s="382"/>
      <c r="AP888" s="422"/>
      <c r="AQ888" s="424"/>
      <c r="AR888" s="438"/>
      <c r="AS888" s="439"/>
      <c r="AT888" s="422"/>
      <c r="AU888" s="424"/>
      <c r="AV888" s="438"/>
      <c r="AW888" s="440"/>
      <c r="AX888" s="647" t="str">
        <f t="shared" si="316"/>
        <v/>
      </c>
      <c r="AY888" s="647" t="str">
        <f t="shared" si="317"/>
        <v/>
      </c>
      <c r="BA888" s="593">
        <f t="shared" si="318"/>
        <v>0</v>
      </c>
      <c r="BB888" s="593">
        <f t="shared" si="319"/>
        <v>0</v>
      </c>
      <c r="BC888" s="593">
        <f t="shared" si="320"/>
        <v>0</v>
      </c>
      <c r="BD888" s="593">
        <f t="shared" si="321"/>
        <v>0</v>
      </c>
      <c r="BE888" s="593">
        <f t="shared" si="322"/>
        <v>0</v>
      </c>
      <c r="BF888" s="593">
        <f t="shared" si="323"/>
        <v>0</v>
      </c>
      <c r="BG888" s="593">
        <f t="shared" si="324"/>
        <v>0</v>
      </c>
      <c r="BH888" s="593">
        <f t="shared" si="325"/>
        <v>0</v>
      </c>
      <c r="BI888" s="593">
        <f t="shared" si="326"/>
        <v>0</v>
      </c>
      <c r="BJ888" s="593">
        <f t="shared" si="327"/>
        <v>0</v>
      </c>
      <c r="BK888" s="593">
        <f t="shared" si="328"/>
        <v>0</v>
      </c>
      <c r="BL888" s="593">
        <f t="shared" si="329"/>
        <v>0</v>
      </c>
      <c r="BM888" s="593">
        <f t="shared" si="330"/>
        <v>0</v>
      </c>
      <c r="BO888" s="593">
        <f t="shared" si="331"/>
        <v>0</v>
      </c>
      <c r="CP888" s="592"/>
      <c r="CQ888" s="592"/>
    </row>
    <row r="889" spans="1:95" ht="37.5" customHeight="1" x14ac:dyDescent="0.15">
      <c r="A889" s="740" t="str">
        <f>IF(B889&lt;&gt;"",設定!$C$4,"")</f>
        <v/>
      </c>
      <c r="B889" s="741" t="str">
        <f t="shared" si="315"/>
        <v/>
      </c>
      <c r="C889" s="445">
        <f t="shared" si="314"/>
        <v>877</v>
      </c>
      <c r="D889" s="768"/>
      <c r="E889" s="422"/>
      <c r="F889" s="423"/>
      <c r="G889" s="424"/>
      <c r="H889" s="425"/>
      <c r="I889" s="426"/>
      <c r="J889" s="675" t="str">
        <f>IFERROR(IF(I889="","",VLOOKUP(I889,国・地域!A:C,2,FALSE)),"正しい番号を入力してください")</f>
        <v/>
      </c>
      <c r="K889" s="676" t="str">
        <f>IFERROR(IF(I889="","",VLOOKUP(I889,国・地域!A:C,3,FALSE)),"正しい番号を入力してください")</f>
        <v/>
      </c>
      <c r="L889" s="382"/>
      <c r="M889" s="429"/>
      <c r="N889" s="430"/>
      <c r="O889" s="430"/>
      <c r="P889" s="430"/>
      <c r="Q889" s="430"/>
      <c r="R889" s="430"/>
      <c r="S889" s="430"/>
      <c r="T889" s="430"/>
      <c r="U889" s="431"/>
      <c r="V889" s="432"/>
      <c r="W889" s="431"/>
      <c r="X889" s="432"/>
      <c r="Y889" s="433"/>
      <c r="Z889" s="434"/>
      <c r="AA889" s="435"/>
      <c r="AB889" s="436"/>
      <c r="AC889" s="435"/>
      <c r="AD889" s="434"/>
      <c r="AE889" s="437"/>
      <c r="AF889" s="436"/>
      <c r="AG889" s="435"/>
      <c r="AH889" s="434"/>
      <c r="AI889" s="437"/>
      <c r="AJ889" s="436"/>
      <c r="AK889" s="435"/>
      <c r="AL889" s="434"/>
      <c r="AM889" s="422"/>
      <c r="AN889" s="424"/>
      <c r="AO889" s="382"/>
      <c r="AP889" s="422"/>
      <c r="AQ889" s="424"/>
      <c r="AR889" s="438"/>
      <c r="AS889" s="439"/>
      <c r="AT889" s="422"/>
      <c r="AU889" s="424"/>
      <c r="AV889" s="438"/>
      <c r="AW889" s="440"/>
      <c r="AX889" s="647" t="str">
        <f t="shared" si="316"/>
        <v/>
      </c>
      <c r="AY889" s="647" t="str">
        <f t="shared" si="317"/>
        <v/>
      </c>
      <c r="BA889" s="593">
        <f t="shared" si="318"/>
        <v>0</v>
      </c>
      <c r="BB889" s="593">
        <f t="shared" si="319"/>
        <v>0</v>
      </c>
      <c r="BC889" s="593">
        <f t="shared" si="320"/>
        <v>0</v>
      </c>
      <c r="BD889" s="593">
        <f t="shared" si="321"/>
        <v>0</v>
      </c>
      <c r="BE889" s="593">
        <f t="shared" si="322"/>
        <v>0</v>
      </c>
      <c r="BF889" s="593">
        <f t="shared" si="323"/>
        <v>0</v>
      </c>
      <c r="BG889" s="593">
        <f t="shared" si="324"/>
        <v>0</v>
      </c>
      <c r="BH889" s="593">
        <f t="shared" si="325"/>
        <v>0</v>
      </c>
      <c r="BI889" s="593">
        <f t="shared" si="326"/>
        <v>0</v>
      </c>
      <c r="BJ889" s="593">
        <f t="shared" si="327"/>
        <v>0</v>
      </c>
      <c r="BK889" s="593">
        <f t="shared" si="328"/>
        <v>0</v>
      </c>
      <c r="BL889" s="593">
        <f t="shared" si="329"/>
        <v>0</v>
      </c>
      <c r="BM889" s="593">
        <f t="shared" si="330"/>
        <v>0</v>
      </c>
      <c r="BO889" s="593">
        <f t="shared" si="331"/>
        <v>0</v>
      </c>
      <c r="CP889" s="592"/>
      <c r="CQ889" s="592"/>
    </row>
    <row r="890" spans="1:95" ht="37.5" customHeight="1" x14ac:dyDescent="0.15">
      <c r="A890" s="740" t="str">
        <f>IF(B890&lt;&gt;"",設定!$C$4,"")</f>
        <v/>
      </c>
      <c r="B890" s="741" t="str">
        <f t="shared" si="315"/>
        <v/>
      </c>
      <c r="C890" s="445">
        <f t="shared" si="314"/>
        <v>878</v>
      </c>
      <c r="D890" s="768"/>
      <c r="E890" s="422"/>
      <c r="F890" s="423"/>
      <c r="G890" s="424"/>
      <c r="H890" s="425"/>
      <c r="I890" s="426"/>
      <c r="J890" s="675" t="str">
        <f>IFERROR(IF(I890="","",VLOOKUP(I890,国・地域!A:C,2,FALSE)),"正しい番号を入力してください")</f>
        <v/>
      </c>
      <c r="K890" s="676" t="str">
        <f>IFERROR(IF(I890="","",VLOOKUP(I890,国・地域!A:C,3,FALSE)),"正しい番号を入力してください")</f>
        <v/>
      </c>
      <c r="L890" s="382"/>
      <c r="M890" s="429"/>
      <c r="N890" s="430"/>
      <c r="O890" s="430"/>
      <c r="P890" s="430"/>
      <c r="Q890" s="430"/>
      <c r="R890" s="430"/>
      <c r="S890" s="430"/>
      <c r="T890" s="430"/>
      <c r="U890" s="431"/>
      <c r="V890" s="432"/>
      <c r="W890" s="431"/>
      <c r="X890" s="432"/>
      <c r="Y890" s="433"/>
      <c r="Z890" s="434"/>
      <c r="AA890" s="435"/>
      <c r="AB890" s="436"/>
      <c r="AC890" s="435"/>
      <c r="AD890" s="434"/>
      <c r="AE890" s="437"/>
      <c r="AF890" s="436"/>
      <c r="AG890" s="435"/>
      <c r="AH890" s="434"/>
      <c r="AI890" s="437"/>
      <c r="AJ890" s="436"/>
      <c r="AK890" s="435"/>
      <c r="AL890" s="434"/>
      <c r="AM890" s="422"/>
      <c r="AN890" s="424"/>
      <c r="AO890" s="382"/>
      <c r="AP890" s="422"/>
      <c r="AQ890" s="424"/>
      <c r="AR890" s="438"/>
      <c r="AS890" s="439"/>
      <c r="AT890" s="422"/>
      <c r="AU890" s="424"/>
      <c r="AV890" s="438"/>
      <c r="AW890" s="440"/>
      <c r="AX890" s="647" t="str">
        <f t="shared" si="316"/>
        <v/>
      </c>
      <c r="AY890" s="647" t="str">
        <f t="shared" si="317"/>
        <v/>
      </c>
      <c r="BA890" s="593">
        <f t="shared" si="318"/>
        <v>0</v>
      </c>
      <c r="BB890" s="593">
        <f t="shared" si="319"/>
        <v>0</v>
      </c>
      <c r="BC890" s="593">
        <f t="shared" si="320"/>
        <v>0</v>
      </c>
      <c r="BD890" s="593">
        <f t="shared" si="321"/>
        <v>0</v>
      </c>
      <c r="BE890" s="593">
        <f t="shared" si="322"/>
        <v>0</v>
      </c>
      <c r="BF890" s="593">
        <f t="shared" si="323"/>
        <v>0</v>
      </c>
      <c r="BG890" s="593">
        <f t="shared" si="324"/>
        <v>0</v>
      </c>
      <c r="BH890" s="593">
        <f t="shared" si="325"/>
        <v>0</v>
      </c>
      <c r="BI890" s="593">
        <f t="shared" si="326"/>
        <v>0</v>
      </c>
      <c r="BJ890" s="593">
        <f t="shared" si="327"/>
        <v>0</v>
      </c>
      <c r="BK890" s="593">
        <f t="shared" si="328"/>
        <v>0</v>
      </c>
      <c r="BL890" s="593">
        <f t="shared" si="329"/>
        <v>0</v>
      </c>
      <c r="BM890" s="593">
        <f t="shared" si="330"/>
        <v>0</v>
      </c>
      <c r="BO890" s="593">
        <f t="shared" si="331"/>
        <v>0</v>
      </c>
      <c r="CP890" s="592"/>
      <c r="CQ890" s="592"/>
    </row>
    <row r="891" spans="1:95" ht="37.5" customHeight="1" x14ac:dyDescent="0.15">
      <c r="A891" s="740" t="str">
        <f>IF(B891&lt;&gt;"",設定!$C$4,"")</f>
        <v/>
      </c>
      <c r="B891" s="741" t="str">
        <f t="shared" si="315"/>
        <v/>
      </c>
      <c r="C891" s="445">
        <f t="shared" si="314"/>
        <v>879</v>
      </c>
      <c r="D891" s="768"/>
      <c r="E891" s="422"/>
      <c r="F891" s="423"/>
      <c r="G891" s="424"/>
      <c r="H891" s="425"/>
      <c r="I891" s="426"/>
      <c r="J891" s="675" t="str">
        <f>IFERROR(IF(I891="","",VLOOKUP(I891,国・地域!A:C,2,FALSE)),"正しい番号を入力してください")</f>
        <v/>
      </c>
      <c r="K891" s="676" t="str">
        <f>IFERROR(IF(I891="","",VLOOKUP(I891,国・地域!A:C,3,FALSE)),"正しい番号を入力してください")</f>
        <v/>
      </c>
      <c r="L891" s="382"/>
      <c r="M891" s="429"/>
      <c r="N891" s="430"/>
      <c r="O891" s="430"/>
      <c r="P891" s="430"/>
      <c r="Q891" s="430"/>
      <c r="R891" s="430"/>
      <c r="S891" s="430"/>
      <c r="T891" s="430"/>
      <c r="U891" s="431"/>
      <c r="V891" s="432"/>
      <c r="W891" s="431"/>
      <c r="X891" s="432"/>
      <c r="Y891" s="433"/>
      <c r="Z891" s="434"/>
      <c r="AA891" s="435"/>
      <c r="AB891" s="436"/>
      <c r="AC891" s="435"/>
      <c r="AD891" s="434"/>
      <c r="AE891" s="437"/>
      <c r="AF891" s="436"/>
      <c r="AG891" s="435"/>
      <c r="AH891" s="434"/>
      <c r="AI891" s="437"/>
      <c r="AJ891" s="436"/>
      <c r="AK891" s="435"/>
      <c r="AL891" s="434"/>
      <c r="AM891" s="422"/>
      <c r="AN891" s="424"/>
      <c r="AO891" s="382"/>
      <c r="AP891" s="422"/>
      <c r="AQ891" s="424"/>
      <c r="AR891" s="438"/>
      <c r="AS891" s="439"/>
      <c r="AT891" s="422"/>
      <c r="AU891" s="424"/>
      <c r="AV891" s="438"/>
      <c r="AW891" s="440"/>
      <c r="AX891" s="647" t="str">
        <f t="shared" si="316"/>
        <v/>
      </c>
      <c r="AY891" s="647" t="str">
        <f t="shared" si="317"/>
        <v/>
      </c>
      <c r="BA891" s="593">
        <f t="shared" si="318"/>
        <v>0</v>
      </c>
      <c r="BB891" s="593">
        <f t="shared" si="319"/>
        <v>0</v>
      </c>
      <c r="BC891" s="593">
        <f t="shared" si="320"/>
        <v>0</v>
      </c>
      <c r="BD891" s="593">
        <f t="shared" si="321"/>
        <v>0</v>
      </c>
      <c r="BE891" s="593">
        <f t="shared" si="322"/>
        <v>0</v>
      </c>
      <c r="BF891" s="593">
        <f t="shared" si="323"/>
        <v>0</v>
      </c>
      <c r="BG891" s="593">
        <f t="shared" si="324"/>
        <v>0</v>
      </c>
      <c r="BH891" s="593">
        <f t="shared" si="325"/>
        <v>0</v>
      </c>
      <c r="BI891" s="593">
        <f t="shared" si="326"/>
        <v>0</v>
      </c>
      <c r="BJ891" s="593">
        <f t="shared" si="327"/>
        <v>0</v>
      </c>
      <c r="BK891" s="593">
        <f t="shared" si="328"/>
        <v>0</v>
      </c>
      <c r="BL891" s="593">
        <f t="shared" si="329"/>
        <v>0</v>
      </c>
      <c r="BM891" s="593">
        <f t="shared" si="330"/>
        <v>0</v>
      </c>
      <c r="BO891" s="593">
        <f t="shared" si="331"/>
        <v>0</v>
      </c>
      <c r="CP891" s="592"/>
      <c r="CQ891" s="592"/>
    </row>
    <row r="892" spans="1:95" ht="37.5" customHeight="1" x14ac:dyDescent="0.15">
      <c r="A892" s="740" t="str">
        <f>IF(B892&lt;&gt;"",設定!$C$4,"")</f>
        <v/>
      </c>
      <c r="B892" s="741" t="str">
        <f t="shared" si="315"/>
        <v/>
      </c>
      <c r="C892" s="445">
        <f t="shared" si="314"/>
        <v>880</v>
      </c>
      <c r="D892" s="768"/>
      <c r="E892" s="422"/>
      <c r="F892" s="423"/>
      <c r="G892" s="424"/>
      <c r="H892" s="425"/>
      <c r="I892" s="426"/>
      <c r="J892" s="675" t="str">
        <f>IFERROR(IF(I892="","",VLOOKUP(I892,国・地域!A:C,2,FALSE)),"正しい番号を入力してください")</f>
        <v/>
      </c>
      <c r="K892" s="676" t="str">
        <f>IFERROR(IF(I892="","",VLOOKUP(I892,国・地域!A:C,3,FALSE)),"正しい番号を入力してください")</f>
        <v/>
      </c>
      <c r="L892" s="382"/>
      <c r="M892" s="429"/>
      <c r="N892" s="430"/>
      <c r="O892" s="430"/>
      <c r="P892" s="430"/>
      <c r="Q892" s="430"/>
      <c r="R892" s="430"/>
      <c r="S892" s="430"/>
      <c r="T892" s="430"/>
      <c r="U892" s="431"/>
      <c r="V892" s="432"/>
      <c r="W892" s="431"/>
      <c r="X892" s="432"/>
      <c r="Y892" s="433"/>
      <c r="Z892" s="434"/>
      <c r="AA892" s="435"/>
      <c r="AB892" s="436"/>
      <c r="AC892" s="435"/>
      <c r="AD892" s="434"/>
      <c r="AE892" s="437"/>
      <c r="AF892" s="436"/>
      <c r="AG892" s="435"/>
      <c r="AH892" s="434"/>
      <c r="AI892" s="437"/>
      <c r="AJ892" s="436"/>
      <c r="AK892" s="435"/>
      <c r="AL892" s="434"/>
      <c r="AM892" s="422"/>
      <c r="AN892" s="424"/>
      <c r="AO892" s="382"/>
      <c r="AP892" s="422"/>
      <c r="AQ892" s="424"/>
      <c r="AR892" s="438"/>
      <c r="AS892" s="439"/>
      <c r="AT892" s="422"/>
      <c r="AU892" s="424"/>
      <c r="AV892" s="438"/>
      <c r="AW892" s="440"/>
      <c r="AX892" s="647" t="str">
        <f t="shared" si="316"/>
        <v/>
      </c>
      <c r="AY892" s="647" t="str">
        <f t="shared" si="317"/>
        <v/>
      </c>
      <c r="BA892" s="593">
        <f t="shared" si="318"/>
        <v>0</v>
      </c>
      <c r="BB892" s="593">
        <f t="shared" si="319"/>
        <v>0</v>
      </c>
      <c r="BC892" s="593">
        <f t="shared" si="320"/>
        <v>0</v>
      </c>
      <c r="BD892" s="593">
        <f t="shared" si="321"/>
        <v>0</v>
      </c>
      <c r="BE892" s="593">
        <f t="shared" si="322"/>
        <v>0</v>
      </c>
      <c r="BF892" s="593">
        <f t="shared" si="323"/>
        <v>0</v>
      </c>
      <c r="BG892" s="593">
        <f t="shared" si="324"/>
        <v>0</v>
      </c>
      <c r="BH892" s="593">
        <f t="shared" si="325"/>
        <v>0</v>
      </c>
      <c r="BI892" s="593">
        <f t="shared" si="326"/>
        <v>0</v>
      </c>
      <c r="BJ892" s="593">
        <f t="shared" si="327"/>
        <v>0</v>
      </c>
      <c r="BK892" s="593">
        <f t="shared" si="328"/>
        <v>0</v>
      </c>
      <c r="BL892" s="593">
        <f t="shared" si="329"/>
        <v>0</v>
      </c>
      <c r="BM892" s="593">
        <f t="shared" si="330"/>
        <v>0</v>
      </c>
      <c r="BO892" s="593">
        <f t="shared" si="331"/>
        <v>0</v>
      </c>
      <c r="CP892" s="592"/>
      <c r="CQ892" s="592"/>
    </row>
    <row r="893" spans="1:95" ht="37.5" customHeight="1" x14ac:dyDescent="0.15">
      <c r="A893" s="740" t="str">
        <f>IF(B893&lt;&gt;"",設定!$C$4,"")</f>
        <v/>
      </c>
      <c r="B893" s="741" t="str">
        <f t="shared" si="315"/>
        <v/>
      </c>
      <c r="C893" s="445">
        <f t="shared" si="314"/>
        <v>881</v>
      </c>
      <c r="D893" s="768"/>
      <c r="E893" s="422"/>
      <c r="F893" s="423"/>
      <c r="G893" s="424"/>
      <c r="H893" s="425"/>
      <c r="I893" s="426"/>
      <c r="J893" s="675" t="str">
        <f>IFERROR(IF(I893="","",VLOOKUP(I893,国・地域!A:C,2,FALSE)),"正しい番号を入力してください")</f>
        <v/>
      </c>
      <c r="K893" s="676" t="str">
        <f>IFERROR(IF(I893="","",VLOOKUP(I893,国・地域!A:C,3,FALSE)),"正しい番号を入力してください")</f>
        <v/>
      </c>
      <c r="L893" s="382"/>
      <c r="M893" s="429"/>
      <c r="N893" s="430"/>
      <c r="O893" s="430"/>
      <c r="P893" s="430"/>
      <c r="Q893" s="430"/>
      <c r="R893" s="430"/>
      <c r="S893" s="430"/>
      <c r="T893" s="430"/>
      <c r="U893" s="431"/>
      <c r="V893" s="432"/>
      <c r="W893" s="431"/>
      <c r="X893" s="432"/>
      <c r="Y893" s="433"/>
      <c r="Z893" s="434"/>
      <c r="AA893" s="435"/>
      <c r="AB893" s="436"/>
      <c r="AC893" s="435"/>
      <c r="AD893" s="434"/>
      <c r="AE893" s="437"/>
      <c r="AF893" s="436"/>
      <c r="AG893" s="435"/>
      <c r="AH893" s="434"/>
      <c r="AI893" s="437"/>
      <c r="AJ893" s="436"/>
      <c r="AK893" s="435"/>
      <c r="AL893" s="434"/>
      <c r="AM893" s="422"/>
      <c r="AN893" s="424"/>
      <c r="AO893" s="382"/>
      <c r="AP893" s="422"/>
      <c r="AQ893" s="424"/>
      <c r="AR893" s="438"/>
      <c r="AS893" s="439"/>
      <c r="AT893" s="422"/>
      <c r="AU893" s="424"/>
      <c r="AV893" s="438"/>
      <c r="AW893" s="440"/>
      <c r="AX893" s="647" t="str">
        <f t="shared" si="316"/>
        <v/>
      </c>
      <c r="AY893" s="647" t="str">
        <f t="shared" si="317"/>
        <v/>
      </c>
      <c r="BA893" s="593">
        <f t="shared" si="318"/>
        <v>0</v>
      </c>
      <c r="BB893" s="593">
        <f t="shared" si="319"/>
        <v>0</v>
      </c>
      <c r="BC893" s="593">
        <f t="shared" si="320"/>
        <v>0</v>
      </c>
      <c r="BD893" s="593">
        <f t="shared" si="321"/>
        <v>0</v>
      </c>
      <c r="BE893" s="593">
        <f t="shared" si="322"/>
        <v>0</v>
      </c>
      <c r="BF893" s="593">
        <f t="shared" si="323"/>
        <v>0</v>
      </c>
      <c r="BG893" s="593">
        <f t="shared" si="324"/>
        <v>0</v>
      </c>
      <c r="BH893" s="593">
        <f t="shared" si="325"/>
        <v>0</v>
      </c>
      <c r="BI893" s="593">
        <f t="shared" si="326"/>
        <v>0</v>
      </c>
      <c r="BJ893" s="593">
        <f t="shared" si="327"/>
        <v>0</v>
      </c>
      <c r="BK893" s="593">
        <f t="shared" si="328"/>
        <v>0</v>
      </c>
      <c r="BL893" s="593">
        <f t="shared" si="329"/>
        <v>0</v>
      </c>
      <c r="BM893" s="593">
        <f t="shared" si="330"/>
        <v>0</v>
      </c>
      <c r="BO893" s="593">
        <f t="shared" si="331"/>
        <v>0</v>
      </c>
      <c r="CP893" s="592"/>
      <c r="CQ893" s="592"/>
    </row>
    <row r="894" spans="1:95" ht="37.5" customHeight="1" x14ac:dyDescent="0.15">
      <c r="A894" s="740" t="str">
        <f>IF(B894&lt;&gt;"",設定!$C$4,"")</f>
        <v/>
      </c>
      <c r="B894" s="741" t="str">
        <f t="shared" si="315"/>
        <v/>
      </c>
      <c r="C894" s="445">
        <f t="shared" si="314"/>
        <v>882</v>
      </c>
      <c r="D894" s="768"/>
      <c r="E894" s="422"/>
      <c r="F894" s="423"/>
      <c r="G894" s="424"/>
      <c r="H894" s="425"/>
      <c r="I894" s="426"/>
      <c r="J894" s="675" t="str">
        <f>IFERROR(IF(I894="","",VLOOKUP(I894,国・地域!A:C,2,FALSE)),"正しい番号を入力してください")</f>
        <v/>
      </c>
      <c r="K894" s="676" t="str">
        <f>IFERROR(IF(I894="","",VLOOKUP(I894,国・地域!A:C,3,FALSE)),"正しい番号を入力してください")</f>
        <v/>
      </c>
      <c r="L894" s="382"/>
      <c r="M894" s="429"/>
      <c r="N894" s="430"/>
      <c r="O894" s="430"/>
      <c r="P894" s="430"/>
      <c r="Q894" s="430"/>
      <c r="R894" s="430"/>
      <c r="S894" s="430"/>
      <c r="T894" s="430"/>
      <c r="U894" s="431"/>
      <c r="V894" s="432"/>
      <c r="W894" s="431"/>
      <c r="X894" s="432"/>
      <c r="Y894" s="433"/>
      <c r="Z894" s="434"/>
      <c r="AA894" s="435"/>
      <c r="AB894" s="436"/>
      <c r="AC894" s="435"/>
      <c r="AD894" s="434"/>
      <c r="AE894" s="437"/>
      <c r="AF894" s="436"/>
      <c r="AG894" s="435"/>
      <c r="AH894" s="434"/>
      <c r="AI894" s="437"/>
      <c r="AJ894" s="436"/>
      <c r="AK894" s="435"/>
      <c r="AL894" s="434"/>
      <c r="AM894" s="422"/>
      <c r="AN894" s="424"/>
      <c r="AO894" s="382"/>
      <c r="AP894" s="422"/>
      <c r="AQ894" s="424"/>
      <c r="AR894" s="438"/>
      <c r="AS894" s="439"/>
      <c r="AT894" s="422"/>
      <c r="AU894" s="424"/>
      <c r="AV894" s="438"/>
      <c r="AW894" s="440"/>
      <c r="AX894" s="647" t="str">
        <f t="shared" si="316"/>
        <v/>
      </c>
      <c r="AY894" s="647" t="str">
        <f t="shared" si="317"/>
        <v/>
      </c>
      <c r="BA894" s="593">
        <f t="shared" si="318"/>
        <v>0</v>
      </c>
      <c r="BB894" s="593">
        <f t="shared" si="319"/>
        <v>0</v>
      </c>
      <c r="BC894" s="593">
        <f t="shared" si="320"/>
        <v>0</v>
      </c>
      <c r="BD894" s="593">
        <f t="shared" si="321"/>
        <v>0</v>
      </c>
      <c r="BE894" s="593">
        <f t="shared" si="322"/>
        <v>0</v>
      </c>
      <c r="BF894" s="593">
        <f t="shared" si="323"/>
        <v>0</v>
      </c>
      <c r="BG894" s="593">
        <f t="shared" si="324"/>
        <v>0</v>
      </c>
      <c r="BH894" s="593">
        <f t="shared" si="325"/>
        <v>0</v>
      </c>
      <c r="BI894" s="593">
        <f t="shared" si="326"/>
        <v>0</v>
      </c>
      <c r="BJ894" s="593">
        <f t="shared" si="327"/>
        <v>0</v>
      </c>
      <c r="BK894" s="593">
        <f t="shared" si="328"/>
        <v>0</v>
      </c>
      <c r="BL894" s="593">
        <f t="shared" si="329"/>
        <v>0</v>
      </c>
      <c r="BM894" s="593">
        <f t="shared" si="330"/>
        <v>0</v>
      </c>
      <c r="BO894" s="593">
        <f t="shared" si="331"/>
        <v>0</v>
      </c>
      <c r="CP894" s="592"/>
      <c r="CQ894" s="592"/>
    </row>
    <row r="895" spans="1:95" ht="37.5" customHeight="1" x14ac:dyDescent="0.15">
      <c r="A895" s="740" t="str">
        <f>IF(B895&lt;&gt;"",設定!$C$4,"")</f>
        <v/>
      </c>
      <c r="B895" s="741" t="str">
        <f t="shared" si="315"/>
        <v/>
      </c>
      <c r="C895" s="445">
        <f t="shared" si="314"/>
        <v>883</v>
      </c>
      <c r="D895" s="768"/>
      <c r="E895" s="422"/>
      <c r="F895" s="423"/>
      <c r="G895" s="424"/>
      <c r="H895" s="425"/>
      <c r="I895" s="426"/>
      <c r="J895" s="675" t="str">
        <f>IFERROR(IF(I895="","",VLOOKUP(I895,国・地域!A:C,2,FALSE)),"正しい番号を入力してください")</f>
        <v/>
      </c>
      <c r="K895" s="676" t="str">
        <f>IFERROR(IF(I895="","",VLOOKUP(I895,国・地域!A:C,3,FALSE)),"正しい番号を入力してください")</f>
        <v/>
      </c>
      <c r="L895" s="382"/>
      <c r="M895" s="429"/>
      <c r="N895" s="430"/>
      <c r="O895" s="430"/>
      <c r="P895" s="430"/>
      <c r="Q895" s="430"/>
      <c r="R895" s="430"/>
      <c r="S895" s="430"/>
      <c r="T895" s="430"/>
      <c r="U895" s="431"/>
      <c r="V895" s="432"/>
      <c r="W895" s="431"/>
      <c r="X895" s="432"/>
      <c r="Y895" s="433"/>
      <c r="Z895" s="434"/>
      <c r="AA895" s="435"/>
      <c r="AB895" s="436"/>
      <c r="AC895" s="435"/>
      <c r="AD895" s="434"/>
      <c r="AE895" s="437"/>
      <c r="AF895" s="436"/>
      <c r="AG895" s="435"/>
      <c r="AH895" s="434"/>
      <c r="AI895" s="437"/>
      <c r="AJ895" s="436"/>
      <c r="AK895" s="435"/>
      <c r="AL895" s="434"/>
      <c r="AM895" s="422"/>
      <c r="AN895" s="424"/>
      <c r="AO895" s="382"/>
      <c r="AP895" s="422"/>
      <c r="AQ895" s="424"/>
      <c r="AR895" s="438"/>
      <c r="AS895" s="439"/>
      <c r="AT895" s="422"/>
      <c r="AU895" s="424"/>
      <c r="AV895" s="438"/>
      <c r="AW895" s="440"/>
      <c r="AX895" s="647" t="str">
        <f t="shared" si="316"/>
        <v/>
      </c>
      <c r="AY895" s="647" t="str">
        <f t="shared" si="317"/>
        <v/>
      </c>
      <c r="BA895" s="593">
        <f t="shared" si="318"/>
        <v>0</v>
      </c>
      <c r="BB895" s="593">
        <f t="shared" si="319"/>
        <v>0</v>
      </c>
      <c r="BC895" s="593">
        <f t="shared" si="320"/>
        <v>0</v>
      </c>
      <c r="BD895" s="593">
        <f t="shared" si="321"/>
        <v>0</v>
      </c>
      <c r="BE895" s="593">
        <f t="shared" si="322"/>
        <v>0</v>
      </c>
      <c r="BF895" s="593">
        <f t="shared" si="323"/>
        <v>0</v>
      </c>
      <c r="BG895" s="593">
        <f t="shared" si="324"/>
        <v>0</v>
      </c>
      <c r="BH895" s="593">
        <f t="shared" si="325"/>
        <v>0</v>
      </c>
      <c r="BI895" s="593">
        <f t="shared" si="326"/>
        <v>0</v>
      </c>
      <c r="BJ895" s="593">
        <f t="shared" si="327"/>
        <v>0</v>
      </c>
      <c r="BK895" s="593">
        <f t="shared" si="328"/>
        <v>0</v>
      </c>
      <c r="BL895" s="593">
        <f t="shared" si="329"/>
        <v>0</v>
      </c>
      <c r="BM895" s="593">
        <f t="shared" si="330"/>
        <v>0</v>
      </c>
      <c r="BO895" s="593">
        <f t="shared" si="331"/>
        <v>0</v>
      </c>
      <c r="CP895" s="592"/>
      <c r="CQ895" s="592"/>
    </row>
    <row r="896" spans="1:95" ht="37.5" customHeight="1" x14ac:dyDescent="0.15">
      <c r="A896" s="740" t="str">
        <f>IF(B896&lt;&gt;"",設定!$C$4,"")</f>
        <v/>
      </c>
      <c r="B896" s="741" t="str">
        <f t="shared" si="315"/>
        <v/>
      </c>
      <c r="C896" s="445">
        <f t="shared" si="314"/>
        <v>884</v>
      </c>
      <c r="D896" s="768"/>
      <c r="E896" s="422"/>
      <c r="F896" s="423"/>
      <c r="G896" s="424"/>
      <c r="H896" s="425"/>
      <c r="I896" s="426"/>
      <c r="J896" s="675" t="str">
        <f>IFERROR(IF(I896="","",VLOOKUP(I896,国・地域!A:C,2,FALSE)),"正しい番号を入力してください")</f>
        <v/>
      </c>
      <c r="K896" s="676" t="str">
        <f>IFERROR(IF(I896="","",VLOOKUP(I896,国・地域!A:C,3,FALSE)),"正しい番号を入力してください")</f>
        <v/>
      </c>
      <c r="L896" s="382"/>
      <c r="M896" s="429"/>
      <c r="N896" s="430"/>
      <c r="O896" s="430"/>
      <c r="P896" s="430"/>
      <c r="Q896" s="430"/>
      <c r="R896" s="430"/>
      <c r="S896" s="430"/>
      <c r="T896" s="430"/>
      <c r="U896" s="431"/>
      <c r="V896" s="432"/>
      <c r="W896" s="431"/>
      <c r="X896" s="432"/>
      <c r="Y896" s="433"/>
      <c r="Z896" s="434"/>
      <c r="AA896" s="435"/>
      <c r="AB896" s="436"/>
      <c r="AC896" s="435"/>
      <c r="AD896" s="434"/>
      <c r="AE896" s="437"/>
      <c r="AF896" s="436"/>
      <c r="AG896" s="435"/>
      <c r="AH896" s="434"/>
      <c r="AI896" s="437"/>
      <c r="AJ896" s="436"/>
      <c r="AK896" s="435"/>
      <c r="AL896" s="434"/>
      <c r="AM896" s="422"/>
      <c r="AN896" s="424"/>
      <c r="AO896" s="382"/>
      <c r="AP896" s="422"/>
      <c r="AQ896" s="424"/>
      <c r="AR896" s="438"/>
      <c r="AS896" s="439"/>
      <c r="AT896" s="422"/>
      <c r="AU896" s="424"/>
      <c r="AV896" s="438"/>
      <c r="AW896" s="440"/>
      <c r="AX896" s="647" t="str">
        <f t="shared" si="316"/>
        <v/>
      </c>
      <c r="AY896" s="647" t="str">
        <f t="shared" si="317"/>
        <v/>
      </c>
      <c r="BA896" s="593">
        <f t="shared" si="318"/>
        <v>0</v>
      </c>
      <c r="BB896" s="593">
        <f t="shared" si="319"/>
        <v>0</v>
      </c>
      <c r="BC896" s="593">
        <f t="shared" si="320"/>
        <v>0</v>
      </c>
      <c r="BD896" s="593">
        <f t="shared" si="321"/>
        <v>0</v>
      </c>
      <c r="BE896" s="593">
        <f t="shared" si="322"/>
        <v>0</v>
      </c>
      <c r="BF896" s="593">
        <f t="shared" si="323"/>
        <v>0</v>
      </c>
      <c r="BG896" s="593">
        <f t="shared" si="324"/>
        <v>0</v>
      </c>
      <c r="BH896" s="593">
        <f t="shared" si="325"/>
        <v>0</v>
      </c>
      <c r="BI896" s="593">
        <f t="shared" si="326"/>
        <v>0</v>
      </c>
      <c r="BJ896" s="593">
        <f t="shared" si="327"/>
        <v>0</v>
      </c>
      <c r="BK896" s="593">
        <f t="shared" si="328"/>
        <v>0</v>
      </c>
      <c r="BL896" s="593">
        <f t="shared" si="329"/>
        <v>0</v>
      </c>
      <c r="BM896" s="593">
        <f t="shared" si="330"/>
        <v>0</v>
      </c>
      <c r="BO896" s="593">
        <f t="shared" si="331"/>
        <v>0</v>
      </c>
      <c r="CP896" s="592"/>
      <c r="CQ896" s="592"/>
    </row>
    <row r="897" spans="1:95" ht="37.5" customHeight="1" x14ac:dyDescent="0.15">
      <c r="A897" s="740" t="str">
        <f>IF(B897&lt;&gt;"",設定!$C$4,"")</f>
        <v/>
      </c>
      <c r="B897" s="741" t="str">
        <f t="shared" si="315"/>
        <v/>
      </c>
      <c r="C897" s="445">
        <f t="shared" si="314"/>
        <v>885</v>
      </c>
      <c r="D897" s="768"/>
      <c r="E897" s="422"/>
      <c r="F897" s="423"/>
      <c r="G897" s="424"/>
      <c r="H897" s="425"/>
      <c r="I897" s="426"/>
      <c r="J897" s="675" t="str">
        <f>IFERROR(IF(I897="","",VLOOKUP(I897,国・地域!A:C,2,FALSE)),"正しい番号を入力してください")</f>
        <v/>
      </c>
      <c r="K897" s="676" t="str">
        <f>IFERROR(IF(I897="","",VLOOKUP(I897,国・地域!A:C,3,FALSE)),"正しい番号を入力してください")</f>
        <v/>
      </c>
      <c r="L897" s="382"/>
      <c r="M897" s="429"/>
      <c r="N897" s="430"/>
      <c r="O897" s="430"/>
      <c r="P897" s="430"/>
      <c r="Q897" s="430"/>
      <c r="R897" s="430"/>
      <c r="S897" s="430"/>
      <c r="T897" s="430"/>
      <c r="U897" s="431"/>
      <c r="V897" s="432"/>
      <c r="W897" s="431"/>
      <c r="X897" s="432"/>
      <c r="Y897" s="433"/>
      <c r="Z897" s="434"/>
      <c r="AA897" s="435"/>
      <c r="AB897" s="436"/>
      <c r="AC897" s="435"/>
      <c r="AD897" s="434"/>
      <c r="AE897" s="437"/>
      <c r="AF897" s="436"/>
      <c r="AG897" s="435"/>
      <c r="AH897" s="434"/>
      <c r="AI897" s="437"/>
      <c r="AJ897" s="436"/>
      <c r="AK897" s="435"/>
      <c r="AL897" s="434"/>
      <c r="AM897" s="422"/>
      <c r="AN897" s="424"/>
      <c r="AO897" s="382"/>
      <c r="AP897" s="422"/>
      <c r="AQ897" s="424"/>
      <c r="AR897" s="438"/>
      <c r="AS897" s="439"/>
      <c r="AT897" s="422"/>
      <c r="AU897" s="424"/>
      <c r="AV897" s="438"/>
      <c r="AW897" s="440"/>
      <c r="AX897" s="647" t="str">
        <f t="shared" si="316"/>
        <v/>
      </c>
      <c r="AY897" s="647" t="str">
        <f t="shared" si="317"/>
        <v/>
      </c>
      <c r="BA897" s="593">
        <f t="shared" si="318"/>
        <v>0</v>
      </c>
      <c r="BB897" s="593">
        <f t="shared" si="319"/>
        <v>0</v>
      </c>
      <c r="BC897" s="593">
        <f t="shared" si="320"/>
        <v>0</v>
      </c>
      <c r="BD897" s="593">
        <f t="shared" si="321"/>
        <v>0</v>
      </c>
      <c r="BE897" s="593">
        <f t="shared" si="322"/>
        <v>0</v>
      </c>
      <c r="BF897" s="593">
        <f t="shared" si="323"/>
        <v>0</v>
      </c>
      <c r="BG897" s="593">
        <f t="shared" si="324"/>
        <v>0</v>
      </c>
      <c r="BH897" s="593">
        <f t="shared" si="325"/>
        <v>0</v>
      </c>
      <c r="BI897" s="593">
        <f t="shared" si="326"/>
        <v>0</v>
      </c>
      <c r="BJ897" s="593">
        <f t="shared" si="327"/>
        <v>0</v>
      </c>
      <c r="BK897" s="593">
        <f t="shared" si="328"/>
        <v>0</v>
      </c>
      <c r="BL897" s="593">
        <f t="shared" si="329"/>
        <v>0</v>
      </c>
      <c r="BM897" s="593">
        <f t="shared" si="330"/>
        <v>0</v>
      </c>
      <c r="BO897" s="593">
        <f t="shared" si="331"/>
        <v>0</v>
      </c>
      <c r="CP897" s="592"/>
      <c r="CQ897" s="592"/>
    </row>
    <row r="898" spans="1:95" ht="37.5" customHeight="1" x14ac:dyDescent="0.15">
      <c r="A898" s="740" t="str">
        <f>IF(B898&lt;&gt;"",設定!$C$4,"")</f>
        <v/>
      </c>
      <c r="B898" s="741" t="str">
        <f t="shared" si="315"/>
        <v/>
      </c>
      <c r="C898" s="445">
        <f t="shared" si="314"/>
        <v>886</v>
      </c>
      <c r="D898" s="768"/>
      <c r="E898" s="422"/>
      <c r="F898" s="423"/>
      <c r="G898" s="424"/>
      <c r="H898" s="425"/>
      <c r="I898" s="426"/>
      <c r="J898" s="675" t="str">
        <f>IFERROR(IF(I898="","",VLOOKUP(I898,国・地域!A:C,2,FALSE)),"正しい番号を入力してください")</f>
        <v/>
      </c>
      <c r="K898" s="676" t="str">
        <f>IFERROR(IF(I898="","",VLOOKUP(I898,国・地域!A:C,3,FALSE)),"正しい番号を入力してください")</f>
        <v/>
      </c>
      <c r="L898" s="382"/>
      <c r="M898" s="429"/>
      <c r="N898" s="430"/>
      <c r="O898" s="430"/>
      <c r="P898" s="430"/>
      <c r="Q898" s="430"/>
      <c r="R898" s="430"/>
      <c r="S898" s="430"/>
      <c r="T898" s="430"/>
      <c r="U898" s="431"/>
      <c r="V898" s="432"/>
      <c r="W898" s="431"/>
      <c r="X898" s="432"/>
      <c r="Y898" s="433"/>
      <c r="Z898" s="434"/>
      <c r="AA898" s="435"/>
      <c r="AB898" s="436"/>
      <c r="AC898" s="435"/>
      <c r="AD898" s="434"/>
      <c r="AE898" s="437"/>
      <c r="AF898" s="436"/>
      <c r="AG898" s="435"/>
      <c r="AH898" s="434"/>
      <c r="AI898" s="437"/>
      <c r="AJ898" s="436"/>
      <c r="AK898" s="435"/>
      <c r="AL898" s="434"/>
      <c r="AM898" s="422"/>
      <c r="AN898" s="424"/>
      <c r="AO898" s="382"/>
      <c r="AP898" s="422"/>
      <c r="AQ898" s="424"/>
      <c r="AR898" s="438"/>
      <c r="AS898" s="439"/>
      <c r="AT898" s="422"/>
      <c r="AU898" s="424"/>
      <c r="AV898" s="438"/>
      <c r="AW898" s="440"/>
      <c r="AX898" s="647" t="str">
        <f t="shared" si="316"/>
        <v/>
      </c>
      <c r="AY898" s="647" t="str">
        <f t="shared" si="317"/>
        <v/>
      </c>
      <c r="BA898" s="593">
        <f t="shared" si="318"/>
        <v>0</v>
      </c>
      <c r="BB898" s="593">
        <f t="shared" si="319"/>
        <v>0</v>
      </c>
      <c r="BC898" s="593">
        <f t="shared" si="320"/>
        <v>0</v>
      </c>
      <c r="BD898" s="593">
        <f t="shared" si="321"/>
        <v>0</v>
      </c>
      <c r="BE898" s="593">
        <f t="shared" si="322"/>
        <v>0</v>
      </c>
      <c r="BF898" s="593">
        <f t="shared" si="323"/>
        <v>0</v>
      </c>
      <c r="BG898" s="593">
        <f t="shared" si="324"/>
        <v>0</v>
      </c>
      <c r="BH898" s="593">
        <f t="shared" si="325"/>
        <v>0</v>
      </c>
      <c r="BI898" s="593">
        <f t="shared" si="326"/>
        <v>0</v>
      </c>
      <c r="BJ898" s="593">
        <f t="shared" si="327"/>
        <v>0</v>
      </c>
      <c r="BK898" s="593">
        <f t="shared" si="328"/>
        <v>0</v>
      </c>
      <c r="BL898" s="593">
        <f t="shared" si="329"/>
        <v>0</v>
      </c>
      <c r="BM898" s="593">
        <f t="shared" si="330"/>
        <v>0</v>
      </c>
      <c r="BO898" s="593">
        <f t="shared" si="331"/>
        <v>0</v>
      </c>
      <c r="CP898" s="592"/>
      <c r="CQ898" s="592"/>
    </row>
    <row r="899" spans="1:95" ht="37.5" customHeight="1" x14ac:dyDescent="0.15">
      <c r="A899" s="740" t="str">
        <f>IF(B899&lt;&gt;"",設定!$C$4,"")</f>
        <v/>
      </c>
      <c r="B899" s="741" t="str">
        <f t="shared" si="315"/>
        <v/>
      </c>
      <c r="C899" s="445">
        <f t="shared" si="314"/>
        <v>887</v>
      </c>
      <c r="D899" s="768"/>
      <c r="E899" s="422"/>
      <c r="F899" s="423"/>
      <c r="G899" s="424"/>
      <c r="H899" s="425"/>
      <c r="I899" s="426"/>
      <c r="J899" s="675" t="str">
        <f>IFERROR(IF(I899="","",VLOOKUP(I899,国・地域!A:C,2,FALSE)),"正しい番号を入力してください")</f>
        <v/>
      </c>
      <c r="K899" s="676" t="str">
        <f>IFERROR(IF(I899="","",VLOOKUP(I899,国・地域!A:C,3,FALSE)),"正しい番号を入力してください")</f>
        <v/>
      </c>
      <c r="L899" s="382"/>
      <c r="M899" s="429"/>
      <c r="N899" s="430"/>
      <c r="O899" s="430"/>
      <c r="P899" s="430"/>
      <c r="Q899" s="430"/>
      <c r="R899" s="430"/>
      <c r="S899" s="430"/>
      <c r="T899" s="430"/>
      <c r="U899" s="431"/>
      <c r="V899" s="432"/>
      <c r="W899" s="431"/>
      <c r="X899" s="432"/>
      <c r="Y899" s="433"/>
      <c r="Z899" s="434"/>
      <c r="AA899" s="435"/>
      <c r="AB899" s="436"/>
      <c r="AC899" s="435"/>
      <c r="AD899" s="434"/>
      <c r="AE899" s="437"/>
      <c r="AF899" s="436"/>
      <c r="AG899" s="435"/>
      <c r="AH899" s="434"/>
      <c r="AI899" s="437"/>
      <c r="AJ899" s="436"/>
      <c r="AK899" s="435"/>
      <c r="AL899" s="434"/>
      <c r="AM899" s="422"/>
      <c r="AN899" s="424"/>
      <c r="AO899" s="382"/>
      <c r="AP899" s="422"/>
      <c r="AQ899" s="424"/>
      <c r="AR899" s="438"/>
      <c r="AS899" s="439"/>
      <c r="AT899" s="422"/>
      <c r="AU899" s="424"/>
      <c r="AV899" s="438"/>
      <c r="AW899" s="440"/>
      <c r="AX899" s="647" t="str">
        <f t="shared" si="316"/>
        <v/>
      </c>
      <c r="AY899" s="647" t="str">
        <f t="shared" si="317"/>
        <v/>
      </c>
      <c r="BA899" s="593">
        <f t="shared" si="318"/>
        <v>0</v>
      </c>
      <c r="BB899" s="593">
        <f t="shared" si="319"/>
        <v>0</v>
      </c>
      <c r="BC899" s="593">
        <f t="shared" si="320"/>
        <v>0</v>
      </c>
      <c r="BD899" s="593">
        <f t="shared" si="321"/>
        <v>0</v>
      </c>
      <c r="BE899" s="593">
        <f t="shared" si="322"/>
        <v>0</v>
      </c>
      <c r="BF899" s="593">
        <f t="shared" si="323"/>
        <v>0</v>
      </c>
      <c r="BG899" s="593">
        <f t="shared" si="324"/>
        <v>0</v>
      </c>
      <c r="BH899" s="593">
        <f t="shared" si="325"/>
        <v>0</v>
      </c>
      <c r="BI899" s="593">
        <f t="shared" si="326"/>
        <v>0</v>
      </c>
      <c r="BJ899" s="593">
        <f t="shared" si="327"/>
        <v>0</v>
      </c>
      <c r="BK899" s="593">
        <f t="shared" si="328"/>
        <v>0</v>
      </c>
      <c r="BL899" s="593">
        <f t="shared" si="329"/>
        <v>0</v>
      </c>
      <c r="BM899" s="593">
        <f t="shared" si="330"/>
        <v>0</v>
      </c>
      <c r="BO899" s="593">
        <f t="shared" si="331"/>
        <v>0</v>
      </c>
      <c r="CP899" s="592"/>
      <c r="CQ899" s="592"/>
    </row>
    <row r="900" spans="1:95" ht="37.5" customHeight="1" x14ac:dyDescent="0.15">
      <c r="A900" s="740" t="str">
        <f>IF(B900&lt;&gt;"",設定!$C$4,"")</f>
        <v/>
      </c>
      <c r="B900" s="741" t="str">
        <f t="shared" si="315"/>
        <v/>
      </c>
      <c r="C900" s="445">
        <f t="shared" si="314"/>
        <v>888</v>
      </c>
      <c r="D900" s="768"/>
      <c r="E900" s="422"/>
      <c r="F900" s="423"/>
      <c r="G900" s="424"/>
      <c r="H900" s="425"/>
      <c r="I900" s="426"/>
      <c r="J900" s="675" t="str">
        <f>IFERROR(IF(I900="","",VLOOKUP(I900,国・地域!A:C,2,FALSE)),"正しい番号を入力してください")</f>
        <v/>
      </c>
      <c r="K900" s="676" t="str">
        <f>IFERROR(IF(I900="","",VLOOKUP(I900,国・地域!A:C,3,FALSE)),"正しい番号を入力してください")</f>
        <v/>
      </c>
      <c r="L900" s="382"/>
      <c r="M900" s="429"/>
      <c r="N900" s="430"/>
      <c r="O900" s="430"/>
      <c r="P900" s="430"/>
      <c r="Q900" s="430"/>
      <c r="R900" s="430"/>
      <c r="S900" s="430"/>
      <c r="T900" s="430"/>
      <c r="U900" s="431"/>
      <c r="V900" s="432"/>
      <c r="W900" s="431"/>
      <c r="X900" s="432"/>
      <c r="Y900" s="433"/>
      <c r="Z900" s="434"/>
      <c r="AA900" s="435"/>
      <c r="AB900" s="436"/>
      <c r="AC900" s="435"/>
      <c r="AD900" s="434"/>
      <c r="AE900" s="437"/>
      <c r="AF900" s="436"/>
      <c r="AG900" s="435"/>
      <c r="AH900" s="434"/>
      <c r="AI900" s="437"/>
      <c r="AJ900" s="436"/>
      <c r="AK900" s="435"/>
      <c r="AL900" s="434"/>
      <c r="AM900" s="422"/>
      <c r="AN900" s="424"/>
      <c r="AO900" s="382"/>
      <c r="AP900" s="422"/>
      <c r="AQ900" s="424"/>
      <c r="AR900" s="438"/>
      <c r="AS900" s="439"/>
      <c r="AT900" s="422"/>
      <c r="AU900" s="424"/>
      <c r="AV900" s="438"/>
      <c r="AW900" s="440"/>
      <c r="AX900" s="647" t="str">
        <f t="shared" si="316"/>
        <v/>
      </c>
      <c r="AY900" s="647" t="str">
        <f t="shared" si="317"/>
        <v/>
      </c>
      <c r="BA900" s="593">
        <f t="shared" si="318"/>
        <v>0</v>
      </c>
      <c r="BB900" s="593">
        <f t="shared" si="319"/>
        <v>0</v>
      </c>
      <c r="BC900" s="593">
        <f t="shared" si="320"/>
        <v>0</v>
      </c>
      <c r="BD900" s="593">
        <f t="shared" si="321"/>
        <v>0</v>
      </c>
      <c r="BE900" s="593">
        <f t="shared" si="322"/>
        <v>0</v>
      </c>
      <c r="BF900" s="593">
        <f t="shared" si="323"/>
        <v>0</v>
      </c>
      <c r="BG900" s="593">
        <f t="shared" si="324"/>
        <v>0</v>
      </c>
      <c r="BH900" s="593">
        <f t="shared" si="325"/>
        <v>0</v>
      </c>
      <c r="BI900" s="593">
        <f t="shared" si="326"/>
        <v>0</v>
      </c>
      <c r="BJ900" s="593">
        <f t="shared" si="327"/>
        <v>0</v>
      </c>
      <c r="BK900" s="593">
        <f t="shared" si="328"/>
        <v>0</v>
      </c>
      <c r="BL900" s="593">
        <f t="shared" si="329"/>
        <v>0</v>
      </c>
      <c r="BM900" s="593">
        <f t="shared" si="330"/>
        <v>0</v>
      </c>
      <c r="BO900" s="593">
        <f t="shared" si="331"/>
        <v>0</v>
      </c>
      <c r="CP900" s="592"/>
      <c r="CQ900" s="592"/>
    </row>
    <row r="901" spans="1:95" ht="37.5" customHeight="1" x14ac:dyDescent="0.15">
      <c r="A901" s="740" t="str">
        <f>IF(B901&lt;&gt;"",設定!$C$4,"")</f>
        <v/>
      </c>
      <c r="B901" s="741" t="str">
        <f t="shared" si="315"/>
        <v/>
      </c>
      <c r="C901" s="445">
        <f t="shared" si="314"/>
        <v>889</v>
      </c>
      <c r="D901" s="768"/>
      <c r="E901" s="422"/>
      <c r="F901" s="423"/>
      <c r="G901" s="424"/>
      <c r="H901" s="425"/>
      <c r="I901" s="426"/>
      <c r="J901" s="675" t="str">
        <f>IFERROR(IF(I901="","",VLOOKUP(I901,国・地域!A:C,2,FALSE)),"正しい番号を入力してください")</f>
        <v/>
      </c>
      <c r="K901" s="676" t="str">
        <f>IFERROR(IF(I901="","",VLOOKUP(I901,国・地域!A:C,3,FALSE)),"正しい番号を入力してください")</f>
        <v/>
      </c>
      <c r="L901" s="382"/>
      <c r="M901" s="429"/>
      <c r="N901" s="430"/>
      <c r="O901" s="430"/>
      <c r="P901" s="430"/>
      <c r="Q901" s="430"/>
      <c r="R901" s="430"/>
      <c r="S901" s="430"/>
      <c r="T901" s="430"/>
      <c r="U901" s="431"/>
      <c r="V901" s="432"/>
      <c r="W901" s="431"/>
      <c r="X901" s="432"/>
      <c r="Y901" s="433"/>
      <c r="Z901" s="434"/>
      <c r="AA901" s="435"/>
      <c r="AB901" s="436"/>
      <c r="AC901" s="435"/>
      <c r="AD901" s="434"/>
      <c r="AE901" s="437"/>
      <c r="AF901" s="436"/>
      <c r="AG901" s="435"/>
      <c r="AH901" s="434"/>
      <c r="AI901" s="437"/>
      <c r="AJ901" s="436"/>
      <c r="AK901" s="435"/>
      <c r="AL901" s="434"/>
      <c r="AM901" s="422"/>
      <c r="AN901" s="424"/>
      <c r="AO901" s="382"/>
      <c r="AP901" s="422"/>
      <c r="AQ901" s="424"/>
      <c r="AR901" s="438"/>
      <c r="AS901" s="439"/>
      <c r="AT901" s="422"/>
      <c r="AU901" s="424"/>
      <c r="AV901" s="438"/>
      <c r="AW901" s="440"/>
      <c r="AX901" s="647" t="str">
        <f t="shared" si="316"/>
        <v/>
      </c>
      <c r="AY901" s="647" t="str">
        <f t="shared" si="317"/>
        <v/>
      </c>
      <c r="BA901" s="593">
        <f t="shared" si="318"/>
        <v>0</v>
      </c>
      <c r="BB901" s="593">
        <f t="shared" si="319"/>
        <v>0</v>
      </c>
      <c r="BC901" s="593">
        <f t="shared" si="320"/>
        <v>0</v>
      </c>
      <c r="BD901" s="593">
        <f t="shared" si="321"/>
        <v>0</v>
      </c>
      <c r="BE901" s="593">
        <f t="shared" si="322"/>
        <v>0</v>
      </c>
      <c r="BF901" s="593">
        <f t="shared" si="323"/>
        <v>0</v>
      </c>
      <c r="BG901" s="593">
        <f t="shared" si="324"/>
        <v>0</v>
      </c>
      <c r="BH901" s="593">
        <f t="shared" si="325"/>
        <v>0</v>
      </c>
      <c r="BI901" s="593">
        <f t="shared" si="326"/>
        <v>0</v>
      </c>
      <c r="BJ901" s="593">
        <f t="shared" si="327"/>
        <v>0</v>
      </c>
      <c r="BK901" s="593">
        <f t="shared" si="328"/>
        <v>0</v>
      </c>
      <c r="BL901" s="593">
        <f t="shared" si="329"/>
        <v>0</v>
      </c>
      <c r="BM901" s="593">
        <f t="shared" si="330"/>
        <v>0</v>
      </c>
      <c r="BO901" s="593">
        <f t="shared" si="331"/>
        <v>0</v>
      </c>
      <c r="CP901" s="592"/>
      <c r="CQ901" s="592"/>
    </row>
    <row r="902" spans="1:95" ht="37.5" customHeight="1" x14ac:dyDescent="0.15">
      <c r="A902" s="740" t="str">
        <f>IF(B902&lt;&gt;"",設定!$C$4,"")</f>
        <v/>
      </c>
      <c r="B902" s="741" t="str">
        <f t="shared" si="315"/>
        <v/>
      </c>
      <c r="C902" s="445">
        <f t="shared" si="314"/>
        <v>890</v>
      </c>
      <c r="D902" s="768"/>
      <c r="E902" s="422"/>
      <c r="F902" s="423"/>
      <c r="G902" s="424"/>
      <c r="H902" s="425"/>
      <c r="I902" s="426"/>
      <c r="J902" s="675" t="str">
        <f>IFERROR(IF(I902="","",VLOOKUP(I902,国・地域!A:C,2,FALSE)),"正しい番号を入力してください")</f>
        <v/>
      </c>
      <c r="K902" s="676" t="str">
        <f>IFERROR(IF(I902="","",VLOOKUP(I902,国・地域!A:C,3,FALSE)),"正しい番号を入力してください")</f>
        <v/>
      </c>
      <c r="L902" s="382"/>
      <c r="M902" s="429"/>
      <c r="N902" s="430"/>
      <c r="O902" s="430"/>
      <c r="P902" s="430"/>
      <c r="Q902" s="430"/>
      <c r="R902" s="430"/>
      <c r="S902" s="430"/>
      <c r="T902" s="430"/>
      <c r="U902" s="431"/>
      <c r="V902" s="432"/>
      <c r="W902" s="431"/>
      <c r="X902" s="432"/>
      <c r="Y902" s="433"/>
      <c r="Z902" s="434"/>
      <c r="AA902" s="435"/>
      <c r="AB902" s="436"/>
      <c r="AC902" s="435"/>
      <c r="AD902" s="434"/>
      <c r="AE902" s="437"/>
      <c r="AF902" s="436"/>
      <c r="AG902" s="435"/>
      <c r="AH902" s="434"/>
      <c r="AI902" s="437"/>
      <c r="AJ902" s="436"/>
      <c r="AK902" s="435"/>
      <c r="AL902" s="434"/>
      <c r="AM902" s="422"/>
      <c r="AN902" s="424"/>
      <c r="AO902" s="382"/>
      <c r="AP902" s="422"/>
      <c r="AQ902" s="424"/>
      <c r="AR902" s="438"/>
      <c r="AS902" s="439"/>
      <c r="AT902" s="422"/>
      <c r="AU902" s="424"/>
      <c r="AV902" s="438"/>
      <c r="AW902" s="440"/>
      <c r="AX902" s="647" t="str">
        <f t="shared" si="316"/>
        <v/>
      </c>
      <c r="AY902" s="647" t="str">
        <f t="shared" si="317"/>
        <v/>
      </c>
      <c r="BA902" s="593">
        <f t="shared" si="318"/>
        <v>0</v>
      </c>
      <c r="BB902" s="593">
        <f t="shared" si="319"/>
        <v>0</v>
      </c>
      <c r="BC902" s="593">
        <f t="shared" si="320"/>
        <v>0</v>
      </c>
      <c r="BD902" s="593">
        <f t="shared" si="321"/>
        <v>0</v>
      </c>
      <c r="BE902" s="593">
        <f t="shared" si="322"/>
        <v>0</v>
      </c>
      <c r="BF902" s="593">
        <f t="shared" si="323"/>
        <v>0</v>
      </c>
      <c r="BG902" s="593">
        <f t="shared" si="324"/>
        <v>0</v>
      </c>
      <c r="BH902" s="593">
        <f t="shared" si="325"/>
        <v>0</v>
      </c>
      <c r="BI902" s="593">
        <f t="shared" si="326"/>
        <v>0</v>
      </c>
      <c r="BJ902" s="593">
        <f t="shared" si="327"/>
        <v>0</v>
      </c>
      <c r="BK902" s="593">
        <f t="shared" si="328"/>
        <v>0</v>
      </c>
      <c r="BL902" s="593">
        <f t="shared" si="329"/>
        <v>0</v>
      </c>
      <c r="BM902" s="593">
        <f t="shared" si="330"/>
        <v>0</v>
      </c>
      <c r="BO902" s="593">
        <f t="shared" si="331"/>
        <v>0</v>
      </c>
      <c r="CP902" s="592"/>
      <c r="CQ902" s="592"/>
    </row>
    <row r="903" spans="1:95" ht="37.5" customHeight="1" x14ac:dyDescent="0.15">
      <c r="A903" s="740" t="str">
        <f>IF(B903&lt;&gt;"",設定!$C$4,"")</f>
        <v/>
      </c>
      <c r="B903" s="741" t="str">
        <f t="shared" si="315"/>
        <v/>
      </c>
      <c r="C903" s="445">
        <f t="shared" si="314"/>
        <v>891</v>
      </c>
      <c r="D903" s="768"/>
      <c r="E903" s="422"/>
      <c r="F903" s="423"/>
      <c r="G903" s="424"/>
      <c r="H903" s="425"/>
      <c r="I903" s="426"/>
      <c r="J903" s="675" t="str">
        <f>IFERROR(IF(I903="","",VLOOKUP(I903,国・地域!A:C,2,FALSE)),"正しい番号を入力してください")</f>
        <v/>
      </c>
      <c r="K903" s="676" t="str">
        <f>IFERROR(IF(I903="","",VLOOKUP(I903,国・地域!A:C,3,FALSE)),"正しい番号を入力してください")</f>
        <v/>
      </c>
      <c r="L903" s="382"/>
      <c r="M903" s="429"/>
      <c r="N903" s="430"/>
      <c r="O903" s="430"/>
      <c r="P903" s="430"/>
      <c r="Q903" s="430"/>
      <c r="R903" s="430"/>
      <c r="S903" s="430"/>
      <c r="T903" s="430"/>
      <c r="U903" s="431"/>
      <c r="V903" s="432"/>
      <c r="W903" s="431"/>
      <c r="X903" s="432"/>
      <c r="Y903" s="433"/>
      <c r="Z903" s="434"/>
      <c r="AA903" s="435"/>
      <c r="AB903" s="436"/>
      <c r="AC903" s="435"/>
      <c r="AD903" s="434"/>
      <c r="AE903" s="437"/>
      <c r="AF903" s="436"/>
      <c r="AG903" s="435"/>
      <c r="AH903" s="434"/>
      <c r="AI903" s="437"/>
      <c r="AJ903" s="436"/>
      <c r="AK903" s="435"/>
      <c r="AL903" s="434"/>
      <c r="AM903" s="422"/>
      <c r="AN903" s="424"/>
      <c r="AO903" s="382"/>
      <c r="AP903" s="422"/>
      <c r="AQ903" s="424"/>
      <c r="AR903" s="438"/>
      <c r="AS903" s="439"/>
      <c r="AT903" s="422"/>
      <c r="AU903" s="424"/>
      <c r="AV903" s="438"/>
      <c r="AW903" s="440"/>
      <c r="AX903" s="647" t="str">
        <f t="shared" si="316"/>
        <v/>
      </c>
      <c r="AY903" s="647" t="str">
        <f t="shared" si="317"/>
        <v/>
      </c>
      <c r="BA903" s="593">
        <f t="shared" si="318"/>
        <v>0</v>
      </c>
      <c r="BB903" s="593">
        <f t="shared" si="319"/>
        <v>0</v>
      </c>
      <c r="BC903" s="593">
        <f t="shared" si="320"/>
        <v>0</v>
      </c>
      <c r="BD903" s="593">
        <f t="shared" si="321"/>
        <v>0</v>
      </c>
      <c r="BE903" s="593">
        <f t="shared" si="322"/>
        <v>0</v>
      </c>
      <c r="BF903" s="593">
        <f t="shared" si="323"/>
        <v>0</v>
      </c>
      <c r="BG903" s="593">
        <f t="shared" si="324"/>
        <v>0</v>
      </c>
      <c r="BH903" s="593">
        <f t="shared" si="325"/>
        <v>0</v>
      </c>
      <c r="BI903" s="593">
        <f t="shared" si="326"/>
        <v>0</v>
      </c>
      <c r="BJ903" s="593">
        <f t="shared" si="327"/>
        <v>0</v>
      </c>
      <c r="BK903" s="593">
        <f t="shared" si="328"/>
        <v>0</v>
      </c>
      <c r="BL903" s="593">
        <f t="shared" si="329"/>
        <v>0</v>
      </c>
      <c r="BM903" s="593">
        <f t="shared" si="330"/>
        <v>0</v>
      </c>
      <c r="BO903" s="593">
        <f t="shared" si="331"/>
        <v>0</v>
      </c>
      <c r="CP903" s="592"/>
      <c r="CQ903" s="592"/>
    </row>
    <row r="904" spans="1:95" ht="37.5" customHeight="1" x14ac:dyDescent="0.15">
      <c r="A904" s="740" t="str">
        <f>IF(B904&lt;&gt;"",設定!$C$4,"")</f>
        <v/>
      </c>
      <c r="B904" s="741" t="str">
        <f t="shared" si="315"/>
        <v/>
      </c>
      <c r="C904" s="445">
        <f t="shared" si="314"/>
        <v>892</v>
      </c>
      <c r="D904" s="768"/>
      <c r="E904" s="422"/>
      <c r="F904" s="423"/>
      <c r="G904" s="424"/>
      <c r="H904" s="425"/>
      <c r="I904" s="426"/>
      <c r="J904" s="675" t="str">
        <f>IFERROR(IF(I904="","",VLOOKUP(I904,国・地域!A:C,2,FALSE)),"正しい番号を入力してください")</f>
        <v/>
      </c>
      <c r="K904" s="676" t="str">
        <f>IFERROR(IF(I904="","",VLOOKUP(I904,国・地域!A:C,3,FALSE)),"正しい番号を入力してください")</f>
        <v/>
      </c>
      <c r="L904" s="382"/>
      <c r="M904" s="429"/>
      <c r="N904" s="430"/>
      <c r="O904" s="430"/>
      <c r="P904" s="430"/>
      <c r="Q904" s="430"/>
      <c r="R904" s="430"/>
      <c r="S904" s="430"/>
      <c r="T904" s="430"/>
      <c r="U904" s="431"/>
      <c r="V904" s="432"/>
      <c r="W904" s="431"/>
      <c r="X904" s="432"/>
      <c r="Y904" s="433"/>
      <c r="Z904" s="434"/>
      <c r="AA904" s="435"/>
      <c r="AB904" s="436"/>
      <c r="AC904" s="435"/>
      <c r="AD904" s="434"/>
      <c r="AE904" s="437"/>
      <c r="AF904" s="436"/>
      <c r="AG904" s="435"/>
      <c r="AH904" s="434"/>
      <c r="AI904" s="437"/>
      <c r="AJ904" s="436"/>
      <c r="AK904" s="435"/>
      <c r="AL904" s="434"/>
      <c r="AM904" s="422"/>
      <c r="AN904" s="424"/>
      <c r="AO904" s="382"/>
      <c r="AP904" s="422"/>
      <c r="AQ904" s="424"/>
      <c r="AR904" s="438"/>
      <c r="AS904" s="439"/>
      <c r="AT904" s="422"/>
      <c r="AU904" s="424"/>
      <c r="AV904" s="438"/>
      <c r="AW904" s="440"/>
      <c r="AX904" s="647" t="str">
        <f t="shared" si="316"/>
        <v/>
      </c>
      <c r="AY904" s="647" t="str">
        <f t="shared" si="317"/>
        <v/>
      </c>
      <c r="BA904" s="593">
        <f t="shared" si="318"/>
        <v>0</v>
      </c>
      <c r="BB904" s="593">
        <f t="shared" si="319"/>
        <v>0</v>
      </c>
      <c r="BC904" s="593">
        <f t="shared" si="320"/>
        <v>0</v>
      </c>
      <c r="BD904" s="593">
        <f t="shared" si="321"/>
        <v>0</v>
      </c>
      <c r="BE904" s="593">
        <f t="shared" si="322"/>
        <v>0</v>
      </c>
      <c r="BF904" s="593">
        <f t="shared" si="323"/>
        <v>0</v>
      </c>
      <c r="BG904" s="593">
        <f t="shared" si="324"/>
        <v>0</v>
      </c>
      <c r="BH904" s="593">
        <f t="shared" si="325"/>
        <v>0</v>
      </c>
      <c r="BI904" s="593">
        <f t="shared" si="326"/>
        <v>0</v>
      </c>
      <c r="BJ904" s="593">
        <f t="shared" si="327"/>
        <v>0</v>
      </c>
      <c r="BK904" s="593">
        <f t="shared" si="328"/>
        <v>0</v>
      </c>
      <c r="BL904" s="593">
        <f t="shared" si="329"/>
        <v>0</v>
      </c>
      <c r="BM904" s="593">
        <f t="shared" si="330"/>
        <v>0</v>
      </c>
      <c r="BO904" s="593">
        <f t="shared" si="331"/>
        <v>0</v>
      </c>
      <c r="CP904" s="592"/>
      <c r="CQ904" s="592"/>
    </row>
    <row r="905" spans="1:95" ht="37.5" customHeight="1" x14ac:dyDescent="0.15">
      <c r="A905" s="740" t="str">
        <f>IF(B905&lt;&gt;"",設定!$C$4,"")</f>
        <v/>
      </c>
      <c r="B905" s="741" t="str">
        <f t="shared" si="315"/>
        <v/>
      </c>
      <c r="C905" s="445">
        <f t="shared" si="314"/>
        <v>893</v>
      </c>
      <c r="D905" s="768"/>
      <c r="E905" s="422"/>
      <c r="F905" s="423"/>
      <c r="G905" s="424"/>
      <c r="H905" s="425"/>
      <c r="I905" s="426"/>
      <c r="J905" s="675" t="str">
        <f>IFERROR(IF(I905="","",VLOOKUP(I905,国・地域!A:C,2,FALSE)),"正しい番号を入力してください")</f>
        <v/>
      </c>
      <c r="K905" s="676" t="str">
        <f>IFERROR(IF(I905="","",VLOOKUP(I905,国・地域!A:C,3,FALSE)),"正しい番号を入力してください")</f>
        <v/>
      </c>
      <c r="L905" s="382"/>
      <c r="M905" s="429"/>
      <c r="N905" s="430"/>
      <c r="O905" s="430"/>
      <c r="P905" s="430"/>
      <c r="Q905" s="430"/>
      <c r="R905" s="430"/>
      <c r="S905" s="430"/>
      <c r="T905" s="430"/>
      <c r="U905" s="431"/>
      <c r="V905" s="432"/>
      <c r="W905" s="431"/>
      <c r="X905" s="432"/>
      <c r="Y905" s="433"/>
      <c r="Z905" s="434"/>
      <c r="AA905" s="435"/>
      <c r="AB905" s="436"/>
      <c r="AC905" s="435"/>
      <c r="AD905" s="434"/>
      <c r="AE905" s="437"/>
      <c r="AF905" s="436"/>
      <c r="AG905" s="435"/>
      <c r="AH905" s="434"/>
      <c r="AI905" s="437"/>
      <c r="AJ905" s="436"/>
      <c r="AK905" s="435"/>
      <c r="AL905" s="434"/>
      <c r="AM905" s="422"/>
      <c r="AN905" s="424"/>
      <c r="AO905" s="382"/>
      <c r="AP905" s="422"/>
      <c r="AQ905" s="424"/>
      <c r="AR905" s="438"/>
      <c r="AS905" s="439"/>
      <c r="AT905" s="422"/>
      <c r="AU905" s="424"/>
      <c r="AV905" s="438"/>
      <c r="AW905" s="440"/>
      <c r="AX905" s="647" t="str">
        <f t="shared" si="316"/>
        <v/>
      </c>
      <c r="AY905" s="647" t="str">
        <f t="shared" si="317"/>
        <v/>
      </c>
      <c r="BA905" s="593">
        <f t="shared" si="318"/>
        <v>0</v>
      </c>
      <c r="BB905" s="593">
        <f t="shared" si="319"/>
        <v>0</v>
      </c>
      <c r="BC905" s="593">
        <f t="shared" si="320"/>
        <v>0</v>
      </c>
      <c r="BD905" s="593">
        <f t="shared" si="321"/>
        <v>0</v>
      </c>
      <c r="BE905" s="593">
        <f t="shared" si="322"/>
        <v>0</v>
      </c>
      <c r="BF905" s="593">
        <f t="shared" si="323"/>
        <v>0</v>
      </c>
      <c r="BG905" s="593">
        <f t="shared" si="324"/>
        <v>0</v>
      </c>
      <c r="BH905" s="593">
        <f t="shared" si="325"/>
        <v>0</v>
      </c>
      <c r="BI905" s="593">
        <f t="shared" si="326"/>
        <v>0</v>
      </c>
      <c r="BJ905" s="593">
        <f t="shared" si="327"/>
        <v>0</v>
      </c>
      <c r="BK905" s="593">
        <f t="shared" si="328"/>
        <v>0</v>
      </c>
      <c r="BL905" s="593">
        <f t="shared" si="329"/>
        <v>0</v>
      </c>
      <c r="BM905" s="593">
        <f t="shared" si="330"/>
        <v>0</v>
      </c>
      <c r="BO905" s="593">
        <f t="shared" si="331"/>
        <v>0</v>
      </c>
      <c r="CP905" s="592"/>
      <c r="CQ905" s="592"/>
    </row>
    <row r="906" spans="1:95" ht="37.5" customHeight="1" x14ac:dyDescent="0.15">
      <c r="A906" s="740" t="str">
        <f>IF(B906&lt;&gt;"",設定!$C$4,"")</f>
        <v/>
      </c>
      <c r="B906" s="741" t="str">
        <f t="shared" si="315"/>
        <v/>
      </c>
      <c r="C906" s="445">
        <f t="shared" si="314"/>
        <v>894</v>
      </c>
      <c r="D906" s="768"/>
      <c r="E906" s="422"/>
      <c r="F906" s="423"/>
      <c r="G906" s="424"/>
      <c r="H906" s="425"/>
      <c r="I906" s="426"/>
      <c r="J906" s="675" t="str">
        <f>IFERROR(IF(I906="","",VLOOKUP(I906,国・地域!A:C,2,FALSE)),"正しい番号を入力してください")</f>
        <v/>
      </c>
      <c r="K906" s="676" t="str">
        <f>IFERROR(IF(I906="","",VLOOKUP(I906,国・地域!A:C,3,FALSE)),"正しい番号を入力してください")</f>
        <v/>
      </c>
      <c r="L906" s="382"/>
      <c r="M906" s="429"/>
      <c r="N906" s="430"/>
      <c r="O906" s="430"/>
      <c r="P906" s="430"/>
      <c r="Q906" s="430"/>
      <c r="R906" s="430"/>
      <c r="S906" s="430"/>
      <c r="T906" s="430"/>
      <c r="U906" s="431"/>
      <c r="V906" s="432"/>
      <c r="W906" s="431"/>
      <c r="X906" s="432"/>
      <c r="Y906" s="433"/>
      <c r="Z906" s="434"/>
      <c r="AA906" s="435"/>
      <c r="AB906" s="436"/>
      <c r="AC906" s="435"/>
      <c r="AD906" s="434"/>
      <c r="AE906" s="437"/>
      <c r="AF906" s="436"/>
      <c r="AG906" s="435"/>
      <c r="AH906" s="434"/>
      <c r="AI906" s="437"/>
      <c r="AJ906" s="436"/>
      <c r="AK906" s="435"/>
      <c r="AL906" s="434"/>
      <c r="AM906" s="422"/>
      <c r="AN906" s="424"/>
      <c r="AO906" s="382"/>
      <c r="AP906" s="422"/>
      <c r="AQ906" s="424"/>
      <c r="AR906" s="438"/>
      <c r="AS906" s="439"/>
      <c r="AT906" s="422"/>
      <c r="AU906" s="424"/>
      <c r="AV906" s="438"/>
      <c r="AW906" s="440"/>
      <c r="AX906" s="647" t="str">
        <f t="shared" si="316"/>
        <v/>
      </c>
      <c r="AY906" s="647" t="str">
        <f t="shared" si="317"/>
        <v/>
      </c>
      <c r="BA906" s="593">
        <f t="shared" si="318"/>
        <v>0</v>
      </c>
      <c r="BB906" s="593">
        <f t="shared" si="319"/>
        <v>0</v>
      </c>
      <c r="BC906" s="593">
        <f t="shared" si="320"/>
        <v>0</v>
      </c>
      <c r="BD906" s="593">
        <f t="shared" si="321"/>
        <v>0</v>
      </c>
      <c r="BE906" s="593">
        <f t="shared" si="322"/>
        <v>0</v>
      </c>
      <c r="BF906" s="593">
        <f t="shared" si="323"/>
        <v>0</v>
      </c>
      <c r="BG906" s="593">
        <f t="shared" si="324"/>
        <v>0</v>
      </c>
      <c r="BH906" s="593">
        <f t="shared" si="325"/>
        <v>0</v>
      </c>
      <c r="BI906" s="593">
        <f t="shared" si="326"/>
        <v>0</v>
      </c>
      <c r="BJ906" s="593">
        <f t="shared" si="327"/>
        <v>0</v>
      </c>
      <c r="BK906" s="593">
        <f t="shared" si="328"/>
        <v>0</v>
      </c>
      <c r="BL906" s="593">
        <f t="shared" si="329"/>
        <v>0</v>
      </c>
      <c r="BM906" s="593">
        <f t="shared" si="330"/>
        <v>0</v>
      </c>
      <c r="BO906" s="593">
        <f t="shared" si="331"/>
        <v>0</v>
      </c>
      <c r="CP906" s="592"/>
      <c r="CQ906" s="592"/>
    </row>
    <row r="907" spans="1:95" ht="37.5" customHeight="1" x14ac:dyDescent="0.15">
      <c r="A907" s="740" t="str">
        <f>IF(B907&lt;&gt;"",設定!$C$4,"")</f>
        <v/>
      </c>
      <c r="B907" s="741" t="str">
        <f t="shared" si="315"/>
        <v/>
      </c>
      <c r="C907" s="445">
        <f t="shared" si="314"/>
        <v>895</v>
      </c>
      <c r="D907" s="768"/>
      <c r="E907" s="422"/>
      <c r="F907" s="423"/>
      <c r="G907" s="424"/>
      <c r="H907" s="425"/>
      <c r="I907" s="426"/>
      <c r="J907" s="675" t="str">
        <f>IFERROR(IF(I907="","",VLOOKUP(I907,国・地域!A:C,2,FALSE)),"正しい番号を入力してください")</f>
        <v/>
      </c>
      <c r="K907" s="676" t="str">
        <f>IFERROR(IF(I907="","",VLOOKUP(I907,国・地域!A:C,3,FALSE)),"正しい番号を入力してください")</f>
        <v/>
      </c>
      <c r="L907" s="382"/>
      <c r="M907" s="429"/>
      <c r="N907" s="430"/>
      <c r="O907" s="430"/>
      <c r="P907" s="430"/>
      <c r="Q907" s="430"/>
      <c r="R907" s="430"/>
      <c r="S907" s="430"/>
      <c r="T907" s="430"/>
      <c r="U907" s="431"/>
      <c r="V907" s="432"/>
      <c r="W907" s="431"/>
      <c r="X907" s="432"/>
      <c r="Y907" s="433"/>
      <c r="Z907" s="434"/>
      <c r="AA907" s="435"/>
      <c r="AB907" s="436"/>
      <c r="AC907" s="435"/>
      <c r="AD907" s="434"/>
      <c r="AE907" s="437"/>
      <c r="AF907" s="436"/>
      <c r="AG907" s="435"/>
      <c r="AH907" s="434"/>
      <c r="AI907" s="437"/>
      <c r="AJ907" s="436"/>
      <c r="AK907" s="435"/>
      <c r="AL907" s="434"/>
      <c r="AM907" s="422"/>
      <c r="AN907" s="424"/>
      <c r="AO907" s="382"/>
      <c r="AP907" s="422"/>
      <c r="AQ907" s="424"/>
      <c r="AR907" s="438"/>
      <c r="AS907" s="439"/>
      <c r="AT907" s="422"/>
      <c r="AU907" s="424"/>
      <c r="AV907" s="438"/>
      <c r="AW907" s="440"/>
      <c r="AX907" s="647" t="str">
        <f t="shared" si="316"/>
        <v/>
      </c>
      <c r="AY907" s="647" t="str">
        <f t="shared" si="317"/>
        <v/>
      </c>
      <c r="BA907" s="593">
        <f t="shared" si="318"/>
        <v>0</v>
      </c>
      <c r="BB907" s="593">
        <f t="shared" si="319"/>
        <v>0</v>
      </c>
      <c r="BC907" s="593">
        <f t="shared" si="320"/>
        <v>0</v>
      </c>
      <c r="BD907" s="593">
        <f t="shared" si="321"/>
        <v>0</v>
      </c>
      <c r="BE907" s="593">
        <f t="shared" si="322"/>
        <v>0</v>
      </c>
      <c r="BF907" s="593">
        <f t="shared" si="323"/>
        <v>0</v>
      </c>
      <c r="BG907" s="593">
        <f t="shared" si="324"/>
        <v>0</v>
      </c>
      <c r="BH907" s="593">
        <f t="shared" si="325"/>
        <v>0</v>
      </c>
      <c r="BI907" s="593">
        <f t="shared" si="326"/>
        <v>0</v>
      </c>
      <c r="BJ907" s="593">
        <f t="shared" si="327"/>
        <v>0</v>
      </c>
      <c r="BK907" s="593">
        <f t="shared" si="328"/>
        <v>0</v>
      </c>
      <c r="BL907" s="593">
        <f t="shared" si="329"/>
        <v>0</v>
      </c>
      <c r="BM907" s="593">
        <f t="shared" si="330"/>
        <v>0</v>
      </c>
      <c r="BO907" s="593">
        <f t="shared" si="331"/>
        <v>0</v>
      </c>
      <c r="CP907" s="592"/>
      <c r="CQ907" s="592"/>
    </row>
    <row r="908" spans="1:95" ht="37.5" customHeight="1" x14ac:dyDescent="0.15">
      <c r="A908" s="740" t="str">
        <f>IF(B908&lt;&gt;"",設定!$C$4,"")</f>
        <v/>
      </c>
      <c r="B908" s="741" t="str">
        <f t="shared" si="315"/>
        <v/>
      </c>
      <c r="C908" s="445">
        <f t="shared" si="314"/>
        <v>896</v>
      </c>
      <c r="D908" s="768"/>
      <c r="E908" s="422"/>
      <c r="F908" s="423"/>
      <c r="G908" s="424"/>
      <c r="H908" s="425"/>
      <c r="I908" s="426"/>
      <c r="J908" s="675" t="str">
        <f>IFERROR(IF(I908="","",VLOOKUP(I908,国・地域!A:C,2,FALSE)),"正しい番号を入力してください")</f>
        <v/>
      </c>
      <c r="K908" s="676" t="str">
        <f>IFERROR(IF(I908="","",VLOOKUP(I908,国・地域!A:C,3,FALSE)),"正しい番号を入力してください")</f>
        <v/>
      </c>
      <c r="L908" s="382"/>
      <c r="M908" s="429"/>
      <c r="N908" s="430"/>
      <c r="O908" s="430"/>
      <c r="P908" s="430"/>
      <c r="Q908" s="430"/>
      <c r="R908" s="430"/>
      <c r="S908" s="430"/>
      <c r="T908" s="430"/>
      <c r="U908" s="431"/>
      <c r="V908" s="432"/>
      <c r="W908" s="431"/>
      <c r="X908" s="432"/>
      <c r="Y908" s="433"/>
      <c r="Z908" s="434"/>
      <c r="AA908" s="435"/>
      <c r="AB908" s="436"/>
      <c r="AC908" s="435"/>
      <c r="AD908" s="434"/>
      <c r="AE908" s="437"/>
      <c r="AF908" s="436"/>
      <c r="AG908" s="435"/>
      <c r="AH908" s="434"/>
      <c r="AI908" s="437"/>
      <c r="AJ908" s="436"/>
      <c r="AK908" s="435"/>
      <c r="AL908" s="434"/>
      <c r="AM908" s="422"/>
      <c r="AN908" s="424"/>
      <c r="AO908" s="382"/>
      <c r="AP908" s="422"/>
      <c r="AQ908" s="424"/>
      <c r="AR908" s="438"/>
      <c r="AS908" s="439"/>
      <c r="AT908" s="422"/>
      <c r="AU908" s="424"/>
      <c r="AV908" s="438"/>
      <c r="AW908" s="440"/>
      <c r="AX908" s="647" t="str">
        <f t="shared" si="316"/>
        <v/>
      </c>
      <c r="AY908" s="647" t="str">
        <f t="shared" si="317"/>
        <v/>
      </c>
      <c r="BA908" s="593">
        <f t="shared" si="318"/>
        <v>0</v>
      </c>
      <c r="BB908" s="593">
        <f t="shared" si="319"/>
        <v>0</v>
      </c>
      <c r="BC908" s="593">
        <f t="shared" si="320"/>
        <v>0</v>
      </c>
      <c r="BD908" s="593">
        <f t="shared" si="321"/>
        <v>0</v>
      </c>
      <c r="BE908" s="593">
        <f t="shared" si="322"/>
        <v>0</v>
      </c>
      <c r="BF908" s="593">
        <f t="shared" si="323"/>
        <v>0</v>
      </c>
      <c r="BG908" s="593">
        <f t="shared" si="324"/>
        <v>0</v>
      </c>
      <c r="BH908" s="593">
        <f t="shared" si="325"/>
        <v>0</v>
      </c>
      <c r="BI908" s="593">
        <f t="shared" si="326"/>
        <v>0</v>
      </c>
      <c r="BJ908" s="593">
        <f t="shared" si="327"/>
        <v>0</v>
      </c>
      <c r="BK908" s="593">
        <f t="shared" si="328"/>
        <v>0</v>
      </c>
      <c r="BL908" s="593">
        <f t="shared" si="329"/>
        <v>0</v>
      </c>
      <c r="BM908" s="593">
        <f t="shared" si="330"/>
        <v>0</v>
      </c>
      <c r="BO908" s="593">
        <f t="shared" si="331"/>
        <v>0</v>
      </c>
      <c r="CP908" s="592"/>
      <c r="CQ908" s="592"/>
    </row>
    <row r="909" spans="1:95" ht="37.5" customHeight="1" x14ac:dyDescent="0.15">
      <c r="A909" s="740" t="str">
        <f>IF(B909&lt;&gt;"",設定!$C$4,"")</f>
        <v/>
      </c>
      <c r="B909" s="741" t="str">
        <f t="shared" si="315"/>
        <v/>
      </c>
      <c r="C909" s="445">
        <f t="shared" si="314"/>
        <v>897</v>
      </c>
      <c r="D909" s="768"/>
      <c r="E909" s="422"/>
      <c r="F909" s="423"/>
      <c r="G909" s="424"/>
      <c r="H909" s="425"/>
      <c r="I909" s="426"/>
      <c r="J909" s="675" t="str">
        <f>IFERROR(IF(I909="","",VLOOKUP(I909,国・地域!A:C,2,FALSE)),"正しい番号を入力してください")</f>
        <v/>
      </c>
      <c r="K909" s="676" t="str">
        <f>IFERROR(IF(I909="","",VLOOKUP(I909,国・地域!A:C,3,FALSE)),"正しい番号を入力してください")</f>
        <v/>
      </c>
      <c r="L909" s="382"/>
      <c r="M909" s="429"/>
      <c r="N909" s="430"/>
      <c r="O909" s="430"/>
      <c r="P909" s="430"/>
      <c r="Q909" s="430"/>
      <c r="R909" s="430"/>
      <c r="S909" s="430"/>
      <c r="T909" s="430"/>
      <c r="U909" s="431"/>
      <c r="V909" s="432"/>
      <c r="W909" s="431"/>
      <c r="X909" s="432"/>
      <c r="Y909" s="433"/>
      <c r="Z909" s="434"/>
      <c r="AA909" s="435"/>
      <c r="AB909" s="436"/>
      <c r="AC909" s="435"/>
      <c r="AD909" s="434"/>
      <c r="AE909" s="437"/>
      <c r="AF909" s="436"/>
      <c r="AG909" s="435"/>
      <c r="AH909" s="434"/>
      <c r="AI909" s="437"/>
      <c r="AJ909" s="436"/>
      <c r="AK909" s="435"/>
      <c r="AL909" s="434"/>
      <c r="AM909" s="422"/>
      <c r="AN909" s="424"/>
      <c r="AO909" s="382"/>
      <c r="AP909" s="422"/>
      <c r="AQ909" s="424"/>
      <c r="AR909" s="438"/>
      <c r="AS909" s="439"/>
      <c r="AT909" s="422"/>
      <c r="AU909" s="424"/>
      <c r="AV909" s="438"/>
      <c r="AW909" s="440"/>
      <c r="AX909" s="647" t="str">
        <f t="shared" si="316"/>
        <v/>
      </c>
      <c r="AY909" s="647" t="str">
        <f t="shared" si="317"/>
        <v/>
      </c>
      <c r="BA909" s="593">
        <f t="shared" si="318"/>
        <v>0</v>
      </c>
      <c r="BB909" s="593">
        <f t="shared" si="319"/>
        <v>0</v>
      </c>
      <c r="BC909" s="593">
        <f t="shared" si="320"/>
        <v>0</v>
      </c>
      <c r="BD909" s="593">
        <f t="shared" si="321"/>
        <v>0</v>
      </c>
      <c r="BE909" s="593">
        <f t="shared" si="322"/>
        <v>0</v>
      </c>
      <c r="BF909" s="593">
        <f t="shared" si="323"/>
        <v>0</v>
      </c>
      <c r="BG909" s="593">
        <f t="shared" si="324"/>
        <v>0</v>
      </c>
      <c r="BH909" s="593">
        <f t="shared" si="325"/>
        <v>0</v>
      </c>
      <c r="BI909" s="593">
        <f t="shared" si="326"/>
        <v>0</v>
      </c>
      <c r="BJ909" s="593">
        <f t="shared" si="327"/>
        <v>0</v>
      </c>
      <c r="BK909" s="593">
        <f t="shared" si="328"/>
        <v>0</v>
      </c>
      <c r="BL909" s="593">
        <f t="shared" si="329"/>
        <v>0</v>
      </c>
      <c r="BM909" s="593">
        <f t="shared" si="330"/>
        <v>0</v>
      </c>
      <c r="BO909" s="593">
        <f t="shared" si="331"/>
        <v>0</v>
      </c>
      <c r="CP909" s="592"/>
      <c r="CQ909" s="592"/>
    </row>
    <row r="910" spans="1:95" ht="37.5" customHeight="1" x14ac:dyDescent="0.15">
      <c r="A910" s="740" t="str">
        <f>IF(B910&lt;&gt;"",設定!$C$4,"")</f>
        <v/>
      </c>
      <c r="B910" s="741" t="str">
        <f t="shared" si="315"/>
        <v/>
      </c>
      <c r="C910" s="445">
        <f t="shared" ref="C910:C973" si="332">ROW()-12</f>
        <v>898</v>
      </c>
      <c r="D910" s="768"/>
      <c r="E910" s="422"/>
      <c r="F910" s="423"/>
      <c r="G910" s="424"/>
      <c r="H910" s="425"/>
      <c r="I910" s="426"/>
      <c r="J910" s="675" t="str">
        <f>IFERROR(IF(I910="","",VLOOKUP(I910,国・地域!A:C,2,FALSE)),"正しい番号を入力してください")</f>
        <v/>
      </c>
      <c r="K910" s="676" t="str">
        <f>IFERROR(IF(I910="","",VLOOKUP(I910,国・地域!A:C,3,FALSE)),"正しい番号を入力してください")</f>
        <v/>
      </c>
      <c r="L910" s="382"/>
      <c r="M910" s="429"/>
      <c r="N910" s="430"/>
      <c r="O910" s="430"/>
      <c r="P910" s="430"/>
      <c r="Q910" s="430"/>
      <c r="R910" s="430"/>
      <c r="S910" s="430"/>
      <c r="T910" s="430"/>
      <c r="U910" s="431"/>
      <c r="V910" s="432"/>
      <c r="W910" s="431"/>
      <c r="X910" s="432"/>
      <c r="Y910" s="433"/>
      <c r="Z910" s="434"/>
      <c r="AA910" s="435"/>
      <c r="AB910" s="436"/>
      <c r="AC910" s="435"/>
      <c r="AD910" s="434"/>
      <c r="AE910" s="437"/>
      <c r="AF910" s="436"/>
      <c r="AG910" s="435"/>
      <c r="AH910" s="434"/>
      <c r="AI910" s="437"/>
      <c r="AJ910" s="436"/>
      <c r="AK910" s="435"/>
      <c r="AL910" s="434"/>
      <c r="AM910" s="422"/>
      <c r="AN910" s="424"/>
      <c r="AO910" s="382"/>
      <c r="AP910" s="422"/>
      <c r="AQ910" s="424"/>
      <c r="AR910" s="438"/>
      <c r="AS910" s="439"/>
      <c r="AT910" s="422"/>
      <c r="AU910" s="424"/>
      <c r="AV910" s="438"/>
      <c r="AW910" s="440"/>
      <c r="AX910" s="647" t="str">
        <f t="shared" si="316"/>
        <v/>
      </c>
      <c r="AY910" s="647" t="str">
        <f t="shared" si="317"/>
        <v/>
      </c>
      <c r="BA910" s="593">
        <f t="shared" si="318"/>
        <v>0</v>
      </c>
      <c r="BB910" s="593">
        <f t="shared" si="319"/>
        <v>0</v>
      </c>
      <c r="BC910" s="593">
        <f t="shared" si="320"/>
        <v>0</v>
      </c>
      <c r="BD910" s="593">
        <f t="shared" si="321"/>
        <v>0</v>
      </c>
      <c r="BE910" s="593">
        <f t="shared" si="322"/>
        <v>0</v>
      </c>
      <c r="BF910" s="593">
        <f t="shared" si="323"/>
        <v>0</v>
      </c>
      <c r="BG910" s="593">
        <f t="shared" si="324"/>
        <v>0</v>
      </c>
      <c r="BH910" s="593">
        <f t="shared" si="325"/>
        <v>0</v>
      </c>
      <c r="BI910" s="593">
        <f t="shared" si="326"/>
        <v>0</v>
      </c>
      <c r="BJ910" s="593">
        <f t="shared" si="327"/>
        <v>0</v>
      </c>
      <c r="BK910" s="593">
        <f t="shared" si="328"/>
        <v>0</v>
      </c>
      <c r="BL910" s="593">
        <f t="shared" si="329"/>
        <v>0</v>
      </c>
      <c r="BM910" s="593">
        <f t="shared" si="330"/>
        <v>0</v>
      </c>
      <c r="BO910" s="593">
        <f t="shared" si="331"/>
        <v>0</v>
      </c>
      <c r="CP910" s="592"/>
      <c r="CQ910" s="592"/>
    </row>
    <row r="911" spans="1:95" ht="37.5" customHeight="1" x14ac:dyDescent="0.15">
      <c r="A911" s="740" t="str">
        <f>IF(B911&lt;&gt;"",設定!$C$4,"")</f>
        <v/>
      </c>
      <c r="B911" s="741" t="str">
        <f t="shared" si="315"/>
        <v/>
      </c>
      <c r="C911" s="445">
        <f t="shared" si="332"/>
        <v>899</v>
      </c>
      <c r="D911" s="768"/>
      <c r="E911" s="422"/>
      <c r="F911" s="423"/>
      <c r="G911" s="424"/>
      <c r="H911" s="425"/>
      <c r="I911" s="426"/>
      <c r="J911" s="675" t="str">
        <f>IFERROR(IF(I911="","",VLOOKUP(I911,国・地域!A:C,2,FALSE)),"正しい番号を入力してください")</f>
        <v/>
      </c>
      <c r="K911" s="676" t="str">
        <f>IFERROR(IF(I911="","",VLOOKUP(I911,国・地域!A:C,3,FALSE)),"正しい番号を入力してください")</f>
        <v/>
      </c>
      <c r="L911" s="382"/>
      <c r="M911" s="429"/>
      <c r="N911" s="430"/>
      <c r="O911" s="430"/>
      <c r="P911" s="430"/>
      <c r="Q911" s="430"/>
      <c r="R911" s="430"/>
      <c r="S911" s="430"/>
      <c r="T911" s="430"/>
      <c r="U911" s="431"/>
      <c r="V911" s="432"/>
      <c r="W911" s="431"/>
      <c r="X911" s="432"/>
      <c r="Y911" s="433"/>
      <c r="Z911" s="434"/>
      <c r="AA911" s="435"/>
      <c r="AB911" s="436"/>
      <c r="AC911" s="435"/>
      <c r="AD911" s="434"/>
      <c r="AE911" s="437"/>
      <c r="AF911" s="436"/>
      <c r="AG911" s="435"/>
      <c r="AH911" s="434"/>
      <c r="AI911" s="437"/>
      <c r="AJ911" s="436"/>
      <c r="AK911" s="435"/>
      <c r="AL911" s="434"/>
      <c r="AM911" s="422"/>
      <c r="AN911" s="424"/>
      <c r="AO911" s="382"/>
      <c r="AP911" s="422"/>
      <c r="AQ911" s="424"/>
      <c r="AR911" s="438"/>
      <c r="AS911" s="439"/>
      <c r="AT911" s="422"/>
      <c r="AU911" s="424"/>
      <c r="AV911" s="438"/>
      <c r="AW911" s="440"/>
      <c r="AX911" s="647" t="str">
        <f t="shared" si="316"/>
        <v/>
      </c>
      <c r="AY911" s="647" t="str">
        <f t="shared" si="317"/>
        <v/>
      </c>
      <c r="BA911" s="593">
        <f t="shared" si="318"/>
        <v>0</v>
      </c>
      <c r="BB911" s="593">
        <f t="shared" si="319"/>
        <v>0</v>
      </c>
      <c r="BC911" s="593">
        <f t="shared" si="320"/>
        <v>0</v>
      </c>
      <c r="BD911" s="593">
        <f t="shared" si="321"/>
        <v>0</v>
      </c>
      <c r="BE911" s="593">
        <f t="shared" si="322"/>
        <v>0</v>
      </c>
      <c r="BF911" s="593">
        <f t="shared" si="323"/>
        <v>0</v>
      </c>
      <c r="BG911" s="593">
        <f t="shared" si="324"/>
        <v>0</v>
      </c>
      <c r="BH911" s="593">
        <f t="shared" si="325"/>
        <v>0</v>
      </c>
      <c r="BI911" s="593">
        <f t="shared" si="326"/>
        <v>0</v>
      </c>
      <c r="BJ911" s="593">
        <f t="shared" si="327"/>
        <v>0</v>
      </c>
      <c r="BK911" s="593">
        <f t="shared" si="328"/>
        <v>0</v>
      </c>
      <c r="BL911" s="593">
        <f t="shared" si="329"/>
        <v>0</v>
      </c>
      <c r="BM911" s="593">
        <f t="shared" si="330"/>
        <v>0</v>
      </c>
      <c r="BO911" s="593">
        <f t="shared" si="331"/>
        <v>0</v>
      </c>
      <c r="CP911" s="592"/>
      <c r="CQ911" s="592"/>
    </row>
    <row r="912" spans="1:95" ht="37.5" customHeight="1" x14ac:dyDescent="0.15">
      <c r="A912" s="740" t="str">
        <f>IF(B912&lt;&gt;"",設定!$C$4,"")</f>
        <v/>
      </c>
      <c r="B912" s="741" t="str">
        <f t="shared" si="315"/>
        <v/>
      </c>
      <c r="C912" s="445">
        <f t="shared" si="332"/>
        <v>900</v>
      </c>
      <c r="D912" s="768"/>
      <c r="E912" s="422"/>
      <c r="F912" s="423"/>
      <c r="G912" s="424"/>
      <c r="H912" s="425"/>
      <c r="I912" s="426"/>
      <c r="J912" s="675" t="str">
        <f>IFERROR(IF(I912="","",VLOOKUP(I912,国・地域!A:C,2,FALSE)),"正しい番号を入力してください")</f>
        <v/>
      </c>
      <c r="K912" s="676" t="str">
        <f>IFERROR(IF(I912="","",VLOOKUP(I912,国・地域!A:C,3,FALSE)),"正しい番号を入力してください")</f>
        <v/>
      </c>
      <c r="L912" s="382"/>
      <c r="M912" s="429"/>
      <c r="N912" s="430"/>
      <c r="O912" s="430"/>
      <c r="P912" s="430"/>
      <c r="Q912" s="430"/>
      <c r="R912" s="430"/>
      <c r="S912" s="430"/>
      <c r="T912" s="430"/>
      <c r="U912" s="431"/>
      <c r="V912" s="432"/>
      <c r="W912" s="431"/>
      <c r="X912" s="432"/>
      <c r="Y912" s="433"/>
      <c r="Z912" s="434"/>
      <c r="AA912" s="435"/>
      <c r="AB912" s="436"/>
      <c r="AC912" s="435"/>
      <c r="AD912" s="434"/>
      <c r="AE912" s="437"/>
      <c r="AF912" s="436"/>
      <c r="AG912" s="435"/>
      <c r="AH912" s="434"/>
      <c r="AI912" s="437"/>
      <c r="AJ912" s="436"/>
      <c r="AK912" s="435"/>
      <c r="AL912" s="434"/>
      <c r="AM912" s="422"/>
      <c r="AN912" s="424"/>
      <c r="AO912" s="382"/>
      <c r="AP912" s="422"/>
      <c r="AQ912" s="424"/>
      <c r="AR912" s="438"/>
      <c r="AS912" s="439"/>
      <c r="AT912" s="422"/>
      <c r="AU912" s="424"/>
      <c r="AV912" s="438"/>
      <c r="AW912" s="440"/>
      <c r="AX912" s="647" t="str">
        <f t="shared" si="316"/>
        <v/>
      </c>
      <c r="AY912" s="647" t="str">
        <f t="shared" si="317"/>
        <v/>
      </c>
      <c r="BA912" s="593">
        <f t="shared" si="318"/>
        <v>0</v>
      </c>
      <c r="BB912" s="593">
        <f t="shared" si="319"/>
        <v>0</v>
      </c>
      <c r="BC912" s="593">
        <f t="shared" si="320"/>
        <v>0</v>
      </c>
      <c r="BD912" s="593">
        <f t="shared" si="321"/>
        <v>0</v>
      </c>
      <c r="BE912" s="593">
        <f t="shared" si="322"/>
        <v>0</v>
      </c>
      <c r="BF912" s="593">
        <f t="shared" si="323"/>
        <v>0</v>
      </c>
      <c r="BG912" s="593">
        <f t="shared" si="324"/>
        <v>0</v>
      </c>
      <c r="BH912" s="593">
        <f t="shared" si="325"/>
        <v>0</v>
      </c>
      <c r="BI912" s="593">
        <f t="shared" si="326"/>
        <v>0</v>
      </c>
      <c r="BJ912" s="593">
        <f t="shared" si="327"/>
        <v>0</v>
      </c>
      <c r="BK912" s="593">
        <f t="shared" si="328"/>
        <v>0</v>
      </c>
      <c r="BL912" s="593">
        <f t="shared" si="329"/>
        <v>0</v>
      </c>
      <c r="BM912" s="593">
        <f t="shared" si="330"/>
        <v>0</v>
      </c>
      <c r="BO912" s="593">
        <f t="shared" si="331"/>
        <v>0</v>
      </c>
      <c r="CP912" s="592"/>
      <c r="CQ912" s="592"/>
    </row>
    <row r="913" spans="1:95" ht="37.5" customHeight="1" x14ac:dyDescent="0.15">
      <c r="A913" s="740" t="str">
        <f>IF(B913&lt;&gt;"",設定!$C$4,"")</f>
        <v/>
      </c>
      <c r="B913" s="741" t="str">
        <f t="shared" si="315"/>
        <v/>
      </c>
      <c r="C913" s="445">
        <f t="shared" si="332"/>
        <v>901</v>
      </c>
      <c r="D913" s="768"/>
      <c r="E913" s="422"/>
      <c r="F913" s="423"/>
      <c r="G913" s="424"/>
      <c r="H913" s="425"/>
      <c r="I913" s="426"/>
      <c r="J913" s="675" t="str">
        <f>IFERROR(IF(I913="","",VLOOKUP(I913,国・地域!A:C,2,FALSE)),"正しい番号を入力してください")</f>
        <v/>
      </c>
      <c r="K913" s="676" t="str">
        <f>IFERROR(IF(I913="","",VLOOKUP(I913,国・地域!A:C,3,FALSE)),"正しい番号を入力してください")</f>
        <v/>
      </c>
      <c r="L913" s="382"/>
      <c r="M913" s="429"/>
      <c r="N913" s="430"/>
      <c r="O913" s="430"/>
      <c r="P913" s="430"/>
      <c r="Q913" s="430"/>
      <c r="R913" s="430"/>
      <c r="S913" s="430"/>
      <c r="T913" s="430"/>
      <c r="U913" s="431"/>
      <c r="V913" s="432"/>
      <c r="W913" s="431"/>
      <c r="X913" s="432"/>
      <c r="Y913" s="433"/>
      <c r="Z913" s="434"/>
      <c r="AA913" s="435"/>
      <c r="AB913" s="436"/>
      <c r="AC913" s="435"/>
      <c r="AD913" s="434"/>
      <c r="AE913" s="437"/>
      <c r="AF913" s="436"/>
      <c r="AG913" s="435"/>
      <c r="AH913" s="434"/>
      <c r="AI913" s="437"/>
      <c r="AJ913" s="436"/>
      <c r="AK913" s="435"/>
      <c r="AL913" s="434"/>
      <c r="AM913" s="422"/>
      <c r="AN913" s="424"/>
      <c r="AO913" s="382"/>
      <c r="AP913" s="422"/>
      <c r="AQ913" s="424"/>
      <c r="AR913" s="438"/>
      <c r="AS913" s="439"/>
      <c r="AT913" s="422"/>
      <c r="AU913" s="424"/>
      <c r="AV913" s="438"/>
      <c r="AW913" s="440"/>
      <c r="AX913" s="647" t="str">
        <f t="shared" si="316"/>
        <v/>
      </c>
      <c r="AY913" s="647" t="str">
        <f t="shared" si="317"/>
        <v/>
      </c>
      <c r="BA913" s="593">
        <f t="shared" si="318"/>
        <v>0</v>
      </c>
      <c r="BB913" s="593">
        <f t="shared" si="319"/>
        <v>0</v>
      </c>
      <c r="BC913" s="593">
        <f t="shared" si="320"/>
        <v>0</v>
      </c>
      <c r="BD913" s="593">
        <f t="shared" si="321"/>
        <v>0</v>
      </c>
      <c r="BE913" s="593">
        <f t="shared" si="322"/>
        <v>0</v>
      </c>
      <c r="BF913" s="593">
        <f t="shared" si="323"/>
        <v>0</v>
      </c>
      <c r="BG913" s="593">
        <f t="shared" si="324"/>
        <v>0</v>
      </c>
      <c r="BH913" s="593">
        <f t="shared" si="325"/>
        <v>0</v>
      </c>
      <c r="BI913" s="593">
        <f t="shared" si="326"/>
        <v>0</v>
      </c>
      <c r="BJ913" s="593">
        <f t="shared" si="327"/>
        <v>0</v>
      </c>
      <c r="BK913" s="593">
        <f t="shared" si="328"/>
        <v>0</v>
      </c>
      <c r="BL913" s="593">
        <f t="shared" si="329"/>
        <v>0</v>
      </c>
      <c r="BM913" s="593">
        <f t="shared" si="330"/>
        <v>0</v>
      </c>
      <c r="BO913" s="593">
        <f t="shared" si="331"/>
        <v>0</v>
      </c>
      <c r="CP913" s="592"/>
      <c r="CQ913" s="592"/>
    </row>
    <row r="914" spans="1:95" ht="37.5" customHeight="1" x14ac:dyDescent="0.15">
      <c r="A914" s="740" t="str">
        <f>IF(B914&lt;&gt;"",設定!$C$4,"")</f>
        <v/>
      </c>
      <c r="B914" s="741" t="str">
        <f t="shared" si="315"/>
        <v/>
      </c>
      <c r="C914" s="445">
        <f t="shared" si="332"/>
        <v>902</v>
      </c>
      <c r="D914" s="768"/>
      <c r="E914" s="422"/>
      <c r="F914" s="423"/>
      <c r="G914" s="424"/>
      <c r="H914" s="425"/>
      <c r="I914" s="426"/>
      <c r="J914" s="675" t="str">
        <f>IFERROR(IF(I914="","",VLOOKUP(I914,国・地域!A:C,2,FALSE)),"正しい番号を入力してください")</f>
        <v/>
      </c>
      <c r="K914" s="676" t="str">
        <f>IFERROR(IF(I914="","",VLOOKUP(I914,国・地域!A:C,3,FALSE)),"正しい番号を入力してください")</f>
        <v/>
      </c>
      <c r="L914" s="382"/>
      <c r="M914" s="429"/>
      <c r="N914" s="430"/>
      <c r="O914" s="430"/>
      <c r="P914" s="430"/>
      <c r="Q914" s="430"/>
      <c r="R914" s="430"/>
      <c r="S914" s="430"/>
      <c r="T914" s="430"/>
      <c r="U914" s="431"/>
      <c r="V914" s="432"/>
      <c r="W914" s="431"/>
      <c r="X914" s="432"/>
      <c r="Y914" s="433"/>
      <c r="Z914" s="434"/>
      <c r="AA914" s="435"/>
      <c r="AB914" s="436"/>
      <c r="AC914" s="435"/>
      <c r="AD914" s="434"/>
      <c r="AE914" s="437"/>
      <c r="AF914" s="436"/>
      <c r="AG914" s="435"/>
      <c r="AH914" s="434"/>
      <c r="AI914" s="437"/>
      <c r="AJ914" s="436"/>
      <c r="AK914" s="435"/>
      <c r="AL914" s="434"/>
      <c r="AM914" s="422"/>
      <c r="AN914" s="424"/>
      <c r="AO914" s="382"/>
      <c r="AP914" s="422"/>
      <c r="AQ914" s="424"/>
      <c r="AR914" s="438"/>
      <c r="AS914" s="439"/>
      <c r="AT914" s="422"/>
      <c r="AU914" s="424"/>
      <c r="AV914" s="438"/>
      <c r="AW914" s="440"/>
      <c r="AX914" s="647" t="str">
        <f t="shared" si="316"/>
        <v/>
      </c>
      <c r="AY914" s="647" t="str">
        <f t="shared" si="317"/>
        <v/>
      </c>
      <c r="BA914" s="593">
        <f t="shared" si="318"/>
        <v>0</v>
      </c>
      <c r="BB914" s="593">
        <f t="shared" si="319"/>
        <v>0</v>
      </c>
      <c r="BC914" s="593">
        <f t="shared" si="320"/>
        <v>0</v>
      </c>
      <c r="BD914" s="593">
        <f t="shared" si="321"/>
        <v>0</v>
      </c>
      <c r="BE914" s="593">
        <f t="shared" si="322"/>
        <v>0</v>
      </c>
      <c r="BF914" s="593">
        <f t="shared" si="323"/>
        <v>0</v>
      </c>
      <c r="BG914" s="593">
        <f t="shared" si="324"/>
        <v>0</v>
      </c>
      <c r="BH914" s="593">
        <f t="shared" si="325"/>
        <v>0</v>
      </c>
      <c r="BI914" s="593">
        <f t="shared" si="326"/>
        <v>0</v>
      </c>
      <c r="BJ914" s="593">
        <f t="shared" si="327"/>
        <v>0</v>
      </c>
      <c r="BK914" s="593">
        <f t="shared" si="328"/>
        <v>0</v>
      </c>
      <c r="BL914" s="593">
        <f t="shared" si="329"/>
        <v>0</v>
      </c>
      <c r="BM914" s="593">
        <f t="shared" si="330"/>
        <v>0</v>
      </c>
      <c r="BO914" s="593">
        <f t="shared" si="331"/>
        <v>0</v>
      </c>
      <c r="CP914" s="592"/>
      <c r="CQ914" s="592"/>
    </row>
    <row r="915" spans="1:95" ht="37.5" customHeight="1" x14ac:dyDescent="0.15">
      <c r="A915" s="740" t="str">
        <f>IF(B915&lt;&gt;"",設定!$C$4,"")</f>
        <v/>
      </c>
      <c r="B915" s="741" t="str">
        <f t="shared" si="315"/>
        <v/>
      </c>
      <c r="C915" s="445">
        <f t="shared" si="332"/>
        <v>903</v>
      </c>
      <c r="D915" s="768"/>
      <c r="E915" s="422"/>
      <c r="F915" s="423"/>
      <c r="G915" s="424"/>
      <c r="H915" s="425"/>
      <c r="I915" s="426"/>
      <c r="J915" s="675" t="str">
        <f>IFERROR(IF(I915="","",VLOOKUP(I915,国・地域!A:C,2,FALSE)),"正しい番号を入力してください")</f>
        <v/>
      </c>
      <c r="K915" s="676" t="str">
        <f>IFERROR(IF(I915="","",VLOOKUP(I915,国・地域!A:C,3,FALSE)),"正しい番号を入力してください")</f>
        <v/>
      </c>
      <c r="L915" s="382"/>
      <c r="M915" s="429"/>
      <c r="N915" s="430"/>
      <c r="O915" s="430"/>
      <c r="P915" s="430"/>
      <c r="Q915" s="430"/>
      <c r="R915" s="430"/>
      <c r="S915" s="430"/>
      <c r="T915" s="430"/>
      <c r="U915" s="431"/>
      <c r="V915" s="432"/>
      <c r="W915" s="431"/>
      <c r="X915" s="432"/>
      <c r="Y915" s="433"/>
      <c r="Z915" s="434"/>
      <c r="AA915" s="435"/>
      <c r="AB915" s="436"/>
      <c r="AC915" s="435"/>
      <c r="AD915" s="434"/>
      <c r="AE915" s="437"/>
      <c r="AF915" s="436"/>
      <c r="AG915" s="435"/>
      <c r="AH915" s="434"/>
      <c r="AI915" s="437"/>
      <c r="AJ915" s="436"/>
      <c r="AK915" s="435"/>
      <c r="AL915" s="434"/>
      <c r="AM915" s="422"/>
      <c r="AN915" s="424"/>
      <c r="AO915" s="382"/>
      <c r="AP915" s="422"/>
      <c r="AQ915" s="424"/>
      <c r="AR915" s="438"/>
      <c r="AS915" s="439"/>
      <c r="AT915" s="422"/>
      <c r="AU915" s="424"/>
      <c r="AV915" s="438"/>
      <c r="AW915" s="440"/>
      <c r="AX915" s="647" t="str">
        <f t="shared" si="316"/>
        <v/>
      </c>
      <c r="AY915" s="647" t="str">
        <f t="shared" si="317"/>
        <v/>
      </c>
      <c r="BA915" s="593">
        <f t="shared" si="318"/>
        <v>0</v>
      </c>
      <c r="BB915" s="593">
        <f t="shared" si="319"/>
        <v>0</v>
      </c>
      <c r="BC915" s="593">
        <f t="shared" si="320"/>
        <v>0</v>
      </c>
      <c r="BD915" s="593">
        <f t="shared" si="321"/>
        <v>0</v>
      </c>
      <c r="BE915" s="593">
        <f t="shared" si="322"/>
        <v>0</v>
      </c>
      <c r="BF915" s="593">
        <f t="shared" si="323"/>
        <v>0</v>
      </c>
      <c r="BG915" s="593">
        <f t="shared" si="324"/>
        <v>0</v>
      </c>
      <c r="BH915" s="593">
        <f t="shared" si="325"/>
        <v>0</v>
      </c>
      <c r="BI915" s="593">
        <f t="shared" si="326"/>
        <v>0</v>
      </c>
      <c r="BJ915" s="593">
        <f t="shared" si="327"/>
        <v>0</v>
      </c>
      <c r="BK915" s="593">
        <f t="shared" si="328"/>
        <v>0</v>
      </c>
      <c r="BL915" s="593">
        <f t="shared" si="329"/>
        <v>0</v>
      </c>
      <c r="BM915" s="593">
        <f t="shared" si="330"/>
        <v>0</v>
      </c>
      <c r="BO915" s="593">
        <f t="shared" si="331"/>
        <v>0</v>
      </c>
      <c r="CP915" s="592"/>
      <c r="CQ915" s="592"/>
    </row>
    <row r="916" spans="1:95" ht="37.5" customHeight="1" x14ac:dyDescent="0.15">
      <c r="A916" s="740" t="str">
        <f>IF(B916&lt;&gt;"",設定!$C$4,"")</f>
        <v/>
      </c>
      <c r="B916" s="741" t="str">
        <f t="shared" si="315"/>
        <v/>
      </c>
      <c r="C916" s="445">
        <f t="shared" si="332"/>
        <v>904</v>
      </c>
      <c r="D916" s="768"/>
      <c r="E916" s="422"/>
      <c r="F916" s="423"/>
      <c r="G916" s="424"/>
      <c r="H916" s="425"/>
      <c r="I916" s="426"/>
      <c r="J916" s="675" t="str">
        <f>IFERROR(IF(I916="","",VLOOKUP(I916,国・地域!A:C,2,FALSE)),"正しい番号を入力してください")</f>
        <v/>
      </c>
      <c r="K916" s="676" t="str">
        <f>IFERROR(IF(I916="","",VLOOKUP(I916,国・地域!A:C,3,FALSE)),"正しい番号を入力してください")</f>
        <v/>
      </c>
      <c r="L916" s="382"/>
      <c r="M916" s="429"/>
      <c r="N916" s="430"/>
      <c r="O916" s="430"/>
      <c r="P916" s="430"/>
      <c r="Q916" s="430"/>
      <c r="R916" s="430"/>
      <c r="S916" s="430"/>
      <c r="T916" s="430"/>
      <c r="U916" s="431"/>
      <c r="V916" s="432"/>
      <c r="W916" s="431"/>
      <c r="X916" s="432"/>
      <c r="Y916" s="433"/>
      <c r="Z916" s="434"/>
      <c r="AA916" s="435"/>
      <c r="AB916" s="436"/>
      <c r="AC916" s="435"/>
      <c r="AD916" s="434"/>
      <c r="AE916" s="437"/>
      <c r="AF916" s="436"/>
      <c r="AG916" s="435"/>
      <c r="AH916" s="434"/>
      <c r="AI916" s="437"/>
      <c r="AJ916" s="436"/>
      <c r="AK916" s="435"/>
      <c r="AL916" s="434"/>
      <c r="AM916" s="422"/>
      <c r="AN916" s="424"/>
      <c r="AO916" s="382"/>
      <c r="AP916" s="422"/>
      <c r="AQ916" s="424"/>
      <c r="AR916" s="438"/>
      <c r="AS916" s="439"/>
      <c r="AT916" s="422"/>
      <c r="AU916" s="424"/>
      <c r="AV916" s="438"/>
      <c r="AW916" s="440"/>
      <c r="AX916" s="647" t="str">
        <f t="shared" si="316"/>
        <v/>
      </c>
      <c r="AY916" s="647" t="str">
        <f t="shared" si="317"/>
        <v/>
      </c>
      <c r="BA916" s="593">
        <f t="shared" si="318"/>
        <v>0</v>
      </c>
      <c r="BB916" s="593">
        <f t="shared" si="319"/>
        <v>0</v>
      </c>
      <c r="BC916" s="593">
        <f t="shared" si="320"/>
        <v>0</v>
      </c>
      <c r="BD916" s="593">
        <f t="shared" si="321"/>
        <v>0</v>
      </c>
      <c r="BE916" s="593">
        <f t="shared" si="322"/>
        <v>0</v>
      </c>
      <c r="BF916" s="593">
        <f t="shared" si="323"/>
        <v>0</v>
      </c>
      <c r="BG916" s="593">
        <f t="shared" si="324"/>
        <v>0</v>
      </c>
      <c r="BH916" s="593">
        <f t="shared" si="325"/>
        <v>0</v>
      </c>
      <c r="BI916" s="593">
        <f t="shared" si="326"/>
        <v>0</v>
      </c>
      <c r="BJ916" s="593">
        <f t="shared" si="327"/>
        <v>0</v>
      </c>
      <c r="BK916" s="593">
        <f t="shared" si="328"/>
        <v>0</v>
      </c>
      <c r="BL916" s="593">
        <f t="shared" si="329"/>
        <v>0</v>
      </c>
      <c r="BM916" s="593">
        <f t="shared" si="330"/>
        <v>0</v>
      </c>
      <c r="BO916" s="593">
        <f t="shared" si="331"/>
        <v>0</v>
      </c>
      <c r="CP916" s="592"/>
      <c r="CQ916" s="592"/>
    </row>
    <row r="917" spans="1:95" ht="37.5" customHeight="1" x14ac:dyDescent="0.15">
      <c r="A917" s="740" t="str">
        <f>IF(B917&lt;&gt;"",設定!$C$4,"")</f>
        <v/>
      </c>
      <c r="B917" s="741" t="str">
        <f t="shared" si="315"/>
        <v/>
      </c>
      <c r="C917" s="445">
        <f t="shared" si="332"/>
        <v>905</v>
      </c>
      <c r="D917" s="768"/>
      <c r="E917" s="422"/>
      <c r="F917" s="423"/>
      <c r="G917" s="424"/>
      <c r="H917" s="425"/>
      <c r="I917" s="426"/>
      <c r="J917" s="675" t="str">
        <f>IFERROR(IF(I917="","",VLOOKUP(I917,国・地域!A:C,2,FALSE)),"正しい番号を入力してください")</f>
        <v/>
      </c>
      <c r="K917" s="676" t="str">
        <f>IFERROR(IF(I917="","",VLOOKUP(I917,国・地域!A:C,3,FALSE)),"正しい番号を入力してください")</f>
        <v/>
      </c>
      <c r="L917" s="382"/>
      <c r="M917" s="429"/>
      <c r="N917" s="430"/>
      <c r="O917" s="430"/>
      <c r="P917" s="430"/>
      <c r="Q917" s="430"/>
      <c r="R917" s="430"/>
      <c r="S917" s="430"/>
      <c r="T917" s="430"/>
      <c r="U917" s="431"/>
      <c r="V917" s="432"/>
      <c r="W917" s="431"/>
      <c r="X917" s="432"/>
      <c r="Y917" s="433"/>
      <c r="Z917" s="434"/>
      <c r="AA917" s="435"/>
      <c r="AB917" s="436"/>
      <c r="AC917" s="435"/>
      <c r="AD917" s="434"/>
      <c r="AE917" s="437"/>
      <c r="AF917" s="436"/>
      <c r="AG917" s="435"/>
      <c r="AH917" s="434"/>
      <c r="AI917" s="437"/>
      <c r="AJ917" s="436"/>
      <c r="AK917" s="435"/>
      <c r="AL917" s="434"/>
      <c r="AM917" s="422"/>
      <c r="AN917" s="424"/>
      <c r="AO917" s="382"/>
      <c r="AP917" s="422"/>
      <c r="AQ917" s="424"/>
      <c r="AR917" s="438"/>
      <c r="AS917" s="439"/>
      <c r="AT917" s="422"/>
      <c r="AU917" s="424"/>
      <c r="AV917" s="438"/>
      <c r="AW917" s="440"/>
      <c r="AX917" s="647" t="str">
        <f t="shared" si="316"/>
        <v/>
      </c>
      <c r="AY917" s="647" t="str">
        <f t="shared" si="317"/>
        <v/>
      </c>
      <c r="BA917" s="593">
        <f t="shared" si="318"/>
        <v>0</v>
      </c>
      <c r="BB917" s="593">
        <f t="shared" si="319"/>
        <v>0</v>
      </c>
      <c r="BC917" s="593">
        <f t="shared" si="320"/>
        <v>0</v>
      </c>
      <c r="BD917" s="593">
        <f t="shared" si="321"/>
        <v>0</v>
      </c>
      <c r="BE917" s="593">
        <f t="shared" si="322"/>
        <v>0</v>
      </c>
      <c r="BF917" s="593">
        <f t="shared" si="323"/>
        <v>0</v>
      </c>
      <c r="BG917" s="593">
        <f t="shared" si="324"/>
        <v>0</v>
      </c>
      <c r="BH917" s="593">
        <f t="shared" si="325"/>
        <v>0</v>
      </c>
      <c r="BI917" s="593">
        <f t="shared" si="326"/>
        <v>0</v>
      </c>
      <c r="BJ917" s="593">
        <f t="shared" si="327"/>
        <v>0</v>
      </c>
      <c r="BK917" s="593">
        <f t="shared" si="328"/>
        <v>0</v>
      </c>
      <c r="BL917" s="593">
        <f t="shared" si="329"/>
        <v>0</v>
      </c>
      <c r="BM917" s="593">
        <f t="shared" si="330"/>
        <v>0</v>
      </c>
      <c r="BO917" s="593">
        <f t="shared" si="331"/>
        <v>0</v>
      </c>
      <c r="CP917" s="592"/>
      <c r="CQ917" s="592"/>
    </row>
    <row r="918" spans="1:95" ht="37.5" customHeight="1" x14ac:dyDescent="0.15">
      <c r="A918" s="740" t="str">
        <f>IF(B918&lt;&gt;"",設定!$C$4,"")</f>
        <v/>
      </c>
      <c r="B918" s="741" t="str">
        <f t="shared" si="315"/>
        <v/>
      </c>
      <c r="C918" s="445">
        <f t="shared" si="332"/>
        <v>906</v>
      </c>
      <c r="D918" s="768"/>
      <c r="E918" s="422"/>
      <c r="F918" s="423"/>
      <c r="G918" s="424"/>
      <c r="H918" s="425"/>
      <c r="I918" s="426"/>
      <c r="J918" s="675" t="str">
        <f>IFERROR(IF(I918="","",VLOOKUP(I918,国・地域!A:C,2,FALSE)),"正しい番号を入力してください")</f>
        <v/>
      </c>
      <c r="K918" s="676" t="str">
        <f>IFERROR(IF(I918="","",VLOOKUP(I918,国・地域!A:C,3,FALSE)),"正しい番号を入力してください")</f>
        <v/>
      </c>
      <c r="L918" s="382"/>
      <c r="M918" s="429"/>
      <c r="N918" s="430"/>
      <c r="O918" s="430"/>
      <c r="P918" s="430"/>
      <c r="Q918" s="430"/>
      <c r="R918" s="430"/>
      <c r="S918" s="430"/>
      <c r="T918" s="430"/>
      <c r="U918" s="431"/>
      <c r="V918" s="432"/>
      <c r="W918" s="431"/>
      <c r="X918" s="432"/>
      <c r="Y918" s="433"/>
      <c r="Z918" s="434"/>
      <c r="AA918" s="435"/>
      <c r="AB918" s="436"/>
      <c r="AC918" s="435"/>
      <c r="AD918" s="434"/>
      <c r="AE918" s="437"/>
      <c r="AF918" s="436"/>
      <c r="AG918" s="435"/>
      <c r="AH918" s="434"/>
      <c r="AI918" s="437"/>
      <c r="AJ918" s="436"/>
      <c r="AK918" s="435"/>
      <c r="AL918" s="434"/>
      <c r="AM918" s="422"/>
      <c r="AN918" s="424"/>
      <c r="AO918" s="382"/>
      <c r="AP918" s="422"/>
      <c r="AQ918" s="424"/>
      <c r="AR918" s="438"/>
      <c r="AS918" s="439"/>
      <c r="AT918" s="422"/>
      <c r="AU918" s="424"/>
      <c r="AV918" s="438"/>
      <c r="AW918" s="440"/>
      <c r="AX918" s="647" t="str">
        <f t="shared" si="316"/>
        <v/>
      </c>
      <c r="AY918" s="647" t="str">
        <f t="shared" si="317"/>
        <v/>
      </c>
      <c r="BA918" s="593">
        <f t="shared" si="318"/>
        <v>0</v>
      </c>
      <c r="BB918" s="593">
        <f t="shared" si="319"/>
        <v>0</v>
      </c>
      <c r="BC918" s="593">
        <f t="shared" si="320"/>
        <v>0</v>
      </c>
      <c r="BD918" s="593">
        <f t="shared" si="321"/>
        <v>0</v>
      </c>
      <c r="BE918" s="593">
        <f t="shared" si="322"/>
        <v>0</v>
      </c>
      <c r="BF918" s="593">
        <f t="shared" si="323"/>
        <v>0</v>
      </c>
      <c r="BG918" s="593">
        <f t="shared" si="324"/>
        <v>0</v>
      </c>
      <c r="BH918" s="593">
        <f t="shared" si="325"/>
        <v>0</v>
      </c>
      <c r="BI918" s="593">
        <f t="shared" si="326"/>
        <v>0</v>
      </c>
      <c r="BJ918" s="593">
        <f t="shared" si="327"/>
        <v>0</v>
      </c>
      <c r="BK918" s="593">
        <f t="shared" si="328"/>
        <v>0</v>
      </c>
      <c r="BL918" s="593">
        <f t="shared" si="329"/>
        <v>0</v>
      </c>
      <c r="BM918" s="593">
        <f t="shared" si="330"/>
        <v>0</v>
      </c>
      <c r="BO918" s="593">
        <f t="shared" si="331"/>
        <v>0</v>
      </c>
      <c r="CP918" s="592"/>
      <c r="CQ918" s="592"/>
    </row>
    <row r="919" spans="1:95" ht="37.5" customHeight="1" x14ac:dyDescent="0.15">
      <c r="A919" s="740" t="str">
        <f>IF(B919&lt;&gt;"",設定!$C$4,"")</f>
        <v/>
      </c>
      <c r="B919" s="741" t="str">
        <f t="shared" si="315"/>
        <v/>
      </c>
      <c r="C919" s="445">
        <f t="shared" si="332"/>
        <v>907</v>
      </c>
      <c r="D919" s="768"/>
      <c r="E919" s="422"/>
      <c r="F919" s="423"/>
      <c r="G919" s="424"/>
      <c r="H919" s="425"/>
      <c r="I919" s="426"/>
      <c r="J919" s="675" t="str">
        <f>IFERROR(IF(I919="","",VLOOKUP(I919,国・地域!A:C,2,FALSE)),"正しい番号を入力してください")</f>
        <v/>
      </c>
      <c r="K919" s="676" t="str">
        <f>IFERROR(IF(I919="","",VLOOKUP(I919,国・地域!A:C,3,FALSE)),"正しい番号を入力してください")</f>
        <v/>
      </c>
      <c r="L919" s="382"/>
      <c r="M919" s="429"/>
      <c r="N919" s="430"/>
      <c r="O919" s="430"/>
      <c r="P919" s="430"/>
      <c r="Q919" s="430"/>
      <c r="R919" s="430"/>
      <c r="S919" s="430"/>
      <c r="T919" s="430"/>
      <c r="U919" s="431"/>
      <c r="V919" s="432"/>
      <c r="W919" s="431"/>
      <c r="X919" s="432"/>
      <c r="Y919" s="433"/>
      <c r="Z919" s="434"/>
      <c r="AA919" s="435"/>
      <c r="AB919" s="436"/>
      <c r="AC919" s="435"/>
      <c r="AD919" s="434"/>
      <c r="AE919" s="437"/>
      <c r="AF919" s="436"/>
      <c r="AG919" s="435"/>
      <c r="AH919" s="434"/>
      <c r="AI919" s="437"/>
      <c r="AJ919" s="436"/>
      <c r="AK919" s="435"/>
      <c r="AL919" s="434"/>
      <c r="AM919" s="422"/>
      <c r="AN919" s="424"/>
      <c r="AO919" s="382"/>
      <c r="AP919" s="422"/>
      <c r="AQ919" s="424"/>
      <c r="AR919" s="438"/>
      <c r="AS919" s="439"/>
      <c r="AT919" s="422"/>
      <c r="AU919" s="424"/>
      <c r="AV919" s="438"/>
      <c r="AW919" s="440"/>
      <c r="AX919" s="647" t="str">
        <f t="shared" si="316"/>
        <v/>
      </c>
      <c r="AY919" s="647" t="str">
        <f t="shared" si="317"/>
        <v/>
      </c>
      <c r="BA919" s="593">
        <f t="shared" si="318"/>
        <v>0</v>
      </c>
      <c r="BB919" s="593">
        <f t="shared" si="319"/>
        <v>0</v>
      </c>
      <c r="BC919" s="593">
        <f t="shared" si="320"/>
        <v>0</v>
      </c>
      <c r="BD919" s="593">
        <f t="shared" si="321"/>
        <v>0</v>
      </c>
      <c r="BE919" s="593">
        <f t="shared" si="322"/>
        <v>0</v>
      </c>
      <c r="BF919" s="593">
        <f t="shared" si="323"/>
        <v>0</v>
      </c>
      <c r="BG919" s="593">
        <f t="shared" si="324"/>
        <v>0</v>
      </c>
      <c r="BH919" s="593">
        <f t="shared" si="325"/>
        <v>0</v>
      </c>
      <c r="BI919" s="593">
        <f t="shared" si="326"/>
        <v>0</v>
      </c>
      <c r="BJ919" s="593">
        <f t="shared" si="327"/>
        <v>0</v>
      </c>
      <c r="BK919" s="593">
        <f t="shared" si="328"/>
        <v>0</v>
      </c>
      <c r="BL919" s="593">
        <f t="shared" si="329"/>
        <v>0</v>
      </c>
      <c r="BM919" s="593">
        <f t="shared" si="330"/>
        <v>0</v>
      </c>
      <c r="BO919" s="593">
        <f t="shared" si="331"/>
        <v>0</v>
      </c>
      <c r="CP919" s="592"/>
      <c r="CQ919" s="592"/>
    </row>
    <row r="920" spans="1:95" ht="37.5" customHeight="1" x14ac:dyDescent="0.15">
      <c r="A920" s="740" t="str">
        <f>IF(B920&lt;&gt;"",設定!$C$4,"")</f>
        <v/>
      </c>
      <c r="B920" s="741" t="str">
        <f t="shared" si="315"/>
        <v/>
      </c>
      <c r="C920" s="445">
        <f t="shared" si="332"/>
        <v>908</v>
      </c>
      <c r="D920" s="768"/>
      <c r="E920" s="422"/>
      <c r="F920" s="423"/>
      <c r="G920" s="424"/>
      <c r="H920" s="425"/>
      <c r="I920" s="426"/>
      <c r="J920" s="675" t="str">
        <f>IFERROR(IF(I920="","",VLOOKUP(I920,国・地域!A:C,2,FALSE)),"正しい番号を入力してください")</f>
        <v/>
      </c>
      <c r="K920" s="676" t="str">
        <f>IFERROR(IF(I920="","",VLOOKUP(I920,国・地域!A:C,3,FALSE)),"正しい番号を入力してください")</f>
        <v/>
      </c>
      <c r="L920" s="382"/>
      <c r="M920" s="429"/>
      <c r="N920" s="430"/>
      <c r="O920" s="430"/>
      <c r="P920" s="430"/>
      <c r="Q920" s="430"/>
      <c r="R920" s="430"/>
      <c r="S920" s="430"/>
      <c r="T920" s="430"/>
      <c r="U920" s="431"/>
      <c r="V920" s="432"/>
      <c r="W920" s="431"/>
      <c r="X920" s="432"/>
      <c r="Y920" s="433"/>
      <c r="Z920" s="434"/>
      <c r="AA920" s="435"/>
      <c r="AB920" s="436"/>
      <c r="AC920" s="435"/>
      <c r="AD920" s="434"/>
      <c r="AE920" s="437"/>
      <c r="AF920" s="436"/>
      <c r="AG920" s="435"/>
      <c r="AH920" s="434"/>
      <c r="AI920" s="437"/>
      <c r="AJ920" s="436"/>
      <c r="AK920" s="435"/>
      <c r="AL920" s="434"/>
      <c r="AM920" s="422"/>
      <c r="AN920" s="424"/>
      <c r="AO920" s="382"/>
      <c r="AP920" s="422"/>
      <c r="AQ920" s="424"/>
      <c r="AR920" s="438"/>
      <c r="AS920" s="439"/>
      <c r="AT920" s="422"/>
      <c r="AU920" s="424"/>
      <c r="AV920" s="438"/>
      <c r="AW920" s="440"/>
      <c r="AX920" s="647" t="str">
        <f t="shared" si="316"/>
        <v/>
      </c>
      <c r="AY920" s="647" t="str">
        <f t="shared" si="317"/>
        <v/>
      </c>
      <c r="BA920" s="593">
        <f t="shared" si="318"/>
        <v>0</v>
      </c>
      <c r="BB920" s="593">
        <f t="shared" si="319"/>
        <v>0</v>
      </c>
      <c r="BC920" s="593">
        <f t="shared" si="320"/>
        <v>0</v>
      </c>
      <c r="BD920" s="593">
        <f t="shared" si="321"/>
        <v>0</v>
      </c>
      <c r="BE920" s="593">
        <f t="shared" si="322"/>
        <v>0</v>
      </c>
      <c r="BF920" s="593">
        <f t="shared" si="323"/>
        <v>0</v>
      </c>
      <c r="BG920" s="593">
        <f t="shared" si="324"/>
        <v>0</v>
      </c>
      <c r="BH920" s="593">
        <f t="shared" si="325"/>
        <v>0</v>
      </c>
      <c r="BI920" s="593">
        <f t="shared" si="326"/>
        <v>0</v>
      </c>
      <c r="BJ920" s="593">
        <f t="shared" si="327"/>
        <v>0</v>
      </c>
      <c r="BK920" s="593">
        <f t="shared" si="328"/>
        <v>0</v>
      </c>
      <c r="BL920" s="593">
        <f t="shared" si="329"/>
        <v>0</v>
      </c>
      <c r="BM920" s="593">
        <f t="shared" si="330"/>
        <v>0</v>
      </c>
      <c r="BO920" s="593">
        <f t="shared" si="331"/>
        <v>0</v>
      </c>
      <c r="CP920" s="592"/>
      <c r="CQ920" s="592"/>
    </row>
    <row r="921" spans="1:95" ht="37.5" customHeight="1" x14ac:dyDescent="0.15">
      <c r="A921" s="740" t="str">
        <f>IF(B921&lt;&gt;"",設定!$C$4,"")</f>
        <v/>
      </c>
      <c r="B921" s="741" t="str">
        <f t="shared" si="315"/>
        <v/>
      </c>
      <c r="C921" s="445">
        <f t="shared" si="332"/>
        <v>909</v>
      </c>
      <c r="D921" s="768"/>
      <c r="E921" s="422"/>
      <c r="F921" s="423"/>
      <c r="G921" s="424"/>
      <c r="H921" s="425"/>
      <c r="I921" s="426"/>
      <c r="J921" s="675" t="str">
        <f>IFERROR(IF(I921="","",VLOOKUP(I921,国・地域!A:C,2,FALSE)),"正しい番号を入力してください")</f>
        <v/>
      </c>
      <c r="K921" s="676" t="str">
        <f>IFERROR(IF(I921="","",VLOOKUP(I921,国・地域!A:C,3,FALSE)),"正しい番号を入力してください")</f>
        <v/>
      </c>
      <c r="L921" s="382"/>
      <c r="M921" s="429"/>
      <c r="N921" s="430"/>
      <c r="O921" s="430"/>
      <c r="P921" s="430"/>
      <c r="Q921" s="430"/>
      <c r="R921" s="430"/>
      <c r="S921" s="430"/>
      <c r="T921" s="430"/>
      <c r="U921" s="431"/>
      <c r="V921" s="432"/>
      <c r="W921" s="431"/>
      <c r="X921" s="432"/>
      <c r="Y921" s="433"/>
      <c r="Z921" s="434"/>
      <c r="AA921" s="435"/>
      <c r="AB921" s="436"/>
      <c r="AC921" s="435"/>
      <c r="AD921" s="434"/>
      <c r="AE921" s="437"/>
      <c r="AF921" s="436"/>
      <c r="AG921" s="435"/>
      <c r="AH921" s="434"/>
      <c r="AI921" s="437"/>
      <c r="AJ921" s="436"/>
      <c r="AK921" s="435"/>
      <c r="AL921" s="434"/>
      <c r="AM921" s="422"/>
      <c r="AN921" s="424"/>
      <c r="AO921" s="382"/>
      <c r="AP921" s="422"/>
      <c r="AQ921" s="424"/>
      <c r="AR921" s="438"/>
      <c r="AS921" s="439"/>
      <c r="AT921" s="422"/>
      <c r="AU921" s="424"/>
      <c r="AV921" s="438"/>
      <c r="AW921" s="440"/>
      <c r="AX921" s="647" t="str">
        <f t="shared" si="316"/>
        <v/>
      </c>
      <c r="AY921" s="647" t="str">
        <f t="shared" si="317"/>
        <v/>
      </c>
      <c r="BA921" s="593">
        <f t="shared" si="318"/>
        <v>0</v>
      </c>
      <c r="BB921" s="593">
        <f t="shared" si="319"/>
        <v>0</v>
      </c>
      <c r="BC921" s="593">
        <f t="shared" si="320"/>
        <v>0</v>
      </c>
      <c r="BD921" s="593">
        <f t="shared" si="321"/>
        <v>0</v>
      </c>
      <c r="BE921" s="593">
        <f t="shared" si="322"/>
        <v>0</v>
      </c>
      <c r="BF921" s="593">
        <f t="shared" si="323"/>
        <v>0</v>
      </c>
      <c r="BG921" s="593">
        <f t="shared" si="324"/>
        <v>0</v>
      </c>
      <c r="BH921" s="593">
        <f t="shared" si="325"/>
        <v>0</v>
      </c>
      <c r="BI921" s="593">
        <f t="shared" si="326"/>
        <v>0</v>
      </c>
      <c r="BJ921" s="593">
        <f t="shared" si="327"/>
        <v>0</v>
      </c>
      <c r="BK921" s="593">
        <f t="shared" si="328"/>
        <v>0</v>
      </c>
      <c r="BL921" s="593">
        <f t="shared" si="329"/>
        <v>0</v>
      </c>
      <c r="BM921" s="593">
        <f t="shared" si="330"/>
        <v>0</v>
      </c>
      <c r="BO921" s="593">
        <f t="shared" si="331"/>
        <v>0</v>
      </c>
      <c r="CP921" s="592"/>
      <c r="CQ921" s="592"/>
    </row>
    <row r="922" spans="1:95" ht="37.5" customHeight="1" x14ac:dyDescent="0.15">
      <c r="A922" s="740" t="str">
        <f>IF(B922&lt;&gt;"",設定!$C$4,"")</f>
        <v/>
      </c>
      <c r="B922" s="741" t="str">
        <f t="shared" si="315"/>
        <v/>
      </c>
      <c r="C922" s="445">
        <f t="shared" si="332"/>
        <v>910</v>
      </c>
      <c r="D922" s="768"/>
      <c r="E922" s="422"/>
      <c r="F922" s="423"/>
      <c r="G922" s="424"/>
      <c r="H922" s="425"/>
      <c r="I922" s="426"/>
      <c r="J922" s="675" t="str">
        <f>IFERROR(IF(I922="","",VLOOKUP(I922,国・地域!A:C,2,FALSE)),"正しい番号を入力してください")</f>
        <v/>
      </c>
      <c r="K922" s="676" t="str">
        <f>IFERROR(IF(I922="","",VLOOKUP(I922,国・地域!A:C,3,FALSE)),"正しい番号を入力してください")</f>
        <v/>
      </c>
      <c r="L922" s="382"/>
      <c r="M922" s="429"/>
      <c r="N922" s="430"/>
      <c r="O922" s="430"/>
      <c r="P922" s="430"/>
      <c r="Q922" s="430"/>
      <c r="R922" s="430"/>
      <c r="S922" s="430"/>
      <c r="T922" s="430"/>
      <c r="U922" s="431"/>
      <c r="V922" s="432"/>
      <c r="W922" s="431"/>
      <c r="X922" s="432"/>
      <c r="Y922" s="433"/>
      <c r="Z922" s="434"/>
      <c r="AA922" s="435"/>
      <c r="AB922" s="436"/>
      <c r="AC922" s="435"/>
      <c r="AD922" s="434"/>
      <c r="AE922" s="437"/>
      <c r="AF922" s="436"/>
      <c r="AG922" s="435"/>
      <c r="AH922" s="434"/>
      <c r="AI922" s="437"/>
      <c r="AJ922" s="436"/>
      <c r="AK922" s="435"/>
      <c r="AL922" s="434"/>
      <c r="AM922" s="422"/>
      <c r="AN922" s="424"/>
      <c r="AO922" s="382"/>
      <c r="AP922" s="422"/>
      <c r="AQ922" s="424"/>
      <c r="AR922" s="438"/>
      <c r="AS922" s="439"/>
      <c r="AT922" s="422"/>
      <c r="AU922" s="424"/>
      <c r="AV922" s="438"/>
      <c r="AW922" s="440"/>
      <c r="AX922" s="647" t="str">
        <f t="shared" si="316"/>
        <v/>
      </c>
      <c r="AY922" s="647" t="str">
        <f t="shared" si="317"/>
        <v/>
      </c>
      <c r="BA922" s="593">
        <f t="shared" si="318"/>
        <v>0</v>
      </c>
      <c r="BB922" s="593">
        <f t="shared" si="319"/>
        <v>0</v>
      </c>
      <c r="BC922" s="593">
        <f t="shared" si="320"/>
        <v>0</v>
      </c>
      <c r="BD922" s="593">
        <f t="shared" si="321"/>
        <v>0</v>
      </c>
      <c r="BE922" s="593">
        <f t="shared" si="322"/>
        <v>0</v>
      </c>
      <c r="BF922" s="593">
        <f t="shared" si="323"/>
        <v>0</v>
      </c>
      <c r="BG922" s="593">
        <f t="shared" si="324"/>
        <v>0</v>
      </c>
      <c r="BH922" s="593">
        <f t="shared" si="325"/>
        <v>0</v>
      </c>
      <c r="BI922" s="593">
        <f t="shared" si="326"/>
        <v>0</v>
      </c>
      <c r="BJ922" s="593">
        <f t="shared" si="327"/>
        <v>0</v>
      </c>
      <c r="BK922" s="593">
        <f t="shared" si="328"/>
        <v>0</v>
      </c>
      <c r="BL922" s="593">
        <f t="shared" si="329"/>
        <v>0</v>
      </c>
      <c r="BM922" s="593">
        <f t="shared" si="330"/>
        <v>0</v>
      </c>
      <c r="BO922" s="593">
        <f t="shared" si="331"/>
        <v>0</v>
      </c>
      <c r="CP922" s="592"/>
      <c r="CQ922" s="592"/>
    </row>
    <row r="923" spans="1:95" ht="37.5" customHeight="1" x14ac:dyDescent="0.15">
      <c r="A923" s="740" t="str">
        <f>IF(B923&lt;&gt;"",設定!$C$4,"")</f>
        <v/>
      </c>
      <c r="B923" s="741" t="str">
        <f t="shared" si="315"/>
        <v/>
      </c>
      <c r="C923" s="445">
        <f t="shared" si="332"/>
        <v>911</v>
      </c>
      <c r="D923" s="768"/>
      <c r="E923" s="422"/>
      <c r="F923" s="423"/>
      <c r="G923" s="424"/>
      <c r="H923" s="425"/>
      <c r="I923" s="426"/>
      <c r="J923" s="675" t="str">
        <f>IFERROR(IF(I923="","",VLOOKUP(I923,国・地域!A:C,2,FALSE)),"正しい番号を入力してください")</f>
        <v/>
      </c>
      <c r="K923" s="676" t="str">
        <f>IFERROR(IF(I923="","",VLOOKUP(I923,国・地域!A:C,3,FALSE)),"正しい番号を入力してください")</f>
        <v/>
      </c>
      <c r="L923" s="382"/>
      <c r="M923" s="429"/>
      <c r="N923" s="430"/>
      <c r="O923" s="430"/>
      <c r="P923" s="430"/>
      <c r="Q923" s="430"/>
      <c r="R923" s="430"/>
      <c r="S923" s="430"/>
      <c r="T923" s="430"/>
      <c r="U923" s="431"/>
      <c r="V923" s="432"/>
      <c r="W923" s="431"/>
      <c r="X923" s="432"/>
      <c r="Y923" s="433"/>
      <c r="Z923" s="434"/>
      <c r="AA923" s="435"/>
      <c r="AB923" s="436"/>
      <c r="AC923" s="435"/>
      <c r="AD923" s="434"/>
      <c r="AE923" s="437"/>
      <c r="AF923" s="436"/>
      <c r="AG923" s="435"/>
      <c r="AH923" s="434"/>
      <c r="AI923" s="437"/>
      <c r="AJ923" s="436"/>
      <c r="AK923" s="435"/>
      <c r="AL923" s="434"/>
      <c r="AM923" s="422"/>
      <c r="AN923" s="424"/>
      <c r="AO923" s="382"/>
      <c r="AP923" s="422"/>
      <c r="AQ923" s="424"/>
      <c r="AR923" s="438"/>
      <c r="AS923" s="439"/>
      <c r="AT923" s="422"/>
      <c r="AU923" s="424"/>
      <c r="AV923" s="438"/>
      <c r="AW923" s="440"/>
      <c r="AX923" s="647" t="str">
        <f t="shared" si="316"/>
        <v/>
      </c>
      <c r="AY923" s="647" t="str">
        <f t="shared" si="317"/>
        <v/>
      </c>
      <c r="BA923" s="593">
        <f t="shared" si="318"/>
        <v>0</v>
      </c>
      <c r="BB923" s="593">
        <f t="shared" si="319"/>
        <v>0</v>
      </c>
      <c r="BC923" s="593">
        <f t="shared" si="320"/>
        <v>0</v>
      </c>
      <c r="BD923" s="593">
        <f t="shared" si="321"/>
        <v>0</v>
      </c>
      <c r="BE923" s="593">
        <f t="shared" si="322"/>
        <v>0</v>
      </c>
      <c r="BF923" s="593">
        <f t="shared" si="323"/>
        <v>0</v>
      </c>
      <c r="BG923" s="593">
        <f t="shared" si="324"/>
        <v>0</v>
      </c>
      <c r="BH923" s="593">
        <f t="shared" si="325"/>
        <v>0</v>
      </c>
      <c r="BI923" s="593">
        <f t="shared" si="326"/>
        <v>0</v>
      </c>
      <c r="BJ923" s="593">
        <f t="shared" si="327"/>
        <v>0</v>
      </c>
      <c r="BK923" s="593">
        <f t="shared" si="328"/>
        <v>0</v>
      </c>
      <c r="BL923" s="593">
        <f t="shared" si="329"/>
        <v>0</v>
      </c>
      <c r="BM923" s="593">
        <f t="shared" si="330"/>
        <v>0</v>
      </c>
      <c r="BO923" s="593">
        <f t="shared" si="331"/>
        <v>0</v>
      </c>
      <c r="CP923" s="592"/>
      <c r="CQ923" s="592"/>
    </row>
    <row r="924" spans="1:95" ht="37.5" customHeight="1" x14ac:dyDescent="0.15">
      <c r="A924" s="740" t="str">
        <f>IF(B924&lt;&gt;"",設定!$C$4,"")</f>
        <v/>
      </c>
      <c r="B924" s="741" t="str">
        <f t="shared" si="315"/>
        <v/>
      </c>
      <c r="C924" s="445">
        <f t="shared" si="332"/>
        <v>912</v>
      </c>
      <c r="D924" s="768"/>
      <c r="E924" s="422"/>
      <c r="F924" s="423"/>
      <c r="G924" s="424"/>
      <c r="H924" s="425"/>
      <c r="I924" s="426"/>
      <c r="J924" s="675" t="str">
        <f>IFERROR(IF(I924="","",VLOOKUP(I924,国・地域!A:C,2,FALSE)),"正しい番号を入力してください")</f>
        <v/>
      </c>
      <c r="K924" s="676" t="str">
        <f>IFERROR(IF(I924="","",VLOOKUP(I924,国・地域!A:C,3,FALSE)),"正しい番号を入力してください")</f>
        <v/>
      </c>
      <c r="L924" s="382"/>
      <c r="M924" s="429"/>
      <c r="N924" s="430"/>
      <c r="O924" s="430"/>
      <c r="P924" s="430"/>
      <c r="Q924" s="430"/>
      <c r="R924" s="430"/>
      <c r="S924" s="430"/>
      <c r="T924" s="430"/>
      <c r="U924" s="431"/>
      <c r="V924" s="432"/>
      <c r="W924" s="431"/>
      <c r="X924" s="432"/>
      <c r="Y924" s="433"/>
      <c r="Z924" s="434"/>
      <c r="AA924" s="435"/>
      <c r="AB924" s="436"/>
      <c r="AC924" s="435"/>
      <c r="AD924" s="434"/>
      <c r="AE924" s="437"/>
      <c r="AF924" s="436"/>
      <c r="AG924" s="435"/>
      <c r="AH924" s="434"/>
      <c r="AI924" s="437"/>
      <c r="AJ924" s="436"/>
      <c r="AK924" s="435"/>
      <c r="AL924" s="434"/>
      <c r="AM924" s="422"/>
      <c r="AN924" s="424"/>
      <c r="AO924" s="382"/>
      <c r="AP924" s="422"/>
      <c r="AQ924" s="424"/>
      <c r="AR924" s="438"/>
      <c r="AS924" s="439"/>
      <c r="AT924" s="422"/>
      <c r="AU924" s="424"/>
      <c r="AV924" s="438"/>
      <c r="AW924" s="440"/>
      <c r="AX924" s="647" t="str">
        <f t="shared" si="316"/>
        <v/>
      </c>
      <c r="AY924" s="647" t="str">
        <f t="shared" si="317"/>
        <v/>
      </c>
      <c r="BA924" s="593">
        <f t="shared" si="318"/>
        <v>0</v>
      </c>
      <c r="BB924" s="593">
        <f t="shared" si="319"/>
        <v>0</v>
      </c>
      <c r="BC924" s="593">
        <f t="shared" si="320"/>
        <v>0</v>
      </c>
      <c r="BD924" s="593">
        <f t="shared" si="321"/>
        <v>0</v>
      </c>
      <c r="BE924" s="593">
        <f t="shared" si="322"/>
        <v>0</v>
      </c>
      <c r="BF924" s="593">
        <f t="shared" si="323"/>
        <v>0</v>
      </c>
      <c r="BG924" s="593">
        <f t="shared" si="324"/>
        <v>0</v>
      </c>
      <c r="BH924" s="593">
        <f t="shared" si="325"/>
        <v>0</v>
      </c>
      <c r="BI924" s="593">
        <f t="shared" si="326"/>
        <v>0</v>
      </c>
      <c r="BJ924" s="593">
        <f t="shared" si="327"/>
        <v>0</v>
      </c>
      <c r="BK924" s="593">
        <f t="shared" si="328"/>
        <v>0</v>
      </c>
      <c r="BL924" s="593">
        <f t="shared" si="329"/>
        <v>0</v>
      </c>
      <c r="BM924" s="593">
        <f t="shared" si="330"/>
        <v>0</v>
      </c>
      <c r="BO924" s="593">
        <f t="shared" si="331"/>
        <v>0</v>
      </c>
      <c r="CP924" s="592"/>
      <c r="CQ924" s="592"/>
    </row>
    <row r="925" spans="1:95" ht="37.5" customHeight="1" x14ac:dyDescent="0.15">
      <c r="A925" s="740" t="str">
        <f>IF(B925&lt;&gt;"",設定!$C$4,"")</f>
        <v/>
      </c>
      <c r="B925" s="741" t="str">
        <f t="shared" si="315"/>
        <v/>
      </c>
      <c r="C925" s="445">
        <f t="shared" si="332"/>
        <v>913</v>
      </c>
      <c r="D925" s="768"/>
      <c r="E925" s="422"/>
      <c r="F925" s="423"/>
      <c r="G925" s="424"/>
      <c r="H925" s="425"/>
      <c r="I925" s="426"/>
      <c r="J925" s="675" t="str">
        <f>IFERROR(IF(I925="","",VLOOKUP(I925,国・地域!A:C,2,FALSE)),"正しい番号を入力してください")</f>
        <v/>
      </c>
      <c r="K925" s="676" t="str">
        <f>IFERROR(IF(I925="","",VLOOKUP(I925,国・地域!A:C,3,FALSE)),"正しい番号を入力してください")</f>
        <v/>
      </c>
      <c r="L925" s="382"/>
      <c r="M925" s="429"/>
      <c r="N925" s="430"/>
      <c r="O925" s="430"/>
      <c r="P925" s="430"/>
      <c r="Q925" s="430"/>
      <c r="R925" s="430"/>
      <c r="S925" s="430"/>
      <c r="T925" s="430"/>
      <c r="U925" s="431"/>
      <c r="V925" s="432"/>
      <c r="W925" s="431"/>
      <c r="X925" s="432"/>
      <c r="Y925" s="433"/>
      <c r="Z925" s="434"/>
      <c r="AA925" s="435"/>
      <c r="AB925" s="436"/>
      <c r="AC925" s="435"/>
      <c r="AD925" s="434"/>
      <c r="AE925" s="437"/>
      <c r="AF925" s="436"/>
      <c r="AG925" s="435"/>
      <c r="AH925" s="434"/>
      <c r="AI925" s="437"/>
      <c r="AJ925" s="436"/>
      <c r="AK925" s="435"/>
      <c r="AL925" s="434"/>
      <c r="AM925" s="422"/>
      <c r="AN925" s="424"/>
      <c r="AO925" s="382"/>
      <c r="AP925" s="422"/>
      <c r="AQ925" s="424"/>
      <c r="AR925" s="438"/>
      <c r="AS925" s="439"/>
      <c r="AT925" s="422"/>
      <c r="AU925" s="424"/>
      <c r="AV925" s="438"/>
      <c r="AW925" s="440"/>
      <c r="AX925" s="647" t="str">
        <f t="shared" si="316"/>
        <v/>
      </c>
      <c r="AY925" s="647" t="str">
        <f t="shared" si="317"/>
        <v/>
      </c>
      <c r="BA925" s="593">
        <f t="shared" si="318"/>
        <v>0</v>
      </c>
      <c r="BB925" s="593">
        <f t="shared" si="319"/>
        <v>0</v>
      </c>
      <c r="BC925" s="593">
        <f t="shared" si="320"/>
        <v>0</v>
      </c>
      <c r="BD925" s="593">
        <f t="shared" si="321"/>
        <v>0</v>
      </c>
      <c r="BE925" s="593">
        <f t="shared" si="322"/>
        <v>0</v>
      </c>
      <c r="BF925" s="593">
        <f t="shared" si="323"/>
        <v>0</v>
      </c>
      <c r="BG925" s="593">
        <f t="shared" si="324"/>
        <v>0</v>
      </c>
      <c r="BH925" s="593">
        <f t="shared" si="325"/>
        <v>0</v>
      </c>
      <c r="BI925" s="593">
        <f t="shared" si="326"/>
        <v>0</v>
      </c>
      <c r="BJ925" s="593">
        <f t="shared" si="327"/>
        <v>0</v>
      </c>
      <c r="BK925" s="593">
        <f t="shared" si="328"/>
        <v>0</v>
      </c>
      <c r="BL925" s="593">
        <f t="shared" si="329"/>
        <v>0</v>
      </c>
      <c r="BM925" s="593">
        <f t="shared" si="330"/>
        <v>0</v>
      </c>
      <c r="BO925" s="593">
        <f t="shared" si="331"/>
        <v>0</v>
      </c>
      <c r="CP925" s="592"/>
      <c r="CQ925" s="592"/>
    </row>
    <row r="926" spans="1:95" ht="37.5" customHeight="1" x14ac:dyDescent="0.15">
      <c r="A926" s="740" t="str">
        <f>IF(B926&lt;&gt;"",設定!$C$4,"")</f>
        <v/>
      </c>
      <c r="B926" s="741" t="str">
        <f t="shared" si="315"/>
        <v/>
      </c>
      <c r="C926" s="445">
        <f t="shared" si="332"/>
        <v>914</v>
      </c>
      <c r="D926" s="768"/>
      <c r="E926" s="422"/>
      <c r="F926" s="423"/>
      <c r="G926" s="424"/>
      <c r="H926" s="425"/>
      <c r="I926" s="426"/>
      <c r="J926" s="675" t="str">
        <f>IFERROR(IF(I926="","",VLOOKUP(I926,国・地域!A:C,2,FALSE)),"正しい番号を入力してください")</f>
        <v/>
      </c>
      <c r="K926" s="676" t="str">
        <f>IFERROR(IF(I926="","",VLOOKUP(I926,国・地域!A:C,3,FALSE)),"正しい番号を入力してください")</f>
        <v/>
      </c>
      <c r="L926" s="382"/>
      <c r="M926" s="429"/>
      <c r="N926" s="430"/>
      <c r="O926" s="430"/>
      <c r="P926" s="430"/>
      <c r="Q926" s="430"/>
      <c r="R926" s="430"/>
      <c r="S926" s="430"/>
      <c r="T926" s="430"/>
      <c r="U926" s="431"/>
      <c r="V926" s="432"/>
      <c r="W926" s="431"/>
      <c r="X926" s="432"/>
      <c r="Y926" s="433"/>
      <c r="Z926" s="434"/>
      <c r="AA926" s="435"/>
      <c r="AB926" s="436"/>
      <c r="AC926" s="435"/>
      <c r="AD926" s="434"/>
      <c r="AE926" s="437"/>
      <c r="AF926" s="436"/>
      <c r="AG926" s="435"/>
      <c r="AH926" s="434"/>
      <c r="AI926" s="437"/>
      <c r="AJ926" s="436"/>
      <c r="AK926" s="435"/>
      <c r="AL926" s="434"/>
      <c r="AM926" s="422"/>
      <c r="AN926" s="424"/>
      <c r="AO926" s="382"/>
      <c r="AP926" s="422"/>
      <c r="AQ926" s="424"/>
      <c r="AR926" s="438"/>
      <c r="AS926" s="439"/>
      <c r="AT926" s="422"/>
      <c r="AU926" s="424"/>
      <c r="AV926" s="438"/>
      <c r="AW926" s="440"/>
      <c r="AX926" s="647" t="str">
        <f t="shared" si="316"/>
        <v/>
      </c>
      <c r="AY926" s="647" t="str">
        <f t="shared" si="317"/>
        <v/>
      </c>
      <c r="BA926" s="593">
        <f t="shared" si="318"/>
        <v>0</v>
      </c>
      <c r="BB926" s="593">
        <f t="shared" si="319"/>
        <v>0</v>
      </c>
      <c r="BC926" s="593">
        <f t="shared" si="320"/>
        <v>0</v>
      </c>
      <c r="BD926" s="593">
        <f t="shared" si="321"/>
        <v>0</v>
      </c>
      <c r="BE926" s="593">
        <f t="shared" si="322"/>
        <v>0</v>
      </c>
      <c r="BF926" s="593">
        <f t="shared" si="323"/>
        <v>0</v>
      </c>
      <c r="BG926" s="593">
        <f t="shared" si="324"/>
        <v>0</v>
      </c>
      <c r="BH926" s="593">
        <f t="shared" si="325"/>
        <v>0</v>
      </c>
      <c r="BI926" s="593">
        <f t="shared" si="326"/>
        <v>0</v>
      </c>
      <c r="BJ926" s="593">
        <f t="shared" si="327"/>
        <v>0</v>
      </c>
      <c r="BK926" s="593">
        <f t="shared" si="328"/>
        <v>0</v>
      </c>
      <c r="BL926" s="593">
        <f t="shared" si="329"/>
        <v>0</v>
      </c>
      <c r="BM926" s="593">
        <f t="shared" si="330"/>
        <v>0</v>
      </c>
      <c r="BO926" s="593">
        <f t="shared" si="331"/>
        <v>0</v>
      </c>
      <c r="CP926" s="592"/>
      <c r="CQ926" s="592"/>
    </row>
    <row r="927" spans="1:95" ht="37.5" customHeight="1" x14ac:dyDescent="0.15">
      <c r="A927" s="740" t="str">
        <f>IF(B927&lt;&gt;"",設定!$C$4,"")</f>
        <v/>
      </c>
      <c r="B927" s="741" t="str">
        <f t="shared" si="315"/>
        <v/>
      </c>
      <c r="C927" s="445">
        <f t="shared" si="332"/>
        <v>915</v>
      </c>
      <c r="D927" s="768"/>
      <c r="E927" s="422"/>
      <c r="F927" s="423"/>
      <c r="G927" s="424"/>
      <c r="H927" s="425"/>
      <c r="I927" s="426"/>
      <c r="J927" s="675" t="str">
        <f>IFERROR(IF(I927="","",VLOOKUP(I927,国・地域!A:C,2,FALSE)),"正しい番号を入力してください")</f>
        <v/>
      </c>
      <c r="K927" s="676" t="str">
        <f>IFERROR(IF(I927="","",VLOOKUP(I927,国・地域!A:C,3,FALSE)),"正しい番号を入力してください")</f>
        <v/>
      </c>
      <c r="L927" s="382"/>
      <c r="M927" s="429"/>
      <c r="N927" s="430"/>
      <c r="O927" s="430"/>
      <c r="P927" s="430"/>
      <c r="Q927" s="430"/>
      <c r="R927" s="430"/>
      <c r="S927" s="430"/>
      <c r="T927" s="430"/>
      <c r="U927" s="431"/>
      <c r="V927" s="432"/>
      <c r="W927" s="431"/>
      <c r="X927" s="432"/>
      <c r="Y927" s="433"/>
      <c r="Z927" s="434"/>
      <c r="AA927" s="435"/>
      <c r="AB927" s="436"/>
      <c r="AC927" s="435"/>
      <c r="AD927" s="434"/>
      <c r="AE927" s="437"/>
      <c r="AF927" s="436"/>
      <c r="AG927" s="435"/>
      <c r="AH927" s="434"/>
      <c r="AI927" s="437"/>
      <c r="AJ927" s="436"/>
      <c r="AK927" s="435"/>
      <c r="AL927" s="434"/>
      <c r="AM927" s="422"/>
      <c r="AN927" s="424"/>
      <c r="AO927" s="382"/>
      <c r="AP927" s="422"/>
      <c r="AQ927" s="424"/>
      <c r="AR927" s="438"/>
      <c r="AS927" s="439"/>
      <c r="AT927" s="422"/>
      <c r="AU927" s="424"/>
      <c r="AV927" s="438"/>
      <c r="AW927" s="440"/>
      <c r="AX927" s="647" t="str">
        <f t="shared" si="316"/>
        <v/>
      </c>
      <c r="AY927" s="647" t="str">
        <f t="shared" si="317"/>
        <v/>
      </c>
      <c r="BA927" s="593">
        <f t="shared" si="318"/>
        <v>0</v>
      </c>
      <c r="BB927" s="593">
        <f t="shared" si="319"/>
        <v>0</v>
      </c>
      <c r="BC927" s="593">
        <f t="shared" si="320"/>
        <v>0</v>
      </c>
      <c r="BD927" s="593">
        <f t="shared" si="321"/>
        <v>0</v>
      </c>
      <c r="BE927" s="593">
        <f t="shared" si="322"/>
        <v>0</v>
      </c>
      <c r="BF927" s="593">
        <f t="shared" si="323"/>
        <v>0</v>
      </c>
      <c r="BG927" s="593">
        <f t="shared" si="324"/>
        <v>0</v>
      </c>
      <c r="BH927" s="593">
        <f t="shared" si="325"/>
        <v>0</v>
      </c>
      <c r="BI927" s="593">
        <f t="shared" si="326"/>
        <v>0</v>
      </c>
      <c r="BJ927" s="593">
        <f t="shared" si="327"/>
        <v>0</v>
      </c>
      <c r="BK927" s="593">
        <f t="shared" si="328"/>
        <v>0</v>
      </c>
      <c r="BL927" s="593">
        <f t="shared" si="329"/>
        <v>0</v>
      </c>
      <c r="BM927" s="593">
        <f t="shared" si="330"/>
        <v>0</v>
      </c>
      <c r="BO927" s="593">
        <f t="shared" si="331"/>
        <v>0</v>
      </c>
      <c r="CP927" s="592"/>
      <c r="CQ927" s="592"/>
    </row>
    <row r="928" spans="1:95" ht="37.5" customHeight="1" x14ac:dyDescent="0.15">
      <c r="A928" s="740" t="str">
        <f>IF(B928&lt;&gt;"",設定!$C$4,"")</f>
        <v/>
      </c>
      <c r="B928" s="741" t="str">
        <f t="shared" si="315"/>
        <v/>
      </c>
      <c r="C928" s="445">
        <f t="shared" si="332"/>
        <v>916</v>
      </c>
      <c r="D928" s="768"/>
      <c r="E928" s="422"/>
      <c r="F928" s="423"/>
      <c r="G928" s="424"/>
      <c r="H928" s="425"/>
      <c r="I928" s="426"/>
      <c r="J928" s="675" t="str">
        <f>IFERROR(IF(I928="","",VLOOKUP(I928,国・地域!A:C,2,FALSE)),"正しい番号を入力してください")</f>
        <v/>
      </c>
      <c r="K928" s="676" t="str">
        <f>IFERROR(IF(I928="","",VLOOKUP(I928,国・地域!A:C,3,FALSE)),"正しい番号を入力してください")</f>
        <v/>
      </c>
      <c r="L928" s="382"/>
      <c r="M928" s="429"/>
      <c r="N928" s="430"/>
      <c r="O928" s="430"/>
      <c r="P928" s="430"/>
      <c r="Q928" s="430"/>
      <c r="R928" s="430"/>
      <c r="S928" s="430"/>
      <c r="T928" s="430"/>
      <c r="U928" s="431"/>
      <c r="V928" s="432"/>
      <c r="W928" s="431"/>
      <c r="X928" s="432"/>
      <c r="Y928" s="433"/>
      <c r="Z928" s="434"/>
      <c r="AA928" s="435"/>
      <c r="AB928" s="436"/>
      <c r="AC928" s="435"/>
      <c r="AD928" s="434"/>
      <c r="AE928" s="437"/>
      <c r="AF928" s="436"/>
      <c r="AG928" s="435"/>
      <c r="AH928" s="434"/>
      <c r="AI928" s="437"/>
      <c r="AJ928" s="436"/>
      <c r="AK928" s="435"/>
      <c r="AL928" s="434"/>
      <c r="AM928" s="422"/>
      <c r="AN928" s="424"/>
      <c r="AO928" s="382"/>
      <c r="AP928" s="422"/>
      <c r="AQ928" s="424"/>
      <c r="AR928" s="438"/>
      <c r="AS928" s="439"/>
      <c r="AT928" s="422"/>
      <c r="AU928" s="424"/>
      <c r="AV928" s="438"/>
      <c r="AW928" s="440"/>
      <c r="AX928" s="647" t="str">
        <f t="shared" si="316"/>
        <v/>
      </c>
      <c r="AY928" s="647" t="str">
        <f t="shared" si="317"/>
        <v/>
      </c>
      <c r="BA928" s="593">
        <f t="shared" si="318"/>
        <v>0</v>
      </c>
      <c r="BB928" s="593">
        <f t="shared" si="319"/>
        <v>0</v>
      </c>
      <c r="BC928" s="593">
        <f t="shared" si="320"/>
        <v>0</v>
      </c>
      <c r="BD928" s="593">
        <f t="shared" si="321"/>
        <v>0</v>
      </c>
      <c r="BE928" s="593">
        <f t="shared" si="322"/>
        <v>0</v>
      </c>
      <c r="BF928" s="593">
        <f t="shared" si="323"/>
        <v>0</v>
      </c>
      <c r="BG928" s="593">
        <f t="shared" si="324"/>
        <v>0</v>
      </c>
      <c r="BH928" s="593">
        <f t="shared" si="325"/>
        <v>0</v>
      </c>
      <c r="BI928" s="593">
        <f t="shared" si="326"/>
        <v>0</v>
      </c>
      <c r="BJ928" s="593">
        <f t="shared" si="327"/>
        <v>0</v>
      </c>
      <c r="BK928" s="593">
        <f t="shared" si="328"/>
        <v>0</v>
      </c>
      <c r="BL928" s="593">
        <f t="shared" si="329"/>
        <v>0</v>
      </c>
      <c r="BM928" s="593">
        <f t="shared" si="330"/>
        <v>0</v>
      </c>
      <c r="BO928" s="593">
        <f t="shared" si="331"/>
        <v>0</v>
      </c>
      <c r="CP928" s="592"/>
      <c r="CQ928" s="592"/>
    </row>
    <row r="929" spans="1:95" ht="37.5" customHeight="1" x14ac:dyDescent="0.15">
      <c r="A929" s="740" t="str">
        <f>IF(B929&lt;&gt;"",設定!$C$4,"")</f>
        <v/>
      </c>
      <c r="B929" s="741" t="str">
        <f t="shared" si="315"/>
        <v/>
      </c>
      <c r="C929" s="445">
        <f t="shared" si="332"/>
        <v>917</v>
      </c>
      <c r="D929" s="768"/>
      <c r="E929" s="422"/>
      <c r="F929" s="423"/>
      <c r="G929" s="424"/>
      <c r="H929" s="425"/>
      <c r="I929" s="426"/>
      <c r="J929" s="675" t="str">
        <f>IFERROR(IF(I929="","",VLOOKUP(I929,国・地域!A:C,2,FALSE)),"正しい番号を入力してください")</f>
        <v/>
      </c>
      <c r="K929" s="676" t="str">
        <f>IFERROR(IF(I929="","",VLOOKUP(I929,国・地域!A:C,3,FALSE)),"正しい番号を入力してください")</f>
        <v/>
      </c>
      <c r="L929" s="382"/>
      <c r="M929" s="429"/>
      <c r="N929" s="430"/>
      <c r="O929" s="430"/>
      <c r="P929" s="430"/>
      <c r="Q929" s="430"/>
      <c r="R929" s="430"/>
      <c r="S929" s="430"/>
      <c r="T929" s="430"/>
      <c r="U929" s="431"/>
      <c r="V929" s="432"/>
      <c r="W929" s="431"/>
      <c r="X929" s="432"/>
      <c r="Y929" s="433"/>
      <c r="Z929" s="434"/>
      <c r="AA929" s="435"/>
      <c r="AB929" s="436"/>
      <c r="AC929" s="435"/>
      <c r="AD929" s="434"/>
      <c r="AE929" s="437"/>
      <c r="AF929" s="436"/>
      <c r="AG929" s="435"/>
      <c r="AH929" s="434"/>
      <c r="AI929" s="437"/>
      <c r="AJ929" s="436"/>
      <c r="AK929" s="435"/>
      <c r="AL929" s="434"/>
      <c r="AM929" s="422"/>
      <c r="AN929" s="424"/>
      <c r="AO929" s="382"/>
      <c r="AP929" s="422"/>
      <c r="AQ929" s="424"/>
      <c r="AR929" s="438"/>
      <c r="AS929" s="439"/>
      <c r="AT929" s="422"/>
      <c r="AU929" s="424"/>
      <c r="AV929" s="438"/>
      <c r="AW929" s="440"/>
      <c r="AX929" s="647" t="str">
        <f t="shared" si="316"/>
        <v/>
      </c>
      <c r="AY929" s="647" t="str">
        <f t="shared" si="317"/>
        <v/>
      </c>
      <c r="BA929" s="593">
        <f t="shared" si="318"/>
        <v>0</v>
      </c>
      <c r="BB929" s="593">
        <f t="shared" si="319"/>
        <v>0</v>
      </c>
      <c r="BC929" s="593">
        <f t="shared" si="320"/>
        <v>0</v>
      </c>
      <c r="BD929" s="593">
        <f t="shared" si="321"/>
        <v>0</v>
      </c>
      <c r="BE929" s="593">
        <f t="shared" si="322"/>
        <v>0</v>
      </c>
      <c r="BF929" s="593">
        <f t="shared" si="323"/>
        <v>0</v>
      </c>
      <c r="BG929" s="593">
        <f t="shared" si="324"/>
        <v>0</v>
      </c>
      <c r="BH929" s="593">
        <f t="shared" si="325"/>
        <v>0</v>
      </c>
      <c r="BI929" s="593">
        <f t="shared" si="326"/>
        <v>0</v>
      </c>
      <c r="BJ929" s="593">
        <f t="shared" si="327"/>
        <v>0</v>
      </c>
      <c r="BK929" s="593">
        <f t="shared" si="328"/>
        <v>0</v>
      </c>
      <c r="BL929" s="593">
        <f t="shared" si="329"/>
        <v>0</v>
      </c>
      <c r="BM929" s="593">
        <f t="shared" si="330"/>
        <v>0</v>
      </c>
      <c r="BO929" s="593">
        <f t="shared" si="331"/>
        <v>0</v>
      </c>
      <c r="CP929" s="592"/>
      <c r="CQ929" s="592"/>
    </row>
    <row r="930" spans="1:95" ht="37.5" customHeight="1" x14ac:dyDescent="0.15">
      <c r="A930" s="740" t="str">
        <f>IF(B930&lt;&gt;"",設定!$C$4,"")</f>
        <v/>
      </c>
      <c r="B930" s="741" t="str">
        <f t="shared" si="315"/>
        <v/>
      </c>
      <c r="C930" s="445">
        <f t="shared" si="332"/>
        <v>918</v>
      </c>
      <c r="D930" s="768"/>
      <c r="E930" s="422"/>
      <c r="F930" s="423"/>
      <c r="G930" s="424"/>
      <c r="H930" s="425"/>
      <c r="I930" s="426"/>
      <c r="J930" s="675" t="str">
        <f>IFERROR(IF(I930="","",VLOOKUP(I930,国・地域!A:C,2,FALSE)),"正しい番号を入力してください")</f>
        <v/>
      </c>
      <c r="K930" s="676" t="str">
        <f>IFERROR(IF(I930="","",VLOOKUP(I930,国・地域!A:C,3,FALSE)),"正しい番号を入力してください")</f>
        <v/>
      </c>
      <c r="L930" s="382"/>
      <c r="M930" s="429"/>
      <c r="N930" s="430"/>
      <c r="O930" s="430"/>
      <c r="P930" s="430"/>
      <c r="Q930" s="430"/>
      <c r="R930" s="430"/>
      <c r="S930" s="430"/>
      <c r="T930" s="430"/>
      <c r="U930" s="431"/>
      <c r="V930" s="432"/>
      <c r="W930" s="431"/>
      <c r="X930" s="432"/>
      <c r="Y930" s="433"/>
      <c r="Z930" s="434"/>
      <c r="AA930" s="435"/>
      <c r="AB930" s="436"/>
      <c r="AC930" s="435"/>
      <c r="AD930" s="434"/>
      <c r="AE930" s="437"/>
      <c r="AF930" s="436"/>
      <c r="AG930" s="435"/>
      <c r="AH930" s="434"/>
      <c r="AI930" s="437"/>
      <c r="AJ930" s="436"/>
      <c r="AK930" s="435"/>
      <c r="AL930" s="434"/>
      <c r="AM930" s="422"/>
      <c r="AN930" s="424"/>
      <c r="AO930" s="382"/>
      <c r="AP930" s="422"/>
      <c r="AQ930" s="424"/>
      <c r="AR930" s="438"/>
      <c r="AS930" s="439"/>
      <c r="AT930" s="422"/>
      <c r="AU930" s="424"/>
      <c r="AV930" s="438"/>
      <c r="AW930" s="440"/>
      <c r="AX930" s="647" t="str">
        <f t="shared" si="316"/>
        <v/>
      </c>
      <c r="AY930" s="647" t="str">
        <f t="shared" si="317"/>
        <v/>
      </c>
      <c r="BA930" s="593">
        <f t="shared" si="318"/>
        <v>0</v>
      </c>
      <c r="BB930" s="593">
        <f t="shared" si="319"/>
        <v>0</v>
      </c>
      <c r="BC930" s="593">
        <f t="shared" si="320"/>
        <v>0</v>
      </c>
      <c r="BD930" s="593">
        <f t="shared" si="321"/>
        <v>0</v>
      </c>
      <c r="BE930" s="593">
        <f t="shared" si="322"/>
        <v>0</v>
      </c>
      <c r="BF930" s="593">
        <f t="shared" si="323"/>
        <v>0</v>
      </c>
      <c r="BG930" s="593">
        <f t="shared" si="324"/>
        <v>0</v>
      </c>
      <c r="BH930" s="593">
        <f t="shared" si="325"/>
        <v>0</v>
      </c>
      <c r="BI930" s="593">
        <f t="shared" si="326"/>
        <v>0</v>
      </c>
      <c r="BJ930" s="593">
        <f t="shared" si="327"/>
        <v>0</v>
      </c>
      <c r="BK930" s="593">
        <f t="shared" si="328"/>
        <v>0</v>
      </c>
      <c r="BL930" s="593">
        <f t="shared" si="329"/>
        <v>0</v>
      </c>
      <c r="BM930" s="593">
        <f t="shared" si="330"/>
        <v>0</v>
      </c>
      <c r="BO930" s="593">
        <f t="shared" si="331"/>
        <v>0</v>
      </c>
      <c r="CP930" s="592"/>
      <c r="CQ930" s="592"/>
    </row>
    <row r="931" spans="1:95" ht="37.5" customHeight="1" x14ac:dyDescent="0.15">
      <c r="A931" s="740" t="str">
        <f>IF(B931&lt;&gt;"",設定!$C$4,"")</f>
        <v/>
      </c>
      <c r="B931" s="741" t="str">
        <f t="shared" si="315"/>
        <v/>
      </c>
      <c r="C931" s="445">
        <f t="shared" si="332"/>
        <v>919</v>
      </c>
      <c r="D931" s="768"/>
      <c r="E931" s="422"/>
      <c r="F931" s="423"/>
      <c r="G931" s="424"/>
      <c r="H931" s="425"/>
      <c r="I931" s="426"/>
      <c r="J931" s="675" t="str">
        <f>IFERROR(IF(I931="","",VLOOKUP(I931,国・地域!A:C,2,FALSE)),"正しい番号を入力してください")</f>
        <v/>
      </c>
      <c r="K931" s="676" t="str">
        <f>IFERROR(IF(I931="","",VLOOKUP(I931,国・地域!A:C,3,FALSE)),"正しい番号を入力してください")</f>
        <v/>
      </c>
      <c r="L931" s="382"/>
      <c r="M931" s="429"/>
      <c r="N931" s="430"/>
      <c r="O931" s="430"/>
      <c r="P931" s="430"/>
      <c r="Q931" s="430"/>
      <c r="R931" s="430"/>
      <c r="S931" s="430"/>
      <c r="T931" s="430"/>
      <c r="U931" s="431"/>
      <c r="V931" s="432"/>
      <c r="W931" s="431"/>
      <c r="X931" s="432"/>
      <c r="Y931" s="433"/>
      <c r="Z931" s="434"/>
      <c r="AA931" s="435"/>
      <c r="AB931" s="436"/>
      <c r="AC931" s="435"/>
      <c r="AD931" s="434"/>
      <c r="AE931" s="437"/>
      <c r="AF931" s="436"/>
      <c r="AG931" s="435"/>
      <c r="AH931" s="434"/>
      <c r="AI931" s="437"/>
      <c r="AJ931" s="436"/>
      <c r="AK931" s="435"/>
      <c r="AL931" s="434"/>
      <c r="AM931" s="422"/>
      <c r="AN931" s="424"/>
      <c r="AO931" s="382"/>
      <c r="AP931" s="422"/>
      <c r="AQ931" s="424"/>
      <c r="AR931" s="438"/>
      <c r="AS931" s="439"/>
      <c r="AT931" s="422"/>
      <c r="AU931" s="424"/>
      <c r="AV931" s="438"/>
      <c r="AW931" s="440"/>
      <c r="AX931" s="647" t="str">
        <f t="shared" si="316"/>
        <v/>
      </c>
      <c r="AY931" s="647" t="str">
        <f t="shared" si="317"/>
        <v/>
      </c>
      <c r="BA931" s="593">
        <f t="shared" si="318"/>
        <v>0</v>
      </c>
      <c r="BB931" s="593">
        <f t="shared" si="319"/>
        <v>0</v>
      </c>
      <c r="BC931" s="593">
        <f t="shared" si="320"/>
        <v>0</v>
      </c>
      <c r="BD931" s="593">
        <f t="shared" si="321"/>
        <v>0</v>
      </c>
      <c r="BE931" s="593">
        <f t="shared" si="322"/>
        <v>0</v>
      </c>
      <c r="BF931" s="593">
        <f t="shared" si="323"/>
        <v>0</v>
      </c>
      <c r="BG931" s="593">
        <f t="shared" si="324"/>
        <v>0</v>
      </c>
      <c r="BH931" s="593">
        <f t="shared" si="325"/>
        <v>0</v>
      </c>
      <c r="BI931" s="593">
        <f t="shared" si="326"/>
        <v>0</v>
      </c>
      <c r="BJ931" s="593">
        <f t="shared" si="327"/>
        <v>0</v>
      </c>
      <c r="BK931" s="593">
        <f t="shared" si="328"/>
        <v>0</v>
      </c>
      <c r="BL931" s="593">
        <f t="shared" si="329"/>
        <v>0</v>
      </c>
      <c r="BM931" s="593">
        <f t="shared" si="330"/>
        <v>0</v>
      </c>
      <c r="BO931" s="593">
        <f t="shared" si="331"/>
        <v>0</v>
      </c>
      <c r="CP931" s="592"/>
      <c r="CQ931" s="592"/>
    </row>
    <row r="932" spans="1:95" ht="37.5" customHeight="1" x14ac:dyDescent="0.15">
      <c r="A932" s="740" t="str">
        <f>IF(B932&lt;&gt;"",設定!$C$4,"")</f>
        <v/>
      </c>
      <c r="B932" s="741" t="str">
        <f t="shared" si="315"/>
        <v/>
      </c>
      <c r="C932" s="445">
        <f t="shared" si="332"/>
        <v>920</v>
      </c>
      <c r="D932" s="768"/>
      <c r="E932" s="422"/>
      <c r="F932" s="423"/>
      <c r="G932" s="424"/>
      <c r="H932" s="425"/>
      <c r="I932" s="426"/>
      <c r="J932" s="675" t="str">
        <f>IFERROR(IF(I932="","",VLOOKUP(I932,国・地域!A:C,2,FALSE)),"正しい番号を入力してください")</f>
        <v/>
      </c>
      <c r="K932" s="676" t="str">
        <f>IFERROR(IF(I932="","",VLOOKUP(I932,国・地域!A:C,3,FALSE)),"正しい番号を入力してください")</f>
        <v/>
      </c>
      <c r="L932" s="382"/>
      <c r="M932" s="429"/>
      <c r="N932" s="430"/>
      <c r="O932" s="430"/>
      <c r="P932" s="430"/>
      <c r="Q932" s="430"/>
      <c r="R932" s="430"/>
      <c r="S932" s="430"/>
      <c r="T932" s="430"/>
      <c r="U932" s="431"/>
      <c r="V932" s="432"/>
      <c r="W932" s="431"/>
      <c r="X932" s="432"/>
      <c r="Y932" s="433"/>
      <c r="Z932" s="434"/>
      <c r="AA932" s="435"/>
      <c r="AB932" s="436"/>
      <c r="AC932" s="435"/>
      <c r="AD932" s="434"/>
      <c r="AE932" s="437"/>
      <c r="AF932" s="436"/>
      <c r="AG932" s="435"/>
      <c r="AH932" s="434"/>
      <c r="AI932" s="437"/>
      <c r="AJ932" s="436"/>
      <c r="AK932" s="435"/>
      <c r="AL932" s="434"/>
      <c r="AM932" s="422"/>
      <c r="AN932" s="424"/>
      <c r="AO932" s="382"/>
      <c r="AP932" s="422"/>
      <c r="AQ932" s="424"/>
      <c r="AR932" s="438"/>
      <c r="AS932" s="439"/>
      <c r="AT932" s="422"/>
      <c r="AU932" s="424"/>
      <c r="AV932" s="438"/>
      <c r="AW932" s="440"/>
      <c r="AX932" s="647" t="str">
        <f t="shared" si="316"/>
        <v/>
      </c>
      <c r="AY932" s="647" t="str">
        <f t="shared" si="317"/>
        <v/>
      </c>
      <c r="BA932" s="593">
        <f t="shared" si="318"/>
        <v>0</v>
      </c>
      <c r="BB932" s="593">
        <f t="shared" si="319"/>
        <v>0</v>
      </c>
      <c r="BC932" s="593">
        <f t="shared" si="320"/>
        <v>0</v>
      </c>
      <c r="BD932" s="593">
        <f t="shared" si="321"/>
        <v>0</v>
      </c>
      <c r="BE932" s="593">
        <f t="shared" si="322"/>
        <v>0</v>
      </c>
      <c r="BF932" s="593">
        <f t="shared" si="323"/>
        <v>0</v>
      </c>
      <c r="BG932" s="593">
        <f t="shared" si="324"/>
        <v>0</v>
      </c>
      <c r="BH932" s="593">
        <f t="shared" si="325"/>
        <v>0</v>
      </c>
      <c r="BI932" s="593">
        <f t="shared" si="326"/>
        <v>0</v>
      </c>
      <c r="BJ932" s="593">
        <f t="shared" si="327"/>
        <v>0</v>
      </c>
      <c r="BK932" s="593">
        <f t="shared" si="328"/>
        <v>0</v>
      </c>
      <c r="BL932" s="593">
        <f t="shared" si="329"/>
        <v>0</v>
      </c>
      <c r="BM932" s="593">
        <f t="shared" si="330"/>
        <v>0</v>
      </c>
      <c r="BO932" s="593">
        <f t="shared" si="331"/>
        <v>0</v>
      </c>
      <c r="CP932" s="592"/>
      <c r="CQ932" s="592"/>
    </row>
    <row r="933" spans="1:95" ht="37.5" customHeight="1" x14ac:dyDescent="0.15">
      <c r="A933" s="740" t="str">
        <f>IF(B933&lt;&gt;"",設定!$C$4,"")</f>
        <v/>
      </c>
      <c r="B933" s="741" t="str">
        <f t="shared" si="315"/>
        <v/>
      </c>
      <c r="C933" s="445">
        <f t="shared" si="332"/>
        <v>921</v>
      </c>
      <c r="D933" s="768"/>
      <c r="E933" s="422"/>
      <c r="F933" s="423"/>
      <c r="G933" s="424"/>
      <c r="H933" s="425"/>
      <c r="I933" s="426"/>
      <c r="J933" s="675" t="str">
        <f>IFERROR(IF(I933="","",VLOOKUP(I933,国・地域!A:C,2,FALSE)),"正しい番号を入力してください")</f>
        <v/>
      </c>
      <c r="K933" s="676" t="str">
        <f>IFERROR(IF(I933="","",VLOOKUP(I933,国・地域!A:C,3,FALSE)),"正しい番号を入力してください")</f>
        <v/>
      </c>
      <c r="L933" s="382"/>
      <c r="M933" s="429"/>
      <c r="N933" s="430"/>
      <c r="O933" s="430"/>
      <c r="P933" s="430"/>
      <c r="Q933" s="430"/>
      <c r="R933" s="430"/>
      <c r="S933" s="430"/>
      <c r="T933" s="430"/>
      <c r="U933" s="431"/>
      <c r="V933" s="432"/>
      <c r="W933" s="431"/>
      <c r="X933" s="432"/>
      <c r="Y933" s="433"/>
      <c r="Z933" s="434"/>
      <c r="AA933" s="435"/>
      <c r="AB933" s="436"/>
      <c r="AC933" s="435"/>
      <c r="AD933" s="434"/>
      <c r="AE933" s="437"/>
      <c r="AF933" s="436"/>
      <c r="AG933" s="435"/>
      <c r="AH933" s="434"/>
      <c r="AI933" s="437"/>
      <c r="AJ933" s="436"/>
      <c r="AK933" s="435"/>
      <c r="AL933" s="434"/>
      <c r="AM933" s="422"/>
      <c r="AN933" s="424"/>
      <c r="AO933" s="382"/>
      <c r="AP933" s="422"/>
      <c r="AQ933" s="424"/>
      <c r="AR933" s="438"/>
      <c r="AS933" s="439"/>
      <c r="AT933" s="422"/>
      <c r="AU933" s="424"/>
      <c r="AV933" s="438"/>
      <c r="AW933" s="440"/>
      <c r="AX933" s="647" t="str">
        <f t="shared" si="316"/>
        <v/>
      </c>
      <c r="AY933" s="647" t="str">
        <f t="shared" si="317"/>
        <v/>
      </c>
      <c r="BA933" s="593">
        <f t="shared" si="318"/>
        <v>0</v>
      </c>
      <c r="BB933" s="593">
        <f t="shared" si="319"/>
        <v>0</v>
      </c>
      <c r="BC933" s="593">
        <f t="shared" si="320"/>
        <v>0</v>
      </c>
      <c r="BD933" s="593">
        <f t="shared" si="321"/>
        <v>0</v>
      </c>
      <c r="BE933" s="593">
        <f t="shared" si="322"/>
        <v>0</v>
      </c>
      <c r="BF933" s="593">
        <f t="shared" si="323"/>
        <v>0</v>
      </c>
      <c r="BG933" s="593">
        <f t="shared" si="324"/>
        <v>0</v>
      </c>
      <c r="BH933" s="593">
        <f t="shared" si="325"/>
        <v>0</v>
      </c>
      <c r="BI933" s="593">
        <f t="shared" si="326"/>
        <v>0</v>
      </c>
      <c r="BJ933" s="593">
        <f t="shared" si="327"/>
        <v>0</v>
      </c>
      <c r="BK933" s="593">
        <f t="shared" si="328"/>
        <v>0</v>
      </c>
      <c r="BL933" s="593">
        <f t="shared" si="329"/>
        <v>0</v>
      </c>
      <c r="BM933" s="593">
        <f t="shared" si="330"/>
        <v>0</v>
      </c>
      <c r="BO933" s="593">
        <f t="shared" si="331"/>
        <v>0</v>
      </c>
      <c r="CP933" s="592"/>
      <c r="CQ933" s="592"/>
    </row>
    <row r="934" spans="1:95" ht="37.5" customHeight="1" x14ac:dyDescent="0.15">
      <c r="A934" s="740" t="str">
        <f>IF(B934&lt;&gt;"",設定!$C$4,"")</f>
        <v/>
      </c>
      <c r="B934" s="741" t="str">
        <f t="shared" si="315"/>
        <v/>
      </c>
      <c r="C934" s="445">
        <f t="shared" si="332"/>
        <v>922</v>
      </c>
      <c r="D934" s="768"/>
      <c r="E934" s="422"/>
      <c r="F934" s="423"/>
      <c r="G934" s="424"/>
      <c r="H934" s="425"/>
      <c r="I934" s="426"/>
      <c r="J934" s="675" t="str">
        <f>IFERROR(IF(I934="","",VLOOKUP(I934,国・地域!A:C,2,FALSE)),"正しい番号を入力してください")</f>
        <v/>
      </c>
      <c r="K934" s="676" t="str">
        <f>IFERROR(IF(I934="","",VLOOKUP(I934,国・地域!A:C,3,FALSE)),"正しい番号を入力してください")</f>
        <v/>
      </c>
      <c r="L934" s="382"/>
      <c r="M934" s="429"/>
      <c r="N934" s="430"/>
      <c r="O934" s="430"/>
      <c r="P934" s="430"/>
      <c r="Q934" s="430"/>
      <c r="R934" s="430"/>
      <c r="S934" s="430"/>
      <c r="T934" s="430"/>
      <c r="U934" s="431"/>
      <c r="V934" s="432"/>
      <c r="W934" s="431"/>
      <c r="X934" s="432"/>
      <c r="Y934" s="433"/>
      <c r="Z934" s="434"/>
      <c r="AA934" s="435"/>
      <c r="AB934" s="436"/>
      <c r="AC934" s="435"/>
      <c r="AD934" s="434"/>
      <c r="AE934" s="437"/>
      <c r="AF934" s="436"/>
      <c r="AG934" s="435"/>
      <c r="AH934" s="434"/>
      <c r="AI934" s="437"/>
      <c r="AJ934" s="436"/>
      <c r="AK934" s="435"/>
      <c r="AL934" s="434"/>
      <c r="AM934" s="422"/>
      <c r="AN934" s="424"/>
      <c r="AO934" s="382"/>
      <c r="AP934" s="422"/>
      <c r="AQ934" s="424"/>
      <c r="AR934" s="438"/>
      <c r="AS934" s="439"/>
      <c r="AT934" s="422"/>
      <c r="AU934" s="424"/>
      <c r="AV934" s="438"/>
      <c r="AW934" s="440"/>
      <c r="AX934" s="647" t="str">
        <f t="shared" si="316"/>
        <v/>
      </c>
      <c r="AY934" s="647" t="str">
        <f t="shared" si="317"/>
        <v/>
      </c>
      <c r="BA934" s="593">
        <f t="shared" si="318"/>
        <v>0</v>
      </c>
      <c r="BB934" s="593">
        <f t="shared" si="319"/>
        <v>0</v>
      </c>
      <c r="BC934" s="593">
        <f t="shared" si="320"/>
        <v>0</v>
      </c>
      <c r="BD934" s="593">
        <f t="shared" si="321"/>
        <v>0</v>
      </c>
      <c r="BE934" s="593">
        <f t="shared" si="322"/>
        <v>0</v>
      </c>
      <c r="BF934" s="593">
        <f t="shared" si="323"/>
        <v>0</v>
      </c>
      <c r="BG934" s="593">
        <f t="shared" si="324"/>
        <v>0</v>
      </c>
      <c r="BH934" s="593">
        <f t="shared" si="325"/>
        <v>0</v>
      </c>
      <c r="BI934" s="593">
        <f t="shared" si="326"/>
        <v>0</v>
      </c>
      <c r="BJ934" s="593">
        <f t="shared" si="327"/>
        <v>0</v>
      </c>
      <c r="BK934" s="593">
        <f t="shared" si="328"/>
        <v>0</v>
      </c>
      <c r="BL934" s="593">
        <f t="shared" si="329"/>
        <v>0</v>
      </c>
      <c r="BM934" s="593">
        <f t="shared" si="330"/>
        <v>0</v>
      </c>
      <c r="BO934" s="593">
        <f t="shared" si="331"/>
        <v>0</v>
      </c>
      <c r="CP934" s="592"/>
      <c r="CQ934" s="592"/>
    </row>
    <row r="935" spans="1:95" ht="37.5" customHeight="1" x14ac:dyDescent="0.15">
      <c r="A935" s="740" t="str">
        <f>IF(B935&lt;&gt;"",設定!$C$4,"")</f>
        <v/>
      </c>
      <c r="B935" s="741" t="str">
        <f t="shared" si="315"/>
        <v/>
      </c>
      <c r="C935" s="445">
        <f t="shared" si="332"/>
        <v>923</v>
      </c>
      <c r="D935" s="768"/>
      <c r="E935" s="422"/>
      <c r="F935" s="423"/>
      <c r="G935" s="424"/>
      <c r="H935" s="425"/>
      <c r="I935" s="426"/>
      <c r="J935" s="675" t="str">
        <f>IFERROR(IF(I935="","",VLOOKUP(I935,国・地域!A:C,2,FALSE)),"正しい番号を入力してください")</f>
        <v/>
      </c>
      <c r="K935" s="676" t="str">
        <f>IFERROR(IF(I935="","",VLOOKUP(I935,国・地域!A:C,3,FALSE)),"正しい番号を入力してください")</f>
        <v/>
      </c>
      <c r="L935" s="382"/>
      <c r="M935" s="429"/>
      <c r="N935" s="430"/>
      <c r="O935" s="430"/>
      <c r="P935" s="430"/>
      <c r="Q935" s="430"/>
      <c r="R935" s="430"/>
      <c r="S935" s="430"/>
      <c r="T935" s="430"/>
      <c r="U935" s="431"/>
      <c r="V935" s="432"/>
      <c r="W935" s="431"/>
      <c r="X935" s="432"/>
      <c r="Y935" s="433"/>
      <c r="Z935" s="434"/>
      <c r="AA935" s="435"/>
      <c r="AB935" s="436"/>
      <c r="AC935" s="435"/>
      <c r="AD935" s="434"/>
      <c r="AE935" s="437"/>
      <c r="AF935" s="436"/>
      <c r="AG935" s="435"/>
      <c r="AH935" s="434"/>
      <c r="AI935" s="437"/>
      <c r="AJ935" s="436"/>
      <c r="AK935" s="435"/>
      <c r="AL935" s="434"/>
      <c r="AM935" s="422"/>
      <c r="AN935" s="424"/>
      <c r="AO935" s="382"/>
      <c r="AP935" s="422"/>
      <c r="AQ935" s="424"/>
      <c r="AR935" s="438"/>
      <c r="AS935" s="439"/>
      <c r="AT935" s="422"/>
      <c r="AU935" s="424"/>
      <c r="AV935" s="438"/>
      <c r="AW935" s="440"/>
      <c r="AX935" s="647" t="str">
        <f t="shared" si="316"/>
        <v/>
      </c>
      <c r="AY935" s="647" t="str">
        <f t="shared" si="317"/>
        <v/>
      </c>
      <c r="BA935" s="593">
        <f t="shared" si="318"/>
        <v>0</v>
      </c>
      <c r="BB935" s="593">
        <f t="shared" si="319"/>
        <v>0</v>
      </c>
      <c r="BC935" s="593">
        <f t="shared" si="320"/>
        <v>0</v>
      </c>
      <c r="BD935" s="593">
        <f t="shared" si="321"/>
        <v>0</v>
      </c>
      <c r="BE935" s="593">
        <f t="shared" si="322"/>
        <v>0</v>
      </c>
      <c r="BF935" s="593">
        <f t="shared" si="323"/>
        <v>0</v>
      </c>
      <c r="BG935" s="593">
        <f t="shared" si="324"/>
        <v>0</v>
      </c>
      <c r="BH935" s="593">
        <f t="shared" si="325"/>
        <v>0</v>
      </c>
      <c r="BI935" s="593">
        <f t="shared" si="326"/>
        <v>0</v>
      </c>
      <c r="BJ935" s="593">
        <f t="shared" si="327"/>
        <v>0</v>
      </c>
      <c r="BK935" s="593">
        <f t="shared" si="328"/>
        <v>0</v>
      </c>
      <c r="BL935" s="593">
        <f t="shared" si="329"/>
        <v>0</v>
      </c>
      <c r="BM935" s="593">
        <f t="shared" si="330"/>
        <v>0</v>
      </c>
      <c r="BO935" s="593">
        <f t="shared" si="331"/>
        <v>0</v>
      </c>
      <c r="CP935" s="592"/>
      <c r="CQ935" s="592"/>
    </row>
    <row r="936" spans="1:95" ht="37.5" customHeight="1" x14ac:dyDescent="0.15">
      <c r="A936" s="740" t="str">
        <f>IF(B936&lt;&gt;"",設定!$C$4,"")</f>
        <v/>
      </c>
      <c r="B936" s="741" t="str">
        <f t="shared" si="315"/>
        <v/>
      </c>
      <c r="C936" s="445">
        <f t="shared" si="332"/>
        <v>924</v>
      </c>
      <c r="D936" s="768"/>
      <c r="E936" s="422"/>
      <c r="F936" s="423"/>
      <c r="G936" s="424"/>
      <c r="H936" s="425"/>
      <c r="I936" s="426"/>
      <c r="J936" s="675" t="str">
        <f>IFERROR(IF(I936="","",VLOOKUP(I936,国・地域!A:C,2,FALSE)),"正しい番号を入力してください")</f>
        <v/>
      </c>
      <c r="K936" s="676" t="str">
        <f>IFERROR(IF(I936="","",VLOOKUP(I936,国・地域!A:C,3,FALSE)),"正しい番号を入力してください")</f>
        <v/>
      </c>
      <c r="L936" s="382"/>
      <c r="M936" s="429"/>
      <c r="N936" s="430"/>
      <c r="O936" s="430"/>
      <c r="P936" s="430"/>
      <c r="Q936" s="430"/>
      <c r="R936" s="430"/>
      <c r="S936" s="430"/>
      <c r="T936" s="430"/>
      <c r="U936" s="431"/>
      <c r="V936" s="432"/>
      <c r="W936" s="431"/>
      <c r="X936" s="432"/>
      <c r="Y936" s="433"/>
      <c r="Z936" s="434"/>
      <c r="AA936" s="435"/>
      <c r="AB936" s="436"/>
      <c r="AC936" s="435"/>
      <c r="AD936" s="434"/>
      <c r="AE936" s="437"/>
      <c r="AF936" s="436"/>
      <c r="AG936" s="435"/>
      <c r="AH936" s="434"/>
      <c r="AI936" s="437"/>
      <c r="AJ936" s="436"/>
      <c r="AK936" s="435"/>
      <c r="AL936" s="434"/>
      <c r="AM936" s="422"/>
      <c r="AN936" s="424"/>
      <c r="AO936" s="382"/>
      <c r="AP936" s="422"/>
      <c r="AQ936" s="424"/>
      <c r="AR936" s="438"/>
      <c r="AS936" s="439"/>
      <c r="AT936" s="422"/>
      <c r="AU936" s="424"/>
      <c r="AV936" s="438"/>
      <c r="AW936" s="440"/>
      <c r="AX936" s="647" t="str">
        <f t="shared" si="316"/>
        <v/>
      </c>
      <c r="AY936" s="647" t="str">
        <f t="shared" si="317"/>
        <v/>
      </c>
      <c r="BA936" s="593">
        <f t="shared" si="318"/>
        <v>0</v>
      </c>
      <c r="BB936" s="593">
        <f t="shared" si="319"/>
        <v>0</v>
      </c>
      <c r="BC936" s="593">
        <f t="shared" si="320"/>
        <v>0</v>
      </c>
      <c r="BD936" s="593">
        <f t="shared" si="321"/>
        <v>0</v>
      </c>
      <c r="BE936" s="593">
        <f t="shared" si="322"/>
        <v>0</v>
      </c>
      <c r="BF936" s="593">
        <f t="shared" si="323"/>
        <v>0</v>
      </c>
      <c r="BG936" s="593">
        <f t="shared" si="324"/>
        <v>0</v>
      </c>
      <c r="BH936" s="593">
        <f t="shared" si="325"/>
        <v>0</v>
      </c>
      <c r="BI936" s="593">
        <f t="shared" si="326"/>
        <v>0</v>
      </c>
      <c r="BJ936" s="593">
        <f t="shared" si="327"/>
        <v>0</v>
      </c>
      <c r="BK936" s="593">
        <f t="shared" si="328"/>
        <v>0</v>
      </c>
      <c r="BL936" s="593">
        <f t="shared" si="329"/>
        <v>0</v>
      </c>
      <c r="BM936" s="593">
        <f t="shared" si="330"/>
        <v>0</v>
      </c>
      <c r="BO936" s="593">
        <f t="shared" si="331"/>
        <v>0</v>
      </c>
      <c r="CP936" s="592"/>
      <c r="CQ936" s="592"/>
    </row>
    <row r="937" spans="1:95" ht="37.5" customHeight="1" x14ac:dyDescent="0.15">
      <c r="A937" s="740" t="str">
        <f>IF(B937&lt;&gt;"",設定!$C$4,"")</f>
        <v/>
      </c>
      <c r="B937" s="741" t="str">
        <f t="shared" si="315"/>
        <v/>
      </c>
      <c r="C937" s="445">
        <f t="shared" si="332"/>
        <v>925</v>
      </c>
      <c r="D937" s="768"/>
      <c r="E937" s="422"/>
      <c r="F937" s="423"/>
      <c r="G937" s="424"/>
      <c r="H937" s="425"/>
      <c r="I937" s="426"/>
      <c r="J937" s="675" t="str">
        <f>IFERROR(IF(I937="","",VLOOKUP(I937,国・地域!A:C,2,FALSE)),"正しい番号を入力してください")</f>
        <v/>
      </c>
      <c r="K937" s="676" t="str">
        <f>IFERROR(IF(I937="","",VLOOKUP(I937,国・地域!A:C,3,FALSE)),"正しい番号を入力してください")</f>
        <v/>
      </c>
      <c r="L937" s="382"/>
      <c r="M937" s="429"/>
      <c r="N937" s="430"/>
      <c r="O937" s="430"/>
      <c r="P937" s="430"/>
      <c r="Q937" s="430"/>
      <c r="R937" s="430"/>
      <c r="S937" s="430"/>
      <c r="T937" s="430"/>
      <c r="U937" s="431"/>
      <c r="V937" s="432"/>
      <c r="W937" s="431"/>
      <c r="X937" s="432"/>
      <c r="Y937" s="433"/>
      <c r="Z937" s="434"/>
      <c r="AA937" s="435"/>
      <c r="AB937" s="436"/>
      <c r="AC937" s="435"/>
      <c r="AD937" s="434"/>
      <c r="AE937" s="437"/>
      <c r="AF937" s="436"/>
      <c r="AG937" s="435"/>
      <c r="AH937" s="434"/>
      <c r="AI937" s="437"/>
      <c r="AJ937" s="436"/>
      <c r="AK937" s="435"/>
      <c r="AL937" s="434"/>
      <c r="AM937" s="422"/>
      <c r="AN937" s="424"/>
      <c r="AO937" s="382"/>
      <c r="AP937" s="422"/>
      <c r="AQ937" s="424"/>
      <c r="AR937" s="438"/>
      <c r="AS937" s="439"/>
      <c r="AT937" s="422"/>
      <c r="AU937" s="424"/>
      <c r="AV937" s="438"/>
      <c r="AW937" s="440"/>
      <c r="AX937" s="647" t="str">
        <f t="shared" si="316"/>
        <v/>
      </c>
      <c r="AY937" s="647" t="str">
        <f t="shared" si="317"/>
        <v/>
      </c>
      <c r="BA937" s="593">
        <f t="shared" si="318"/>
        <v>0</v>
      </c>
      <c r="BB937" s="593">
        <f t="shared" si="319"/>
        <v>0</v>
      </c>
      <c r="BC937" s="593">
        <f t="shared" si="320"/>
        <v>0</v>
      </c>
      <c r="BD937" s="593">
        <f t="shared" si="321"/>
        <v>0</v>
      </c>
      <c r="BE937" s="593">
        <f t="shared" si="322"/>
        <v>0</v>
      </c>
      <c r="BF937" s="593">
        <f t="shared" si="323"/>
        <v>0</v>
      </c>
      <c r="BG937" s="593">
        <f t="shared" si="324"/>
        <v>0</v>
      </c>
      <c r="BH937" s="593">
        <f t="shared" si="325"/>
        <v>0</v>
      </c>
      <c r="BI937" s="593">
        <f t="shared" si="326"/>
        <v>0</v>
      </c>
      <c r="BJ937" s="593">
        <f t="shared" si="327"/>
        <v>0</v>
      </c>
      <c r="BK937" s="593">
        <f t="shared" si="328"/>
        <v>0</v>
      </c>
      <c r="BL937" s="593">
        <f t="shared" si="329"/>
        <v>0</v>
      </c>
      <c r="BM937" s="593">
        <f t="shared" si="330"/>
        <v>0</v>
      </c>
      <c r="BO937" s="593">
        <f t="shared" si="331"/>
        <v>0</v>
      </c>
      <c r="CP937" s="592"/>
      <c r="CQ937" s="592"/>
    </row>
    <row r="938" spans="1:95" ht="37.5" customHeight="1" x14ac:dyDescent="0.15">
      <c r="A938" s="740" t="str">
        <f>IF(B938&lt;&gt;"",設定!$C$4,"")</f>
        <v/>
      </c>
      <c r="B938" s="741" t="str">
        <f t="shared" si="315"/>
        <v/>
      </c>
      <c r="C938" s="445">
        <f t="shared" si="332"/>
        <v>926</v>
      </c>
      <c r="D938" s="768"/>
      <c r="E938" s="422"/>
      <c r="F938" s="423"/>
      <c r="G938" s="424"/>
      <c r="H938" s="425"/>
      <c r="I938" s="426"/>
      <c r="J938" s="675" t="str">
        <f>IFERROR(IF(I938="","",VLOOKUP(I938,国・地域!A:C,2,FALSE)),"正しい番号を入力してください")</f>
        <v/>
      </c>
      <c r="K938" s="676" t="str">
        <f>IFERROR(IF(I938="","",VLOOKUP(I938,国・地域!A:C,3,FALSE)),"正しい番号を入力してください")</f>
        <v/>
      </c>
      <c r="L938" s="382"/>
      <c r="M938" s="429"/>
      <c r="N938" s="430"/>
      <c r="O938" s="430"/>
      <c r="P938" s="430"/>
      <c r="Q938" s="430"/>
      <c r="R938" s="430"/>
      <c r="S938" s="430"/>
      <c r="T938" s="430"/>
      <c r="U938" s="431"/>
      <c r="V938" s="432"/>
      <c r="W938" s="431"/>
      <c r="X938" s="432"/>
      <c r="Y938" s="433"/>
      <c r="Z938" s="434"/>
      <c r="AA938" s="435"/>
      <c r="AB938" s="436"/>
      <c r="AC938" s="435"/>
      <c r="AD938" s="434"/>
      <c r="AE938" s="437"/>
      <c r="AF938" s="436"/>
      <c r="AG938" s="435"/>
      <c r="AH938" s="434"/>
      <c r="AI938" s="437"/>
      <c r="AJ938" s="436"/>
      <c r="AK938" s="435"/>
      <c r="AL938" s="434"/>
      <c r="AM938" s="422"/>
      <c r="AN938" s="424"/>
      <c r="AO938" s="382"/>
      <c r="AP938" s="422"/>
      <c r="AQ938" s="424"/>
      <c r="AR938" s="438"/>
      <c r="AS938" s="439"/>
      <c r="AT938" s="422"/>
      <c r="AU938" s="424"/>
      <c r="AV938" s="438"/>
      <c r="AW938" s="440"/>
      <c r="AX938" s="647" t="str">
        <f t="shared" si="316"/>
        <v/>
      </c>
      <c r="AY938" s="647" t="str">
        <f t="shared" si="317"/>
        <v/>
      </c>
      <c r="BA938" s="593">
        <f t="shared" si="318"/>
        <v>0</v>
      </c>
      <c r="BB938" s="593">
        <f t="shared" si="319"/>
        <v>0</v>
      </c>
      <c r="BC938" s="593">
        <f t="shared" si="320"/>
        <v>0</v>
      </c>
      <c r="BD938" s="593">
        <f t="shared" si="321"/>
        <v>0</v>
      </c>
      <c r="BE938" s="593">
        <f t="shared" si="322"/>
        <v>0</v>
      </c>
      <c r="BF938" s="593">
        <f t="shared" si="323"/>
        <v>0</v>
      </c>
      <c r="BG938" s="593">
        <f t="shared" si="324"/>
        <v>0</v>
      </c>
      <c r="BH938" s="593">
        <f t="shared" si="325"/>
        <v>0</v>
      </c>
      <c r="BI938" s="593">
        <f t="shared" si="326"/>
        <v>0</v>
      </c>
      <c r="BJ938" s="593">
        <f t="shared" si="327"/>
        <v>0</v>
      </c>
      <c r="BK938" s="593">
        <f t="shared" si="328"/>
        <v>0</v>
      </c>
      <c r="BL938" s="593">
        <f t="shared" si="329"/>
        <v>0</v>
      </c>
      <c r="BM938" s="593">
        <f t="shared" si="330"/>
        <v>0</v>
      </c>
      <c r="BO938" s="593">
        <f t="shared" si="331"/>
        <v>0</v>
      </c>
      <c r="CP938" s="592"/>
      <c r="CQ938" s="592"/>
    </row>
    <row r="939" spans="1:95" ht="37.5" customHeight="1" x14ac:dyDescent="0.15">
      <c r="A939" s="740" t="str">
        <f>IF(B939&lt;&gt;"",設定!$C$4,"")</f>
        <v/>
      </c>
      <c r="B939" s="741" t="str">
        <f t="shared" si="315"/>
        <v/>
      </c>
      <c r="C939" s="445">
        <f t="shared" si="332"/>
        <v>927</v>
      </c>
      <c r="D939" s="768"/>
      <c r="E939" s="422"/>
      <c r="F939" s="423"/>
      <c r="G939" s="424"/>
      <c r="H939" s="425"/>
      <c r="I939" s="426"/>
      <c r="J939" s="675" t="str">
        <f>IFERROR(IF(I939="","",VLOOKUP(I939,国・地域!A:C,2,FALSE)),"正しい番号を入力してください")</f>
        <v/>
      </c>
      <c r="K939" s="676" t="str">
        <f>IFERROR(IF(I939="","",VLOOKUP(I939,国・地域!A:C,3,FALSE)),"正しい番号を入力してください")</f>
        <v/>
      </c>
      <c r="L939" s="382"/>
      <c r="M939" s="429"/>
      <c r="N939" s="430"/>
      <c r="O939" s="430"/>
      <c r="P939" s="430"/>
      <c r="Q939" s="430"/>
      <c r="R939" s="430"/>
      <c r="S939" s="430"/>
      <c r="T939" s="430"/>
      <c r="U939" s="431"/>
      <c r="V939" s="432"/>
      <c r="W939" s="431"/>
      <c r="X939" s="432"/>
      <c r="Y939" s="433"/>
      <c r="Z939" s="434"/>
      <c r="AA939" s="435"/>
      <c r="AB939" s="436"/>
      <c r="AC939" s="435"/>
      <c r="AD939" s="434"/>
      <c r="AE939" s="437"/>
      <c r="AF939" s="436"/>
      <c r="AG939" s="435"/>
      <c r="AH939" s="434"/>
      <c r="AI939" s="437"/>
      <c r="AJ939" s="436"/>
      <c r="AK939" s="435"/>
      <c r="AL939" s="434"/>
      <c r="AM939" s="422"/>
      <c r="AN939" s="424"/>
      <c r="AO939" s="382"/>
      <c r="AP939" s="422"/>
      <c r="AQ939" s="424"/>
      <c r="AR939" s="438"/>
      <c r="AS939" s="439"/>
      <c r="AT939" s="422"/>
      <c r="AU939" s="424"/>
      <c r="AV939" s="438"/>
      <c r="AW939" s="440"/>
      <c r="AX939" s="647" t="str">
        <f t="shared" si="316"/>
        <v/>
      </c>
      <c r="AY939" s="647" t="str">
        <f t="shared" si="317"/>
        <v/>
      </c>
      <c r="BA939" s="593">
        <f t="shared" si="318"/>
        <v>0</v>
      </c>
      <c r="BB939" s="593">
        <f t="shared" si="319"/>
        <v>0</v>
      </c>
      <c r="BC939" s="593">
        <f t="shared" si="320"/>
        <v>0</v>
      </c>
      <c r="BD939" s="593">
        <f t="shared" si="321"/>
        <v>0</v>
      </c>
      <c r="BE939" s="593">
        <f t="shared" si="322"/>
        <v>0</v>
      </c>
      <c r="BF939" s="593">
        <f t="shared" si="323"/>
        <v>0</v>
      </c>
      <c r="BG939" s="593">
        <f t="shared" si="324"/>
        <v>0</v>
      </c>
      <c r="BH939" s="593">
        <f t="shared" si="325"/>
        <v>0</v>
      </c>
      <c r="BI939" s="593">
        <f t="shared" si="326"/>
        <v>0</v>
      </c>
      <c r="BJ939" s="593">
        <f t="shared" si="327"/>
        <v>0</v>
      </c>
      <c r="BK939" s="593">
        <f t="shared" si="328"/>
        <v>0</v>
      </c>
      <c r="BL939" s="593">
        <f t="shared" si="329"/>
        <v>0</v>
      </c>
      <c r="BM939" s="593">
        <f t="shared" si="330"/>
        <v>0</v>
      </c>
      <c r="BO939" s="593">
        <f t="shared" si="331"/>
        <v>0</v>
      </c>
      <c r="CP939" s="592"/>
      <c r="CQ939" s="592"/>
    </row>
    <row r="940" spans="1:95" ht="37.5" customHeight="1" x14ac:dyDescent="0.15">
      <c r="A940" s="740" t="str">
        <f>IF(B940&lt;&gt;"",設定!$C$4,"")</f>
        <v/>
      </c>
      <c r="B940" s="741" t="str">
        <f t="shared" si="315"/>
        <v/>
      </c>
      <c r="C940" s="445">
        <f t="shared" si="332"/>
        <v>928</v>
      </c>
      <c r="D940" s="768"/>
      <c r="E940" s="422"/>
      <c r="F940" s="423"/>
      <c r="G940" s="424"/>
      <c r="H940" s="425"/>
      <c r="I940" s="426"/>
      <c r="J940" s="675" t="str">
        <f>IFERROR(IF(I940="","",VLOOKUP(I940,国・地域!A:C,2,FALSE)),"正しい番号を入力してください")</f>
        <v/>
      </c>
      <c r="K940" s="676" t="str">
        <f>IFERROR(IF(I940="","",VLOOKUP(I940,国・地域!A:C,3,FALSE)),"正しい番号を入力してください")</f>
        <v/>
      </c>
      <c r="L940" s="382"/>
      <c r="M940" s="429"/>
      <c r="N940" s="430"/>
      <c r="O940" s="430"/>
      <c r="P940" s="430"/>
      <c r="Q940" s="430"/>
      <c r="R940" s="430"/>
      <c r="S940" s="430"/>
      <c r="T940" s="430"/>
      <c r="U940" s="431"/>
      <c r="V940" s="432"/>
      <c r="W940" s="431"/>
      <c r="X940" s="432"/>
      <c r="Y940" s="433"/>
      <c r="Z940" s="434"/>
      <c r="AA940" s="435"/>
      <c r="AB940" s="436"/>
      <c r="AC940" s="435"/>
      <c r="AD940" s="434"/>
      <c r="AE940" s="437"/>
      <c r="AF940" s="436"/>
      <c r="AG940" s="435"/>
      <c r="AH940" s="434"/>
      <c r="AI940" s="437"/>
      <c r="AJ940" s="436"/>
      <c r="AK940" s="435"/>
      <c r="AL940" s="434"/>
      <c r="AM940" s="422"/>
      <c r="AN940" s="424"/>
      <c r="AO940" s="382"/>
      <c r="AP940" s="422"/>
      <c r="AQ940" s="424"/>
      <c r="AR940" s="438"/>
      <c r="AS940" s="439"/>
      <c r="AT940" s="422"/>
      <c r="AU940" s="424"/>
      <c r="AV940" s="438"/>
      <c r="AW940" s="440"/>
      <c r="AX940" s="647" t="str">
        <f t="shared" si="316"/>
        <v/>
      </c>
      <c r="AY940" s="647" t="str">
        <f t="shared" si="317"/>
        <v/>
      </c>
      <c r="BA940" s="593">
        <f t="shared" si="318"/>
        <v>0</v>
      </c>
      <c r="BB940" s="593">
        <f t="shared" si="319"/>
        <v>0</v>
      </c>
      <c r="BC940" s="593">
        <f t="shared" si="320"/>
        <v>0</v>
      </c>
      <c r="BD940" s="593">
        <f t="shared" si="321"/>
        <v>0</v>
      </c>
      <c r="BE940" s="593">
        <f t="shared" si="322"/>
        <v>0</v>
      </c>
      <c r="BF940" s="593">
        <f t="shared" si="323"/>
        <v>0</v>
      </c>
      <c r="BG940" s="593">
        <f t="shared" si="324"/>
        <v>0</v>
      </c>
      <c r="BH940" s="593">
        <f t="shared" si="325"/>
        <v>0</v>
      </c>
      <c r="BI940" s="593">
        <f t="shared" si="326"/>
        <v>0</v>
      </c>
      <c r="BJ940" s="593">
        <f t="shared" si="327"/>
        <v>0</v>
      </c>
      <c r="BK940" s="593">
        <f t="shared" si="328"/>
        <v>0</v>
      </c>
      <c r="BL940" s="593">
        <f t="shared" si="329"/>
        <v>0</v>
      </c>
      <c r="BM940" s="593">
        <f t="shared" si="330"/>
        <v>0</v>
      </c>
      <c r="BO940" s="593">
        <f t="shared" si="331"/>
        <v>0</v>
      </c>
      <c r="CP940" s="592"/>
      <c r="CQ940" s="592"/>
    </row>
    <row r="941" spans="1:95" ht="37.5" customHeight="1" x14ac:dyDescent="0.15">
      <c r="A941" s="740" t="str">
        <f>IF(B941&lt;&gt;"",設定!$C$4,"")</f>
        <v/>
      </c>
      <c r="B941" s="741" t="str">
        <f t="shared" ref="B941:B1004" si="333">IF(COUNTA(D941:I941,L941)&gt;0,$B$7,"")</f>
        <v/>
      </c>
      <c r="C941" s="445">
        <f t="shared" si="332"/>
        <v>929</v>
      </c>
      <c r="D941" s="768"/>
      <c r="E941" s="422"/>
      <c r="F941" s="423"/>
      <c r="G941" s="424"/>
      <c r="H941" s="425"/>
      <c r="I941" s="426"/>
      <c r="J941" s="675" t="str">
        <f>IFERROR(IF(I941="","",VLOOKUP(I941,国・地域!A:C,2,FALSE)),"正しい番号を入力してください")</f>
        <v/>
      </c>
      <c r="K941" s="676" t="str">
        <f>IFERROR(IF(I941="","",VLOOKUP(I941,国・地域!A:C,3,FALSE)),"正しい番号を入力してください")</f>
        <v/>
      </c>
      <c r="L941" s="382"/>
      <c r="M941" s="429"/>
      <c r="N941" s="430"/>
      <c r="O941" s="430"/>
      <c r="P941" s="430"/>
      <c r="Q941" s="430"/>
      <c r="R941" s="430"/>
      <c r="S941" s="430"/>
      <c r="T941" s="430"/>
      <c r="U941" s="431"/>
      <c r="V941" s="432"/>
      <c r="W941" s="431"/>
      <c r="X941" s="432"/>
      <c r="Y941" s="433"/>
      <c r="Z941" s="434"/>
      <c r="AA941" s="435"/>
      <c r="AB941" s="436"/>
      <c r="AC941" s="435"/>
      <c r="AD941" s="434"/>
      <c r="AE941" s="437"/>
      <c r="AF941" s="436"/>
      <c r="AG941" s="435"/>
      <c r="AH941" s="434"/>
      <c r="AI941" s="437"/>
      <c r="AJ941" s="436"/>
      <c r="AK941" s="435"/>
      <c r="AL941" s="434"/>
      <c r="AM941" s="422"/>
      <c r="AN941" s="424"/>
      <c r="AO941" s="382"/>
      <c r="AP941" s="422"/>
      <c r="AQ941" s="424"/>
      <c r="AR941" s="438"/>
      <c r="AS941" s="439"/>
      <c r="AT941" s="422"/>
      <c r="AU941" s="424"/>
      <c r="AV941" s="438"/>
      <c r="AW941" s="440"/>
      <c r="AX941" s="647" t="str">
        <f t="shared" ref="AX941:AX1004" si="334">IF(SUM(BA941:BM941)&gt;0,"←未入力あり","")</f>
        <v/>
      </c>
      <c r="AY941" s="647" t="str">
        <f t="shared" ref="AY941:AY1004" si="335">IF(BO941&lt;&gt;0,"←入力エラー","")</f>
        <v/>
      </c>
      <c r="BA941" s="593">
        <f t="shared" ref="BA941:BA1004" si="336">IF(AND($D941&lt;&gt;"",E941="",F941=""),1,0)</f>
        <v>0</v>
      </c>
      <c r="BB941" s="593">
        <f t="shared" ref="BB941:BB1004" si="337">IF(AND($D941&lt;&gt;"",G941="",H941=""),1,0)</f>
        <v>0</v>
      </c>
      <c r="BC941" s="593">
        <f t="shared" ref="BC941:BC1004" si="338">IF(AND($D941&lt;&gt;"",I941=""),1,0)</f>
        <v>0</v>
      </c>
      <c r="BD941" s="593">
        <f t="shared" ref="BD941:BD1004" si="339">IF(AND(I941=801,L941=""),1,0)</f>
        <v>0</v>
      </c>
      <c r="BE941" s="593">
        <f t="shared" ref="BE941:BE1004" si="340">IF(AND($D941&lt;&gt;"",COUNTA(M941:V941)=0),1,0)</f>
        <v>0</v>
      </c>
      <c r="BF941" s="593">
        <f t="shared" ref="BF941:BF1004" si="341">IF(AND($D941&lt;&gt;"",$M941="○",OR(W941="",X941="")),1,0)</f>
        <v>0</v>
      </c>
      <c r="BG941" s="593">
        <f t="shared" ref="BG941:BG1004" si="342">IF(AND($D941&lt;&gt;"",OR(Y941="",Z941="")),1,0)</f>
        <v>0</v>
      </c>
      <c r="BH941" s="593">
        <f t="shared" ref="BH941:BH1004" si="343">IF(AND($D941&lt;&gt;"",$P941="○",OR(AA941="",AB941="",AC941="",AD941="")),1,0)</f>
        <v>0</v>
      </c>
      <c r="BI941" s="593">
        <f t="shared" ref="BI941:BI1004" si="344">IF(AND($D941&lt;&gt;"",$Q941="○",OR(AE941="",AF941="",AG941="",AH941="")),1,0)</f>
        <v>0</v>
      </c>
      <c r="BJ941" s="593">
        <f t="shared" ref="BJ941:BJ1004" si="345">IF(AND($D941&lt;&gt;"",$R941="○",OR(AI941="",AJ941="",AK941="",AL941="")),1,0)</f>
        <v>0</v>
      </c>
      <c r="BK941" s="593">
        <f t="shared" ref="BK941:BK1004" si="346">IF(AND($D941&lt;&gt;"",$P941="○",OR(AM941="",AN941="",AO941="")),1,0)</f>
        <v>0</v>
      </c>
      <c r="BL941" s="593">
        <f t="shared" ref="BL941:BL1004" si="347">IF(AND($D941&lt;&gt;"",$Q941="○",OR(AP941="",AQ941="",AR941="",AS941="")),1,0)</f>
        <v>0</v>
      </c>
      <c r="BM941" s="593">
        <f t="shared" ref="BM941:BM1004" si="348">IF(AND($D941&lt;&gt;"",$R941="○",OR(AT941="",AU941="",AV941="",AW941="")),1,0)</f>
        <v>0</v>
      </c>
      <c r="BO941" s="593">
        <f t="shared" ref="BO941:BO1004" si="349">IF(AND(COUNTA(M941:U941)&lt;&gt;0,V941&lt;&gt;""),1,0)</f>
        <v>0</v>
      </c>
      <c r="CP941" s="592"/>
      <c r="CQ941" s="592"/>
    </row>
    <row r="942" spans="1:95" ht="37.5" customHeight="1" x14ac:dyDescent="0.15">
      <c r="A942" s="740" t="str">
        <f>IF(B942&lt;&gt;"",設定!$C$4,"")</f>
        <v/>
      </c>
      <c r="B942" s="741" t="str">
        <f t="shared" si="333"/>
        <v/>
      </c>
      <c r="C942" s="445">
        <f t="shared" si="332"/>
        <v>930</v>
      </c>
      <c r="D942" s="768"/>
      <c r="E942" s="422"/>
      <c r="F942" s="423"/>
      <c r="G942" s="424"/>
      <c r="H942" s="425"/>
      <c r="I942" s="426"/>
      <c r="J942" s="675" t="str">
        <f>IFERROR(IF(I942="","",VLOOKUP(I942,国・地域!A:C,2,FALSE)),"正しい番号を入力してください")</f>
        <v/>
      </c>
      <c r="K942" s="676" t="str">
        <f>IFERROR(IF(I942="","",VLOOKUP(I942,国・地域!A:C,3,FALSE)),"正しい番号を入力してください")</f>
        <v/>
      </c>
      <c r="L942" s="382"/>
      <c r="M942" s="429"/>
      <c r="N942" s="430"/>
      <c r="O942" s="430"/>
      <c r="P942" s="430"/>
      <c r="Q942" s="430"/>
      <c r="R942" s="430"/>
      <c r="S942" s="430"/>
      <c r="T942" s="430"/>
      <c r="U942" s="431"/>
      <c r="V942" s="432"/>
      <c r="W942" s="431"/>
      <c r="X942" s="432"/>
      <c r="Y942" s="433"/>
      <c r="Z942" s="434"/>
      <c r="AA942" s="435"/>
      <c r="AB942" s="436"/>
      <c r="AC942" s="435"/>
      <c r="AD942" s="434"/>
      <c r="AE942" s="437"/>
      <c r="AF942" s="436"/>
      <c r="AG942" s="435"/>
      <c r="AH942" s="434"/>
      <c r="AI942" s="437"/>
      <c r="AJ942" s="436"/>
      <c r="AK942" s="435"/>
      <c r="AL942" s="434"/>
      <c r="AM942" s="422"/>
      <c r="AN942" s="424"/>
      <c r="AO942" s="382"/>
      <c r="AP942" s="422"/>
      <c r="AQ942" s="424"/>
      <c r="AR942" s="438"/>
      <c r="AS942" s="439"/>
      <c r="AT942" s="422"/>
      <c r="AU942" s="424"/>
      <c r="AV942" s="438"/>
      <c r="AW942" s="440"/>
      <c r="AX942" s="647" t="str">
        <f t="shared" si="334"/>
        <v/>
      </c>
      <c r="AY942" s="647" t="str">
        <f t="shared" si="335"/>
        <v/>
      </c>
      <c r="BA942" s="593">
        <f t="shared" si="336"/>
        <v>0</v>
      </c>
      <c r="BB942" s="593">
        <f t="shared" si="337"/>
        <v>0</v>
      </c>
      <c r="BC942" s="593">
        <f t="shared" si="338"/>
        <v>0</v>
      </c>
      <c r="BD942" s="593">
        <f t="shared" si="339"/>
        <v>0</v>
      </c>
      <c r="BE942" s="593">
        <f t="shared" si="340"/>
        <v>0</v>
      </c>
      <c r="BF942" s="593">
        <f t="shared" si="341"/>
        <v>0</v>
      </c>
      <c r="BG942" s="593">
        <f t="shared" si="342"/>
        <v>0</v>
      </c>
      <c r="BH942" s="593">
        <f t="shared" si="343"/>
        <v>0</v>
      </c>
      <c r="BI942" s="593">
        <f t="shared" si="344"/>
        <v>0</v>
      </c>
      <c r="BJ942" s="593">
        <f t="shared" si="345"/>
        <v>0</v>
      </c>
      <c r="BK942" s="593">
        <f t="shared" si="346"/>
        <v>0</v>
      </c>
      <c r="BL942" s="593">
        <f t="shared" si="347"/>
        <v>0</v>
      </c>
      <c r="BM942" s="593">
        <f t="shared" si="348"/>
        <v>0</v>
      </c>
      <c r="BO942" s="593">
        <f t="shared" si="349"/>
        <v>0</v>
      </c>
      <c r="CP942" s="592"/>
      <c r="CQ942" s="592"/>
    </row>
    <row r="943" spans="1:95" ht="37.5" customHeight="1" x14ac:dyDescent="0.15">
      <c r="A943" s="740" t="str">
        <f>IF(B943&lt;&gt;"",設定!$C$4,"")</f>
        <v/>
      </c>
      <c r="B943" s="741" t="str">
        <f t="shared" si="333"/>
        <v/>
      </c>
      <c r="C943" s="445">
        <f t="shared" si="332"/>
        <v>931</v>
      </c>
      <c r="D943" s="768"/>
      <c r="E943" s="422"/>
      <c r="F943" s="423"/>
      <c r="G943" s="424"/>
      <c r="H943" s="425"/>
      <c r="I943" s="426"/>
      <c r="J943" s="675" t="str">
        <f>IFERROR(IF(I943="","",VLOOKUP(I943,国・地域!A:C,2,FALSE)),"正しい番号を入力してください")</f>
        <v/>
      </c>
      <c r="K943" s="676" t="str">
        <f>IFERROR(IF(I943="","",VLOOKUP(I943,国・地域!A:C,3,FALSE)),"正しい番号を入力してください")</f>
        <v/>
      </c>
      <c r="L943" s="382"/>
      <c r="M943" s="429"/>
      <c r="N943" s="430"/>
      <c r="O943" s="430"/>
      <c r="P943" s="430"/>
      <c r="Q943" s="430"/>
      <c r="R943" s="430"/>
      <c r="S943" s="430"/>
      <c r="T943" s="430"/>
      <c r="U943" s="431"/>
      <c r="V943" s="432"/>
      <c r="W943" s="431"/>
      <c r="X943" s="432"/>
      <c r="Y943" s="433"/>
      <c r="Z943" s="434"/>
      <c r="AA943" s="435"/>
      <c r="AB943" s="436"/>
      <c r="AC943" s="435"/>
      <c r="AD943" s="434"/>
      <c r="AE943" s="437"/>
      <c r="AF943" s="436"/>
      <c r="AG943" s="435"/>
      <c r="AH943" s="434"/>
      <c r="AI943" s="437"/>
      <c r="AJ943" s="436"/>
      <c r="AK943" s="435"/>
      <c r="AL943" s="434"/>
      <c r="AM943" s="422"/>
      <c r="AN943" s="424"/>
      <c r="AO943" s="382"/>
      <c r="AP943" s="422"/>
      <c r="AQ943" s="424"/>
      <c r="AR943" s="438"/>
      <c r="AS943" s="439"/>
      <c r="AT943" s="422"/>
      <c r="AU943" s="424"/>
      <c r="AV943" s="438"/>
      <c r="AW943" s="440"/>
      <c r="AX943" s="647" t="str">
        <f t="shared" si="334"/>
        <v/>
      </c>
      <c r="AY943" s="647" t="str">
        <f t="shared" si="335"/>
        <v/>
      </c>
      <c r="BA943" s="593">
        <f t="shared" si="336"/>
        <v>0</v>
      </c>
      <c r="BB943" s="593">
        <f t="shared" si="337"/>
        <v>0</v>
      </c>
      <c r="BC943" s="593">
        <f t="shared" si="338"/>
        <v>0</v>
      </c>
      <c r="BD943" s="593">
        <f t="shared" si="339"/>
        <v>0</v>
      </c>
      <c r="BE943" s="593">
        <f t="shared" si="340"/>
        <v>0</v>
      </c>
      <c r="BF943" s="593">
        <f t="shared" si="341"/>
        <v>0</v>
      </c>
      <c r="BG943" s="593">
        <f t="shared" si="342"/>
        <v>0</v>
      </c>
      <c r="BH943" s="593">
        <f t="shared" si="343"/>
        <v>0</v>
      </c>
      <c r="BI943" s="593">
        <f t="shared" si="344"/>
        <v>0</v>
      </c>
      <c r="BJ943" s="593">
        <f t="shared" si="345"/>
        <v>0</v>
      </c>
      <c r="BK943" s="593">
        <f t="shared" si="346"/>
        <v>0</v>
      </c>
      <c r="BL943" s="593">
        <f t="shared" si="347"/>
        <v>0</v>
      </c>
      <c r="BM943" s="593">
        <f t="shared" si="348"/>
        <v>0</v>
      </c>
      <c r="BO943" s="593">
        <f t="shared" si="349"/>
        <v>0</v>
      </c>
      <c r="CP943" s="592"/>
      <c r="CQ943" s="592"/>
    </row>
    <row r="944" spans="1:95" ht="37.5" customHeight="1" x14ac:dyDescent="0.15">
      <c r="A944" s="740" t="str">
        <f>IF(B944&lt;&gt;"",設定!$C$4,"")</f>
        <v/>
      </c>
      <c r="B944" s="741" t="str">
        <f t="shared" si="333"/>
        <v/>
      </c>
      <c r="C944" s="445">
        <f t="shared" si="332"/>
        <v>932</v>
      </c>
      <c r="D944" s="768"/>
      <c r="E944" s="422"/>
      <c r="F944" s="423"/>
      <c r="G944" s="424"/>
      <c r="H944" s="425"/>
      <c r="I944" s="426"/>
      <c r="J944" s="675" t="str">
        <f>IFERROR(IF(I944="","",VLOOKUP(I944,国・地域!A:C,2,FALSE)),"正しい番号を入力してください")</f>
        <v/>
      </c>
      <c r="K944" s="676" t="str">
        <f>IFERROR(IF(I944="","",VLOOKUP(I944,国・地域!A:C,3,FALSE)),"正しい番号を入力してください")</f>
        <v/>
      </c>
      <c r="L944" s="382"/>
      <c r="M944" s="429"/>
      <c r="N944" s="430"/>
      <c r="O944" s="430"/>
      <c r="P944" s="430"/>
      <c r="Q944" s="430"/>
      <c r="R944" s="430"/>
      <c r="S944" s="430"/>
      <c r="T944" s="430"/>
      <c r="U944" s="431"/>
      <c r="V944" s="432"/>
      <c r="W944" s="431"/>
      <c r="X944" s="432"/>
      <c r="Y944" s="433"/>
      <c r="Z944" s="434"/>
      <c r="AA944" s="435"/>
      <c r="AB944" s="436"/>
      <c r="AC944" s="435"/>
      <c r="AD944" s="434"/>
      <c r="AE944" s="437"/>
      <c r="AF944" s="436"/>
      <c r="AG944" s="435"/>
      <c r="AH944" s="434"/>
      <c r="AI944" s="437"/>
      <c r="AJ944" s="436"/>
      <c r="AK944" s="435"/>
      <c r="AL944" s="434"/>
      <c r="AM944" s="422"/>
      <c r="AN944" s="424"/>
      <c r="AO944" s="382"/>
      <c r="AP944" s="422"/>
      <c r="AQ944" s="424"/>
      <c r="AR944" s="438"/>
      <c r="AS944" s="439"/>
      <c r="AT944" s="422"/>
      <c r="AU944" s="424"/>
      <c r="AV944" s="438"/>
      <c r="AW944" s="440"/>
      <c r="AX944" s="647" t="str">
        <f t="shared" si="334"/>
        <v/>
      </c>
      <c r="AY944" s="647" t="str">
        <f t="shared" si="335"/>
        <v/>
      </c>
      <c r="BA944" s="593">
        <f t="shared" si="336"/>
        <v>0</v>
      </c>
      <c r="BB944" s="593">
        <f t="shared" si="337"/>
        <v>0</v>
      </c>
      <c r="BC944" s="593">
        <f t="shared" si="338"/>
        <v>0</v>
      </c>
      <c r="BD944" s="593">
        <f t="shared" si="339"/>
        <v>0</v>
      </c>
      <c r="BE944" s="593">
        <f t="shared" si="340"/>
        <v>0</v>
      </c>
      <c r="BF944" s="593">
        <f t="shared" si="341"/>
        <v>0</v>
      </c>
      <c r="BG944" s="593">
        <f t="shared" si="342"/>
        <v>0</v>
      </c>
      <c r="BH944" s="593">
        <f t="shared" si="343"/>
        <v>0</v>
      </c>
      <c r="BI944" s="593">
        <f t="shared" si="344"/>
        <v>0</v>
      </c>
      <c r="BJ944" s="593">
        <f t="shared" si="345"/>
        <v>0</v>
      </c>
      <c r="BK944" s="593">
        <f t="shared" si="346"/>
        <v>0</v>
      </c>
      <c r="BL944" s="593">
        <f t="shared" si="347"/>
        <v>0</v>
      </c>
      <c r="BM944" s="593">
        <f t="shared" si="348"/>
        <v>0</v>
      </c>
      <c r="BO944" s="593">
        <f t="shared" si="349"/>
        <v>0</v>
      </c>
      <c r="CP944" s="592"/>
      <c r="CQ944" s="592"/>
    </row>
    <row r="945" spans="1:95" ht="37.5" customHeight="1" x14ac:dyDescent="0.15">
      <c r="A945" s="740" t="str">
        <f>IF(B945&lt;&gt;"",設定!$C$4,"")</f>
        <v/>
      </c>
      <c r="B945" s="741" t="str">
        <f t="shared" si="333"/>
        <v/>
      </c>
      <c r="C945" s="445">
        <f t="shared" si="332"/>
        <v>933</v>
      </c>
      <c r="D945" s="768"/>
      <c r="E945" s="422"/>
      <c r="F945" s="423"/>
      <c r="G945" s="424"/>
      <c r="H945" s="425"/>
      <c r="I945" s="426"/>
      <c r="J945" s="675" t="str">
        <f>IFERROR(IF(I945="","",VLOOKUP(I945,国・地域!A:C,2,FALSE)),"正しい番号を入力してください")</f>
        <v/>
      </c>
      <c r="K945" s="676" t="str">
        <f>IFERROR(IF(I945="","",VLOOKUP(I945,国・地域!A:C,3,FALSE)),"正しい番号を入力してください")</f>
        <v/>
      </c>
      <c r="L945" s="382"/>
      <c r="M945" s="429"/>
      <c r="N945" s="430"/>
      <c r="O945" s="430"/>
      <c r="P945" s="430"/>
      <c r="Q945" s="430"/>
      <c r="R945" s="430"/>
      <c r="S945" s="430"/>
      <c r="T945" s="430"/>
      <c r="U945" s="431"/>
      <c r="V945" s="432"/>
      <c r="W945" s="431"/>
      <c r="X945" s="432"/>
      <c r="Y945" s="433"/>
      <c r="Z945" s="434"/>
      <c r="AA945" s="435"/>
      <c r="AB945" s="436"/>
      <c r="AC945" s="435"/>
      <c r="AD945" s="434"/>
      <c r="AE945" s="437"/>
      <c r="AF945" s="436"/>
      <c r="AG945" s="435"/>
      <c r="AH945" s="434"/>
      <c r="AI945" s="437"/>
      <c r="AJ945" s="436"/>
      <c r="AK945" s="435"/>
      <c r="AL945" s="434"/>
      <c r="AM945" s="422"/>
      <c r="AN945" s="424"/>
      <c r="AO945" s="382"/>
      <c r="AP945" s="422"/>
      <c r="AQ945" s="424"/>
      <c r="AR945" s="438"/>
      <c r="AS945" s="439"/>
      <c r="AT945" s="422"/>
      <c r="AU945" s="424"/>
      <c r="AV945" s="438"/>
      <c r="AW945" s="440"/>
      <c r="AX945" s="647" t="str">
        <f t="shared" si="334"/>
        <v/>
      </c>
      <c r="AY945" s="647" t="str">
        <f t="shared" si="335"/>
        <v/>
      </c>
      <c r="BA945" s="593">
        <f t="shared" si="336"/>
        <v>0</v>
      </c>
      <c r="BB945" s="593">
        <f t="shared" si="337"/>
        <v>0</v>
      </c>
      <c r="BC945" s="593">
        <f t="shared" si="338"/>
        <v>0</v>
      </c>
      <c r="BD945" s="593">
        <f t="shared" si="339"/>
        <v>0</v>
      </c>
      <c r="BE945" s="593">
        <f t="shared" si="340"/>
        <v>0</v>
      </c>
      <c r="BF945" s="593">
        <f t="shared" si="341"/>
        <v>0</v>
      </c>
      <c r="BG945" s="593">
        <f t="shared" si="342"/>
        <v>0</v>
      </c>
      <c r="BH945" s="593">
        <f t="shared" si="343"/>
        <v>0</v>
      </c>
      <c r="BI945" s="593">
        <f t="shared" si="344"/>
        <v>0</v>
      </c>
      <c r="BJ945" s="593">
        <f t="shared" si="345"/>
        <v>0</v>
      </c>
      <c r="BK945" s="593">
        <f t="shared" si="346"/>
        <v>0</v>
      </c>
      <c r="BL945" s="593">
        <f t="shared" si="347"/>
        <v>0</v>
      </c>
      <c r="BM945" s="593">
        <f t="shared" si="348"/>
        <v>0</v>
      </c>
      <c r="BO945" s="593">
        <f t="shared" si="349"/>
        <v>0</v>
      </c>
      <c r="CP945" s="592"/>
      <c r="CQ945" s="592"/>
    </row>
    <row r="946" spans="1:95" ht="37.5" customHeight="1" x14ac:dyDescent="0.15">
      <c r="A946" s="740" t="str">
        <f>IF(B946&lt;&gt;"",設定!$C$4,"")</f>
        <v/>
      </c>
      <c r="B946" s="741" t="str">
        <f t="shared" si="333"/>
        <v/>
      </c>
      <c r="C946" s="445">
        <f t="shared" si="332"/>
        <v>934</v>
      </c>
      <c r="D946" s="768"/>
      <c r="E946" s="422"/>
      <c r="F946" s="423"/>
      <c r="G946" s="424"/>
      <c r="H946" s="425"/>
      <c r="I946" s="426"/>
      <c r="J946" s="675" t="str">
        <f>IFERROR(IF(I946="","",VLOOKUP(I946,国・地域!A:C,2,FALSE)),"正しい番号を入力してください")</f>
        <v/>
      </c>
      <c r="K946" s="676" t="str">
        <f>IFERROR(IF(I946="","",VLOOKUP(I946,国・地域!A:C,3,FALSE)),"正しい番号を入力してください")</f>
        <v/>
      </c>
      <c r="L946" s="382"/>
      <c r="M946" s="429"/>
      <c r="N946" s="430"/>
      <c r="O946" s="430"/>
      <c r="P946" s="430"/>
      <c r="Q946" s="430"/>
      <c r="R946" s="430"/>
      <c r="S946" s="430"/>
      <c r="T946" s="430"/>
      <c r="U946" s="431"/>
      <c r="V946" s="432"/>
      <c r="W946" s="431"/>
      <c r="X946" s="432"/>
      <c r="Y946" s="433"/>
      <c r="Z946" s="434"/>
      <c r="AA946" s="435"/>
      <c r="AB946" s="436"/>
      <c r="AC946" s="435"/>
      <c r="AD946" s="434"/>
      <c r="AE946" s="437"/>
      <c r="AF946" s="436"/>
      <c r="AG946" s="435"/>
      <c r="AH946" s="434"/>
      <c r="AI946" s="437"/>
      <c r="AJ946" s="436"/>
      <c r="AK946" s="435"/>
      <c r="AL946" s="434"/>
      <c r="AM946" s="422"/>
      <c r="AN946" s="424"/>
      <c r="AO946" s="382"/>
      <c r="AP946" s="422"/>
      <c r="AQ946" s="424"/>
      <c r="AR946" s="438"/>
      <c r="AS946" s="439"/>
      <c r="AT946" s="422"/>
      <c r="AU946" s="424"/>
      <c r="AV946" s="438"/>
      <c r="AW946" s="440"/>
      <c r="AX946" s="647" t="str">
        <f t="shared" si="334"/>
        <v/>
      </c>
      <c r="AY946" s="647" t="str">
        <f t="shared" si="335"/>
        <v/>
      </c>
      <c r="BA946" s="593">
        <f t="shared" si="336"/>
        <v>0</v>
      </c>
      <c r="BB946" s="593">
        <f t="shared" si="337"/>
        <v>0</v>
      </c>
      <c r="BC946" s="593">
        <f t="shared" si="338"/>
        <v>0</v>
      </c>
      <c r="BD946" s="593">
        <f t="shared" si="339"/>
        <v>0</v>
      </c>
      <c r="BE946" s="593">
        <f t="shared" si="340"/>
        <v>0</v>
      </c>
      <c r="BF946" s="593">
        <f t="shared" si="341"/>
        <v>0</v>
      </c>
      <c r="BG946" s="593">
        <f t="shared" si="342"/>
        <v>0</v>
      </c>
      <c r="BH946" s="593">
        <f t="shared" si="343"/>
        <v>0</v>
      </c>
      <c r="BI946" s="593">
        <f t="shared" si="344"/>
        <v>0</v>
      </c>
      <c r="BJ946" s="593">
        <f t="shared" si="345"/>
        <v>0</v>
      </c>
      <c r="BK946" s="593">
        <f t="shared" si="346"/>
        <v>0</v>
      </c>
      <c r="BL946" s="593">
        <f t="shared" si="347"/>
        <v>0</v>
      </c>
      <c r="BM946" s="593">
        <f t="shared" si="348"/>
        <v>0</v>
      </c>
      <c r="BO946" s="593">
        <f t="shared" si="349"/>
        <v>0</v>
      </c>
      <c r="CP946" s="592"/>
      <c r="CQ946" s="592"/>
    </row>
    <row r="947" spans="1:95" ht="37.5" customHeight="1" x14ac:dyDescent="0.15">
      <c r="A947" s="740" t="str">
        <f>IF(B947&lt;&gt;"",設定!$C$4,"")</f>
        <v/>
      </c>
      <c r="B947" s="741" t="str">
        <f t="shared" si="333"/>
        <v/>
      </c>
      <c r="C947" s="445">
        <f t="shared" si="332"/>
        <v>935</v>
      </c>
      <c r="D947" s="768"/>
      <c r="E947" s="422"/>
      <c r="F947" s="423"/>
      <c r="G947" s="424"/>
      <c r="H947" s="425"/>
      <c r="I947" s="426"/>
      <c r="J947" s="675" t="str">
        <f>IFERROR(IF(I947="","",VLOOKUP(I947,国・地域!A:C,2,FALSE)),"正しい番号を入力してください")</f>
        <v/>
      </c>
      <c r="K947" s="676" t="str">
        <f>IFERROR(IF(I947="","",VLOOKUP(I947,国・地域!A:C,3,FALSE)),"正しい番号を入力してください")</f>
        <v/>
      </c>
      <c r="L947" s="382"/>
      <c r="M947" s="429"/>
      <c r="N947" s="430"/>
      <c r="O947" s="430"/>
      <c r="P947" s="430"/>
      <c r="Q947" s="430"/>
      <c r="R947" s="430"/>
      <c r="S947" s="430"/>
      <c r="T947" s="430"/>
      <c r="U947" s="431"/>
      <c r="V947" s="432"/>
      <c r="W947" s="431"/>
      <c r="X947" s="432"/>
      <c r="Y947" s="433"/>
      <c r="Z947" s="434"/>
      <c r="AA947" s="435"/>
      <c r="AB947" s="436"/>
      <c r="AC947" s="435"/>
      <c r="AD947" s="434"/>
      <c r="AE947" s="437"/>
      <c r="AF947" s="436"/>
      <c r="AG947" s="435"/>
      <c r="AH947" s="434"/>
      <c r="AI947" s="437"/>
      <c r="AJ947" s="436"/>
      <c r="AK947" s="435"/>
      <c r="AL947" s="434"/>
      <c r="AM947" s="422"/>
      <c r="AN947" s="424"/>
      <c r="AO947" s="382"/>
      <c r="AP947" s="422"/>
      <c r="AQ947" s="424"/>
      <c r="AR947" s="438"/>
      <c r="AS947" s="439"/>
      <c r="AT947" s="422"/>
      <c r="AU947" s="424"/>
      <c r="AV947" s="438"/>
      <c r="AW947" s="440"/>
      <c r="AX947" s="647" t="str">
        <f t="shared" si="334"/>
        <v/>
      </c>
      <c r="AY947" s="647" t="str">
        <f t="shared" si="335"/>
        <v/>
      </c>
      <c r="BA947" s="593">
        <f t="shared" si="336"/>
        <v>0</v>
      </c>
      <c r="BB947" s="593">
        <f t="shared" si="337"/>
        <v>0</v>
      </c>
      <c r="BC947" s="593">
        <f t="shared" si="338"/>
        <v>0</v>
      </c>
      <c r="BD947" s="593">
        <f t="shared" si="339"/>
        <v>0</v>
      </c>
      <c r="BE947" s="593">
        <f t="shared" si="340"/>
        <v>0</v>
      </c>
      <c r="BF947" s="593">
        <f t="shared" si="341"/>
        <v>0</v>
      </c>
      <c r="BG947" s="593">
        <f t="shared" si="342"/>
        <v>0</v>
      </c>
      <c r="BH947" s="593">
        <f t="shared" si="343"/>
        <v>0</v>
      </c>
      <c r="BI947" s="593">
        <f t="shared" si="344"/>
        <v>0</v>
      </c>
      <c r="BJ947" s="593">
        <f t="shared" si="345"/>
        <v>0</v>
      </c>
      <c r="BK947" s="593">
        <f t="shared" si="346"/>
        <v>0</v>
      </c>
      <c r="BL947" s="593">
        <f t="shared" si="347"/>
        <v>0</v>
      </c>
      <c r="BM947" s="593">
        <f t="shared" si="348"/>
        <v>0</v>
      </c>
      <c r="BO947" s="593">
        <f t="shared" si="349"/>
        <v>0</v>
      </c>
      <c r="CP947" s="592"/>
      <c r="CQ947" s="592"/>
    </row>
    <row r="948" spans="1:95" ht="37.5" customHeight="1" x14ac:dyDescent="0.15">
      <c r="A948" s="740" t="str">
        <f>IF(B948&lt;&gt;"",設定!$C$4,"")</f>
        <v/>
      </c>
      <c r="B948" s="741" t="str">
        <f t="shared" si="333"/>
        <v/>
      </c>
      <c r="C948" s="445">
        <f t="shared" si="332"/>
        <v>936</v>
      </c>
      <c r="D948" s="768"/>
      <c r="E948" s="422"/>
      <c r="F948" s="423"/>
      <c r="G948" s="424"/>
      <c r="H948" s="425"/>
      <c r="I948" s="426"/>
      <c r="J948" s="675" t="str">
        <f>IFERROR(IF(I948="","",VLOOKUP(I948,国・地域!A:C,2,FALSE)),"正しい番号を入力してください")</f>
        <v/>
      </c>
      <c r="K948" s="676" t="str">
        <f>IFERROR(IF(I948="","",VLOOKUP(I948,国・地域!A:C,3,FALSE)),"正しい番号を入力してください")</f>
        <v/>
      </c>
      <c r="L948" s="382"/>
      <c r="M948" s="429"/>
      <c r="N948" s="430"/>
      <c r="O948" s="430"/>
      <c r="P948" s="430"/>
      <c r="Q948" s="430"/>
      <c r="R948" s="430"/>
      <c r="S948" s="430"/>
      <c r="T948" s="430"/>
      <c r="U948" s="431"/>
      <c r="V948" s="432"/>
      <c r="W948" s="431"/>
      <c r="X948" s="432"/>
      <c r="Y948" s="433"/>
      <c r="Z948" s="434"/>
      <c r="AA948" s="435"/>
      <c r="AB948" s="436"/>
      <c r="AC948" s="435"/>
      <c r="AD948" s="434"/>
      <c r="AE948" s="437"/>
      <c r="AF948" s="436"/>
      <c r="AG948" s="435"/>
      <c r="AH948" s="434"/>
      <c r="AI948" s="437"/>
      <c r="AJ948" s="436"/>
      <c r="AK948" s="435"/>
      <c r="AL948" s="434"/>
      <c r="AM948" s="422"/>
      <c r="AN948" s="424"/>
      <c r="AO948" s="382"/>
      <c r="AP948" s="422"/>
      <c r="AQ948" s="424"/>
      <c r="AR948" s="438"/>
      <c r="AS948" s="439"/>
      <c r="AT948" s="422"/>
      <c r="AU948" s="424"/>
      <c r="AV948" s="438"/>
      <c r="AW948" s="440"/>
      <c r="AX948" s="647" t="str">
        <f t="shared" si="334"/>
        <v/>
      </c>
      <c r="AY948" s="647" t="str">
        <f t="shared" si="335"/>
        <v/>
      </c>
      <c r="BA948" s="593">
        <f t="shared" si="336"/>
        <v>0</v>
      </c>
      <c r="BB948" s="593">
        <f t="shared" si="337"/>
        <v>0</v>
      </c>
      <c r="BC948" s="593">
        <f t="shared" si="338"/>
        <v>0</v>
      </c>
      <c r="BD948" s="593">
        <f t="shared" si="339"/>
        <v>0</v>
      </c>
      <c r="BE948" s="593">
        <f t="shared" si="340"/>
        <v>0</v>
      </c>
      <c r="BF948" s="593">
        <f t="shared" si="341"/>
        <v>0</v>
      </c>
      <c r="BG948" s="593">
        <f t="shared" si="342"/>
        <v>0</v>
      </c>
      <c r="BH948" s="593">
        <f t="shared" si="343"/>
        <v>0</v>
      </c>
      <c r="BI948" s="593">
        <f t="shared" si="344"/>
        <v>0</v>
      </c>
      <c r="BJ948" s="593">
        <f t="shared" si="345"/>
        <v>0</v>
      </c>
      <c r="BK948" s="593">
        <f t="shared" si="346"/>
        <v>0</v>
      </c>
      <c r="BL948" s="593">
        <f t="shared" si="347"/>
        <v>0</v>
      </c>
      <c r="BM948" s="593">
        <f t="shared" si="348"/>
        <v>0</v>
      </c>
      <c r="BO948" s="593">
        <f t="shared" si="349"/>
        <v>0</v>
      </c>
      <c r="CP948" s="592"/>
      <c r="CQ948" s="592"/>
    </row>
    <row r="949" spans="1:95" ht="37.5" customHeight="1" x14ac:dyDescent="0.15">
      <c r="A949" s="740" t="str">
        <f>IF(B949&lt;&gt;"",設定!$C$4,"")</f>
        <v/>
      </c>
      <c r="B949" s="741" t="str">
        <f t="shared" si="333"/>
        <v/>
      </c>
      <c r="C949" s="445">
        <f t="shared" si="332"/>
        <v>937</v>
      </c>
      <c r="D949" s="768"/>
      <c r="E949" s="422"/>
      <c r="F949" s="423"/>
      <c r="G949" s="424"/>
      <c r="H949" s="425"/>
      <c r="I949" s="426"/>
      <c r="J949" s="675" t="str">
        <f>IFERROR(IF(I949="","",VLOOKUP(I949,国・地域!A:C,2,FALSE)),"正しい番号を入力してください")</f>
        <v/>
      </c>
      <c r="K949" s="676" t="str">
        <f>IFERROR(IF(I949="","",VLOOKUP(I949,国・地域!A:C,3,FALSE)),"正しい番号を入力してください")</f>
        <v/>
      </c>
      <c r="L949" s="382"/>
      <c r="M949" s="429"/>
      <c r="N949" s="430"/>
      <c r="O949" s="430"/>
      <c r="P949" s="430"/>
      <c r="Q949" s="430"/>
      <c r="R949" s="430"/>
      <c r="S949" s="430"/>
      <c r="T949" s="430"/>
      <c r="U949" s="431"/>
      <c r="V949" s="432"/>
      <c r="W949" s="431"/>
      <c r="X949" s="432"/>
      <c r="Y949" s="433"/>
      <c r="Z949" s="434"/>
      <c r="AA949" s="435"/>
      <c r="AB949" s="436"/>
      <c r="AC949" s="435"/>
      <c r="AD949" s="434"/>
      <c r="AE949" s="437"/>
      <c r="AF949" s="436"/>
      <c r="AG949" s="435"/>
      <c r="AH949" s="434"/>
      <c r="AI949" s="437"/>
      <c r="AJ949" s="436"/>
      <c r="AK949" s="435"/>
      <c r="AL949" s="434"/>
      <c r="AM949" s="422"/>
      <c r="AN949" s="424"/>
      <c r="AO949" s="382"/>
      <c r="AP949" s="422"/>
      <c r="AQ949" s="424"/>
      <c r="AR949" s="438"/>
      <c r="AS949" s="439"/>
      <c r="AT949" s="422"/>
      <c r="AU949" s="424"/>
      <c r="AV949" s="438"/>
      <c r="AW949" s="440"/>
      <c r="AX949" s="647" t="str">
        <f t="shared" si="334"/>
        <v/>
      </c>
      <c r="AY949" s="647" t="str">
        <f t="shared" si="335"/>
        <v/>
      </c>
      <c r="BA949" s="593">
        <f t="shared" si="336"/>
        <v>0</v>
      </c>
      <c r="BB949" s="593">
        <f t="shared" si="337"/>
        <v>0</v>
      </c>
      <c r="BC949" s="593">
        <f t="shared" si="338"/>
        <v>0</v>
      </c>
      <c r="BD949" s="593">
        <f t="shared" si="339"/>
        <v>0</v>
      </c>
      <c r="BE949" s="593">
        <f t="shared" si="340"/>
        <v>0</v>
      </c>
      <c r="BF949" s="593">
        <f t="shared" si="341"/>
        <v>0</v>
      </c>
      <c r="BG949" s="593">
        <f t="shared" si="342"/>
        <v>0</v>
      </c>
      <c r="BH949" s="593">
        <f t="shared" si="343"/>
        <v>0</v>
      </c>
      <c r="BI949" s="593">
        <f t="shared" si="344"/>
        <v>0</v>
      </c>
      <c r="BJ949" s="593">
        <f t="shared" si="345"/>
        <v>0</v>
      </c>
      <c r="BK949" s="593">
        <f t="shared" si="346"/>
        <v>0</v>
      </c>
      <c r="BL949" s="593">
        <f t="shared" si="347"/>
        <v>0</v>
      </c>
      <c r="BM949" s="593">
        <f t="shared" si="348"/>
        <v>0</v>
      </c>
      <c r="BO949" s="593">
        <f t="shared" si="349"/>
        <v>0</v>
      </c>
      <c r="CP949" s="592"/>
      <c r="CQ949" s="592"/>
    </row>
    <row r="950" spans="1:95" ht="37.5" customHeight="1" x14ac:dyDescent="0.15">
      <c r="A950" s="740" t="str">
        <f>IF(B950&lt;&gt;"",設定!$C$4,"")</f>
        <v/>
      </c>
      <c r="B950" s="741" t="str">
        <f t="shared" si="333"/>
        <v/>
      </c>
      <c r="C950" s="445">
        <f t="shared" si="332"/>
        <v>938</v>
      </c>
      <c r="D950" s="768"/>
      <c r="E950" s="422"/>
      <c r="F950" s="423"/>
      <c r="G950" s="424"/>
      <c r="H950" s="425"/>
      <c r="I950" s="426"/>
      <c r="J950" s="675" t="str">
        <f>IFERROR(IF(I950="","",VLOOKUP(I950,国・地域!A:C,2,FALSE)),"正しい番号を入力してください")</f>
        <v/>
      </c>
      <c r="K950" s="676" t="str">
        <f>IFERROR(IF(I950="","",VLOOKUP(I950,国・地域!A:C,3,FALSE)),"正しい番号を入力してください")</f>
        <v/>
      </c>
      <c r="L950" s="382"/>
      <c r="M950" s="429"/>
      <c r="N950" s="430"/>
      <c r="O950" s="430"/>
      <c r="P950" s="430"/>
      <c r="Q950" s="430"/>
      <c r="R950" s="430"/>
      <c r="S950" s="430"/>
      <c r="T950" s="430"/>
      <c r="U950" s="431"/>
      <c r="V950" s="432"/>
      <c r="W950" s="431"/>
      <c r="X950" s="432"/>
      <c r="Y950" s="433"/>
      <c r="Z950" s="434"/>
      <c r="AA950" s="435"/>
      <c r="AB950" s="436"/>
      <c r="AC950" s="435"/>
      <c r="AD950" s="434"/>
      <c r="AE950" s="437"/>
      <c r="AF950" s="436"/>
      <c r="AG950" s="435"/>
      <c r="AH950" s="434"/>
      <c r="AI950" s="437"/>
      <c r="AJ950" s="436"/>
      <c r="AK950" s="435"/>
      <c r="AL950" s="434"/>
      <c r="AM950" s="422"/>
      <c r="AN950" s="424"/>
      <c r="AO950" s="382"/>
      <c r="AP950" s="422"/>
      <c r="AQ950" s="424"/>
      <c r="AR950" s="438"/>
      <c r="AS950" s="439"/>
      <c r="AT950" s="422"/>
      <c r="AU950" s="424"/>
      <c r="AV950" s="438"/>
      <c r="AW950" s="440"/>
      <c r="AX950" s="647" t="str">
        <f t="shared" si="334"/>
        <v/>
      </c>
      <c r="AY950" s="647" t="str">
        <f t="shared" si="335"/>
        <v/>
      </c>
      <c r="BA950" s="593">
        <f t="shared" si="336"/>
        <v>0</v>
      </c>
      <c r="BB950" s="593">
        <f t="shared" si="337"/>
        <v>0</v>
      </c>
      <c r="BC950" s="593">
        <f t="shared" si="338"/>
        <v>0</v>
      </c>
      <c r="BD950" s="593">
        <f t="shared" si="339"/>
        <v>0</v>
      </c>
      <c r="BE950" s="593">
        <f t="shared" si="340"/>
        <v>0</v>
      </c>
      <c r="BF950" s="593">
        <f t="shared" si="341"/>
        <v>0</v>
      </c>
      <c r="BG950" s="593">
        <f t="shared" si="342"/>
        <v>0</v>
      </c>
      <c r="BH950" s="593">
        <f t="shared" si="343"/>
        <v>0</v>
      </c>
      <c r="BI950" s="593">
        <f t="shared" si="344"/>
        <v>0</v>
      </c>
      <c r="BJ950" s="593">
        <f t="shared" si="345"/>
        <v>0</v>
      </c>
      <c r="BK950" s="593">
        <f t="shared" si="346"/>
        <v>0</v>
      </c>
      <c r="BL950" s="593">
        <f t="shared" si="347"/>
        <v>0</v>
      </c>
      <c r="BM950" s="593">
        <f t="shared" si="348"/>
        <v>0</v>
      </c>
      <c r="BO950" s="593">
        <f t="shared" si="349"/>
        <v>0</v>
      </c>
      <c r="CP950" s="592"/>
      <c r="CQ950" s="592"/>
    </row>
    <row r="951" spans="1:95" ht="37.5" customHeight="1" x14ac:dyDescent="0.15">
      <c r="A951" s="740" t="str">
        <f>IF(B951&lt;&gt;"",設定!$C$4,"")</f>
        <v/>
      </c>
      <c r="B951" s="741" t="str">
        <f t="shared" si="333"/>
        <v/>
      </c>
      <c r="C951" s="445">
        <f t="shared" si="332"/>
        <v>939</v>
      </c>
      <c r="D951" s="768"/>
      <c r="E951" s="422"/>
      <c r="F951" s="423"/>
      <c r="G951" s="424"/>
      <c r="H951" s="425"/>
      <c r="I951" s="426"/>
      <c r="J951" s="675" t="str">
        <f>IFERROR(IF(I951="","",VLOOKUP(I951,国・地域!A:C,2,FALSE)),"正しい番号を入力してください")</f>
        <v/>
      </c>
      <c r="K951" s="676" t="str">
        <f>IFERROR(IF(I951="","",VLOOKUP(I951,国・地域!A:C,3,FALSE)),"正しい番号を入力してください")</f>
        <v/>
      </c>
      <c r="L951" s="382"/>
      <c r="M951" s="429"/>
      <c r="N951" s="430"/>
      <c r="O951" s="430"/>
      <c r="P951" s="430"/>
      <c r="Q951" s="430"/>
      <c r="R951" s="430"/>
      <c r="S951" s="430"/>
      <c r="T951" s="430"/>
      <c r="U951" s="431"/>
      <c r="V951" s="432"/>
      <c r="W951" s="431"/>
      <c r="X951" s="432"/>
      <c r="Y951" s="433"/>
      <c r="Z951" s="434"/>
      <c r="AA951" s="435"/>
      <c r="AB951" s="436"/>
      <c r="AC951" s="435"/>
      <c r="AD951" s="434"/>
      <c r="AE951" s="437"/>
      <c r="AF951" s="436"/>
      <c r="AG951" s="435"/>
      <c r="AH951" s="434"/>
      <c r="AI951" s="437"/>
      <c r="AJ951" s="436"/>
      <c r="AK951" s="435"/>
      <c r="AL951" s="434"/>
      <c r="AM951" s="422"/>
      <c r="AN951" s="424"/>
      <c r="AO951" s="382"/>
      <c r="AP951" s="422"/>
      <c r="AQ951" s="424"/>
      <c r="AR951" s="438"/>
      <c r="AS951" s="439"/>
      <c r="AT951" s="422"/>
      <c r="AU951" s="424"/>
      <c r="AV951" s="438"/>
      <c r="AW951" s="440"/>
      <c r="AX951" s="647" t="str">
        <f t="shared" si="334"/>
        <v/>
      </c>
      <c r="AY951" s="647" t="str">
        <f t="shared" si="335"/>
        <v/>
      </c>
      <c r="BA951" s="593">
        <f t="shared" si="336"/>
        <v>0</v>
      </c>
      <c r="BB951" s="593">
        <f t="shared" si="337"/>
        <v>0</v>
      </c>
      <c r="BC951" s="593">
        <f t="shared" si="338"/>
        <v>0</v>
      </c>
      <c r="BD951" s="593">
        <f t="shared" si="339"/>
        <v>0</v>
      </c>
      <c r="BE951" s="593">
        <f t="shared" si="340"/>
        <v>0</v>
      </c>
      <c r="BF951" s="593">
        <f t="shared" si="341"/>
        <v>0</v>
      </c>
      <c r="BG951" s="593">
        <f t="shared" si="342"/>
        <v>0</v>
      </c>
      <c r="BH951" s="593">
        <f t="shared" si="343"/>
        <v>0</v>
      </c>
      <c r="BI951" s="593">
        <f t="shared" si="344"/>
        <v>0</v>
      </c>
      <c r="BJ951" s="593">
        <f t="shared" si="345"/>
        <v>0</v>
      </c>
      <c r="BK951" s="593">
        <f t="shared" si="346"/>
        <v>0</v>
      </c>
      <c r="BL951" s="593">
        <f t="shared" si="347"/>
        <v>0</v>
      </c>
      <c r="BM951" s="593">
        <f t="shared" si="348"/>
        <v>0</v>
      </c>
      <c r="BO951" s="593">
        <f t="shared" si="349"/>
        <v>0</v>
      </c>
      <c r="CP951" s="592"/>
      <c r="CQ951" s="592"/>
    </row>
    <row r="952" spans="1:95" ht="37.5" customHeight="1" x14ac:dyDescent="0.15">
      <c r="A952" s="740" t="str">
        <f>IF(B952&lt;&gt;"",設定!$C$4,"")</f>
        <v/>
      </c>
      <c r="B952" s="741" t="str">
        <f t="shared" si="333"/>
        <v/>
      </c>
      <c r="C952" s="445">
        <f t="shared" si="332"/>
        <v>940</v>
      </c>
      <c r="D952" s="768"/>
      <c r="E952" s="422"/>
      <c r="F952" s="423"/>
      <c r="G952" s="424"/>
      <c r="H952" s="425"/>
      <c r="I952" s="426"/>
      <c r="J952" s="675" t="str">
        <f>IFERROR(IF(I952="","",VLOOKUP(I952,国・地域!A:C,2,FALSE)),"正しい番号を入力してください")</f>
        <v/>
      </c>
      <c r="K952" s="676" t="str">
        <f>IFERROR(IF(I952="","",VLOOKUP(I952,国・地域!A:C,3,FALSE)),"正しい番号を入力してください")</f>
        <v/>
      </c>
      <c r="L952" s="382"/>
      <c r="M952" s="429"/>
      <c r="N952" s="430"/>
      <c r="O952" s="430"/>
      <c r="P952" s="430"/>
      <c r="Q952" s="430"/>
      <c r="R952" s="430"/>
      <c r="S952" s="430"/>
      <c r="T952" s="430"/>
      <c r="U952" s="431"/>
      <c r="V952" s="432"/>
      <c r="W952" s="431"/>
      <c r="X952" s="432"/>
      <c r="Y952" s="433"/>
      <c r="Z952" s="434"/>
      <c r="AA952" s="435"/>
      <c r="AB952" s="436"/>
      <c r="AC952" s="435"/>
      <c r="AD952" s="434"/>
      <c r="AE952" s="437"/>
      <c r="AF952" s="436"/>
      <c r="AG952" s="435"/>
      <c r="AH952" s="434"/>
      <c r="AI952" s="437"/>
      <c r="AJ952" s="436"/>
      <c r="AK952" s="435"/>
      <c r="AL952" s="434"/>
      <c r="AM952" s="422"/>
      <c r="AN952" s="424"/>
      <c r="AO952" s="382"/>
      <c r="AP952" s="422"/>
      <c r="AQ952" s="424"/>
      <c r="AR952" s="438"/>
      <c r="AS952" s="439"/>
      <c r="AT952" s="422"/>
      <c r="AU952" s="424"/>
      <c r="AV952" s="438"/>
      <c r="AW952" s="440"/>
      <c r="AX952" s="647" t="str">
        <f t="shared" si="334"/>
        <v/>
      </c>
      <c r="AY952" s="647" t="str">
        <f t="shared" si="335"/>
        <v/>
      </c>
      <c r="BA952" s="593">
        <f t="shared" si="336"/>
        <v>0</v>
      </c>
      <c r="BB952" s="593">
        <f t="shared" si="337"/>
        <v>0</v>
      </c>
      <c r="BC952" s="593">
        <f t="shared" si="338"/>
        <v>0</v>
      </c>
      <c r="BD952" s="593">
        <f t="shared" si="339"/>
        <v>0</v>
      </c>
      <c r="BE952" s="593">
        <f t="shared" si="340"/>
        <v>0</v>
      </c>
      <c r="BF952" s="593">
        <f t="shared" si="341"/>
        <v>0</v>
      </c>
      <c r="BG952" s="593">
        <f t="shared" si="342"/>
        <v>0</v>
      </c>
      <c r="BH952" s="593">
        <f t="shared" si="343"/>
        <v>0</v>
      </c>
      <c r="BI952" s="593">
        <f t="shared" si="344"/>
        <v>0</v>
      </c>
      <c r="BJ952" s="593">
        <f t="shared" si="345"/>
        <v>0</v>
      </c>
      <c r="BK952" s="593">
        <f t="shared" si="346"/>
        <v>0</v>
      </c>
      <c r="BL952" s="593">
        <f t="shared" si="347"/>
        <v>0</v>
      </c>
      <c r="BM952" s="593">
        <f t="shared" si="348"/>
        <v>0</v>
      </c>
      <c r="BO952" s="593">
        <f t="shared" si="349"/>
        <v>0</v>
      </c>
      <c r="CP952" s="592"/>
      <c r="CQ952" s="592"/>
    </row>
    <row r="953" spans="1:95" ht="37.5" customHeight="1" x14ac:dyDescent="0.15">
      <c r="A953" s="740" t="str">
        <f>IF(B953&lt;&gt;"",設定!$C$4,"")</f>
        <v/>
      </c>
      <c r="B953" s="741" t="str">
        <f t="shared" si="333"/>
        <v/>
      </c>
      <c r="C953" s="445">
        <f t="shared" si="332"/>
        <v>941</v>
      </c>
      <c r="D953" s="768"/>
      <c r="E953" s="422"/>
      <c r="F953" s="423"/>
      <c r="G953" s="424"/>
      <c r="H953" s="425"/>
      <c r="I953" s="426"/>
      <c r="J953" s="675" t="str">
        <f>IFERROR(IF(I953="","",VLOOKUP(I953,国・地域!A:C,2,FALSE)),"正しい番号を入力してください")</f>
        <v/>
      </c>
      <c r="K953" s="676" t="str">
        <f>IFERROR(IF(I953="","",VLOOKUP(I953,国・地域!A:C,3,FALSE)),"正しい番号を入力してください")</f>
        <v/>
      </c>
      <c r="L953" s="382"/>
      <c r="M953" s="429"/>
      <c r="N953" s="430"/>
      <c r="O953" s="430"/>
      <c r="P953" s="430"/>
      <c r="Q953" s="430"/>
      <c r="R953" s="430"/>
      <c r="S953" s="430"/>
      <c r="T953" s="430"/>
      <c r="U953" s="431"/>
      <c r="V953" s="432"/>
      <c r="W953" s="431"/>
      <c r="X953" s="432"/>
      <c r="Y953" s="433"/>
      <c r="Z953" s="434"/>
      <c r="AA953" s="435"/>
      <c r="AB953" s="436"/>
      <c r="AC953" s="435"/>
      <c r="AD953" s="434"/>
      <c r="AE953" s="437"/>
      <c r="AF953" s="436"/>
      <c r="AG953" s="435"/>
      <c r="AH953" s="434"/>
      <c r="AI953" s="437"/>
      <c r="AJ953" s="436"/>
      <c r="AK953" s="435"/>
      <c r="AL953" s="434"/>
      <c r="AM953" s="422"/>
      <c r="AN953" s="424"/>
      <c r="AO953" s="382"/>
      <c r="AP953" s="422"/>
      <c r="AQ953" s="424"/>
      <c r="AR953" s="438"/>
      <c r="AS953" s="439"/>
      <c r="AT953" s="422"/>
      <c r="AU953" s="424"/>
      <c r="AV953" s="438"/>
      <c r="AW953" s="440"/>
      <c r="AX953" s="647" t="str">
        <f t="shared" si="334"/>
        <v/>
      </c>
      <c r="AY953" s="647" t="str">
        <f t="shared" si="335"/>
        <v/>
      </c>
      <c r="BA953" s="593">
        <f t="shared" si="336"/>
        <v>0</v>
      </c>
      <c r="BB953" s="593">
        <f t="shared" si="337"/>
        <v>0</v>
      </c>
      <c r="BC953" s="593">
        <f t="shared" si="338"/>
        <v>0</v>
      </c>
      <c r="BD953" s="593">
        <f t="shared" si="339"/>
        <v>0</v>
      </c>
      <c r="BE953" s="593">
        <f t="shared" si="340"/>
        <v>0</v>
      </c>
      <c r="BF953" s="593">
        <f t="shared" si="341"/>
        <v>0</v>
      </c>
      <c r="BG953" s="593">
        <f t="shared" si="342"/>
        <v>0</v>
      </c>
      <c r="BH953" s="593">
        <f t="shared" si="343"/>
        <v>0</v>
      </c>
      <c r="BI953" s="593">
        <f t="shared" si="344"/>
        <v>0</v>
      </c>
      <c r="BJ953" s="593">
        <f t="shared" si="345"/>
        <v>0</v>
      </c>
      <c r="BK953" s="593">
        <f t="shared" si="346"/>
        <v>0</v>
      </c>
      <c r="BL953" s="593">
        <f t="shared" si="347"/>
        <v>0</v>
      </c>
      <c r="BM953" s="593">
        <f t="shared" si="348"/>
        <v>0</v>
      </c>
      <c r="BO953" s="593">
        <f t="shared" si="349"/>
        <v>0</v>
      </c>
      <c r="CP953" s="592"/>
      <c r="CQ953" s="592"/>
    </row>
    <row r="954" spans="1:95" ht="37.5" customHeight="1" x14ac:dyDescent="0.15">
      <c r="A954" s="740" t="str">
        <f>IF(B954&lt;&gt;"",設定!$C$4,"")</f>
        <v/>
      </c>
      <c r="B954" s="741" t="str">
        <f t="shared" si="333"/>
        <v/>
      </c>
      <c r="C954" s="445">
        <f t="shared" si="332"/>
        <v>942</v>
      </c>
      <c r="D954" s="768"/>
      <c r="E954" s="422"/>
      <c r="F954" s="423"/>
      <c r="G954" s="424"/>
      <c r="H954" s="425"/>
      <c r="I954" s="426"/>
      <c r="J954" s="675" t="str">
        <f>IFERROR(IF(I954="","",VLOOKUP(I954,国・地域!A:C,2,FALSE)),"正しい番号を入力してください")</f>
        <v/>
      </c>
      <c r="K954" s="676" t="str">
        <f>IFERROR(IF(I954="","",VLOOKUP(I954,国・地域!A:C,3,FALSE)),"正しい番号を入力してください")</f>
        <v/>
      </c>
      <c r="L954" s="382"/>
      <c r="M954" s="429"/>
      <c r="N954" s="430"/>
      <c r="O954" s="430"/>
      <c r="P954" s="430"/>
      <c r="Q954" s="430"/>
      <c r="R954" s="430"/>
      <c r="S954" s="430"/>
      <c r="T954" s="430"/>
      <c r="U954" s="431"/>
      <c r="V954" s="432"/>
      <c r="W954" s="431"/>
      <c r="X954" s="432"/>
      <c r="Y954" s="433"/>
      <c r="Z954" s="434"/>
      <c r="AA954" s="435"/>
      <c r="AB954" s="436"/>
      <c r="AC954" s="435"/>
      <c r="AD954" s="434"/>
      <c r="AE954" s="437"/>
      <c r="AF954" s="436"/>
      <c r="AG954" s="435"/>
      <c r="AH954" s="434"/>
      <c r="AI954" s="437"/>
      <c r="AJ954" s="436"/>
      <c r="AK954" s="435"/>
      <c r="AL954" s="434"/>
      <c r="AM954" s="422"/>
      <c r="AN954" s="424"/>
      <c r="AO954" s="382"/>
      <c r="AP954" s="422"/>
      <c r="AQ954" s="424"/>
      <c r="AR954" s="438"/>
      <c r="AS954" s="439"/>
      <c r="AT954" s="422"/>
      <c r="AU954" s="424"/>
      <c r="AV954" s="438"/>
      <c r="AW954" s="440"/>
      <c r="AX954" s="647" t="str">
        <f t="shared" si="334"/>
        <v/>
      </c>
      <c r="AY954" s="647" t="str">
        <f t="shared" si="335"/>
        <v/>
      </c>
      <c r="BA954" s="593">
        <f t="shared" si="336"/>
        <v>0</v>
      </c>
      <c r="BB954" s="593">
        <f t="shared" si="337"/>
        <v>0</v>
      </c>
      <c r="BC954" s="593">
        <f t="shared" si="338"/>
        <v>0</v>
      </c>
      <c r="BD954" s="593">
        <f t="shared" si="339"/>
        <v>0</v>
      </c>
      <c r="BE954" s="593">
        <f t="shared" si="340"/>
        <v>0</v>
      </c>
      <c r="BF954" s="593">
        <f t="shared" si="341"/>
        <v>0</v>
      </c>
      <c r="BG954" s="593">
        <f t="shared" si="342"/>
        <v>0</v>
      </c>
      <c r="BH954" s="593">
        <f t="shared" si="343"/>
        <v>0</v>
      </c>
      <c r="BI954" s="593">
        <f t="shared" si="344"/>
        <v>0</v>
      </c>
      <c r="BJ954" s="593">
        <f t="shared" si="345"/>
        <v>0</v>
      </c>
      <c r="BK954" s="593">
        <f t="shared" si="346"/>
        <v>0</v>
      </c>
      <c r="BL954" s="593">
        <f t="shared" si="347"/>
        <v>0</v>
      </c>
      <c r="BM954" s="593">
        <f t="shared" si="348"/>
        <v>0</v>
      </c>
      <c r="BO954" s="593">
        <f t="shared" si="349"/>
        <v>0</v>
      </c>
      <c r="CP954" s="592"/>
      <c r="CQ954" s="592"/>
    </row>
    <row r="955" spans="1:95" ht="37.5" customHeight="1" x14ac:dyDescent="0.15">
      <c r="A955" s="740" t="str">
        <f>IF(B955&lt;&gt;"",設定!$C$4,"")</f>
        <v/>
      </c>
      <c r="B955" s="741" t="str">
        <f t="shared" si="333"/>
        <v/>
      </c>
      <c r="C955" s="445">
        <f t="shared" si="332"/>
        <v>943</v>
      </c>
      <c r="D955" s="768"/>
      <c r="E955" s="422"/>
      <c r="F955" s="423"/>
      <c r="G955" s="424"/>
      <c r="H955" s="425"/>
      <c r="I955" s="426"/>
      <c r="J955" s="675" t="str">
        <f>IFERROR(IF(I955="","",VLOOKUP(I955,国・地域!A:C,2,FALSE)),"正しい番号を入力してください")</f>
        <v/>
      </c>
      <c r="K955" s="676" t="str">
        <f>IFERROR(IF(I955="","",VLOOKUP(I955,国・地域!A:C,3,FALSE)),"正しい番号を入力してください")</f>
        <v/>
      </c>
      <c r="L955" s="382"/>
      <c r="M955" s="429"/>
      <c r="N955" s="430"/>
      <c r="O955" s="430"/>
      <c r="P955" s="430"/>
      <c r="Q955" s="430"/>
      <c r="R955" s="430"/>
      <c r="S955" s="430"/>
      <c r="T955" s="430"/>
      <c r="U955" s="431"/>
      <c r="V955" s="432"/>
      <c r="W955" s="431"/>
      <c r="X955" s="432"/>
      <c r="Y955" s="433"/>
      <c r="Z955" s="434"/>
      <c r="AA955" s="435"/>
      <c r="AB955" s="436"/>
      <c r="AC955" s="435"/>
      <c r="AD955" s="434"/>
      <c r="AE955" s="437"/>
      <c r="AF955" s="436"/>
      <c r="AG955" s="435"/>
      <c r="AH955" s="434"/>
      <c r="AI955" s="437"/>
      <c r="AJ955" s="436"/>
      <c r="AK955" s="435"/>
      <c r="AL955" s="434"/>
      <c r="AM955" s="422"/>
      <c r="AN955" s="424"/>
      <c r="AO955" s="382"/>
      <c r="AP955" s="422"/>
      <c r="AQ955" s="424"/>
      <c r="AR955" s="438"/>
      <c r="AS955" s="439"/>
      <c r="AT955" s="422"/>
      <c r="AU955" s="424"/>
      <c r="AV955" s="438"/>
      <c r="AW955" s="440"/>
      <c r="AX955" s="647" t="str">
        <f t="shared" si="334"/>
        <v/>
      </c>
      <c r="AY955" s="647" t="str">
        <f t="shared" si="335"/>
        <v/>
      </c>
      <c r="BA955" s="593">
        <f t="shared" si="336"/>
        <v>0</v>
      </c>
      <c r="BB955" s="593">
        <f t="shared" si="337"/>
        <v>0</v>
      </c>
      <c r="BC955" s="593">
        <f t="shared" si="338"/>
        <v>0</v>
      </c>
      <c r="BD955" s="593">
        <f t="shared" si="339"/>
        <v>0</v>
      </c>
      <c r="BE955" s="593">
        <f t="shared" si="340"/>
        <v>0</v>
      </c>
      <c r="BF955" s="593">
        <f t="shared" si="341"/>
        <v>0</v>
      </c>
      <c r="BG955" s="593">
        <f t="shared" si="342"/>
        <v>0</v>
      </c>
      <c r="BH955" s="593">
        <f t="shared" si="343"/>
        <v>0</v>
      </c>
      <c r="BI955" s="593">
        <f t="shared" si="344"/>
        <v>0</v>
      </c>
      <c r="BJ955" s="593">
        <f t="shared" si="345"/>
        <v>0</v>
      </c>
      <c r="BK955" s="593">
        <f t="shared" si="346"/>
        <v>0</v>
      </c>
      <c r="BL955" s="593">
        <f t="shared" si="347"/>
        <v>0</v>
      </c>
      <c r="BM955" s="593">
        <f t="shared" si="348"/>
        <v>0</v>
      </c>
      <c r="BO955" s="593">
        <f t="shared" si="349"/>
        <v>0</v>
      </c>
      <c r="CP955" s="592"/>
      <c r="CQ955" s="592"/>
    </row>
    <row r="956" spans="1:95" ht="37.5" customHeight="1" x14ac:dyDescent="0.15">
      <c r="A956" s="740" t="str">
        <f>IF(B956&lt;&gt;"",設定!$C$4,"")</f>
        <v/>
      </c>
      <c r="B956" s="741" t="str">
        <f t="shared" si="333"/>
        <v/>
      </c>
      <c r="C956" s="445">
        <f t="shared" si="332"/>
        <v>944</v>
      </c>
      <c r="D956" s="768"/>
      <c r="E956" s="422"/>
      <c r="F956" s="423"/>
      <c r="G956" s="424"/>
      <c r="H956" s="425"/>
      <c r="I956" s="426"/>
      <c r="J956" s="675" t="str">
        <f>IFERROR(IF(I956="","",VLOOKUP(I956,国・地域!A:C,2,FALSE)),"正しい番号を入力してください")</f>
        <v/>
      </c>
      <c r="K956" s="676" t="str">
        <f>IFERROR(IF(I956="","",VLOOKUP(I956,国・地域!A:C,3,FALSE)),"正しい番号を入力してください")</f>
        <v/>
      </c>
      <c r="L956" s="382"/>
      <c r="M956" s="429"/>
      <c r="N956" s="430"/>
      <c r="O956" s="430"/>
      <c r="P956" s="430"/>
      <c r="Q956" s="430"/>
      <c r="R956" s="430"/>
      <c r="S956" s="430"/>
      <c r="T956" s="430"/>
      <c r="U956" s="431"/>
      <c r="V956" s="432"/>
      <c r="W956" s="431"/>
      <c r="X956" s="432"/>
      <c r="Y956" s="433"/>
      <c r="Z956" s="434"/>
      <c r="AA956" s="435"/>
      <c r="AB956" s="436"/>
      <c r="AC956" s="435"/>
      <c r="AD956" s="434"/>
      <c r="AE956" s="437"/>
      <c r="AF956" s="436"/>
      <c r="AG956" s="435"/>
      <c r="AH956" s="434"/>
      <c r="AI956" s="437"/>
      <c r="AJ956" s="436"/>
      <c r="AK956" s="435"/>
      <c r="AL956" s="434"/>
      <c r="AM956" s="422"/>
      <c r="AN956" s="424"/>
      <c r="AO956" s="382"/>
      <c r="AP956" s="422"/>
      <c r="AQ956" s="424"/>
      <c r="AR956" s="438"/>
      <c r="AS956" s="439"/>
      <c r="AT956" s="422"/>
      <c r="AU956" s="424"/>
      <c r="AV956" s="438"/>
      <c r="AW956" s="440"/>
      <c r="AX956" s="647" t="str">
        <f t="shared" si="334"/>
        <v/>
      </c>
      <c r="AY956" s="647" t="str">
        <f t="shared" si="335"/>
        <v/>
      </c>
      <c r="BA956" s="593">
        <f t="shared" si="336"/>
        <v>0</v>
      </c>
      <c r="BB956" s="593">
        <f t="shared" si="337"/>
        <v>0</v>
      </c>
      <c r="BC956" s="593">
        <f t="shared" si="338"/>
        <v>0</v>
      </c>
      <c r="BD956" s="593">
        <f t="shared" si="339"/>
        <v>0</v>
      </c>
      <c r="BE956" s="593">
        <f t="shared" si="340"/>
        <v>0</v>
      </c>
      <c r="BF956" s="593">
        <f t="shared" si="341"/>
        <v>0</v>
      </c>
      <c r="BG956" s="593">
        <f t="shared" si="342"/>
        <v>0</v>
      </c>
      <c r="BH956" s="593">
        <f t="shared" si="343"/>
        <v>0</v>
      </c>
      <c r="BI956" s="593">
        <f t="shared" si="344"/>
        <v>0</v>
      </c>
      <c r="BJ956" s="593">
        <f t="shared" si="345"/>
        <v>0</v>
      </c>
      <c r="BK956" s="593">
        <f t="shared" si="346"/>
        <v>0</v>
      </c>
      <c r="BL956" s="593">
        <f t="shared" si="347"/>
        <v>0</v>
      </c>
      <c r="BM956" s="593">
        <f t="shared" si="348"/>
        <v>0</v>
      </c>
      <c r="BO956" s="593">
        <f t="shared" si="349"/>
        <v>0</v>
      </c>
      <c r="CP956" s="592"/>
      <c r="CQ956" s="592"/>
    </row>
    <row r="957" spans="1:95" ht="37.5" customHeight="1" x14ac:dyDescent="0.15">
      <c r="A957" s="740" t="str">
        <f>IF(B957&lt;&gt;"",設定!$C$4,"")</f>
        <v/>
      </c>
      <c r="B957" s="741" t="str">
        <f t="shared" si="333"/>
        <v/>
      </c>
      <c r="C957" s="445">
        <f t="shared" si="332"/>
        <v>945</v>
      </c>
      <c r="D957" s="768"/>
      <c r="E957" s="422"/>
      <c r="F957" s="423"/>
      <c r="G957" s="424"/>
      <c r="H957" s="425"/>
      <c r="I957" s="426"/>
      <c r="J957" s="675" t="str">
        <f>IFERROR(IF(I957="","",VLOOKUP(I957,国・地域!A:C,2,FALSE)),"正しい番号を入力してください")</f>
        <v/>
      </c>
      <c r="K957" s="676" t="str">
        <f>IFERROR(IF(I957="","",VLOOKUP(I957,国・地域!A:C,3,FALSE)),"正しい番号を入力してください")</f>
        <v/>
      </c>
      <c r="L957" s="382"/>
      <c r="M957" s="429"/>
      <c r="N957" s="430"/>
      <c r="O957" s="430"/>
      <c r="P957" s="430"/>
      <c r="Q957" s="430"/>
      <c r="R957" s="430"/>
      <c r="S957" s="430"/>
      <c r="T957" s="430"/>
      <c r="U957" s="431"/>
      <c r="V957" s="432"/>
      <c r="W957" s="431"/>
      <c r="X957" s="432"/>
      <c r="Y957" s="433"/>
      <c r="Z957" s="434"/>
      <c r="AA957" s="435"/>
      <c r="AB957" s="436"/>
      <c r="AC957" s="435"/>
      <c r="AD957" s="434"/>
      <c r="AE957" s="437"/>
      <c r="AF957" s="436"/>
      <c r="AG957" s="435"/>
      <c r="AH957" s="434"/>
      <c r="AI957" s="437"/>
      <c r="AJ957" s="436"/>
      <c r="AK957" s="435"/>
      <c r="AL957" s="434"/>
      <c r="AM957" s="422"/>
      <c r="AN957" s="424"/>
      <c r="AO957" s="382"/>
      <c r="AP957" s="422"/>
      <c r="AQ957" s="424"/>
      <c r="AR957" s="438"/>
      <c r="AS957" s="439"/>
      <c r="AT957" s="422"/>
      <c r="AU957" s="424"/>
      <c r="AV957" s="438"/>
      <c r="AW957" s="440"/>
      <c r="AX957" s="647" t="str">
        <f t="shared" si="334"/>
        <v/>
      </c>
      <c r="AY957" s="647" t="str">
        <f t="shared" si="335"/>
        <v/>
      </c>
      <c r="BA957" s="593">
        <f t="shared" si="336"/>
        <v>0</v>
      </c>
      <c r="BB957" s="593">
        <f t="shared" si="337"/>
        <v>0</v>
      </c>
      <c r="BC957" s="593">
        <f t="shared" si="338"/>
        <v>0</v>
      </c>
      <c r="BD957" s="593">
        <f t="shared" si="339"/>
        <v>0</v>
      </c>
      <c r="BE957" s="593">
        <f t="shared" si="340"/>
        <v>0</v>
      </c>
      <c r="BF957" s="593">
        <f t="shared" si="341"/>
        <v>0</v>
      </c>
      <c r="BG957" s="593">
        <f t="shared" si="342"/>
        <v>0</v>
      </c>
      <c r="BH957" s="593">
        <f t="shared" si="343"/>
        <v>0</v>
      </c>
      <c r="BI957" s="593">
        <f t="shared" si="344"/>
        <v>0</v>
      </c>
      <c r="BJ957" s="593">
        <f t="shared" si="345"/>
        <v>0</v>
      </c>
      <c r="BK957" s="593">
        <f t="shared" si="346"/>
        <v>0</v>
      </c>
      <c r="BL957" s="593">
        <f t="shared" si="347"/>
        <v>0</v>
      </c>
      <c r="BM957" s="593">
        <f t="shared" si="348"/>
        <v>0</v>
      </c>
      <c r="BO957" s="593">
        <f t="shared" si="349"/>
        <v>0</v>
      </c>
      <c r="CP957" s="592"/>
      <c r="CQ957" s="592"/>
    </row>
    <row r="958" spans="1:95" ht="37.5" customHeight="1" x14ac:dyDescent="0.15">
      <c r="A958" s="740" t="str">
        <f>IF(B958&lt;&gt;"",設定!$C$4,"")</f>
        <v/>
      </c>
      <c r="B958" s="741" t="str">
        <f t="shared" si="333"/>
        <v/>
      </c>
      <c r="C958" s="445">
        <f t="shared" si="332"/>
        <v>946</v>
      </c>
      <c r="D958" s="768"/>
      <c r="E958" s="422"/>
      <c r="F958" s="423"/>
      <c r="G958" s="424"/>
      <c r="H958" s="425"/>
      <c r="I958" s="426"/>
      <c r="J958" s="675" t="str">
        <f>IFERROR(IF(I958="","",VLOOKUP(I958,国・地域!A:C,2,FALSE)),"正しい番号を入力してください")</f>
        <v/>
      </c>
      <c r="K958" s="676" t="str">
        <f>IFERROR(IF(I958="","",VLOOKUP(I958,国・地域!A:C,3,FALSE)),"正しい番号を入力してください")</f>
        <v/>
      </c>
      <c r="L958" s="382"/>
      <c r="M958" s="429"/>
      <c r="N958" s="430"/>
      <c r="O958" s="430"/>
      <c r="P958" s="430"/>
      <c r="Q958" s="430"/>
      <c r="R958" s="430"/>
      <c r="S958" s="430"/>
      <c r="T958" s="430"/>
      <c r="U958" s="431"/>
      <c r="V958" s="432"/>
      <c r="W958" s="431"/>
      <c r="X958" s="432"/>
      <c r="Y958" s="433"/>
      <c r="Z958" s="434"/>
      <c r="AA958" s="435"/>
      <c r="AB958" s="436"/>
      <c r="AC958" s="435"/>
      <c r="AD958" s="434"/>
      <c r="AE958" s="437"/>
      <c r="AF958" s="436"/>
      <c r="AG958" s="435"/>
      <c r="AH958" s="434"/>
      <c r="AI958" s="437"/>
      <c r="AJ958" s="436"/>
      <c r="AK958" s="435"/>
      <c r="AL958" s="434"/>
      <c r="AM958" s="422"/>
      <c r="AN958" s="424"/>
      <c r="AO958" s="382"/>
      <c r="AP958" s="422"/>
      <c r="AQ958" s="424"/>
      <c r="AR958" s="438"/>
      <c r="AS958" s="439"/>
      <c r="AT958" s="422"/>
      <c r="AU958" s="424"/>
      <c r="AV958" s="438"/>
      <c r="AW958" s="440"/>
      <c r="AX958" s="647" t="str">
        <f t="shared" si="334"/>
        <v/>
      </c>
      <c r="AY958" s="647" t="str">
        <f t="shared" si="335"/>
        <v/>
      </c>
      <c r="BA958" s="593">
        <f t="shared" si="336"/>
        <v>0</v>
      </c>
      <c r="BB958" s="593">
        <f t="shared" si="337"/>
        <v>0</v>
      </c>
      <c r="BC958" s="593">
        <f t="shared" si="338"/>
        <v>0</v>
      </c>
      <c r="BD958" s="593">
        <f t="shared" si="339"/>
        <v>0</v>
      </c>
      <c r="BE958" s="593">
        <f t="shared" si="340"/>
        <v>0</v>
      </c>
      <c r="BF958" s="593">
        <f t="shared" si="341"/>
        <v>0</v>
      </c>
      <c r="BG958" s="593">
        <f t="shared" si="342"/>
        <v>0</v>
      </c>
      <c r="BH958" s="593">
        <f t="shared" si="343"/>
        <v>0</v>
      </c>
      <c r="BI958" s="593">
        <f t="shared" si="344"/>
        <v>0</v>
      </c>
      <c r="BJ958" s="593">
        <f t="shared" si="345"/>
        <v>0</v>
      </c>
      <c r="BK958" s="593">
        <f t="shared" si="346"/>
        <v>0</v>
      </c>
      <c r="BL958" s="593">
        <f t="shared" si="347"/>
        <v>0</v>
      </c>
      <c r="BM958" s="593">
        <f t="shared" si="348"/>
        <v>0</v>
      </c>
      <c r="BO958" s="593">
        <f t="shared" si="349"/>
        <v>0</v>
      </c>
      <c r="CP958" s="592"/>
      <c r="CQ958" s="592"/>
    </row>
    <row r="959" spans="1:95" ht="37.5" customHeight="1" x14ac:dyDescent="0.15">
      <c r="A959" s="740" t="str">
        <f>IF(B959&lt;&gt;"",設定!$C$4,"")</f>
        <v/>
      </c>
      <c r="B959" s="741" t="str">
        <f t="shared" si="333"/>
        <v/>
      </c>
      <c r="C959" s="445">
        <f t="shared" si="332"/>
        <v>947</v>
      </c>
      <c r="D959" s="768"/>
      <c r="E959" s="422"/>
      <c r="F959" s="423"/>
      <c r="G959" s="424"/>
      <c r="H959" s="425"/>
      <c r="I959" s="426"/>
      <c r="J959" s="675" t="str">
        <f>IFERROR(IF(I959="","",VLOOKUP(I959,国・地域!A:C,2,FALSE)),"正しい番号を入力してください")</f>
        <v/>
      </c>
      <c r="K959" s="676" t="str">
        <f>IFERROR(IF(I959="","",VLOOKUP(I959,国・地域!A:C,3,FALSE)),"正しい番号を入力してください")</f>
        <v/>
      </c>
      <c r="L959" s="382"/>
      <c r="M959" s="429"/>
      <c r="N959" s="430"/>
      <c r="O959" s="430"/>
      <c r="P959" s="430"/>
      <c r="Q959" s="430"/>
      <c r="R959" s="430"/>
      <c r="S959" s="430"/>
      <c r="T959" s="430"/>
      <c r="U959" s="431"/>
      <c r="V959" s="432"/>
      <c r="W959" s="431"/>
      <c r="X959" s="432"/>
      <c r="Y959" s="433"/>
      <c r="Z959" s="434"/>
      <c r="AA959" s="435"/>
      <c r="AB959" s="436"/>
      <c r="AC959" s="435"/>
      <c r="AD959" s="434"/>
      <c r="AE959" s="437"/>
      <c r="AF959" s="436"/>
      <c r="AG959" s="435"/>
      <c r="AH959" s="434"/>
      <c r="AI959" s="437"/>
      <c r="AJ959" s="436"/>
      <c r="AK959" s="435"/>
      <c r="AL959" s="434"/>
      <c r="AM959" s="422"/>
      <c r="AN959" s="424"/>
      <c r="AO959" s="382"/>
      <c r="AP959" s="422"/>
      <c r="AQ959" s="424"/>
      <c r="AR959" s="438"/>
      <c r="AS959" s="439"/>
      <c r="AT959" s="422"/>
      <c r="AU959" s="424"/>
      <c r="AV959" s="438"/>
      <c r="AW959" s="440"/>
      <c r="AX959" s="647" t="str">
        <f t="shared" si="334"/>
        <v/>
      </c>
      <c r="AY959" s="647" t="str">
        <f t="shared" si="335"/>
        <v/>
      </c>
      <c r="BA959" s="593">
        <f t="shared" si="336"/>
        <v>0</v>
      </c>
      <c r="BB959" s="593">
        <f t="shared" si="337"/>
        <v>0</v>
      </c>
      <c r="BC959" s="593">
        <f t="shared" si="338"/>
        <v>0</v>
      </c>
      <c r="BD959" s="593">
        <f t="shared" si="339"/>
        <v>0</v>
      </c>
      <c r="BE959" s="593">
        <f t="shared" si="340"/>
        <v>0</v>
      </c>
      <c r="BF959" s="593">
        <f t="shared" si="341"/>
        <v>0</v>
      </c>
      <c r="BG959" s="593">
        <f t="shared" si="342"/>
        <v>0</v>
      </c>
      <c r="BH959" s="593">
        <f t="shared" si="343"/>
        <v>0</v>
      </c>
      <c r="BI959" s="593">
        <f t="shared" si="344"/>
        <v>0</v>
      </c>
      <c r="BJ959" s="593">
        <f t="shared" si="345"/>
        <v>0</v>
      </c>
      <c r="BK959" s="593">
        <f t="shared" si="346"/>
        <v>0</v>
      </c>
      <c r="BL959" s="593">
        <f t="shared" si="347"/>
        <v>0</v>
      </c>
      <c r="BM959" s="593">
        <f t="shared" si="348"/>
        <v>0</v>
      </c>
      <c r="BO959" s="593">
        <f t="shared" si="349"/>
        <v>0</v>
      </c>
      <c r="CP959" s="592"/>
      <c r="CQ959" s="592"/>
    </row>
    <row r="960" spans="1:95" ht="37.5" customHeight="1" x14ac:dyDescent="0.15">
      <c r="A960" s="740" t="str">
        <f>IF(B960&lt;&gt;"",設定!$C$4,"")</f>
        <v/>
      </c>
      <c r="B960" s="741" t="str">
        <f t="shared" si="333"/>
        <v/>
      </c>
      <c r="C960" s="445">
        <f t="shared" si="332"/>
        <v>948</v>
      </c>
      <c r="D960" s="768"/>
      <c r="E960" s="422"/>
      <c r="F960" s="423"/>
      <c r="G960" s="424"/>
      <c r="H960" s="425"/>
      <c r="I960" s="426"/>
      <c r="J960" s="675" t="str">
        <f>IFERROR(IF(I960="","",VLOOKUP(I960,国・地域!A:C,2,FALSE)),"正しい番号を入力してください")</f>
        <v/>
      </c>
      <c r="K960" s="676" t="str">
        <f>IFERROR(IF(I960="","",VLOOKUP(I960,国・地域!A:C,3,FALSE)),"正しい番号を入力してください")</f>
        <v/>
      </c>
      <c r="L960" s="382"/>
      <c r="M960" s="429"/>
      <c r="N960" s="430"/>
      <c r="O960" s="430"/>
      <c r="P960" s="430"/>
      <c r="Q960" s="430"/>
      <c r="R960" s="430"/>
      <c r="S960" s="430"/>
      <c r="T960" s="430"/>
      <c r="U960" s="431"/>
      <c r="V960" s="432"/>
      <c r="W960" s="431"/>
      <c r="X960" s="432"/>
      <c r="Y960" s="433"/>
      <c r="Z960" s="434"/>
      <c r="AA960" s="435"/>
      <c r="AB960" s="436"/>
      <c r="AC960" s="435"/>
      <c r="AD960" s="434"/>
      <c r="AE960" s="437"/>
      <c r="AF960" s="436"/>
      <c r="AG960" s="435"/>
      <c r="AH960" s="434"/>
      <c r="AI960" s="437"/>
      <c r="AJ960" s="436"/>
      <c r="AK960" s="435"/>
      <c r="AL960" s="434"/>
      <c r="AM960" s="422"/>
      <c r="AN960" s="424"/>
      <c r="AO960" s="382"/>
      <c r="AP960" s="422"/>
      <c r="AQ960" s="424"/>
      <c r="AR960" s="438"/>
      <c r="AS960" s="439"/>
      <c r="AT960" s="422"/>
      <c r="AU960" s="424"/>
      <c r="AV960" s="438"/>
      <c r="AW960" s="440"/>
      <c r="AX960" s="647" t="str">
        <f t="shared" si="334"/>
        <v/>
      </c>
      <c r="AY960" s="647" t="str">
        <f t="shared" si="335"/>
        <v/>
      </c>
      <c r="BA960" s="593">
        <f t="shared" si="336"/>
        <v>0</v>
      </c>
      <c r="BB960" s="593">
        <f t="shared" si="337"/>
        <v>0</v>
      </c>
      <c r="BC960" s="593">
        <f t="shared" si="338"/>
        <v>0</v>
      </c>
      <c r="BD960" s="593">
        <f t="shared" si="339"/>
        <v>0</v>
      </c>
      <c r="BE960" s="593">
        <f t="shared" si="340"/>
        <v>0</v>
      </c>
      <c r="BF960" s="593">
        <f t="shared" si="341"/>
        <v>0</v>
      </c>
      <c r="BG960" s="593">
        <f t="shared" si="342"/>
        <v>0</v>
      </c>
      <c r="BH960" s="593">
        <f t="shared" si="343"/>
        <v>0</v>
      </c>
      <c r="BI960" s="593">
        <f t="shared" si="344"/>
        <v>0</v>
      </c>
      <c r="BJ960" s="593">
        <f t="shared" si="345"/>
        <v>0</v>
      </c>
      <c r="BK960" s="593">
        <f t="shared" si="346"/>
        <v>0</v>
      </c>
      <c r="BL960" s="593">
        <f t="shared" si="347"/>
        <v>0</v>
      </c>
      <c r="BM960" s="593">
        <f t="shared" si="348"/>
        <v>0</v>
      </c>
      <c r="BO960" s="593">
        <f t="shared" si="349"/>
        <v>0</v>
      </c>
      <c r="CP960" s="592"/>
      <c r="CQ960" s="592"/>
    </row>
    <row r="961" spans="1:95" ht="37.5" customHeight="1" x14ac:dyDescent="0.15">
      <c r="A961" s="740" t="str">
        <f>IF(B961&lt;&gt;"",設定!$C$4,"")</f>
        <v/>
      </c>
      <c r="B961" s="741" t="str">
        <f t="shared" si="333"/>
        <v/>
      </c>
      <c r="C961" s="445">
        <f t="shared" si="332"/>
        <v>949</v>
      </c>
      <c r="D961" s="768"/>
      <c r="E961" s="422"/>
      <c r="F961" s="423"/>
      <c r="G961" s="424"/>
      <c r="H961" s="425"/>
      <c r="I961" s="426"/>
      <c r="J961" s="675" t="str">
        <f>IFERROR(IF(I961="","",VLOOKUP(I961,国・地域!A:C,2,FALSE)),"正しい番号を入力してください")</f>
        <v/>
      </c>
      <c r="K961" s="676" t="str">
        <f>IFERROR(IF(I961="","",VLOOKUP(I961,国・地域!A:C,3,FALSE)),"正しい番号を入力してください")</f>
        <v/>
      </c>
      <c r="L961" s="382"/>
      <c r="M961" s="429"/>
      <c r="N961" s="430"/>
      <c r="O961" s="430"/>
      <c r="P961" s="430"/>
      <c r="Q961" s="430"/>
      <c r="R961" s="430"/>
      <c r="S961" s="430"/>
      <c r="T961" s="430"/>
      <c r="U961" s="431"/>
      <c r="V961" s="432"/>
      <c r="W961" s="431"/>
      <c r="X961" s="432"/>
      <c r="Y961" s="433"/>
      <c r="Z961" s="434"/>
      <c r="AA961" s="435"/>
      <c r="AB961" s="436"/>
      <c r="AC961" s="435"/>
      <c r="AD961" s="434"/>
      <c r="AE961" s="437"/>
      <c r="AF961" s="436"/>
      <c r="AG961" s="435"/>
      <c r="AH961" s="434"/>
      <c r="AI961" s="437"/>
      <c r="AJ961" s="436"/>
      <c r="AK961" s="435"/>
      <c r="AL961" s="434"/>
      <c r="AM961" s="422"/>
      <c r="AN961" s="424"/>
      <c r="AO961" s="382"/>
      <c r="AP961" s="422"/>
      <c r="AQ961" s="424"/>
      <c r="AR961" s="438"/>
      <c r="AS961" s="439"/>
      <c r="AT961" s="422"/>
      <c r="AU961" s="424"/>
      <c r="AV961" s="438"/>
      <c r="AW961" s="440"/>
      <c r="AX961" s="647" t="str">
        <f t="shared" si="334"/>
        <v/>
      </c>
      <c r="AY961" s="647" t="str">
        <f t="shared" si="335"/>
        <v/>
      </c>
      <c r="BA961" s="593">
        <f t="shared" si="336"/>
        <v>0</v>
      </c>
      <c r="BB961" s="593">
        <f t="shared" si="337"/>
        <v>0</v>
      </c>
      <c r="BC961" s="593">
        <f t="shared" si="338"/>
        <v>0</v>
      </c>
      <c r="BD961" s="593">
        <f t="shared" si="339"/>
        <v>0</v>
      </c>
      <c r="BE961" s="593">
        <f t="shared" si="340"/>
        <v>0</v>
      </c>
      <c r="BF961" s="593">
        <f t="shared" si="341"/>
        <v>0</v>
      </c>
      <c r="BG961" s="593">
        <f t="shared" si="342"/>
        <v>0</v>
      </c>
      <c r="BH961" s="593">
        <f t="shared" si="343"/>
        <v>0</v>
      </c>
      <c r="BI961" s="593">
        <f t="shared" si="344"/>
        <v>0</v>
      </c>
      <c r="BJ961" s="593">
        <f t="shared" si="345"/>
        <v>0</v>
      </c>
      <c r="BK961" s="593">
        <f t="shared" si="346"/>
        <v>0</v>
      </c>
      <c r="BL961" s="593">
        <f t="shared" si="347"/>
        <v>0</v>
      </c>
      <c r="BM961" s="593">
        <f t="shared" si="348"/>
        <v>0</v>
      </c>
      <c r="BO961" s="593">
        <f t="shared" si="349"/>
        <v>0</v>
      </c>
      <c r="CP961" s="592"/>
      <c r="CQ961" s="592"/>
    </row>
    <row r="962" spans="1:95" ht="37.5" customHeight="1" x14ac:dyDescent="0.15">
      <c r="A962" s="740" t="str">
        <f>IF(B962&lt;&gt;"",設定!$C$4,"")</f>
        <v/>
      </c>
      <c r="B962" s="741" t="str">
        <f t="shared" si="333"/>
        <v/>
      </c>
      <c r="C962" s="445">
        <f t="shared" si="332"/>
        <v>950</v>
      </c>
      <c r="D962" s="768"/>
      <c r="E962" s="422"/>
      <c r="F962" s="423"/>
      <c r="G962" s="424"/>
      <c r="H962" s="425"/>
      <c r="I962" s="426"/>
      <c r="J962" s="675" t="str">
        <f>IFERROR(IF(I962="","",VLOOKUP(I962,国・地域!A:C,2,FALSE)),"正しい番号を入力してください")</f>
        <v/>
      </c>
      <c r="K962" s="676" t="str">
        <f>IFERROR(IF(I962="","",VLOOKUP(I962,国・地域!A:C,3,FALSE)),"正しい番号を入力してください")</f>
        <v/>
      </c>
      <c r="L962" s="382"/>
      <c r="M962" s="429"/>
      <c r="N962" s="430"/>
      <c r="O962" s="430"/>
      <c r="P962" s="430"/>
      <c r="Q962" s="430"/>
      <c r="R962" s="430"/>
      <c r="S962" s="430"/>
      <c r="T962" s="430"/>
      <c r="U962" s="431"/>
      <c r="V962" s="432"/>
      <c r="W962" s="431"/>
      <c r="X962" s="432"/>
      <c r="Y962" s="433"/>
      <c r="Z962" s="434"/>
      <c r="AA962" s="435"/>
      <c r="AB962" s="436"/>
      <c r="AC962" s="435"/>
      <c r="AD962" s="434"/>
      <c r="AE962" s="437"/>
      <c r="AF962" s="436"/>
      <c r="AG962" s="435"/>
      <c r="AH962" s="434"/>
      <c r="AI962" s="437"/>
      <c r="AJ962" s="436"/>
      <c r="AK962" s="435"/>
      <c r="AL962" s="434"/>
      <c r="AM962" s="422"/>
      <c r="AN962" s="424"/>
      <c r="AO962" s="382"/>
      <c r="AP962" s="422"/>
      <c r="AQ962" s="424"/>
      <c r="AR962" s="438"/>
      <c r="AS962" s="439"/>
      <c r="AT962" s="422"/>
      <c r="AU962" s="424"/>
      <c r="AV962" s="438"/>
      <c r="AW962" s="440"/>
      <c r="AX962" s="647" t="str">
        <f t="shared" si="334"/>
        <v/>
      </c>
      <c r="AY962" s="647" t="str">
        <f t="shared" si="335"/>
        <v/>
      </c>
      <c r="BA962" s="593">
        <f t="shared" si="336"/>
        <v>0</v>
      </c>
      <c r="BB962" s="593">
        <f t="shared" si="337"/>
        <v>0</v>
      </c>
      <c r="BC962" s="593">
        <f t="shared" si="338"/>
        <v>0</v>
      </c>
      <c r="BD962" s="593">
        <f t="shared" si="339"/>
        <v>0</v>
      </c>
      <c r="BE962" s="593">
        <f t="shared" si="340"/>
        <v>0</v>
      </c>
      <c r="BF962" s="593">
        <f t="shared" si="341"/>
        <v>0</v>
      </c>
      <c r="BG962" s="593">
        <f t="shared" si="342"/>
        <v>0</v>
      </c>
      <c r="BH962" s="593">
        <f t="shared" si="343"/>
        <v>0</v>
      </c>
      <c r="BI962" s="593">
        <f t="shared" si="344"/>
        <v>0</v>
      </c>
      <c r="BJ962" s="593">
        <f t="shared" si="345"/>
        <v>0</v>
      </c>
      <c r="BK962" s="593">
        <f t="shared" si="346"/>
        <v>0</v>
      </c>
      <c r="BL962" s="593">
        <f t="shared" si="347"/>
        <v>0</v>
      </c>
      <c r="BM962" s="593">
        <f t="shared" si="348"/>
        <v>0</v>
      </c>
      <c r="BO962" s="593">
        <f t="shared" si="349"/>
        <v>0</v>
      </c>
      <c r="CP962" s="592"/>
      <c r="CQ962" s="592"/>
    </row>
    <row r="963" spans="1:95" ht="37.5" customHeight="1" x14ac:dyDescent="0.15">
      <c r="A963" s="740" t="str">
        <f>IF(B963&lt;&gt;"",設定!$C$4,"")</f>
        <v/>
      </c>
      <c r="B963" s="741" t="str">
        <f t="shared" si="333"/>
        <v/>
      </c>
      <c r="C963" s="445">
        <f t="shared" si="332"/>
        <v>951</v>
      </c>
      <c r="D963" s="768"/>
      <c r="E963" s="422"/>
      <c r="F963" s="423"/>
      <c r="G963" s="424"/>
      <c r="H963" s="425"/>
      <c r="I963" s="426"/>
      <c r="J963" s="675" t="str">
        <f>IFERROR(IF(I963="","",VLOOKUP(I963,国・地域!A:C,2,FALSE)),"正しい番号を入力してください")</f>
        <v/>
      </c>
      <c r="K963" s="676" t="str">
        <f>IFERROR(IF(I963="","",VLOOKUP(I963,国・地域!A:C,3,FALSE)),"正しい番号を入力してください")</f>
        <v/>
      </c>
      <c r="L963" s="382"/>
      <c r="M963" s="429"/>
      <c r="N963" s="430"/>
      <c r="O963" s="430"/>
      <c r="P963" s="430"/>
      <c r="Q963" s="430"/>
      <c r="R963" s="430"/>
      <c r="S963" s="430"/>
      <c r="T963" s="430"/>
      <c r="U963" s="431"/>
      <c r="V963" s="432"/>
      <c r="W963" s="431"/>
      <c r="X963" s="432"/>
      <c r="Y963" s="433"/>
      <c r="Z963" s="434"/>
      <c r="AA963" s="435"/>
      <c r="AB963" s="436"/>
      <c r="AC963" s="435"/>
      <c r="AD963" s="434"/>
      <c r="AE963" s="437"/>
      <c r="AF963" s="436"/>
      <c r="AG963" s="435"/>
      <c r="AH963" s="434"/>
      <c r="AI963" s="437"/>
      <c r="AJ963" s="436"/>
      <c r="AK963" s="435"/>
      <c r="AL963" s="434"/>
      <c r="AM963" s="422"/>
      <c r="AN963" s="424"/>
      <c r="AO963" s="382"/>
      <c r="AP963" s="422"/>
      <c r="AQ963" s="424"/>
      <c r="AR963" s="438"/>
      <c r="AS963" s="439"/>
      <c r="AT963" s="422"/>
      <c r="AU963" s="424"/>
      <c r="AV963" s="438"/>
      <c r="AW963" s="440"/>
      <c r="AX963" s="647" t="str">
        <f t="shared" si="334"/>
        <v/>
      </c>
      <c r="AY963" s="647" t="str">
        <f t="shared" si="335"/>
        <v/>
      </c>
      <c r="BA963" s="593">
        <f t="shared" si="336"/>
        <v>0</v>
      </c>
      <c r="BB963" s="593">
        <f t="shared" si="337"/>
        <v>0</v>
      </c>
      <c r="BC963" s="593">
        <f t="shared" si="338"/>
        <v>0</v>
      </c>
      <c r="BD963" s="593">
        <f t="shared" si="339"/>
        <v>0</v>
      </c>
      <c r="BE963" s="593">
        <f t="shared" si="340"/>
        <v>0</v>
      </c>
      <c r="BF963" s="593">
        <f t="shared" si="341"/>
        <v>0</v>
      </c>
      <c r="BG963" s="593">
        <f t="shared" si="342"/>
        <v>0</v>
      </c>
      <c r="BH963" s="593">
        <f t="shared" si="343"/>
        <v>0</v>
      </c>
      <c r="BI963" s="593">
        <f t="shared" si="344"/>
        <v>0</v>
      </c>
      <c r="BJ963" s="593">
        <f t="shared" si="345"/>
        <v>0</v>
      </c>
      <c r="BK963" s="593">
        <f t="shared" si="346"/>
        <v>0</v>
      </c>
      <c r="BL963" s="593">
        <f t="shared" si="347"/>
        <v>0</v>
      </c>
      <c r="BM963" s="593">
        <f t="shared" si="348"/>
        <v>0</v>
      </c>
      <c r="BO963" s="593">
        <f t="shared" si="349"/>
        <v>0</v>
      </c>
      <c r="CP963" s="592"/>
      <c r="CQ963" s="592"/>
    </row>
    <row r="964" spans="1:95" ht="37.5" customHeight="1" x14ac:dyDescent="0.15">
      <c r="A964" s="740" t="str">
        <f>IF(B964&lt;&gt;"",設定!$C$4,"")</f>
        <v/>
      </c>
      <c r="B964" s="741" t="str">
        <f t="shared" si="333"/>
        <v/>
      </c>
      <c r="C964" s="445">
        <f t="shared" si="332"/>
        <v>952</v>
      </c>
      <c r="D964" s="768"/>
      <c r="E964" s="422"/>
      <c r="F964" s="423"/>
      <c r="G964" s="424"/>
      <c r="H964" s="425"/>
      <c r="I964" s="426"/>
      <c r="J964" s="675" t="str">
        <f>IFERROR(IF(I964="","",VLOOKUP(I964,国・地域!A:C,2,FALSE)),"正しい番号を入力してください")</f>
        <v/>
      </c>
      <c r="K964" s="676" t="str">
        <f>IFERROR(IF(I964="","",VLOOKUP(I964,国・地域!A:C,3,FALSE)),"正しい番号を入力してください")</f>
        <v/>
      </c>
      <c r="L964" s="382"/>
      <c r="M964" s="429"/>
      <c r="N964" s="430"/>
      <c r="O964" s="430"/>
      <c r="P964" s="430"/>
      <c r="Q964" s="430"/>
      <c r="R964" s="430"/>
      <c r="S964" s="430"/>
      <c r="T964" s="430"/>
      <c r="U964" s="431"/>
      <c r="V964" s="432"/>
      <c r="W964" s="431"/>
      <c r="X964" s="432"/>
      <c r="Y964" s="433"/>
      <c r="Z964" s="434"/>
      <c r="AA964" s="435"/>
      <c r="AB964" s="436"/>
      <c r="AC964" s="435"/>
      <c r="AD964" s="434"/>
      <c r="AE964" s="437"/>
      <c r="AF964" s="436"/>
      <c r="AG964" s="435"/>
      <c r="AH964" s="434"/>
      <c r="AI964" s="437"/>
      <c r="AJ964" s="436"/>
      <c r="AK964" s="435"/>
      <c r="AL964" s="434"/>
      <c r="AM964" s="422"/>
      <c r="AN964" s="424"/>
      <c r="AO964" s="382"/>
      <c r="AP964" s="422"/>
      <c r="AQ964" s="424"/>
      <c r="AR964" s="438"/>
      <c r="AS964" s="439"/>
      <c r="AT964" s="422"/>
      <c r="AU964" s="424"/>
      <c r="AV964" s="438"/>
      <c r="AW964" s="440"/>
      <c r="AX964" s="647" t="str">
        <f t="shared" si="334"/>
        <v/>
      </c>
      <c r="AY964" s="647" t="str">
        <f t="shared" si="335"/>
        <v/>
      </c>
      <c r="BA964" s="593">
        <f t="shared" si="336"/>
        <v>0</v>
      </c>
      <c r="BB964" s="593">
        <f t="shared" si="337"/>
        <v>0</v>
      </c>
      <c r="BC964" s="593">
        <f t="shared" si="338"/>
        <v>0</v>
      </c>
      <c r="BD964" s="593">
        <f t="shared" si="339"/>
        <v>0</v>
      </c>
      <c r="BE964" s="593">
        <f t="shared" si="340"/>
        <v>0</v>
      </c>
      <c r="BF964" s="593">
        <f t="shared" si="341"/>
        <v>0</v>
      </c>
      <c r="BG964" s="593">
        <f t="shared" si="342"/>
        <v>0</v>
      </c>
      <c r="BH964" s="593">
        <f t="shared" si="343"/>
        <v>0</v>
      </c>
      <c r="BI964" s="593">
        <f t="shared" si="344"/>
        <v>0</v>
      </c>
      <c r="BJ964" s="593">
        <f t="shared" si="345"/>
        <v>0</v>
      </c>
      <c r="BK964" s="593">
        <f t="shared" si="346"/>
        <v>0</v>
      </c>
      <c r="BL964" s="593">
        <f t="shared" si="347"/>
        <v>0</v>
      </c>
      <c r="BM964" s="593">
        <f t="shared" si="348"/>
        <v>0</v>
      </c>
      <c r="BO964" s="593">
        <f t="shared" si="349"/>
        <v>0</v>
      </c>
      <c r="CP964" s="592"/>
      <c r="CQ964" s="592"/>
    </row>
    <row r="965" spans="1:95" ht="37.5" customHeight="1" x14ac:dyDescent="0.15">
      <c r="A965" s="740" t="str">
        <f>IF(B965&lt;&gt;"",設定!$C$4,"")</f>
        <v/>
      </c>
      <c r="B965" s="741" t="str">
        <f t="shared" si="333"/>
        <v/>
      </c>
      <c r="C965" s="445">
        <f t="shared" si="332"/>
        <v>953</v>
      </c>
      <c r="D965" s="768"/>
      <c r="E965" s="422"/>
      <c r="F965" s="423"/>
      <c r="G965" s="424"/>
      <c r="H965" s="425"/>
      <c r="I965" s="426"/>
      <c r="J965" s="675" t="str">
        <f>IFERROR(IF(I965="","",VLOOKUP(I965,国・地域!A:C,2,FALSE)),"正しい番号を入力してください")</f>
        <v/>
      </c>
      <c r="K965" s="676" t="str">
        <f>IFERROR(IF(I965="","",VLOOKUP(I965,国・地域!A:C,3,FALSE)),"正しい番号を入力してください")</f>
        <v/>
      </c>
      <c r="L965" s="382"/>
      <c r="M965" s="429"/>
      <c r="N965" s="430"/>
      <c r="O965" s="430"/>
      <c r="P965" s="430"/>
      <c r="Q965" s="430"/>
      <c r="R965" s="430"/>
      <c r="S965" s="430"/>
      <c r="T965" s="430"/>
      <c r="U965" s="431"/>
      <c r="V965" s="432"/>
      <c r="W965" s="431"/>
      <c r="X965" s="432"/>
      <c r="Y965" s="433"/>
      <c r="Z965" s="434"/>
      <c r="AA965" s="435"/>
      <c r="AB965" s="436"/>
      <c r="AC965" s="435"/>
      <c r="AD965" s="434"/>
      <c r="AE965" s="437"/>
      <c r="AF965" s="436"/>
      <c r="AG965" s="435"/>
      <c r="AH965" s="434"/>
      <c r="AI965" s="437"/>
      <c r="AJ965" s="436"/>
      <c r="AK965" s="435"/>
      <c r="AL965" s="434"/>
      <c r="AM965" s="422"/>
      <c r="AN965" s="424"/>
      <c r="AO965" s="382"/>
      <c r="AP965" s="422"/>
      <c r="AQ965" s="424"/>
      <c r="AR965" s="438"/>
      <c r="AS965" s="439"/>
      <c r="AT965" s="422"/>
      <c r="AU965" s="424"/>
      <c r="AV965" s="438"/>
      <c r="AW965" s="440"/>
      <c r="AX965" s="647" t="str">
        <f t="shared" si="334"/>
        <v/>
      </c>
      <c r="AY965" s="647" t="str">
        <f t="shared" si="335"/>
        <v/>
      </c>
      <c r="BA965" s="593">
        <f t="shared" si="336"/>
        <v>0</v>
      </c>
      <c r="BB965" s="593">
        <f t="shared" si="337"/>
        <v>0</v>
      </c>
      <c r="BC965" s="593">
        <f t="shared" si="338"/>
        <v>0</v>
      </c>
      <c r="BD965" s="593">
        <f t="shared" si="339"/>
        <v>0</v>
      </c>
      <c r="BE965" s="593">
        <f t="shared" si="340"/>
        <v>0</v>
      </c>
      <c r="BF965" s="593">
        <f t="shared" si="341"/>
        <v>0</v>
      </c>
      <c r="BG965" s="593">
        <f t="shared" si="342"/>
        <v>0</v>
      </c>
      <c r="BH965" s="593">
        <f t="shared" si="343"/>
        <v>0</v>
      </c>
      <c r="BI965" s="593">
        <f t="shared" si="344"/>
        <v>0</v>
      </c>
      <c r="BJ965" s="593">
        <f t="shared" si="345"/>
        <v>0</v>
      </c>
      <c r="BK965" s="593">
        <f t="shared" si="346"/>
        <v>0</v>
      </c>
      <c r="BL965" s="593">
        <f t="shared" si="347"/>
        <v>0</v>
      </c>
      <c r="BM965" s="593">
        <f t="shared" si="348"/>
        <v>0</v>
      </c>
      <c r="BO965" s="593">
        <f t="shared" si="349"/>
        <v>0</v>
      </c>
      <c r="CP965" s="592"/>
      <c r="CQ965" s="592"/>
    </row>
    <row r="966" spans="1:95" ht="37.5" customHeight="1" x14ac:dyDescent="0.15">
      <c r="A966" s="740" t="str">
        <f>IF(B966&lt;&gt;"",設定!$C$4,"")</f>
        <v/>
      </c>
      <c r="B966" s="741" t="str">
        <f t="shared" si="333"/>
        <v/>
      </c>
      <c r="C966" s="445">
        <f t="shared" si="332"/>
        <v>954</v>
      </c>
      <c r="D966" s="768"/>
      <c r="E966" s="422"/>
      <c r="F966" s="423"/>
      <c r="G966" s="424"/>
      <c r="H966" s="425"/>
      <c r="I966" s="426"/>
      <c r="J966" s="675" t="str">
        <f>IFERROR(IF(I966="","",VLOOKUP(I966,国・地域!A:C,2,FALSE)),"正しい番号を入力してください")</f>
        <v/>
      </c>
      <c r="K966" s="676" t="str">
        <f>IFERROR(IF(I966="","",VLOOKUP(I966,国・地域!A:C,3,FALSE)),"正しい番号を入力してください")</f>
        <v/>
      </c>
      <c r="L966" s="382"/>
      <c r="M966" s="429"/>
      <c r="N966" s="430"/>
      <c r="O966" s="430"/>
      <c r="P966" s="430"/>
      <c r="Q966" s="430"/>
      <c r="R966" s="430"/>
      <c r="S966" s="430"/>
      <c r="T966" s="430"/>
      <c r="U966" s="431"/>
      <c r="V966" s="432"/>
      <c r="W966" s="431"/>
      <c r="X966" s="432"/>
      <c r="Y966" s="433"/>
      <c r="Z966" s="434"/>
      <c r="AA966" s="435"/>
      <c r="AB966" s="436"/>
      <c r="AC966" s="435"/>
      <c r="AD966" s="434"/>
      <c r="AE966" s="437"/>
      <c r="AF966" s="436"/>
      <c r="AG966" s="435"/>
      <c r="AH966" s="434"/>
      <c r="AI966" s="437"/>
      <c r="AJ966" s="436"/>
      <c r="AK966" s="435"/>
      <c r="AL966" s="434"/>
      <c r="AM966" s="422"/>
      <c r="AN966" s="424"/>
      <c r="AO966" s="382"/>
      <c r="AP966" s="422"/>
      <c r="AQ966" s="424"/>
      <c r="AR966" s="438"/>
      <c r="AS966" s="439"/>
      <c r="AT966" s="422"/>
      <c r="AU966" s="424"/>
      <c r="AV966" s="438"/>
      <c r="AW966" s="440"/>
      <c r="AX966" s="647" t="str">
        <f t="shared" si="334"/>
        <v/>
      </c>
      <c r="AY966" s="647" t="str">
        <f t="shared" si="335"/>
        <v/>
      </c>
      <c r="BA966" s="593">
        <f t="shared" si="336"/>
        <v>0</v>
      </c>
      <c r="BB966" s="593">
        <f t="shared" si="337"/>
        <v>0</v>
      </c>
      <c r="BC966" s="593">
        <f t="shared" si="338"/>
        <v>0</v>
      </c>
      <c r="BD966" s="593">
        <f t="shared" si="339"/>
        <v>0</v>
      </c>
      <c r="BE966" s="593">
        <f t="shared" si="340"/>
        <v>0</v>
      </c>
      <c r="BF966" s="593">
        <f t="shared" si="341"/>
        <v>0</v>
      </c>
      <c r="BG966" s="593">
        <f t="shared" si="342"/>
        <v>0</v>
      </c>
      <c r="BH966" s="593">
        <f t="shared" si="343"/>
        <v>0</v>
      </c>
      <c r="BI966" s="593">
        <f t="shared" si="344"/>
        <v>0</v>
      </c>
      <c r="BJ966" s="593">
        <f t="shared" si="345"/>
        <v>0</v>
      </c>
      <c r="BK966" s="593">
        <f t="shared" si="346"/>
        <v>0</v>
      </c>
      <c r="BL966" s="593">
        <f t="shared" si="347"/>
        <v>0</v>
      </c>
      <c r="BM966" s="593">
        <f t="shared" si="348"/>
        <v>0</v>
      </c>
      <c r="BO966" s="593">
        <f t="shared" si="349"/>
        <v>0</v>
      </c>
      <c r="CP966" s="592"/>
      <c r="CQ966" s="592"/>
    </row>
    <row r="967" spans="1:95" ht="37.5" customHeight="1" x14ac:dyDescent="0.15">
      <c r="A967" s="740" t="str">
        <f>IF(B967&lt;&gt;"",設定!$C$4,"")</f>
        <v/>
      </c>
      <c r="B967" s="741" t="str">
        <f t="shared" si="333"/>
        <v/>
      </c>
      <c r="C967" s="445">
        <f t="shared" si="332"/>
        <v>955</v>
      </c>
      <c r="D967" s="768"/>
      <c r="E967" s="422"/>
      <c r="F967" s="423"/>
      <c r="G967" s="424"/>
      <c r="H967" s="425"/>
      <c r="I967" s="426"/>
      <c r="J967" s="675" t="str">
        <f>IFERROR(IF(I967="","",VLOOKUP(I967,国・地域!A:C,2,FALSE)),"正しい番号を入力してください")</f>
        <v/>
      </c>
      <c r="K967" s="676" t="str">
        <f>IFERROR(IF(I967="","",VLOOKUP(I967,国・地域!A:C,3,FALSE)),"正しい番号を入力してください")</f>
        <v/>
      </c>
      <c r="L967" s="382"/>
      <c r="M967" s="429"/>
      <c r="N967" s="430"/>
      <c r="O967" s="430"/>
      <c r="P967" s="430"/>
      <c r="Q967" s="430"/>
      <c r="R967" s="430"/>
      <c r="S967" s="430"/>
      <c r="T967" s="430"/>
      <c r="U967" s="431"/>
      <c r="V967" s="432"/>
      <c r="W967" s="431"/>
      <c r="X967" s="432"/>
      <c r="Y967" s="433"/>
      <c r="Z967" s="434"/>
      <c r="AA967" s="435"/>
      <c r="AB967" s="436"/>
      <c r="AC967" s="435"/>
      <c r="AD967" s="434"/>
      <c r="AE967" s="437"/>
      <c r="AF967" s="436"/>
      <c r="AG967" s="435"/>
      <c r="AH967" s="434"/>
      <c r="AI967" s="437"/>
      <c r="AJ967" s="436"/>
      <c r="AK967" s="435"/>
      <c r="AL967" s="434"/>
      <c r="AM967" s="422"/>
      <c r="AN967" s="424"/>
      <c r="AO967" s="382"/>
      <c r="AP967" s="422"/>
      <c r="AQ967" s="424"/>
      <c r="AR967" s="438"/>
      <c r="AS967" s="439"/>
      <c r="AT967" s="422"/>
      <c r="AU967" s="424"/>
      <c r="AV967" s="438"/>
      <c r="AW967" s="440"/>
      <c r="AX967" s="647" t="str">
        <f t="shared" si="334"/>
        <v/>
      </c>
      <c r="AY967" s="647" t="str">
        <f t="shared" si="335"/>
        <v/>
      </c>
      <c r="BA967" s="593">
        <f t="shared" si="336"/>
        <v>0</v>
      </c>
      <c r="BB967" s="593">
        <f t="shared" si="337"/>
        <v>0</v>
      </c>
      <c r="BC967" s="593">
        <f t="shared" si="338"/>
        <v>0</v>
      </c>
      <c r="BD967" s="593">
        <f t="shared" si="339"/>
        <v>0</v>
      </c>
      <c r="BE967" s="593">
        <f t="shared" si="340"/>
        <v>0</v>
      </c>
      <c r="BF967" s="593">
        <f t="shared" si="341"/>
        <v>0</v>
      </c>
      <c r="BG967" s="593">
        <f t="shared" si="342"/>
        <v>0</v>
      </c>
      <c r="BH967" s="593">
        <f t="shared" si="343"/>
        <v>0</v>
      </c>
      <c r="BI967" s="593">
        <f t="shared" si="344"/>
        <v>0</v>
      </c>
      <c r="BJ967" s="593">
        <f t="shared" si="345"/>
        <v>0</v>
      </c>
      <c r="BK967" s="593">
        <f t="shared" si="346"/>
        <v>0</v>
      </c>
      <c r="BL967" s="593">
        <f t="shared" si="347"/>
        <v>0</v>
      </c>
      <c r="BM967" s="593">
        <f t="shared" si="348"/>
        <v>0</v>
      </c>
      <c r="BO967" s="593">
        <f t="shared" si="349"/>
        <v>0</v>
      </c>
      <c r="CP967" s="592"/>
      <c r="CQ967" s="592"/>
    </row>
    <row r="968" spans="1:95" ht="37.5" customHeight="1" x14ac:dyDescent="0.15">
      <c r="A968" s="740" t="str">
        <f>IF(B968&lt;&gt;"",設定!$C$4,"")</f>
        <v/>
      </c>
      <c r="B968" s="741" t="str">
        <f t="shared" si="333"/>
        <v/>
      </c>
      <c r="C968" s="445">
        <f t="shared" si="332"/>
        <v>956</v>
      </c>
      <c r="D968" s="768"/>
      <c r="E968" s="422"/>
      <c r="F968" s="423"/>
      <c r="G968" s="424"/>
      <c r="H968" s="425"/>
      <c r="I968" s="426"/>
      <c r="J968" s="675" t="str">
        <f>IFERROR(IF(I968="","",VLOOKUP(I968,国・地域!A:C,2,FALSE)),"正しい番号を入力してください")</f>
        <v/>
      </c>
      <c r="K968" s="676" t="str">
        <f>IFERROR(IF(I968="","",VLOOKUP(I968,国・地域!A:C,3,FALSE)),"正しい番号を入力してください")</f>
        <v/>
      </c>
      <c r="L968" s="382"/>
      <c r="M968" s="429"/>
      <c r="N968" s="430"/>
      <c r="O968" s="430"/>
      <c r="P968" s="430"/>
      <c r="Q968" s="430"/>
      <c r="R968" s="430"/>
      <c r="S968" s="430"/>
      <c r="T968" s="430"/>
      <c r="U968" s="431"/>
      <c r="V968" s="432"/>
      <c r="W968" s="431"/>
      <c r="X968" s="432"/>
      <c r="Y968" s="433"/>
      <c r="Z968" s="434"/>
      <c r="AA968" s="435"/>
      <c r="AB968" s="436"/>
      <c r="AC968" s="435"/>
      <c r="AD968" s="434"/>
      <c r="AE968" s="437"/>
      <c r="AF968" s="436"/>
      <c r="AG968" s="435"/>
      <c r="AH968" s="434"/>
      <c r="AI968" s="437"/>
      <c r="AJ968" s="436"/>
      <c r="AK968" s="435"/>
      <c r="AL968" s="434"/>
      <c r="AM968" s="422"/>
      <c r="AN968" s="424"/>
      <c r="AO968" s="382"/>
      <c r="AP968" s="422"/>
      <c r="AQ968" s="424"/>
      <c r="AR968" s="438"/>
      <c r="AS968" s="439"/>
      <c r="AT968" s="422"/>
      <c r="AU968" s="424"/>
      <c r="AV968" s="438"/>
      <c r="AW968" s="440"/>
      <c r="AX968" s="647" t="str">
        <f t="shared" si="334"/>
        <v/>
      </c>
      <c r="AY968" s="647" t="str">
        <f t="shared" si="335"/>
        <v/>
      </c>
      <c r="BA968" s="593">
        <f t="shared" si="336"/>
        <v>0</v>
      </c>
      <c r="BB968" s="593">
        <f t="shared" si="337"/>
        <v>0</v>
      </c>
      <c r="BC968" s="593">
        <f t="shared" si="338"/>
        <v>0</v>
      </c>
      <c r="BD968" s="593">
        <f t="shared" si="339"/>
        <v>0</v>
      </c>
      <c r="BE968" s="593">
        <f t="shared" si="340"/>
        <v>0</v>
      </c>
      <c r="BF968" s="593">
        <f t="shared" si="341"/>
        <v>0</v>
      </c>
      <c r="BG968" s="593">
        <f t="shared" si="342"/>
        <v>0</v>
      </c>
      <c r="BH968" s="593">
        <f t="shared" si="343"/>
        <v>0</v>
      </c>
      <c r="BI968" s="593">
        <f t="shared" si="344"/>
        <v>0</v>
      </c>
      <c r="BJ968" s="593">
        <f t="shared" si="345"/>
        <v>0</v>
      </c>
      <c r="BK968" s="593">
        <f t="shared" si="346"/>
        <v>0</v>
      </c>
      <c r="BL968" s="593">
        <f t="shared" si="347"/>
        <v>0</v>
      </c>
      <c r="BM968" s="593">
        <f t="shared" si="348"/>
        <v>0</v>
      </c>
      <c r="BO968" s="593">
        <f t="shared" si="349"/>
        <v>0</v>
      </c>
      <c r="CP968" s="592"/>
      <c r="CQ968" s="592"/>
    </row>
    <row r="969" spans="1:95" ht="37.5" customHeight="1" x14ac:dyDescent="0.15">
      <c r="A969" s="740" t="str">
        <f>IF(B969&lt;&gt;"",設定!$C$4,"")</f>
        <v/>
      </c>
      <c r="B969" s="741" t="str">
        <f t="shared" si="333"/>
        <v/>
      </c>
      <c r="C969" s="445">
        <f t="shared" si="332"/>
        <v>957</v>
      </c>
      <c r="D969" s="768"/>
      <c r="E969" s="422"/>
      <c r="F969" s="423"/>
      <c r="G969" s="424"/>
      <c r="H969" s="425"/>
      <c r="I969" s="426"/>
      <c r="J969" s="675" t="str">
        <f>IFERROR(IF(I969="","",VLOOKUP(I969,国・地域!A:C,2,FALSE)),"正しい番号を入力してください")</f>
        <v/>
      </c>
      <c r="K969" s="676" t="str">
        <f>IFERROR(IF(I969="","",VLOOKUP(I969,国・地域!A:C,3,FALSE)),"正しい番号を入力してください")</f>
        <v/>
      </c>
      <c r="L969" s="382"/>
      <c r="M969" s="429"/>
      <c r="N969" s="430"/>
      <c r="O969" s="430"/>
      <c r="P969" s="430"/>
      <c r="Q969" s="430"/>
      <c r="R969" s="430"/>
      <c r="S969" s="430"/>
      <c r="T969" s="430"/>
      <c r="U969" s="431"/>
      <c r="V969" s="432"/>
      <c r="W969" s="431"/>
      <c r="X969" s="432"/>
      <c r="Y969" s="433"/>
      <c r="Z969" s="434"/>
      <c r="AA969" s="435"/>
      <c r="AB969" s="436"/>
      <c r="AC969" s="435"/>
      <c r="AD969" s="434"/>
      <c r="AE969" s="437"/>
      <c r="AF969" s="436"/>
      <c r="AG969" s="435"/>
      <c r="AH969" s="434"/>
      <c r="AI969" s="437"/>
      <c r="AJ969" s="436"/>
      <c r="AK969" s="435"/>
      <c r="AL969" s="434"/>
      <c r="AM969" s="422"/>
      <c r="AN969" s="424"/>
      <c r="AO969" s="382"/>
      <c r="AP969" s="422"/>
      <c r="AQ969" s="424"/>
      <c r="AR969" s="438"/>
      <c r="AS969" s="439"/>
      <c r="AT969" s="422"/>
      <c r="AU969" s="424"/>
      <c r="AV969" s="438"/>
      <c r="AW969" s="440"/>
      <c r="AX969" s="647" t="str">
        <f t="shared" si="334"/>
        <v/>
      </c>
      <c r="AY969" s="647" t="str">
        <f t="shared" si="335"/>
        <v/>
      </c>
      <c r="BA969" s="593">
        <f t="shared" si="336"/>
        <v>0</v>
      </c>
      <c r="BB969" s="593">
        <f t="shared" si="337"/>
        <v>0</v>
      </c>
      <c r="BC969" s="593">
        <f t="shared" si="338"/>
        <v>0</v>
      </c>
      <c r="BD969" s="593">
        <f t="shared" si="339"/>
        <v>0</v>
      </c>
      <c r="BE969" s="593">
        <f t="shared" si="340"/>
        <v>0</v>
      </c>
      <c r="BF969" s="593">
        <f t="shared" si="341"/>
        <v>0</v>
      </c>
      <c r="BG969" s="593">
        <f t="shared" si="342"/>
        <v>0</v>
      </c>
      <c r="BH969" s="593">
        <f t="shared" si="343"/>
        <v>0</v>
      </c>
      <c r="BI969" s="593">
        <f t="shared" si="344"/>
        <v>0</v>
      </c>
      <c r="BJ969" s="593">
        <f t="shared" si="345"/>
        <v>0</v>
      </c>
      <c r="BK969" s="593">
        <f t="shared" si="346"/>
        <v>0</v>
      </c>
      <c r="BL969" s="593">
        <f t="shared" si="347"/>
        <v>0</v>
      </c>
      <c r="BM969" s="593">
        <f t="shared" si="348"/>
        <v>0</v>
      </c>
      <c r="BO969" s="593">
        <f t="shared" si="349"/>
        <v>0</v>
      </c>
      <c r="CP969" s="592"/>
      <c r="CQ969" s="592"/>
    </row>
    <row r="970" spans="1:95" ht="37.5" customHeight="1" x14ac:dyDescent="0.15">
      <c r="A970" s="740" t="str">
        <f>IF(B970&lt;&gt;"",設定!$C$4,"")</f>
        <v/>
      </c>
      <c r="B970" s="741" t="str">
        <f t="shared" si="333"/>
        <v/>
      </c>
      <c r="C970" s="445">
        <f t="shared" si="332"/>
        <v>958</v>
      </c>
      <c r="D970" s="768"/>
      <c r="E970" s="422"/>
      <c r="F970" s="423"/>
      <c r="G970" s="424"/>
      <c r="H970" s="425"/>
      <c r="I970" s="426"/>
      <c r="J970" s="675" t="str">
        <f>IFERROR(IF(I970="","",VLOOKUP(I970,国・地域!A:C,2,FALSE)),"正しい番号を入力してください")</f>
        <v/>
      </c>
      <c r="K970" s="676" t="str">
        <f>IFERROR(IF(I970="","",VLOOKUP(I970,国・地域!A:C,3,FALSE)),"正しい番号を入力してください")</f>
        <v/>
      </c>
      <c r="L970" s="382"/>
      <c r="M970" s="429"/>
      <c r="N970" s="430"/>
      <c r="O970" s="430"/>
      <c r="P970" s="430"/>
      <c r="Q970" s="430"/>
      <c r="R970" s="430"/>
      <c r="S970" s="430"/>
      <c r="T970" s="430"/>
      <c r="U970" s="431"/>
      <c r="V970" s="432"/>
      <c r="W970" s="431"/>
      <c r="X970" s="432"/>
      <c r="Y970" s="433"/>
      <c r="Z970" s="434"/>
      <c r="AA970" s="435"/>
      <c r="AB970" s="436"/>
      <c r="AC970" s="435"/>
      <c r="AD970" s="434"/>
      <c r="AE970" s="437"/>
      <c r="AF970" s="436"/>
      <c r="AG970" s="435"/>
      <c r="AH970" s="434"/>
      <c r="AI970" s="437"/>
      <c r="AJ970" s="436"/>
      <c r="AK970" s="435"/>
      <c r="AL970" s="434"/>
      <c r="AM970" s="422"/>
      <c r="AN970" s="424"/>
      <c r="AO970" s="382"/>
      <c r="AP970" s="422"/>
      <c r="AQ970" s="424"/>
      <c r="AR970" s="438"/>
      <c r="AS970" s="439"/>
      <c r="AT970" s="422"/>
      <c r="AU970" s="424"/>
      <c r="AV970" s="438"/>
      <c r="AW970" s="440"/>
      <c r="AX970" s="647" t="str">
        <f t="shared" si="334"/>
        <v/>
      </c>
      <c r="AY970" s="647" t="str">
        <f t="shared" si="335"/>
        <v/>
      </c>
      <c r="BA970" s="593">
        <f t="shared" si="336"/>
        <v>0</v>
      </c>
      <c r="BB970" s="593">
        <f t="shared" si="337"/>
        <v>0</v>
      </c>
      <c r="BC970" s="593">
        <f t="shared" si="338"/>
        <v>0</v>
      </c>
      <c r="BD970" s="593">
        <f t="shared" si="339"/>
        <v>0</v>
      </c>
      <c r="BE970" s="593">
        <f t="shared" si="340"/>
        <v>0</v>
      </c>
      <c r="BF970" s="593">
        <f t="shared" si="341"/>
        <v>0</v>
      </c>
      <c r="BG970" s="593">
        <f t="shared" si="342"/>
        <v>0</v>
      </c>
      <c r="BH970" s="593">
        <f t="shared" si="343"/>
        <v>0</v>
      </c>
      <c r="BI970" s="593">
        <f t="shared" si="344"/>
        <v>0</v>
      </c>
      <c r="BJ970" s="593">
        <f t="shared" si="345"/>
        <v>0</v>
      </c>
      <c r="BK970" s="593">
        <f t="shared" si="346"/>
        <v>0</v>
      </c>
      <c r="BL970" s="593">
        <f t="shared" si="347"/>
        <v>0</v>
      </c>
      <c r="BM970" s="593">
        <f t="shared" si="348"/>
        <v>0</v>
      </c>
      <c r="BO970" s="593">
        <f t="shared" si="349"/>
        <v>0</v>
      </c>
      <c r="CP970" s="592"/>
      <c r="CQ970" s="592"/>
    </row>
    <row r="971" spans="1:95" ht="37.5" customHeight="1" x14ac:dyDescent="0.15">
      <c r="A971" s="740" t="str">
        <f>IF(B971&lt;&gt;"",設定!$C$4,"")</f>
        <v/>
      </c>
      <c r="B971" s="741" t="str">
        <f t="shared" si="333"/>
        <v/>
      </c>
      <c r="C971" s="445">
        <f t="shared" si="332"/>
        <v>959</v>
      </c>
      <c r="D971" s="768"/>
      <c r="E971" s="422"/>
      <c r="F971" s="423"/>
      <c r="G971" s="424"/>
      <c r="H971" s="425"/>
      <c r="I971" s="426"/>
      <c r="J971" s="675" t="str">
        <f>IFERROR(IF(I971="","",VLOOKUP(I971,国・地域!A:C,2,FALSE)),"正しい番号を入力してください")</f>
        <v/>
      </c>
      <c r="K971" s="676" t="str">
        <f>IFERROR(IF(I971="","",VLOOKUP(I971,国・地域!A:C,3,FALSE)),"正しい番号を入力してください")</f>
        <v/>
      </c>
      <c r="L971" s="382"/>
      <c r="M971" s="429"/>
      <c r="N971" s="430"/>
      <c r="O971" s="430"/>
      <c r="P971" s="430"/>
      <c r="Q971" s="430"/>
      <c r="R971" s="430"/>
      <c r="S971" s="430"/>
      <c r="T971" s="430"/>
      <c r="U971" s="431"/>
      <c r="V971" s="432"/>
      <c r="W971" s="431"/>
      <c r="X971" s="432"/>
      <c r="Y971" s="433"/>
      <c r="Z971" s="434"/>
      <c r="AA971" s="435"/>
      <c r="AB971" s="436"/>
      <c r="AC971" s="435"/>
      <c r="AD971" s="434"/>
      <c r="AE971" s="437"/>
      <c r="AF971" s="436"/>
      <c r="AG971" s="435"/>
      <c r="AH971" s="434"/>
      <c r="AI971" s="437"/>
      <c r="AJ971" s="436"/>
      <c r="AK971" s="435"/>
      <c r="AL971" s="434"/>
      <c r="AM971" s="422"/>
      <c r="AN971" s="424"/>
      <c r="AO971" s="382"/>
      <c r="AP971" s="422"/>
      <c r="AQ971" s="424"/>
      <c r="AR971" s="438"/>
      <c r="AS971" s="439"/>
      <c r="AT971" s="422"/>
      <c r="AU971" s="424"/>
      <c r="AV971" s="438"/>
      <c r="AW971" s="440"/>
      <c r="AX971" s="647" t="str">
        <f t="shared" si="334"/>
        <v/>
      </c>
      <c r="AY971" s="647" t="str">
        <f t="shared" si="335"/>
        <v/>
      </c>
      <c r="BA971" s="593">
        <f t="shared" si="336"/>
        <v>0</v>
      </c>
      <c r="BB971" s="593">
        <f t="shared" si="337"/>
        <v>0</v>
      </c>
      <c r="BC971" s="593">
        <f t="shared" si="338"/>
        <v>0</v>
      </c>
      <c r="BD971" s="593">
        <f t="shared" si="339"/>
        <v>0</v>
      </c>
      <c r="BE971" s="593">
        <f t="shared" si="340"/>
        <v>0</v>
      </c>
      <c r="BF971" s="593">
        <f t="shared" si="341"/>
        <v>0</v>
      </c>
      <c r="BG971" s="593">
        <f t="shared" si="342"/>
        <v>0</v>
      </c>
      <c r="BH971" s="593">
        <f t="shared" si="343"/>
        <v>0</v>
      </c>
      <c r="BI971" s="593">
        <f t="shared" si="344"/>
        <v>0</v>
      </c>
      <c r="BJ971" s="593">
        <f t="shared" si="345"/>
        <v>0</v>
      </c>
      <c r="BK971" s="593">
        <f t="shared" si="346"/>
        <v>0</v>
      </c>
      <c r="BL971" s="593">
        <f t="shared" si="347"/>
        <v>0</v>
      </c>
      <c r="BM971" s="593">
        <f t="shared" si="348"/>
        <v>0</v>
      </c>
      <c r="BO971" s="593">
        <f t="shared" si="349"/>
        <v>0</v>
      </c>
      <c r="CP971" s="592"/>
      <c r="CQ971" s="592"/>
    </row>
    <row r="972" spans="1:95" ht="37.5" customHeight="1" x14ac:dyDescent="0.15">
      <c r="A972" s="740" t="str">
        <f>IF(B972&lt;&gt;"",設定!$C$4,"")</f>
        <v/>
      </c>
      <c r="B972" s="741" t="str">
        <f t="shared" si="333"/>
        <v/>
      </c>
      <c r="C972" s="445">
        <f t="shared" si="332"/>
        <v>960</v>
      </c>
      <c r="D972" s="768"/>
      <c r="E972" s="422"/>
      <c r="F972" s="423"/>
      <c r="G972" s="424"/>
      <c r="H972" s="425"/>
      <c r="I972" s="426"/>
      <c r="J972" s="675" t="str">
        <f>IFERROR(IF(I972="","",VLOOKUP(I972,国・地域!A:C,2,FALSE)),"正しい番号を入力してください")</f>
        <v/>
      </c>
      <c r="K972" s="676" t="str">
        <f>IFERROR(IF(I972="","",VLOOKUP(I972,国・地域!A:C,3,FALSE)),"正しい番号を入力してください")</f>
        <v/>
      </c>
      <c r="L972" s="382"/>
      <c r="M972" s="429"/>
      <c r="N972" s="430"/>
      <c r="O972" s="430"/>
      <c r="P972" s="430"/>
      <c r="Q972" s="430"/>
      <c r="R972" s="430"/>
      <c r="S972" s="430"/>
      <c r="T972" s="430"/>
      <c r="U972" s="431"/>
      <c r="V972" s="432"/>
      <c r="W972" s="431"/>
      <c r="X972" s="432"/>
      <c r="Y972" s="433"/>
      <c r="Z972" s="434"/>
      <c r="AA972" s="435"/>
      <c r="AB972" s="436"/>
      <c r="AC972" s="435"/>
      <c r="AD972" s="434"/>
      <c r="AE972" s="437"/>
      <c r="AF972" s="436"/>
      <c r="AG972" s="435"/>
      <c r="AH972" s="434"/>
      <c r="AI972" s="437"/>
      <c r="AJ972" s="436"/>
      <c r="AK972" s="435"/>
      <c r="AL972" s="434"/>
      <c r="AM972" s="422"/>
      <c r="AN972" s="424"/>
      <c r="AO972" s="382"/>
      <c r="AP972" s="422"/>
      <c r="AQ972" s="424"/>
      <c r="AR972" s="438"/>
      <c r="AS972" s="439"/>
      <c r="AT972" s="422"/>
      <c r="AU972" s="424"/>
      <c r="AV972" s="438"/>
      <c r="AW972" s="440"/>
      <c r="AX972" s="647" t="str">
        <f t="shared" si="334"/>
        <v/>
      </c>
      <c r="AY972" s="647" t="str">
        <f t="shared" si="335"/>
        <v/>
      </c>
      <c r="BA972" s="593">
        <f t="shared" si="336"/>
        <v>0</v>
      </c>
      <c r="BB972" s="593">
        <f t="shared" si="337"/>
        <v>0</v>
      </c>
      <c r="BC972" s="593">
        <f t="shared" si="338"/>
        <v>0</v>
      </c>
      <c r="BD972" s="593">
        <f t="shared" si="339"/>
        <v>0</v>
      </c>
      <c r="BE972" s="593">
        <f t="shared" si="340"/>
        <v>0</v>
      </c>
      <c r="BF972" s="593">
        <f t="shared" si="341"/>
        <v>0</v>
      </c>
      <c r="BG972" s="593">
        <f t="shared" si="342"/>
        <v>0</v>
      </c>
      <c r="BH972" s="593">
        <f t="shared" si="343"/>
        <v>0</v>
      </c>
      <c r="BI972" s="593">
        <f t="shared" si="344"/>
        <v>0</v>
      </c>
      <c r="BJ972" s="593">
        <f t="shared" si="345"/>
        <v>0</v>
      </c>
      <c r="BK972" s="593">
        <f t="shared" si="346"/>
        <v>0</v>
      </c>
      <c r="BL972" s="593">
        <f t="shared" si="347"/>
        <v>0</v>
      </c>
      <c r="BM972" s="593">
        <f t="shared" si="348"/>
        <v>0</v>
      </c>
      <c r="BO972" s="593">
        <f t="shared" si="349"/>
        <v>0</v>
      </c>
      <c r="CP972" s="592"/>
      <c r="CQ972" s="592"/>
    </row>
    <row r="973" spans="1:95" ht="37.5" customHeight="1" x14ac:dyDescent="0.15">
      <c r="A973" s="740" t="str">
        <f>IF(B973&lt;&gt;"",設定!$C$4,"")</f>
        <v/>
      </c>
      <c r="B973" s="741" t="str">
        <f t="shared" si="333"/>
        <v/>
      </c>
      <c r="C973" s="445">
        <f t="shared" si="332"/>
        <v>961</v>
      </c>
      <c r="D973" s="768"/>
      <c r="E973" s="422"/>
      <c r="F973" s="423"/>
      <c r="G973" s="424"/>
      <c r="H973" s="425"/>
      <c r="I973" s="426"/>
      <c r="J973" s="675" t="str">
        <f>IFERROR(IF(I973="","",VLOOKUP(I973,国・地域!A:C,2,FALSE)),"正しい番号を入力してください")</f>
        <v/>
      </c>
      <c r="K973" s="676" t="str">
        <f>IFERROR(IF(I973="","",VLOOKUP(I973,国・地域!A:C,3,FALSE)),"正しい番号を入力してください")</f>
        <v/>
      </c>
      <c r="L973" s="382"/>
      <c r="M973" s="429"/>
      <c r="N973" s="430"/>
      <c r="O973" s="430"/>
      <c r="P973" s="430"/>
      <c r="Q973" s="430"/>
      <c r="R973" s="430"/>
      <c r="S973" s="430"/>
      <c r="T973" s="430"/>
      <c r="U973" s="431"/>
      <c r="V973" s="432"/>
      <c r="W973" s="431"/>
      <c r="X973" s="432"/>
      <c r="Y973" s="433"/>
      <c r="Z973" s="434"/>
      <c r="AA973" s="435"/>
      <c r="AB973" s="436"/>
      <c r="AC973" s="435"/>
      <c r="AD973" s="434"/>
      <c r="AE973" s="437"/>
      <c r="AF973" s="436"/>
      <c r="AG973" s="435"/>
      <c r="AH973" s="434"/>
      <c r="AI973" s="437"/>
      <c r="AJ973" s="436"/>
      <c r="AK973" s="435"/>
      <c r="AL973" s="434"/>
      <c r="AM973" s="422"/>
      <c r="AN973" s="424"/>
      <c r="AO973" s="382"/>
      <c r="AP973" s="422"/>
      <c r="AQ973" s="424"/>
      <c r="AR973" s="438"/>
      <c r="AS973" s="439"/>
      <c r="AT973" s="422"/>
      <c r="AU973" s="424"/>
      <c r="AV973" s="438"/>
      <c r="AW973" s="440"/>
      <c r="AX973" s="647" t="str">
        <f t="shared" si="334"/>
        <v/>
      </c>
      <c r="AY973" s="647" t="str">
        <f t="shared" si="335"/>
        <v/>
      </c>
      <c r="BA973" s="593">
        <f t="shared" si="336"/>
        <v>0</v>
      </c>
      <c r="BB973" s="593">
        <f t="shared" si="337"/>
        <v>0</v>
      </c>
      <c r="BC973" s="593">
        <f t="shared" si="338"/>
        <v>0</v>
      </c>
      <c r="BD973" s="593">
        <f t="shared" si="339"/>
        <v>0</v>
      </c>
      <c r="BE973" s="593">
        <f t="shared" si="340"/>
        <v>0</v>
      </c>
      <c r="BF973" s="593">
        <f t="shared" si="341"/>
        <v>0</v>
      </c>
      <c r="BG973" s="593">
        <f t="shared" si="342"/>
        <v>0</v>
      </c>
      <c r="BH973" s="593">
        <f t="shared" si="343"/>
        <v>0</v>
      </c>
      <c r="BI973" s="593">
        <f t="shared" si="344"/>
        <v>0</v>
      </c>
      <c r="BJ973" s="593">
        <f t="shared" si="345"/>
        <v>0</v>
      </c>
      <c r="BK973" s="593">
        <f t="shared" si="346"/>
        <v>0</v>
      </c>
      <c r="BL973" s="593">
        <f t="shared" si="347"/>
        <v>0</v>
      </c>
      <c r="BM973" s="593">
        <f t="shared" si="348"/>
        <v>0</v>
      </c>
      <c r="BO973" s="593">
        <f t="shared" si="349"/>
        <v>0</v>
      </c>
      <c r="CP973" s="592"/>
      <c r="CQ973" s="592"/>
    </row>
    <row r="974" spans="1:95" ht="37.5" customHeight="1" x14ac:dyDescent="0.15">
      <c r="A974" s="740" t="str">
        <f>IF(B974&lt;&gt;"",設定!$C$4,"")</f>
        <v/>
      </c>
      <c r="B974" s="741" t="str">
        <f t="shared" si="333"/>
        <v/>
      </c>
      <c r="C974" s="445">
        <f t="shared" ref="C974:C1012" si="350">ROW()-12</f>
        <v>962</v>
      </c>
      <c r="D974" s="768"/>
      <c r="E974" s="422"/>
      <c r="F974" s="423"/>
      <c r="G974" s="424"/>
      <c r="H974" s="425"/>
      <c r="I974" s="426"/>
      <c r="J974" s="675" t="str">
        <f>IFERROR(IF(I974="","",VLOOKUP(I974,国・地域!A:C,2,FALSE)),"正しい番号を入力してください")</f>
        <v/>
      </c>
      <c r="K974" s="676" t="str">
        <f>IFERROR(IF(I974="","",VLOOKUP(I974,国・地域!A:C,3,FALSE)),"正しい番号を入力してください")</f>
        <v/>
      </c>
      <c r="L974" s="382"/>
      <c r="M974" s="429"/>
      <c r="N974" s="430"/>
      <c r="O974" s="430"/>
      <c r="P974" s="430"/>
      <c r="Q974" s="430"/>
      <c r="R974" s="430"/>
      <c r="S974" s="430"/>
      <c r="T974" s="430"/>
      <c r="U974" s="431"/>
      <c r="V974" s="432"/>
      <c r="W974" s="431"/>
      <c r="X974" s="432"/>
      <c r="Y974" s="433"/>
      <c r="Z974" s="434"/>
      <c r="AA974" s="435"/>
      <c r="AB974" s="436"/>
      <c r="AC974" s="435"/>
      <c r="AD974" s="434"/>
      <c r="AE974" s="437"/>
      <c r="AF974" s="436"/>
      <c r="AG974" s="435"/>
      <c r="AH974" s="434"/>
      <c r="AI974" s="437"/>
      <c r="AJ974" s="436"/>
      <c r="AK974" s="435"/>
      <c r="AL974" s="434"/>
      <c r="AM974" s="422"/>
      <c r="AN974" s="424"/>
      <c r="AO974" s="382"/>
      <c r="AP974" s="422"/>
      <c r="AQ974" s="424"/>
      <c r="AR974" s="438"/>
      <c r="AS974" s="439"/>
      <c r="AT974" s="422"/>
      <c r="AU974" s="424"/>
      <c r="AV974" s="438"/>
      <c r="AW974" s="440"/>
      <c r="AX974" s="647" t="str">
        <f t="shared" si="334"/>
        <v/>
      </c>
      <c r="AY974" s="647" t="str">
        <f t="shared" si="335"/>
        <v/>
      </c>
      <c r="BA974" s="593">
        <f t="shared" si="336"/>
        <v>0</v>
      </c>
      <c r="BB974" s="593">
        <f t="shared" si="337"/>
        <v>0</v>
      </c>
      <c r="BC974" s="593">
        <f t="shared" si="338"/>
        <v>0</v>
      </c>
      <c r="BD974" s="593">
        <f t="shared" si="339"/>
        <v>0</v>
      </c>
      <c r="BE974" s="593">
        <f t="shared" si="340"/>
        <v>0</v>
      </c>
      <c r="BF974" s="593">
        <f t="shared" si="341"/>
        <v>0</v>
      </c>
      <c r="BG974" s="593">
        <f t="shared" si="342"/>
        <v>0</v>
      </c>
      <c r="BH974" s="593">
        <f t="shared" si="343"/>
        <v>0</v>
      </c>
      <c r="BI974" s="593">
        <f t="shared" si="344"/>
        <v>0</v>
      </c>
      <c r="BJ974" s="593">
        <f t="shared" si="345"/>
        <v>0</v>
      </c>
      <c r="BK974" s="593">
        <f t="shared" si="346"/>
        <v>0</v>
      </c>
      <c r="BL974" s="593">
        <f t="shared" si="347"/>
        <v>0</v>
      </c>
      <c r="BM974" s="593">
        <f t="shared" si="348"/>
        <v>0</v>
      </c>
      <c r="BO974" s="593">
        <f t="shared" si="349"/>
        <v>0</v>
      </c>
      <c r="CP974" s="592"/>
      <c r="CQ974" s="592"/>
    </row>
    <row r="975" spans="1:95" ht="37.5" customHeight="1" x14ac:dyDescent="0.15">
      <c r="A975" s="740" t="str">
        <f>IF(B975&lt;&gt;"",設定!$C$4,"")</f>
        <v/>
      </c>
      <c r="B975" s="741" t="str">
        <f t="shared" si="333"/>
        <v/>
      </c>
      <c r="C975" s="445">
        <f t="shared" si="350"/>
        <v>963</v>
      </c>
      <c r="D975" s="768"/>
      <c r="E975" s="422"/>
      <c r="F975" s="423"/>
      <c r="G975" s="424"/>
      <c r="H975" s="425"/>
      <c r="I975" s="426"/>
      <c r="J975" s="675" t="str">
        <f>IFERROR(IF(I975="","",VLOOKUP(I975,国・地域!A:C,2,FALSE)),"正しい番号を入力してください")</f>
        <v/>
      </c>
      <c r="K975" s="676" t="str">
        <f>IFERROR(IF(I975="","",VLOOKUP(I975,国・地域!A:C,3,FALSE)),"正しい番号を入力してください")</f>
        <v/>
      </c>
      <c r="L975" s="382"/>
      <c r="M975" s="429"/>
      <c r="N975" s="430"/>
      <c r="O975" s="430"/>
      <c r="P975" s="430"/>
      <c r="Q975" s="430"/>
      <c r="R975" s="430"/>
      <c r="S975" s="430"/>
      <c r="T975" s="430"/>
      <c r="U975" s="431"/>
      <c r="V975" s="432"/>
      <c r="W975" s="431"/>
      <c r="X975" s="432"/>
      <c r="Y975" s="433"/>
      <c r="Z975" s="434"/>
      <c r="AA975" s="435"/>
      <c r="AB975" s="436"/>
      <c r="AC975" s="435"/>
      <c r="AD975" s="434"/>
      <c r="AE975" s="437"/>
      <c r="AF975" s="436"/>
      <c r="AG975" s="435"/>
      <c r="AH975" s="434"/>
      <c r="AI975" s="437"/>
      <c r="AJ975" s="436"/>
      <c r="AK975" s="435"/>
      <c r="AL975" s="434"/>
      <c r="AM975" s="422"/>
      <c r="AN975" s="424"/>
      <c r="AO975" s="382"/>
      <c r="AP975" s="422"/>
      <c r="AQ975" s="424"/>
      <c r="AR975" s="438"/>
      <c r="AS975" s="439"/>
      <c r="AT975" s="422"/>
      <c r="AU975" s="424"/>
      <c r="AV975" s="438"/>
      <c r="AW975" s="440"/>
      <c r="AX975" s="647" t="str">
        <f t="shared" si="334"/>
        <v/>
      </c>
      <c r="AY975" s="647" t="str">
        <f t="shared" si="335"/>
        <v/>
      </c>
      <c r="BA975" s="593">
        <f t="shared" si="336"/>
        <v>0</v>
      </c>
      <c r="BB975" s="593">
        <f t="shared" si="337"/>
        <v>0</v>
      </c>
      <c r="BC975" s="593">
        <f t="shared" si="338"/>
        <v>0</v>
      </c>
      <c r="BD975" s="593">
        <f t="shared" si="339"/>
        <v>0</v>
      </c>
      <c r="BE975" s="593">
        <f t="shared" si="340"/>
        <v>0</v>
      </c>
      <c r="BF975" s="593">
        <f t="shared" si="341"/>
        <v>0</v>
      </c>
      <c r="BG975" s="593">
        <f t="shared" si="342"/>
        <v>0</v>
      </c>
      <c r="BH975" s="593">
        <f t="shared" si="343"/>
        <v>0</v>
      </c>
      <c r="BI975" s="593">
        <f t="shared" si="344"/>
        <v>0</v>
      </c>
      <c r="BJ975" s="593">
        <f t="shared" si="345"/>
        <v>0</v>
      </c>
      <c r="BK975" s="593">
        <f t="shared" si="346"/>
        <v>0</v>
      </c>
      <c r="BL975" s="593">
        <f t="shared" si="347"/>
        <v>0</v>
      </c>
      <c r="BM975" s="593">
        <f t="shared" si="348"/>
        <v>0</v>
      </c>
      <c r="BO975" s="593">
        <f t="shared" si="349"/>
        <v>0</v>
      </c>
      <c r="CP975" s="592"/>
      <c r="CQ975" s="592"/>
    </row>
    <row r="976" spans="1:95" ht="37.5" customHeight="1" x14ac:dyDescent="0.15">
      <c r="A976" s="740" t="str">
        <f>IF(B976&lt;&gt;"",設定!$C$4,"")</f>
        <v/>
      </c>
      <c r="B976" s="741" t="str">
        <f t="shared" si="333"/>
        <v/>
      </c>
      <c r="C976" s="445">
        <f t="shared" si="350"/>
        <v>964</v>
      </c>
      <c r="D976" s="768"/>
      <c r="E976" s="422"/>
      <c r="F976" s="423"/>
      <c r="G976" s="424"/>
      <c r="H976" s="425"/>
      <c r="I976" s="426"/>
      <c r="J976" s="675" t="str">
        <f>IFERROR(IF(I976="","",VLOOKUP(I976,国・地域!A:C,2,FALSE)),"正しい番号を入力してください")</f>
        <v/>
      </c>
      <c r="K976" s="676" t="str">
        <f>IFERROR(IF(I976="","",VLOOKUP(I976,国・地域!A:C,3,FALSE)),"正しい番号を入力してください")</f>
        <v/>
      </c>
      <c r="L976" s="382"/>
      <c r="M976" s="429"/>
      <c r="N976" s="430"/>
      <c r="O976" s="430"/>
      <c r="P976" s="430"/>
      <c r="Q976" s="430"/>
      <c r="R976" s="430"/>
      <c r="S976" s="430"/>
      <c r="T976" s="430"/>
      <c r="U976" s="431"/>
      <c r="V976" s="432"/>
      <c r="W976" s="431"/>
      <c r="X976" s="432"/>
      <c r="Y976" s="433"/>
      <c r="Z976" s="434"/>
      <c r="AA976" s="435"/>
      <c r="AB976" s="436"/>
      <c r="AC976" s="435"/>
      <c r="AD976" s="434"/>
      <c r="AE976" s="437"/>
      <c r="AF976" s="436"/>
      <c r="AG976" s="435"/>
      <c r="AH976" s="434"/>
      <c r="AI976" s="437"/>
      <c r="AJ976" s="436"/>
      <c r="AK976" s="435"/>
      <c r="AL976" s="434"/>
      <c r="AM976" s="422"/>
      <c r="AN976" s="424"/>
      <c r="AO976" s="382"/>
      <c r="AP976" s="422"/>
      <c r="AQ976" s="424"/>
      <c r="AR976" s="438"/>
      <c r="AS976" s="439"/>
      <c r="AT976" s="422"/>
      <c r="AU976" s="424"/>
      <c r="AV976" s="438"/>
      <c r="AW976" s="440"/>
      <c r="AX976" s="647" t="str">
        <f t="shared" si="334"/>
        <v/>
      </c>
      <c r="AY976" s="647" t="str">
        <f t="shared" si="335"/>
        <v/>
      </c>
      <c r="BA976" s="593">
        <f t="shared" si="336"/>
        <v>0</v>
      </c>
      <c r="BB976" s="593">
        <f t="shared" si="337"/>
        <v>0</v>
      </c>
      <c r="BC976" s="593">
        <f t="shared" si="338"/>
        <v>0</v>
      </c>
      <c r="BD976" s="593">
        <f t="shared" si="339"/>
        <v>0</v>
      </c>
      <c r="BE976" s="593">
        <f t="shared" si="340"/>
        <v>0</v>
      </c>
      <c r="BF976" s="593">
        <f t="shared" si="341"/>
        <v>0</v>
      </c>
      <c r="BG976" s="593">
        <f t="shared" si="342"/>
        <v>0</v>
      </c>
      <c r="BH976" s="593">
        <f t="shared" si="343"/>
        <v>0</v>
      </c>
      <c r="BI976" s="593">
        <f t="shared" si="344"/>
        <v>0</v>
      </c>
      <c r="BJ976" s="593">
        <f t="shared" si="345"/>
        <v>0</v>
      </c>
      <c r="BK976" s="593">
        <f t="shared" si="346"/>
        <v>0</v>
      </c>
      <c r="BL976" s="593">
        <f t="shared" si="347"/>
        <v>0</v>
      </c>
      <c r="BM976" s="593">
        <f t="shared" si="348"/>
        <v>0</v>
      </c>
      <c r="BO976" s="593">
        <f t="shared" si="349"/>
        <v>0</v>
      </c>
      <c r="CP976" s="592"/>
      <c r="CQ976" s="592"/>
    </row>
    <row r="977" spans="1:95" ht="37.5" customHeight="1" x14ac:dyDescent="0.15">
      <c r="A977" s="740" t="str">
        <f>IF(B977&lt;&gt;"",設定!$C$4,"")</f>
        <v/>
      </c>
      <c r="B977" s="741" t="str">
        <f t="shared" si="333"/>
        <v/>
      </c>
      <c r="C977" s="445">
        <f t="shared" si="350"/>
        <v>965</v>
      </c>
      <c r="D977" s="768"/>
      <c r="E977" s="422"/>
      <c r="F977" s="423"/>
      <c r="G977" s="424"/>
      <c r="H977" s="425"/>
      <c r="I977" s="426"/>
      <c r="J977" s="675" t="str">
        <f>IFERROR(IF(I977="","",VLOOKUP(I977,国・地域!A:C,2,FALSE)),"正しい番号を入力してください")</f>
        <v/>
      </c>
      <c r="K977" s="676" t="str">
        <f>IFERROR(IF(I977="","",VLOOKUP(I977,国・地域!A:C,3,FALSE)),"正しい番号を入力してください")</f>
        <v/>
      </c>
      <c r="L977" s="382"/>
      <c r="M977" s="429"/>
      <c r="N977" s="430"/>
      <c r="O977" s="430"/>
      <c r="P977" s="430"/>
      <c r="Q977" s="430"/>
      <c r="R977" s="430"/>
      <c r="S977" s="430"/>
      <c r="T977" s="430"/>
      <c r="U977" s="431"/>
      <c r="V977" s="432"/>
      <c r="W977" s="431"/>
      <c r="X977" s="432"/>
      <c r="Y977" s="433"/>
      <c r="Z977" s="434"/>
      <c r="AA977" s="435"/>
      <c r="AB977" s="436"/>
      <c r="AC977" s="435"/>
      <c r="AD977" s="434"/>
      <c r="AE977" s="437"/>
      <c r="AF977" s="436"/>
      <c r="AG977" s="435"/>
      <c r="AH977" s="434"/>
      <c r="AI977" s="437"/>
      <c r="AJ977" s="436"/>
      <c r="AK977" s="435"/>
      <c r="AL977" s="434"/>
      <c r="AM977" s="422"/>
      <c r="AN977" s="424"/>
      <c r="AO977" s="382"/>
      <c r="AP977" s="422"/>
      <c r="AQ977" s="424"/>
      <c r="AR977" s="438"/>
      <c r="AS977" s="439"/>
      <c r="AT977" s="422"/>
      <c r="AU977" s="424"/>
      <c r="AV977" s="438"/>
      <c r="AW977" s="440"/>
      <c r="AX977" s="647" t="str">
        <f t="shared" si="334"/>
        <v/>
      </c>
      <c r="AY977" s="647" t="str">
        <f t="shared" si="335"/>
        <v/>
      </c>
      <c r="BA977" s="593">
        <f t="shared" si="336"/>
        <v>0</v>
      </c>
      <c r="BB977" s="593">
        <f t="shared" si="337"/>
        <v>0</v>
      </c>
      <c r="BC977" s="593">
        <f t="shared" si="338"/>
        <v>0</v>
      </c>
      <c r="BD977" s="593">
        <f t="shared" si="339"/>
        <v>0</v>
      </c>
      <c r="BE977" s="593">
        <f t="shared" si="340"/>
        <v>0</v>
      </c>
      <c r="BF977" s="593">
        <f t="shared" si="341"/>
        <v>0</v>
      </c>
      <c r="BG977" s="593">
        <f t="shared" si="342"/>
        <v>0</v>
      </c>
      <c r="BH977" s="593">
        <f t="shared" si="343"/>
        <v>0</v>
      </c>
      <c r="BI977" s="593">
        <f t="shared" si="344"/>
        <v>0</v>
      </c>
      <c r="BJ977" s="593">
        <f t="shared" si="345"/>
        <v>0</v>
      </c>
      <c r="BK977" s="593">
        <f t="shared" si="346"/>
        <v>0</v>
      </c>
      <c r="BL977" s="593">
        <f t="shared" si="347"/>
        <v>0</v>
      </c>
      <c r="BM977" s="593">
        <f t="shared" si="348"/>
        <v>0</v>
      </c>
      <c r="BO977" s="593">
        <f t="shared" si="349"/>
        <v>0</v>
      </c>
      <c r="CP977" s="592"/>
      <c r="CQ977" s="592"/>
    </row>
    <row r="978" spans="1:95" ht="37.5" customHeight="1" x14ac:dyDescent="0.15">
      <c r="A978" s="740" t="str">
        <f>IF(B978&lt;&gt;"",設定!$C$4,"")</f>
        <v/>
      </c>
      <c r="B978" s="741" t="str">
        <f t="shared" si="333"/>
        <v/>
      </c>
      <c r="C978" s="445">
        <f t="shared" si="350"/>
        <v>966</v>
      </c>
      <c r="D978" s="768"/>
      <c r="E978" s="422"/>
      <c r="F978" s="423"/>
      <c r="G978" s="424"/>
      <c r="H978" s="425"/>
      <c r="I978" s="426"/>
      <c r="J978" s="675" t="str">
        <f>IFERROR(IF(I978="","",VLOOKUP(I978,国・地域!A:C,2,FALSE)),"正しい番号を入力してください")</f>
        <v/>
      </c>
      <c r="K978" s="676" t="str">
        <f>IFERROR(IF(I978="","",VLOOKUP(I978,国・地域!A:C,3,FALSE)),"正しい番号を入力してください")</f>
        <v/>
      </c>
      <c r="L978" s="382"/>
      <c r="M978" s="429"/>
      <c r="N978" s="430"/>
      <c r="O978" s="430"/>
      <c r="P978" s="430"/>
      <c r="Q978" s="430"/>
      <c r="R978" s="430"/>
      <c r="S978" s="430"/>
      <c r="T978" s="430"/>
      <c r="U978" s="431"/>
      <c r="V978" s="432"/>
      <c r="W978" s="431"/>
      <c r="X978" s="432"/>
      <c r="Y978" s="433"/>
      <c r="Z978" s="434"/>
      <c r="AA978" s="435"/>
      <c r="AB978" s="436"/>
      <c r="AC978" s="435"/>
      <c r="AD978" s="434"/>
      <c r="AE978" s="437"/>
      <c r="AF978" s="436"/>
      <c r="AG978" s="435"/>
      <c r="AH978" s="434"/>
      <c r="AI978" s="437"/>
      <c r="AJ978" s="436"/>
      <c r="AK978" s="435"/>
      <c r="AL978" s="434"/>
      <c r="AM978" s="422"/>
      <c r="AN978" s="424"/>
      <c r="AO978" s="382"/>
      <c r="AP978" s="422"/>
      <c r="AQ978" s="424"/>
      <c r="AR978" s="438"/>
      <c r="AS978" s="439"/>
      <c r="AT978" s="422"/>
      <c r="AU978" s="424"/>
      <c r="AV978" s="438"/>
      <c r="AW978" s="440"/>
      <c r="AX978" s="647" t="str">
        <f t="shared" si="334"/>
        <v/>
      </c>
      <c r="AY978" s="647" t="str">
        <f t="shared" si="335"/>
        <v/>
      </c>
      <c r="BA978" s="593">
        <f t="shared" si="336"/>
        <v>0</v>
      </c>
      <c r="BB978" s="593">
        <f t="shared" si="337"/>
        <v>0</v>
      </c>
      <c r="BC978" s="593">
        <f t="shared" si="338"/>
        <v>0</v>
      </c>
      <c r="BD978" s="593">
        <f t="shared" si="339"/>
        <v>0</v>
      </c>
      <c r="BE978" s="593">
        <f t="shared" si="340"/>
        <v>0</v>
      </c>
      <c r="BF978" s="593">
        <f t="shared" si="341"/>
        <v>0</v>
      </c>
      <c r="BG978" s="593">
        <f t="shared" si="342"/>
        <v>0</v>
      </c>
      <c r="BH978" s="593">
        <f t="shared" si="343"/>
        <v>0</v>
      </c>
      <c r="BI978" s="593">
        <f t="shared" si="344"/>
        <v>0</v>
      </c>
      <c r="BJ978" s="593">
        <f t="shared" si="345"/>
        <v>0</v>
      </c>
      <c r="BK978" s="593">
        <f t="shared" si="346"/>
        <v>0</v>
      </c>
      <c r="BL978" s="593">
        <f t="shared" si="347"/>
        <v>0</v>
      </c>
      <c r="BM978" s="593">
        <f t="shared" si="348"/>
        <v>0</v>
      </c>
      <c r="BO978" s="593">
        <f t="shared" si="349"/>
        <v>0</v>
      </c>
      <c r="CP978" s="592"/>
      <c r="CQ978" s="592"/>
    </row>
    <row r="979" spans="1:95" ht="37.5" customHeight="1" x14ac:dyDescent="0.15">
      <c r="A979" s="740" t="str">
        <f>IF(B979&lt;&gt;"",設定!$C$4,"")</f>
        <v/>
      </c>
      <c r="B979" s="741" t="str">
        <f t="shared" si="333"/>
        <v/>
      </c>
      <c r="C979" s="445">
        <f t="shared" si="350"/>
        <v>967</v>
      </c>
      <c r="D979" s="768"/>
      <c r="E979" s="422"/>
      <c r="F979" s="423"/>
      <c r="G979" s="424"/>
      <c r="H979" s="425"/>
      <c r="I979" s="426"/>
      <c r="J979" s="675" t="str">
        <f>IFERROR(IF(I979="","",VLOOKUP(I979,国・地域!A:C,2,FALSE)),"正しい番号を入力してください")</f>
        <v/>
      </c>
      <c r="K979" s="676" t="str">
        <f>IFERROR(IF(I979="","",VLOOKUP(I979,国・地域!A:C,3,FALSE)),"正しい番号を入力してください")</f>
        <v/>
      </c>
      <c r="L979" s="382"/>
      <c r="M979" s="429"/>
      <c r="N979" s="430"/>
      <c r="O979" s="430"/>
      <c r="P979" s="430"/>
      <c r="Q979" s="430"/>
      <c r="R979" s="430"/>
      <c r="S979" s="430"/>
      <c r="T979" s="430"/>
      <c r="U979" s="431"/>
      <c r="V979" s="432"/>
      <c r="W979" s="431"/>
      <c r="X979" s="432"/>
      <c r="Y979" s="433"/>
      <c r="Z979" s="434"/>
      <c r="AA979" s="435"/>
      <c r="AB979" s="436"/>
      <c r="AC979" s="435"/>
      <c r="AD979" s="434"/>
      <c r="AE979" s="437"/>
      <c r="AF979" s="436"/>
      <c r="AG979" s="435"/>
      <c r="AH979" s="434"/>
      <c r="AI979" s="437"/>
      <c r="AJ979" s="436"/>
      <c r="AK979" s="435"/>
      <c r="AL979" s="434"/>
      <c r="AM979" s="422"/>
      <c r="AN979" s="424"/>
      <c r="AO979" s="382"/>
      <c r="AP979" s="422"/>
      <c r="AQ979" s="424"/>
      <c r="AR979" s="438"/>
      <c r="AS979" s="439"/>
      <c r="AT979" s="422"/>
      <c r="AU979" s="424"/>
      <c r="AV979" s="438"/>
      <c r="AW979" s="440"/>
      <c r="AX979" s="647" t="str">
        <f t="shared" si="334"/>
        <v/>
      </c>
      <c r="AY979" s="647" t="str">
        <f t="shared" si="335"/>
        <v/>
      </c>
      <c r="BA979" s="593">
        <f t="shared" si="336"/>
        <v>0</v>
      </c>
      <c r="BB979" s="593">
        <f t="shared" si="337"/>
        <v>0</v>
      </c>
      <c r="BC979" s="593">
        <f t="shared" si="338"/>
        <v>0</v>
      </c>
      <c r="BD979" s="593">
        <f t="shared" si="339"/>
        <v>0</v>
      </c>
      <c r="BE979" s="593">
        <f t="shared" si="340"/>
        <v>0</v>
      </c>
      <c r="BF979" s="593">
        <f t="shared" si="341"/>
        <v>0</v>
      </c>
      <c r="BG979" s="593">
        <f t="shared" si="342"/>
        <v>0</v>
      </c>
      <c r="BH979" s="593">
        <f t="shared" si="343"/>
        <v>0</v>
      </c>
      <c r="BI979" s="593">
        <f t="shared" si="344"/>
        <v>0</v>
      </c>
      <c r="BJ979" s="593">
        <f t="shared" si="345"/>
        <v>0</v>
      </c>
      <c r="BK979" s="593">
        <f t="shared" si="346"/>
        <v>0</v>
      </c>
      <c r="BL979" s="593">
        <f t="shared" si="347"/>
        <v>0</v>
      </c>
      <c r="BM979" s="593">
        <f t="shared" si="348"/>
        <v>0</v>
      </c>
      <c r="BO979" s="593">
        <f t="shared" si="349"/>
        <v>0</v>
      </c>
      <c r="CP979" s="592"/>
      <c r="CQ979" s="592"/>
    </row>
    <row r="980" spans="1:95" ht="37.5" customHeight="1" x14ac:dyDescent="0.15">
      <c r="A980" s="740" t="str">
        <f>IF(B980&lt;&gt;"",設定!$C$4,"")</f>
        <v/>
      </c>
      <c r="B980" s="741" t="str">
        <f t="shared" si="333"/>
        <v/>
      </c>
      <c r="C980" s="445">
        <f t="shared" si="350"/>
        <v>968</v>
      </c>
      <c r="D980" s="768"/>
      <c r="E980" s="422"/>
      <c r="F980" s="423"/>
      <c r="G980" s="424"/>
      <c r="H980" s="425"/>
      <c r="I980" s="426"/>
      <c r="J980" s="675" t="str">
        <f>IFERROR(IF(I980="","",VLOOKUP(I980,国・地域!A:C,2,FALSE)),"正しい番号を入力してください")</f>
        <v/>
      </c>
      <c r="K980" s="676" t="str">
        <f>IFERROR(IF(I980="","",VLOOKUP(I980,国・地域!A:C,3,FALSE)),"正しい番号を入力してください")</f>
        <v/>
      </c>
      <c r="L980" s="382"/>
      <c r="M980" s="429"/>
      <c r="N980" s="430"/>
      <c r="O980" s="430"/>
      <c r="P980" s="430"/>
      <c r="Q980" s="430"/>
      <c r="R980" s="430"/>
      <c r="S980" s="430"/>
      <c r="T980" s="430"/>
      <c r="U980" s="431"/>
      <c r="V980" s="432"/>
      <c r="W980" s="431"/>
      <c r="X980" s="432"/>
      <c r="Y980" s="433"/>
      <c r="Z980" s="434"/>
      <c r="AA980" s="435"/>
      <c r="AB980" s="436"/>
      <c r="AC980" s="435"/>
      <c r="AD980" s="434"/>
      <c r="AE980" s="437"/>
      <c r="AF980" s="436"/>
      <c r="AG980" s="435"/>
      <c r="AH980" s="434"/>
      <c r="AI980" s="437"/>
      <c r="AJ980" s="436"/>
      <c r="AK980" s="435"/>
      <c r="AL980" s="434"/>
      <c r="AM980" s="422"/>
      <c r="AN980" s="424"/>
      <c r="AO980" s="382"/>
      <c r="AP980" s="422"/>
      <c r="AQ980" s="424"/>
      <c r="AR980" s="438"/>
      <c r="AS980" s="439"/>
      <c r="AT980" s="422"/>
      <c r="AU980" s="424"/>
      <c r="AV980" s="438"/>
      <c r="AW980" s="440"/>
      <c r="AX980" s="647" t="str">
        <f t="shared" si="334"/>
        <v/>
      </c>
      <c r="AY980" s="647" t="str">
        <f t="shared" si="335"/>
        <v/>
      </c>
      <c r="BA980" s="593">
        <f t="shared" si="336"/>
        <v>0</v>
      </c>
      <c r="BB980" s="593">
        <f t="shared" si="337"/>
        <v>0</v>
      </c>
      <c r="BC980" s="593">
        <f t="shared" si="338"/>
        <v>0</v>
      </c>
      <c r="BD980" s="593">
        <f t="shared" si="339"/>
        <v>0</v>
      </c>
      <c r="BE980" s="593">
        <f t="shared" si="340"/>
        <v>0</v>
      </c>
      <c r="BF980" s="593">
        <f t="shared" si="341"/>
        <v>0</v>
      </c>
      <c r="BG980" s="593">
        <f t="shared" si="342"/>
        <v>0</v>
      </c>
      <c r="BH980" s="593">
        <f t="shared" si="343"/>
        <v>0</v>
      </c>
      <c r="BI980" s="593">
        <f t="shared" si="344"/>
        <v>0</v>
      </c>
      <c r="BJ980" s="593">
        <f t="shared" si="345"/>
        <v>0</v>
      </c>
      <c r="BK980" s="593">
        <f t="shared" si="346"/>
        <v>0</v>
      </c>
      <c r="BL980" s="593">
        <f t="shared" si="347"/>
        <v>0</v>
      </c>
      <c r="BM980" s="593">
        <f t="shared" si="348"/>
        <v>0</v>
      </c>
      <c r="BO980" s="593">
        <f t="shared" si="349"/>
        <v>0</v>
      </c>
      <c r="CP980" s="592"/>
      <c r="CQ980" s="592"/>
    </row>
    <row r="981" spans="1:95" ht="37.5" customHeight="1" x14ac:dyDescent="0.15">
      <c r="A981" s="740" t="str">
        <f>IF(B981&lt;&gt;"",設定!$C$4,"")</f>
        <v/>
      </c>
      <c r="B981" s="741" t="str">
        <f t="shared" si="333"/>
        <v/>
      </c>
      <c r="C981" s="445">
        <f t="shared" si="350"/>
        <v>969</v>
      </c>
      <c r="D981" s="768"/>
      <c r="E981" s="422"/>
      <c r="F981" s="423"/>
      <c r="G981" s="424"/>
      <c r="H981" s="425"/>
      <c r="I981" s="426"/>
      <c r="J981" s="675" t="str">
        <f>IFERROR(IF(I981="","",VLOOKUP(I981,国・地域!A:C,2,FALSE)),"正しい番号を入力してください")</f>
        <v/>
      </c>
      <c r="K981" s="676" t="str">
        <f>IFERROR(IF(I981="","",VLOOKUP(I981,国・地域!A:C,3,FALSE)),"正しい番号を入力してください")</f>
        <v/>
      </c>
      <c r="L981" s="382"/>
      <c r="M981" s="429"/>
      <c r="N981" s="430"/>
      <c r="O981" s="430"/>
      <c r="P981" s="430"/>
      <c r="Q981" s="430"/>
      <c r="R981" s="430"/>
      <c r="S981" s="430"/>
      <c r="T981" s="430"/>
      <c r="U981" s="431"/>
      <c r="V981" s="432"/>
      <c r="W981" s="431"/>
      <c r="X981" s="432"/>
      <c r="Y981" s="433"/>
      <c r="Z981" s="434"/>
      <c r="AA981" s="435"/>
      <c r="AB981" s="436"/>
      <c r="AC981" s="435"/>
      <c r="AD981" s="434"/>
      <c r="AE981" s="437"/>
      <c r="AF981" s="436"/>
      <c r="AG981" s="435"/>
      <c r="AH981" s="434"/>
      <c r="AI981" s="437"/>
      <c r="AJ981" s="436"/>
      <c r="AK981" s="435"/>
      <c r="AL981" s="434"/>
      <c r="AM981" s="422"/>
      <c r="AN981" s="424"/>
      <c r="AO981" s="382"/>
      <c r="AP981" s="422"/>
      <c r="AQ981" s="424"/>
      <c r="AR981" s="438"/>
      <c r="AS981" s="439"/>
      <c r="AT981" s="422"/>
      <c r="AU981" s="424"/>
      <c r="AV981" s="438"/>
      <c r="AW981" s="440"/>
      <c r="AX981" s="647" t="str">
        <f t="shared" si="334"/>
        <v/>
      </c>
      <c r="AY981" s="647" t="str">
        <f t="shared" si="335"/>
        <v/>
      </c>
      <c r="BA981" s="593">
        <f t="shared" si="336"/>
        <v>0</v>
      </c>
      <c r="BB981" s="593">
        <f t="shared" si="337"/>
        <v>0</v>
      </c>
      <c r="BC981" s="593">
        <f t="shared" si="338"/>
        <v>0</v>
      </c>
      <c r="BD981" s="593">
        <f t="shared" si="339"/>
        <v>0</v>
      </c>
      <c r="BE981" s="593">
        <f t="shared" si="340"/>
        <v>0</v>
      </c>
      <c r="BF981" s="593">
        <f t="shared" si="341"/>
        <v>0</v>
      </c>
      <c r="BG981" s="593">
        <f t="shared" si="342"/>
        <v>0</v>
      </c>
      <c r="BH981" s="593">
        <f t="shared" si="343"/>
        <v>0</v>
      </c>
      <c r="BI981" s="593">
        <f t="shared" si="344"/>
        <v>0</v>
      </c>
      <c r="BJ981" s="593">
        <f t="shared" si="345"/>
        <v>0</v>
      </c>
      <c r="BK981" s="593">
        <f t="shared" si="346"/>
        <v>0</v>
      </c>
      <c r="BL981" s="593">
        <f t="shared" si="347"/>
        <v>0</v>
      </c>
      <c r="BM981" s="593">
        <f t="shared" si="348"/>
        <v>0</v>
      </c>
      <c r="BO981" s="593">
        <f t="shared" si="349"/>
        <v>0</v>
      </c>
      <c r="CP981" s="592"/>
      <c r="CQ981" s="592"/>
    </row>
    <row r="982" spans="1:95" ht="37.5" customHeight="1" x14ac:dyDescent="0.15">
      <c r="A982" s="740" t="str">
        <f>IF(B982&lt;&gt;"",設定!$C$4,"")</f>
        <v/>
      </c>
      <c r="B982" s="741" t="str">
        <f t="shared" si="333"/>
        <v/>
      </c>
      <c r="C982" s="445">
        <f t="shared" si="350"/>
        <v>970</v>
      </c>
      <c r="D982" s="768"/>
      <c r="E982" s="422"/>
      <c r="F982" s="423"/>
      <c r="G982" s="424"/>
      <c r="H982" s="425"/>
      <c r="I982" s="426"/>
      <c r="J982" s="675" t="str">
        <f>IFERROR(IF(I982="","",VLOOKUP(I982,国・地域!A:C,2,FALSE)),"正しい番号を入力してください")</f>
        <v/>
      </c>
      <c r="K982" s="676" t="str">
        <f>IFERROR(IF(I982="","",VLOOKUP(I982,国・地域!A:C,3,FALSE)),"正しい番号を入力してください")</f>
        <v/>
      </c>
      <c r="L982" s="382"/>
      <c r="M982" s="429"/>
      <c r="N982" s="430"/>
      <c r="O982" s="430"/>
      <c r="P982" s="430"/>
      <c r="Q982" s="430"/>
      <c r="R982" s="430"/>
      <c r="S982" s="430"/>
      <c r="T982" s="430"/>
      <c r="U982" s="431"/>
      <c r="V982" s="432"/>
      <c r="W982" s="431"/>
      <c r="X982" s="432"/>
      <c r="Y982" s="433"/>
      <c r="Z982" s="434"/>
      <c r="AA982" s="435"/>
      <c r="AB982" s="436"/>
      <c r="AC982" s="435"/>
      <c r="AD982" s="434"/>
      <c r="AE982" s="437"/>
      <c r="AF982" s="436"/>
      <c r="AG982" s="435"/>
      <c r="AH982" s="434"/>
      <c r="AI982" s="437"/>
      <c r="AJ982" s="436"/>
      <c r="AK982" s="435"/>
      <c r="AL982" s="434"/>
      <c r="AM982" s="422"/>
      <c r="AN982" s="424"/>
      <c r="AO982" s="382"/>
      <c r="AP982" s="422"/>
      <c r="AQ982" s="424"/>
      <c r="AR982" s="438"/>
      <c r="AS982" s="439"/>
      <c r="AT982" s="422"/>
      <c r="AU982" s="424"/>
      <c r="AV982" s="438"/>
      <c r="AW982" s="440"/>
      <c r="AX982" s="647" t="str">
        <f t="shared" si="334"/>
        <v/>
      </c>
      <c r="AY982" s="647" t="str">
        <f t="shared" si="335"/>
        <v/>
      </c>
      <c r="BA982" s="593">
        <f t="shared" si="336"/>
        <v>0</v>
      </c>
      <c r="BB982" s="593">
        <f t="shared" si="337"/>
        <v>0</v>
      </c>
      <c r="BC982" s="593">
        <f t="shared" si="338"/>
        <v>0</v>
      </c>
      <c r="BD982" s="593">
        <f t="shared" si="339"/>
        <v>0</v>
      </c>
      <c r="BE982" s="593">
        <f t="shared" si="340"/>
        <v>0</v>
      </c>
      <c r="BF982" s="593">
        <f t="shared" si="341"/>
        <v>0</v>
      </c>
      <c r="BG982" s="593">
        <f t="shared" si="342"/>
        <v>0</v>
      </c>
      <c r="BH982" s="593">
        <f t="shared" si="343"/>
        <v>0</v>
      </c>
      <c r="BI982" s="593">
        <f t="shared" si="344"/>
        <v>0</v>
      </c>
      <c r="BJ982" s="593">
        <f t="shared" si="345"/>
        <v>0</v>
      </c>
      <c r="BK982" s="593">
        <f t="shared" si="346"/>
        <v>0</v>
      </c>
      <c r="BL982" s="593">
        <f t="shared" si="347"/>
        <v>0</v>
      </c>
      <c r="BM982" s="593">
        <f t="shared" si="348"/>
        <v>0</v>
      </c>
      <c r="BO982" s="593">
        <f t="shared" si="349"/>
        <v>0</v>
      </c>
      <c r="CP982" s="592"/>
      <c r="CQ982" s="592"/>
    </row>
    <row r="983" spans="1:95" ht="37.5" customHeight="1" x14ac:dyDescent="0.15">
      <c r="A983" s="740" t="str">
        <f>IF(B983&lt;&gt;"",設定!$C$4,"")</f>
        <v/>
      </c>
      <c r="B983" s="741" t="str">
        <f t="shared" si="333"/>
        <v/>
      </c>
      <c r="C983" s="445">
        <f t="shared" si="350"/>
        <v>971</v>
      </c>
      <c r="D983" s="768"/>
      <c r="E983" s="422"/>
      <c r="F983" s="423"/>
      <c r="G983" s="424"/>
      <c r="H983" s="425"/>
      <c r="I983" s="426"/>
      <c r="J983" s="675" t="str">
        <f>IFERROR(IF(I983="","",VLOOKUP(I983,国・地域!A:C,2,FALSE)),"正しい番号を入力してください")</f>
        <v/>
      </c>
      <c r="K983" s="676" t="str">
        <f>IFERROR(IF(I983="","",VLOOKUP(I983,国・地域!A:C,3,FALSE)),"正しい番号を入力してください")</f>
        <v/>
      </c>
      <c r="L983" s="382"/>
      <c r="M983" s="429"/>
      <c r="N983" s="430"/>
      <c r="O983" s="430"/>
      <c r="P983" s="430"/>
      <c r="Q983" s="430"/>
      <c r="R983" s="430"/>
      <c r="S983" s="430"/>
      <c r="T983" s="430"/>
      <c r="U983" s="431"/>
      <c r="V983" s="432"/>
      <c r="W983" s="431"/>
      <c r="X983" s="432"/>
      <c r="Y983" s="433"/>
      <c r="Z983" s="434"/>
      <c r="AA983" s="435"/>
      <c r="AB983" s="436"/>
      <c r="AC983" s="435"/>
      <c r="AD983" s="434"/>
      <c r="AE983" s="437"/>
      <c r="AF983" s="436"/>
      <c r="AG983" s="435"/>
      <c r="AH983" s="434"/>
      <c r="AI983" s="437"/>
      <c r="AJ983" s="436"/>
      <c r="AK983" s="435"/>
      <c r="AL983" s="434"/>
      <c r="AM983" s="422"/>
      <c r="AN983" s="424"/>
      <c r="AO983" s="382"/>
      <c r="AP983" s="422"/>
      <c r="AQ983" s="424"/>
      <c r="AR983" s="438"/>
      <c r="AS983" s="439"/>
      <c r="AT983" s="422"/>
      <c r="AU983" s="424"/>
      <c r="AV983" s="438"/>
      <c r="AW983" s="440"/>
      <c r="AX983" s="647" t="str">
        <f t="shared" si="334"/>
        <v/>
      </c>
      <c r="AY983" s="647" t="str">
        <f t="shared" si="335"/>
        <v/>
      </c>
      <c r="BA983" s="593">
        <f t="shared" si="336"/>
        <v>0</v>
      </c>
      <c r="BB983" s="593">
        <f t="shared" si="337"/>
        <v>0</v>
      </c>
      <c r="BC983" s="593">
        <f t="shared" si="338"/>
        <v>0</v>
      </c>
      <c r="BD983" s="593">
        <f t="shared" si="339"/>
        <v>0</v>
      </c>
      <c r="BE983" s="593">
        <f t="shared" si="340"/>
        <v>0</v>
      </c>
      <c r="BF983" s="593">
        <f t="shared" si="341"/>
        <v>0</v>
      </c>
      <c r="BG983" s="593">
        <f t="shared" si="342"/>
        <v>0</v>
      </c>
      <c r="BH983" s="593">
        <f t="shared" si="343"/>
        <v>0</v>
      </c>
      <c r="BI983" s="593">
        <f t="shared" si="344"/>
        <v>0</v>
      </c>
      <c r="BJ983" s="593">
        <f t="shared" si="345"/>
        <v>0</v>
      </c>
      <c r="BK983" s="593">
        <f t="shared" si="346"/>
        <v>0</v>
      </c>
      <c r="BL983" s="593">
        <f t="shared" si="347"/>
        <v>0</v>
      </c>
      <c r="BM983" s="593">
        <f t="shared" si="348"/>
        <v>0</v>
      </c>
      <c r="BO983" s="593">
        <f t="shared" si="349"/>
        <v>0</v>
      </c>
      <c r="CP983" s="592"/>
      <c r="CQ983" s="592"/>
    </row>
    <row r="984" spans="1:95" ht="37.5" customHeight="1" x14ac:dyDescent="0.15">
      <c r="A984" s="740" t="str">
        <f>IF(B984&lt;&gt;"",設定!$C$4,"")</f>
        <v/>
      </c>
      <c r="B984" s="741" t="str">
        <f t="shared" si="333"/>
        <v/>
      </c>
      <c r="C984" s="445">
        <f t="shared" si="350"/>
        <v>972</v>
      </c>
      <c r="D984" s="768"/>
      <c r="E984" s="422"/>
      <c r="F984" s="423"/>
      <c r="G984" s="424"/>
      <c r="H984" s="425"/>
      <c r="I984" s="426"/>
      <c r="J984" s="675" t="str">
        <f>IFERROR(IF(I984="","",VLOOKUP(I984,国・地域!A:C,2,FALSE)),"正しい番号を入力してください")</f>
        <v/>
      </c>
      <c r="K984" s="676" t="str">
        <f>IFERROR(IF(I984="","",VLOOKUP(I984,国・地域!A:C,3,FALSE)),"正しい番号を入力してください")</f>
        <v/>
      </c>
      <c r="L984" s="382"/>
      <c r="M984" s="429"/>
      <c r="N984" s="430"/>
      <c r="O984" s="430"/>
      <c r="P984" s="430"/>
      <c r="Q984" s="430"/>
      <c r="R984" s="430"/>
      <c r="S984" s="430"/>
      <c r="T984" s="430"/>
      <c r="U984" s="431"/>
      <c r="V984" s="432"/>
      <c r="W984" s="431"/>
      <c r="X984" s="432"/>
      <c r="Y984" s="433"/>
      <c r="Z984" s="434"/>
      <c r="AA984" s="435"/>
      <c r="AB984" s="436"/>
      <c r="AC984" s="435"/>
      <c r="AD984" s="434"/>
      <c r="AE984" s="437"/>
      <c r="AF984" s="436"/>
      <c r="AG984" s="435"/>
      <c r="AH984" s="434"/>
      <c r="AI984" s="437"/>
      <c r="AJ984" s="436"/>
      <c r="AK984" s="435"/>
      <c r="AL984" s="434"/>
      <c r="AM984" s="422"/>
      <c r="AN984" s="424"/>
      <c r="AO984" s="382"/>
      <c r="AP984" s="422"/>
      <c r="AQ984" s="424"/>
      <c r="AR984" s="438"/>
      <c r="AS984" s="439"/>
      <c r="AT984" s="422"/>
      <c r="AU984" s="424"/>
      <c r="AV984" s="438"/>
      <c r="AW984" s="440"/>
      <c r="AX984" s="647" t="str">
        <f t="shared" si="334"/>
        <v/>
      </c>
      <c r="AY984" s="647" t="str">
        <f t="shared" si="335"/>
        <v/>
      </c>
      <c r="BA984" s="593">
        <f t="shared" si="336"/>
        <v>0</v>
      </c>
      <c r="BB984" s="593">
        <f t="shared" si="337"/>
        <v>0</v>
      </c>
      <c r="BC984" s="593">
        <f t="shared" si="338"/>
        <v>0</v>
      </c>
      <c r="BD984" s="593">
        <f t="shared" si="339"/>
        <v>0</v>
      </c>
      <c r="BE984" s="593">
        <f t="shared" si="340"/>
        <v>0</v>
      </c>
      <c r="BF984" s="593">
        <f t="shared" si="341"/>
        <v>0</v>
      </c>
      <c r="BG984" s="593">
        <f t="shared" si="342"/>
        <v>0</v>
      </c>
      <c r="BH984" s="593">
        <f t="shared" si="343"/>
        <v>0</v>
      </c>
      <c r="BI984" s="593">
        <f t="shared" si="344"/>
        <v>0</v>
      </c>
      <c r="BJ984" s="593">
        <f t="shared" si="345"/>
        <v>0</v>
      </c>
      <c r="BK984" s="593">
        <f t="shared" si="346"/>
        <v>0</v>
      </c>
      <c r="BL984" s="593">
        <f t="shared" si="347"/>
        <v>0</v>
      </c>
      <c r="BM984" s="593">
        <f t="shared" si="348"/>
        <v>0</v>
      </c>
      <c r="BO984" s="593">
        <f t="shared" si="349"/>
        <v>0</v>
      </c>
      <c r="CP984" s="592"/>
      <c r="CQ984" s="592"/>
    </row>
    <row r="985" spans="1:95" ht="37.5" customHeight="1" x14ac:dyDescent="0.15">
      <c r="A985" s="740" t="str">
        <f>IF(B985&lt;&gt;"",設定!$C$4,"")</f>
        <v/>
      </c>
      <c r="B985" s="741" t="str">
        <f t="shared" si="333"/>
        <v/>
      </c>
      <c r="C985" s="445">
        <f t="shared" si="350"/>
        <v>973</v>
      </c>
      <c r="D985" s="768"/>
      <c r="E985" s="422"/>
      <c r="F985" s="423"/>
      <c r="G985" s="424"/>
      <c r="H985" s="425"/>
      <c r="I985" s="426"/>
      <c r="J985" s="675" t="str">
        <f>IFERROR(IF(I985="","",VLOOKUP(I985,国・地域!A:C,2,FALSE)),"正しい番号を入力してください")</f>
        <v/>
      </c>
      <c r="K985" s="676" t="str">
        <f>IFERROR(IF(I985="","",VLOOKUP(I985,国・地域!A:C,3,FALSE)),"正しい番号を入力してください")</f>
        <v/>
      </c>
      <c r="L985" s="382"/>
      <c r="M985" s="429"/>
      <c r="N985" s="430"/>
      <c r="O985" s="430"/>
      <c r="P985" s="430"/>
      <c r="Q985" s="430"/>
      <c r="R985" s="430"/>
      <c r="S985" s="430"/>
      <c r="T985" s="430"/>
      <c r="U985" s="431"/>
      <c r="V985" s="432"/>
      <c r="W985" s="431"/>
      <c r="X985" s="432"/>
      <c r="Y985" s="433"/>
      <c r="Z985" s="434"/>
      <c r="AA985" s="435"/>
      <c r="AB985" s="436"/>
      <c r="AC985" s="435"/>
      <c r="AD985" s="434"/>
      <c r="AE985" s="437"/>
      <c r="AF985" s="436"/>
      <c r="AG985" s="435"/>
      <c r="AH985" s="434"/>
      <c r="AI985" s="437"/>
      <c r="AJ985" s="436"/>
      <c r="AK985" s="435"/>
      <c r="AL985" s="434"/>
      <c r="AM985" s="422"/>
      <c r="AN985" s="424"/>
      <c r="AO985" s="382"/>
      <c r="AP985" s="422"/>
      <c r="AQ985" s="424"/>
      <c r="AR985" s="438"/>
      <c r="AS985" s="439"/>
      <c r="AT985" s="422"/>
      <c r="AU985" s="424"/>
      <c r="AV985" s="438"/>
      <c r="AW985" s="440"/>
      <c r="AX985" s="647" t="str">
        <f t="shared" si="334"/>
        <v/>
      </c>
      <c r="AY985" s="647" t="str">
        <f t="shared" si="335"/>
        <v/>
      </c>
      <c r="BA985" s="593">
        <f t="shared" si="336"/>
        <v>0</v>
      </c>
      <c r="BB985" s="593">
        <f t="shared" si="337"/>
        <v>0</v>
      </c>
      <c r="BC985" s="593">
        <f t="shared" si="338"/>
        <v>0</v>
      </c>
      <c r="BD985" s="593">
        <f t="shared" si="339"/>
        <v>0</v>
      </c>
      <c r="BE985" s="593">
        <f t="shared" si="340"/>
        <v>0</v>
      </c>
      <c r="BF985" s="593">
        <f t="shared" si="341"/>
        <v>0</v>
      </c>
      <c r="BG985" s="593">
        <f t="shared" si="342"/>
        <v>0</v>
      </c>
      <c r="BH985" s="593">
        <f t="shared" si="343"/>
        <v>0</v>
      </c>
      <c r="BI985" s="593">
        <f t="shared" si="344"/>
        <v>0</v>
      </c>
      <c r="BJ985" s="593">
        <f t="shared" si="345"/>
        <v>0</v>
      </c>
      <c r="BK985" s="593">
        <f t="shared" si="346"/>
        <v>0</v>
      </c>
      <c r="BL985" s="593">
        <f t="shared" si="347"/>
        <v>0</v>
      </c>
      <c r="BM985" s="593">
        <f t="shared" si="348"/>
        <v>0</v>
      </c>
      <c r="BO985" s="593">
        <f t="shared" si="349"/>
        <v>0</v>
      </c>
      <c r="CP985" s="592"/>
      <c r="CQ985" s="592"/>
    </row>
    <row r="986" spans="1:95" ht="37.5" customHeight="1" x14ac:dyDescent="0.15">
      <c r="A986" s="740" t="str">
        <f>IF(B986&lt;&gt;"",設定!$C$4,"")</f>
        <v/>
      </c>
      <c r="B986" s="741" t="str">
        <f t="shared" si="333"/>
        <v/>
      </c>
      <c r="C986" s="445">
        <f t="shared" si="350"/>
        <v>974</v>
      </c>
      <c r="D986" s="768"/>
      <c r="E986" s="422"/>
      <c r="F986" s="423"/>
      <c r="G986" s="424"/>
      <c r="H986" s="425"/>
      <c r="I986" s="426"/>
      <c r="J986" s="675" t="str">
        <f>IFERROR(IF(I986="","",VLOOKUP(I986,国・地域!A:C,2,FALSE)),"正しい番号を入力してください")</f>
        <v/>
      </c>
      <c r="K986" s="676" t="str">
        <f>IFERROR(IF(I986="","",VLOOKUP(I986,国・地域!A:C,3,FALSE)),"正しい番号を入力してください")</f>
        <v/>
      </c>
      <c r="L986" s="382"/>
      <c r="M986" s="429"/>
      <c r="N986" s="430"/>
      <c r="O986" s="430"/>
      <c r="P986" s="430"/>
      <c r="Q986" s="430"/>
      <c r="R986" s="430"/>
      <c r="S986" s="430"/>
      <c r="T986" s="430"/>
      <c r="U986" s="431"/>
      <c r="V986" s="432"/>
      <c r="W986" s="431"/>
      <c r="X986" s="432"/>
      <c r="Y986" s="433"/>
      <c r="Z986" s="434"/>
      <c r="AA986" s="435"/>
      <c r="AB986" s="436"/>
      <c r="AC986" s="435"/>
      <c r="AD986" s="434"/>
      <c r="AE986" s="437"/>
      <c r="AF986" s="436"/>
      <c r="AG986" s="435"/>
      <c r="AH986" s="434"/>
      <c r="AI986" s="437"/>
      <c r="AJ986" s="436"/>
      <c r="AK986" s="435"/>
      <c r="AL986" s="434"/>
      <c r="AM986" s="422"/>
      <c r="AN986" s="424"/>
      <c r="AO986" s="382"/>
      <c r="AP986" s="422"/>
      <c r="AQ986" s="424"/>
      <c r="AR986" s="438"/>
      <c r="AS986" s="439"/>
      <c r="AT986" s="422"/>
      <c r="AU986" s="424"/>
      <c r="AV986" s="438"/>
      <c r="AW986" s="440"/>
      <c r="AX986" s="647" t="str">
        <f t="shared" si="334"/>
        <v/>
      </c>
      <c r="AY986" s="647" t="str">
        <f t="shared" si="335"/>
        <v/>
      </c>
      <c r="BA986" s="593">
        <f t="shared" si="336"/>
        <v>0</v>
      </c>
      <c r="BB986" s="593">
        <f t="shared" si="337"/>
        <v>0</v>
      </c>
      <c r="BC986" s="593">
        <f t="shared" si="338"/>
        <v>0</v>
      </c>
      <c r="BD986" s="593">
        <f t="shared" si="339"/>
        <v>0</v>
      </c>
      <c r="BE986" s="593">
        <f t="shared" si="340"/>
        <v>0</v>
      </c>
      <c r="BF986" s="593">
        <f t="shared" si="341"/>
        <v>0</v>
      </c>
      <c r="BG986" s="593">
        <f t="shared" si="342"/>
        <v>0</v>
      </c>
      <c r="BH986" s="593">
        <f t="shared" si="343"/>
        <v>0</v>
      </c>
      <c r="BI986" s="593">
        <f t="shared" si="344"/>
        <v>0</v>
      </c>
      <c r="BJ986" s="593">
        <f t="shared" si="345"/>
        <v>0</v>
      </c>
      <c r="BK986" s="593">
        <f t="shared" si="346"/>
        <v>0</v>
      </c>
      <c r="BL986" s="593">
        <f t="shared" si="347"/>
        <v>0</v>
      </c>
      <c r="BM986" s="593">
        <f t="shared" si="348"/>
        <v>0</v>
      </c>
      <c r="BO986" s="593">
        <f t="shared" si="349"/>
        <v>0</v>
      </c>
      <c r="CP986" s="592"/>
      <c r="CQ986" s="592"/>
    </row>
    <row r="987" spans="1:95" ht="37.5" customHeight="1" x14ac:dyDescent="0.15">
      <c r="A987" s="740" t="str">
        <f>IF(B987&lt;&gt;"",設定!$C$4,"")</f>
        <v/>
      </c>
      <c r="B987" s="741" t="str">
        <f t="shared" si="333"/>
        <v/>
      </c>
      <c r="C987" s="445">
        <f t="shared" si="350"/>
        <v>975</v>
      </c>
      <c r="D987" s="768"/>
      <c r="E987" s="422"/>
      <c r="F987" s="423"/>
      <c r="G987" s="424"/>
      <c r="H987" s="425"/>
      <c r="I987" s="426"/>
      <c r="J987" s="675" t="str">
        <f>IFERROR(IF(I987="","",VLOOKUP(I987,国・地域!A:C,2,FALSE)),"正しい番号を入力してください")</f>
        <v/>
      </c>
      <c r="K987" s="676" t="str">
        <f>IFERROR(IF(I987="","",VLOOKUP(I987,国・地域!A:C,3,FALSE)),"正しい番号を入力してください")</f>
        <v/>
      </c>
      <c r="L987" s="382"/>
      <c r="M987" s="429"/>
      <c r="N987" s="430"/>
      <c r="O987" s="430"/>
      <c r="P987" s="430"/>
      <c r="Q987" s="430"/>
      <c r="R987" s="430"/>
      <c r="S987" s="430"/>
      <c r="T987" s="430"/>
      <c r="U987" s="431"/>
      <c r="V987" s="432"/>
      <c r="W987" s="431"/>
      <c r="X987" s="432"/>
      <c r="Y987" s="433"/>
      <c r="Z987" s="434"/>
      <c r="AA987" s="435"/>
      <c r="AB987" s="436"/>
      <c r="AC987" s="435"/>
      <c r="AD987" s="434"/>
      <c r="AE987" s="437"/>
      <c r="AF987" s="436"/>
      <c r="AG987" s="435"/>
      <c r="AH987" s="434"/>
      <c r="AI987" s="437"/>
      <c r="AJ987" s="436"/>
      <c r="AK987" s="435"/>
      <c r="AL987" s="434"/>
      <c r="AM987" s="422"/>
      <c r="AN987" s="424"/>
      <c r="AO987" s="382"/>
      <c r="AP987" s="422"/>
      <c r="AQ987" s="424"/>
      <c r="AR987" s="438"/>
      <c r="AS987" s="439"/>
      <c r="AT987" s="422"/>
      <c r="AU987" s="424"/>
      <c r="AV987" s="438"/>
      <c r="AW987" s="440"/>
      <c r="AX987" s="647" t="str">
        <f t="shared" si="334"/>
        <v/>
      </c>
      <c r="AY987" s="647" t="str">
        <f t="shared" si="335"/>
        <v/>
      </c>
      <c r="BA987" s="593">
        <f t="shared" si="336"/>
        <v>0</v>
      </c>
      <c r="BB987" s="593">
        <f t="shared" si="337"/>
        <v>0</v>
      </c>
      <c r="BC987" s="593">
        <f t="shared" si="338"/>
        <v>0</v>
      </c>
      <c r="BD987" s="593">
        <f t="shared" si="339"/>
        <v>0</v>
      </c>
      <c r="BE987" s="593">
        <f t="shared" si="340"/>
        <v>0</v>
      </c>
      <c r="BF987" s="593">
        <f t="shared" si="341"/>
        <v>0</v>
      </c>
      <c r="BG987" s="593">
        <f t="shared" si="342"/>
        <v>0</v>
      </c>
      <c r="BH987" s="593">
        <f t="shared" si="343"/>
        <v>0</v>
      </c>
      <c r="BI987" s="593">
        <f t="shared" si="344"/>
        <v>0</v>
      </c>
      <c r="BJ987" s="593">
        <f t="shared" si="345"/>
        <v>0</v>
      </c>
      <c r="BK987" s="593">
        <f t="shared" si="346"/>
        <v>0</v>
      </c>
      <c r="BL987" s="593">
        <f t="shared" si="347"/>
        <v>0</v>
      </c>
      <c r="BM987" s="593">
        <f t="shared" si="348"/>
        <v>0</v>
      </c>
      <c r="BO987" s="593">
        <f t="shared" si="349"/>
        <v>0</v>
      </c>
      <c r="CP987" s="592"/>
      <c r="CQ987" s="592"/>
    </row>
    <row r="988" spans="1:95" ht="37.5" customHeight="1" x14ac:dyDescent="0.15">
      <c r="A988" s="740" t="str">
        <f>IF(B988&lt;&gt;"",設定!$C$4,"")</f>
        <v/>
      </c>
      <c r="B988" s="741" t="str">
        <f t="shared" si="333"/>
        <v/>
      </c>
      <c r="C988" s="445">
        <f t="shared" si="350"/>
        <v>976</v>
      </c>
      <c r="D988" s="768"/>
      <c r="E988" s="422"/>
      <c r="F988" s="423"/>
      <c r="G988" s="424"/>
      <c r="H988" s="425"/>
      <c r="I988" s="426"/>
      <c r="J988" s="675" t="str">
        <f>IFERROR(IF(I988="","",VLOOKUP(I988,国・地域!A:C,2,FALSE)),"正しい番号を入力してください")</f>
        <v/>
      </c>
      <c r="K988" s="676" t="str">
        <f>IFERROR(IF(I988="","",VLOOKUP(I988,国・地域!A:C,3,FALSE)),"正しい番号を入力してください")</f>
        <v/>
      </c>
      <c r="L988" s="382"/>
      <c r="M988" s="429"/>
      <c r="N988" s="430"/>
      <c r="O988" s="430"/>
      <c r="P988" s="430"/>
      <c r="Q988" s="430"/>
      <c r="R988" s="430"/>
      <c r="S988" s="430"/>
      <c r="T988" s="430"/>
      <c r="U988" s="431"/>
      <c r="V988" s="432"/>
      <c r="W988" s="431"/>
      <c r="X988" s="432"/>
      <c r="Y988" s="433"/>
      <c r="Z988" s="434"/>
      <c r="AA988" s="435"/>
      <c r="AB988" s="436"/>
      <c r="AC988" s="435"/>
      <c r="AD988" s="434"/>
      <c r="AE988" s="437"/>
      <c r="AF988" s="436"/>
      <c r="AG988" s="435"/>
      <c r="AH988" s="434"/>
      <c r="AI988" s="437"/>
      <c r="AJ988" s="436"/>
      <c r="AK988" s="435"/>
      <c r="AL988" s="434"/>
      <c r="AM988" s="422"/>
      <c r="AN988" s="424"/>
      <c r="AO988" s="382"/>
      <c r="AP988" s="422"/>
      <c r="AQ988" s="424"/>
      <c r="AR988" s="438"/>
      <c r="AS988" s="439"/>
      <c r="AT988" s="422"/>
      <c r="AU988" s="424"/>
      <c r="AV988" s="438"/>
      <c r="AW988" s="440"/>
      <c r="AX988" s="647" t="str">
        <f t="shared" si="334"/>
        <v/>
      </c>
      <c r="AY988" s="647" t="str">
        <f t="shared" si="335"/>
        <v/>
      </c>
      <c r="BA988" s="593">
        <f t="shared" si="336"/>
        <v>0</v>
      </c>
      <c r="BB988" s="593">
        <f t="shared" si="337"/>
        <v>0</v>
      </c>
      <c r="BC988" s="593">
        <f t="shared" si="338"/>
        <v>0</v>
      </c>
      <c r="BD988" s="593">
        <f t="shared" si="339"/>
        <v>0</v>
      </c>
      <c r="BE988" s="593">
        <f t="shared" si="340"/>
        <v>0</v>
      </c>
      <c r="BF988" s="593">
        <f t="shared" si="341"/>
        <v>0</v>
      </c>
      <c r="BG988" s="593">
        <f t="shared" si="342"/>
        <v>0</v>
      </c>
      <c r="BH988" s="593">
        <f t="shared" si="343"/>
        <v>0</v>
      </c>
      <c r="BI988" s="593">
        <f t="shared" si="344"/>
        <v>0</v>
      </c>
      <c r="BJ988" s="593">
        <f t="shared" si="345"/>
        <v>0</v>
      </c>
      <c r="BK988" s="593">
        <f t="shared" si="346"/>
        <v>0</v>
      </c>
      <c r="BL988" s="593">
        <f t="shared" si="347"/>
        <v>0</v>
      </c>
      <c r="BM988" s="593">
        <f t="shared" si="348"/>
        <v>0</v>
      </c>
      <c r="BO988" s="593">
        <f t="shared" si="349"/>
        <v>0</v>
      </c>
      <c r="CP988" s="592"/>
      <c r="CQ988" s="592"/>
    </row>
    <row r="989" spans="1:95" ht="37.5" customHeight="1" x14ac:dyDescent="0.15">
      <c r="A989" s="740" t="str">
        <f>IF(B989&lt;&gt;"",設定!$C$4,"")</f>
        <v/>
      </c>
      <c r="B989" s="741" t="str">
        <f t="shared" si="333"/>
        <v/>
      </c>
      <c r="C989" s="445">
        <f t="shared" si="350"/>
        <v>977</v>
      </c>
      <c r="D989" s="768"/>
      <c r="E989" s="422"/>
      <c r="F989" s="423"/>
      <c r="G989" s="424"/>
      <c r="H989" s="425"/>
      <c r="I989" s="426"/>
      <c r="J989" s="675" t="str">
        <f>IFERROR(IF(I989="","",VLOOKUP(I989,国・地域!A:C,2,FALSE)),"正しい番号を入力してください")</f>
        <v/>
      </c>
      <c r="K989" s="676" t="str">
        <f>IFERROR(IF(I989="","",VLOOKUP(I989,国・地域!A:C,3,FALSE)),"正しい番号を入力してください")</f>
        <v/>
      </c>
      <c r="L989" s="382"/>
      <c r="M989" s="429"/>
      <c r="N989" s="430"/>
      <c r="O989" s="430"/>
      <c r="P989" s="430"/>
      <c r="Q989" s="430"/>
      <c r="R989" s="430"/>
      <c r="S989" s="430"/>
      <c r="T989" s="430"/>
      <c r="U989" s="431"/>
      <c r="V989" s="432"/>
      <c r="W989" s="431"/>
      <c r="X989" s="432"/>
      <c r="Y989" s="433"/>
      <c r="Z989" s="434"/>
      <c r="AA989" s="435"/>
      <c r="AB989" s="436"/>
      <c r="AC989" s="435"/>
      <c r="AD989" s="434"/>
      <c r="AE989" s="437"/>
      <c r="AF989" s="436"/>
      <c r="AG989" s="435"/>
      <c r="AH989" s="434"/>
      <c r="AI989" s="437"/>
      <c r="AJ989" s="436"/>
      <c r="AK989" s="435"/>
      <c r="AL989" s="434"/>
      <c r="AM989" s="422"/>
      <c r="AN989" s="424"/>
      <c r="AO989" s="382"/>
      <c r="AP989" s="422"/>
      <c r="AQ989" s="424"/>
      <c r="AR989" s="438"/>
      <c r="AS989" s="439"/>
      <c r="AT989" s="422"/>
      <c r="AU989" s="424"/>
      <c r="AV989" s="438"/>
      <c r="AW989" s="440"/>
      <c r="AX989" s="647" t="str">
        <f t="shared" si="334"/>
        <v/>
      </c>
      <c r="AY989" s="647" t="str">
        <f t="shared" si="335"/>
        <v/>
      </c>
      <c r="BA989" s="593">
        <f t="shared" si="336"/>
        <v>0</v>
      </c>
      <c r="BB989" s="593">
        <f t="shared" si="337"/>
        <v>0</v>
      </c>
      <c r="BC989" s="593">
        <f t="shared" si="338"/>
        <v>0</v>
      </c>
      <c r="BD989" s="593">
        <f t="shared" si="339"/>
        <v>0</v>
      </c>
      <c r="BE989" s="593">
        <f t="shared" si="340"/>
        <v>0</v>
      </c>
      <c r="BF989" s="593">
        <f t="shared" si="341"/>
        <v>0</v>
      </c>
      <c r="BG989" s="593">
        <f t="shared" si="342"/>
        <v>0</v>
      </c>
      <c r="BH989" s="593">
        <f t="shared" si="343"/>
        <v>0</v>
      </c>
      <c r="BI989" s="593">
        <f t="shared" si="344"/>
        <v>0</v>
      </c>
      <c r="BJ989" s="593">
        <f t="shared" si="345"/>
        <v>0</v>
      </c>
      <c r="BK989" s="593">
        <f t="shared" si="346"/>
        <v>0</v>
      </c>
      <c r="BL989" s="593">
        <f t="shared" si="347"/>
        <v>0</v>
      </c>
      <c r="BM989" s="593">
        <f t="shared" si="348"/>
        <v>0</v>
      </c>
      <c r="BO989" s="593">
        <f t="shared" si="349"/>
        <v>0</v>
      </c>
      <c r="CP989" s="592"/>
      <c r="CQ989" s="592"/>
    </row>
    <row r="990" spans="1:95" ht="37.5" customHeight="1" x14ac:dyDescent="0.15">
      <c r="A990" s="740" t="str">
        <f>IF(B990&lt;&gt;"",設定!$C$4,"")</f>
        <v/>
      </c>
      <c r="B990" s="741" t="str">
        <f t="shared" si="333"/>
        <v/>
      </c>
      <c r="C990" s="445">
        <f t="shared" si="350"/>
        <v>978</v>
      </c>
      <c r="D990" s="768"/>
      <c r="E990" s="422"/>
      <c r="F990" s="423"/>
      <c r="G990" s="424"/>
      <c r="H990" s="425"/>
      <c r="I990" s="426"/>
      <c r="J990" s="675" t="str">
        <f>IFERROR(IF(I990="","",VLOOKUP(I990,国・地域!A:C,2,FALSE)),"正しい番号を入力してください")</f>
        <v/>
      </c>
      <c r="K990" s="676" t="str">
        <f>IFERROR(IF(I990="","",VLOOKUP(I990,国・地域!A:C,3,FALSE)),"正しい番号を入力してください")</f>
        <v/>
      </c>
      <c r="L990" s="382"/>
      <c r="M990" s="429"/>
      <c r="N990" s="430"/>
      <c r="O990" s="430"/>
      <c r="P990" s="430"/>
      <c r="Q990" s="430"/>
      <c r="R990" s="430"/>
      <c r="S990" s="430"/>
      <c r="T990" s="430"/>
      <c r="U990" s="431"/>
      <c r="V990" s="432"/>
      <c r="W990" s="431"/>
      <c r="X990" s="432"/>
      <c r="Y990" s="433"/>
      <c r="Z990" s="434"/>
      <c r="AA990" s="435"/>
      <c r="AB990" s="436"/>
      <c r="AC990" s="435"/>
      <c r="AD990" s="434"/>
      <c r="AE990" s="437"/>
      <c r="AF990" s="436"/>
      <c r="AG990" s="435"/>
      <c r="AH990" s="434"/>
      <c r="AI990" s="437"/>
      <c r="AJ990" s="436"/>
      <c r="AK990" s="435"/>
      <c r="AL990" s="434"/>
      <c r="AM990" s="422"/>
      <c r="AN990" s="424"/>
      <c r="AO990" s="382"/>
      <c r="AP990" s="422"/>
      <c r="AQ990" s="424"/>
      <c r="AR990" s="438"/>
      <c r="AS990" s="439"/>
      <c r="AT990" s="422"/>
      <c r="AU990" s="424"/>
      <c r="AV990" s="438"/>
      <c r="AW990" s="440"/>
      <c r="AX990" s="647" t="str">
        <f t="shared" si="334"/>
        <v/>
      </c>
      <c r="AY990" s="647" t="str">
        <f t="shared" si="335"/>
        <v/>
      </c>
      <c r="BA990" s="593">
        <f t="shared" si="336"/>
        <v>0</v>
      </c>
      <c r="BB990" s="593">
        <f t="shared" si="337"/>
        <v>0</v>
      </c>
      <c r="BC990" s="593">
        <f t="shared" si="338"/>
        <v>0</v>
      </c>
      <c r="BD990" s="593">
        <f t="shared" si="339"/>
        <v>0</v>
      </c>
      <c r="BE990" s="593">
        <f t="shared" si="340"/>
        <v>0</v>
      </c>
      <c r="BF990" s="593">
        <f t="shared" si="341"/>
        <v>0</v>
      </c>
      <c r="BG990" s="593">
        <f t="shared" si="342"/>
        <v>0</v>
      </c>
      <c r="BH990" s="593">
        <f t="shared" si="343"/>
        <v>0</v>
      </c>
      <c r="BI990" s="593">
        <f t="shared" si="344"/>
        <v>0</v>
      </c>
      <c r="BJ990" s="593">
        <f t="shared" si="345"/>
        <v>0</v>
      </c>
      <c r="BK990" s="593">
        <f t="shared" si="346"/>
        <v>0</v>
      </c>
      <c r="BL990" s="593">
        <f t="shared" si="347"/>
        <v>0</v>
      </c>
      <c r="BM990" s="593">
        <f t="shared" si="348"/>
        <v>0</v>
      </c>
      <c r="BO990" s="593">
        <f t="shared" si="349"/>
        <v>0</v>
      </c>
      <c r="CP990" s="592"/>
      <c r="CQ990" s="592"/>
    </row>
    <row r="991" spans="1:95" ht="37.5" customHeight="1" x14ac:dyDescent="0.15">
      <c r="A991" s="740" t="str">
        <f>IF(B991&lt;&gt;"",設定!$C$4,"")</f>
        <v/>
      </c>
      <c r="B991" s="741" t="str">
        <f t="shared" si="333"/>
        <v/>
      </c>
      <c r="C991" s="445">
        <f t="shared" si="350"/>
        <v>979</v>
      </c>
      <c r="D991" s="768"/>
      <c r="E991" s="422"/>
      <c r="F991" s="423"/>
      <c r="G991" s="424"/>
      <c r="H991" s="425"/>
      <c r="I991" s="426"/>
      <c r="J991" s="675" t="str">
        <f>IFERROR(IF(I991="","",VLOOKUP(I991,国・地域!A:C,2,FALSE)),"正しい番号を入力してください")</f>
        <v/>
      </c>
      <c r="K991" s="676" t="str">
        <f>IFERROR(IF(I991="","",VLOOKUP(I991,国・地域!A:C,3,FALSE)),"正しい番号を入力してください")</f>
        <v/>
      </c>
      <c r="L991" s="382"/>
      <c r="M991" s="429"/>
      <c r="N991" s="430"/>
      <c r="O991" s="430"/>
      <c r="P991" s="430"/>
      <c r="Q991" s="430"/>
      <c r="R991" s="430"/>
      <c r="S991" s="430"/>
      <c r="T991" s="430"/>
      <c r="U991" s="431"/>
      <c r="V991" s="432"/>
      <c r="W991" s="431"/>
      <c r="X991" s="432"/>
      <c r="Y991" s="433"/>
      <c r="Z991" s="434"/>
      <c r="AA991" s="435"/>
      <c r="AB991" s="436"/>
      <c r="AC991" s="435"/>
      <c r="AD991" s="434"/>
      <c r="AE991" s="437"/>
      <c r="AF991" s="436"/>
      <c r="AG991" s="435"/>
      <c r="AH991" s="434"/>
      <c r="AI991" s="437"/>
      <c r="AJ991" s="436"/>
      <c r="AK991" s="435"/>
      <c r="AL991" s="434"/>
      <c r="AM991" s="422"/>
      <c r="AN991" s="424"/>
      <c r="AO991" s="382"/>
      <c r="AP991" s="422"/>
      <c r="AQ991" s="424"/>
      <c r="AR991" s="438"/>
      <c r="AS991" s="439"/>
      <c r="AT991" s="422"/>
      <c r="AU991" s="424"/>
      <c r="AV991" s="438"/>
      <c r="AW991" s="440"/>
      <c r="AX991" s="647" t="str">
        <f t="shared" si="334"/>
        <v/>
      </c>
      <c r="AY991" s="647" t="str">
        <f t="shared" si="335"/>
        <v/>
      </c>
      <c r="BA991" s="593">
        <f t="shared" si="336"/>
        <v>0</v>
      </c>
      <c r="BB991" s="593">
        <f t="shared" si="337"/>
        <v>0</v>
      </c>
      <c r="BC991" s="593">
        <f t="shared" si="338"/>
        <v>0</v>
      </c>
      <c r="BD991" s="593">
        <f t="shared" si="339"/>
        <v>0</v>
      </c>
      <c r="BE991" s="593">
        <f t="shared" si="340"/>
        <v>0</v>
      </c>
      <c r="BF991" s="593">
        <f t="shared" si="341"/>
        <v>0</v>
      </c>
      <c r="BG991" s="593">
        <f t="shared" si="342"/>
        <v>0</v>
      </c>
      <c r="BH991" s="593">
        <f t="shared" si="343"/>
        <v>0</v>
      </c>
      <c r="BI991" s="593">
        <f t="shared" si="344"/>
        <v>0</v>
      </c>
      <c r="BJ991" s="593">
        <f t="shared" si="345"/>
        <v>0</v>
      </c>
      <c r="BK991" s="593">
        <f t="shared" si="346"/>
        <v>0</v>
      </c>
      <c r="BL991" s="593">
        <f t="shared" si="347"/>
        <v>0</v>
      </c>
      <c r="BM991" s="593">
        <f t="shared" si="348"/>
        <v>0</v>
      </c>
      <c r="BO991" s="593">
        <f t="shared" si="349"/>
        <v>0</v>
      </c>
      <c r="CP991" s="592"/>
      <c r="CQ991" s="592"/>
    </row>
    <row r="992" spans="1:95" ht="37.5" customHeight="1" x14ac:dyDescent="0.15">
      <c r="A992" s="740" t="str">
        <f>IF(B992&lt;&gt;"",設定!$C$4,"")</f>
        <v/>
      </c>
      <c r="B992" s="741" t="str">
        <f t="shared" si="333"/>
        <v/>
      </c>
      <c r="C992" s="445">
        <f t="shared" si="350"/>
        <v>980</v>
      </c>
      <c r="D992" s="768"/>
      <c r="E992" s="422"/>
      <c r="F992" s="423"/>
      <c r="G992" s="424"/>
      <c r="H992" s="425"/>
      <c r="I992" s="426"/>
      <c r="J992" s="675" t="str">
        <f>IFERROR(IF(I992="","",VLOOKUP(I992,国・地域!A:C,2,FALSE)),"正しい番号を入力してください")</f>
        <v/>
      </c>
      <c r="K992" s="676" t="str">
        <f>IFERROR(IF(I992="","",VLOOKUP(I992,国・地域!A:C,3,FALSE)),"正しい番号を入力してください")</f>
        <v/>
      </c>
      <c r="L992" s="382"/>
      <c r="M992" s="429"/>
      <c r="N992" s="430"/>
      <c r="O992" s="430"/>
      <c r="P992" s="430"/>
      <c r="Q992" s="430"/>
      <c r="R992" s="430"/>
      <c r="S992" s="430"/>
      <c r="T992" s="430"/>
      <c r="U992" s="431"/>
      <c r="V992" s="432"/>
      <c r="W992" s="431"/>
      <c r="X992" s="432"/>
      <c r="Y992" s="433"/>
      <c r="Z992" s="434"/>
      <c r="AA992" s="435"/>
      <c r="AB992" s="436"/>
      <c r="AC992" s="435"/>
      <c r="AD992" s="434"/>
      <c r="AE992" s="437"/>
      <c r="AF992" s="436"/>
      <c r="AG992" s="435"/>
      <c r="AH992" s="434"/>
      <c r="AI992" s="437"/>
      <c r="AJ992" s="436"/>
      <c r="AK992" s="435"/>
      <c r="AL992" s="434"/>
      <c r="AM992" s="422"/>
      <c r="AN992" s="424"/>
      <c r="AO992" s="382"/>
      <c r="AP992" s="422"/>
      <c r="AQ992" s="424"/>
      <c r="AR992" s="438"/>
      <c r="AS992" s="439"/>
      <c r="AT992" s="422"/>
      <c r="AU992" s="424"/>
      <c r="AV992" s="438"/>
      <c r="AW992" s="440"/>
      <c r="AX992" s="647" t="str">
        <f t="shared" si="334"/>
        <v/>
      </c>
      <c r="AY992" s="647" t="str">
        <f t="shared" si="335"/>
        <v/>
      </c>
      <c r="BA992" s="593">
        <f t="shared" si="336"/>
        <v>0</v>
      </c>
      <c r="BB992" s="593">
        <f t="shared" si="337"/>
        <v>0</v>
      </c>
      <c r="BC992" s="593">
        <f t="shared" si="338"/>
        <v>0</v>
      </c>
      <c r="BD992" s="593">
        <f t="shared" si="339"/>
        <v>0</v>
      </c>
      <c r="BE992" s="593">
        <f t="shared" si="340"/>
        <v>0</v>
      </c>
      <c r="BF992" s="593">
        <f t="shared" si="341"/>
        <v>0</v>
      </c>
      <c r="BG992" s="593">
        <f t="shared" si="342"/>
        <v>0</v>
      </c>
      <c r="BH992" s="593">
        <f t="shared" si="343"/>
        <v>0</v>
      </c>
      <c r="BI992" s="593">
        <f t="shared" si="344"/>
        <v>0</v>
      </c>
      <c r="BJ992" s="593">
        <f t="shared" si="345"/>
        <v>0</v>
      </c>
      <c r="BK992" s="593">
        <f t="shared" si="346"/>
        <v>0</v>
      </c>
      <c r="BL992" s="593">
        <f t="shared" si="347"/>
        <v>0</v>
      </c>
      <c r="BM992" s="593">
        <f t="shared" si="348"/>
        <v>0</v>
      </c>
      <c r="BO992" s="593">
        <f t="shared" si="349"/>
        <v>0</v>
      </c>
      <c r="CP992" s="592"/>
      <c r="CQ992" s="592"/>
    </row>
    <row r="993" spans="1:95" ht="37.5" customHeight="1" x14ac:dyDescent="0.15">
      <c r="A993" s="740" t="str">
        <f>IF(B993&lt;&gt;"",設定!$C$4,"")</f>
        <v/>
      </c>
      <c r="B993" s="741" t="str">
        <f t="shared" si="333"/>
        <v/>
      </c>
      <c r="C993" s="445">
        <f t="shared" si="350"/>
        <v>981</v>
      </c>
      <c r="D993" s="768"/>
      <c r="E993" s="422"/>
      <c r="F993" s="423"/>
      <c r="G993" s="424"/>
      <c r="H993" s="425"/>
      <c r="I993" s="426"/>
      <c r="J993" s="675" t="str">
        <f>IFERROR(IF(I993="","",VLOOKUP(I993,国・地域!A:C,2,FALSE)),"正しい番号を入力してください")</f>
        <v/>
      </c>
      <c r="K993" s="676" t="str">
        <f>IFERROR(IF(I993="","",VLOOKUP(I993,国・地域!A:C,3,FALSE)),"正しい番号を入力してください")</f>
        <v/>
      </c>
      <c r="L993" s="382"/>
      <c r="M993" s="429"/>
      <c r="N993" s="430"/>
      <c r="O993" s="430"/>
      <c r="P993" s="430"/>
      <c r="Q993" s="430"/>
      <c r="R993" s="430"/>
      <c r="S993" s="430"/>
      <c r="T993" s="430"/>
      <c r="U993" s="431"/>
      <c r="V993" s="432"/>
      <c r="W993" s="431"/>
      <c r="X993" s="432"/>
      <c r="Y993" s="433"/>
      <c r="Z993" s="434"/>
      <c r="AA993" s="435"/>
      <c r="AB993" s="436"/>
      <c r="AC993" s="435"/>
      <c r="AD993" s="434"/>
      <c r="AE993" s="437"/>
      <c r="AF993" s="436"/>
      <c r="AG993" s="435"/>
      <c r="AH993" s="434"/>
      <c r="AI993" s="437"/>
      <c r="AJ993" s="436"/>
      <c r="AK993" s="435"/>
      <c r="AL993" s="434"/>
      <c r="AM993" s="422"/>
      <c r="AN993" s="424"/>
      <c r="AO993" s="382"/>
      <c r="AP993" s="422"/>
      <c r="AQ993" s="424"/>
      <c r="AR993" s="438"/>
      <c r="AS993" s="439"/>
      <c r="AT993" s="422"/>
      <c r="AU993" s="424"/>
      <c r="AV993" s="438"/>
      <c r="AW993" s="440"/>
      <c r="AX993" s="647" t="str">
        <f t="shared" si="334"/>
        <v/>
      </c>
      <c r="AY993" s="647" t="str">
        <f t="shared" si="335"/>
        <v/>
      </c>
      <c r="BA993" s="593">
        <f t="shared" si="336"/>
        <v>0</v>
      </c>
      <c r="BB993" s="593">
        <f t="shared" si="337"/>
        <v>0</v>
      </c>
      <c r="BC993" s="593">
        <f t="shared" si="338"/>
        <v>0</v>
      </c>
      <c r="BD993" s="593">
        <f t="shared" si="339"/>
        <v>0</v>
      </c>
      <c r="BE993" s="593">
        <f t="shared" si="340"/>
        <v>0</v>
      </c>
      <c r="BF993" s="593">
        <f t="shared" si="341"/>
        <v>0</v>
      </c>
      <c r="BG993" s="593">
        <f t="shared" si="342"/>
        <v>0</v>
      </c>
      <c r="BH993" s="593">
        <f t="shared" si="343"/>
        <v>0</v>
      </c>
      <c r="BI993" s="593">
        <f t="shared" si="344"/>
        <v>0</v>
      </c>
      <c r="BJ993" s="593">
        <f t="shared" si="345"/>
        <v>0</v>
      </c>
      <c r="BK993" s="593">
        <f t="shared" si="346"/>
        <v>0</v>
      </c>
      <c r="BL993" s="593">
        <f t="shared" si="347"/>
        <v>0</v>
      </c>
      <c r="BM993" s="593">
        <f t="shared" si="348"/>
        <v>0</v>
      </c>
      <c r="BO993" s="593">
        <f t="shared" si="349"/>
        <v>0</v>
      </c>
      <c r="CP993" s="592"/>
      <c r="CQ993" s="592"/>
    </row>
    <row r="994" spans="1:95" ht="37.5" customHeight="1" x14ac:dyDescent="0.15">
      <c r="A994" s="740" t="str">
        <f>IF(B994&lt;&gt;"",設定!$C$4,"")</f>
        <v/>
      </c>
      <c r="B994" s="741" t="str">
        <f t="shared" si="333"/>
        <v/>
      </c>
      <c r="C994" s="445">
        <f t="shared" si="350"/>
        <v>982</v>
      </c>
      <c r="D994" s="768"/>
      <c r="E994" s="422"/>
      <c r="F994" s="423"/>
      <c r="G994" s="424"/>
      <c r="H994" s="425"/>
      <c r="I994" s="426"/>
      <c r="J994" s="675" t="str">
        <f>IFERROR(IF(I994="","",VLOOKUP(I994,国・地域!A:C,2,FALSE)),"正しい番号を入力してください")</f>
        <v/>
      </c>
      <c r="K994" s="676" t="str">
        <f>IFERROR(IF(I994="","",VLOOKUP(I994,国・地域!A:C,3,FALSE)),"正しい番号を入力してください")</f>
        <v/>
      </c>
      <c r="L994" s="382"/>
      <c r="M994" s="429"/>
      <c r="N994" s="430"/>
      <c r="O994" s="430"/>
      <c r="P994" s="430"/>
      <c r="Q994" s="430"/>
      <c r="R994" s="430"/>
      <c r="S994" s="430"/>
      <c r="T994" s="430"/>
      <c r="U994" s="431"/>
      <c r="V994" s="432"/>
      <c r="W994" s="431"/>
      <c r="X994" s="432"/>
      <c r="Y994" s="433"/>
      <c r="Z994" s="434"/>
      <c r="AA994" s="435"/>
      <c r="AB994" s="436"/>
      <c r="AC994" s="435"/>
      <c r="AD994" s="434"/>
      <c r="AE994" s="437"/>
      <c r="AF994" s="436"/>
      <c r="AG994" s="435"/>
      <c r="AH994" s="434"/>
      <c r="AI994" s="437"/>
      <c r="AJ994" s="436"/>
      <c r="AK994" s="435"/>
      <c r="AL994" s="434"/>
      <c r="AM994" s="422"/>
      <c r="AN994" s="424"/>
      <c r="AO994" s="382"/>
      <c r="AP994" s="422"/>
      <c r="AQ994" s="424"/>
      <c r="AR994" s="438"/>
      <c r="AS994" s="439"/>
      <c r="AT994" s="422"/>
      <c r="AU994" s="424"/>
      <c r="AV994" s="438"/>
      <c r="AW994" s="440"/>
      <c r="AX994" s="647" t="str">
        <f t="shared" si="334"/>
        <v/>
      </c>
      <c r="AY994" s="647" t="str">
        <f t="shared" si="335"/>
        <v/>
      </c>
      <c r="BA994" s="593">
        <f t="shared" si="336"/>
        <v>0</v>
      </c>
      <c r="BB994" s="593">
        <f t="shared" si="337"/>
        <v>0</v>
      </c>
      <c r="BC994" s="593">
        <f t="shared" si="338"/>
        <v>0</v>
      </c>
      <c r="BD994" s="593">
        <f t="shared" si="339"/>
        <v>0</v>
      </c>
      <c r="BE994" s="593">
        <f t="shared" si="340"/>
        <v>0</v>
      </c>
      <c r="BF994" s="593">
        <f t="shared" si="341"/>
        <v>0</v>
      </c>
      <c r="BG994" s="593">
        <f t="shared" si="342"/>
        <v>0</v>
      </c>
      <c r="BH994" s="593">
        <f t="shared" si="343"/>
        <v>0</v>
      </c>
      <c r="BI994" s="593">
        <f t="shared" si="344"/>
        <v>0</v>
      </c>
      <c r="BJ994" s="593">
        <f t="shared" si="345"/>
        <v>0</v>
      </c>
      <c r="BK994" s="593">
        <f t="shared" si="346"/>
        <v>0</v>
      </c>
      <c r="BL994" s="593">
        <f t="shared" si="347"/>
        <v>0</v>
      </c>
      <c r="BM994" s="593">
        <f t="shared" si="348"/>
        <v>0</v>
      </c>
      <c r="BO994" s="593">
        <f t="shared" si="349"/>
        <v>0</v>
      </c>
      <c r="CP994" s="592"/>
      <c r="CQ994" s="592"/>
    </row>
    <row r="995" spans="1:95" ht="37.5" customHeight="1" x14ac:dyDescent="0.15">
      <c r="A995" s="740" t="str">
        <f>IF(B995&lt;&gt;"",設定!$C$4,"")</f>
        <v/>
      </c>
      <c r="B995" s="741" t="str">
        <f t="shared" si="333"/>
        <v/>
      </c>
      <c r="C995" s="445">
        <f t="shared" si="350"/>
        <v>983</v>
      </c>
      <c r="D995" s="768"/>
      <c r="E995" s="422"/>
      <c r="F995" s="423"/>
      <c r="G995" s="424"/>
      <c r="H995" s="425"/>
      <c r="I995" s="426"/>
      <c r="J995" s="675" t="str">
        <f>IFERROR(IF(I995="","",VLOOKUP(I995,国・地域!A:C,2,FALSE)),"正しい番号を入力してください")</f>
        <v/>
      </c>
      <c r="K995" s="676" t="str">
        <f>IFERROR(IF(I995="","",VLOOKUP(I995,国・地域!A:C,3,FALSE)),"正しい番号を入力してください")</f>
        <v/>
      </c>
      <c r="L995" s="382"/>
      <c r="M995" s="429"/>
      <c r="N995" s="430"/>
      <c r="O995" s="430"/>
      <c r="P995" s="430"/>
      <c r="Q995" s="430"/>
      <c r="R995" s="430"/>
      <c r="S995" s="430"/>
      <c r="T995" s="430"/>
      <c r="U995" s="431"/>
      <c r="V995" s="432"/>
      <c r="W995" s="431"/>
      <c r="X995" s="432"/>
      <c r="Y995" s="433"/>
      <c r="Z995" s="434"/>
      <c r="AA995" s="435"/>
      <c r="AB995" s="436"/>
      <c r="AC995" s="435"/>
      <c r="AD995" s="434"/>
      <c r="AE995" s="437"/>
      <c r="AF995" s="436"/>
      <c r="AG995" s="435"/>
      <c r="AH995" s="434"/>
      <c r="AI995" s="437"/>
      <c r="AJ995" s="436"/>
      <c r="AK995" s="435"/>
      <c r="AL995" s="434"/>
      <c r="AM995" s="422"/>
      <c r="AN995" s="424"/>
      <c r="AO995" s="382"/>
      <c r="AP995" s="422"/>
      <c r="AQ995" s="424"/>
      <c r="AR995" s="438"/>
      <c r="AS995" s="439"/>
      <c r="AT995" s="422"/>
      <c r="AU995" s="424"/>
      <c r="AV995" s="438"/>
      <c r="AW995" s="440"/>
      <c r="AX995" s="647" t="str">
        <f t="shared" si="334"/>
        <v/>
      </c>
      <c r="AY995" s="647" t="str">
        <f t="shared" si="335"/>
        <v/>
      </c>
      <c r="BA995" s="593">
        <f t="shared" si="336"/>
        <v>0</v>
      </c>
      <c r="BB995" s="593">
        <f t="shared" si="337"/>
        <v>0</v>
      </c>
      <c r="BC995" s="593">
        <f t="shared" si="338"/>
        <v>0</v>
      </c>
      <c r="BD995" s="593">
        <f t="shared" si="339"/>
        <v>0</v>
      </c>
      <c r="BE995" s="593">
        <f t="shared" si="340"/>
        <v>0</v>
      </c>
      <c r="BF995" s="593">
        <f t="shared" si="341"/>
        <v>0</v>
      </c>
      <c r="BG995" s="593">
        <f t="shared" si="342"/>
        <v>0</v>
      </c>
      <c r="BH995" s="593">
        <f t="shared" si="343"/>
        <v>0</v>
      </c>
      <c r="BI995" s="593">
        <f t="shared" si="344"/>
        <v>0</v>
      </c>
      <c r="BJ995" s="593">
        <f t="shared" si="345"/>
        <v>0</v>
      </c>
      <c r="BK995" s="593">
        <f t="shared" si="346"/>
        <v>0</v>
      </c>
      <c r="BL995" s="593">
        <f t="shared" si="347"/>
        <v>0</v>
      </c>
      <c r="BM995" s="593">
        <f t="shared" si="348"/>
        <v>0</v>
      </c>
      <c r="BO995" s="593">
        <f t="shared" si="349"/>
        <v>0</v>
      </c>
      <c r="CP995" s="592"/>
      <c r="CQ995" s="592"/>
    </row>
    <row r="996" spans="1:95" ht="37.5" customHeight="1" x14ac:dyDescent="0.15">
      <c r="A996" s="740" t="str">
        <f>IF(B996&lt;&gt;"",設定!$C$4,"")</f>
        <v/>
      </c>
      <c r="B996" s="741" t="str">
        <f t="shared" si="333"/>
        <v/>
      </c>
      <c r="C996" s="445">
        <f t="shared" si="350"/>
        <v>984</v>
      </c>
      <c r="D996" s="768"/>
      <c r="E996" s="422"/>
      <c r="F996" s="423"/>
      <c r="G996" s="424"/>
      <c r="H996" s="425"/>
      <c r="I996" s="426"/>
      <c r="J996" s="675" t="str">
        <f>IFERROR(IF(I996="","",VLOOKUP(I996,国・地域!A:C,2,FALSE)),"正しい番号を入力してください")</f>
        <v/>
      </c>
      <c r="K996" s="676" t="str">
        <f>IFERROR(IF(I996="","",VLOOKUP(I996,国・地域!A:C,3,FALSE)),"正しい番号を入力してください")</f>
        <v/>
      </c>
      <c r="L996" s="382"/>
      <c r="M996" s="429"/>
      <c r="N996" s="430"/>
      <c r="O996" s="430"/>
      <c r="P996" s="430"/>
      <c r="Q996" s="430"/>
      <c r="R996" s="430"/>
      <c r="S996" s="430"/>
      <c r="T996" s="430"/>
      <c r="U996" s="431"/>
      <c r="V996" s="432"/>
      <c r="W996" s="431"/>
      <c r="X996" s="432"/>
      <c r="Y996" s="433"/>
      <c r="Z996" s="434"/>
      <c r="AA996" s="435"/>
      <c r="AB996" s="436"/>
      <c r="AC996" s="435"/>
      <c r="AD996" s="434"/>
      <c r="AE996" s="437"/>
      <c r="AF996" s="436"/>
      <c r="AG996" s="435"/>
      <c r="AH996" s="434"/>
      <c r="AI996" s="437"/>
      <c r="AJ996" s="436"/>
      <c r="AK996" s="435"/>
      <c r="AL996" s="434"/>
      <c r="AM996" s="422"/>
      <c r="AN996" s="424"/>
      <c r="AO996" s="382"/>
      <c r="AP996" s="422"/>
      <c r="AQ996" s="424"/>
      <c r="AR996" s="438"/>
      <c r="AS996" s="439"/>
      <c r="AT996" s="422"/>
      <c r="AU996" s="424"/>
      <c r="AV996" s="438"/>
      <c r="AW996" s="440"/>
      <c r="AX996" s="647" t="str">
        <f t="shared" si="334"/>
        <v/>
      </c>
      <c r="AY996" s="647" t="str">
        <f t="shared" si="335"/>
        <v/>
      </c>
      <c r="BA996" s="593">
        <f t="shared" si="336"/>
        <v>0</v>
      </c>
      <c r="BB996" s="593">
        <f t="shared" si="337"/>
        <v>0</v>
      </c>
      <c r="BC996" s="593">
        <f t="shared" si="338"/>
        <v>0</v>
      </c>
      <c r="BD996" s="593">
        <f t="shared" si="339"/>
        <v>0</v>
      </c>
      <c r="BE996" s="593">
        <f t="shared" si="340"/>
        <v>0</v>
      </c>
      <c r="BF996" s="593">
        <f t="shared" si="341"/>
        <v>0</v>
      </c>
      <c r="BG996" s="593">
        <f t="shared" si="342"/>
        <v>0</v>
      </c>
      <c r="BH996" s="593">
        <f t="shared" si="343"/>
        <v>0</v>
      </c>
      <c r="BI996" s="593">
        <f t="shared" si="344"/>
        <v>0</v>
      </c>
      <c r="BJ996" s="593">
        <f t="shared" si="345"/>
        <v>0</v>
      </c>
      <c r="BK996" s="593">
        <f t="shared" si="346"/>
        <v>0</v>
      </c>
      <c r="BL996" s="593">
        <f t="shared" si="347"/>
        <v>0</v>
      </c>
      <c r="BM996" s="593">
        <f t="shared" si="348"/>
        <v>0</v>
      </c>
      <c r="BO996" s="593">
        <f t="shared" si="349"/>
        <v>0</v>
      </c>
      <c r="CP996" s="592"/>
      <c r="CQ996" s="592"/>
    </row>
    <row r="997" spans="1:95" ht="37.5" customHeight="1" x14ac:dyDescent="0.15">
      <c r="A997" s="740" t="str">
        <f>IF(B997&lt;&gt;"",設定!$C$4,"")</f>
        <v/>
      </c>
      <c r="B997" s="741" t="str">
        <f t="shared" si="333"/>
        <v/>
      </c>
      <c r="C997" s="445">
        <f t="shared" si="350"/>
        <v>985</v>
      </c>
      <c r="D997" s="768"/>
      <c r="E997" s="422"/>
      <c r="F997" s="423"/>
      <c r="G997" s="424"/>
      <c r="H997" s="425"/>
      <c r="I997" s="426"/>
      <c r="J997" s="675" t="str">
        <f>IFERROR(IF(I997="","",VLOOKUP(I997,国・地域!A:C,2,FALSE)),"正しい番号を入力してください")</f>
        <v/>
      </c>
      <c r="K997" s="676" t="str">
        <f>IFERROR(IF(I997="","",VLOOKUP(I997,国・地域!A:C,3,FALSE)),"正しい番号を入力してください")</f>
        <v/>
      </c>
      <c r="L997" s="382"/>
      <c r="M997" s="429"/>
      <c r="N997" s="430"/>
      <c r="O997" s="430"/>
      <c r="P997" s="430"/>
      <c r="Q997" s="430"/>
      <c r="R997" s="430"/>
      <c r="S997" s="430"/>
      <c r="T997" s="430"/>
      <c r="U997" s="431"/>
      <c r="V997" s="432"/>
      <c r="W997" s="431"/>
      <c r="X997" s="432"/>
      <c r="Y997" s="433"/>
      <c r="Z997" s="434"/>
      <c r="AA997" s="435"/>
      <c r="AB997" s="436"/>
      <c r="AC997" s="435"/>
      <c r="AD997" s="434"/>
      <c r="AE997" s="437"/>
      <c r="AF997" s="436"/>
      <c r="AG997" s="435"/>
      <c r="AH997" s="434"/>
      <c r="AI997" s="437"/>
      <c r="AJ997" s="436"/>
      <c r="AK997" s="435"/>
      <c r="AL997" s="434"/>
      <c r="AM997" s="422"/>
      <c r="AN997" s="424"/>
      <c r="AO997" s="382"/>
      <c r="AP997" s="422"/>
      <c r="AQ997" s="424"/>
      <c r="AR997" s="438"/>
      <c r="AS997" s="439"/>
      <c r="AT997" s="422"/>
      <c r="AU997" s="424"/>
      <c r="AV997" s="438"/>
      <c r="AW997" s="440"/>
      <c r="AX997" s="647" t="str">
        <f t="shared" si="334"/>
        <v/>
      </c>
      <c r="AY997" s="647" t="str">
        <f t="shared" si="335"/>
        <v/>
      </c>
      <c r="BA997" s="593">
        <f t="shared" si="336"/>
        <v>0</v>
      </c>
      <c r="BB997" s="593">
        <f t="shared" si="337"/>
        <v>0</v>
      </c>
      <c r="BC997" s="593">
        <f t="shared" si="338"/>
        <v>0</v>
      </c>
      <c r="BD997" s="593">
        <f t="shared" si="339"/>
        <v>0</v>
      </c>
      <c r="BE997" s="593">
        <f t="shared" si="340"/>
        <v>0</v>
      </c>
      <c r="BF997" s="593">
        <f t="shared" si="341"/>
        <v>0</v>
      </c>
      <c r="BG997" s="593">
        <f t="shared" si="342"/>
        <v>0</v>
      </c>
      <c r="BH997" s="593">
        <f t="shared" si="343"/>
        <v>0</v>
      </c>
      <c r="BI997" s="593">
        <f t="shared" si="344"/>
        <v>0</v>
      </c>
      <c r="BJ997" s="593">
        <f t="shared" si="345"/>
        <v>0</v>
      </c>
      <c r="BK997" s="593">
        <f t="shared" si="346"/>
        <v>0</v>
      </c>
      <c r="BL997" s="593">
        <f t="shared" si="347"/>
        <v>0</v>
      </c>
      <c r="BM997" s="593">
        <f t="shared" si="348"/>
        <v>0</v>
      </c>
      <c r="BO997" s="593">
        <f t="shared" si="349"/>
        <v>0</v>
      </c>
      <c r="CP997" s="592"/>
      <c r="CQ997" s="592"/>
    </row>
    <row r="998" spans="1:95" ht="37.5" customHeight="1" x14ac:dyDescent="0.15">
      <c r="A998" s="740" t="str">
        <f>IF(B998&lt;&gt;"",設定!$C$4,"")</f>
        <v/>
      </c>
      <c r="B998" s="741" t="str">
        <f t="shared" si="333"/>
        <v/>
      </c>
      <c r="C998" s="445">
        <f t="shared" si="350"/>
        <v>986</v>
      </c>
      <c r="D998" s="768"/>
      <c r="E998" s="422"/>
      <c r="F998" s="423"/>
      <c r="G998" s="424"/>
      <c r="H998" s="425"/>
      <c r="I998" s="426"/>
      <c r="J998" s="675" t="str">
        <f>IFERROR(IF(I998="","",VLOOKUP(I998,国・地域!A:C,2,FALSE)),"正しい番号を入力してください")</f>
        <v/>
      </c>
      <c r="K998" s="676" t="str">
        <f>IFERROR(IF(I998="","",VLOOKUP(I998,国・地域!A:C,3,FALSE)),"正しい番号を入力してください")</f>
        <v/>
      </c>
      <c r="L998" s="382"/>
      <c r="M998" s="429"/>
      <c r="N998" s="430"/>
      <c r="O998" s="430"/>
      <c r="P998" s="430"/>
      <c r="Q998" s="430"/>
      <c r="R998" s="430"/>
      <c r="S998" s="430"/>
      <c r="T998" s="430"/>
      <c r="U998" s="431"/>
      <c r="V998" s="432"/>
      <c r="W998" s="431"/>
      <c r="X998" s="432"/>
      <c r="Y998" s="433"/>
      <c r="Z998" s="434"/>
      <c r="AA998" s="435"/>
      <c r="AB998" s="436"/>
      <c r="AC998" s="435"/>
      <c r="AD998" s="434"/>
      <c r="AE998" s="437"/>
      <c r="AF998" s="436"/>
      <c r="AG998" s="435"/>
      <c r="AH998" s="434"/>
      <c r="AI998" s="437"/>
      <c r="AJ998" s="436"/>
      <c r="AK998" s="435"/>
      <c r="AL998" s="434"/>
      <c r="AM998" s="422"/>
      <c r="AN998" s="424"/>
      <c r="AO998" s="382"/>
      <c r="AP998" s="422"/>
      <c r="AQ998" s="424"/>
      <c r="AR998" s="438"/>
      <c r="AS998" s="439"/>
      <c r="AT998" s="422"/>
      <c r="AU998" s="424"/>
      <c r="AV998" s="438"/>
      <c r="AW998" s="440"/>
      <c r="AX998" s="647" t="str">
        <f t="shared" si="334"/>
        <v/>
      </c>
      <c r="AY998" s="647" t="str">
        <f t="shared" si="335"/>
        <v/>
      </c>
      <c r="BA998" s="593">
        <f t="shared" si="336"/>
        <v>0</v>
      </c>
      <c r="BB998" s="593">
        <f t="shared" si="337"/>
        <v>0</v>
      </c>
      <c r="BC998" s="593">
        <f t="shared" si="338"/>
        <v>0</v>
      </c>
      <c r="BD998" s="593">
        <f t="shared" si="339"/>
        <v>0</v>
      </c>
      <c r="BE998" s="593">
        <f t="shared" si="340"/>
        <v>0</v>
      </c>
      <c r="BF998" s="593">
        <f t="shared" si="341"/>
        <v>0</v>
      </c>
      <c r="BG998" s="593">
        <f t="shared" si="342"/>
        <v>0</v>
      </c>
      <c r="BH998" s="593">
        <f t="shared" si="343"/>
        <v>0</v>
      </c>
      <c r="BI998" s="593">
        <f t="shared" si="344"/>
        <v>0</v>
      </c>
      <c r="BJ998" s="593">
        <f t="shared" si="345"/>
        <v>0</v>
      </c>
      <c r="BK998" s="593">
        <f t="shared" si="346"/>
        <v>0</v>
      </c>
      <c r="BL998" s="593">
        <f t="shared" si="347"/>
        <v>0</v>
      </c>
      <c r="BM998" s="593">
        <f t="shared" si="348"/>
        <v>0</v>
      </c>
      <c r="BO998" s="593">
        <f t="shared" si="349"/>
        <v>0</v>
      </c>
      <c r="CP998" s="592"/>
      <c r="CQ998" s="592"/>
    </row>
    <row r="999" spans="1:95" ht="37.5" customHeight="1" x14ac:dyDescent="0.15">
      <c r="A999" s="740" t="str">
        <f>IF(B999&lt;&gt;"",設定!$C$4,"")</f>
        <v/>
      </c>
      <c r="B999" s="741" t="str">
        <f t="shared" si="333"/>
        <v/>
      </c>
      <c r="C999" s="445">
        <f t="shared" si="350"/>
        <v>987</v>
      </c>
      <c r="D999" s="768"/>
      <c r="E999" s="422"/>
      <c r="F999" s="423"/>
      <c r="G999" s="424"/>
      <c r="H999" s="425"/>
      <c r="I999" s="426"/>
      <c r="J999" s="675" t="str">
        <f>IFERROR(IF(I999="","",VLOOKUP(I999,国・地域!A:C,2,FALSE)),"正しい番号を入力してください")</f>
        <v/>
      </c>
      <c r="K999" s="676" t="str">
        <f>IFERROR(IF(I999="","",VLOOKUP(I999,国・地域!A:C,3,FALSE)),"正しい番号を入力してください")</f>
        <v/>
      </c>
      <c r="L999" s="382"/>
      <c r="M999" s="429"/>
      <c r="N999" s="430"/>
      <c r="O999" s="430"/>
      <c r="P999" s="430"/>
      <c r="Q999" s="430"/>
      <c r="R999" s="430"/>
      <c r="S999" s="430"/>
      <c r="T999" s="430"/>
      <c r="U999" s="431"/>
      <c r="V999" s="432"/>
      <c r="W999" s="431"/>
      <c r="X999" s="432"/>
      <c r="Y999" s="433"/>
      <c r="Z999" s="434"/>
      <c r="AA999" s="435"/>
      <c r="AB999" s="436"/>
      <c r="AC999" s="435"/>
      <c r="AD999" s="434"/>
      <c r="AE999" s="437"/>
      <c r="AF999" s="436"/>
      <c r="AG999" s="435"/>
      <c r="AH999" s="434"/>
      <c r="AI999" s="437"/>
      <c r="AJ999" s="436"/>
      <c r="AK999" s="435"/>
      <c r="AL999" s="434"/>
      <c r="AM999" s="422"/>
      <c r="AN999" s="424"/>
      <c r="AO999" s="382"/>
      <c r="AP999" s="422"/>
      <c r="AQ999" s="424"/>
      <c r="AR999" s="438"/>
      <c r="AS999" s="439"/>
      <c r="AT999" s="422"/>
      <c r="AU999" s="424"/>
      <c r="AV999" s="438"/>
      <c r="AW999" s="440"/>
      <c r="AX999" s="647" t="str">
        <f t="shared" si="334"/>
        <v/>
      </c>
      <c r="AY999" s="647" t="str">
        <f t="shared" si="335"/>
        <v/>
      </c>
      <c r="BA999" s="593">
        <f t="shared" si="336"/>
        <v>0</v>
      </c>
      <c r="BB999" s="593">
        <f t="shared" si="337"/>
        <v>0</v>
      </c>
      <c r="BC999" s="593">
        <f t="shared" si="338"/>
        <v>0</v>
      </c>
      <c r="BD999" s="593">
        <f t="shared" si="339"/>
        <v>0</v>
      </c>
      <c r="BE999" s="593">
        <f t="shared" si="340"/>
        <v>0</v>
      </c>
      <c r="BF999" s="593">
        <f t="shared" si="341"/>
        <v>0</v>
      </c>
      <c r="BG999" s="593">
        <f t="shared" si="342"/>
        <v>0</v>
      </c>
      <c r="BH999" s="593">
        <f t="shared" si="343"/>
        <v>0</v>
      </c>
      <c r="BI999" s="593">
        <f t="shared" si="344"/>
        <v>0</v>
      </c>
      <c r="BJ999" s="593">
        <f t="shared" si="345"/>
        <v>0</v>
      </c>
      <c r="BK999" s="593">
        <f t="shared" si="346"/>
        <v>0</v>
      </c>
      <c r="BL999" s="593">
        <f t="shared" si="347"/>
        <v>0</v>
      </c>
      <c r="BM999" s="593">
        <f t="shared" si="348"/>
        <v>0</v>
      </c>
      <c r="BO999" s="593">
        <f t="shared" si="349"/>
        <v>0</v>
      </c>
      <c r="CP999" s="592"/>
      <c r="CQ999" s="592"/>
    </row>
    <row r="1000" spans="1:95" ht="37.5" customHeight="1" x14ac:dyDescent="0.15">
      <c r="A1000" s="740" t="str">
        <f>IF(B1000&lt;&gt;"",設定!$C$4,"")</f>
        <v/>
      </c>
      <c r="B1000" s="741" t="str">
        <f t="shared" si="333"/>
        <v/>
      </c>
      <c r="C1000" s="445">
        <f t="shared" si="350"/>
        <v>988</v>
      </c>
      <c r="D1000" s="768"/>
      <c r="E1000" s="422"/>
      <c r="F1000" s="423"/>
      <c r="G1000" s="424"/>
      <c r="H1000" s="425"/>
      <c r="I1000" s="426"/>
      <c r="J1000" s="675" t="str">
        <f>IFERROR(IF(I1000="","",VLOOKUP(I1000,国・地域!A:C,2,FALSE)),"正しい番号を入力してください")</f>
        <v/>
      </c>
      <c r="K1000" s="676" t="str">
        <f>IFERROR(IF(I1000="","",VLOOKUP(I1000,国・地域!A:C,3,FALSE)),"正しい番号を入力してください")</f>
        <v/>
      </c>
      <c r="L1000" s="382"/>
      <c r="M1000" s="429"/>
      <c r="N1000" s="430"/>
      <c r="O1000" s="430"/>
      <c r="P1000" s="430"/>
      <c r="Q1000" s="430"/>
      <c r="R1000" s="430"/>
      <c r="S1000" s="430"/>
      <c r="T1000" s="430"/>
      <c r="U1000" s="431"/>
      <c r="V1000" s="432"/>
      <c r="W1000" s="431"/>
      <c r="X1000" s="432"/>
      <c r="Y1000" s="433"/>
      <c r="Z1000" s="434"/>
      <c r="AA1000" s="435"/>
      <c r="AB1000" s="436"/>
      <c r="AC1000" s="435"/>
      <c r="AD1000" s="434"/>
      <c r="AE1000" s="437"/>
      <c r="AF1000" s="436"/>
      <c r="AG1000" s="435"/>
      <c r="AH1000" s="434"/>
      <c r="AI1000" s="437"/>
      <c r="AJ1000" s="436"/>
      <c r="AK1000" s="435"/>
      <c r="AL1000" s="434"/>
      <c r="AM1000" s="422"/>
      <c r="AN1000" s="424"/>
      <c r="AO1000" s="382"/>
      <c r="AP1000" s="422"/>
      <c r="AQ1000" s="424"/>
      <c r="AR1000" s="438"/>
      <c r="AS1000" s="439"/>
      <c r="AT1000" s="422"/>
      <c r="AU1000" s="424"/>
      <c r="AV1000" s="438"/>
      <c r="AW1000" s="440"/>
      <c r="AX1000" s="647" t="str">
        <f t="shared" si="334"/>
        <v/>
      </c>
      <c r="AY1000" s="647" t="str">
        <f t="shared" si="335"/>
        <v/>
      </c>
      <c r="BA1000" s="593">
        <f t="shared" si="336"/>
        <v>0</v>
      </c>
      <c r="BB1000" s="593">
        <f t="shared" si="337"/>
        <v>0</v>
      </c>
      <c r="BC1000" s="593">
        <f t="shared" si="338"/>
        <v>0</v>
      </c>
      <c r="BD1000" s="593">
        <f t="shared" si="339"/>
        <v>0</v>
      </c>
      <c r="BE1000" s="593">
        <f t="shared" si="340"/>
        <v>0</v>
      </c>
      <c r="BF1000" s="593">
        <f t="shared" si="341"/>
        <v>0</v>
      </c>
      <c r="BG1000" s="593">
        <f t="shared" si="342"/>
        <v>0</v>
      </c>
      <c r="BH1000" s="593">
        <f t="shared" si="343"/>
        <v>0</v>
      </c>
      <c r="BI1000" s="593">
        <f t="shared" si="344"/>
        <v>0</v>
      </c>
      <c r="BJ1000" s="593">
        <f t="shared" si="345"/>
        <v>0</v>
      </c>
      <c r="BK1000" s="593">
        <f t="shared" si="346"/>
        <v>0</v>
      </c>
      <c r="BL1000" s="593">
        <f t="shared" si="347"/>
        <v>0</v>
      </c>
      <c r="BM1000" s="593">
        <f t="shared" si="348"/>
        <v>0</v>
      </c>
      <c r="BO1000" s="593">
        <f t="shared" si="349"/>
        <v>0</v>
      </c>
      <c r="CP1000" s="592"/>
      <c r="CQ1000" s="592"/>
    </row>
    <row r="1001" spans="1:95" ht="37.5" customHeight="1" x14ac:dyDescent="0.15">
      <c r="A1001" s="740" t="str">
        <f>IF(B1001&lt;&gt;"",設定!$C$4,"")</f>
        <v/>
      </c>
      <c r="B1001" s="741" t="str">
        <f t="shared" si="333"/>
        <v/>
      </c>
      <c r="C1001" s="445">
        <f t="shared" si="350"/>
        <v>989</v>
      </c>
      <c r="D1001" s="768"/>
      <c r="E1001" s="422"/>
      <c r="F1001" s="423"/>
      <c r="G1001" s="424"/>
      <c r="H1001" s="425"/>
      <c r="I1001" s="426"/>
      <c r="J1001" s="675" t="str">
        <f>IFERROR(IF(I1001="","",VLOOKUP(I1001,国・地域!A:C,2,FALSE)),"正しい番号を入力してください")</f>
        <v/>
      </c>
      <c r="K1001" s="676" t="str">
        <f>IFERROR(IF(I1001="","",VLOOKUP(I1001,国・地域!A:C,3,FALSE)),"正しい番号を入力してください")</f>
        <v/>
      </c>
      <c r="L1001" s="382"/>
      <c r="M1001" s="429"/>
      <c r="N1001" s="430"/>
      <c r="O1001" s="430"/>
      <c r="P1001" s="430"/>
      <c r="Q1001" s="430"/>
      <c r="R1001" s="430"/>
      <c r="S1001" s="430"/>
      <c r="T1001" s="430"/>
      <c r="U1001" s="431"/>
      <c r="V1001" s="432"/>
      <c r="W1001" s="431"/>
      <c r="X1001" s="432"/>
      <c r="Y1001" s="433"/>
      <c r="Z1001" s="434"/>
      <c r="AA1001" s="435"/>
      <c r="AB1001" s="436"/>
      <c r="AC1001" s="435"/>
      <c r="AD1001" s="434"/>
      <c r="AE1001" s="437"/>
      <c r="AF1001" s="436"/>
      <c r="AG1001" s="435"/>
      <c r="AH1001" s="434"/>
      <c r="AI1001" s="437"/>
      <c r="AJ1001" s="436"/>
      <c r="AK1001" s="435"/>
      <c r="AL1001" s="434"/>
      <c r="AM1001" s="422"/>
      <c r="AN1001" s="424"/>
      <c r="AO1001" s="382"/>
      <c r="AP1001" s="422"/>
      <c r="AQ1001" s="424"/>
      <c r="AR1001" s="438"/>
      <c r="AS1001" s="439"/>
      <c r="AT1001" s="422"/>
      <c r="AU1001" s="424"/>
      <c r="AV1001" s="438"/>
      <c r="AW1001" s="440"/>
      <c r="AX1001" s="647" t="str">
        <f t="shared" si="334"/>
        <v/>
      </c>
      <c r="AY1001" s="647" t="str">
        <f t="shared" si="335"/>
        <v/>
      </c>
      <c r="BA1001" s="593">
        <f t="shared" si="336"/>
        <v>0</v>
      </c>
      <c r="BB1001" s="593">
        <f t="shared" si="337"/>
        <v>0</v>
      </c>
      <c r="BC1001" s="593">
        <f t="shared" si="338"/>
        <v>0</v>
      </c>
      <c r="BD1001" s="593">
        <f t="shared" si="339"/>
        <v>0</v>
      </c>
      <c r="BE1001" s="593">
        <f t="shared" si="340"/>
        <v>0</v>
      </c>
      <c r="BF1001" s="593">
        <f t="shared" si="341"/>
        <v>0</v>
      </c>
      <c r="BG1001" s="593">
        <f t="shared" si="342"/>
        <v>0</v>
      </c>
      <c r="BH1001" s="593">
        <f t="shared" si="343"/>
        <v>0</v>
      </c>
      <c r="BI1001" s="593">
        <f t="shared" si="344"/>
        <v>0</v>
      </c>
      <c r="BJ1001" s="593">
        <f t="shared" si="345"/>
        <v>0</v>
      </c>
      <c r="BK1001" s="593">
        <f t="shared" si="346"/>
        <v>0</v>
      </c>
      <c r="BL1001" s="593">
        <f t="shared" si="347"/>
        <v>0</v>
      </c>
      <c r="BM1001" s="593">
        <f t="shared" si="348"/>
        <v>0</v>
      </c>
      <c r="BO1001" s="593">
        <f t="shared" si="349"/>
        <v>0</v>
      </c>
      <c r="CP1001" s="592"/>
      <c r="CQ1001" s="592"/>
    </row>
    <row r="1002" spans="1:95" ht="37.5" customHeight="1" x14ac:dyDescent="0.15">
      <c r="A1002" s="740" t="str">
        <f>IF(B1002&lt;&gt;"",設定!$C$4,"")</f>
        <v/>
      </c>
      <c r="B1002" s="741" t="str">
        <f t="shared" si="333"/>
        <v/>
      </c>
      <c r="C1002" s="445">
        <f t="shared" si="350"/>
        <v>990</v>
      </c>
      <c r="D1002" s="768"/>
      <c r="E1002" s="422"/>
      <c r="F1002" s="423"/>
      <c r="G1002" s="424"/>
      <c r="H1002" s="425"/>
      <c r="I1002" s="426"/>
      <c r="J1002" s="675" t="str">
        <f>IFERROR(IF(I1002="","",VLOOKUP(I1002,国・地域!A:C,2,FALSE)),"正しい番号を入力してください")</f>
        <v/>
      </c>
      <c r="K1002" s="676" t="str">
        <f>IFERROR(IF(I1002="","",VLOOKUP(I1002,国・地域!A:C,3,FALSE)),"正しい番号を入力してください")</f>
        <v/>
      </c>
      <c r="L1002" s="382"/>
      <c r="M1002" s="429"/>
      <c r="N1002" s="430"/>
      <c r="O1002" s="430"/>
      <c r="P1002" s="430"/>
      <c r="Q1002" s="430"/>
      <c r="R1002" s="430"/>
      <c r="S1002" s="430"/>
      <c r="T1002" s="430"/>
      <c r="U1002" s="431"/>
      <c r="V1002" s="432"/>
      <c r="W1002" s="431"/>
      <c r="X1002" s="432"/>
      <c r="Y1002" s="433"/>
      <c r="Z1002" s="434"/>
      <c r="AA1002" s="435"/>
      <c r="AB1002" s="436"/>
      <c r="AC1002" s="435"/>
      <c r="AD1002" s="434"/>
      <c r="AE1002" s="437"/>
      <c r="AF1002" s="436"/>
      <c r="AG1002" s="435"/>
      <c r="AH1002" s="434"/>
      <c r="AI1002" s="437"/>
      <c r="AJ1002" s="436"/>
      <c r="AK1002" s="435"/>
      <c r="AL1002" s="434"/>
      <c r="AM1002" s="422"/>
      <c r="AN1002" s="424"/>
      <c r="AO1002" s="382"/>
      <c r="AP1002" s="422"/>
      <c r="AQ1002" s="424"/>
      <c r="AR1002" s="438"/>
      <c r="AS1002" s="439"/>
      <c r="AT1002" s="422"/>
      <c r="AU1002" s="424"/>
      <c r="AV1002" s="438"/>
      <c r="AW1002" s="440"/>
      <c r="AX1002" s="647" t="str">
        <f t="shared" si="334"/>
        <v/>
      </c>
      <c r="AY1002" s="647" t="str">
        <f t="shared" si="335"/>
        <v/>
      </c>
      <c r="BA1002" s="593">
        <f t="shared" si="336"/>
        <v>0</v>
      </c>
      <c r="BB1002" s="593">
        <f t="shared" si="337"/>
        <v>0</v>
      </c>
      <c r="BC1002" s="593">
        <f t="shared" si="338"/>
        <v>0</v>
      </c>
      <c r="BD1002" s="593">
        <f t="shared" si="339"/>
        <v>0</v>
      </c>
      <c r="BE1002" s="593">
        <f t="shared" si="340"/>
        <v>0</v>
      </c>
      <c r="BF1002" s="593">
        <f t="shared" si="341"/>
        <v>0</v>
      </c>
      <c r="BG1002" s="593">
        <f t="shared" si="342"/>
        <v>0</v>
      </c>
      <c r="BH1002" s="593">
        <f t="shared" si="343"/>
        <v>0</v>
      </c>
      <c r="BI1002" s="593">
        <f t="shared" si="344"/>
        <v>0</v>
      </c>
      <c r="BJ1002" s="593">
        <f t="shared" si="345"/>
        <v>0</v>
      </c>
      <c r="BK1002" s="593">
        <f t="shared" si="346"/>
        <v>0</v>
      </c>
      <c r="BL1002" s="593">
        <f t="shared" si="347"/>
        <v>0</v>
      </c>
      <c r="BM1002" s="593">
        <f t="shared" si="348"/>
        <v>0</v>
      </c>
      <c r="BO1002" s="593">
        <f t="shared" si="349"/>
        <v>0</v>
      </c>
      <c r="CP1002" s="592"/>
      <c r="CQ1002" s="592"/>
    </row>
    <row r="1003" spans="1:95" ht="37.5" customHeight="1" x14ac:dyDescent="0.15">
      <c r="A1003" s="740" t="str">
        <f>IF(B1003&lt;&gt;"",設定!$C$4,"")</f>
        <v/>
      </c>
      <c r="B1003" s="741" t="str">
        <f t="shared" si="333"/>
        <v/>
      </c>
      <c r="C1003" s="445">
        <f t="shared" si="350"/>
        <v>991</v>
      </c>
      <c r="D1003" s="768"/>
      <c r="E1003" s="422"/>
      <c r="F1003" s="423"/>
      <c r="G1003" s="424"/>
      <c r="H1003" s="425"/>
      <c r="I1003" s="426"/>
      <c r="J1003" s="675" t="str">
        <f>IFERROR(IF(I1003="","",VLOOKUP(I1003,国・地域!A:C,2,FALSE)),"正しい番号を入力してください")</f>
        <v/>
      </c>
      <c r="K1003" s="676" t="str">
        <f>IFERROR(IF(I1003="","",VLOOKUP(I1003,国・地域!A:C,3,FALSE)),"正しい番号を入力してください")</f>
        <v/>
      </c>
      <c r="L1003" s="382"/>
      <c r="M1003" s="429"/>
      <c r="N1003" s="430"/>
      <c r="O1003" s="430"/>
      <c r="P1003" s="430"/>
      <c r="Q1003" s="430"/>
      <c r="R1003" s="430"/>
      <c r="S1003" s="430"/>
      <c r="T1003" s="430"/>
      <c r="U1003" s="431"/>
      <c r="V1003" s="432"/>
      <c r="W1003" s="431"/>
      <c r="X1003" s="432"/>
      <c r="Y1003" s="433"/>
      <c r="Z1003" s="434"/>
      <c r="AA1003" s="435"/>
      <c r="AB1003" s="436"/>
      <c r="AC1003" s="435"/>
      <c r="AD1003" s="434"/>
      <c r="AE1003" s="437"/>
      <c r="AF1003" s="436"/>
      <c r="AG1003" s="435"/>
      <c r="AH1003" s="434"/>
      <c r="AI1003" s="437"/>
      <c r="AJ1003" s="436"/>
      <c r="AK1003" s="435"/>
      <c r="AL1003" s="434"/>
      <c r="AM1003" s="422"/>
      <c r="AN1003" s="424"/>
      <c r="AO1003" s="382"/>
      <c r="AP1003" s="422"/>
      <c r="AQ1003" s="424"/>
      <c r="AR1003" s="438"/>
      <c r="AS1003" s="439"/>
      <c r="AT1003" s="422"/>
      <c r="AU1003" s="424"/>
      <c r="AV1003" s="438"/>
      <c r="AW1003" s="440"/>
      <c r="AX1003" s="647" t="str">
        <f t="shared" si="334"/>
        <v/>
      </c>
      <c r="AY1003" s="647" t="str">
        <f t="shared" si="335"/>
        <v/>
      </c>
      <c r="BA1003" s="593">
        <f t="shared" si="336"/>
        <v>0</v>
      </c>
      <c r="BB1003" s="593">
        <f t="shared" si="337"/>
        <v>0</v>
      </c>
      <c r="BC1003" s="593">
        <f t="shared" si="338"/>
        <v>0</v>
      </c>
      <c r="BD1003" s="593">
        <f t="shared" si="339"/>
        <v>0</v>
      </c>
      <c r="BE1003" s="593">
        <f t="shared" si="340"/>
        <v>0</v>
      </c>
      <c r="BF1003" s="593">
        <f t="shared" si="341"/>
        <v>0</v>
      </c>
      <c r="BG1003" s="593">
        <f t="shared" si="342"/>
        <v>0</v>
      </c>
      <c r="BH1003" s="593">
        <f t="shared" si="343"/>
        <v>0</v>
      </c>
      <c r="BI1003" s="593">
        <f t="shared" si="344"/>
        <v>0</v>
      </c>
      <c r="BJ1003" s="593">
        <f t="shared" si="345"/>
        <v>0</v>
      </c>
      <c r="BK1003" s="593">
        <f t="shared" si="346"/>
        <v>0</v>
      </c>
      <c r="BL1003" s="593">
        <f t="shared" si="347"/>
        <v>0</v>
      </c>
      <c r="BM1003" s="593">
        <f t="shared" si="348"/>
        <v>0</v>
      </c>
      <c r="BO1003" s="593">
        <f t="shared" si="349"/>
        <v>0</v>
      </c>
      <c r="CP1003" s="592"/>
      <c r="CQ1003" s="592"/>
    </row>
    <row r="1004" spans="1:95" ht="37.5" customHeight="1" x14ac:dyDescent="0.15">
      <c r="A1004" s="740" t="str">
        <f>IF(B1004&lt;&gt;"",設定!$C$4,"")</f>
        <v/>
      </c>
      <c r="B1004" s="741" t="str">
        <f t="shared" si="333"/>
        <v/>
      </c>
      <c r="C1004" s="445">
        <f t="shared" si="350"/>
        <v>992</v>
      </c>
      <c r="D1004" s="768"/>
      <c r="E1004" s="422"/>
      <c r="F1004" s="423"/>
      <c r="G1004" s="424"/>
      <c r="H1004" s="425"/>
      <c r="I1004" s="426"/>
      <c r="J1004" s="675" t="str">
        <f>IFERROR(IF(I1004="","",VLOOKUP(I1004,国・地域!A:C,2,FALSE)),"正しい番号を入力してください")</f>
        <v/>
      </c>
      <c r="K1004" s="676" t="str">
        <f>IFERROR(IF(I1004="","",VLOOKUP(I1004,国・地域!A:C,3,FALSE)),"正しい番号を入力してください")</f>
        <v/>
      </c>
      <c r="L1004" s="382"/>
      <c r="M1004" s="429"/>
      <c r="N1004" s="430"/>
      <c r="O1004" s="430"/>
      <c r="P1004" s="430"/>
      <c r="Q1004" s="430"/>
      <c r="R1004" s="430"/>
      <c r="S1004" s="430"/>
      <c r="T1004" s="430"/>
      <c r="U1004" s="431"/>
      <c r="V1004" s="432"/>
      <c r="W1004" s="431"/>
      <c r="X1004" s="432"/>
      <c r="Y1004" s="433"/>
      <c r="Z1004" s="434"/>
      <c r="AA1004" s="435"/>
      <c r="AB1004" s="436"/>
      <c r="AC1004" s="435"/>
      <c r="AD1004" s="434"/>
      <c r="AE1004" s="437"/>
      <c r="AF1004" s="436"/>
      <c r="AG1004" s="435"/>
      <c r="AH1004" s="434"/>
      <c r="AI1004" s="437"/>
      <c r="AJ1004" s="436"/>
      <c r="AK1004" s="435"/>
      <c r="AL1004" s="434"/>
      <c r="AM1004" s="422"/>
      <c r="AN1004" s="424"/>
      <c r="AO1004" s="382"/>
      <c r="AP1004" s="422"/>
      <c r="AQ1004" s="424"/>
      <c r="AR1004" s="438"/>
      <c r="AS1004" s="439"/>
      <c r="AT1004" s="422"/>
      <c r="AU1004" s="424"/>
      <c r="AV1004" s="438"/>
      <c r="AW1004" s="440"/>
      <c r="AX1004" s="647" t="str">
        <f t="shared" si="334"/>
        <v/>
      </c>
      <c r="AY1004" s="647" t="str">
        <f t="shared" si="335"/>
        <v/>
      </c>
      <c r="BA1004" s="593">
        <f t="shared" si="336"/>
        <v>0</v>
      </c>
      <c r="BB1004" s="593">
        <f t="shared" si="337"/>
        <v>0</v>
      </c>
      <c r="BC1004" s="593">
        <f t="shared" si="338"/>
        <v>0</v>
      </c>
      <c r="BD1004" s="593">
        <f t="shared" si="339"/>
        <v>0</v>
      </c>
      <c r="BE1004" s="593">
        <f t="shared" si="340"/>
        <v>0</v>
      </c>
      <c r="BF1004" s="593">
        <f t="shared" si="341"/>
        <v>0</v>
      </c>
      <c r="BG1004" s="593">
        <f t="shared" si="342"/>
        <v>0</v>
      </c>
      <c r="BH1004" s="593">
        <f t="shared" si="343"/>
        <v>0</v>
      </c>
      <c r="BI1004" s="593">
        <f t="shared" si="344"/>
        <v>0</v>
      </c>
      <c r="BJ1004" s="593">
        <f t="shared" si="345"/>
        <v>0</v>
      </c>
      <c r="BK1004" s="593">
        <f t="shared" si="346"/>
        <v>0</v>
      </c>
      <c r="BL1004" s="593">
        <f t="shared" si="347"/>
        <v>0</v>
      </c>
      <c r="BM1004" s="593">
        <f t="shared" si="348"/>
        <v>0</v>
      </c>
      <c r="BO1004" s="593">
        <f t="shared" si="349"/>
        <v>0</v>
      </c>
      <c r="CP1004" s="592"/>
      <c r="CQ1004" s="592"/>
    </row>
    <row r="1005" spans="1:95" ht="37.5" customHeight="1" x14ac:dyDescent="0.15">
      <c r="A1005" s="740" t="str">
        <f>IF(B1005&lt;&gt;"",設定!$C$4,"")</f>
        <v/>
      </c>
      <c r="B1005" s="741" t="str">
        <f t="shared" ref="B1005:B1012" si="351">IF(COUNTA(D1005:I1005,L1005)&gt;0,$B$7,"")</f>
        <v/>
      </c>
      <c r="C1005" s="445">
        <f t="shared" si="350"/>
        <v>993</v>
      </c>
      <c r="D1005" s="768"/>
      <c r="E1005" s="422"/>
      <c r="F1005" s="423"/>
      <c r="G1005" s="424"/>
      <c r="H1005" s="425"/>
      <c r="I1005" s="426"/>
      <c r="J1005" s="675" t="str">
        <f>IFERROR(IF(I1005="","",VLOOKUP(I1005,国・地域!A:C,2,FALSE)),"正しい番号を入力してください")</f>
        <v/>
      </c>
      <c r="K1005" s="676" t="str">
        <f>IFERROR(IF(I1005="","",VLOOKUP(I1005,国・地域!A:C,3,FALSE)),"正しい番号を入力してください")</f>
        <v/>
      </c>
      <c r="L1005" s="382"/>
      <c r="M1005" s="429"/>
      <c r="N1005" s="430"/>
      <c r="O1005" s="430"/>
      <c r="P1005" s="430"/>
      <c r="Q1005" s="430"/>
      <c r="R1005" s="430"/>
      <c r="S1005" s="430"/>
      <c r="T1005" s="430"/>
      <c r="U1005" s="431"/>
      <c r="V1005" s="432"/>
      <c r="W1005" s="431"/>
      <c r="X1005" s="432"/>
      <c r="Y1005" s="433"/>
      <c r="Z1005" s="434"/>
      <c r="AA1005" s="435"/>
      <c r="AB1005" s="436"/>
      <c r="AC1005" s="435"/>
      <c r="AD1005" s="434"/>
      <c r="AE1005" s="437"/>
      <c r="AF1005" s="436"/>
      <c r="AG1005" s="435"/>
      <c r="AH1005" s="434"/>
      <c r="AI1005" s="437"/>
      <c r="AJ1005" s="436"/>
      <c r="AK1005" s="435"/>
      <c r="AL1005" s="434"/>
      <c r="AM1005" s="422"/>
      <c r="AN1005" s="424"/>
      <c r="AO1005" s="382"/>
      <c r="AP1005" s="422"/>
      <c r="AQ1005" s="424"/>
      <c r="AR1005" s="438"/>
      <c r="AS1005" s="439"/>
      <c r="AT1005" s="422"/>
      <c r="AU1005" s="424"/>
      <c r="AV1005" s="438"/>
      <c r="AW1005" s="440"/>
      <c r="AX1005" s="647" t="str">
        <f t="shared" ref="AX1005:AX1012" si="352">IF(SUM(BA1005:BM1005)&gt;0,"←未入力あり","")</f>
        <v/>
      </c>
      <c r="AY1005" s="647" t="str">
        <f t="shared" ref="AY1005:AY1012" si="353">IF(BO1005&lt;&gt;0,"←入力エラー","")</f>
        <v/>
      </c>
      <c r="BA1005" s="593">
        <f t="shared" ref="BA1005:BA1012" si="354">IF(AND($D1005&lt;&gt;"",E1005="",F1005=""),1,0)</f>
        <v>0</v>
      </c>
      <c r="BB1005" s="593">
        <f t="shared" ref="BB1005:BB1012" si="355">IF(AND($D1005&lt;&gt;"",G1005="",H1005=""),1,0)</f>
        <v>0</v>
      </c>
      <c r="BC1005" s="593">
        <f t="shared" ref="BC1005:BC1012" si="356">IF(AND($D1005&lt;&gt;"",I1005=""),1,0)</f>
        <v>0</v>
      </c>
      <c r="BD1005" s="593">
        <f t="shared" ref="BD1005:BD1012" si="357">IF(AND(I1005=801,L1005=""),1,0)</f>
        <v>0</v>
      </c>
      <c r="BE1005" s="593">
        <f t="shared" ref="BE1005:BE1012" si="358">IF(AND($D1005&lt;&gt;"",COUNTA(M1005:V1005)=0),1,0)</f>
        <v>0</v>
      </c>
      <c r="BF1005" s="593">
        <f t="shared" ref="BF1005:BF1012" si="359">IF(AND($D1005&lt;&gt;"",$M1005="○",OR(W1005="",X1005="")),1,0)</f>
        <v>0</v>
      </c>
      <c r="BG1005" s="593">
        <f t="shared" ref="BG1005:BG1012" si="360">IF(AND($D1005&lt;&gt;"",OR(Y1005="",Z1005="")),1,0)</f>
        <v>0</v>
      </c>
      <c r="BH1005" s="593">
        <f t="shared" ref="BH1005:BH1012" si="361">IF(AND($D1005&lt;&gt;"",$P1005="○",OR(AA1005="",AB1005="",AC1005="",AD1005="")),1,0)</f>
        <v>0</v>
      </c>
      <c r="BI1005" s="593">
        <f t="shared" ref="BI1005:BI1012" si="362">IF(AND($D1005&lt;&gt;"",$Q1005="○",OR(AE1005="",AF1005="",AG1005="",AH1005="")),1,0)</f>
        <v>0</v>
      </c>
      <c r="BJ1005" s="593">
        <f t="shared" ref="BJ1005:BJ1012" si="363">IF(AND($D1005&lt;&gt;"",$R1005="○",OR(AI1005="",AJ1005="",AK1005="",AL1005="")),1,0)</f>
        <v>0</v>
      </c>
      <c r="BK1005" s="593">
        <f t="shared" ref="BK1005:BK1012" si="364">IF(AND($D1005&lt;&gt;"",$P1005="○",OR(AM1005="",AN1005="",AO1005="")),1,0)</f>
        <v>0</v>
      </c>
      <c r="BL1005" s="593">
        <f t="shared" ref="BL1005:BL1012" si="365">IF(AND($D1005&lt;&gt;"",$Q1005="○",OR(AP1005="",AQ1005="",AR1005="",AS1005="")),1,0)</f>
        <v>0</v>
      </c>
      <c r="BM1005" s="593">
        <f t="shared" ref="BM1005:BM1012" si="366">IF(AND($D1005&lt;&gt;"",$R1005="○",OR(AT1005="",AU1005="",AV1005="",AW1005="")),1,0)</f>
        <v>0</v>
      </c>
      <c r="BO1005" s="593">
        <f t="shared" ref="BO1005:BO1012" si="367">IF(AND(COUNTA(M1005:U1005)&lt;&gt;0,V1005&lt;&gt;""),1,0)</f>
        <v>0</v>
      </c>
      <c r="CP1005" s="592"/>
      <c r="CQ1005" s="592"/>
    </row>
    <row r="1006" spans="1:95" ht="37.5" customHeight="1" x14ac:dyDescent="0.15">
      <c r="A1006" s="740" t="str">
        <f>IF(B1006&lt;&gt;"",設定!$C$4,"")</f>
        <v/>
      </c>
      <c r="B1006" s="741" t="str">
        <f t="shared" si="351"/>
        <v/>
      </c>
      <c r="C1006" s="445">
        <f t="shared" si="350"/>
        <v>994</v>
      </c>
      <c r="D1006" s="768"/>
      <c r="E1006" s="422"/>
      <c r="F1006" s="423"/>
      <c r="G1006" s="424"/>
      <c r="H1006" s="425"/>
      <c r="I1006" s="426"/>
      <c r="J1006" s="675" t="str">
        <f>IFERROR(IF(I1006="","",VLOOKUP(I1006,国・地域!A:C,2,FALSE)),"正しい番号を入力してください")</f>
        <v/>
      </c>
      <c r="K1006" s="676" t="str">
        <f>IFERROR(IF(I1006="","",VLOOKUP(I1006,国・地域!A:C,3,FALSE)),"正しい番号を入力してください")</f>
        <v/>
      </c>
      <c r="L1006" s="382"/>
      <c r="M1006" s="429"/>
      <c r="N1006" s="430"/>
      <c r="O1006" s="430"/>
      <c r="P1006" s="430"/>
      <c r="Q1006" s="430"/>
      <c r="R1006" s="430"/>
      <c r="S1006" s="430"/>
      <c r="T1006" s="430"/>
      <c r="U1006" s="431"/>
      <c r="V1006" s="432"/>
      <c r="W1006" s="431"/>
      <c r="X1006" s="432"/>
      <c r="Y1006" s="433"/>
      <c r="Z1006" s="434"/>
      <c r="AA1006" s="435"/>
      <c r="AB1006" s="436"/>
      <c r="AC1006" s="435"/>
      <c r="AD1006" s="434"/>
      <c r="AE1006" s="437"/>
      <c r="AF1006" s="436"/>
      <c r="AG1006" s="435"/>
      <c r="AH1006" s="434"/>
      <c r="AI1006" s="437"/>
      <c r="AJ1006" s="436"/>
      <c r="AK1006" s="435"/>
      <c r="AL1006" s="434"/>
      <c r="AM1006" s="422"/>
      <c r="AN1006" s="424"/>
      <c r="AO1006" s="382"/>
      <c r="AP1006" s="422"/>
      <c r="AQ1006" s="424"/>
      <c r="AR1006" s="438"/>
      <c r="AS1006" s="439"/>
      <c r="AT1006" s="422"/>
      <c r="AU1006" s="424"/>
      <c r="AV1006" s="438"/>
      <c r="AW1006" s="440"/>
      <c r="AX1006" s="647" t="str">
        <f t="shared" si="352"/>
        <v/>
      </c>
      <c r="AY1006" s="647" t="str">
        <f t="shared" si="353"/>
        <v/>
      </c>
      <c r="BA1006" s="593">
        <f t="shared" si="354"/>
        <v>0</v>
      </c>
      <c r="BB1006" s="593">
        <f t="shared" si="355"/>
        <v>0</v>
      </c>
      <c r="BC1006" s="593">
        <f t="shared" si="356"/>
        <v>0</v>
      </c>
      <c r="BD1006" s="593">
        <f t="shared" si="357"/>
        <v>0</v>
      </c>
      <c r="BE1006" s="593">
        <f t="shared" si="358"/>
        <v>0</v>
      </c>
      <c r="BF1006" s="593">
        <f t="shared" si="359"/>
        <v>0</v>
      </c>
      <c r="BG1006" s="593">
        <f t="shared" si="360"/>
        <v>0</v>
      </c>
      <c r="BH1006" s="593">
        <f t="shared" si="361"/>
        <v>0</v>
      </c>
      <c r="BI1006" s="593">
        <f t="shared" si="362"/>
        <v>0</v>
      </c>
      <c r="BJ1006" s="593">
        <f t="shared" si="363"/>
        <v>0</v>
      </c>
      <c r="BK1006" s="593">
        <f t="shared" si="364"/>
        <v>0</v>
      </c>
      <c r="BL1006" s="593">
        <f t="shared" si="365"/>
        <v>0</v>
      </c>
      <c r="BM1006" s="593">
        <f t="shared" si="366"/>
        <v>0</v>
      </c>
      <c r="BO1006" s="593">
        <f t="shared" si="367"/>
        <v>0</v>
      </c>
      <c r="CP1006" s="592"/>
      <c r="CQ1006" s="592"/>
    </row>
    <row r="1007" spans="1:95" ht="37.5" customHeight="1" x14ac:dyDescent="0.15">
      <c r="A1007" s="740" t="str">
        <f>IF(B1007&lt;&gt;"",設定!$C$4,"")</f>
        <v/>
      </c>
      <c r="B1007" s="741" t="str">
        <f t="shared" si="351"/>
        <v/>
      </c>
      <c r="C1007" s="445">
        <f t="shared" si="350"/>
        <v>995</v>
      </c>
      <c r="D1007" s="768"/>
      <c r="E1007" s="422"/>
      <c r="F1007" s="423"/>
      <c r="G1007" s="424"/>
      <c r="H1007" s="425"/>
      <c r="I1007" s="426"/>
      <c r="J1007" s="675" t="str">
        <f>IFERROR(IF(I1007="","",VLOOKUP(I1007,国・地域!A:C,2,FALSE)),"正しい番号を入力してください")</f>
        <v/>
      </c>
      <c r="K1007" s="676" t="str">
        <f>IFERROR(IF(I1007="","",VLOOKUP(I1007,国・地域!A:C,3,FALSE)),"正しい番号を入力してください")</f>
        <v/>
      </c>
      <c r="L1007" s="382"/>
      <c r="M1007" s="429"/>
      <c r="N1007" s="430"/>
      <c r="O1007" s="430"/>
      <c r="P1007" s="430"/>
      <c r="Q1007" s="430"/>
      <c r="R1007" s="430"/>
      <c r="S1007" s="430"/>
      <c r="T1007" s="430"/>
      <c r="U1007" s="431"/>
      <c r="V1007" s="432"/>
      <c r="W1007" s="431"/>
      <c r="X1007" s="432"/>
      <c r="Y1007" s="433"/>
      <c r="Z1007" s="434"/>
      <c r="AA1007" s="435"/>
      <c r="AB1007" s="436"/>
      <c r="AC1007" s="435"/>
      <c r="AD1007" s="434"/>
      <c r="AE1007" s="437"/>
      <c r="AF1007" s="436"/>
      <c r="AG1007" s="435"/>
      <c r="AH1007" s="434"/>
      <c r="AI1007" s="437"/>
      <c r="AJ1007" s="436"/>
      <c r="AK1007" s="435"/>
      <c r="AL1007" s="434"/>
      <c r="AM1007" s="422"/>
      <c r="AN1007" s="424"/>
      <c r="AO1007" s="382"/>
      <c r="AP1007" s="422"/>
      <c r="AQ1007" s="424"/>
      <c r="AR1007" s="438"/>
      <c r="AS1007" s="439"/>
      <c r="AT1007" s="422"/>
      <c r="AU1007" s="424"/>
      <c r="AV1007" s="438"/>
      <c r="AW1007" s="440"/>
      <c r="AX1007" s="647" t="str">
        <f t="shared" si="352"/>
        <v/>
      </c>
      <c r="AY1007" s="647" t="str">
        <f t="shared" si="353"/>
        <v/>
      </c>
      <c r="BA1007" s="593">
        <f t="shared" si="354"/>
        <v>0</v>
      </c>
      <c r="BB1007" s="593">
        <f t="shared" si="355"/>
        <v>0</v>
      </c>
      <c r="BC1007" s="593">
        <f t="shared" si="356"/>
        <v>0</v>
      </c>
      <c r="BD1007" s="593">
        <f t="shared" si="357"/>
        <v>0</v>
      </c>
      <c r="BE1007" s="593">
        <f t="shared" si="358"/>
        <v>0</v>
      </c>
      <c r="BF1007" s="593">
        <f t="shared" si="359"/>
        <v>0</v>
      </c>
      <c r="BG1007" s="593">
        <f t="shared" si="360"/>
        <v>0</v>
      </c>
      <c r="BH1007" s="593">
        <f t="shared" si="361"/>
        <v>0</v>
      </c>
      <c r="BI1007" s="593">
        <f t="shared" si="362"/>
        <v>0</v>
      </c>
      <c r="BJ1007" s="593">
        <f t="shared" si="363"/>
        <v>0</v>
      </c>
      <c r="BK1007" s="593">
        <f t="shared" si="364"/>
        <v>0</v>
      </c>
      <c r="BL1007" s="593">
        <f t="shared" si="365"/>
        <v>0</v>
      </c>
      <c r="BM1007" s="593">
        <f t="shared" si="366"/>
        <v>0</v>
      </c>
      <c r="BO1007" s="593">
        <f t="shared" si="367"/>
        <v>0</v>
      </c>
      <c r="CP1007" s="592"/>
      <c r="CQ1007" s="592"/>
    </row>
    <row r="1008" spans="1:95" ht="37.5" customHeight="1" x14ac:dyDescent="0.15">
      <c r="A1008" s="740" t="str">
        <f>IF(B1008&lt;&gt;"",設定!$C$4,"")</f>
        <v/>
      </c>
      <c r="B1008" s="741" t="str">
        <f t="shared" si="351"/>
        <v/>
      </c>
      <c r="C1008" s="445">
        <f t="shared" si="350"/>
        <v>996</v>
      </c>
      <c r="D1008" s="768"/>
      <c r="E1008" s="422"/>
      <c r="F1008" s="423"/>
      <c r="G1008" s="424"/>
      <c r="H1008" s="425"/>
      <c r="I1008" s="426"/>
      <c r="J1008" s="675" t="str">
        <f>IFERROR(IF(I1008="","",VLOOKUP(I1008,国・地域!A:C,2,FALSE)),"正しい番号を入力してください")</f>
        <v/>
      </c>
      <c r="K1008" s="676" t="str">
        <f>IFERROR(IF(I1008="","",VLOOKUP(I1008,国・地域!A:C,3,FALSE)),"正しい番号を入力してください")</f>
        <v/>
      </c>
      <c r="L1008" s="382"/>
      <c r="M1008" s="429"/>
      <c r="N1008" s="430"/>
      <c r="O1008" s="430"/>
      <c r="P1008" s="430"/>
      <c r="Q1008" s="430"/>
      <c r="R1008" s="430"/>
      <c r="S1008" s="430"/>
      <c r="T1008" s="430"/>
      <c r="U1008" s="431"/>
      <c r="V1008" s="432"/>
      <c r="W1008" s="431"/>
      <c r="X1008" s="432"/>
      <c r="Y1008" s="433"/>
      <c r="Z1008" s="434"/>
      <c r="AA1008" s="435"/>
      <c r="AB1008" s="436"/>
      <c r="AC1008" s="435"/>
      <c r="AD1008" s="434"/>
      <c r="AE1008" s="437"/>
      <c r="AF1008" s="436"/>
      <c r="AG1008" s="435"/>
      <c r="AH1008" s="434"/>
      <c r="AI1008" s="437"/>
      <c r="AJ1008" s="436"/>
      <c r="AK1008" s="435"/>
      <c r="AL1008" s="434"/>
      <c r="AM1008" s="422"/>
      <c r="AN1008" s="424"/>
      <c r="AO1008" s="382"/>
      <c r="AP1008" s="422"/>
      <c r="AQ1008" s="424"/>
      <c r="AR1008" s="438"/>
      <c r="AS1008" s="439"/>
      <c r="AT1008" s="422"/>
      <c r="AU1008" s="424"/>
      <c r="AV1008" s="438"/>
      <c r="AW1008" s="440"/>
      <c r="AX1008" s="647" t="str">
        <f t="shared" si="352"/>
        <v/>
      </c>
      <c r="AY1008" s="647" t="str">
        <f t="shared" si="353"/>
        <v/>
      </c>
      <c r="BA1008" s="593">
        <f t="shared" si="354"/>
        <v>0</v>
      </c>
      <c r="BB1008" s="593">
        <f t="shared" si="355"/>
        <v>0</v>
      </c>
      <c r="BC1008" s="593">
        <f t="shared" si="356"/>
        <v>0</v>
      </c>
      <c r="BD1008" s="593">
        <f t="shared" si="357"/>
        <v>0</v>
      </c>
      <c r="BE1008" s="593">
        <f t="shared" si="358"/>
        <v>0</v>
      </c>
      <c r="BF1008" s="593">
        <f t="shared" si="359"/>
        <v>0</v>
      </c>
      <c r="BG1008" s="593">
        <f t="shared" si="360"/>
        <v>0</v>
      </c>
      <c r="BH1008" s="593">
        <f t="shared" si="361"/>
        <v>0</v>
      </c>
      <c r="BI1008" s="593">
        <f t="shared" si="362"/>
        <v>0</v>
      </c>
      <c r="BJ1008" s="593">
        <f t="shared" si="363"/>
        <v>0</v>
      </c>
      <c r="BK1008" s="593">
        <f t="shared" si="364"/>
        <v>0</v>
      </c>
      <c r="BL1008" s="593">
        <f t="shared" si="365"/>
        <v>0</v>
      </c>
      <c r="BM1008" s="593">
        <f t="shared" si="366"/>
        <v>0</v>
      </c>
      <c r="BO1008" s="593">
        <f t="shared" si="367"/>
        <v>0</v>
      </c>
      <c r="CP1008" s="592"/>
      <c r="CQ1008" s="592"/>
    </row>
    <row r="1009" spans="1:95" ht="37.5" customHeight="1" x14ac:dyDescent="0.15">
      <c r="A1009" s="740" t="str">
        <f>IF(B1009&lt;&gt;"",設定!$C$4,"")</f>
        <v/>
      </c>
      <c r="B1009" s="741" t="str">
        <f t="shared" si="351"/>
        <v/>
      </c>
      <c r="C1009" s="445">
        <f t="shared" si="350"/>
        <v>997</v>
      </c>
      <c r="D1009" s="768"/>
      <c r="E1009" s="422"/>
      <c r="F1009" s="423"/>
      <c r="G1009" s="424"/>
      <c r="H1009" s="425"/>
      <c r="I1009" s="426"/>
      <c r="J1009" s="675" t="str">
        <f>IFERROR(IF(I1009="","",VLOOKUP(I1009,国・地域!A:C,2,FALSE)),"正しい番号を入力してください")</f>
        <v/>
      </c>
      <c r="K1009" s="676" t="str">
        <f>IFERROR(IF(I1009="","",VLOOKUP(I1009,国・地域!A:C,3,FALSE)),"正しい番号を入力してください")</f>
        <v/>
      </c>
      <c r="L1009" s="382"/>
      <c r="M1009" s="429"/>
      <c r="N1009" s="430"/>
      <c r="O1009" s="430"/>
      <c r="P1009" s="430"/>
      <c r="Q1009" s="430"/>
      <c r="R1009" s="430"/>
      <c r="S1009" s="430"/>
      <c r="T1009" s="430"/>
      <c r="U1009" s="431"/>
      <c r="V1009" s="432"/>
      <c r="W1009" s="431"/>
      <c r="X1009" s="432"/>
      <c r="Y1009" s="433"/>
      <c r="Z1009" s="434"/>
      <c r="AA1009" s="435"/>
      <c r="AB1009" s="436"/>
      <c r="AC1009" s="435"/>
      <c r="AD1009" s="434"/>
      <c r="AE1009" s="437"/>
      <c r="AF1009" s="436"/>
      <c r="AG1009" s="435"/>
      <c r="AH1009" s="434"/>
      <c r="AI1009" s="437"/>
      <c r="AJ1009" s="436"/>
      <c r="AK1009" s="435"/>
      <c r="AL1009" s="434"/>
      <c r="AM1009" s="422"/>
      <c r="AN1009" s="424"/>
      <c r="AO1009" s="382"/>
      <c r="AP1009" s="422"/>
      <c r="AQ1009" s="424"/>
      <c r="AR1009" s="438"/>
      <c r="AS1009" s="439"/>
      <c r="AT1009" s="422"/>
      <c r="AU1009" s="424"/>
      <c r="AV1009" s="438"/>
      <c r="AW1009" s="440"/>
      <c r="AX1009" s="647" t="str">
        <f t="shared" si="352"/>
        <v/>
      </c>
      <c r="AY1009" s="647" t="str">
        <f t="shared" si="353"/>
        <v/>
      </c>
      <c r="BA1009" s="593">
        <f t="shared" si="354"/>
        <v>0</v>
      </c>
      <c r="BB1009" s="593">
        <f t="shared" si="355"/>
        <v>0</v>
      </c>
      <c r="BC1009" s="593">
        <f t="shared" si="356"/>
        <v>0</v>
      </c>
      <c r="BD1009" s="593">
        <f t="shared" si="357"/>
        <v>0</v>
      </c>
      <c r="BE1009" s="593">
        <f t="shared" si="358"/>
        <v>0</v>
      </c>
      <c r="BF1009" s="593">
        <f t="shared" si="359"/>
        <v>0</v>
      </c>
      <c r="BG1009" s="593">
        <f t="shared" si="360"/>
        <v>0</v>
      </c>
      <c r="BH1009" s="593">
        <f t="shared" si="361"/>
        <v>0</v>
      </c>
      <c r="BI1009" s="593">
        <f t="shared" si="362"/>
        <v>0</v>
      </c>
      <c r="BJ1009" s="593">
        <f t="shared" si="363"/>
        <v>0</v>
      </c>
      <c r="BK1009" s="593">
        <f t="shared" si="364"/>
        <v>0</v>
      </c>
      <c r="BL1009" s="593">
        <f t="shared" si="365"/>
        <v>0</v>
      </c>
      <c r="BM1009" s="593">
        <f t="shared" si="366"/>
        <v>0</v>
      </c>
      <c r="BO1009" s="593">
        <f t="shared" si="367"/>
        <v>0</v>
      </c>
      <c r="CP1009" s="592"/>
      <c r="CQ1009" s="592"/>
    </row>
    <row r="1010" spans="1:95" ht="37.5" customHeight="1" x14ac:dyDescent="0.15">
      <c r="A1010" s="740" t="str">
        <f>IF(B1010&lt;&gt;"",設定!$C$4,"")</f>
        <v/>
      </c>
      <c r="B1010" s="741" t="str">
        <f t="shared" si="351"/>
        <v/>
      </c>
      <c r="C1010" s="445">
        <f t="shared" si="350"/>
        <v>998</v>
      </c>
      <c r="D1010" s="768"/>
      <c r="E1010" s="422"/>
      <c r="F1010" s="423"/>
      <c r="G1010" s="424"/>
      <c r="H1010" s="425"/>
      <c r="I1010" s="426"/>
      <c r="J1010" s="675" t="str">
        <f>IFERROR(IF(I1010="","",VLOOKUP(I1010,国・地域!A:C,2,FALSE)),"正しい番号を入力してください")</f>
        <v/>
      </c>
      <c r="K1010" s="676" t="str">
        <f>IFERROR(IF(I1010="","",VLOOKUP(I1010,国・地域!A:C,3,FALSE)),"正しい番号を入力してください")</f>
        <v/>
      </c>
      <c r="L1010" s="382"/>
      <c r="M1010" s="429"/>
      <c r="N1010" s="430"/>
      <c r="O1010" s="430"/>
      <c r="P1010" s="430"/>
      <c r="Q1010" s="430"/>
      <c r="R1010" s="430"/>
      <c r="S1010" s="430"/>
      <c r="T1010" s="430"/>
      <c r="U1010" s="431"/>
      <c r="V1010" s="432"/>
      <c r="W1010" s="431"/>
      <c r="X1010" s="432"/>
      <c r="Y1010" s="433"/>
      <c r="Z1010" s="434"/>
      <c r="AA1010" s="435"/>
      <c r="AB1010" s="436"/>
      <c r="AC1010" s="435"/>
      <c r="AD1010" s="434"/>
      <c r="AE1010" s="437"/>
      <c r="AF1010" s="436"/>
      <c r="AG1010" s="435"/>
      <c r="AH1010" s="434"/>
      <c r="AI1010" s="437"/>
      <c r="AJ1010" s="436"/>
      <c r="AK1010" s="435"/>
      <c r="AL1010" s="434"/>
      <c r="AM1010" s="422"/>
      <c r="AN1010" s="424"/>
      <c r="AO1010" s="382"/>
      <c r="AP1010" s="422"/>
      <c r="AQ1010" s="424"/>
      <c r="AR1010" s="438"/>
      <c r="AS1010" s="439"/>
      <c r="AT1010" s="422"/>
      <c r="AU1010" s="424"/>
      <c r="AV1010" s="438"/>
      <c r="AW1010" s="440"/>
      <c r="AX1010" s="647" t="str">
        <f t="shared" si="352"/>
        <v/>
      </c>
      <c r="AY1010" s="647" t="str">
        <f t="shared" si="353"/>
        <v/>
      </c>
      <c r="BA1010" s="593">
        <f t="shared" si="354"/>
        <v>0</v>
      </c>
      <c r="BB1010" s="593">
        <f t="shared" si="355"/>
        <v>0</v>
      </c>
      <c r="BC1010" s="593">
        <f t="shared" si="356"/>
        <v>0</v>
      </c>
      <c r="BD1010" s="593">
        <f t="shared" si="357"/>
        <v>0</v>
      </c>
      <c r="BE1010" s="593">
        <f t="shared" si="358"/>
        <v>0</v>
      </c>
      <c r="BF1010" s="593">
        <f t="shared" si="359"/>
        <v>0</v>
      </c>
      <c r="BG1010" s="593">
        <f t="shared" si="360"/>
        <v>0</v>
      </c>
      <c r="BH1010" s="593">
        <f t="shared" si="361"/>
        <v>0</v>
      </c>
      <c r="BI1010" s="593">
        <f t="shared" si="362"/>
        <v>0</v>
      </c>
      <c r="BJ1010" s="593">
        <f t="shared" si="363"/>
        <v>0</v>
      </c>
      <c r="BK1010" s="593">
        <f t="shared" si="364"/>
        <v>0</v>
      </c>
      <c r="BL1010" s="593">
        <f t="shared" si="365"/>
        <v>0</v>
      </c>
      <c r="BM1010" s="593">
        <f t="shared" si="366"/>
        <v>0</v>
      </c>
      <c r="BO1010" s="593">
        <f t="shared" si="367"/>
        <v>0</v>
      </c>
      <c r="CP1010" s="592"/>
      <c r="CQ1010" s="592"/>
    </row>
    <row r="1011" spans="1:95" ht="37.5" customHeight="1" x14ac:dyDescent="0.15">
      <c r="A1011" s="740" t="str">
        <f>IF(B1011&lt;&gt;"",設定!$C$4,"")</f>
        <v/>
      </c>
      <c r="B1011" s="741" t="str">
        <f t="shared" si="351"/>
        <v/>
      </c>
      <c r="C1011" s="445">
        <f t="shared" si="350"/>
        <v>999</v>
      </c>
      <c r="D1011" s="768"/>
      <c r="E1011" s="422"/>
      <c r="F1011" s="423"/>
      <c r="G1011" s="424"/>
      <c r="H1011" s="425"/>
      <c r="I1011" s="426"/>
      <c r="J1011" s="675" t="str">
        <f>IFERROR(IF(I1011="","",VLOOKUP(I1011,国・地域!A:C,2,FALSE)),"正しい番号を入力してください")</f>
        <v/>
      </c>
      <c r="K1011" s="676" t="str">
        <f>IFERROR(IF(I1011="","",VLOOKUP(I1011,国・地域!A:C,3,FALSE)),"正しい番号を入力してください")</f>
        <v/>
      </c>
      <c r="L1011" s="382"/>
      <c r="M1011" s="429"/>
      <c r="N1011" s="430"/>
      <c r="O1011" s="430"/>
      <c r="P1011" s="430"/>
      <c r="Q1011" s="430"/>
      <c r="R1011" s="430"/>
      <c r="S1011" s="430"/>
      <c r="T1011" s="430"/>
      <c r="U1011" s="431"/>
      <c r="V1011" s="432"/>
      <c r="W1011" s="431"/>
      <c r="X1011" s="432"/>
      <c r="Y1011" s="433"/>
      <c r="Z1011" s="434"/>
      <c r="AA1011" s="435"/>
      <c r="AB1011" s="436"/>
      <c r="AC1011" s="435"/>
      <c r="AD1011" s="434"/>
      <c r="AE1011" s="437"/>
      <c r="AF1011" s="436"/>
      <c r="AG1011" s="435"/>
      <c r="AH1011" s="434"/>
      <c r="AI1011" s="437"/>
      <c r="AJ1011" s="436"/>
      <c r="AK1011" s="435"/>
      <c r="AL1011" s="434"/>
      <c r="AM1011" s="422"/>
      <c r="AN1011" s="424"/>
      <c r="AO1011" s="382"/>
      <c r="AP1011" s="422"/>
      <c r="AQ1011" s="424"/>
      <c r="AR1011" s="438"/>
      <c r="AS1011" s="439"/>
      <c r="AT1011" s="422"/>
      <c r="AU1011" s="424"/>
      <c r="AV1011" s="438"/>
      <c r="AW1011" s="440"/>
      <c r="AX1011" s="647" t="str">
        <f t="shared" si="352"/>
        <v/>
      </c>
      <c r="AY1011" s="647" t="str">
        <f t="shared" si="353"/>
        <v/>
      </c>
      <c r="BA1011" s="593">
        <f t="shared" si="354"/>
        <v>0</v>
      </c>
      <c r="BB1011" s="593">
        <f t="shared" si="355"/>
        <v>0</v>
      </c>
      <c r="BC1011" s="593">
        <f t="shared" si="356"/>
        <v>0</v>
      </c>
      <c r="BD1011" s="593">
        <f t="shared" si="357"/>
        <v>0</v>
      </c>
      <c r="BE1011" s="593">
        <f t="shared" si="358"/>
        <v>0</v>
      </c>
      <c r="BF1011" s="593">
        <f t="shared" si="359"/>
        <v>0</v>
      </c>
      <c r="BG1011" s="593">
        <f t="shared" si="360"/>
        <v>0</v>
      </c>
      <c r="BH1011" s="593">
        <f t="shared" si="361"/>
        <v>0</v>
      </c>
      <c r="BI1011" s="593">
        <f t="shared" si="362"/>
        <v>0</v>
      </c>
      <c r="BJ1011" s="593">
        <f t="shared" si="363"/>
        <v>0</v>
      </c>
      <c r="BK1011" s="593">
        <f t="shared" si="364"/>
        <v>0</v>
      </c>
      <c r="BL1011" s="593">
        <f t="shared" si="365"/>
        <v>0</v>
      </c>
      <c r="BM1011" s="593">
        <f t="shared" si="366"/>
        <v>0</v>
      </c>
      <c r="BO1011" s="593">
        <f t="shared" si="367"/>
        <v>0</v>
      </c>
      <c r="CP1011" s="592"/>
      <c r="CQ1011" s="592"/>
    </row>
    <row r="1012" spans="1:95" ht="37.5" customHeight="1" x14ac:dyDescent="0.15">
      <c r="A1012" s="740" t="str">
        <f>IF(B1012&lt;&gt;"",設定!$C$4,"")</f>
        <v/>
      </c>
      <c r="B1012" s="741" t="str">
        <f t="shared" si="351"/>
        <v/>
      </c>
      <c r="C1012" s="445">
        <f t="shared" si="350"/>
        <v>1000</v>
      </c>
      <c r="D1012" s="768"/>
      <c r="E1012" s="422"/>
      <c r="F1012" s="423"/>
      <c r="G1012" s="424"/>
      <c r="H1012" s="425"/>
      <c r="I1012" s="426"/>
      <c r="J1012" s="675" t="str">
        <f>IFERROR(IF(I1012="","",VLOOKUP(I1012,国・地域!A:C,2,FALSE)),"正しい番号を入力してください")</f>
        <v/>
      </c>
      <c r="K1012" s="676" t="str">
        <f>IFERROR(IF(I1012="","",VLOOKUP(I1012,国・地域!A:C,3,FALSE)),"正しい番号を入力してください")</f>
        <v/>
      </c>
      <c r="L1012" s="382"/>
      <c r="M1012" s="429"/>
      <c r="N1012" s="430"/>
      <c r="O1012" s="430"/>
      <c r="P1012" s="430"/>
      <c r="Q1012" s="430"/>
      <c r="R1012" s="430"/>
      <c r="S1012" s="430"/>
      <c r="T1012" s="430"/>
      <c r="U1012" s="431"/>
      <c r="V1012" s="432"/>
      <c r="W1012" s="431"/>
      <c r="X1012" s="432"/>
      <c r="Y1012" s="433"/>
      <c r="Z1012" s="434"/>
      <c r="AA1012" s="435"/>
      <c r="AB1012" s="436"/>
      <c r="AC1012" s="435"/>
      <c r="AD1012" s="434"/>
      <c r="AE1012" s="437"/>
      <c r="AF1012" s="436"/>
      <c r="AG1012" s="435"/>
      <c r="AH1012" s="434"/>
      <c r="AI1012" s="437"/>
      <c r="AJ1012" s="436"/>
      <c r="AK1012" s="435"/>
      <c r="AL1012" s="434"/>
      <c r="AM1012" s="422"/>
      <c r="AN1012" s="424"/>
      <c r="AO1012" s="382"/>
      <c r="AP1012" s="422"/>
      <c r="AQ1012" s="424"/>
      <c r="AR1012" s="438"/>
      <c r="AS1012" s="439"/>
      <c r="AT1012" s="422"/>
      <c r="AU1012" s="424"/>
      <c r="AV1012" s="438"/>
      <c r="AW1012" s="440"/>
      <c r="AX1012" s="647" t="str">
        <f t="shared" si="352"/>
        <v/>
      </c>
      <c r="AY1012" s="647" t="str">
        <f t="shared" si="353"/>
        <v/>
      </c>
      <c r="BA1012" s="593">
        <f t="shared" si="354"/>
        <v>0</v>
      </c>
      <c r="BB1012" s="593">
        <f t="shared" si="355"/>
        <v>0</v>
      </c>
      <c r="BC1012" s="593">
        <f t="shared" si="356"/>
        <v>0</v>
      </c>
      <c r="BD1012" s="593">
        <f t="shared" si="357"/>
        <v>0</v>
      </c>
      <c r="BE1012" s="593">
        <f t="shared" si="358"/>
        <v>0</v>
      </c>
      <c r="BF1012" s="593">
        <f t="shared" si="359"/>
        <v>0</v>
      </c>
      <c r="BG1012" s="593">
        <f t="shared" si="360"/>
        <v>0</v>
      </c>
      <c r="BH1012" s="593">
        <f t="shared" si="361"/>
        <v>0</v>
      </c>
      <c r="BI1012" s="593">
        <f t="shared" si="362"/>
        <v>0</v>
      </c>
      <c r="BJ1012" s="593">
        <f t="shared" si="363"/>
        <v>0</v>
      </c>
      <c r="BK1012" s="593">
        <f t="shared" si="364"/>
        <v>0</v>
      </c>
      <c r="BL1012" s="593">
        <f t="shared" si="365"/>
        <v>0</v>
      </c>
      <c r="BM1012" s="593">
        <f t="shared" si="366"/>
        <v>0</v>
      </c>
      <c r="BO1012" s="593">
        <f t="shared" si="367"/>
        <v>0</v>
      </c>
      <c r="CP1012" s="592"/>
      <c r="CQ1012" s="592"/>
    </row>
  </sheetData>
  <sheetProtection algorithmName="SHA-512" hashValue="J/Qj1m+r2vKtRcy6jBRKgBCtmZQjgqwii0I8e3BOaD9Z1phNDNPaWxeI4xZmnPZKm7CeuzBfYNvZDlXFczW0cw==" saltValue="ZmCyNPh+t7HY8IU2gbQAIA==" spinCount="100000" sheet="1" objects="1" scenarios="1"/>
  <mergeCells count="32">
    <mergeCell ref="AU11:AV11"/>
    <mergeCell ref="AT10:AW10"/>
    <mergeCell ref="E11:F11"/>
    <mergeCell ref="G11:H11"/>
    <mergeCell ref="Y11:Z11"/>
    <mergeCell ref="AA11:AD11"/>
    <mergeCell ref="AE11:AH11"/>
    <mergeCell ref="AI11:AL11"/>
    <mergeCell ref="AN11:AO11"/>
    <mergeCell ref="AQ11:AR11"/>
    <mergeCell ref="M11:V11"/>
    <mergeCell ref="G10:H10"/>
    <mergeCell ref="I10:L10"/>
    <mergeCell ref="Y10:AL10"/>
    <mergeCell ref="AM10:AO10"/>
    <mergeCell ref="AP10:AS10"/>
    <mergeCell ref="W11:X11"/>
    <mergeCell ref="W9:X9"/>
    <mergeCell ref="AT9:AW9"/>
    <mergeCell ref="E10:F10"/>
    <mergeCell ref="E9:F9"/>
    <mergeCell ref="G9:H9"/>
    <mergeCell ref="M10:V10"/>
    <mergeCell ref="I9:K9"/>
    <mergeCell ref="Y9:Z9"/>
    <mergeCell ref="AA9:AD9"/>
    <mergeCell ref="AE9:AH9"/>
    <mergeCell ref="AI9:AL9"/>
    <mergeCell ref="M9:V9"/>
    <mergeCell ref="AM9:AO9"/>
    <mergeCell ref="AP9:AS9"/>
    <mergeCell ref="W10:X10"/>
  </mergeCells>
  <phoneticPr fontId="2"/>
  <conditionalFormatting sqref="D3:D5">
    <cfRule type="containsText" dxfId="39" priority="14" operator="containsText" text="未入力">
      <formula>NOT(ISERROR(SEARCH("未入力",D3)))</formula>
    </cfRule>
  </conditionalFormatting>
  <conditionalFormatting sqref="D9:E9">
    <cfRule type="containsText" dxfId="38" priority="17" operator="containsText" text="入力">
      <formula>NOT(ISERROR(SEARCH("入力",D9)))</formula>
    </cfRule>
  </conditionalFormatting>
  <conditionalFormatting sqref="D13:AW1012">
    <cfRule type="expression" dxfId="37" priority="2">
      <formula>$E$7&lt;&gt;"1：締結している"</formula>
    </cfRule>
  </conditionalFormatting>
  <conditionalFormatting sqref="E3:E4">
    <cfRule type="containsText" dxfId="36" priority="19" operator="containsText" text="未入力">
      <formula>NOT(ISERROR(SEARCH("未入力",E3)))</formula>
    </cfRule>
  </conditionalFormatting>
  <conditionalFormatting sqref="F4">
    <cfRule type="containsText" dxfId="35" priority="20" operator="containsText" text="未入力">
      <formula>NOT(ISERROR(SEARCH("未入力",#REF!)))</formula>
    </cfRule>
  </conditionalFormatting>
  <conditionalFormatting sqref="F5">
    <cfRule type="containsText" dxfId="34" priority="21" operator="containsText" text="未入力">
      <formula>NOT(ISERROR(SEARCH("未入力",#REF!)))</formula>
    </cfRule>
  </conditionalFormatting>
  <conditionalFormatting sqref="F8">
    <cfRule type="containsText" dxfId="33" priority="195" operator="containsText" text="複数選択">
      <formula>NOT(ISERROR(SEARCH("複数選択",#REF!)))</formula>
    </cfRule>
  </conditionalFormatting>
  <conditionalFormatting sqref="G7 AM7:AN7 AP7:AR7 AT7:AV7">
    <cfRule type="containsText" dxfId="32" priority="196" operator="containsText" text="入力">
      <formula>NOT(ISERROR(SEARCH("入力",#REF!)))</formula>
    </cfRule>
  </conditionalFormatting>
  <conditionalFormatting sqref="G9">
    <cfRule type="containsText" dxfId="31" priority="172" operator="containsText" text="入力">
      <formula>NOT(ISERROR(SEARCH("入力",G9)))</formula>
    </cfRule>
  </conditionalFormatting>
  <conditionalFormatting sqref="I9">
    <cfRule type="containsText" dxfId="30" priority="170" operator="containsText" text="入力">
      <formula>NOT(ISERROR(SEARCH("入力",I9)))</formula>
    </cfRule>
  </conditionalFormatting>
  <conditionalFormatting sqref="L9:M9">
    <cfRule type="containsText" dxfId="29" priority="167" operator="containsText" text="入力">
      <formula>NOT(ISERROR(SEARCH("入力",L9)))</formula>
    </cfRule>
  </conditionalFormatting>
  <conditionalFormatting sqref="M11">
    <cfRule type="containsText" dxfId="28" priority="168" operator="containsText" text="複数">
      <formula>NOT(ISERROR(SEARCH("複数",M11)))</formula>
    </cfRule>
    <cfRule type="containsText" dxfId="27" priority="197" operator="containsText" text="複数選択">
      <formula>NOT(ISERROR(SEARCH("複数選択",#REF!)))</formula>
    </cfRule>
    <cfRule type="containsText" dxfId="26" priority="198" operator="containsText" text="未入力">
      <formula>NOT(ISERROR(SEARCH("未入力",#REF!)))</formula>
    </cfRule>
  </conditionalFormatting>
  <conditionalFormatting sqref="M13:V1012">
    <cfRule type="expression" dxfId="25" priority="6">
      <formula>AND(COUNTA($M13:$U13)&gt;0,COUNTA($V13)&gt;0)</formula>
    </cfRule>
  </conditionalFormatting>
  <conditionalFormatting sqref="W9">
    <cfRule type="containsText" dxfId="24" priority="8" operator="containsText" text="入力">
      <formula>NOT(ISERROR(SEARCH("入力",W9)))</formula>
    </cfRule>
  </conditionalFormatting>
  <conditionalFormatting sqref="W13:X1012">
    <cfRule type="expression" dxfId="23" priority="1">
      <formula>$M13=""</formula>
    </cfRule>
  </conditionalFormatting>
  <conditionalFormatting sqref="Y9">
    <cfRule type="containsText" dxfId="22" priority="164" operator="containsText" text="入力">
      <formula>NOT(ISERROR(SEARCH("入力",Y9)))</formula>
    </cfRule>
  </conditionalFormatting>
  <conditionalFormatting sqref="AA9">
    <cfRule type="containsText" dxfId="21" priority="163" operator="containsText" text="入力">
      <formula>NOT(ISERROR(SEARCH("入力",AA9)))</formula>
    </cfRule>
  </conditionalFormatting>
  <conditionalFormatting sqref="AA13:AD1012 AM13:AO1012">
    <cfRule type="expression" dxfId="20" priority="3">
      <formula>$P13=""</formula>
    </cfRule>
  </conditionalFormatting>
  <conditionalFormatting sqref="AE9">
    <cfRule type="containsText" dxfId="19" priority="162" operator="containsText" text="入力">
      <formula>NOT(ISERROR(SEARCH("入力",AE9)))</formula>
    </cfRule>
  </conditionalFormatting>
  <conditionalFormatting sqref="AE13:AH1012 AP13:AS1012">
    <cfRule type="expression" dxfId="18" priority="4">
      <formula>$Q13=""</formula>
    </cfRule>
  </conditionalFormatting>
  <conditionalFormatting sqref="AI9:AK9">
    <cfRule type="containsText" dxfId="17" priority="161" operator="containsText" text="入力">
      <formula>NOT(ISERROR(SEARCH("入力",AI9)))</formula>
    </cfRule>
  </conditionalFormatting>
  <conditionalFormatting sqref="AI13:AL1012 AT13:AW1012">
    <cfRule type="expression" dxfId="16" priority="5">
      <formula>$R13=""</formula>
    </cfRule>
  </conditionalFormatting>
  <conditionalFormatting sqref="AM9">
    <cfRule type="containsText" dxfId="15" priority="160" operator="containsText" text="入力">
      <formula>NOT(ISERROR(SEARCH("入力",AM9)))</formula>
    </cfRule>
  </conditionalFormatting>
  <conditionalFormatting sqref="AP9">
    <cfRule type="containsText" dxfId="14" priority="159" operator="containsText" text="入力">
      <formula>NOT(ISERROR(SEARCH("入力",AP9)))</formula>
    </cfRule>
  </conditionalFormatting>
  <conditionalFormatting sqref="AT9">
    <cfRule type="containsText" dxfId="13" priority="158" operator="containsText" text="入力">
      <formula>NOT(ISERROR(SEARCH("入力",AT9)))</formula>
    </cfRule>
  </conditionalFormatting>
  <conditionalFormatting sqref="AX13:AY1012">
    <cfRule type="containsText" dxfId="12" priority="7" operator="containsText" text="入力">
      <formula>NOT(ISERROR(SEARCH("入力",AX13)))</formula>
    </cfRule>
  </conditionalFormatting>
  <conditionalFormatting sqref="AZ13">
    <cfRule type="containsText" dxfId="11" priority="171" operator="containsText" text="入力">
      <formula>NOT(ISERROR(SEARCH("入力",AZ13)))</formula>
    </cfRule>
  </conditionalFormatting>
  <conditionalFormatting sqref="AZ113">
    <cfRule type="containsText" dxfId="10" priority="144" operator="containsText" text="入力">
      <formula>NOT(ISERROR(SEARCH("入力",AZ113)))</formula>
    </cfRule>
  </conditionalFormatting>
  <conditionalFormatting sqref="AZ313">
    <cfRule type="containsText" dxfId="9" priority="100" operator="containsText" text="入力">
      <formula>NOT(ISERROR(SEARCH("入力",AZ313)))</formula>
    </cfRule>
  </conditionalFormatting>
  <conditionalFormatting sqref="AZ513">
    <cfRule type="containsText" dxfId="8" priority="44" operator="containsText" text="入力">
      <formula>NOT(ISERROR(SEARCH("入力",AZ513)))</formula>
    </cfRule>
  </conditionalFormatting>
  <dataValidations count="6">
    <dataValidation type="list" imeMode="disabled" allowBlank="1" showInputMessage="1" showErrorMessage="1" error="整数を入力してください。" sqref="E7" xr:uid="{00000000-0002-0000-2100-000000000000}">
      <formula1>"1：締結している,2：締結していない"</formula1>
    </dataValidation>
    <dataValidation type="list" imeMode="disabled" allowBlank="1" showInputMessage="1" showErrorMessage="1" sqref="M13:V537" xr:uid="{00000000-0002-0000-2100-000001000000}">
      <formula1>"○"</formula1>
    </dataValidation>
    <dataValidation type="whole" imeMode="disabled" allowBlank="1" showInputMessage="1" showErrorMessage="1" sqref="Y13:AL537" xr:uid="{00000000-0002-0000-2100-000002000000}">
      <formula1>0</formula1>
      <formula2>99999</formula2>
    </dataValidation>
    <dataValidation imeMode="disabled" allowBlank="1" showInputMessage="1" showErrorMessage="1" sqref="AO13:AO537 F13:F537 H13:H537 W13:X1012" xr:uid="{00000000-0002-0000-2100-000003000000}"/>
    <dataValidation type="whole" imeMode="disabled" allowBlank="1" showInputMessage="1" showErrorMessage="1" sqref="I13:I537" xr:uid="{00000000-0002-0000-2100-000004000000}">
      <formula1>100</formula1>
      <formula2>801</formula2>
    </dataValidation>
    <dataValidation type="list" allowBlank="1" showInputMessage="1" showErrorMessage="1" sqref="D13:D1012" xr:uid="{00000000-0002-0000-2100-000005000000}">
      <formula1>"ａ：包括的な協定【付属あり】,ｂ：包括的な協定【単体】,ｃ：個別的な協定"</formula1>
    </dataValidation>
  </dataValidations>
  <pageMargins left="0.7" right="0.7" top="0.75" bottom="0.75" header="0.3" footer="0.3"/>
  <pageSetup paperSize="9" orientation="portrait" r:id="rId1"/>
  <headerFooter>
    <oddHeader>&amp;L【機密性○（取扱制限）】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/>
  <dimension ref="A1:BB112"/>
  <sheetViews>
    <sheetView showGridLines="0" topLeftCell="D1" zoomScale="85" zoomScaleNormal="85" workbookViewId="0">
      <selection activeCell="D1" sqref="D1"/>
    </sheetView>
  </sheetViews>
  <sheetFormatPr defaultColWidth="2.5" defaultRowHeight="11.25" x14ac:dyDescent="0.15"/>
  <cols>
    <col min="1" max="3" width="2.5" style="586" hidden="1" customWidth="1"/>
    <col min="4" max="4" width="22.5" style="586" customWidth="1"/>
    <col min="5" max="5" width="12.5" style="586" customWidth="1"/>
    <col min="6" max="6" width="5.25" style="587" customWidth="1"/>
    <col min="7" max="8" width="10.625" style="588" customWidth="1"/>
    <col min="9" max="9" width="13.125" style="588" customWidth="1"/>
    <col min="10" max="17" width="4.375" style="587" customWidth="1"/>
    <col min="18" max="27" width="3.125" style="587" customWidth="1"/>
    <col min="28" max="28" width="10" style="587" customWidth="1"/>
    <col min="29" max="29" width="10.625" style="589" customWidth="1"/>
    <col min="30" max="30" width="2.5" style="589" customWidth="1"/>
    <col min="31" max="35" width="2.5" style="590" customWidth="1"/>
    <col min="36" max="40" width="2.5" style="591" customWidth="1"/>
    <col min="41" max="47" width="2.5" style="591"/>
    <col min="48" max="54" width="2.5" style="592"/>
    <col min="55" max="16384" width="2.5" style="586"/>
  </cols>
  <sheetData>
    <row r="1" spans="1:54" s="37" customFormat="1" ht="13.5" customHeight="1" x14ac:dyDescent="0.15">
      <c r="D1" s="36" t="s">
        <v>2022</v>
      </c>
      <c r="F1" s="107"/>
      <c r="G1" s="106"/>
      <c r="H1" s="106"/>
      <c r="I1" s="106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540"/>
      <c r="AD1" s="540"/>
      <c r="AE1" s="513"/>
      <c r="AF1" s="513"/>
      <c r="AG1" s="513"/>
      <c r="AH1" s="513"/>
      <c r="AI1" s="513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 s="539"/>
      <c r="AV1" s="364"/>
      <c r="AW1" s="364"/>
      <c r="AX1" s="364"/>
      <c r="AY1" s="364"/>
      <c r="AZ1" s="364"/>
      <c r="BA1" s="364"/>
      <c r="BB1" s="364"/>
    </row>
    <row r="2" spans="1:54" s="37" customFormat="1" ht="13.5" customHeight="1" thickBot="1" x14ac:dyDescent="0.2">
      <c r="D2" s="37" t="s">
        <v>1982</v>
      </c>
      <c r="F2" s="107"/>
      <c r="G2" s="106"/>
      <c r="H2" s="106"/>
      <c r="I2" s="106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  <c r="AB2" s="107"/>
      <c r="AC2" s="540"/>
      <c r="AD2" s="540"/>
      <c r="AE2" s="513"/>
      <c r="AF2" s="513"/>
      <c r="AG2" s="513"/>
      <c r="AH2" s="513"/>
      <c r="AI2" s="513"/>
      <c r="AJ2" s="539"/>
      <c r="AK2" s="539"/>
      <c r="AL2" s="539"/>
      <c r="AM2" s="539"/>
      <c r="AN2" s="539"/>
      <c r="AO2" s="539"/>
      <c r="AP2" s="539"/>
      <c r="AQ2" s="539"/>
      <c r="AR2" s="539"/>
      <c r="AS2" s="539"/>
      <c r="AT2" s="539"/>
      <c r="AU2" s="539"/>
      <c r="AV2" s="364"/>
      <c r="AW2" s="364"/>
      <c r="AX2" s="364"/>
      <c r="AY2" s="364"/>
      <c r="AZ2" s="364"/>
      <c r="BA2" s="364"/>
      <c r="BB2" s="364"/>
    </row>
    <row r="3" spans="1:54" s="37" customFormat="1" ht="13.5" customHeight="1" x14ac:dyDescent="0.15">
      <c r="A3" s="734"/>
      <c r="B3" s="46"/>
      <c r="C3" s="543"/>
      <c r="D3" s="213"/>
      <c r="E3" s="213" t="str">
        <f>IF(AND(設定!C4&lt;&gt;"",E7=""),"↓未入力あり","")</f>
        <v/>
      </c>
      <c r="F3" s="107"/>
      <c r="G3" s="106"/>
      <c r="H3" s="106"/>
      <c r="I3" s="106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540"/>
      <c r="AD3" s="540"/>
      <c r="AE3" s="513"/>
      <c r="AF3" s="513"/>
      <c r="AG3" s="513"/>
      <c r="AH3" s="513"/>
      <c r="AI3" s="513"/>
      <c r="AJ3" s="539"/>
      <c r="AK3" s="539"/>
      <c r="AL3" s="539"/>
      <c r="AM3" s="539"/>
      <c r="AN3" s="539"/>
      <c r="AO3" s="539"/>
      <c r="AP3" s="539"/>
      <c r="AQ3" s="539"/>
      <c r="AR3" s="539"/>
      <c r="AS3" s="539"/>
      <c r="AT3" s="539"/>
      <c r="AU3" s="539"/>
      <c r="AV3" s="364"/>
      <c r="AW3" s="364"/>
      <c r="AX3" s="364"/>
      <c r="AY3" s="364"/>
      <c r="AZ3" s="364"/>
      <c r="BA3" s="364"/>
      <c r="BB3" s="364"/>
    </row>
    <row r="4" spans="1:54" s="37" customFormat="1" ht="13.5" hidden="1" customHeight="1" x14ac:dyDescent="0.15">
      <c r="A4" s="151"/>
      <c r="B4" s="48"/>
      <c r="C4" s="126"/>
      <c r="D4" s="744"/>
      <c r="E4" s="744"/>
      <c r="F4" s="107"/>
      <c r="G4" s="106"/>
      <c r="H4" s="106"/>
      <c r="I4" s="106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540"/>
      <c r="AD4" s="540"/>
      <c r="AE4" s="513"/>
      <c r="AF4" s="513"/>
      <c r="AG4" s="513"/>
      <c r="AH4" s="513"/>
      <c r="AI4" s="513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364"/>
      <c r="AW4" s="364"/>
      <c r="AX4" s="364"/>
      <c r="AY4" s="364"/>
      <c r="AZ4" s="364"/>
      <c r="BA4" s="364"/>
      <c r="BB4" s="364"/>
    </row>
    <row r="5" spans="1:54" s="37" customFormat="1" ht="13.5" hidden="1" customHeight="1" x14ac:dyDescent="0.15">
      <c r="A5" s="151"/>
      <c r="B5" s="48"/>
      <c r="C5" s="48"/>
      <c r="D5" s="744"/>
      <c r="E5" s="214"/>
      <c r="F5" s="107"/>
      <c r="G5" s="106"/>
      <c r="H5" s="106"/>
      <c r="I5" s="106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540"/>
      <c r="AD5" s="540"/>
      <c r="AE5" s="513"/>
      <c r="AF5" s="513"/>
      <c r="AG5" s="513"/>
      <c r="AH5" s="513"/>
      <c r="AI5" s="513"/>
      <c r="AJ5" s="539"/>
      <c r="AK5" s="539"/>
      <c r="AL5" s="539"/>
      <c r="AM5" s="539"/>
      <c r="AN5" s="539"/>
      <c r="AO5" s="539"/>
      <c r="AP5" s="539"/>
      <c r="AQ5" s="539"/>
      <c r="AR5" s="539"/>
      <c r="AS5" s="539"/>
      <c r="AT5" s="539"/>
      <c r="AU5" s="539"/>
      <c r="AV5" s="364"/>
      <c r="AW5" s="364"/>
      <c r="AX5" s="364"/>
      <c r="AY5" s="364"/>
      <c r="AZ5" s="364"/>
      <c r="BA5" s="364"/>
      <c r="BB5" s="364"/>
    </row>
    <row r="6" spans="1:54" s="107" customFormat="1" ht="13.5" customHeight="1" thickBot="1" x14ac:dyDescent="0.2">
      <c r="A6" s="735" t="s">
        <v>4450</v>
      </c>
      <c r="B6" s="730" t="s">
        <v>1937</v>
      </c>
      <c r="C6" s="730" t="s">
        <v>1938</v>
      </c>
      <c r="D6" s="215" t="s">
        <v>1939</v>
      </c>
      <c r="E6" s="215" t="s">
        <v>2034</v>
      </c>
      <c r="G6" s="106"/>
      <c r="H6" s="106"/>
      <c r="I6" s="106"/>
      <c r="AC6" s="540"/>
      <c r="AD6" s="540"/>
      <c r="AE6" s="513"/>
      <c r="AF6" s="513"/>
      <c r="AG6" s="513"/>
      <c r="AH6" s="513"/>
      <c r="AI6" s="513"/>
      <c r="AJ6" s="539"/>
      <c r="AK6" s="539"/>
      <c r="AL6" s="539"/>
      <c r="AM6" s="539"/>
      <c r="AN6" s="539"/>
      <c r="AO6" s="539"/>
      <c r="AP6" s="539"/>
      <c r="AQ6" s="539"/>
      <c r="AR6" s="539"/>
      <c r="AS6" s="539"/>
      <c r="AT6" s="539"/>
      <c r="AU6" s="539"/>
      <c r="AV6" s="364"/>
      <c r="AW6" s="364"/>
      <c r="AX6" s="364"/>
      <c r="AY6" s="364"/>
      <c r="AZ6" s="364"/>
      <c r="BA6" s="364"/>
      <c r="BB6" s="364"/>
    </row>
    <row r="7" spans="1:54" s="107" customFormat="1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177" t="s">
        <v>1944</v>
      </c>
      <c r="D7" s="178" t="s">
        <v>1945</v>
      </c>
      <c r="E7" s="216"/>
      <c r="G7" s="106"/>
      <c r="H7" s="106"/>
      <c r="I7" s="106"/>
      <c r="AC7" s="540"/>
      <c r="AD7" s="540"/>
      <c r="AE7" s="513"/>
      <c r="AF7" s="513"/>
      <c r="AG7" s="513"/>
      <c r="AH7" s="513"/>
      <c r="AI7" s="513"/>
      <c r="AJ7" s="539"/>
      <c r="AK7" s="539"/>
      <c r="AL7" s="539"/>
      <c r="AM7" s="539"/>
      <c r="AN7" s="539"/>
      <c r="AO7" s="539"/>
      <c r="AP7" s="539"/>
      <c r="AQ7" s="539"/>
      <c r="AR7" s="539"/>
      <c r="AS7" s="539"/>
      <c r="AT7" s="539"/>
      <c r="AU7" s="539"/>
      <c r="AV7" s="364"/>
      <c r="AW7" s="364"/>
      <c r="AX7" s="364"/>
      <c r="AY7" s="364"/>
      <c r="AZ7" s="364"/>
      <c r="BA7" s="364"/>
      <c r="BB7" s="364"/>
    </row>
    <row r="8" spans="1:54" s="107" customFormat="1" ht="13.5" customHeight="1" thickBot="1" x14ac:dyDescent="0.2">
      <c r="A8" s="41"/>
      <c r="B8" s="41"/>
      <c r="C8" s="37"/>
      <c r="D8" s="37" t="s">
        <v>2023</v>
      </c>
      <c r="E8" s="197"/>
      <c r="G8" s="106"/>
      <c r="H8" s="106"/>
      <c r="I8" s="106"/>
      <c r="AC8" s="540"/>
      <c r="AD8" s="540"/>
      <c r="AE8" s="513"/>
      <c r="AF8" s="513"/>
      <c r="AG8" s="513"/>
      <c r="AH8" s="513"/>
      <c r="AI8" s="513"/>
      <c r="AJ8" s="539"/>
      <c r="AK8" s="539"/>
      <c r="AL8" s="539"/>
      <c r="AM8" s="539"/>
      <c r="AN8" s="539"/>
      <c r="AO8" s="539"/>
      <c r="AP8" s="539"/>
      <c r="AQ8" s="539"/>
      <c r="AR8" s="539"/>
      <c r="AS8" s="539"/>
      <c r="AT8" s="539"/>
      <c r="AU8" s="539"/>
      <c r="AV8" s="364"/>
      <c r="AW8" s="364"/>
      <c r="AX8" s="364"/>
      <c r="AY8" s="364"/>
      <c r="AZ8" s="364"/>
      <c r="BA8" s="364"/>
      <c r="BB8" s="364"/>
    </row>
    <row r="9" spans="1:54" s="107" customFormat="1" ht="15" customHeight="1" x14ac:dyDescent="0.15">
      <c r="A9" s="734"/>
      <c r="B9" s="46"/>
      <c r="C9" s="149"/>
      <c r="D9" s="1029" t="str">
        <f>IF(AND($E$7="1：設置している",COUNTA(D13:D72)=0),"↓未入力あり","")</f>
        <v/>
      </c>
      <c r="E9" s="1028"/>
      <c r="F9" s="1028" t="str">
        <f>IF(AE12=1,"↓未入力あり","")</f>
        <v/>
      </c>
      <c r="G9" s="1028"/>
      <c r="H9" s="1028"/>
      <c r="I9" s="261" t="str">
        <f>IF(AF12=1,"↓未入力あり","")</f>
        <v/>
      </c>
      <c r="J9" s="1028" t="str">
        <f>IF(AG12=1,"↓未入力あり","")</f>
        <v/>
      </c>
      <c r="K9" s="1028"/>
      <c r="L9" s="1028"/>
      <c r="M9" s="1028"/>
      <c r="N9" s="1028"/>
      <c r="O9" s="1028"/>
      <c r="P9" s="1028"/>
      <c r="Q9" s="1028"/>
      <c r="R9" s="1028" t="str">
        <f>IF(AH12=1,"↓未入力あり","")</f>
        <v/>
      </c>
      <c r="S9" s="1028"/>
      <c r="T9" s="1028"/>
      <c r="U9" s="1028"/>
      <c r="V9" s="1028"/>
      <c r="W9" s="1028"/>
      <c r="X9" s="1028"/>
      <c r="Y9" s="1028"/>
      <c r="Z9" s="1028"/>
      <c r="AA9" s="1028"/>
      <c r="AB9" s="322" t="str">
        <f>IF(AI12=1,"↓未入力あり","")</f>
        <v/>
      </c>
      <c r="AC9" s="540"/>
      <c r="AD9" s="540"/>
      <c r="AE9" s="513"/>
      <c r="AF9" s="513"/>
      <c r="AG9" s="513"/>
      <c r="AH9" s="513"/>
      <c r="AI9" s="513"/>
      <c r="AJ9" s="539"/>
      <c r="AK9" s="539"/>
      <c r="AL9" s="539"/>
      <c r="AM9" s="539"/>
      <c r="AN9" s="539"/>
      <c r="AO9" s="539"/>
      <c r="AP9" s="539"/>
      <c r="AQ9" s="539"/>
      <c r="AR9" s="539"/>
      <c r="AS9" s="539"/>
      <c r="AT9" s="539"/>
      <c r="AU9" s="539"/>
      <c r="AV9" s="364"/>
      <c r="AW9" s="364"/>
      <c r="AX9" s="364"/>
      <c r="AY9" s="364"/>
      <c r="AZ9" s="364"/>
      <c r="BA9" s="364"/>
      <c r="BB9" s="364"/>
    </row>
    <row r="10" spans="1:54" s="107" customFormat="1" ht="15" customHeight="1" x14ac:dyDescent="0.15">
      <c r="A10" s="151"/>
      <c r="B10" s="48"/>
      <c r="C10" s="52"/>
      <c r="D10" s="47" t="s">
        <v>2024</v>
      </c>
      <c r="E10" s="60"/>
      <c r="F10" s="275"/>
      <c r="G10" s="276"/>
      <c r="H10" s="276"/>
      <c r="I10" s="319"/>
      <c r="J10" s="1110" t="s">
        <v>4670</v>
      </c>
      <c r="K10" s="1105"/>
      <c r="L10" s="1105"/>
      <c r="M10" s="1105"/>
      <c r="N10" s="1105"/>
      <c r="O10" s="1105"/>
      <c r="P10" s="1105"/>
      <c r="Q10" s="1111"/>
      <c r="R10" s="1110"/>
      <c r="S10" s="1105"/>
      <c r="T10" s="1105"/>
      <c r="U10" s="1105"/>
      <c r="V10" s="1105"/>
      <c r="W10" s="1105"/>
      <c r="X10" s="1105"/>
      <c r="Y10" s="1105"/>
      <c r="Z10" s="1105"/>
      <c r="AA10" s="1105"/>
      <c r="AB10" s="745"/>
      <c r="AC10" s="540"/>
      <c r="AD10" s="540"/>
      <c r="AE10" s="513"/>
      <c r="AF10" s="513"/>
      <c r="AG10" s="513"/>
      <c r="AH10" s="513"/>
      <c r="AI10" s="513"/>
      <c r="AJ10" s="539"/>
      <c r="AK10" s="539"/>
      <c r="AL10" s="539"/>
      <c r="AM10" s="539"/>
      <c r="AN10" s="539"/>
      <c r="AO10" s="539"/>
      <c r="AP10" s="539"/>
      <c r="AQ10" s="539"/>
      <c r="AR10" s="539"/>
      <c r="AS10" s="539"/>
      <c r="AT10" s="539"/>
      <c r="AU10" s="539"/>
      <c r="AV10" s="364"/>
      <c r="AW10" s="364"/>
      <c r="AX10" s="364"/>
      <c r="AY10" s="364"/>
      <c r="AZ10" s="364"/>
      <c r="BA10" s="364"/>
      <c r="BB10" s="364"/>
    </row>
    <row r="11" spans="1:54" s="37" customFormat="1" ht="12" customHeight="1" x14ac:dyDescent="0.15">
      <c r="A11" s="151"/>
      <c r="B11" s="48"/>
      <c r="C11" s="52"/>
      <c r="D11" s="1150" t="s">
        <v>2025</v>
      </c>
      <c r="E11" s="1090"/>
      <c r="F11" s="1110" t="s">
        <v>2026</v>
      </c>
      <c r="G11" s="1105"/>
      <c r="H11" s="1105"/>
      <c r="I11" s="320" t="s">
        <v>2027</v>
      </c>
      <c r="J11" s="1110" t="s">
        <v>2028</v>
      </c>
      <c r="K11" s="1105"/>
      <c r="L11" s="1105"/>
      <c r="M11" s="1111"/>
      <c r="N11" s="1110" t="s">
        <v>2029</v>
      </c>
      <c r="O11" s="1105"/>
      <c r="P11" s="1105"/>
      <c r="Q11" s="1111"/>
      <c r="R11" s="1110" t="s">
        <v>2031</v>
      </c>
      <c r="S11" s="1105"/>
      <c r="T11" s="1105"/>
      <c r="U11" s="1105"/>
      <c r="V11" s="1105"/>
      <c r="W11" s="1105"/>
      <c r="X11" s="1105"/>
      <c r="Y11" s="1105"/>
      <c r="Z11" s="1105"/>
      <c r="AA11" s="1105"/>
      <c r="AB11" s="126" t="s">
        <v>2032</v>
      </c>
      <c r="AC11" s="540"/>
      <c r="AD11" s="540"/>
      <c r="AE11" s="513"/>
      <c r="AF11" s="513"/>
      <c r="AG11" s="513"/>
      <c r="AH11" s="513"/>
      <c r="AI11" s="513"/>
      <c r="AJ11" s="539"/>
      <c r="AK11" s="539"/>
      <c r="AL11" s="539"/>
      <c r="AM11" s="539"/>
      <c r="AN11" s="539"/>
      <c r="AO11" s="539"/>
      <c r="AP11" s="539"/>
      <c r="AQ11" s="539"/>
      <c r="AR11" s="539"/>
      <c r="AS11" s="539"/>
      <c r="AT11" s="539"/>
      <c r="AU11" s="539"/>
      <c r="AV11" s="364"/>
      <c r="AW11" s="364"/>
      <c r="AX11" s="364"/>
      <c r="AY11" s="364"/>
      <c r="AZ11" s="364"/>
      <c r="BA11" s="364"/>
      <c r="BB11" s="364"/>
    </row>
    <row r="12" spans="1:54" s="37" customFormat="1" ht="15" customHeight="1" thickBot="1" x14ac:dyDescent="0.2">
      <c r="A12" s="735" t="s">
        <v>4450</v>
      </c>
      <c r="B12" s="730" t="s">
        <v>1937</v>
      </c>
      <c r="C12" s="732" t="s">
        <v>2006</v>
      </c>
      <c r="D12" s="1102"/>
      <c r="E12" s="1088"/>
      <c r="F12" s="252" t="s">
        <v>2009</v>
      </c>
      <c r="G12" s="255" t="s">
        <v>2011</v>
      </c>
      <c r="H12" s="318" t="s">
        <v>2012</v>
      </c>
      <c r="I12" s="321"/>
      <c r="J12" s="282" t="s">
        <v>1949</v>
      </c>
      <c r="K12" s="274" t="s">
        <v>1950</v>
      </c>
      <c r="L12" s="269" t="s">
        <v>1951</v>
      </c>
      <c r="M12" s="277" t="s">
        <v>2030</v>
      </c>
      <c r="N12" s="274" t="s">
        <v>1949</v>
      </c>
      <c r="O12" s="287" t="s">
        <v>1950</v>
      </c>
      <c r="P12" s="269" t="s">
        <v>1951</v>
      </c>
      <c r="Q12" s="277" t="s">
        <v>1952</v>
      </c>
      <c r="R12" s="264" t="s">
        <v>1949</v>
      </c>
      <c r="S12" s="269" t="s">
        <v>1950</v>
      </c>
      <c r="T12" s="269" t="s">
        <v>1951</v>
      </c>
      <c r="U12" s="269" t="s">
        <v>1952</v>
      </c>
      <c r="V12" s="269" t="s">
        <v>1953</v>
      </c>
      <c r="W12" s="269" t="s">
        <v>1954</v>
      </c>
      <c r="X12" s="269" t="s">
        <v>1955</v>
      </c>
      <c r="Y12" s="269" t="s">
        <v>1956</v>
      </c>
      <c r="Z12" s="269" t="s">
        <v>1957</v>
      </c>
      <c r="AA12" s="277" t="s">
        <v>2062</v>
      </c>
      <c r="AB12" s="263" t="s">
        <v>2033</v>
      </c>
      <c r="AC12" s="540"/>
      <c r="AD12" s="540"/>
      <c r="AE12" s="513">
        <f>IF(SUM(AE13:AE112)&lt;&gt;0,1,0)</f>
        <v>0</v>
      </c>
      <c r="AF12" s="513">
        <f t="shared" ref="AF12:AI12" si="0">IF(SUM(AF13:AF112)&lt;&gt;0,1,0)</f>
        <v>0</v>
      </c>
      <c r="AG12" s="513">
        <f t="shared" si="0"/>
        <v>0</v>
      </c>
      <c r="AH12" s="513">
        <f t="shared" si="0"/>
        <v>0</v>
      </c>
      <c r="AI12" s="513">
        <f t="shared" si="0"/>
        <v>0</v>
      </c>
      <c r="AJ12" s="539"/>
      <c r="AK12" s="539"/>
      <c r="AL12" s="539"/>
      <c r="AM12" s="539"/>
      <c r="AN12" s="539"/>
      <c r="AO12" s="539"/>
      <c r="AP12" s="539"/>
      <c r="AQ12" s="539"/>
      <c r="AR12" s="539"/>
      <c r="AS12" s="539"/>
      <c r="AT12" s="539"/>
      <c r="AU12" s="539"/>
      <c r="AV12" s="364"/>
      <c r="AW12" s="364"/>
      <c r="AX12" s="364"/>
      <c r="AY12" s="364"/>
      <c r="AZ12" s="364"/>
      <c r="BA12" s="364"/>
      <c r="BB12" s="364"/>
    </row>
    <row r="13" spans="1:54" s="37" customFormat="1" ht="24.95" customHeight="1" x14ac:dyDescent="0.15">
      <c r="A13" s="736" t="str">
        <f>IF(B13&lt;&gt;"",設定!$C$4,"")</f>
        <v/>
      </c>
      <c r="B13" s="737" t="str">
        <f>IF(COUNTA(D13:F13,I13)&gt;0,$B$7,"")</f>
        <v/>
      </c>
      <c r="C13" s="765">
        <f>ROW()-12</f>
        <v>1</v>
      </c>
      <c r="D13" s="1151"/>
      <c r="E13" s="1152"/>
      <c r="F13" s="257"/>
      <c r="G13" s="389" t="str">
        <f>IFERROR(IF(F13="","",VLOOKUP(F13,国・地域!A:C,2,FALSE)),"正しい番号を入力してください")</f>
        <v/>
      </c>
      <c r="H13" s="390" t="str">
        <f>IFERROR(IF(F13="","",VLOOKUP(F13,国・地域!A:C,3,FALSE)),"正しい番号を入力してください")</f>
        <v/>
      </c>
      <c r="I13" s="323"/>
      <c r="J13" s="283"/>
      <c r="K13" s="289"/>
      <c r="L13" s="223"/>
      <c r="M13" s="278"/>
      <c r="N13" s="289"/>
      <c r="O13" s="288"/>
      <c r="P13" s="223"/>
      <c r="Q13" s="278"/>
      <c r="R13" s="265"/>
      <c r="S13" s="270"/>
      <c r="T13" s="270"/>
      <c r="U13" s="270"/>
      <c r="V13" s="270"/>
      <c r="W13" s="270"/>
      <c r="X13" s="270"/>
      <c r="Y13" s="270"/>
      <c r="Z13" s="270"/>
      <c r="AA13" s="330"/>
      <c r="AB13" s="293"/>
      <c r="AC13" s="105" t="str">
        <f>IF(SUM(AD13:AI13)&gt;0,"←未入力あり","")</f>
        <v/>
      </c>
      <c r="AD13" s="540"/>
      <c r="AE13" s="513">
        <f t="shared" ref="AE13:AE44" si="1">IF(AND($D13&lt;&gt;"",F13=""),1,0)</f>
        <v>0</v>
      </c>
      <c r="AF13" s="513">
        <f t="shared" ref="AF13:AF44" si="2">IF(AND($D13&lt;&gt;"",I13=""),1,0)</f>
        <v>0</v>
      </c>
      <c r="AG13" s="513">
        <f t="shared" ref="AG13:AG44" si="3">IF(AND($D13&lt;&gt;"",COUNTA(J13:Q13)&lt;&gt;8),1,0)</f>
        <v>0</v>
      </c>
      <c r="AH13" s="513">
        <f t="shared" ref="AH13:AH44" si="4">IF(AND($D13&lt;&gt;"",COUNTA(R13:AA13)=0),1,0)</f>
        <v>0</v>
      </c>
      <c r="AI13" s="513">
        <f>IF(AND($D13&lt;&gt;"",AB13=""),1,0)</f>
        <v>0</v>
      </c>
      <c r="AJ13" s="539"/>
      <c r="AK13" s="539"/>
      <c r="AL13" s="539"/>
      <c r="AM13" s="539"/>
      <c r="AN13" s="539"/>
      <c r="AO13" s="539"/>
      <c r="AP13" s="539"/>
      <c r="AQ13" s="539"/>
      <c r="AR13" s="539"/>
      <c r="AS13" s="539"/>
      <c r="AT13" s="539"/>
      <c r="AU13" s="539"/>
      <c r="AV13" s="364"/>
      <c r="AW13" s="364"/>
      <c r="AX13" s="364"/>
      <c r="AY13" s="364"/>
      <c r="AZ13" s="364"/>
      <c r="BA13" s="364"/>
      <c r="BB13" s="364"/>
    </row>
    <row r="14" spans="1:54" s="37" customFormat="1" ht="24.95" customHeight="1" x14ac:dyDescent="0.15">
      <c r="A14" s="687" t="str">
        <f>IF(B14&lt;&gt;"",設定!$C$4,"")</f>
        <v/>
      </c>
      <c r="B14" s="253" t="str">
        <f t="shared" ref="B14:B77" si="5">IF(COUNTA(D14:F14,I14)&gt;0,$B$7,"")</f>
        <v/>
      </c>
      <c r="C14" s="444">
        <f t="shared" ref="C14:C77" si="6">ROW()-12</f>
        <v>2</v>
      </c>
      <c r="D14" s="1144"/>
      <c r="E14" s="1145"/>
      <c r="F14" s="258"/>
      <c r="G14" s="449" t="str">
        <f>IFERROR(IF(F14="","",VLOOKUP(F14,国・地域!A:C,2,FALSE)),"正しい番号を入力してください")</f>
        <v/>
      </c>
      <c r="H14" s="450" t="str">
        <f>IFERROR(IF(F14="","",VLOOKUP(F14,国・地域!A:C,3,FALSE)),"正しい番号を入力してください")</f>
        <v/>
      </c>
      <c r="I14" s="324"/>
      <c r="J14" s="284"/>
      <c r="K14" s="290"/>
      <c r="L14" s="224"/>
      <c r="M14" s="279"/>
      <c r="N14" s="290"/>
      <c r="O14" s="217"/>
      <c r="P14" s="224"/>
      <c r="Q14" s="279"/>
      <c r="R14" s="266"/>
      <c r="S14" s="271"/>
      <c r="T14" s="271"/>
      <c r="U14" s="271"/>
      <c r="V14" s="271"/>
      <c r="W14" s="271"/>
      <c r="X14" s="271"/>
      <c r="Y14" s="271"/>
      <c r="Z14" s="271"/>
      <c r="AA14" s="331"/>
      <c r="AB14" s="294"/>
      <c r="AC14" s="105" t="str">
        <f t="shared" ref="AC14:AC71" si="7">IF(SUM(AD14:AI14)&gt;0,"←未入力あり","")</f>
        <v/>
      </c>
      <c r="AD14" s="540"/>
      <c r="AE14" s="513">
        <f t="shared" si="1"/>
        <v>0</v>
      </c>
      <c r="AF14" s="513">
        <f t="shared" si="2"/>
        <v>0</v>
      </c>
      <c r="AG14" s="513">
        <f t="shared" si="3"/>
        <v>0</v>
      </c>
      <c r="AH14" s="513">
        <f t="shared" si="4"/>
        <v>0</v>
      </c>
      <c r="AI14" s="513">
        <f t="shared" ref="AI14:AI71" si="8">IF(AND($D14&lt;&gt;"",AB14=""),1,0)</f>
        <v>0</v>
      </c>
      <c r="AJ14" s="539"/>
      <c r="AK14" s="539"/>
      <c r="AL14" s="539"/>
      <c r="AM14" s="539"/>
      <c r="AN14" s="539"/>
      <c r="AO14" s="539"/>
      <c r="AP14" s="539"/>
      <c r="AQ14" s="539"/>
      <c r="AR14" s="539"/>
      <c r="AS14" s="539"/>
      <c r="AT14" s="539"/>
      <c r="AU14" s="539"/>
      <c r="AV14" s="364"/>
      <c r="AW14" s="364"/>
      <c r="AX14" s="364"/>
      <c r="AY14" s="364"/>
      <c r="AZ14" s="364"/>
      <c r="BA14" s="364"/>
      <c r="BB14" s="364"/>
    </row>
    <row r="15" spans="1:54" s="37" customFormat="1" ht="24.95" customHeight="1" x14ac:dyDescent="0.15">
      <c r="A15" s="687" t="str">
        <f>IF(B15&lt;&gt;"",設定!$C$4,"")</f>
        <v/>
      </c>
      <c r="B15" s="253" t="str">
        <f t="shared" si="5"/>
        <v/>
      </c>
      <c r="C15" s="444">
        <f t="shared" si="6"/>
        <v>3</v>
      </c>
      <c r="D15" s="1144"/>
      <c r="E15" s="1145"/>
      <c r="F15" s="258"/>
      <c r="G15" s="449" t="str">
        <f>IFERROR(IF(F15="","",VLOOKUP(F15,国・地域!A:C,2,FALSE)),"正しい番号を入力してください")</f>
        <v/>
      </c>
      <c r="H15" s="450" t="str">
        <f>IFERROR(IF(F15="","",VLOOKUP(F15,国・地域!A:C,3,FALSE)),"正しい番号を入力してください")</f>
        <v/>
      </c>
      <c r="I15" s="324"/>
      <c r="J15" s="284"/>
      <c r="K15" s="290"/>
      <c r="L15" s="224"/>
      <c r="M15" s="279"/>
      <c r="N15" s="290"/>
      <c r="O15" s="217"/>
      <c r="P15" s="224"/>
      <c r="Q15" s="279"/>
      <c r="R15" s="266"/>
      <c r="S15" s="271"/>
      <c r="T15" s="271"/>
      <c r="U15" s="271"/>
      <c r="V15" s="271"/>
      <c r="W15" s="271"/>
      <c r="X15" s="271"/>
      <c r="Y15" s="271"/>
      <c r="Z15" s="271"/>
      <c r="AA15" s="331"/>
      <c r="AB15" s="294"/>
      <c r="AC15" s="105" t="str">
        <f t="shared" si="7"/>
        <v/>
      </c>
      <c r="AD15" s="540"/>
      <c r="AE15" s="513">
        <f t="shared" si="1"/>
        <v>0</v>
      </c>
      <c r="AF15" s="513">
        <f t="shared" si="2"/>
        <v>0</v>
      </c>
      <c r="AG15" s="513">
        <f t="shared" si="3"/>
        <v>0</v>
      </c>
      <c r="AH15" s="513">
        <f t="shared" si="4"/>
        <v>0</v>
      </c>
      <c r="AI15" s="513">
        <f t="shared" si="8"/>
        <v>0</v>
      </c>
      <c r="AJ15" s="539"/>
      <c r="AK15" s="539"/>
      <c r="AL15" s="539"/>
      <c r="AM15" s="539"/>
      <c r="AN15" s="539"/>
      <c r="AO15" s="539"/>
      <c r="AP15" s="539"/>
      <c r="AQ15" s="539"/>
      <c r="AR15" s="539"/>
      <c r="AS15" s="539"/>
      <c r="AT15" s="539"/>
      <c r="AU15" s="539"/>
      <c r="AV15" s="364"/>
      <c r="AW15" s="364"/>
      <c r="AX15" s="364"/>
      <c r="AY15" s="364"/>
      <c r="AZ15" s="364"/>
      <c r="BA15" s="364"/>
      <c r="BB15" s="364"/>
    </row>
    <row r="16" spans="1:54" s="37" customFormat="1" ht="24.95" customHeight="1" x14ac:dyDescent="0.15">
      <c r="A16" s="687" t="str">
        <f>IF(B16&lt;&gt;"",設定!$C$4,"")</f>
        <v/>
      </c>
      <c r="B16" s="253" t="str">
        <f t="shared" si="5"/>
        <v/>
      </c>
      <c r="C16" s="444">
        <f t="shared" si="6"/>
        <v>4</v>
      </c>
      <c r="D16" s="1144"/>
      <c r="E16" s="1145"/>
      <c r="F16" s="258"/>
      <c r="G16" s="449" t="str">
        <f>IFERROR(IF(F16="","",VLOOKUP(F16,国・地域!A:C,2,FALSE)),"正しい番号を入力してください")</f>
        <v/>
      </c>
      <c r="H16" s="450" t="str">
        <f>IFERROR(IF(F16="","",VLOOKUP(F16,国・地域!A:C,3,FALSE)),"正しい番号を入力してください")</f>
        <v/>
      </c>
      <c r="I16" s="324"/>
      <c r="J16" s="284"/>
      <c r="K16" s="290"/>
      <c r="L16" s="224"/>
      <c r="M16" s="279"/>
      <c r="N16" s="290"/>
      <c r="O16" s="217"/>
      <c r="P16" s="224"/>
      <c r="Q16" s="279"/>
      <c r="R16" s="266"/>
      <c r="S16" s="271"/>
      <c r="T16" s="271"/>
      <c r="U16" s="271"/>
      <c r="V16" s="271"/>
      <c r="W16" s="271"/>
      <c r="X16" s="271"/>
      <c r="Y16" s="271"/>
      <c r="Z16" s="271"/>
      <c r="AA16" s="331"/>
      <c r="AB16" s="294"/>
      <c r="AC16" s="105" t="str">
        <f t="shared" si="7"/>
        <v/>
      </c>
      <c r="AD16" s="540"/>
      <c r="AE16" s="513">
        <f t="shared" si="1"/>
        <v>0</v>
      </c>
      <c r="AF16" s="513">
        <f t="shared" si="2"/>
        <v>0</v>
      </c>
      <c r="AG16" s="513">
        <f t="shared" si="3"/>
        <v>0</v>
      </c>
      <c r="AH16" s="513">
        <f t="shared" si="4"/>
        <v>0</v>
      </c>
      <c r="AI16" s="513">
        <f t="shared" si="8"/>
        <v>0</v>
      </c>
      <c r="AJ16" s="539"/>
      <c r="AK16" s="539"/>
      <c r="AL16" s="539"/>
      <c r="AM16" s="539"/>
      <c r="AN16" s="539"/>
      <c r="AO16" s="539"/>
      <c r="AP16" s="539"/>
      <c r="AQ16" s="539"/>
      <c r="AR16" s="539"/>
      <c r="AS16" s="539"/>
      <c r="AT16" s="539"/>
      <c r="AU16" s="539"/>
      <c r="AV16" s="364"/>
      <c r="AW16" s="364"/>
      <c r="AX16" s="364"/>
      <c r="AY16" s="364"/>
      <c r="AZ16" s="364"/>
      <c r="BA16" s="364"/>
      <c r="BB16" s="364"/>
    </row>
    <row r="17" spans="1:54" s="37" customFormat="1" ht="24.95" customHeight="1" x14ac:dyDescent="0.15">
      <c r="A17" s="738" t="str">
        <f>IF(B17&lt;&gt;"",設定!$C$4,"")</f>
        <v/>
      </c>
      <c r="B17" s="254" t="str">
        <f t="shared" si="5"/>
        <v/>
      </c>
      <c r="C17" s="445">
        <f t="shared" si="6"/>
        <v>5</v>
      </c>
      <c r="D17" s="1148"/>
      <c r="E17" s="1149"/>
      <c r="F17" s="297"/>
      <c r="G17" s="451" t="str">
        <f>IFERROR(IF(F17="","",VLOOKUP(F17,国・地域!A:C,2,FALSE)),"正しい番号を入力してください")</f>
        <v/>
      </c>
      <c r="H17" s="452" t="str">
        <f>IFERROR(IF(F17="","",VLOOKUP(F17,国・地域!A:C,3,FALSE)),"正しい番号を入力してください")</f>
        <v/>
      </c>
      <c r="I17" s="325"/>
      <c r="J17" s="301"/>
      <c r="K17" s="302"/>
      <c r="L17" s="225"/>
      <c r="M17" s="300"/>
      <c r="N17" s="302"/>
      <c r="O17" s="218"/>
      <c r="P17" s="225"/>
      <c r="Q17" s="300"/>
      <c r="R17" s="298"/>
      <c r="S17" s="299"/>
      <c r="T17" s="299"/>
      <c r="U17" s="299"/>
      <c r="V17" s="299"/>
      <c r="W17" s="299"/>
      <c r="X17" s="299"/>
      <c r="Y17" s="299"/>
      <c r="Z17" s="299"/>
      <c r="AA17" s="332"/>
      <c r="AB17" s="303"/>
      <c r="AC17" s="105" t="str">
        <f t="shared" si="7"/>
        <v/>
      </c>
      <c r="AD17" s="540"/>
      <c r="AE17" s="513">
        <f t="shared" si="1"/>
        <v>0</v>
      </c>
      <c r="AF17" s="513">
        <f t="shared" si="2"/>
        <v>0</v>
      </c>
      <c r="AG17" s="513">
        <f t="shared" si="3"/>
        <v>0</v>
      </c>
      <c r="AH17" s="513">
        <f t="shared" si="4"/>
        <v>0</v>
      </c>
      <c r="AI17" s="513">
        <f t="shared" si="8"/>
        <v>0</v>
      </c>
      <c r="AJ17" s="539"/>
      <c r="AK17" s="539"/>
      <c r="AL17" s="539"/>
      <c r="AM17" s="539"/>
      <c r="AN17" s="539"/>
      <c r="AO17" s="539"/>
      <c r="AP17" s="539"/>
      <c r="AQ17" s="539"/>
      <c r="AR17" s="539"/>
      <c r="AS17" s="539"/>
      <c r="AT17" s="539"/>
      <c r="AU17" s="539"/>
      <c r="AV17" s="364"/>
      <c r="AW17" s="364"/>
      <c r="AX17" s="364"/>
      <c r="AY17" s="364"/>
      <c r="AZ17" s="364"/>
      <c r="BA17" s="364"/>
      <c r="BB17" s="364"/>
    </row>
    <row r="18" spans="1:54" s="37" customFormat="1" ht="24.95" customHeight="1" x14ac:dyDescent="0.15">
      <c r="A18" s="739" t="str">
        <f>IF(B18&lt;&gt;"",設定!$C$4,"")</f>
        <v/>
      </c>
      <c r="B18" s="731" t="str">
        <f t="shared" si="5"/>
        <v/>
      </c>
      <c r="C18" s="376">
        <f t="shared" si="6"/>
        <v>6</v>
      </c>
      <c r="D18" s="1146"/>
      <c r="E18" s="1147"/>
      <c r="F18" s="311"/>
      <c r="G18" s="453" t="str">
        <f>IFERROR(IF(F18="","",VLOOKUP(F18,国・地域!A:C,2,FALSE)),"正しい番号を入力してください")</f>
        <v/>
      </c>
      <c r="H18" s="454" t="str">
        <f>IFERROR(IF(F18="","",VLOOKUP(F18,国・地域!A:C,3,FALSE)),"正しい番号を入力してください")</f>
        <v/>
      </c>
      <c r="I18" s="326"/>
      <c r="J18" s="315"/>
      <c r="K18" s="316"/>
      <c r="L18" s="226"/>
      <c r="M18" s="314"/>
      <c r="N18" s="316"/>
      <c r="O18" s="219"/>
      <c r="P18" s="226"/>
      <c r="Q18" s="314"/>
      <c r="R18" s="312"/>
      <c r="S18" s="313"/>
      <c r="T18" s="313"/>
      <c r="U18" s="313"/>
      <c r="V18" s="313"/>
      <c r="W18" s="313"/>
      <c r="X18" s="313"/>
      <c r="Y18" s="313"/>
      <c r="Z18" s="313"/>
      <c r="AA18" s="333"/>
      <c r="AB18" s="317"/>
      <c r="AC18" s="105" t="str">
        <f t="shared" si="7"/>
        <v/>
      </c>
      <c r="AD18" s="540"/>
      <c r="AE18" s="513">
        <f t="shared" si="1"/>
        <v>0</v>
      </c>
      <c r="AF18" s="513">
        <f t="shared" si="2"/>
        <v>0</v>
      </c>
      <c r="AG18" s="513">
        <f t="shared" si="3"/>
        <v>0</v>
      </c>
      <c r="AH18" s="513">
        <f t="shared" si="4"/>
        <v>0</v>
      </c>
      <c r="AI18" s="513">
        <f t="shared" si="8"/>
        <v>0</v>
      </c>
      <c r="AJ18" s="539"/>
      <c r="AK18" s="539"/>
      <c r="AL18" s="539"/>
      <c r="AM18" s="539"/>
      <c r="AN18" s="539"/>
      <c r="AO18" s="539"/>
      <c r="AP18" s="539"/>
      <c r="AQ18" s="539"/>
      <c r="AR18" s="539"/>
      <c r="AS18" s="539"/>
      <c r="AT18" s="539"/>
      <c r="AU18" s="539"/>
      <c r="AV18" s="364"/>
      <c r="AW18" s="364"/>
      <c r="AX18" s="364"/>
      <c r="AY18" s="364"/>
      <c r="AZ18" s="364"/>
      <c r="BA18" s="364"/>
      <c r="BB18" s="364"/>
    </row>
    <row r="19" spans="1:54" s="37" customFormat="1" ht="24.95" customHeight="1" x14ac:dyDescent="0.15">
      <c r="A19" s="687" t="str">
        <f>IF(B19&lt;&gt;"",設定!$C$4,"")</f>
        <v/>
      </c>
      <c r="B19" s="253" t="str">
        <f t="shared" si="5"/>
        <v/>
      </c>
      <c r="C19" s="444">
        <f t="shared" si="6"/>
        <v>7</v>
      </c>
      <c r="D19" s="1144"/>
      <c r="E19" s="1145"/>
      <c r="F19" s="258"/>
      <c r="G19" s="449" t="str">
        <f>IFERROR(IF(F19="","",VLOOKUP(F19,国・地域!A:C,2,FALSE)),"正しい番号を入力してください")</f>
        <v/>
      </c>
      <c r="H19" s="450" t="str">
        <f>IFERROR(IF(F19="","",VLOOKUP(F19,国・地域!A:C,3,FALSE)),"正しい番号を入力してください")</f>
        <v/>
      </c>
      <c r="I19" s="324"/>
      <c r="J19" s="284"/>
      <c r="K19" s="290"/>
      <c r="L19" s="224"/>
      <c r="M19" s="279"/>
      <c r="N19" s="290"/>
      <c r="O19" s="217"/>
      <c r="P19" s="224"/>
      <c r="Q19" s="279"/>
      <c r="R19" s="266"/>
      <c r="S19" s="271"/>
      <c r="T19" s="271"/>
      <c r="U19" s="271"/>
      <c r="V19" s="271"/>
      <c r="W19" s="271"/>
      <c r="X19" s="271"/>
      <c r="Y19" s="271"/>
      <c r="Z19" s="271"/>
      <c r="AA19" s="331"/>
      <c r="AB19" s="294"/>
      <c r="AC19" s="105" t="str">
        <f t="shared" si="7"/>
        <v/>
      </c>
      <c r="AD19" s="540"/>
      <c r="AE19" s="513">
        <f t="shared" si="1"/>
        <v>0</v>
      </c>
      <c r="AF19" s="513">
        <f t="shared" si="2"/>
        <v>0</v>
      </c>
      <c r="AG19" s="513">
        <f t="shared" si="3"/>
        <v>0</v>
      </c>
      <c r="AH19" s="513">
        <f t="shared" si="4"/>
        <v>0</v>
      </c>
      <c r="AI19" s="513">
        <f t="shared" si="8"/>
        <v>0</v>
      </c>
      <c r="AJ19" s="539"/>
      <c r="AK19" s="539"/>
      <c r="AL19" s="539"/>
      <c r="AM19" s="539"/>
      <c r="AN19" s="539"/>
      <c r="AO19" s="539"/>
      <c r="AP19" s="539"/>
      <c r="AQ19" s="539"/>
      <c r="AR19" s="539"/>
      <c r="AS19" s="539"/>
      <c r="AT19" s="539"/>
      <c r="AU19" s="539"/>
      <c r="AV19" s="364"/>
      <c r="AW19" s="364"/>
      <c r="AX19" s="364"/>
      <c r="AY19" s="364"/>
      <c r="AZ19" s="364"/>
      <c r="BA19" s="364"/>
      <c r="BB19" s="364"/>
    </row>
    <row r="20" spans="1:54" s="37" customFormat="1" ht="24.95" customHeight="1" x14ac:dyDescent="0.15">
      <c r="A20" s="687" t="str">
        <f>IF(B20&lt;&gt;"",設定!$C$4,"")</f>
        <v/>
      </c>
      <c r="B20" s="253" t="str">
        <f t="shared" si="5"/>
        <v/>
      </c>
      <c r="C20" s="444">
        <f t="shared" si="6"/>
        <v>8</v>
      </c>
      <c r="D20" s="1144"/>
      <c r="E20" s="1145"/>
      <c r="F20" s="258"/>
      <c r="G20" s="449" t="str">
        <f>IFERROR(IF(F20="","",VLOOKUP(F20,国・地域!A:C,2,FALSE)),"正しい番号を入力してください")</f>
        <v/>
      </c>
      <c r="H20" s="450" t="str">
        <f>IFERROR(IF(F20="","",VLOOKUP(F20,国・地域!A:C,3,FALSE)),"正しい番号を入力してください")</f>
        <v/>
      </c>
      <c r="I20" s="324"/>
      <c r="J20" s="284"/>
      <c r="K20" s="290"/>
      <c r="L20" s="224"/>
      <c r="M20" s="279"/>
      <c r="N20" s="290"/>
      <c r="O20" s="217"/>
      <c r="P20" s="224"/>
      <c r="Q20" s="279"/>
      <c r="R20" s="266"/>
      <c r="S20" s="271"/>
      <c r="T20" s="271"/>
      <c r="U20" s="271"/>
      <c r="V20" s="271"/>
      <c r="W20" s="271"/>
      <c r="X20" s="271"/>
      <c r="Y20" s="271"/>
      <c r="Z20" s="271"/>
      <c r="AA20" s="331"/>
      <c r="AB20" s="294"/>
      <c r="AC20" s="105" t="str">
        <f t="shared" si="7"/>
        <v/>
      </c>
      <c r="AD20" s="540"/>
      <c r="AE20" s="513">
        <f t="shared" si="1"/>
        <v>0</v>
      </c>
      <c r="AF20" s="513">
        <f t="shared" si="2"/>
        <v>0</v>
      </c>
      <c r="AG20" s="513">
        <f t="shared" si="3"/>
        <v>0</v>
      </c>
      <c r="AH20" s="513">
        <f t="shared" si="4"/>
        <v>0</v>
      </c>
      <c r="AI20" s="513">
        <f t="shared" si="8"/>
        <v>0</v>
      </c>
      <c r="AJ20" s="539"/>
      <c r="AK20" s="539"/>
      <c r="AL20" s="539"/>
      <c r="AM20" s="539"/>
      <c r="AN20" s="539"/>
      <c r="AO20" s="539"/>
      <c r="AP20" s="539"/>
      <c r="AQ20" s="539"/>
      <c r="AR20" s="539"/>
      <c r="AS20" s="539"/>
      <c r="AT20" s="539"/>
      <c r="AU20" s="539"/>
      <c r="AV20" s="364"/>
      <c r="AW20" s="364"/>
      <c r="AX20" s="364"/>
      <c r="AY20" s="364"/>
      <c r="AZ20" s="364"/>
      <c r="BA20" s="364"/>
      <c r="BB20" s="364"/>
    </row>
    <row r="21" spans="1:54" s="37" customFormat="1" ht="24.95" customHeight="1" x14ac:dyDescent="0.15">
      <c r="A21" s="687" t="str">
        <f>IF(B21&lt;&gt;"",設定!$C$4,"")</f>
        <v/>
      </c>
      <c r="B21" s="253" t="str">
        <f t="shared" si="5"/>
        <v/>
      </c>
      <c r="C21" s="444">
        <f t="shared" si="6"/>
        <v>9</v>
      </c>
      <c r="D21" s="1144"/>
      <c r="E21" s="1145"/>
      <c r="F21" s="258"/>
      <c r="G21" s="449" t="str">
        <f>IFERROR(IF(F21="","",VLOOKUP(F21,国・地域!A:C,2,FALSE)),"正しい番号を入力してください")</f>
        <v/>
      </c>
      <c r="H21" s="450" t="str">
        <f>IFERROR(IF(F21="","",VLOOKUP(F21,国・地域!A:C,3,FALSE)),"正しい番号を入力してください")</f>
        <v/>
      </c>
      <c r="I21" s="324"/>
      <c r="J21" s="284"/>
      <c r="K21" s="290"/>
      <c r="L21" s="224"/>
      <c r="M21" s="279"/>
      <c r="N21" s="290"/>
      <c r="O21" s="217"/>
      <c r="P21" s="224"/>
      <c r="Q21" s="279"/>
      <c r="R21" s="266"/>
      <c r="S21" s="271"/>
      <c r="T21" s="271"/>
      <c r="U21" s="271"/>
      <c r="V21" s="271"/>
      <c r="W21" s="271"/>
      <c r="X21" s="271"/>
      <c r="Y21" s="271"/>
      <c r="Z21" s="271"/>
      <c r="AA21" s="331"/>
      <c r="AB21" s="294"/>
      <c r="AC21" s="105" t="str">
        <f t="shared" si="7"/>
        <v/>
      </c>
      <c r="AD21" s="540"/>
      <c r="AE21" s="513">
        <f t="shared" si="1"/>
        <v>0</v>
      </c>
      <c r="AF21" s="513">
        <f t="shared" si="2"/>
        <v>0</v>
      </c>
      <c r="AG21" s="513">
        <f t="shared" si="3"/>
        <v>0</v>
      </c>
      <c r="AH21" s="513">
        <f t="shared" si="4"/>
        <v>0</v>
      </c>
      <c r="AI21" s="513">
        <f t="shared" si="8"/>
        <v>0</v>
      </c>
      <c r="AJ21" s="539"/>
      <c r="AK21" s="539"/>
      <c r="AL21" s="539"/>
      <c r="AM21" s="539"/>
      <c r="AN21" s="539"/>
      <c r="AO21" s="539"/>
      <c r="AP21" s="539"/>
      <c r="AQ21" s="539"/>
      <c r="AR21" s="539"/>
      <c r="AS21" s="539"/>
      <c r="AT21" s="539"/>
      <c r="AU21" s="539"/>
      <c r="AV21" s="364"/>
      <c r="AW21" s="364"/>
      <c r="AX21" s="364"/>
      <c r="AY21" s="364"/>
      <c r="AZ21" s="364"/>
      <c r="BA21" s="364"/>
      <c r="BB21" s="364"/>
    </row>
    <row r="22" spans="1:54" s="37" customFormat="1" ht="24.95" customHeight="1" x14ac:dyDescent="0.15">
      <c r="A22" s="738" t="str">
        <f>IF(B22&lt;&gt;"",設定!$C$4,"")</f>
        <v/>
      </c>
      <c r="B22" s="254" t="str">
        <f t="shared" si="5"/>
        <v/>
      </c>
      <c r="C22" s="445">
        <f t="shared" si="6"/>
        <v>10</v>
      </c>
      <c r="D22" s="1148"/>
      <c r="E22" s="1149"/>
      <c r="F22" s="259"/>
      <c r="G22" s="455" t="str">
        <f>IFERROR(IF(F22="","",VLOOKUP(F22,国・地域!A:C,2,FALSE)),"正しい番号を入力してください")</f>
        <v/>
      </c>
      <c r="H22" s="456" t="str">
        <f>IFERROR(IF(F22="","",VLOOKUP(F22,国・地域!A:C,3,FALSE)),"正しい番号を入力してください")</f>
        <v/>
      </c>
      <c r="I22" s="327"/>
      <c r="J22" s="285"/>
      <c r="K22" s="291"/>
      <c r="L22" s="227"/>
      <c r="M22" s="280"/>
      <c r="N22" s="291"/>
      <c r="O22" s="220"/>
      <c r="P22" s="227"/>
      <c r="Q22" s="280"/>
      <c r="R22" s="267"/>
      <c r="S22" s="272"/>
      <c r="T22" s="272"/>
      <c r="U22" s="272"/>
      <c r="V22" s="272"/>
      <c r="W22" s="272"/>
      <c r="X22" s="272"/>
      <c r="Y22" s="272"/>
      <c r="Z22" s="272"/>
      <c r="AA22" s="334"/>
      <c r="AB22" s="295"/>
      <c r="AC22" s="105" t="str">
        <f t="shared" si="7"/>
        <v/>
      </c>
      <c r="AD22" s="540"/>
      <c r="AE22" s="513">
        <f t="shared" si="1"/>
        <v>0</v>
      </c>
      <c r="AF22" s="513">
        <f t="shared" si="2"/>
        <v>0</v>
      </c>
      <c r="AG22" s="513">
        <f t="shared" si="3"/>
        <v>0</v>
      </c>
      <c r="AH22" s="513">
        <f t="shared" si="4"/>
        <v>0</v>
      </c>
      <c r="AI22" s="513">
        <f t="shared" si="8"/>
        <v>0</v>
      </c>
      <c r="AJ22" s="539"/>
      <c r="AK22" s="539"/>
      <c r="AL22" s="539"/>
      <c r="AM22" s="539"/>
      <c r="AN22" s="539"/>
      <c r="AO22" s="539"/>
      <c r="AP22" s="539"/>
      <c r="AQ22" s="539"/>
      <c r="AR22" s="539"/>
      <c r="AS22" s="539"/>
      <c r="AT22" s="539"/>
      <c r="AU22" s="539"/>
      <c r="AV22" s="364"/>
      <c r="AW22" s="364"/>
      <c r="AX22" s="364"/>
      <c r="AY22" s="364"/>
      <c r="AZ22" s="364"/>
      <c r="BA22" s="364"/>
      <c r="BB22" s="364"/>
    </row>
    <row r="23" spans="1:54" s="37" customFormat="1" ht="24.95" customHeight="1" x14ac:dyDescent="0.15">
      <c r="A23" s="739" t="str">
        <f>IF(B23&lt;&gt;"",設定!$C$4,"")</f>
        <v/>
      </c>
      <c r="B23" s="731" t="str">
        <f t="shared" si="5"/>
        <v/>
      </c>
      <c r="C23" s="376">
        <f t="shared" si="6"/>
        <v>11</v>
      </c>
      <c r="D23" s="1146"/>
      <c r="E23" s="1147"/>
      <c r="F23" s="304"/>
      <c r="G23" s="457" t="str">
        <f>IFERROR(IF(F23="","",VLOOKUP(F23,国・地域!A:C,2,FALSE)),"正しい番号を入力してください")</f>
        <v/>
      </c>
      <c r="H23" s="458" t="str">
        <f>IFERROR(IF(F23="","",VLOOKUP(F23,国・地域!A:C,3,FALSE)),"正しい番号を入力してください")</f>
        <v/>
      </c>
      <c r="I23" s="328"/>
      <c r="J23" s="308"/>
      <c r="K23" s="309"/>
      <c r="L23" s="228"/>
      <c r="M23" s="307"/>
      <c r="N23" s="309"/>
      <c r="O23" s="221"/>
      <c r="P23" s="228"/>
      <c r="Q23" s="307"/>
      <c r="R23" s="305"/>
      <c r="S23" s="306"/>
      <c r="T23" s="306"/>
      <c r="U23" s="306"/>
      <c r="V23" s="306"/>
      <c r="W23" s="306"/>
      <c r="X23" s="306"/>
      <c r="Y23" s="306"/>
      <c r="Z23" s="306"/>
      <c r="AA23" s="335"/>
      <c r="AB23" s="310"/>
      <c r="AC23" s="105" t="str">
        <f t="shared" si="7"/>
        <v/>
      </c>
      <c r="AD23" s="540"/>
      <c r="AE23" s="513">
        <f t="shared" si="1"/>
        <v>0</v>
      </c>
      <c r="AF23" s="513">
        <f t="shared" si="2"/>
        <v>0</v>
      </c>
      <c r="AG23" s="513">
        <f t="shared" si="3"/>
        <v>0</v>
      </c>
      <c r="AH23" s="513">
        <f t="shared" si="4"/>
        <v>0</v>
      </c>
      <c r="AI23" s="513">
        <f t="shared" si="8"/>
        <v>0</v>
      </c>
      <c r="AJ23" s="539"/>
      <c r="AK23" s="539"/>
      <c r="AL23" s="539"/>
      <c r="AM23" s="539"/>
      <c r="AN23" s="539"/>
      <c r="AO23" s="539"/>
      <c r="AP23" s="539"/>
      <c r="AQ23" s="539"/>
      <c r="AR23" s="539"/>
      <c r="AS23" s="539"/>
      <c r="AT23" s="539"/>
      <c r="AU23" s="539"/>
      <c r="AV23" s="364"/>
      <c r="AW23" s="364"/>
      <c r="AX23" s="364"/>
      <c r="AY23" s="364"/>
      <c r="AZ23" s="364"/>
      <c r="BA23" s="364"/>
      <c r="BB23" s="364"/>
    </row>
    <row r="24" spans="1:54" s="37" customFormat="1" ht="24.95" customHeight="1" x14ac:dyDescent="0.15">
      <c r="A24" s="687" t="str">
        <f>IF(B24&lt;&gt;"",設定!$C$4,"")</f>
        <v/>
      </c>
      <c r="B24" s="253" t="str">
        <f t="shared" si="5"/>
        <v/>
      </c>
      <c r="C24" s="444">
        <f t="shared" si="6"/>
        <v>12</v>
      </c>
      <c r="D24" s="1144"/>
      <c r="E24" s="1145"/>
      <c r="F24" s="258"/>
      <c r="G24" s="449" t="str">
        <f>IFERROR(IF(F24="","",VLOOKUP(F24,国・地域!A:C,2,FALSE)),"正しい番号を入力してください")</f>
        <v/>
      </c>
      <c r="H24" s="450" t="str">
        <f>IFERROR(IF(F24="","",VLOOKUP(F24,国・地域!A:C,3,FALSE)),"正しい番号を入力してください")</f>
        <v/>
      </c>
      <c r="I24" s="324"/>
      <c r="J24" s="284"/>
      <c r="K24" s="290"/>
      <c r="L24" s="224"/>
      <c r="M24" s="279"/>
      <c r="N24" s="290"/>
      <c r="O24" s="217"/>
      <c r="P24" s="224"/>
      <c r="Q24" s="279"/>
      <c r="R24" s="266"/>
      <c r="S24" s="271"/>
      <c r="T24" s="271"/>
      <c r="U24" s="271"/>
      <c r="V24" s="271"/>
      <c r="W24" s="271"/>
      <c r="X24" s="271"/>
      <c r="Y24" s="271"/>
      <c r="Z24" s="271"/>
      <c r="AA24" s="331"/>
      <c r="AB24" s="294"/>
      <c r="AC24" s="105" t="str">
        <f t="shared" si="7"/>
        <v/>
      </c>
      <c r="AD24" s="540"/>
      <c r="AE24" s="513">
        <f t="shared" si="1"/>
        <v>0</v>
      </c>
      <c r="AF24" s="513">
        <f t="shared" si="2"/>
        <v>0</v>
      </c>
      <c r="AG24" s="513">
        <f t="shared" si="3"/>
        <v>0</v>
      </c>
      <c r="AH24" s="513">
        <f t="shared" si="4"/>
        <v>0</v>
      </c>
      <c r="AI24" s="513">
        <f t="shared" si="8"/>
        <v>0</v>
      </c>
      <c r="AJ24" s="539"/>
      <c r="AK24" s="539"/>
      <c r="AL24" s="539"/>
      <c r="AM24" s="539"/>
      <c r="AN24" s="539"/>
      <c r="AO24" s="539"/>
      <c r="AP24" s="539"/>
      <c r="AQ24" s="539"/>
      <c r="AR24" s="539"/>
      <c r="AS24" s="539"/>
      <c r="AT24" s="539"/>
      <c r="AU24" s="539"/>
      <c r="AV24" s="364"/>
      <c r="AW24" s="364"/>
      <c r="AX24" s="364"/>
      <c r="AY24" s="364"/>
      <c r="AZ24" s="364"/>
      <c r="BA24" s="364"/>
      <c r="BB24" s="364"/>
    </row>
    <row r="25" spans="1:54" s="37" customFormat="1" ht="24.95" customHeight="1" x14ac:dyDescent="0.15">
      <c r="A25" s="687" t="str">
        <f>IF(B25&lt;&gt;"",設定!$C$4,"")</f>
        <v/>
      </c>
      <c r="B25" s="253" t="str">
        <f t="shared" si="5"/>
        <v/>
      </c>
      <c r="C25" s="444">
        <f t="shared" si="6"/>
        <v>13</v>
      </c>
      <c r="D25" s="1144"/>
      <c r="E25" s="1145"/>
      <c r="F25" s="258"/>
      <c r="G25" s="449" t="str">
        <f>IFERROR(IF(F25="","",VLOOKUP(F25,国・地域!A:C,2,FALSE)),"正しい番号を入力してください")</f>
        <v/>
      </c>
      <c r="H25" s="450" t="str">
        <f>IFERROR(IF(F25="","",VLOOKUP(F25,国・地域!A:C,3,FALSE)),"正しい番号を入力してください")</f>
        <v/>
      </c>
      <c r="I25" s="324"/>
      <c r="J25" s="284"/>
      <c r="K25" s="290"/>
      <c r="L25" s="224"/>
      <c r="M25" s="279"/>
      <c r="N25" s="290"/>
      <c r="O25" s="217"/>
      <c r="P25" s="224"/>
      <c r="Q25" s="279"/>
      <c r="R25" s="266"/>
      <c r="S25" s="271"/>
      <c r="T25" s="271"/>
      <c r="U25" s="271"/>
      <c r="V25" s="271"/>
      <c r="W25" s="271"/>
      <c r="X25" s="271"/>
      <c r="Y25" s="271"/>
      <c r="Z25" s="271"/>
      <c r="AA25" s="331"/>
      <c r="AB25" s="294"/>
      <c r="AC25" s="105" t="str">
        <f t="shared" si="7"/>
        <v/>
      </c>
      <c r="AD25" s="540"/>
      <c r="AE25" s="513">
        <f t="shared" si="1"/>
        <v>0</v>
      </c>
      <c r="AF25" s="513">
        <f t="shared" si="2"/>
        <v>0</v>
      </c>
      <c r="AG25" s="513">
        <f t="shared" si="3"/>
        <v>0</v>
      </c>
      <c r="AH25" s="513">
        <f t="shared" si="4"/>
        <v>0</v>
      </c>
      <c r="AI25" s="513">
        <f t="shared" si="8"/>
        <v>0</v>
      </c>
      <c r="AJ25" s="539"/>
      <c r="AK25" s="539"/>
      <c r="AL25" s="539"/>
      <c r="AM25" s="539"/>
      <c r="AN25" s="539"/>
      <c r="AO25" s="539"/>
      <c r="AP25" s="539"/>
      <c r="AQ25" s="539"/>
      <c r="AR25" s="539"/>
      <c r="AS25" s="539"/>
      <c r="AT25" s="539"/>
      <c r="AU25" s="539"/>
      <c r="AV25" s="364"/>
      <c r="AW25" s="364"/>
      <c r="AX25" s="364"/>
      <c r="AY25" s="364"/>
      <c r="AZ25" s="364"/>
      <c r="BA25" s="364"/>
      <c r="BB25" s="364"/>
    </row>
    <row r="26" spans="1:54" s="37" customFormat="1" ht="24.95" customHeight="1" x14ac:dyDescent="0.15">
      <c r="A26" s="687" t="str">
        <f>IF(B26&lt;&gt;"",設定!$C$4,"")</f>
        <v/>
      </c>
      <c r="B26" s="253" t="str">
        <f t="shared" si="5"/>
        <v/>
      </c>
      <c r="C26" s="444">
        <f t="shared" si="6"/>
        <v>14</v>
      </c>
      <c r="D26" s="1144"/>
      <c r="E26" s="1145"/>
      <c r="F26" s="258"/>
      <c r="G26" s="449" t="str">
        <f>IFERROR(IF(F26="","",VLOOKUP(F26,国・地域!A:C,2,FALSE)),"正しい番号を入力してください")</f>
        <v/>
      </c>
      <c r="H26" s="450" t="str">
        <f>IFERROR(IF(F26="","",VLOOKUP(F26,国・地域!A:C,3,FALSE)),"正しい番号を入力してください")</f>
        <v/>
      </c>
      <c r="I26" s="324"/>
      <c r="J26" s="284"/>
      <c r="K26" s="290"/>
      <c r="L26" s="224"/>
      <c r="M26" s="279"/>
      <c r="N26" s="290"/>
      <c r="O26" s="217"/>
      <c r="P26" s="224"/>
      <c r="Q26" s="279"/>
      <c r="R26" s="266"/>
      <c r="S26" s="271"/>
      <c r="T26" s="271"/>
      <c r="U26" s="271"/>
      <c r="V26" s="271"/>
      <c r="W26" s="271"/>
      <c r="X26" s="271"/>
      <c r="Y26" s="271"/>
      <c r="Z26" s="271"/>
      <c r="AA26" s="331"/>
      <c r="AB26" s="294"/>
      <c r="AC26" s="105" t="str">
        <f t="shared" si="7"/>
        <v/>
      </c>
      <c r="AD26" s="540"/>
      <c r="AE26" s="513">
        <f t="shared" si="1"/>
        <v>0</v>
      </c>
      <c r="AF26" s="513">
        <f t="shared" si="2"/>
        <v>0</v>
      </c>
      <c r="AG26" s="513">
        <f t="shared" si="3"/>
        <v>0</v>
      </c>
      <c r="AH26" s="513">
        <f t="shared" si="4"/>
        <v>0</v>
      </c>
      <c r="AI26" s="513">
        <f t="shared" si="8"/>
        <v>0</v>
      </c>
      <c r="AJ26" s="539"/>
      <c r="AK26" s="539"/>
      <c r="AL26" s="539"/>
      <c r="AM26" s="539"/>
      <c r="AN26" s="539"/>
      <c r="AO26" s="539"/>
      <c r="AP26" s="539"/>
      <c r="AQ26" s="539"/>
      <c r="AR26" s="539"/>
      <c r="AS26" s="539"/>
      <c r="AT26" s="539"/>
      <c r="AU26" s="539"/>
      <c r="AV26" s="364"/>
      <c r="AW26" s="364"/>
      <c r="AX26" s="364"/>
      <c r="AY26" s="364"/>
      <c r="AZ26" s="364"/>
      <c r="BA26" s="364"/>
      <c r="BB26" s="364"/>
    </row>
    <row r="27" spans="1:54" s="37" customFormat="1" ht="24.95" customHeight="1" x14ac:dyDescent="0.15">
      <c r="A27" s="738" t="str">
        <f>IF(B27&lt;&gt;"",設定!$C$4,"")</f>
        <v/>
      </c>
      <c r="B27" s="254" t="str">
        <f t="shared" si="5"/>
        <v/>
      </c>
      <c r="C27" s="445">
        <f t="shared" si="6"/>
        <v>15</v>
      </c>
      <c r="D27" s="1148"/>
      <c r="E27" s="1149"/>
      <c r="F27" s="297"/>
      <c r="G27" s="451" t="str">
        <f>IFERROR(IF(F27="","",VLOOKUP(F27,国・地域!A:C,2,FALSE)),"正しい番号を入力してください")</f>
        <v/>
      </c>
      <c r="H27" s="452" t="str">
        <f>IFERROR(IF(F27="","",VLOOKUP(F27,国・地域!A:C,3,FALSE)),"正しい番号を入力してください")</f>
        <v/>
      </c>
      <c r="I27" s="325"/>
      <c r="J27" s="301"/>
      <c r="K27" s="302"/>
      <c r="L27" s="225"/>
      <c r="M27" s="300"/>
      <c r="N27" s="302"/>
      <c r="O27" s="218"/>
      <c r="P27" s="225"/>
      <c r="Q27" s="300"/>
      <c r="R27" s="298"/>
      <c r="S27" s="299"/>
      <c r="T27" s="299"/>
      <c r="U27" s="299"/>
      <c r="V27" s="299"/>
      <c r="W27" s="299"/>
      <c r="X27" s="299"/>
      <c r="Y27" s="299"/>
      <c r="Z27" s="299"/>
      <c r="AA27" s="332"/>
      <c r="AB27" s="303"/>
      <c r="AC27" s="105" t="str">
        <f t="shared" si="7"/>
        <v/>
      </c>
      <c r="AD27" s="540"/>
      <c r="AE27" s="513">
        <f t="shared" si="1"/>
        <v>0</v>
      </c>
      <c r="AF27" s="513">
        <f t="shared" si="2"/>
        <v>0</v>
      </c>
      <c r="AG27" s="513">
        <f t="shared" si="3"/>
        <v>0</v>
      </c>
      <c r="AH27" s="513">
        <f t="shared" si="4"/>
        <v>0</v>
      </c>
      <c r="AI27" s="513">
        <f t="shared" si="8"/>
        <v>0</v>
      </c>
      <c r="AJ27" s="539"/>
      <c r="AK27" s="539"/>
      <c r="AL27" s="539"/>
      <c r="AM27" s="539"/>
      <c r="AN27" s="539"/>
      <c r="AO27" s="539"/>
      <c r="AP27" s="539"/>
      <c r="AQ27" s="539"/>
      <c r="AR27" s="539"/>
      <c r="AS27" s="539"/>
      <c r="AT27" s="539"/>
      <c r="AU27" s="539"/>
      <c r="AV27" s="364"/>
      <c r="AW27" s="364"/>
      <c r="AX27" s="364"/>
      <c r="AY27" s="364"/>
      <c r="AZ27" s="364"/>
      <c r="BA27" s="364"/>
      <c r="BB27" s="364"/>
    </row>
    <row r="28" spans="1:54" s="37" customFormat="1" ht="24.95" customHeight="1" x14ac:dyDescent="0.15">
      <c r="A28" s="739" t="str">
        <f>IF(B28&lt;&gt;"",設定!$C$4,"")</f>
        <v/>
      </c>
      <c r="B28" s="731" t="str">
        <f t="shared" si="5"/>
        <v/>
      </c>
      <c r="C28" s="376">
        <f t="shared" si="6"/>
        <v>16</v>
      </c>
      <c r="D28" s="1146"/>
      <c r="E28" s="1147"/>
      <c r="F28" s="311"/>
      <c r="G28" s="453" t="str">
        <f>IFERROR(IF(F28="","",VLOOKUP(F28,国・地域!A:C,2,FALSE)),"正しい番号を入力してください")</f>
        <v/>
      </c>
      <c r="H28" s="454" t="str">
        <f>IFERROR(IF(F28="","",VLOOKUP(F28,国・地域!A:C,3,FALSE)),"正しい番号を入力してください")</f>
        <v/>
      </c>
      <c r="I28" s="326"/>
      <c r="J28" s="315"/>
      <c r="K28" s="316"/>
      <c r="L28" s="226"/>
      <c r="M28" s="314"/>
      <c r="N28" s="316"/>
      <c r="O28" s="219"/>
      <c r="P28" s="226"/>
      <c r="Q28" s="314"/>
      <c r="R28" s="312"/>
      <c r="S28" s="313"/>
      <c r="T28" s="313"/>
      <c r="U28" s="313"/>
      <c r="V28" s="313"/>
      <c r="W28" s="313"/>
      <c r="X28" s="313"/>
      <c r="Y28" s="313"/>
      <c r="Z28" s="313"/>
      <c r="AA28" s="333"/>
      <c r="AB28" s="317"/>
      <c r="AC28" s="105" t="str">
        <f t="shared" si="7"/>
        <v/>
      </c>
      <c r="AD28" s="540"/>
      <c r="AE28" s="513">
        <f t="shared" si="1"/>
        <v>0</v>
      </c>
      <c r="AF28" s="513">
        <f t="shared" si="2"/>
        <v>0</v>
      </c>
      <c r="AG28" s="513">
        <f t="shared" si="3"/>
        <v>0</v>
      </c>
      <c r="AH28" s="513">
        <f t="shared" si="4"/>
        <v>0</v>
      </c>
      <c r="AI28" s="513">
        <f t="shared" si="8"/>
        <v>0</v>
      </c>
      <c r="AJ28" s="539"/>
      <c r="AK28" s="539"/>
      <c r="AL28" s="539"/>
      <c r="AM28" s="539"/>
      <c r="AN28" s="539"/>
      <c r="AO28" s="539"/>
      <c r="AP28" s="539"/>
      <c r="AQ28" s="539"/>
      <c r="AR28" s="539"/>
      <c r="AS28" s="539"/>
      <c r="AT28" s="539"/>
      <c r="AU28" s="539"/>
      <c r="AV28" s="364"/>
      <c r="AW28" s="364"/>
      <c r="AX28" s="364"/>
      <c r="AY28" s="364"/>
      <c r="AZ28" s="364"/>
      <c r="BA28" s="364"/>
      <c r="BB28" s="364"/>
    </row>
    <row r="29" spans="1:54" s="37" customFormat="1" ht="24.95" customHeight="1" x14ac:dyDescent="0.15">
      <c r="A29" s="687" t="str">
        <f>IF(B29&lt;&gt;"",設定!$C$4,"")</f>
        <v/>
      </c>
      <c r="B29" s="253" t="str">
        <f t="shared" si="5"/>
        <v/>
      </c>
      <c r="C29" s="444">
        <f t="shared" si="6"/>
        <v>17</v>
      </c>
      <c r="D29" s="1144"/>
      <c r="E29" s="1145"/>
      <c r="F29" s="258"/>
      <c r="G29" s="449" t="str">
        <f>IFERROR(IF(F29="","",VLOOKUP(F29,国・地域!A:C,2,FALSE)),"正しい番号を入力してください")</f>
        <v/>
      </c>
      <c r="H29" s="450" t="str">
        <f>IFERROR(IF(F29="","",VLOOKUP(F29,国・地域!A:C,3,FALSE)),"正しい番号を入力してください")</f>
        <v/>
      </c>
      <c r="I29" s="324"/>
      <c r="J29" s="284"/>
      <c r="K29" s="290"/>
      <c r="L29" s="224"/>
      <c r="M29" s="279"/>
      <c r="N29" s="290"/>
      <c r="O29" s="217"/>
      <c r="P29" s="224"/>
      <c r="Q29" s="279"/>
      <c r="R29" s="266"/>
      <c r="S29" s="271"/>
      <c r="T29" s="271"/>
      <c r="U29" s="271"/>
      <c r="V29" s="271"/>
      <c r="W29" s="271"/>
      <c r="X29" s="271"/>
      <c r="Y29" s="271"/>
      <c r="Z29" s="271"/>
      <c r="AA29" s="331"/>
      <c r="AB29" s="294"/>
      <c r="AC29" s="105" t="str">
        <f t="shared" si="7"/>
        <v/>
      </c>
      <c r="AD29" s="540"/>
      <c r="AE29" s="513">
        <f t="shared" si="1"/>
        <v>0</v>
      </c>
      <c r="AF29" s="513">
        <f t="shared" si="2"/>
        <v>0</v>
      </c>
      <c r="AG29" s="513">
        <f t="shared" si="3"/>
        <v>0</v>
      </c>
      <c r="AH29" s="513">
        <f t="shared" si="4"/>
        <v>0</v>
      </c>
      <c r="AI29" s="513">
        <f t="shared" si="8"/>
        <v>0</v>
      </c>
      <c r="AJ29" s="539"/>
      <c r="AK29" s="539"/>
      <c r="AL29" s="539"/>
      <c r="AM29" s="539"/>
      <c r="AN29" s="539"/>
      <c r="AO29" s="539"/>
      <c r="AP29" s="539"/>
      <c r="AQ29" s="539"/>
      <c r="AR29" s="539"/>
      <c r="AS29" s="539"/>
      <c r="AT29" s="539"/>
      <c r="AU29" s="539"/>
      <c r="AV29" s="364"/>
      <c r="AW29" s="364"/>
      <c r="AX29" s="364"/>
      <c r="AY29" s="364"/>
      <c r="AZ29" s="364"/>
      <c r="BA29" s="364"/>
      <c r="BB29" s="364"/>
    </row>
    <row r="30" spans="1:54" s="37" customFormat="1" ht="24.95" customHeight="1" x14ac:dyDescent="0.15">
      <c r="A30" s="687" t="str">
        <f>IF(B30&lt;&gt;"",設定!$C$4,"")</f>
        <v/>
      </c>
      <c r="B30" s="253" t="str">
        <f t="shared" si="5"/>
        <v/>
      </c>
      <c r="C30" s="444">
        <f t="shared" si="6"/>
        <v>18</v>
      </c>
      <c r="D30" s="1144"/>
      <c r="E30" s="1145"/>
      <c r="F30" s="258"/>
      <c r="G30" s="449" t="str">
        <f>IFERROR(IF(F30="","",VLOOKUP(F30,国・地域!A:C,2,FALSE)),"正しい番号を入力してください")</f>
        <v/>
      </c>
      <c r="H30" s="450" t="str">
        <f>IFERROR(IF(F30="","",VLOOKUP(F30,国・地域!A:C,3,FALSE)),"正しい番号を入力してください")</f>
        <v/>
      </c>
      <c r="I30" s="324"/>
      <c r="J30" s="284"/>
      <c r="K30" s="290"/>
      <c r="L30" s="224"/>
      <c r="M30" s="279"/>
      <c r="N30" s="290"/>
      <c r="O30" s="217"/>
      <c r="P30" s="224"/>
      <c r="Q30" s="279"/>
      <c r="R30" s="266"/>
      <c r="S30" s="271"/>
      <c r="T30" s="271"/>
      <c r="U30" s="271"/>
      <c r="V30" s="271"/>
      <c r="W30" s="271"/>
      <c r="X30" s="271"/>
      <c r="Y30" s="271"/>
      <c r="Z30" s="271"/>
      <c r="AA30" s="331"/>
      <c r="AB30" s="294"/>
      <c r="AC30" s="105" t="str">
        <f t="shared" si="7"/>
        <v/>
      </c>
      <c r="AD30" s="540"/>
      <c r="AE30" s="513">
        <f t="shared" si="1"/>
        <v>0</v>
      </c>
      <c r="AF30" s="513">
        <f t="shared" si="2"/>
        <v>0</v>
      </c>
      <c r="AG30" s="513">
        <f t="shared" si="3"/>
        <v>0</v>
      </c>
      <c r="AH30" s="513">
        <f t="shared" si="4"/>
        <v>0</v>
      </c>
      <c r="AI30" s="513">
        <f t="shared" si="8"/>
        <v>0</v>
      </c>
      <c r="AJ30" s="539"/>
      <c r="AK30" s="539"/>
      <c r="AL30" s="539"/>
      <c r="AM30" s="539"/>
      <c r="AN30" s="539"/>
      <c r="AO30" s="539"/>
      <c r="AP30" s="539"/>
      <c r="AQ30" s="539"/>
      <c r="AR30" s="539"/>
      <c r="AS30" s="539"/>
      <c r="AT30" s="539"/>
      <c r="AU30" s="539"/>
      <c r="AV30" s="364"/>
      <c r="AW30" s="364"/>
      <c r="AX30" s="364"/>
      <c r="AY30" s="364"/>
      <c r="AZ30" s="364"/>
      <c r="BA30" s="364"/>
      <c r="BB30" s="364"/>
    </row>
    <row r="31" spans="1:54" s="37" customFormat="1" ht="24.95" customHeight="1" x14ac:dyDescent="0.15">
      <c r="A31" s="687" t="str">
        <f>IF(B31&lt;&gt;"",設定!$C$4,"")</f>
        <v/>
      </c>
      <c r="B31" s="253" t="str">
        <f t="shared" si="5"/>
        <v/>
      </c>
      <c r="C31" s="444">
        <f t="shared" si="6"/>
        <v>19</v>
      </c>
      <c r="D31" s="1144"/>
      <c r="E31" s="1145"/>
      <c r="F31" s="258"/>
      <c r="G31" s="449" t="str">
        <f>IFERROR(IF(F31="","",VLOOKUP(F31,国・地域!A:C,2,FALSE)),"正しい番号を入力してください")</f>
        <v/>
      </c>
      <c r="H31" s="450" t="str">
        <f>IFERROR(IF(F31="","",VLOOKUP(F31,国・地域!A:C,3,FALSE)),"正しい番号を入力してください")</f>
        <v/>
      </c>
      <c r="I31" s="324"/>
      <c r="J31" s="284"/>
      <c r="K31" s="290"/>
      <c r="L31" s="224"/>
      <c r="M31" s="279"/>
      <c r="N31" s="290"/>
      <c r="O31" s="217"/>
      <c r="P31" s="224"/>
      <c r="Q31" s="279"/>
      <c r="R31" s="266"/>
      <c r="S31" s="271"/>
      <c r="T31" s="271"/>
      <c r="U31" s="271"/>
      <c r="V31" s="271"/>
      <c r="W31" s="271"/>
      <c r="X31" s="271"/>
      <c r="Y31" s="271"/>
      <c r="Z31" s="271"/>
      <c r="AA31" s="331"/>
      <c r="AB31" s="294"/>
      <c r="AC31" s="105" t="str">
        <f t="shared" si="7"/>
        <v/>
      </c>
      <c r="AD31" s="540"/>
      <c r="AE31" s="513">
        <f t="shared" si="1"/>
        <v>0</v>
      </c>
      <c r="AF31" s="513">
        <f t="shared" si="2"/>
        <v>0</v>
      </c>
      <c r="AG31" s="513">
        <f t="shared" si="3"/>
        <v>0</v>
      </c>
      <c r="AH31" s="513">
        <f t="shared" si="4"/>
        <v>0</v>
      </c>
      <c r="AI31" s="513">
        <f t="shared" si="8"/>
        <v>0</v>
      </c>
      <c r="AJ31" s="539"/>
      <c r="AK31" s="539"/>
      <c r="AL31" s="539"/>
      <c r="AM31" s="539"/>
      <c r="AN31" s="539"/>
      <c r="AO31" s="539"/>
      <c r="AP31" s="539"/>
      <c r="AQ31" s="539"/>
      <c r="AR31" s="539"/>
      <c r="AS31" s="539"/>
      <c r="AT31" s="539"/>
      <c r="AU31" s="539"/>
      <c r="AV31" s="364"/>
      <c r="AW31" s="364"/>
      <c r="AX31" s="364"/>
      <c r="AY31" s="364"/>
      <c r="AZ31" s="364"/>
      <c r="BA31" s="364"/>
      <c r="BB31" s="364"/>
    </row>
    <row r="32" spans="1:54" s="37" customFormat="1" ht="24.95" customHeight="1" x14ac:dyDescent="0.15">
      <c r="A32" s="738" t="str">
        <f>IF(B32&lt;&gt;"",設定!$C$4,"")</f>
        <v/>
      </c>
      <c r="B32" s="254" t="str">
        <f t="shared" si="5"/>
        <v/>
      </c>
      <c r="C32" s="445">
        <f t="shared" si="6"/>
        <v>20</v>
      </c>
      <c r="D32" s="1148"/>
      <c r="E32" s="1149"/>
      <c r="F32" s="259"/>
      <c r="G32" s="455" t="str">
        <f>IFERROR(IF(F32="","",VLOOKUP(F32,国・地域!A:C,2,FALSE)),"正しい番号を入力してください")</f>
        <v/>
      </c>
      <c r="H32" s="456" t="str">
        <f>IFERROR(IF(F32="","",VLOOKUP(F32,国・地域!A:C,3,FALSE)),"正しい番号を入力してください")</f>
        <v/>
      </c>
      <c r="I32" s="327"/>
      <c r="J32" s="285"/>
      <c r="K32" s="291"/>
      <c r="L32" s="227"/>
      <c r="M32" s="280"/>
      <c r="N32" s="291"/>
      <c r="O32" s="220"/>
      <c r="P32" s="227"/>
      <c r="Q32" s="280"/>
      <c r="R32" s="267"/>
      <c r="S32" s="272"/>
      <c r="T32" s="272"/>
      <c r="U32" s="272"/>
      <c r="V32" s="272"/>
      <c r="W32" s="272"/>
      <c r="X32" s="272"/>
      <c r="Y32" s="272"/>
      <c r="Z32" s="272"/>
      <c r="AA32" s="334"/>
      <c r="AB32" s="295"/>
      <c r="AC32" s="105" t="str">
        <f t="shared" si="7"/>
        <v/>
      </c>
      <c r="AD32" s="540"/>
      <c r="AE32" s="513">
        <f t="shared" si="1"/>
        <v>0</v>
      </c>
      <c r="AF32" s="513">
        <f t="shared" si="2"/>
        <v>0</v>
      </c>
      <c r="AG32" s="513">
        <f t="shared" si="3"/>
        <v>0</v>
      </c>
      <c r="AH32" s="513">
        <f t="shared" si="4"/>
        <v>0</v>
      </c>
      <c r="AI32" s="513">
        <f t="shared" si="8"/>
        <v>0</v>
      </c>
      <c r="AJ32" s="539"/>
      <c r="AK32" s="539"/>
      <c r="AL32" s="539"/>
      <c r="AM32" s="539"/>
      <c r="AN32" s="539"/>
      <c r="AO32" s="539"/>
      <c r="AP32" s="539"/>
      <c r="AQ32" s="539"/>
      <c r="AR32" s="539"/>
      <c r="AS32" s="539"/>
      <c r="AT32" s="539"/>
      <c r="AU32" s="539"/>
      <c r="AV32" s="364"/>
      <c r="AW32" s="364"/>
      <c r="AX32" s="364"/>
      <c r="AY32" s="364"/>
      <c r="AZ32" s="364"/>
      <c r="BA32" s="364"/>
      <c r="BB32" s="364"/>
    </row>
    <row r="33" spans="1:54" s="37" customFormat="1" ht="24.95" customHeight="1" x14ac:dyDescent="0.15">
      <c r="A33" s="739" t="str">
        <f>IF(B33&lt;&gt;"",設定!$C$4,"")</f>
        <v/>
      </c>
      <c r="B33" s="731" t="str">
        <f t="shared" si="5"/>
        <v/>
      </c>
      <c r="C33" s="376">
        <f t="shared" si="6"/>
        <v>21</v>
      </c>
      <c r="D33" s="1146"/>
      <c r="E33" s="1147"/>
      <c r="F33" s="304"/>
      <c r="G33" s="457" t="str">
        <f>IFERROR(IF(F33="","",VLOOKUP(F33,国・地域!A:C,2,FALSE)),"正しい番号を入力してください")</f>
        <v/>
      </c>
      <c r="H33" s="458" t="str">
        <f>IFERROR(IF(F33="","",VLOOKUP(F33,国・地域!A:C,3,FALSE)),"正しい番号を入力してください")</f>
        <v/>
      </c>
      <c r="I33" s="328"/>
      <c r="J33" s="308"/>
      <c r="K33" s="309"/>
      <c r="L33" s="228"/>
      <c r="M33" s="307"/>
      <c r="N33" s="309"/>
      <c r="O33" s="221"/>
      <c r="P33" s="228"/>
      <c r="Q33" s="307"/>
      <c r="R33" s="305"/>
      <c r="S33" s="306"/>
      <c r="T33" s="306"/>
      <c r="U33" s="306"/>
      <c r="V33" s="306"/>
      <c r="W33" s="306"/>
      <c r="X33" s="306"/>
      <c r="Y33" s="306"/>
      <c r="Z33" s="306"/>
      <c r="AA33" s="335"/>
      <c r="AB33" s="310"/>
      <c r="AC33" s="105" t="str">
        <f t="shared" si="7"/>
        <v/>
      </c>
      <c r="AD33" s="540"/>
      <c r="AE33" s="513">
        <f t="shared" si="1"/>
        <v>0</v>
      </c>
      <c r="AF33" s="513">
        <f t="shared" si="2"/>
        <v>0</v>
      </c>
      <c r="AG33" s="513">
        <f t="shared" si="3"/>
        <v>0</v>
      </c>
      <c r="AH33" s="513">
        <f t="shared" si="4"/>
        <v>0</v>
      </c>
      <c r="AI33" s="513">
        <f t="shared" si="8"/>
        <v>0</v>
      </c>
      <c r="AJ33" s="539"/>
      <c r="AK33" s="539"/>
      <c r="AL33" s="539"/>
      <c r="AM33" s="539"/>
      <c r="AN33" s="539"/>
      <c r="AO33" s="539"/>
      <c r="AP33" s="539"/>
      <c r="AQ33" s="539"/>
      <c r="AR33" s="539"/>
      <c r="AS33" s="539"/>
      <c r="AT33" s="539"/>
      <c r="AU33" s="539"/>
      <c r="AV33" s="364"/>
      <c r="AW33" s="364"/>
      <c r="AX33" s="364"/>
      <c r="AY33" s="364"/>
      <c r="AZ33" s="364"/>
      <c r="BA33" s="364"/>
      <c r="BB33" s="364"/>
    </row>
    <row r="34" spans="1:54" s="37" customFormat="1" ht="24.95" customHeight="1" x14ac:dyDescent="0.15">
      <c r="A34" s="687" t="str">
        <f>IF(B34&lt;&gt;"",設定!$C$4,"")</f>
        <v/>
      </c>
      <c r="B34" s="253" t="str">
        <f t="shared" si="5"/>
        <v/>
      </c>
      <c r="C34" s="444">
        <f t="shared" si="6"/>
        <v>22</v>
      </c>
      <c r="D34" s="1144"/>
      <c r="E34" s="1145"/>
      <c r="F34" s="258"/>
      <c r="G34" s="449" t="str">
        <f>IFERROR(IF(F34="","",VLOOKUP(F34,国・地域!A:C,2,FALSE)),"正しい番号を入力してください")</f>
        <v/>
      </c>
      <c r="H34" s="450" t="str">
        <f>IFERROR(IF(F34="","",VLOOKUP(F34,国・地域!A:C,3,FALSE)),"正しい番号を入力してください")</f>
        <v/>
      </c>
      <c r="I34" s="324"/>
      <c r="J34" s="284"/>
      <c r="K34" s="290"/>
      <c r="L34" s="224"/>
      <c r="M34" s="279"/>
      <c r="N34" s="290"/>
      <c r="O34" s="217"/>
      <c r="P34" s="224"/>
      <c r="Q34" s="279"/>
      <c r="R34" s="266"/>
      <c r="S34" s="271"/>
      <c r="T34" s="271"/>
      <c r="U34" s="271"/>
      <c r="V34" s="271"/>
      <c r="W34" s="271"/>
      <c r="X34" s="271"/>
      <c r="Y34" s="271"/>
      <c r="Z34" s="271"/>
      <c r="AA34" s="331"/>
      <c r="AB34" s="294"/>
      <c r="AC34" s="105" t="str">
        <f t="shared" si="7"/>
        <v/>
      </c>
      <c r="AD34" s="540"/>
      <c r="AE34" s="513">
        <f t="shared" si="1"/>
        <v>0</v>
      </c>
      <c r="AF34" s="513">
        <f t="shared" si="2"/>
        <v>0</v>
      </c>
      <c r="AG34" s="513">
        <f t="shared" si="3"/>
        <v>0</v>
      </c>
      <c r="AH34" s="513">
        <f t="shared" si="4"/>
        <v>0</v>
      </c>
      <c r="AI34" s="513">
        <f t="shared" si="8"/>
        <v>0</v>
      </c>
      <c r="AJ34" s="539"/>
      <c r="AK34" s="539"/>
      <c r="AL34" s="539"/>
      <c r="AM34" s="539"/>
      <c r="AN34" s="539"/>
      <c r="AO34" s="539"/>
      <c r="AP34" s="539"/>
      <c r="AQ34" s="539"/>
      <c r="AR34" s="539"/>
      <c r="AS34" s="539"/>
      <c r="AT34" s="539"/>
      <c r="AU34" s="539"/>
      <c r="AV34" s="364"/>
      <c r="AW34" s="364"/>
      <c r="AX34" s="364"/>
      <c r="AY34" s="364"/>
      <c r="AZ34" s="364"/>
      <c r="BA34" s="364"/>
      <c r="BB34" s="364"/>
    </row>
    <row r="35" spans="1:54" s="37" customFormat="1" ht="24.95" customHeight="1" x14ac:dyDescent="0.15">
      <c r="A35" s="687" t="str">
        <f>IF(B35&lt;&gt;"",設定!$C$4,"")</f>
        <v/>
      </c>
      <c r="B35" s="253" t="str">
        <f t="shared" si="5"/>
        <v/>
      </c>
      <c r="C35" s="444">
        <f t="shared" si="6"/>
        <v>23</v>
      </c>
      <c r="D35" s="1144"/>
      <c r="E35" s="1145"/>
      <c r="F35" s="258"/>
      <c r="G35" s="449" t="str">
        <f>IFERROR(IF(F35="","",VLOOKUP(F35,国・地域!A:C,2,FALSE)),"正しい番号を入力してください")</f>
        <v/>
      </c>
      <c r="H35" s="450" t="str">
        <f>IFERROR(IF(F35="","",VLOOKUP(F35,国・地域!A:C,3,FALSE)),"正しい番号を入力してください")</f>
        <v/>
      </c>
      <c r="I35" s="324"/>
      <c r="J35" s="284"/>
      <c r="K35" s="290"/>
      <c r="L35" s="224"/>
      <c r="M35" s="279"/>
      <c r="N35" s="290"/>
      <c r="O35" s="217"/>
      <c r="P35" s="224"/>
      <c r="Q35" s="279"/>
      <c r="R35" s="266"/>
      <c r="S35" s="271"/>
      <c r="T35" s="271"/>
      <c r="U35" s="271"/>
      <c r="V35" s="271"/>
      <c r="W35" s="271"/>
      <c r="X35" s="271"/>
      <c r="Y35" s="271"/>
      <c r="Z35" s="271"/>
      <c r="AA35" s="331"/>
      <c r="AB35" s="294"/>
      <c r="AC35" s="105" t="str">
        <f t="shared" si="7"/>
        <v/>
      </c>
      <c r="AD35" s="540"/>
      <c r="AE35" s="513">
        <f t="shared" si="1"/>
        <v>0</v>
      </c>
      <c r="AF35" s="513">
        <f t="shared" si="2"/>
        <v>0</v>
      </c>
      <c r="AG35" s="513">
        <f t="shared" si="3"/>
        <v>0</v>
      </c>
      <c r="AH35" s="513">
        <f t="shared" si="4"/>
        <v>0</v>
      </c>
      <c r="AI35" s="513">
        <f t="shared" si="8"/>
        <v>0</v>
      </c>
      <c r="AJ35" s="539"/>
      <c r="AK35" s="539"/>
      <c r="AL35" s="539"/>
      <c r="AM35" s="539"/>
      <c r="AN35" s="539"/>
      <c r="AO35" s="539"/>
      <c r="AP35" s="539"/>
      <c r="AQ35" s="539"/>
      <c r="AR35" s="539"/>
      <c r="AS35" s="539"/>
      <c r="AT35" s="539"/>
      <c r="AU35" s="539"/>
      <c r="AV35" s="364"/>
      <c r="AW35" s="364"/>
      <c r="AX35" s="364"/>
      <c r="AY35" s="364"/>
      <c r="AZ35" s="364"/>
      <c r="BA35" s="364"/>
      <c r="BB35" s="364"/>
    </row>
    <row r="36" spans="1:54" s="37" customFormat="1" ht="24.95" customHeight="1" x14ac:dyDescent="0.15">
      <c r="A36" s="687" t="str">
        <f>IF(B36&lt;&gt;"",設定!$C$4,"")</f>
        <v/>
      </c>
      <c r="B36" s="253" t="str">
        <f t="shared" si="5"/>
        <v/>
      </c>
      <c r="C36" s="444">
        <f t="shared" si="6"/>
        <v>24</v>
      </c>
      <c r="D36" s="1144"/>
      <c r="E36" s="1145"/>
      <c r="F36" s="258"/>
      <c r="G36" s="449" t="str">
        <f>IFERROR(IF(F36="","",VLOOKUP(F36,国・地域!A:C,2,FALSE)),"正しい番号を入力してください")</f>
        <v/>
      </c>
      <c r="H36" s="450" t="str">
        <f>IFERROR(IF(F36="","",VLOOKUP(F36,国・地域!A:C,3,FALSE)),"正しい番号を入力してください")</f>
        <v/>
      </c>
      <c r="I36" s="324"/>
      <c r="J36" s="284"/>
      <c r="K36" s="290"/>
      <c r="L36" s="224"/>
      <c r="M36" s="279"/>
      <c r="N36" s="290"/>
      <c r="O36" s="217"/>
      <c r="P36" s="224"/>
      <c r="Q36" s="279"/>
      <c r="R36" s="266"/>
      <c r="S36" s="271"/>
      <c r="T36" s="271"/>
      <c r="U36" s="271"/>
      <c r="V36" s="271"/>
      <c r="W36" s="271"/>
      <c r="X36" s="271"/>
      <c r="Y36" s="271"/>
      <c r="Z36" s="271"/>
      <c r="AA36" s="331"/>
      <c r="AB36" s="294"/>
      <c r="AC36" s="105" t="str">
        <f t="shared" si="7"/>
        <v/>
      </c>
      <c r="AD36" s="540"/>
      <c r="AE36" s="513">
        <f t="shared" si="1"/>
        <v>0</v>
      </c>
      <c r="AF36" s="513">
        <f t="shared" si="2"/>
        <v>0</v>
      </c>
      <c r="AG36" s="513">
        <f t="shared" si="3"/>
        <v>0</v>
      </c>
      <c r="AH36" s="513">
        <f t="shared" si="4"/>
        <v>0</v>
      </c>
      <c r="AI36" s="513">
        <f t="shared" si="8"/>
        <v>0</v>
      </c>
      <c r="AJ36" s="539"/>
      <c r="AK36" s="539"/>
      <c r="AL36" s="539"/>
      <c r="AM36" s="539"/>
      <c r="AN36" s="539"/>
      <c r="AO36" s="539"/>
      <c r="AP36" s="539"/>
      <c r="AQ36" s="539"/>
      <c r="AR36" s="539"/>
      <c r="AS36" s="539"/>
      <c r="AT36" s="539"/>
      <c r="AU36" s="539"/>
      <c r="AV36" s="364"/>
      <c r="AW36" s="364"/>
      <c r="AX36" s="364"/>
      <c r="AY36" s="364"/>
      <c r="AZ36" s="364"/>
      <c r="BA36" s="364"/>
      <c r="BB36" s="364"/>
    </row>
    <row r="37" spans="1:54" s="37" customFormat="1" ht="24.95" customHeight="1" x14ac:dyDescent="0.15">
      <c r="A37" s="738" t="str">
        <f>IF(B37&lt;&gt;"",設定!$C$4,"")</f>
        <v/>
      </c>
      <c r="B37" s="254" t="str">
        <f t="shared" si="5"/>
        <v/>
      </c>
      <c r="C37" s="445">
        <f t="shared" si="6"/>
        <v>25</v>
      </c>
      <c r="D37" s="1148"/>
      <c r="E37" s="1149"/>
      <c r="F37" s="297"/>
      <c r="G37" s="451" t="str">
        <f>IFERROR(IF(F37="","",VLOOKUP(F37,国・地域!A:C,2,FALSE)),"正しい番号を入力してください")</f>
        <v/>
      </c>
      <c r="H37" s="452" t="str">
        <f>IFERROR(IF(F37="","",VLOOKUP(F37,国・地域!A:C,3,FALSE)),"正しい番号を入力してください")</f>
        <v/>
      </c>
      <c r="I37" s="325"/>
      <c r="J37" s="301"/>
      <c r="K37" s="302"/>
      <c r="L37" s="225"/>
      <c r="M37" s="300"/>
      <c r="N37" s="302"/>
      <c r="O37" s="218"/>
      <c r="P37" s="225"/>
      <c r="Q37" s="300"/>
      <c r="R37" s="298"/>
      <c r="S37" s="299"/>
      <c r="T37" s="299"/>
      <c r="U37" s="299"/>
      <c r="V37" s="299"/>
      <c r="W37" s="299"/>
      <c r="X37" s="299"/>
      <c r="Y37" s="299"/>
      <c r="Z37" s="299"/>
      <c r="AA37" s="332"/>
      <c r="AB37" s="303"/>
      <c r="AC37" s="105" t="str">
        <f t="shared" si="7"/>
        <v/>
      </c>
      <c r="AD37" s="540"/>
      <c r="AE37" s="513">
        <f t="shared" si="1"/>
        <v>0</v>
      </c>
      <c r="AF37" s="513">
        <f t="shared" si="2"/>
        <v>0</v>
      </c>
      <c r="AG37" s="513">
        <f t="shared" si="3"/>
        <v>0</v>
      </c>
      <c r="AH37" s="513">
        <f t="shared" si="4"/>
        <v>0</v>
      </c>
      <c r="AI37" s="513">
        <f t="shared" si="8"/>
        <v>0</v>
      </c>
      <c r="AJ37" s="539"/>
      <c r="AK37" s="539"/>
      <c r="AL37" s="539"/>
      <c r="AM37" s="539"/>
      <c r="AN37" s="539"/>
      <c r="AO37" s="539"/>
      <c r="AP37" s="539"/>
      <c r="AQ37" s="539"/>
      <c r="AR37" s="539"/>
      <c r="AS37" s="539"/>
      <c r="AT37" s="539"/>
      <c r="AU37" s="539"/>
      <c r="AV37" s="364"/>
      <c r="AW37" s="364"/>
      <c r="AX37" s="364"/>
      <c r="AY37" s="364"/>
      <c r="AZ37" s="364"/>
      <c r="BA37" s="364"/>
      <c r="BB37" s="364"/>
    </row>
    <row r="38" spans="1:54" s="37" customFormat="1" ht="24.95" customHeight="1" x14ac:dyDescent="0.15">
      <c r="A38" s="739" t="str">
        <f>IF(B38&lt;&gt;"",設定!$C$4,"")</f>
        <v/>
      </c>
      <c r="B38" s="731" t="str">
        <f t="shared" si="5"/>
        <v/>
      </c>
      <c r="C38" s="376">
        <f t="shared" si="6"/>
        <v>26</v>
      </c>
      <c r="D38" s="1146"/>
      <c r="E38" s="1147"/>
      <c r="F38" s="311"/>
      <c r="G38" s="453" t="str">
        <f>IFERROR(IF(F38="","",VLOOKUP(F38,国・地域!A:C,2,FALSE)),"正しい番号を入力してください")</f>
        <v/>
      </c>
      <c r="H38" s="454" t="str">
        <f>IFERROR(IF(F38="","",VLOOKUP(F38,国・地域!A:C,3,FALSE)),"正しい番号を入力してください")</f>
        <v/>
      </c>
      <c r="I38" s="326"/>
      <c r="J38" s="315"/>
      <c r="K38" s="316"/>
      <c r="L38" s="226"/>
      <c r="M38" s="314"/>
      <c r="N38" s="316"/>
      <c r="O38" s="219"/>
      <c r="P38" s="226"/>
      <c r="Q38" s="314"/>
      <c r="R38" s="312"/>
      <c r="S38" s="313"/>
      <c r="T38" s="313"/>
      <c r="U38" s="313"/>
      <c r="V38" s="313"/>
      <c r="W38" s="313"/>
      <c r="X38" s="313"/>
      <c r="Y38" s="313"/>
      <c r="Z38" s="313"/>
      <c r="AA38" s="333"/>
      <c r="AB38" s="317"/>
      <c r="AC38" s="105" t="str">
        <f t="shared" si="7"/>
        <v/>
      </c>
      <c r="AD38" s="540"/>
      <c r="AE38" s="513">
        <f t="shared" si="1"/>
        <v>0</v>
      </c>
      <c r="AF38" s="513">
        <f t="shared" si="2"/>
        <v>0</v>
      </c>
      <c r="AG38" s="513">
        <f t="shared" si="3"/>
        <v>0</v>
      </c>
      <c r="AH38" s="513">
        <f t="shared" si="4"/>
        <v>0</v>
      </c>
      <c r="AI38" s="513">
        <f t="shared" si="8"/>
        <v>0</v>
      </c>
      <c r="AJ38" s="539"/>
      <c r="AK38" s="539"/>
      <c r="AL38" s="539"/>
      <c r="AM38" s="539"/>
      <c r="AN38" s="539"/>
      <c r="AO38" s="539"/>
      <c r="AP38" s="539"/>
      <c r="AQ38" s="539"/>
      <c r="AR38" s="539"/>
      <c r="AS38" s="539"/>
      <c r="AT38" s="539"/>
      <c r="AU38" s="539"/>
      <c r="AV38" s="364"/>
      <c r="AW38" s="364"/>
      <c r="AX38" s="364"/>
      <c r="AY38" s="364"/>
      <c r="AZ38" s="364"/>
      <c r="BA38" s="364"/>
      <c r="BB38" s="364"/>
    </row>
    <row r="39" spans="1:54" s="37" customFormat="1" ht="24.95" customHeight="1" x14ac:dyDescent="0.15">
      <c r="A39" s="687" t="str">
        <f>IF(B39&lt;&gt;"",設定!$C$4,"")</f>
        <v/>
      </c>
      <c r="B39" s="253" t="str">
        <f t="shared" si="5"/>
        <v/>
      </c>
      <c r="C39" s="444">
        <f t="shared" si="6"/>
        <v>27</v>
      </c>
      <c r="D39" s="1144"/>
      <c r="E39" s="1145"/>
      <c r="F39" s="258"/>
      <c r="G39" s="449" t="str">
        <f>IFERROR(IF(F39="","",VLOOKUP(F39,国・地域!A:C,2,FALSE)),"正しい番号を入力してください")</f>
        <v/>
      </c>
      <c r="H39" s="450" t="str">
        <f>IFERROR(IF(F39="","",VLOOKUP(F39,国・地域!A:C,3,FALSE)),"正しい番号を入力してください")</f>
        <v/>
      </c>
      <c r="I39" s="324"/>
      <c r="J39" s="284"/>
      <c r="K39" s="290"/>
      <c r="L39" s="224"/>
      <c r="M39" s="279"/>
      <c r="N39" s="290"/>
      <c r="O39" s="217"/>
      <c r="P39" s="224"/>
      <c r="Q39" s="279"/>
      <c r="R39" s="266"/>
      <c r="S39" s="271"/>
      <c r="T39" s="271"/>
      <c r="U39" s="271"/>
      <c r="V39" s="271"/>
      <c r="W39" s="271"/>
      <c r="X39" s="271"/>
      <c r="Y39" s="271"/>
      <c r="Z39" s="271"/>
      <c r="AA39" s="331"/>
      <c r="AB39" s="294"/>
      <c r="AC39" s="105" t="str">
        <f t="shared" si="7"/>
        <v/>
      </c>
      <c r="AD39" s="540"/>
      <c r="AE39" s="513">
        <f t="shared" si="1"/>
        <v>0</v>
      </c>
      <c r="AF39" s="513">
        <f t="shared" si="2"/>
        <v>0</v>
      </c>
      <c r="AG39" s="513">
        <f t="shared" si="3"/>
        <v>0</v>
      </c>
      <c r="AH39" s="513">
        <f t="shared" si="4"/>
        <v>0</v>
      </c>
      <c r="AI39" s="513">
        <f t="shared" si="8"/>
        <v>0</v>
      </c>
      <c r="AJ39" s="539"/>
      <c r="AK39" s="539"/>
      <c r="AL39" s="539"/>
      <c r="AM39" s="539"/>
      <c r="AN39" s="539"/>
      <c r="AO39" s="539"/>
      <c r="AP39" s="539"/>
      <c r="AQ39" s="539"/>
      <c r="AR39" s="539"/>
      <c r="AS39" s="539"/>
      <c r="AT39" s="539"/>
      <c r="AU39" s="539"/>
      <c r="AV39" s="364"/>
      <c r="AW39" s="364"/>
      <c r="AX39" s="364"/>
      <c r="AY39" s="364"/>
      <c r="AZ39" s="364"/>
      <c r="BA39" s="364"/>
      <c r="BB39" s="364"/>
    </row>
    <row r="40" spans="1:54" s="37" customFormat="1" ht="24.95" customHeight="1" x14ac:dyDescent="0.15">
      <c r="A40" s="687" t="str">
        <f>IF(B40&lt;&gt;"",設定!$C$4,"")</f>
        <v/>
      </c>
      <c r="B40" s="253" t="str">
        <f t="shared" si="5"/>
        <v/>
      </c>
      <c r="C40" s="444">
        <f t="shared" si="6"/>
        <v>28</v>
      </c>
      <c r="D40" s="1144"/>
      <c r="E40" s="1145"/>
      <c r="F40" s="258"/>
      <c r="G40" s="449" t="str">
        <f>IFERROR(IF(F40="","",VLOOKUP(F40,国・地域!A:C,2,FALSE)),"正しい番号を入力してください")</f>
        <v/>
      </c>
      <c r="H40" s="450" t="str">
        <f>IFERROR(IF(F40="","",VLOOKUP(F40,国・地域!A:C,3,FALSE)),"正しい番号を入力してください")</f>
        <v/>
      </c>
      <c r="I40" s="324"/>
      <c r="J40" s="284"/>
      <c r="K40" s="290"/>
      <c r="L40" s="224"/>
      <c r="M40" s="279"/>
      <c r="N40" s="290"/>
      <c r="O40" s="217"/>
      <c r="P40" s="224"/>
      <c r="Q40" s="279"/>
      <c r="R40" s="266"/>
      <c r="S40" s="271"/>
      <c r="T40" s="271"/>
      <c r="U40" s="271"/>
      <c r="V40" s="271"/>
      <c r="W40" s="271"/>
      <c r="X40" s="271"/>
      <c r="Y40" s="271"/>
      <c r="Z40" s="271"/>
      <c r="AA40" s="331"/>
      <c r="AB40" s="294"/>
      <c r="AC40" s="105" t="str">
        <f t="shared" si="7"/>
        <v/>
      </c>
      <c r="AD40" s="540"/>
      <c r="AE40" s="513">
        <f t="shared" si="1"/>
        <v>0</v>
      </c>
      <c r="AF40" s="513">
        <f t="shared" si="2"/>
        <v>0</v>
      </c>
      <c r="AG40" s="513">
        <f t="shared" si="3"/>
        <v>0</v>
      </c>
      <c r="AH40" s="513">
        <f t="shared" si="4"/>
        <v>0</v>
      </c>
      <c r="AI40" s="513">
        <f t="shared" si="8"/>
        <v>0</v>
      </c>
      <c r="AJ40" s="539"/>
      <c r="AK40" s="539"/>
      <c r="AL40" s="539"/>
      <c r="AM40" s="539"/>
      <c r="AN40" s="539"/>
      <c r="AO40" s="539"/>
      <c r="AP40" s="539"/>
      <c r="AQ40" s="539"/>
      <c r="AR40" s="539"/>
      <c r="AS40" s="539"/>
      <c r="AT40" s="539"/>
      <c r="AU40" s="539"/>
      <c r="AV40" s="364"/>
      <c r="AW40" s="364"/>
      <c r="AX40" s="364"/>
      <c r="AY40" s="364"/>
      <c r="AZ40" s="364"/>
      <c r="BA40" s="364"/>
      <c r="BB40" s="364"/>
    </row>
    <row r="41" spans="1:54" s="37" customFormat="1" ht="24.95" customHeight="1" x14ac:dyDescent="0.15">
      <c r="A41" s="687" t="str">
        <f>IF(B41&lt;&gt;"",設定!$C$4,"")</f>
        <v/>
      </c>
      <c r="B41" s="253" t="str">
        <f t="shared" si="5"/>
        <v/>
      </c>
      <c r="C41" s="444">
        <f t="shared" si="6"/>
        <v>29</v>
      </c>
      <c r="D41" s="1144"/>
      <c r="E41" s="1145"/>
      <c r="F41" s="258"/>
      <c r="G41" s="449" t="str">
        <f>IFERROR(IF(F41="","",VLOOKUP(F41,国・地域!A:C,2,FALSE)),"正しい番号を入力してください")</f>
        <v/>
      </c>
      <c r="H41" s="450" t="str">
        <f>IFERROR(IF(F41="","",VLOOKUP(F41,国・地域!A:C,3,FALSE)),"正しい番号を入力してください")</f>
        <v/>
      </c>
      <c r="I41" s="324"/>
      <c r="J41" s="284"/>
      <c r="K41" s="290"/>
      <c r="L41" s="224"/>
      <c r="M41" s="279"/>
      <c r="N41" s="290"/>
      <c r="O41" s="217"/>
      <c r="P41" s="224"/>
      <c r="Q41" s="279"/>
      <c r="R41" s="266"/>
      <c r="S41" s="271"/>
      <c r="T41" s="271"/>
      <c r="U41" s="271"/>
      <c r="V41" s="271"/>
      <c r="W41" s="271"/>
      <c r="X41" s="271"/>
      <c r="Y41" s="271"/>
      <c r="Z41" s="271"/>
      <c r="AA41" s="331"/>
      <c r="AB41" s="294"/>
      <c r="AC41" s="105" t="str">
        <f t="shared" si="7"/>
        <v/>
      </c>
      <c r="AD41" s="540"/>
      <c r="AE41" s="513">
        <f t="shared" si="1"/>
        <v>0</v>
      </c>
      <c r="AF41" s="513">
        <f t="shared" si="2"/>
        <v>0</v>
      </c>
      <c r="AG41" s="513">
        <f t="shared" si="3"/>
        <v>0</v>
      </c>
      <c r="AH41" s="513">
        <f t="shared" si="4"/>
        <v>0</v>
      </c>
      <c r="AI41" s="513">
        <f t="shared" si="8"/>
        <v>0</v>
      </c>
      <c r="AJ41" s="539"/>
      <c r="AK41" s="539"/>
      <c r="AL41" s="539"/>
      <c r="AM41" s="539"/>
      <c r="AN41" s="539"/>
      <c r="AO41" s="539"/>
      <c r="AP41" s="539"/>
      <c r="AQ41" s="539"/>
      <c r="AR41" s="539"/>
      <c r="AS41" s="539"/>
      <c r="AT41" s="539"/>
      <c r="AU41" s="539"/>
      <c r="AV41" s="364"/>
      <c r="AW41" s="364"/>
      <c r="AX41" s="364"/>
      <c r="AY41" s="364"/>
      <c r="AZ41" s="364"/>
      <c r="BA41" s="364"/>
      <c r="BB41" s="364"/>
    </row>
    <row r="42" spans="1:54" s="37" customFormat="1" ht="24.95" customHeight="1" x14ac:dyDescent="0.15">
      <c r="A42" s="738" t="str">
        <f>IF(B42&lt;&gt;"",設定!$C$4,"")</f>
        <v/>
      </c>
      <c r="B42" s="254" t="str">
        <f t="shared" si="5"/>
        <v/>
      </c>
      <c r="C42" s="445">
        <f t="shared" si="6"/>
        <v>30</v>
      </c>
      <c r="D42" s="1148"/>
      <c r="E42" s="1149"/>
      <c r="F42" s="259"/>
      <c r="G42" s="455" t="str">
        <f>IFERROR(IF(F42="","",VLOOKUP(F42,国・地域!A:C,2,FALSE)),"正しい番号を入力してください")</f>
        <v/>
      </c>
      <c r="H42" s="456" t="str">
        <f>IFERROR(IF(F42="","",VLOOKUP(F42,国・地域!A:C,3,FALSE)),"正しい番号を入力してください")</f>
        <v/>
      </c>
      <c r="I42" s="327"/>
      <c r="J42" s="285"/>
      <c r="K42" s="291"/>
      <c r="L42" s="227"/>
      <c r="M42" s="280"/>
      <c r="N42" s="291"/>
      <c r="O42" s="220"/>
      <c r="P42" s="227"/>
      <c r="Q42" s="280"/>
      <c r="R42" s="267"/>
      <c r="S42" s="272"/>
      <c r="T42" s="272"/>
      <c r="U42" s="272"/>
      <c r="V42" s="272"/>
      <c r="W42" s="272"/>
      <c r="X42" s="272"/>
      <c r="Y42" s="272"/>
      <c r="Z42" s="272"/>
      <c r="AA42" s="334"/>
      <c r="AB42" s="295"/>
      <c r="AC42" s="105" t="str">
        <f t="shared" si="7"/>
        <v/>
      </c>
      <c r="AD42" s="540"/>
      <c r="AE42" s="513">
        <f t="shared" si="1"/>
        <v>0</v>
      </c>
      <c r="AF42" s="513">
        <f t="shared" si="2"/>
        <v>0</v>
      </c>
      <c r="AG42" s="513">
        <f t="shared" si="3"/>
        <v>0</v>
      </c>
      <c r="AH42" s="513">
        <f t="shared" si="4"/>
        <v>0</v>
      </c>
      <c r="AI42" s="513">
        <f t="shared" si="8"/>
        <v>0</v>
      </c>
      <c r="AJ42" s="539"/>
      <c r="AK42" s="539"/>
      <c r="AL42" s="539"/>
      <c r="AM42" s="539"/>
      <c r="AN42" s="539"/>
      <c r="AO42" s="539"/>
      <c r="AP42" s="539"/>
      <c r="AQ42" s="539"/>
      <c r="AR42" s="539"/>
      <c r="AS42" s="539"/>
      <c r="AT42" s="539"/>
      <c r="AU42" s="539"/>
      <c r="AV42" s="364"/>
      <c r="AW42" s="364"/>
      <c r="AX42" s="364"/>
      <c r="AY42" s="364"/>
      <c r="AZ42" s="364"/>
      <c r="BA42" s="364"/>
      <c r="BB42" s="364"/>
    </row>
    <row r="43" spans="1:54" s="37" customFormat="1" ht="24.95" customHeight="1" x14ac:dyDescent="0.15">
      <c r="A43" s="739" t="str">
        <f>IF(B43&lt;&gt;"",設定!$C$4,"")</f>
        <v/>
      </c>
      <c r="B43" s="731" t="str">
        <f t="shared" si="5"/>
        <v/>
      </c>
      <c r="C43" s="376">
        <f t="shared" si="6"/>
        <v>31</v>
      </c>
      <c r="D43" s="1146"/>
      <c r="E43" s="1147"/>
      <c r="F43" s="304"/>
      <c r="G43" s="457" t="str">
        <f>IFERROR(IF(F43="","",VLOOKUP(F43,国・地域!A:C,2,FALSE)),"正しい番号を入力してください")</f>
        <v/>
      </c>
      <c r="H43" s="458" t="str">
        <f>IFERROR(IF(F43="","",VLOOKUP(F43,国・地域!A:C,3,FALSE)),"正しい番号を入力してください")</f>
        <v/>
      </c>
      <c r="I43" s="328"/>
      <c r="J43" s="308"/>
      <c r="K43" s="309"/>
      <c r="L43" s="228"/>
      <c r="M43" s="307"/>
      <c r="N43" s="309"/>
      <c r="O43" s="221"/>
      <c r="P43" s="228"/>
      <c r="Q43" s="307"/>
      <c r="R43" s="305"/>
      <c r="S43" s="306"/>
      <c r="T43" s="306"/>
      <c r="U43" s="306"/>
      <c r="V43" s="306"/>
      <c r="W43" s="306"/>
      <c r="X43" s="306"/>
      <c r="Y43" s="306"/>
      <c r="Z43" s="306"/>
      <c r="AA43" s="335"/>
      <c r="AB43" s="310"/>
      <c r="AC43" s="105" t="str">
        <f t="shared" si="7"/>
        <v/>
      </c>
      <c r="AD43" s="540"/>
      <c r="AE43" s="513">
        <f t="shared" si="1"/>
        <v>0</v>
      </c>
      <c r="AF43" s="513">
        <f t="shared" si="2"/>
        <v>0</v>
      </c>
      <c r="AG43" s="513">
        <f t="shared" si="3"/>
        <v>0</v>
      </c>
      <c r="AH43" s="513">
        <f t="shared" si="4"/>
        <v>0</v>
      </c>
      <c r="AI43" s="513">
        <f t="shared" si="8"/>
        <v>0</v>
      </c>
      <c r="AJ43" s="539"/>
      <c r="AK43" s="539"/>
      <c r="AL43" s="539"/>
      <c r="AM43" s="539"/>
      <c r="AN43" s="539"/>
      <c r="AO43" s="539"/>
      <c r="AP43" s="539"/>
      <c r="AQ43" s="539"/>
      <c r="AR43" s="539"/>
      <c r="AS43" s="539"/>
      <c r="AT43" s="539"/>
      <c r="AU43" s="539"/>
      <c r="AV43" s="364"/>
      <c r="AW43" s="364"/>
      <c r="AX43" s="364"/>
      <c r="AY43" s="364"/>
      <c r="AZ43" s="364"/>
      <c r="BA43" s="364"/>
      <c r="BB43" s="364"/>
    </row>
    <row r="44" spans="1:54" s="37" customFormat="1" ht="24.95" customHeight="1" x14ac:dyDescent="0.15">
      <c r="A44" s="687" t="str">
        <f>IF(B44&lt;&gt;"",設定!$C$4,"")</f>
        <v/>
      </c>
      <c r="B44" s="253" t="str">
        <f t="shared" si="5"/>
        <v/>
      </c>
      <c r="C44" s="444">
        <f t="shared" si="6"/>
        <v>32</v>
      </c>
      <c r="D44" s="1144"/>
      <c r="E44" s="1145"/>
      <c r="F44" s="258"/>
      <c r="G44" s="449" t="str">
        <f>IFERROR(IF(F44="","",VLOOKUP(F44,国・地域!A:C,2,FALSE)),"正しい番号を入力してください")</f>
        <v/>
      </c>
      <c r="H44" s="450" t="str">
        <f>IFERROR(IF(F44="","",VLOOKUP(F44,国・地域!A:C,3,FALSE)),"正しい番号を入力してください")</f>
        <v/>
      </c>
      <c r="I44" s="324"/>
      <c r="J44" s="284"/>
      <c r="K44" s="290"/>
      <c r="L44" s="224"/>
      <c r="M44" s="279"/>
      <c r="N44" s="290"/>
      <c r="O44" s="217"/>
      <c r="P44" s="224"/>
      <c r="Q44" s="279"/>
      <c r="R44" s="266"/>
      <c r="S44" s="271"/>
      <c r="T44" s="271"/>
      <c r="U44" s="271"/>
      <c r="V44" s="271"/>
      <c r="W44" s="271"/>
      <c r="X44" s="271"/>
      <c r="Y44" s="271"/>
      <c r="Z44" s="271"/>
      <c r="AA44" s="331"/>
      <c r="AB44" s="294"/>
      <c r="AC44" s="105" t="str">
        <f t="shared" si="7"/>
        <v/>
      </c>
      <c r="AD44" s="540"/>
      <c r="AE44" s="513">
        <f t="shared" si="1"/>
        <v>0</v>
      </c>
      <c r="AF44" s="513">
        <f t="shared" si="2"/>
        <v>0</v>
      </c>
      <c r="AG44" s="513">
        <f t="shared" si="3"/>
        <v>0</v>
      </c>
      <c r="AH44" s="513">
        <f t="shared" si="4"/>
        <v>0</v>
      </c>
      <c r="AI44" s="513">
        <f t="shared" si="8"/>
        <v>0</v>
      </c>
      <c r="AJ44" s="539"/>
      <c r="AK44" s="539"/>
      <c r="AL44" s="539"/>
      <c r="AM44" s="539"/>
      <c r="AN44" s="539"/>
      <c r="AO44" s="539"/>
      <c r="AP44" s="539"/>
      <c r="AQ44" s="539"/>
      <c r="AR44" s="539"/>
      <c r="AS44" s="539"/>
      <c r="AT44" s="539"/>
      <c r="AU44" s="539"/>
      <c r="AV44" s="364"/>
      <c r="AW44" s="364"/>
      <c r="AX44" s="364"/>
      <c r="AY44" s="364"/>
      <c r="AZ44" s="364"/>
      <c r="BA44" s="364"/>
      <c r="BB44" s="364"/>
    </row>
    <row r="45" spans="1:54" s="37" customFormat="1" ht="24.95" customHeight="1" x14ac:dyDescent="0.15">
      <c r="A45" s="687" t="str">
        <f>IF(B45&lt;&gt;"",設定!$C$4,"")</f>
        <v/>
      </c>
      <c r="B45" s="253" t="str">
        <f t="shared" si="5"/>
        <v/>
      </c>
      <c r="C45" s="444">
        <f t="shared" si="6"/>
        <v>33</v>
      </c>
      <c r="D45" s="1144"/>
      <c r="E45" s="1145"/>
      <c r="F45" s="258"/>
      <c r="G45" s="449" t="str">
        <f>IFERROR(IF(F45="","",VLOOKUP(F45,国・地域!A:C,2,FALSE)),"正しい番号を入力してください")</f>
        <v/>
      </c>
      <c r="H45" s="450" t="str">
        <f>IFERROR(IF(F45="","",VLOOKUP(F45,国・地域!A:C,3,FALSE)),"正しい番号を入力してください")</f>
        <v/>
      </c>
      <c r="I45" s="324"/>
      <c r="J45" s="284"/>
      <c r="K45" s="290"/>
      <c r="L45" s="224"/>
      <c r="M45" s="279"/>
      <c r="N45" s="290"/>
      <c r="O45" s="217"/>
      <c r="P45" s="224"/>
      <c r="Q45" s="279"/>
      <c r="R45" s="266"/>
      <c r="S45" s="271"/>
      <c r="T45" s="271"/>
      <c r="U45" s="271"/>
      <c r="V45" s="271"/>
      <c r="W45" s="271"/>
      <c r="X45" s="271"/>
      <c r="Y45" s="271"/>
      <c r="Z45" s="271"/>
      <c r="AA45" s="331"/>
      <c r="AB45" s="294"/>
      <c r="AC45" s="105" t="str">
        <f t="shared" si="7"/>
        <v/>
      </c>
      <c r="AD45" s="540"/>
      <c r="AE45" s="513">
        <f t="shared" ref="AE45:AE71" si="9">IF(AND($D45&lt;&gt;"",F45=""),1,0)</f>
        <v>0</v>
      </c>
      <c r="AF45" s="513">
        <f t="shared" ref="AF45:AF71" si="10">IF(AND($D45&lt;&gt;"",I45=""),1,0)</f>
        <v>0</v>
      </c>
      <c r="AG45" s="513">
        <f t="shared" ref="AG45:AG71" si="11">IF(AND($D45&lt;&gt;"",COUNTA(J45:Q45)&lt;&gt;8),1,0)</f>
        <v>0</v>
      </c>
      <c r="AH45" s="513">
        <f t="shared" ref="AH45:AH71" si="12">IF(AND($D45&lt;&gt;"",COUNTA(R45:AA45)=0),1,0)</f>
        <v>0</v>
      </c>
      <c r="AI45" s="513">
        <f t="shared" si="8"/>
        <v>0</v>
      </c>
      <c r="AJ45" s="539"/>
      <c r="AK45" s="539"/>
      <c r="AL45" s="539"/>
      <c r="AM45" s="539"/>
      <c r="AN45" s="539"/>
      <c r="AO45" s="539"/>
      <c r="AP45" s="539"/>
      <c r="AQ45" s="539"/>
      <c r="AR45" s="539"/>
      <c r="AS45" s="539"/>
      <c r="AT45" s="539"/>
      <c r="AU45" s="539"/>
      <c r="AV45" s="364"/>
      <c r="AW45" s="364"/>
      <c r="AX45" s="364"/>
      <c r="AY45" s="364"/>
      <c r="AZ45" s="364"/>
      <c r="BA45" s="364"/>
      <c r="BB45" s="364"/>
    </row>
    <row r="46" spans="1:54" s="37" customFormat="1" ht="24.95" customHeight="1" x14ac:dyDescent="0.15">
      <c r="A46" s="687" t="str">
        <f>IF(B46&lt;&gt;"",設定!$C$4,"")</f>
        <v/>
      </c>
      <c r="B46" s="253" t="str">
        <f t="shared" si="5"/>
        <v/>
      </c>
      <c r="C46" s="444">
        <f t="shared" si="6"/>
        <v>34</v>
      </c>
      <c r="D46" s="1144"/>
      <c r="E46" s="1145"/>
      <c r="F46" s="258"/>
      <c r="G46" s="449" t="str">
        <f>IFERROR(IF(F46="","",VLOOKUP(F46,国・地域!A:C,2,FALSE)),"正しい番号を入力してください")</f>
        <v/>
      </c>
      <c r="H46" s="450" t="str">
        <f>IFERROR(IF(F46="","",VLOOKUP(F46,国・地域!A:C,3,FALSE)),"正しい番号を入力してください")</f>
        <v/>
      </c>
      <c r="I46" s="324"/>
      <c r="J46" s="284"/>
      <c r="K46" s="290"/>
      <c r="L46" s="224"/>
      <c r="M46" s="279"/>
      <c r="N46" s="290"/>
      <c r="O46" s="217"/>
      <c r="P46" s="224"/>
      <c r="Q46" s="279"/>
      <c r="R46" s="266"/>
      <c r="S46" s="271"/>
      <c r="T46" s="271"/>
      <c r="U46" s="271"/>
      <c r="V46" s="271"/>
      <c r="W46" s="271"/>
      <c r="X46" s="271"/>
      <c r="Y46" s="271"/>
      <c r="Z46" s="271"/>
      <c r="AA46" s="331"/>
      <c r="AB46" s="294"/>
      <c r="AC46" s="105" t="str">
        <f t="shared" si="7"/>
        <v/>
      </c>
      <c r="AD46" s="540"/>
      <c r="AE46" s="513">
        <f t="shared" si="9"/>
        <v>0</v>
      </c>
      <c r="AF46" s="513">
        <f t="shared" si="10"/>
        <v>0</v>
      </c>
      <c r="AG46" s="513">
        <f t="shared" si="11"/>
        <v>0</v>
      </c>
      <c r="AH46" s="513">
        <f t="shared" si="12"/>
        <v>0</v>
      </c>
      <c r="AI46" s="513">
        <f t="shared" si="8"/>
        <v>0</v>
      </c>
      <c r="AJ46" s="539"/>
      <c r="AK46" s="539"/>
      <c r="AL46" s="539"/>
      <c r="AM46" s="539"/>
      <c r="AN46" s="539"/>
      <c r="AO46" s="539"/>
      <c r="AP46" s="539"/>
      <c r="AQ46" s="539"/>
      <c r="AR46" s="539"/>
      <c r="AS46" s="539"/>
      <c r="AT46" s="539"/>
      <c r="AU46" s="539"/>
      <c r="AV46" s="364"/>
      <c r="AW46" s="364"/>
      <c r="AX46" s="364"/>
      <c r="AY46" s="364"/>
      <c r="AZ46" s="364"/>
      <c r="BA46" s="364"/>
      <c r="BB46" s="364"/>
    </row>
    <row r="47" spans="1:54" s="37" customFormat="1" ht="24.95" customHeight="1" x14ac:dyDescent="0.15">
      <c r="A47" s="738" t="str">
        <f>IF(B47&lt;&gt;"",設定!$C$4,"")</f>
        <v/>
      </c>
      <c r="B47" s="254" t="str">
        <f t="shared" si="5"/>
        <v/>
      </c>
      <c r="C47" s="445">
        <f t="shared" si="6"/>
        <v>35</v>
      </c>
      <c r="D47" s="1148"/>
      <c r="E47" s="1149"/>
      <c r="F47" s="297"/>
      <c r="G47" s="451" t="str">
        <f>IFERROR(IF(F47="","",VLOOKUP(F47,国・地域!A:C,2,FALSE)),"正しい番号を入力してください")</f>
        <v/>
      </c>
      <c r="H47" s="452" t="str">
        <f>IFERROR(IF(F47="","",VLOOKUP(F47,国・地域!A:C,3,FALSE)),"正しい番号を入力してください")</f>
        <v/>
      </c>
      <c r="I47" s="325"/>
      <c r="J47" s="301"/>
      <c r="K47" s="302"/>
      <c r="L47" s="225"/>
      <c r="M47" s="300"/>
      <c r="N47" s="302"/>
      <c r="O47" s="218"/>
      <c r="P47" s="225"/>
      <c r="Q47" s="300"/>
      <c r="R47" s="298"/>
      <c r="S47" s="299"/>
      <c r="T47" s="299"/>
      <c r="U47" s="299"/>
      <c r="V47" s="299"/>
      <c r="W47" s="299"/>
      <c r="X47" s="299"/>
      <c r="Y47" s="299"/>
      <c r="Z47" s="299"/>
      <c r="AA47" s="332"/>
      <c r="AB47" s="303"/>
      <c r="AC47" s="105" t="str">
        <f t="shared" si="7"/>
        <v/>
      </c>
      <c r="AD47" s="540"/>
      <c r="AE47" s="513">
        <f t="shared" si="9"/>
        <v>0</v>
      </c>
      <c r="AF47" s="513">
        <f t="shared" si="10"/>
        <v>0</v>
      </c>
      <c r="AG47" s="513">
        <f t="shared" si="11"/>
        <v>0</v>
      </c>
      <c r="AH47" s="513">
        <f t="shared" si="12"/>
        <v>0</v>
      </c>
      <c r="AI47" s="513">
        <f t="shared" si="8"/>
        <v>0</v>
      </c>
      <c r="AJ47" s="539"/>
      <c r="AK47" s="539"/>
      <c r="AL47" s="539"/>
      <c r="AM47" s="539"/>
      <c r="AN47" s="539"/>
      <c r="AO47" s="539"/>
      <c r="AP47" s="539"/>
      <c r="AQ47" s="539"/>
      <c r="AR47" s="539"/>
      <c r="AS47" s="539"/>
      <c r="AT47" s="539"/>
      <c r="AU47" s="539"/>
      <c r="AV47" s="364"/>
      <c r="AW47" s="364"/>
      <c r="AX47" s="364"/>
      <c r="AY47" s="364"/>
      <c r="AZ47" s="364"/>
      <c r="BA47" s="364"/>
      <c r="BB47" s="364"/>
    </row>
    <row r="48" spans="1:54" s="37" customFormat="1" ht="24.95" customHeight="1" x14ac:dyDescent="0.15">
      <c r="A48" s="739" t="str">
        <f>IF(B48&lt;&gt;"",設定!$C$4,"")</f>
        <v/>
      </c>
      <c r="B48" s="731" t="str">
        <f t="shared" si="5"/>
        <v/>
      </c>
      <c r="C48" s="376">
        <f t="shared" si="6"/>
        <v>36</v>
      </c>
      <c r="D48" s="1146"/>
      <c r="E48" s="1147"/>
      <c r="F48" s="311"/>
      <c r="G48" s="453" t="str">
        <f>IFERROR(IF(F48="","",VLOOKUP(F48,国・地域!A:C,2,FALSE)),"正しい番号を入力してください")</f>
        <v/>
      </c>
      <c r="H48" s="454" t="str">
        <f>IFERROR(IF(F48="","",VLOOKUP(F48,国・地域!A:C,3,FALSE)),"正しい番号を入力してください")</f>
        <v/>
      </c>
      <c r="I48" s="326"/>
      <c r="J48" s="315"/>
      <c r="K48" s="316"/>
      <c r="L48" s="226"/>
      <c r="M48" s="314"/>
      <c r="N48" s="316"/>
      <c r="O48" s="219"/>
      <c r="P48" s="226"/>
      <c r="Q48" s="314"/>
      <c r="R48" s="312"/>
      <c r="S48" s="313"/>
      <c r="T48" s="313"/>
      <c r="U48" s="313"/>
      <c r="V48" s="313"/>
      <c r="W48" s="313"/>
      <c r="X48" s="313"/>
      <c r="Y48" s="313"/>
      <c r="Z48" s="313"/>
      <c r="AA48" s="333"/>
      <c r="AB48" s="317"/>
      <c r="AC48" s="105" t="str">
        <f t="shared" si="7"/>
        <v/>
      </c>
      <c r="AD48" s="540"/>
      <c r="AE48" s="513">
        <f t="shared" si="9"/>
        <v>0</v>
      </c>
      <c r="AF48" s="513">
        <f t="shared" si="10"/>
        <v>0</v>
      </c>
      <c r="AG48" s="513">
        <f t="shared" si="11"/>
        <v>0</v>
      </c>
      <c r="AH48" s="513">
        <f t="shared" si="12"/>
        <v>0</v>
      </c>
      <c r="AI48" s="513">
        <f t="shared" si="8"/>
        <v>0</v>
      </c>
      <c r="AJ48" s="539"/>
      <c r="AK48" s="539"/>
      <c r="AL48" s="539"/>
      <c r="AM48" s="539"/>
      <c r="AN48" s="539"/>
      <c r="AO48" s="539"/>
      <c r="AP48" s="539"/>
      <c r="AQ48" s="539"/>
      <c r="AR48" s="539"/>
      <c r="AS48" s="539"/>
      <c r="AT48" s="539"/>
      <c r="AU48" s="539"/>
      <c r="AV48" s="364"/>
      <c r="AW48" s="364"/>
      <c r="AX48" s="364"/>
      <c r="AY48" s="364"/>
      <c r="AZ48" s="364"/>
      <c r="BA48" s="364"/>
      <c r="BB48" s="364"/>
    </row>
    <row r="49" spans="1:54" s="37" customFormat="1" ht="24.95" customHeight="1" x14ac:dyDescent="0.15">
      <c r="A49" s="687" t="str">
        <f>IF(B49&lt;&gt;"",設定!$C$4,"")</f>
        <v/>
      </c>
      <c r="B49" s="253" t="str">
        <f t="shared" si="5"/>
        <v/>
      </c>
      <c r="C49" s="444">
        <f t="shared" si="6"/>
        <v>37</v>
      </c>
      <c r="D49" s="1144"/>
      <c r="E49" s="1145"/>
      <c r="F49" s="258"/>
      <c r="G49" s="449" t="str">
        <f>IFERROR(IF(F49="","",VLOOKUP(F49,国・地域!A:C,2,FALSE)),"正しい番号を入力してください")</f>
        <v/>
      </c>
      <c r="H49" s="450" t="str">
        <f>IFERROR(IF(F49="","",VLOOKUP(F49,国・地域!A:C,3,FALSE)),"正しい番号を入力してください")</f>
        <v/>
      </c>
      <c r="I49" s="324"/>
      <c r="J49" s="284"/>
      <c r="K49" s="290"/>
      <c r="L49" s="224"/>
      <c r="M49" s="279"/>
      <c r="N49" s="290"/>
      <c r="O49" s="217"/>
      <c r="P49" s="224"/>
      <c r="Q49" s="279"/>
      <c r="R49" s="266"/>
      <c r="S49" s="271"/>
      <c r="T49" s="271"/>
      <c r="U49" s="271"/>
      <c r="V49" s="271"/>
      <c r="W49" s="271"/>
      <c r="X49" s="271"/>
      <c r="Y49" s="271"/>
      <c r="Z49" s="271"/>
      <c r="AA49" s="331"/>
      <c r="AB49" s="294"/>
      <c r="AC49" s="105" t="str">
        <f t="shared" si="7"/>
        <v/>
      </c>
      <c r="AD49" s="540"/>
      <c r="AE49" s="513">
        <f t="shared" si="9"/>
        <v>0</v>
      </c>
      <c r="AF49" s="513">
        <f t="shared" si="10"/>
        <v>0</v>
      </c>
      <c r="AG49" s="513">
        <f t="shared" si="11"/>
        <v>0</v>
      </c>
      <c r="AH49" s="513">
        <f t="shared" si="12"/>
        <v>0</v>
      </c>
      <c r="AI49" s="513">
        <f t="shared" si="8"/>
        <v>0</v>
      </c>
      <c r="AJ49" s="539"/>
      <c r="AK49" s="539"/>
      <c r="AL49" s="539"/>
      <c r="AM49" s="539"/>
      <c r="AN49" s="539"/>
      <c r="AO49" s="539"/>
      <c r="AP49" s="539"/>
      <c r="AQ49" s="539"/>
      <c r="AR49" s="539"/>
      <c r="AS49" s="539"/>
      <c r="AT49" s="539"/>
      <c r="AU49" s="539"/>
      <c r="AV49" s="364"/>
      <c r="AW49" s="364"/>
      <c r="AX49" s="364"/>
      <c r="AY49" s="364"/>
      <c r="AZ49" s="364"/>
      <c r="BA49" s="364"/>
      <c r="BB49" s="364"/>
    </row>
    <row r="50" spans="1:54" s="37" customFormat="1" ht="24.95" customHeight="1" x14ac:dyDescent="0.15">
      <c r="A50" s="687" t="str">
        <f>IF(B50&lt;&gt;"",設定!$C$4,"")</f>
        <v/>
      </c>
      <c r="B50" s="253" t="str">
        <f t="shared" si="5"/>
        <v/>
      </c>
      <c r="C50" s="444">
        <f t="shared" si="6"/>
        <v>38</v>
      </c>
      <c r="D50" s="1144"/>
      <c r="E50" s="1145"/>
      <c r="F50" s="258"/>
      <c r="G50" s="449" t="str">
        <f>IFERROR(IF(F50="","",VLOOKUP(F50,国・地域!A:C,2,FALSE)),"正しい番号を入力してください")</f>
        <v/>
      </c>
      <c r="H50" s="450" t="str">
        <f>IFERROR(IF(F50="","",VLOOKUP(F50,国・地域!A:C,3,FALSE)),"正しい番号を入力してください")</f>
        <v/>
      </c>
      <c r="I50" s="324"/>
      <c r="J50" s="284"/>
      <c r="K50" s="290"/>
      <c r="L50" s="224"/>
      <c r="M50" s="279"/>
      <c r="N50" s="290"/>
      <c r="O50" s="217"/>
      <c r="P50" s="224"/>
      <c r="Q50" s="279"/>
      <c r="R50" s="266"/>
      <c r="S50" s="271"/>
      <c r="T50" s="271"/>
      <c r="U50" s="271"/>
      <c r="V50" s="271"/>
      <c r="W50" s="271"/>
      <c r="X50" s="271"/>
      <c r="Y50" s="271"/>
      <c r="Z50" s="271"/>
      <c r="AA50" s="331"/>
      <c r="AB50" s="294"/>
      <c r="AC50" s="105" t="str">
        <f t="shared" si="7"/>
        <v/>
      </c>
      <c r="AD50" s="540"/>
      <c r="AE50" s="513">
        <f t="shared" si="9"/>
        <v>0</v>
      </c>
      <c r="AF50" s="513">
        <f t="shared" si="10"/>
        <v>0</v>
      </c>
      <c r="AG50" s="513">
        <f t="shared" si="11"/>
        <v>0</v>
      </c>
      <c r="AH50" s="513">
        <f t="shared" si="12"/>
        <v>0</v>
      </c>
      <c r="AI50" s="513">
        <f t="shared" si="8"/>
        <v>0</v>
      </c>
      <c r="AJ50" s="539"/>
      <c r="AK50" s="539"/>
      <c r="AL50" s="539"/>
      <c r="AM50" s="539"/>
      <c r="AN50" s="539"/>
      <c r="AO50" s="539"/>
      <c r="AP50" s="539"/>
      <c r="AQ50" s="539"/>
      <c r="AR50" s="539"/>
      <c r="AS50" s="539"/>
      <c r="AT50" s="539"/>
      <c r="AU50" s="539"/>
      <c r="AV50" s="364"/>
      <c r="AW50" s="364"/>
      <c r="AX50" s="364"/>
      <c r="AY50" s="364"/>
      <c r="AZ50" s="364"/>
      <c r="BA50" s="364"/>
      <c r="BB50" s="364"/>
    </row>
    <row r="51" spans="1:54" s="37" customFormat="1" ht="24.95" customHeight="1" x14ac:dyDescent="0.15">
      <c r="A51" s="687" t="str">
        <f>IF(B51&lt;&gt;"",設定!$C$4,"")</f>
        <v/>
      </c>
      <c r="B51" s="253" t="str">
        <f t="shared" si="5"/>
        <v/>
      </c>
      <c r="C51" s="444">
        <f t="shared" si="6"/>
        <v>39</v>
      </c>
      <c r="D51" s="1144"/>
      <c r="E51" s="1145"/>
      <c r="F51" s="258"/>
      <c r="G51" s="449" t="str">
        <f>IFERROR(IF(F51="","",VLOOKUP(F51,国・地域!A:C,2,FALSE)),"正しい番号を入力してください")</f>
        <v/>
      </c>
      <c r="H51" s="450" t="str">
        <f>IFERROR(IF(F51="","",VLOOKUP(F51,国・地域!A:C,3,FALSE)),"正しい番号を入力してください")</f>
        <v/>
      </c>
      <c r="I51" s="324"/>
      <c r="J51" s="284"/>
      <c r="K51" s="290"/>
      <c r="L51" s="224"/>
      <c r="M51" s="279"/>
      <c r="N51" s="290"/>
      <c r="O51" s="217"/>
      <c r="P51" s="224"/>
      <c r="Q51" s="279"/>
      <c r="R51" s="266"/>
      <c r="S51" s="271"/>
      <c r="T51" s="271"/>
      <c r="U51" s="271"/>
      <c r="V51" s="271"/>
      <c r="W51" s="271"/>
      <c r="X51" s="271"/>
      <c r="Y51" s="271"/>
      <c r="Z51" s="271"/>
      <c r="AA51" s="331"/>
      <c r="AB51" s="294"/>
      <c r="AC51" s="105" t="str">
        <f t="shared" si="7"/>
        <v/>
      </c>
      <c r="AD51" s="540"/>
      <c r="AE51" s="513">
        <f t="shared" si="9"/>
        <v>0</v>
      </c>
      <c r="AF51" s="513">
        <f t="shared" si="10"/>
        <v>0</v>
      </c>
      <c r="AG51" s="513">
        <f t="shared" si="11"/>
        <v>0</v>
      </c>
      <c r="AH51" s="513">
        <f t="shared" si="12"/>
        <v>0</v>
      </c>
      <c r="AI51" s="513">
        <f t="shared" si="8"/>
        <v>0</v>
      </c>
      <c r="AJ51" s="539"/>
      <c r="AK51" s="539"/>
      <c r="AL51" s="539"/>
      <c r="AM51" s="539"/>
      <c r="AN51" s="539"/>
      <c r="AO51" s="539"/>
      <c r="AP51" s="539"/>
      <c r="AQ51" s="539"/>
      <c r="AR51" s="539"/>
      <c r="AS51" s="539"/>
      <c r="AT51" s="539"/>
      <c r="AU51" s="539"/>
      <c r="AV51" s="364"/>
      <c r="AW51" s="364"/>
      <c r="AX51" s="364"/>
      <c r="AY51" s="364"/>
      <c r="AZ51" s="364"/>
      <c r="BA51" s="364"/>
      <c r="BB51" s="364"/>
    </row>
    <row r="52" spans="1:54" s="37" customFormat="1" ht="24.95" customHeight="1" x14ac:dyDescent="0.15">
      <c r="A52" s="738" t="str">
        <f>IF(B52&lt;&gt;"",設定!$C$4,"")</f>
        <v/>
      </c>
      <c r="B52" s="254" t="str">
        <f t="shared" si="5"/>
        <v/>
      </c>
      <c r="C52" s="445">
        <f t="shared" si="6"/>
        <v>40</v>
      </c>
      <c r="D52" s="1148"/>
      <c r="E52" s="1149"/>
      <c r="F52" s="259"/>
      <c r="G52" s="455" t="str">
        <f>IFERROR(IF(F52="","",VLOOKUP(F52,国・地域!A:C,2,FALSE)),"正しい番号を入力してください")</f>
        <v/>
      </c>
      <c r="H52" s="456" t="str">
        <f>IFERROR(IF(F52="","",VLOOKUP(F52,国・地域!A:C,3,FALSE)),"正しい番号を入力してください")</f>
        <v/>
      </c>
      <c r="I52" s="327"/>
      <c r="J52" s="285"/>
      <c r="K52" s="291"/>
      <c r="L52" s="227"/>
      <c r="M52" s="280"/>
      <c r="N52" s="291"/>
      <c r="O52" s="220"/>
      <c r="P52" s="227"/>
      <c r="Q52" s="280"/>
      <c r="R52" s="267"/>
      <c r="S52" s="272"/>
      <c r="T52" s="272"/>
      <c r="U52" s="272"/>
      <c r="V52" s="272"/>
      <c r="W52" s="272"/>
      <c r="X52" s="272"/>
      <c r="Y52" s="272"/>
      <c r="Z52" s="272"/>
      <c r="AA52" s="334"/>
      <c r="AB52" s="295"/>
      <c r="AC52" s="105" t="str">
        <f t="shared" si="7"/>
        <v/>
      </c>
      <c r="AD52" s="540"/>
      <c r="AE52" s="513">
        <f t="shared" si="9"/>
        <v>0</v>
      </c>
      <c r="AF52" s="513">
        <f t="shared" si="10"/>
        <v>0</v>
      </c>
      <c r="AG52" s="513">
        <f t="shared" si="11"/>
        <v>0</v>
      </c>
      <c r="AH52" s="513">
        <f t="shared" si="12"/>
        <v>0</v>
      </c>
      <c r="AI52" s="513">
        <f t="shared" si="8"/>
        <v>0</v>
      </c>
      <c r="AJ52" s="539"/>
      <c r="AK52" s="539"/>
      <c r="AL52" s="539"/>
      <c r="AM52" s="539"/>
      <c r="AN52" s="539"/>
      <c r="AO52" s="539"/>
      <c r="AP52" s="539"/>
      <c r="AQ52" s="539"/>
      <c r="AR52" s="539"/>
      <c r="AS52" s="539"/>
      <c r="AT52" s="539"/>
      <c r="AU52" s="539"/>
      <c r="AV52" s="364"/>
      <c r="AW52" s="364"/>
      <c r="AX52" s="364"/>
      <c r="AY52" s="364"/>
      <c r="AZ52" s="364"/>
      <c r="BA52" s="364"/>
      <c r="BB52" s="364"/>
    </row>
    <row r="53" spans="1:54" s="37" customFormat="1" ht="24.95" customHeight="1" x14ac:dyDescent="0.15">
      <c r="A53" s="739" t="str">
        <f>IF(B53&lt;&gt;"",設定!$C$4,"")</f>
        <v/>
      </c>
      <c r="B53" s="731" t="str">
        <f t="shared" si="5"/>
        <v/>
      </c>
      <c r="C53" s="376">
        <f t="shared" si="6"/>
        <v>41</v>
      </c>
      <c r="D53" s="1146"/>
      <c r="E53" s="1147"/>
      <c r="F53" s="304"/>
      <c r="G53" s="457" t="str">
        <f>IFERROR(IF(F53="","",VLOOKUP(F53,国・地域!A:C,2,FALSE)),"正しい番号を入力してください")</f>
        <v/>
      </c>
      <c r="H53" s="458" t="str">
        <f>IFERROR(IF(F53="","",VLOOKUP(F53,国・地域!A:C,3,FALSE)),"正しい番号を入力してください")</f>
        <v/>
      </c>
      <c r="I53" s="328"/>
      <c r="J53" s="308"/>
      <c r="K53" s="309"/>
      <c r="L53" s="228"/>
      <c r="M53" s="307"/>
      <c r="N53" s="309"/>
      <c r="O53" s="221"/>
      <c r="P53" s="228"/>
      <c r="Q53" s="307"/>
      <c r="R53" s="305"/>
      <c r="S53" s="306"/>
      <c r="T53" s="306"/>
      <c r="U53" s="306"/>
      <c r="V53" s="306"/>
      <c r="W53" s="306"/>
      <c r="X53" s="306"/>
      <c r="Y53" s="306"/>
      <c r="Z53" s="306"/>
      <c r="AA53" s="335"/>
      <c r="AB53" s="310"/>
      <c r="AC53" s="105" t="str">
        <f t="shared" si="7"/>
        <v/>
      </c>
      <c r="AD53" s="540"/>
      <c r="AE53" s="513">
        <f t="shared" si="9"/>
        <v>0</v>
      </c>
      <c r="AF53" s="513">
        <f t="shared" si="10"/>
        <v>0</v>
      </c>
      <c r="AG53" s="513">
        <f t="shared" si="11"/>
        <v>0</v>
      </c>
      <c r="AH53" s="513">
        <f t="shared" si="12"/>
        <v>0</v>
      </c>
      <c r="AI53" s="513">
        <f t="shared" si="8"/>
        <v>0</v>
      </c>
      <c r="AJ53" s="539"/>
      <c r="AK53" s="539"/>
      <c r="AL53" s="539"/>
      <c r="AM53" s="539"/>
      <c r="AN53" s="539"/>
      <c r="AO53" s="539"/>
      <c r="AP53" s="539"/>
      <c r="AQ53" s="539"/>
      <c r="AR53" s="539"/>
      <c r="AS53" s="539"/>
      <c r="AT53" s="539"/>
      <c r="AU53" s="539"/>
      <c r="AV53" s="364"/>
      <c r="AW53" s="364"/>
      <c r="AX53" s="364"/>
      <c r="AY53" s="364"/>
      <c r="AZ53" s="364"/>
      <c r="BA53" s="364"/>
      <c r="BB53" s="364"/>
    </row>
    <row r="54" spans="1:54" s="37" customFormat="1" ht="24.95" customHeight="1" x14ac:dyDescent="0.15">
      <c r="A54" s="687" t="str">
        <f>IF(B54&lt;&gt;"",設定!$C$4,"")</f>
        <v/>
      </c>
      <c r="B54" s="253" t="str">
        <f t="shared" si="5"/>
        <v/>
      </c>
      <c r="C54" s="444">
        <f t="shared" si="6"/>
        <v>42</v>
      </c>
      <c r="D54" s="1144"/>
      <c r="E54" s="1145"/>
      <c r="F54" s="258"/>
      <c r="G54" s="449" t="str">
        <f>IFERROR(IF(F54="","",VLOOKUP(F54,国・地域!A:C,2,FALSE)),"正しい番号を入力してください")</f>
        <v/>
      </c>
      <c r="H54" s="450" t="str">
        <f>IFERROR(IF(F54="","",VLOOKUP(F54,国・地域!A:C,3,FALSE)),"正しい番号を入力してください")</f>
        <v/>
      </c>
      <c r="I54" s="324"/>
      <c r="J54" s="284"/>
      <c r="K54" s="290"/>
      <c r="L54" s="224"/>
      <c r="M54" s="279"/>
      <c r="N54" s="290"/>
      <c r="O54" s="217"/>
      <c r="P54" s="224"/>
      <c r="Q54" s="279"/>
      <c r="R54" s="266"/>
      <c r="S54" s="271"/>
      <c r="T54" s="271"/>
      <c r="U54" s="271"/>
      <c r="V54" s="271"/>
      <c r="W54" s="271"/>
      <c r="X54" s="271"/>
      <c r="Y54" s="271"/>
      <c r="Z54" s="271"/>
      <c r="AA54" s="331"/>
      <c r="AB54" s="294"/>
      <c r="AC54" s="105" t="str">
        <f t="shared" si="7"/>
        <v/>
      </c>
      <c r="AD54" s="540"/>
      <c r="AE54" s="513">
        <f t="shared" si="9"/>
        <v>0</v>
      </c>
      <c r="AF54" s="513">
        <f t="shared" si="10"/>
        <v>0</v>
      </c>
      <c r="AG54" s="513">
        <f t="shared" si="11"/>
        <v>0</v>
      </c>
      <c r="AH54" s="513">
        <f t="shared" si="12"/>
        <v>0</v>
      </c>
      <c r="AI54" s="513">
        <f t="shared" si="8"/>
        <v>0</v>
      </c>
      <c r="AJ54" s="539"/>
      <c r="AK54" s="539"/>
      <c r="AL54" s="539"/>
      <c r="AM54" s="539"/>
      <c r="AN54" s="539"/>
      <c r="AO54" s="539"/>
      <c r="AP54" s="539"/>
      <c r="AQ54" s="539"/>
      <c r="AR54" s="539"/>
      <c r="AS54" s="539"/>
      <c r="AT54" s="539"/>
      <c r="AU54" s="539"/>
      <c r="AV54" s="364"/>
      <c r="AW54" s="364"/>
      <c r="AX54" s="364"/>
      <c r="AY54" s="364"/>
      <c r="AZ54" s="364"/>
      <c r="BA54" s="364"/>
      <c r="BB54" s="364"/>
    </row>
    <row r="55" spans="1:54" s="37" customFormat="1" ht="24.95" customHeight="1" x14ac:dyDescent="0.15">
      <c r="A55" s="687" t="str">
        <f>IF(B55&lt;&gt;"",設定!$C$4,"")</f>
        <v/>
      </c>
      <c r="B55" s="253" t="str">
        <f t="shared" si="5"/>
        <v/>
      </c>
      <c r="C55" s="444">
        <f t="shared" si="6"/>
        <v>43</v>
      </c>
      <c r="D55" s="1144"/>
      <c r="E55" s="1145"/>
      <c r="F55" s="258"/>
      <c r="G55" s="449" t="str">
        <f>IFERROR(IF(F55="","",VLOOKUP(F55,国・地域!A:C,2,FALSE)),"正しい番号を入力してください")</f>
        <v/>
      </c>
      <c r="H55" s="450" t="str">
        <f>IFERROR(IF(F55="","",VLOOKUP(F55,国・地域!A:C,3,FALSE)),"正しい番号を入力してください")</f>
        <v/>
      </c>
      <c r="I55" s="324"/>
      <c r="J55" s="284"/>
      <c r="K55" s="290"/>
      <c r="L55" s="224"/>
      <c r="M55" s="279"/>
      <c r="N55" s="290"/>
      <c r="O55" s="217"/>
      <c r="P55" s="224"/>
      <c r="Q55" s="279"/>
      <c r="R55" s="266"/>
      <c r="S55" s="271"/>
      <c r="T55" s="271"/>
      <c r="U55" s="271"/>
      <c r="V55" s="271"/>
      <c r="W55" s="271"/>
      <c r="X55" s="271"/>
      <c r="Y55" s="271"/>
      <c r="Z55" s="271"/>
      <c r="AA55" s="331"/>
      <c r="AB55" s="294"/>
      <c r="AC55" s="105" t="str">
        <f t="shared" si="7"/>
        <v/>
      </c>
      <c r="AD55" s="540"/>
      <c r="AE55" s="513">
        <f t="shared" si="9"/>
        <v>0</v>
      </c>
      <c r="AF55" s="513">
        <f t="shared" si="10"/>
        <v>0</v>
      </c>
      <c r="AG55" s="513">
        <f t="shared" si="11"/>
        <v>0</v>
      </c>
      <c r="AH55" s="513">
        <f t="shared" si="12"/>
        <v>0</v>
      </c>
      <c r="AI55" s="513">
        <f t="shared" si="8"/>
        <v>0</v>
      </c>
      <c r="AJ55" s="539"/>
      <c r="AK55" s="539"/>
      <c r="AL55" s="539"/>
      <c r="AM55" s="539"/>
      <c r="AN55" s="539"/>
      <c r="AO55" s="539"/>
      <c r="AP55" s="539"/>
      <c r="AQ55" s="539"/>
      <c r="AR55" s="539"/>
      <c r="AS55" s="539"/>
      <c r="AT55" s="539"/>
      <c r="AU55" s="539"/>
      <c r="AV55" s="364"/>
      <c r="AW55" s="364"/>
      <c r="AX55" s="364"/>
      <c r="AY55" s="364"/>
      <c r="AZ55" s="364"/>
      <c r="BA55" s="364"/>
      <c r="BB55" s="364"/>
    </row>
    <row r="56" spans="1:54" s="37" customFormat="1" ht="24.95" customHeight="1" x14ac:dyDescent="0.15">
      <c r="A56" s="687" t="str">
        <f>IF(B56&lt;&gt;"",設定!$C$4,"")</f>
        <v/>
      </c>
      <c r="B56" s="253" t="str">
        <f t="shared" si="5"/>
        <v/>
      </c>
      <c r="C56" s="444">
        <f t="shared" si="6"/>
        <v>44</v>
      </c>
      <c r="D56" s="1144"/>
      <c r="E56" s="1145"/>
      <c r="F56" s="258"/>
      <c r="G56" s="449" t="str">
        <f>IFERROR(IF(F56="","",VLOOKUP(F56,国・地域!A:C,2,FALSE)),"正しい番号を入力してください")</f>
        <v/>
      </c>
      <c r="H56" s="450" t="str">
        <f>IFERROR(IF(F56="","",VLOOKUP(F56,国・地域!A:C,3,FALSE)),"正しい番号を入力してください")</f>
        <v/>
      </c>
      <c r="I56" s="324"/>
      <c r="J56" s="284"/>
      <c r="K56" s="290"/>
      <c r="L56" s="224"/>
      <c r="M56" s="279"/>
      <c r="N56" s="290"/>
      <c r="O56" s="217"/>
      <c r="P56" s="224"/>
      <c r="Q56" s="279"/>
      <c r="R56" s="266"/>
      <c r="S56" s="271"/>
      <c r="T56" s="271"/>
      <c r="U56" s="271"/>
      <c r="V56" s="271"/>
      <c r="W56" s="271"/>
      <c r="X56" s="271"/>
      <c r="Y56" s="271"/>
      <c r="Z56" s="271"/>
      <c r="AA56" s="331"/>
      <c r="AB56" s="294"/>
      <c r="AC56" s="105" t="str">
        <f t="shared" si="7"/>
        <v/>
      </c>
      <c r="AD56" s="540"/>
      <c r="AE56" s="513">
        <f t="shared" si="9"/>
        <v>0</v>
      </c>
      <c r="AF56" s="513">
        <f t="shared" si="10"/>
        <v>0</v>
      </c>
      <c r="AG56" s="513">
        <f t="shared" si="11"/>
        <v>0</v>
      </c>
      <c r="AH56" s="513">
        <f t="shared" si="12"/>
        <v>0</v>
      </c>
      <c r="AI56" s="513">
        <f t="shared" si="8"/>
        <v>0</v>
      </c>
      <c r="AJ56" s="539"/>
      <c r="AK56" s="539"/>
      <c r="AL56" s="539"/>
      <c r="AM56" s="539"/>
      <c r="AN56" s="539"/>
      <c r="AO56" s="539"/>
      <c r="AP56" s="539"/>
      <c r="AQ56" s="539"/>
      <c r="AR56" s="539"/>
      <c r="AS56" s="539"/>
      <c r="AT56" s="539"/>
      <c r="AU56" s="539"/>
      <c r="AV56" s="364"/>
      <c r="AW56" s="364"/>
      <c r="AX56" s="364"/>
      <c r="AY56" s="364"/>
      <c r="AZ56" s="364"/>
      <c r="BA56" s="364"/>
      <c r="BB56" s="364"/>
    </row>
    <row r="57" spans="1:54" s="37" customFormat="1" ht="24.95" customHeight="1" x14ac:dyDescent="0.15">
      <c r="A57" s="738" t="str">
        <f>IF(B57&lt;&gt;"",設定!$C$4,"")</f>
        <v/>
      </c>
      <c r="B57" s="254" t="str">
        <f t="shared" si="5"/>
        <v/>
      </c>
      <c r="C57" s="445">
        <f t="shared" si="6"/>
        <v>45</v>
      </c>
      <c r="D57" s="1148"/>
      <c r="E57" s="1149"/>
      <c r="F57" s="297"/>
      <c r="G57" s="451" t="str">
        <f>IFERROR(IF(F57="","",VLOOKUP(F57,国・地域!A:C,2,FALSE)),"正しい番号を入力してください")</f>
        <v/>
      </c>
      <c r="H57" s="452" t="str">
        <f>IFERROR(IF(F57="","",VLOOKUP(F57,国・地域!A:C,3,FALSE)),"正しい番号を入力してください")</f>
        <v/>
      </c>
      <c r="I57" s="325"/>
      <c r="J57" s="301"/>
      <c r="K57" s="302"/>
      <c r="L57" s="225"/>
      <c r="M57" s="300"/>
      <c r="N57" s="302"/>
      <c r="O57" s="218"/>
      <c r="P57" s="225"/>
      <c r="Q57" s="300"/>
      <c r="R57" s="298"/>
      <c r="S57" s="299"/>
      <c r="T57" s="299"/>
      <c r="U57" s="299"/>
      <c r="V57" s="299"/>
      <c r="W57" s="299"/>
      <c r="X57" s="299"/>
      <c r="Y57" s="299"/>
      <c r="Z57" s="299"/>
      <c r="AA57" s="332"/>
      <c r="AB57" s="303"/>
      <c r="AC57" s="105" t="str">
        <f t="shared" si="7"/>
        <v/>
      </c>
      <c r="AD57" s="540"/>
      <c r="AE57" s="513">
        <f t="shared" si="9"/>
        <v>0</v>
      </c>
      <c r="AF57" s="513">
        <f t="shared" si="10"/>
        <v>0</v>
      </c>
      <c r="AG57" s="513">
        <f t="shared" si="11"/>
        <v>0</v>
      </c>
      <c r="AH57" s="513">
        <f t="shared" si="12"/>
        <v>0</v>
      </c>
      <c r="AI57" s="513">
        <f t="shared" si="8"/>
        <v>0</v>
      </c>
      <c r="AJ57" s="539"/>
      <c r="AK57" s="539"/>
      <c r="AL57" s="539"/>
      <c r="AM57" s="539"/>
      <c r="AN57" s="539"/>
      <c r="AO57" s="539"/>
      <c r="AP57" s="539"/>
      <c r="AQ57" s="539"/>
      <c r="AR57" s="539"/>
      <c r="AS57" s="539"/>
      <c r="AT57" s="539"/>
      <c r="AU57" s="539"/>
      <c r="AV57" s="364"/>
      <c r="AW57" s="364"/>
      <c r="AX57" s="364"/>
      <c r="AY57" s="364"/>
      <c r="AZ57" s="364"/>
      <c r="BA57" s="364"/>
      <c r="BB57" s="364"/>
    </row>
    <row r="58" spans="1:54" s="37" customFormat="1" ht="24.95" customHeight="1" x14ac:dyDescent="0.15">
      <c r="A58" s="739" t="str">
        <f>IF(B58&lt;&gt;"",設定!$C$4,"")</f>
        <v/>
      </c>
      <c r="B58" s="731" t="str">
        <f t="shared" si="5"/>
        <v/>
      </c>
      <c r="C58" s="376">
        <f t="shared" si="6"/>
        <v>46</v>
      </c>
      <c r="D58" s="1146"/>
      <c r="E58" s="1147"/>
      <c r="F58" s="311"/>
      <c r="G58" s="453" t="str">
        <f>IFERROR(IF(F58="","",VLOOKUP(F58,国・地域!A:C,2,FALSE)),"正しい番号を入力してください")</f>
        <v/>
      </c>
      <c r="H58" s="454" t="str">
        <f>IFERROR(IF(F58="","",VLOOKUP(F58,国・地域!A:C,3,FALSE)),"正しい番号を入力してください")</f>
        <v/>
      </c>
      <c r="I58" s="326"/>
      <c r="J58" s="315"/>
      <c r="K58" s="316"/>
      <c r="L58" s="226"/>
      <c r="M58" s="314"/>
      <c r="N58" s="316"/>
      <c r="O58" s="219"/>
      <c r="P58" s="226"/>
      <c r="Q58" s="314"/>
      <c r="R58" s="312"/>
      <c r="S58" s="313"/>
      <c r="T58" s="313"/>
      <c r="U58" s="313"/>
      <c r="V58" s="313"/>
      <c r="W58" s="313"/>
      <c r="X58" s="313"/>
      <c r="Y58" s="313"/>
      <c r="Z58" s="313"/>
      <c r="AA58" s="333"/>
      <c r="AB58" s="317"/>
      <c r="AC58" s="105" t="str">
        <f t="shared" si="7"/>
        <v/>
      </c>
      <c r="AD58" s="540"/>
      <c r="AE58" s="513">
        <f t="shared" si="9"/>
        <v>0</v>
      </c>
      <c r="AF58" s="513">
        <f t="shared" si="10"/>
        <v>0</v>
      </c>
      <c r="AG58" s="513">
        <f t="shared" si="11"/>
        <v>0</v>
      </c>
      <c r="AH58" s="513">
        <f t="shared" si="12"/>
        <v>0</v>
      </c>
      <c r="AI58" s="513">
        <f t="shared" si="8"/>
        <v>0</v>
      </c>
      <c r="AJ58" s="539"/>
      <c r="AK58" s="539"/>
      <c r="AL58" s="539"/>
      <c r="AM58" s="539"/>
      <c r="AN58" s="539"/>
      <c r="AO58" s="539"/>
      <c r="AP58" s="539"/>
      <c r="AQ58" s="539"/>
      <c r="AR58" s="539"/>
      <c r="AS58" s="539"/>
      <c r="AT58" s="539"/>
      <c r="AU58" s="539"/>
      <c r="AV58" s="364"/>
      <c r="AW58" s="364"/>
      <c r="AX58" s="364"/>
      <c r="AY58" s="364"/>
      <c r="AZ58" s="364"/>
      <c r="BA58" s="364"/>
      <c r="BB58" s="364"/>
    </row>
    <row r="59" spans="1:54" s="37" customFormat="1" ht="24.95" customHeight="1" x14ac:dyDescent="0.15">
      <c r="A59" s="687" t="str">
        <f>IF(B59&lt;&gt;"",設定!$C$4,"")</f>
        <v/>
      </c>
      <c r="B59" s="253" t="str">
        <f t="shared" si="5"/>
        <v/>
      </c>
      <c r="C59" s="444">
        <f t="shared" si="6"/>
        <v>47</v>
      </c>
      <c r="D59" s="1144"/>
      <c r="E59" s="1145"/>
      <c r="F59" s="258"/>
      <c r="G59" s="449" t="str">
        <f>IFERROR(IF(F59="","",VLOOKUP(F59,国・地域!A:C,2,FALSE)),"正しい番号を入力してください")</f>
        <v/>
      </c>
      <c r="H59" s="450" t="str">
        <f>IFERROR(IF(F59="","",VLOOKUP(F59,国・地域!A:C,3,FALSE)),"正しい番号を入力してください")</f>
        <v/>
      </c>
      <c r="I59" s="324"/>
      <c r="J59" s="284"/>
      <c r="K59" s="290"/>
      <c r="L59" s="224"/>
      <c r="M59" s="279"/>
      <c r="N59" s="290"/>
      <c r="O59" s="217"/>
      <c r="P59" s="224"/>
      <c r="Q59" s="279"/>
      <c r="R59" s="266"/>
      <c r="S59" s="271"/>
      <c r="T59" s="271"/>
      <c r="U59" s="271"/>
      <c r="V59" s="271"/>
      <c r="W59" s="271"/>
      <c r="X59" s="271"/>
      <c r="Y59" s="271"/>
      <c r="Z59" s="271"/>
      <c r="AA59" s="331"/>
      <c r="AB59" s="294"/>
      <c r="AC59" s="105" t="str">
        <f t="shared" si="7"/>
        <v/>
      </c>
      <c r="AD59" s="540"/>
      <c r="AE59" s="513">
        <f t="shared" si="9"/>
        <v>0</v>
      </c>
      <c r="AF59" s="513">
        <f t="shared" si="10"/>
        <v>0</v>
      </c>
      <c r="AG59" s="513">
        <f t="shared" si="11"/>
        <v>0</v>
      </c>
      <c r="AH59" s="513">
        <f t="shared" si="12"/>
        <v>0</v>
      </c>
      <c r="AI59" s="513">
        <f t="shared" si="8"/>
        <v>0</v>
      </c>
      <c r="AJ59" s="539"/>
      <c r="AK59" s="539"/>
      <c r="AL59" s="539"/>
      <c r="AM59" s="539"/>
      <c r="AN59" s="539"/>
      <c r="AO59" s="539"/>
      <c r="AP59" s="539"/>
      <c r="AQ59" s="539"/>
      <c r="AR59" s="539"/>
      <c r="AS59" s="539"/>
      <c r="AT59" s="539"/>
      <c r="AU59" s="539"/>
      <c r="AV59" s="364"/>
      <c r="AW59" s="364"/>
      <c r="AX59" s="364"/>
      <c r="AY59" s="364"/>
      <c r="AZ59" s="364"/>
      <c r="BA59" s="364"/>
      <c r="BB59" s="364"/>
    </row>
    <row r="60" spans="1:54" s="37" customFormat="1" ht="24.95" customHeight="1" x14ac:dyDescent="0.15">
      <c r="A60" s="687" t="str">
        <f>IF(B60&lt;&gt;"",設定!$C$4,"")</f>
        <v/>
      </c>
      <c r="B60" s="253" t="str">
        <f t="shared" si="5"/>
        <v/>
      </c>
      <c r="C60" s="444">
        <f t="shared" si="6"/>
        <v>48</v>
      </c>
      <c r="D60" s="1144"/>
      <c r="E60" s="1145"/>
      <c r="F60" s="258"/>
      <c r="G60" s="449" t="str">
        <f>IFERROR(IF(F60="","",VLOOKUP(F60,国・地域!A:C,2,FALSE)),"正しい番号を入力してください")</f>
        <v/>
      </c>
      <c r="H60" s="450" t="str">
        <f>IFERROR(IF(F60="","",VLOOKUP(F60,国・地域!A:C,3,FALSE)),"正しい番号を入力してください")</f>
        <v/>
      </c>
      <c r="I60" s="324"/>
      <c r="J60" s="284"/>
      <c r="K60" s="290"/>
      <c r="L60" s="224"/>
      <c r="M60" s="279"/>
      <c r="N60" s="290"/>
      <c r="O60" s="217"/>
      <c r="P60" s="224"/>
      <c r="Q60" s="279"/>
      <c r="R60" s="266"/>
      <c r="S60" s="271"/>
      <c r="T60" s="271"/>
      <c r="U60" s="271"/>
      <c r="V60" s="271"/>
      <c r="W60" s="271"/>
      <c r="X60" s="271"/>
      <c r="Y60" s="271"/>
      <c r="Z60" s="271"/>
      <c r="AA60" s="331"/>
      <c r="AB60" s="294"/>
      <c r="AC60" s="105" t="str">
        <f t="shared" si="7"/>
        <v/>
      </c>
      <c r="AD60" s="540"/>
      <c r="AE60" s="513">
        <f t="shared" si="9"/>
        <v>0</v>
      </c>
      <c r="AF60" s="513">
        <f t="shared" si="10"/>
        <v>0</v>
      </c>
      <c r="AG60" s="513">
        <f t="shared" si="11"/>
        <v>0</v>
      </c>
      <c r="AH60" s="513">
        <f t="shared" si="12"/>
        <v>0</v>
      </c>
      <c r="AI60" s="513">
        <f t="shared" si="8"/>
        <v>0</v>
      </c>
      <c r="AJ60" s="539"/>
      <c r="AK60" s="539"/>
      <c r="AL60" s="539"/>
      <c r="AM60" s="539"/>
      <c r="AN60" s="539"/>
      <c r="AO60" s="539"/>
      <c r="AP60" s="539"/>
      <c r="AQ60" s="539"/>
      <c r="AR60" s="539"/>
      <c r="AS60" s="539"/>
      <c r="AT60" s="539"/>
      <c r="AU60" s="539"/>
      <c r="AV60" s="364"/>
      <c r="AW60" s="364"/>
      <c r="AX60" s="364"/>
      <c r="AY60" s="364"/>
      <c r="AZ60" s="364"/>
      <c r="BA60" s="364"/>
      <c r="BB60" s="364"/>
    </row>
    <row r="61" spans="1:54" s="37" customFormat="1" ht="24.95" customHeight="1" x14ac:dyDescent="0.15">
      <c r="A61" s="687" t="str">
        <f>IF(B61&lt;&gt;"",設定!$C$4,"")</f>
        <v/>
      </c>
      <c r="B61" s="253" t="str">
        <f t="shared" si="5"/>
        <v/>
      </c>
      <c r="C61" s="444">
        <f t="shared" si="6"/>
        <v>49</v>
      </c>
      <c r="D61" s="1144"/>
      <c r="E61" s="1145"/>
      <c r="F61" s="258"/>
      <c r="G61" s="449" t="str">
        <f>IFERROR(IF(F61="","",VLOOKUP(F61,国・地域!A:C,2,FALSE)),"正しい番号を入力してください")</f>
        <v/>
      </c>
      <c r="H61" s="450" t="str">
        <f>IFERROR(IF(F61="","",VLOOKUP(F61,国・地域!A:C,3,FALSE)),"正しい番号を入力してください")</f>
        <v/>
      </c>
      <c r="I61" s="324"/>
      <c r="J61" s="284"/>
      <c r="K61" s="290"/>
      <c r="L61" s="224"/>
      <c r="M61" s="279"/>
      <c r="N61" s="290"/>
      <c r="O61" s="217"/>
      <c r="P61" s="224"/>
      <c r="Q61" s="279"/>
      <c r="R61" s="266"/>
      <c r="S61" s="271"/>
      <c r="T61" s="271"/>
      <c r="U61" s="271"/>
      <c r="V61" s="271"/>
      <c r="W61" s="271"/>
      <c r="X61" s="271"/>
      <c r="Y61" s="271"/>
      <c r="Z61" s="271"/>
      <c r="AA61" s="331"/>
      <c r="AB61" s="294"/>
      <c r="AC61" s="105" t="str">
        <f t="shared" si="7"/>
        <v/>
      </c>
      <c r="AD61" s="540"/>
      <c r="AE61" s="513">
        <f t="shared" si="9"/>
        <v>0</v>
      </c>
      <c r="AF61" s="513">
        <f t="shared" si="10"/>
        <v>0</v>
      </c>
      <c r="AG61" s="513">
        <f t="shared" si="11"/>
        <v>0</v>
      </c>
      <c r="AH61" s="513">
        <f t="shared" si="12"/>
        <v>0</v>
      </c>
      <c r="AI61" s="513">
        <f t="shared" si="8"/>
        <v>0</v>
      </c>
      <c r="AJ61" s="539"/>
      <c r="AK61" s="539"/>
      <c r="AL61" s="539"/>
      <c r="AM61" s="539"/>
      <c r="AN61" s="539"/>
      <c r="AO61" s="539"/>
      <c r="AP61" s="539"/>
      <c r="AQ61" s="539"/>
      <c r="AR61" s="539"/>
      <c r="AS61" s="539"/>
      <c r="AT61" s="539"/>
      <c r="AU61" s="539"/>
      <c r="AV61" s="364"/>
      <c r="AW61" s="364"/>
      <c r="AX61" s="364"/>
      <c r="AY61" s="364"/>
      <c r="AZ61" s="364"/>
      <c r="BA61" s="364"/>
      <c r="BB61" s="364"/>
    </row>
    <row r="62" spans="1:54" s="37" customFormat="1" ht="24.95" customHeight="1" x14ac:dyDescent="0.15">
      <c r="A62" s="738" t="str">
        <f>IF(B62&lt;&gt;"",設定!$C$4,"")</f>
        <v/>
      </c>
      <c r="B62" s="254" t="str">
        <f t="shared" si="5"/>
        <v/>
      </c>
      <c r="C62" s="445">
        <f t="shared" si="6"/>
        <v>50</v>
      </c>
      <c r="D62" s="1148"/>
      <c r="E62" s="1149"/>
      <c r="F62" s="259"/>
      <c r="G62" s="455" t="str">
        <f>IFERROR(IF(F62="","",VLOOKUP(F62,国・地域!A:C,2,FALSE)),"正しい番号を入力してください")</f>
        <v/>
      </c>
      <c r="H62" s="456" t="str">
        <f>IFERROR(IF(F62="","",VLOOKUP(F62,国・地域!A:C,3,FALSE)),"正しい番号を入力してください")</f>
        <v/>
      </c>
      <c r="I62" s="327"/>
      <c r="J62" s="285"/>
      <c r="K62" s="291"/>
      <c r="L62" s="227"/>
      <c r="M62" s="280"/>
      <c r="N62" s="291"/>
      <c r="O62" s="220"/>
      <c r="P62" s="227"/>
      <c r="Q62" s="280"/>
      <c r="R62" s="267"/>
      <c r="S62" s="272"/>
      <c r="T62" s="272"/>
      <c r="U62" s="272"/>
      <c r="V62" s="272"/>
      <c r="W62" s="272"/>
      <c r="X62" s="272"/>
      <c r="Y62" s="272"/>
      <c r="Z62" s="272"/>
      <c r="AA62" s="334"/>
      <c r="AB62" s="295"/>
      <c r="AC62" s="105" t="str">
        <f t="shared" si="7"/>
        <v/>
      </c>
      <c r="AD62" s="540"/>
      <c r="AE62" s="513">
        <f t="shared" si="9"/>
        <v>0</v>
      </c>
      <c r="AF62" s="513">
        <f t="shared" si="10"/>
        <v>0</v>
      </c>
      <c r="AG62" s="513">
        <f t="shared" si="11"/>
        <v>0</v>
      </c>
      <c r="AH62" s="513">
        <f t="shared" si="12"/>
        <v>0</v>
      </c>
      <c r="AI62" s="513">
        <f t="shared" si="8"/>
        <v>0</v>
      </c>
      <c r="AJ62" s="539"/>
      <c r="AK62" s="539"/>
      <c r="AL62" s="539"/>
      <c r="AM62" s="539"/>
      <c r="AN62" s="539"/>
      <c r="AO62" s="539"/>
      <c r="AP62" s="539"/>
      <c r="AQ62" s="539"/>
      <c r="AR62" s="539"/>
      <c r="AS62" s="539"/>
      <c r="AT62" s="539"/>
      <c r="AU62" s="539"/>
      <c r="AV62" s="364"/>
      <c r="AW62" s="364"/>
      <c r="AX62" s="364"/>
      <c r="AY62" s="364"/>
      <c r="AZ62" s="364"/>
      <c r="BA62" s="364"/>
      <c r="BB62" s="364"/>
    </row>
    <row r="63" spans="1:54" s="37" customFormat="1" ht="24.95" customHeight="1" x14ac:dyDescent="0.15">
      <c r="A63" s="739" t="str">
        <f>IF(B63&lt;&gt;"",設定!$C$4,"")</f>
        <v/>
      </c>
      <c r="B63" s="731" t="str">
        <f t="shared" si="5"/>
        <v/>
      </c>
      <c r="C63" s="376">
        <f t="shared" si="6"/>
        <v>51</v>
      </c>
      <c r="D63" s="1146"/>
      <c r="E63" s="1147"/>
      <c r="F63" s="304"/>
      <c r="G63" s="457" t="str">
        <f>IFERROR(IF(F63="","",VLOOKUP(F63,国・地域!A:C,2,FALSE)),"正しい番号を入力してください")</f>
        <v/>
      </c>
      <c r="H63" s="458" t="str">
        <f>IFERROR(IF(F63="","",VLOOKUP(F63,国・地域!A:C,3,FALSE)),"正しい番号を入力してください")</f>
        <v/>
      </c>
      <c r="I63" s="328"/>
      <c r="J63" s="308"/>
      <c r="K63" s="309"/>
      <c r="L63" s="228"/>
      <c r="M63" s="307"/>
      <c r="N63" s="309"/>
      <c r="O63" s="221"/>
      <c r="P63" s="228"/>
      <c r="Q63" s="307"/>
      <c r="R63" s="305"/>
      <c r="S63" s="306"/>
      <c r="T63" s="306"/>
      <c r="U63" s="306"/>
      <c r="V63" s="306"/>
      <c r="W63" s="306"/>
      <c r="X63" s="306"/>
      <c r="Y63" s="306"/>
      <c r="Z63" s="306"/>
      <c r="AA63" s="335"/>
      <c r="AB63" s="310"/>
      <c r="AC63" s="105" t="str">
        <f t="shared" si="7"/>
        <v/>
      </c>
      <c r="AD63" s="540"/>
      <c r="AE63" s="513">
        <f t="shared" si="9"/>
        <v>0</v>
      </c>
      <c r="AF63" s="513">
        <f t="shared" si="10"/>
        <v>0</v>
      </c>
      <c r="AG63" s="513">
        <f t="shared" si="11"/>
        <v>0</v>
      </c>
      <c r="AH63" s="513">
        <f t="shared" si="12"/>
        <v>0</v>
      </c>
      <c r="AI63" s="513">
        <f t="shared" si="8"/>
        <v>0</v>
      </c>
      <c r="AJ63" s="539"/>
      <c r="AK63" s="539"/>
      <c r="AL63" s="539"/>
      <c r="AM63" s="539"/>
      <c r="AN63" s="539"/>
      <c r="AO63" s="539"/>
      <c r="AP63" s="539"/>
      <c r="AQ63" s="539"/>
      <c r="AR63" s="539"/>
      <c r="AS63" s="539"/>
      <c r="AT63" s="539"/>
      <c r="AU63" s="539"/>
      <c r="AV63" s="364"/>
      <c r="AW63" s="364"/>
      <c r="AX63" s="364"/>
      <c r="AY63" s="364"/>
      <c r="AZ63" s="364"/>
      <c r="BA63" s="364"/>
      <c r="BB63" s="364"/>
    </row>
    <row r="64" spans="1:54" s="37" customFormat="1" ht="24.95" customHeight="1" x14ac:dyDescent="0.15">
      <c r="A64" s="687" t="str">
        <f>IF(B64&lt;&gt;"",設定!$C$4,"")</f>
        <v/>
      </c>
      <c r="B64" s="253" t="str">
        <f t="shared" si="5"/>
        <v/>
      </c>
      <c r="C64" s="444">
        <f t="shared" si="6"/>
        <v>52</v>
      </c>
      <c r="D64" s="1144"/>
      <c r="E64" s="1145"/>
      <c r="F64" s="258"/>
      <c r="G64" s="449" t="str">
        <f>IFERROR(IF(F64="","",VLOOKUP(F64,国・地域!A:C,2,FALSE)),"正しい番号を入力してください")</f>
        <v/>
      </c>
      <c r="H64" s="450" t="str">
        <f>IFERROR(IF(F64="","",VLOOKUP(F64,国・地域!A:C,3,FALSE)),"正しい番号を入力してください")</f>
        <v/>
      </c>
      <c r="I64" s="324"/>
      <c r="J64" s="284"/>
      <c r="K64" s="290"/>
      <c r="L64" s="224"/>
      <c r="M64" s="279"/>
      <c r="N64" s="290"/>
      <c r="O64" s="217"/>
      <c r="P64" s="224"/>
      <c r="Q64" s="279"/>
      <c r="R64" s="266"/>
      <c r="S64" s="271"/>
      <c r="T64" s="271"/>
      <c r="U64" s="271"/>
      <c r="V64" s="271"/>
      <c r="W64" s="271"/>
      <c r="X64" s="271"/>
      <c r="Y64" s="271"/>
      <c r="Z64" s="271"/>
      <c r="AA64" s="331"/>
      <c r="AB64" s="294"/>
      <c r="AC64" s="105" t="str">
        <f t="shared" si="7"/>
        <v/>
      </c>
      <c r="AD64" s="540"/>
      <c r="AE64" s="513">
        <f t="shared" si="9"/>
        <v>0</v>
      </c>
      <c r="AF64" s="513">
        <f t="shared" si="10"/>
        <v>0</v>
      </c>
      <c r="AG64" s="513">
        <f t="shared" si="11"/>
        <v>0</v>
      </c>
      <c r="AH64" s="513">
        <f t="shared" si="12"/>
        <v>0</v>
      </c>
      <c r="AI64" s="513">
        <f t="shared" si="8"/>
        <v>0</v>
      </c>
      <c r="AJ64" s="539"/>
      <c r="AK64" s="539"/>
      <c r="AL64" s="539"/>
      <c r="AM64" s="539"/>
      <c r="AN64" s="539"/>
      <c r="AO64" s="539"/>
      <c r="AP64" s="539"/>
      <c r="AQ64" s="539"/>
      <c r="AR64" s="539"/>
      <c r="AS64" s="539"/>
      <c r="AT64" s="539"/>
      <c r="AU64" s="539"/>
      <c r="AV64" s="364"/>
      <c r="AW64" s="364"/>
      <c r="AX64" s="364"/>
      <c r="AY64" s="364"/>
      <c r="AZ64" s="364"/>
      <c r="BA64" s="364"/>
      <c r="BB64" s="364"/>
    </row>
    <row r="65" spans="1:54" s="37" customFormat="1" ht="24.95" customHeight="1" x14ac:dyDescent="0.15">
      <c r="A65" s="687" t="str">
        <f>IF(B65&lt;&gt;"",設定!$C$4,"")</f>
        <v/>
      </c>
      <c r="B65" s="253" t="str">
        <f t="shared" si="5"/>
        <v/>
      </c>
      <c r="C65" s="444">
        <f t="shared" si="6"/>
        <v>53</v>
      </c>
      <c r="D65" s="1144"/>
      <c r="E65" s="1145"/>
      <c r="F65" s="258"/>
      <c r="G65" s="449" t="str">
        <f>IFERROR(IF(F65="","",VLOOKUP(F65,国・地域!A:C,2,FALSE)),"正しい番号を入力してください")</f>
        <v/>
      </c>
      <c r="H65" s="450" t="str">
        <f>IFERROR(IF(F65="","",VLOOKUP(F65,国・地域!A:C,3,FALSE)),"正しい番号を入力してください")</f>
        <v/>
      </c>
      <c r="I65" s="324"/>
      <c r="J65" s="284"/>
      <c r="K65" s="290"/>
      <c r="L65" s="224"/>
      <c r="M65" s="279"/>
      <c r="N65" s="290"/>
      <c r="O65" s="217"/>
      <c r="P65" s="224"/>
      <c r="Q65" s="279"/>
      <c r="R65" s="266"/>
      <c r="S65" s="271"/>
      <c r="T65" s="271"/>
      <c r="U65" s="271"/>
      <c r="V65" s="271"/>
      <c r="W65" s="271"/>
      <c r="X65" s="271"/>
      <c r="Y65" s="271"/>
      <c r="Z65" s="271"/>
      <c r="AA65" s="331"/>
      <c r="AB65" s="294"/>
      <c r="AC65" s="105" t="str">
        <f t="shared" si="7"/>
        <v/>
      </c>
      <c r="AD65" s="540"/>
      <c r="AE65" s="513">
        <f t="shared" si="9"/>
        <v>0</v>
      </c>
      <c r="AF65" s="513">
        <f t="shared" si="10"/>
        <v>0</v>
      </c>
      <c r="AG65" s="513">
        <f t="shared" si="11"/>
        <v>0</v>
      </c>
      <c r="AH65" s="513">
        <f t="shared" si="12"/>
        <v>0</v>
      </c>
      <c r="AI65" s="513">
        <f t="shared" si="8"/>
        <v>0</v>
      </c>
      <c r="AJ65" s="539"/>
      <c r="AK65" s="539"/>
      <c r="AL65" s="539"/>
      <c r="AM65" s="539"/>
      <c r="AN65" s="539"/>
      <c r="AO65" s="539"/>
      <c r="AP65" s="539"/>
      <c r="AQ65" s="539"/>
      <c r="AR65" s="539"/>
      <c r="AS65" s="539"/>
      <c r="AT65" s="539"/>
      <c r="AU65" s="539"/>
      <c r="AV65" s="364"/>
      <c r="AW65" s="364"/>
      <c r="AX65" s="364"/>
      <c r="AY65" s="364"/>
      <c r="AZ65" s="364"/>
      <c r="BA65" s="364"/>
      <c r="BB65" s="364"/>
    </row>
    <row r="66" spans="1:54" s="37" customFormat="1" ht="24.95" customHeight="1" x14ac:dyDescent="0.15">
      <c r="A66" s="687" t="str">
        <f>IF(B66&lt;&gt;"",設定!$C$4,"")</f>
        <v/>
      </c>
      <c r="B66" s="253" t="str">
        <f t="shared" si="5"/>
        <v/>
      </c>
      <c r="C66" s="444">
        <f t="shared" si="6"/>
        <v>54</v>
      </c>
      <c r="D66" s="1144"/>
      <c r="E66" s="1145"/>
      <c r="F66" s="258"/>
      <c r="G66" s="449" t="str">
        <f>IFERROR(IF(F66="","",VLOOKUP(F66,国・地域!A:C,2,FALSE)),"正しい番号を入力してください")</f>
        <v/>
      </c>
      <c r="H66" s="450" t="str">
        <f>IFERROR(IF(F66="","",VLOOKUP(F66,国・地域!A:C,3,FALSE)),"正しい番号を入力してください")</f>
        <v/>
      </c>
      <c r="I66" s="324"/>
      <c r="J66" s="284"/>
      <c r="K66" s="290"/>
      <c r="L66" s="224"/>
      <c r="M66" s="279"/>
      <c r="N66" s="290"/>
      <c r="O66" s="217"/>
      <c r="P66" s="224"/>
      <c r="Q66" s="279"/>
      <c r="R66" s="266"/>
      <c r="S66" s="271"/>
      <c r="T66" s="271"/>
      <c r="U66" s="271"/>
      <c r="V66" s="271"/>
      <c r="W66" s="271"/>
      <c r="X66" s="271"/>
      <c r="Y66" s="271"/>
      <c r="Z66" s="271"/>
      <c r="AA66" s="331"/>
      <c r="AB66" s="294"/>
      <c r="AC66" s="105" t="str">
        <f t="shared" si="7"/>
        <v/>
      </c>
      <c r="AD66" s="540"/>
      <c r="AE66" s="513">
        <f t="shared" si="9"/>
        <v>0</v>
      </c>
      <c r="AF66" s="513">
        <f t="shared" si="10"/>
        <v>0</v>
      </c>
      <c r="AG66" s="513">
        <f t="shared" si="11"/>
        <v>0</v>
      </c>
      <c r="AH66" s="513">
        <f t="shared" si="12"/>
        <v>0</v>
      </c>
      <c r="AI66" s="513">
        <f t="shared" si="8"/>
        <v>0</v>
      </c>
      <c r="AJ66" s="539"/>
      <c r="AK66" s="539"/>
      <c r="AL66" s="539"/>
      <c r="AM66" s="539"/>
      <c r="AN66" s="539"/>
      <c r="AO66" s="539"/>
      <c r="AP66" s="539"/>
      <c r="AQ66" s="539"/>
      <c r="AR66" s="539"/>
      <c r="AS66" s="539"/>
      <c r="AT66" s="539"/>
      <c r="AU66" s="539"/>
      <c r="AV66" s="364"/>
      <c r="AW66" s="364"/>
      <c r="AX66" s="364"/>
      <c r="AY66" s="364"/>
      <c r="AZ66" s="364"/>
      <c r="BA66" s="364"/>
      <c r="BB66" s="364"/>
    </row>
    <row r="67" spans="1:54" s="37" customFormat="1" ht="24.95" customHeight="1" x14ac:dyDescent="0.15">
      <c r="A67" s="738" t="str">
        <f>IF(B67&lt;&gt;"",設定!$C$4,"")</f>
        <v/>
      </c>
      <c r="B67" s="254" t="str">
        <f t="shared" si="5"/>
        <v/>
      </c>
      <c r="C67" s="445">
        <f t="shared" si="6"/>
        <v>55</v>
      </c>
      <c r="D67" s="1148"/>
      <c r="E67" s="1149"/>
      <c r="F67" s="259"/>
      <c r="G67" s="455" t="str">
        <f>IFERROR(IF(F67="","",VLOOKUP(F67,国・地域!A:C,2,FALSE)),"正しい番号を入力してください")</f>
        <v/>
      </c>
      <c r="H67" s="456" t="str">
        <f>IFERROR(IF(F67="","",VLOOKUP(F67,国・地域!A:C,3,FALSE)),"正しい番号を入力してください")</f>
        <v/>
      </c>
      <c r="I67" s="327"/>
      <c r="J67" s="285"/>
      <c r="K67" s="291"/>
      <c r="L67" s="227"/>
      <c r="M67" s="280"/>
      <c r="N67" s="291"/>
      <c r="O67" s="220"/>
      <c r="P67" s="227"/>
      <c r="Q67" s="280"/>
      <c r="R67" s="267"/>
      <c r="S67" s="272"/>
      <c r="T67" s="272"/>
      <c r="U67" s="272"/>
      <c r="V67" s="272"/>
      <c r="W67" s="272"/>
      <c r="X67" s="272"/>
      <c r="Y67" s="272"/>
      <c r="Z67" s="272"/>
      <c r="AA67" s="334"/>
      <c r="AB67" s="295"/>
      <c r="AC67" s="105" t="str">
        <f t="shared" si="7"/>
        <v/>
      </c>
      <c r="AD67" s="540"/>
      <c r="AE67" s="513">
        <f t="shared" si="9"/>
        <v>0</v>
      </c>
      <c r="AF67" s="513">
        <f t="shared" si="10"/>
        <v>0</v>
      </c>
      <c r="AG67" s="513">
        <f t="shared" si="11"/>
        <v>0</v>
      </c>
      <c r="AH67" s="513">
        <f t="shared" si="12"/>
        <v>0</v>
      </c>
      <c r="AI67" s="513">
        <f t="shared" si="8"/>
        <v>0</v>
      </c>
      <c r="AJ67" s="539"/>
      <c r="AK67" s="539"/>
      <c r="AL67" s="539"/>
      <c r="AM67" s="539"/>
      <c r="AN67" s="539"/>
      <c r="AO67" s="539"/>
      <c r="AP67" s="539"/>
      <c r="AQ67" s="539"/>
      <c r="AR67" s="539"/>
      <c r="AS67" s="539"/>
      <c r="AT67" s="539"/>
      <c r="AU67" s="539"/>
      <c r="AV67" s="364"/>
      <c r="AW67" s="364"/>
      <c r="AX67" s="364"/>
      <c r="AY67" s="364"/>
      <c r="AZ67" s="364"/>
      <c r="BA67" s="364"/>
      <c r="BB67" s="364"/>
    </row>
    <row r="68" spans="1:54" s="37" customFormat="1" ht="24.95" customHeight="1" x14ac:dyDescent="0.15">
      <c r="A68" s="739" t="str">
        <f>IF(B68&lt;&gt;"",設定!$C$4,"")</f>
        <v/>
      </c>
      <c r="B68" s="731" t="str">
        <f t="shared" si="5"/>
        <v/>
      </c>
      <c r="C68" s="376">
        <f t="shared" si="6"/>
        <v>56</v>
      </c>
      <c r="D68" s="1146"/>
      <c r="E68" s="1147"/>
      <c r="F68" s="304"/>
      <c r="G68" s="457" t="str">
        <f>IFERROR(IF(F68="","",VLOOKUP(F68,国・地域!A:C,2,FALSE)),"正しい番号を入力してください")</f>
        <v/>
      </c>
      <c r="H68" s="458" t="str">
        <f>IFERROR(IF(F68="","",VLOOKUP(F68,国・地域!A:C,3,FALSE)),"正しい番号を入力してください")</f>
        <v/>
      </c>
      <c r="I68" s="328"/>
      <c r="J68" s="308"/>
      <c r="K68" s="309"/>
      <c r="L68" s="228"/>
      <c r="M68" s="307"/>
      <c r="N68" s="309"/>
      <c r="O68" s="221"/>
      <c r="P68" s="228"/>
      <c r="Q68" s="307"/>
      <c r="R68" s="305"/>
      <c r="S68" s="306"/>
      <c r="T68" s="306"/>
      <c r="U68" s="306"/>
      <c r="V68" s="306"/>
      <c r="W68" s="306"/>
      <c r="X68" s="306"/>
      <c r="Y68" s="306"/>
      <c r="Z68" s="306"/>
      <c r="AA68" s="335"/>
      <c r="AB68" s="310"/>
      <c r="AC68" s="105" t="str">
        <f t="shared" si="7"/>
        <v/>
      </c>
      <c r="AD68" s="540"/>
      <c r="AE68" s="513">
        <f t="shared" si="9"/>
        <v>0</v>
      </c>
      <c r="AF68" s="513">
        <f t="shared" si="10"/>
        <v>0</v>
      </c>
      <c r="AG68" s="513">
        <f t="shared" si="11"/>
        <v>0</v>
      </c>
      <c r="AH68" s="513">
        <f t="shared" si="12"/>
        <v>0</v>
      </c>
      <c r="AI68" s="513">
        <f t="shared" si="8"/>
        <v>0</v>
      </c>
      <c r="AJ68" s="539"/>
      <c r="AK68" s="539"/>
      <c r="AL68" s="539"/>
      <c r="AM68" s="539"/>
      <c r="AN68" s="539"/>
      <c r="AO68" s="539"/>
      <c r="AP68" s="539"/>
      <c r="AQ68" s="539"/>
      <c r="AR68" s="539"/>
      <c r="AS68" s="539"/>
      <c r="AT68" s="539"/>
      <c r="AU68" s="539"/>
      <c r="AV68" s="364"/>
      <c r="AW68" s="364"/>
      <c r="AX68" s="364"/>
      <c r="AY68" s="364"/>
      <c r="AZ68" s="364"/>
      <c r="BA68" s="364"/>
      <c r="BB68" s="364"/>
    </row>
    <row r="69" spans="1:54" s="37" customFormat="1" ht="24.95" customHeight="1" x14ac:dyDescent="0.15">
      <c r="A69" s="687" t="str">
        <f>IF(B69&lt;&gt;"",設定!$C$4,"")</f>
        <v/>
      </c>
      <c r="B69" s="253" t="str">
        <f t="shared" si="5"/>
        <v/>
      </c>
      <c r="C69" s="444">
        <f t="shared" si="6"/>
        <v>57</v>
      </c>
      <c r="D69" s="1144"/>
      <c r="E69" s="1145"/>
      <c r="F69" s="258"/>
      <c r="G69" s="449" t="str">
        <f>IFERROR(IF(F69="","",VLOOKUP(F69,国・地域!A:C,2,FALSE)),"正しい番号を入力してください")</f>
        <v/>
      </c>
      <c r="H69" s="450" t="str">
        <f>IFERROR(IF(F69="","",VLOOKUP(F69,国・地域!A:C,3,FALSE)),"正しい番号を入力してください")</f>
        <v/>
      </c>
      <c r="I69" s="324"/>
      <c r="J69" s="284"/>
      <c r="K69" s="290"/>
      <c r="L69" s="224"/>
      <c r="M69" s="279"/>
      <c r="N69" s="290"/>
      <c r="O69" s="217"/>
      <c r="P69" s="224"/>
      <c r="Q69" s="279"/>
      <c r="R69" s="266"/>
      <c r="S69" s="271"/>
      <c r="T69" s="271"/>
      <c r="U69" s="271"/>
      <c r="V69" s="271"/>
      <c r="W69" s="271"/>
      <c r="X69" s="271"/>
      <c r="Y69" s="271"/>
      <c r="Z69" s="271"/>
      <c r="AA69" s="331"/>
      <c r="AB69" s="294"/>
      <c r="AC69" s="105" t="str">
        <f t="shared" si="7"/>
        <v/>
      </c>
      <c r="AD69" s="540"/>
      <c r="AE69" s="513">
        <f t="shared" si="9"/>
        <v>0</v>
      </c>
      <c r="AF69" s="513">
        <f t="shared" si="10"/>
        <v>0</v>
      </c>
      <c r="AG69" s="513">
        <f t="shared" si="11"/>
        <v>0</v>
      </c>
      <c r="AH69" s="513">
        <f t="shared" si="12"/>
        <v>0</v>
      </c>
      <c r="AI69" s="513">
        <f t="shared" si="8"/>
        <v>0</v>
      </c>
      <c r="AJ69" s="539"/>
      <c r="AK69" s="539"/>
      <c r="AL69" s="539"/>
      <c r="AM69" s="539"/>
      <c r="AN69" s="539"/>
      <c r="AO69" s="539"/>
      <c r="AP69" s="539"/>
      <c r="AQ69" s="539"/>
      <c r="AR69" s="539"/>
      <c r="AS69" s="539"/>
      <c r="AT69" s="539"/>
      <c r="AU69" s="539"/>
      <c r="AV69" s="364"/>
      <c r="AW69" s="364"/>
      <c r="AX69" s="364"/>
      <c r="AY69" s="364"/>
      <c r="AZ69" s="364"/>
      <c r="BA69" s="364"/>
      <c r="BB69" s="364"/>
    </row>
    <row r="70" spans="1:54" s="37" customFormat="1" ht="24.95" customHeight="1" x14ac:dyDescent="0.15">
      <c r="A70" s="687" t="str">
        <f>IF(B70&lt;&gt;"",設定!$C$4,"")</f>
        <v/>
      </c>
      <c r="B70" s="253" t="str">
        <f t="shared" si="5"/>
        <v/>
      </c>
      <c r="C70" s="444">
        <f t="shared" si="6"/>
        <v>58</v>
      </c>
      <c r="D70" s="1144"/>
      <c r="E70" s="1145"/>
      <c r="F70" s="258"/>
      <c r="G70" s="449" t="str">
        <f>IFERROR(IF(F70="","",VLOOKUP(F70,国・地域!A:C,2,FALSE)),"正しい番号を入力してください")</f>
        <v/>
      </c>
      <c r="H70" s="450" t="str">
        <f>IFERROR(IF(F70="","",VLOOKUP(F70,国・地域!A:C,3,FALSE)),"正しい番号を入力してください")</f>
        <v/>
      </c>
      <c r="I70" s="324"/>
      <c r="J70" s="284"/>
      <c r="K70" s="290"/>
      <c r="L70" s="224"/>
      <c r="M70" s="279"/>
      <c r="N70" s="290"/>
      <c r="O70" s="217"/>
      <c r="P70" s="224"/>
      <c r="Q70" s="279"/>
      <c r="R70" s="266"/>
      <c r="S70" s="271"/>
      <c r="T70" s="271"/>
      <c r="U70" s="271"/>
      <c r="V70" s="271"/>
      <c r="W70" s="271"/>
      <c r="X70" s="271"/>
      <c r="Y70" s="271"/>
      <c r="Z70" s="271"/>
      <c r="AA70" s="331"/>
      <c r="AB70" s="294"/>
      <c r="AC70" s="105" t="str">
        <f t="shared" si="7"/>
        <v/>
      </c>
      <c r="AD70" s="540"/>
      <c r="AE70" s="513">
        <f t="shared" si="9"/>
        <v>0</v>
      </c>
      <c r="AF70" s="513">
        <f t="shared" si="10"/>
        <v>0</v>
      </c>
      <c r="AG70" s="513">
        <f t="shared" si="11"/>
        <v>0</v>
      </c>
      <c r="AH70" s="513">
        <f t="shared" si="12"/>
        <v>0</v>
      </c>
      <c r="AI70" s="513">
        <f t="shared" si="8"/>
        <v>0</v>
      </c>
      <c r="AJ70" s="539"/>
      <c r="AK70" s="539"/>
      <c r="AL70" s="539"/>
      <c r="AM70" s="539"/>
      <c r="AN70" s="539"/>
      <c r="AO70" s="539"/>
      <c r="AP70" s="539"/>
      <c r="AQ70" s="539"/>
      <c r="AR70" s="539"/>
      <c r="AS70" s="539"/>
      <c r="AT70" s="539"/>
      <c r="AU70" s="539"/>
      <c r="AV70" s="364"/>
      <c r="AW70" s="364"/>
      <c r="AX70" s="364"/>
      <c r="AY70" s="364"/>
      <c r="AZ70" s="364"/>
      <c r="BA70" s="364"/>
      <c r="BB70" s="364"/>
    </row>
    <row r="71" spans="1:54" s="37" customFormat="1" ht="24.95" customHeight="1" x14ac:dyDescent="0.15">
      <c r="A71" s="687" t="str">
        <f>IF(B71&lt;&gt;"",設定!$C$4,"")</f>
        <v/>
      </c>
      <c r="B71" s="253" t="str">
        <f t="shared" si="5"/>
        <v/>
      </c>
      <c r="C71" s="444">
        <f t="shared" si="6"/>
        <v>59</v>
      </c>
      <c r="D71" s="1144"/>
      <c r="E71" s="1145"/>
      <c r="F71" s="258"/>
      <c r="G71" s="449" t="str">
        <f>IFERROR(IF(F71="","",VLOOKUP(F71,国・地域!A:C,2,FALSE)),"正しい番号を入力してください")</f>
        <v/>
      </c>
      <c r="H71" s="450" t="str">
        <f>IFERROR(IF(F71="","",VLOOKUP(F71,国・地域!A:C,3,FALSE)),"正しい番号を入力してください")</f>
        <v/>
      </c>
      <c r="I71" s="324"/>
      <c r="J71" s="284"/>
      <c r="K71" s="290"/>
      <c r="L71" s="224"/>
      <c r="M71" s="279"/>
      <c r="N71" s="290"/>
      <c r="O71" s="217"/>
      <c r="P71" s="224"/>
      <c r="Q71" s="279"/>
      <c r="R71" s="266"/>
      <c r="S71" s="271"/>
      <c r="T71" s="271"/>
      <c r="U71" s="271"/>
      <c r="V71" s="271"/>
      <c r="W71" s="271"/>
      <c r="X71" s="271"/>
      <c r="Y71" s="271"/>
      <c r="Z71" s="271"/>
      <c r="AA71" s="331"/>
      <c r="AB71" s="294"/>
      <c r="AC71" s="105" t="str">
        <f t="shared" si="7"/>
        <v/>
      </c>
      <c r="AD71" s="540"/>
      <c r="AE71" s="513">
        <f t="shared" si="9"/>
        <v>0</v>
      </c>
      <c r="AF71" s="513">
        <f t="shared" si="10"/>
        <v>0</v>
      </c>
      <c r="AG71" s="513">
        <f t="shared" si="11"/>
        <v>0</v>
      </c>
      <c r="AH71" s="513">
        <f t="shared" si="12"/>
        <v>0</v>
      </c>
      <c r="AI71" s="513">
        <f t="shared" si="8"/>
        <v>0</v>
      </c>
      <c r="AJ71" s="539"/>
      <c r="AK71" s="539"/>
      <c r="AL71" s="539"/>
      <c r="AM71" s="539"/>
      <c r="AN71" s="539"/>
      <c r="AO71" s="539"/>
      <c r="AP71" s="539"/>
      <c r="AQ71" s="539"/>
      <c r="AR71" s="539"/>
      <c r="AS71" s="539"/>
      <c r="AT71" s="539"/>
      <c r="AU71" s="539"/>
      <c r="AV71" s="364"/>
      <c r="AW71" s="364"/>
      <c r="AX71" s="364"/>
      <c r="AY71" s="364"/>
      <c r="AZ71" s="364"/>
      <c r="BA71" s="364"/>
      <c r="BB71" s="364"/>
    </row>
    <row r="72" spans="1:54" s="37" customFormat="1" ht="24.95" customHeight="1" x14ac:dyDescent="0.15">
      <c r="A72" s="738" t="str">
        <f>IF(B72&lt;&gt;"",設定!$C$4,"")</f>
        <v/>
      </c>
      <c r="B72" s="254" t="str">
        <f t="shared" si="5"/>
        <v/>
      </c>
      <c r="C72" s="445">
        <f t="shared" si="6"/>
        <v>60</v>
      </c>
      <c r="D72" s="1148"/>
      <c r="E72" s="1149"/>
      <c r="F72" s="259"/>
      <c r="G72" s="455" t="str">
        <f>IFERROR(IF(F72="","",VLOOKUP(F72,国・地域!A:C,2,FALSE)),"正しい番号を入力してください")</f>
        <v/>
      </c>
      <c r="H72" s="456" t="str">
        <f>IFERROR(IF(F72="","",VLOOKUP(F72,国・地域!A:C,3,FALSE)),"正しい番号を入力してください")</f>
        <v/>
      </c>
      <c r="I72" s="327"/>
      <c r="J72" s="285"/>
      <c r="K72" s="291"/>
      <c r="L72" s="227"/>
      <c r="M72" s="280"/>
      <c r="N72" s="291"/>
      <c r="O72" s="220"/>
      <c r="P72" s="227"/>
      <c r="Q72" s="280"/>
      <c r="R72" s="267"/>
      <c r="S72" s="272"/>
      <c r="T72" s="272"/>
      <c r="U72" s="272"/>
      <c r="V72" s="272"/>
      <c r="W72" s="272"/>
      <c r="X72" s="272"/>
      <c r="Y72" s="272"/>
      <c r="Z72" s="272"/>
      <c r="AA72" s="334"/>
      <c r="AB72" s="295"/>
      <c r="AC72" s="105" t="str">
        <f t="shared" ref="AC72:AC81" si="13">IF(SUM(AD72:AI72)&gt;0,"←未入力あり","")</f>
        <v/>
      </c>
      <c r="AD72" s="540"/>
      <c r="AE72" s="513">
        <f t="shared" ref="AE72:AE81" si="14">IF(AND($D72&lt;&gt;"",F72=""),1,0)</f>
        <v>0</v>
      </c>
      <c r="AF72" s="513">
        <f t="shared" ref="AF72:AF81" si="15">IF(AND($D72&lt;&gt;"",I72=""),1,0)</f>
        <v>0</v>
      </c>
      <c r="AG72" s="513">
        <f t="shared" ref="AG72:AG81" si="16">IF(AND($D72&lt;&gt;"",COUNTA(J72:Q72)&lt;&gt;8),1,0)</f>
        <v>0</v>
      </c>
      <c r="AH72" s="513">
        <f t="shared" ref="AH72:AH81" si="17">IF(AND($D72&lt;&gt;"",COUNTA(R72:AA72)=0),1,0)</f>
        <v>0</v>
      </c>
      <c r="AI72" s="513">
        <f t="shared" ref="AI72:AI81" si="18">IF(AND($D72&lt;&gt;"",AB72=""),1,0)</f>
        <v>0</v>
      </c>
      <c r="AJ72" s="539"/>
      <c r="AK72" s="539"/>
      <c r="AL72" s="539"/>
      <c r="AM72" s="539"/>
      <c r="AN72" s="539"/>
      <c r="AO72" s="539"/>
      <c r="AP72" s="539"/>
      <c r="AQ72" s="539"/>
      <c r="AR72" s="539"/>
      <c r="AS72" s="539"/>
      <c r="AT72" s="539"/>
      <c r="AU72" s="539"/>
      <c r="AV72" s="364"/>
      <c r="AW72" s="364"/>
      <c r="AX72" s="364"/>
      <c r="AY72" s="364"/>
      <c r="AZ72" s="364"/>
      <c r="BA72" s="364"/>
      <c r="BB72" s="364"/>
    </row>
    <row r="73" spans="1:54" s="37" customFormat="1" ht="24.95" customHeight="1" x14ac:dyDescent="0.15">
      <c r="A73" s="739" t="str">
        <f>IF(B73&lt;&gt;"",設定!$C$4,"")</f>
        <v/>
      </c>
      <c r="B73" s="731" t="str">
        <f t="shared" si="5"/>
        <v/>
      </c>
      <c r="C73" s="376">
        <f t="shared" si="6"/>
        <v>61</v>
      </c>
      <c r="D73" s="1146"/>
      <c r="E73" s="1147"/>
      <c r="F73" s="304"/>
      <c r="G73" s="457" t="str">
        <f>IFERROR(IF(F73="","",VLOOKUP(F73,国・地域!A:C,2,FALSE)),"正しい番号を入力してください")</f>
        <v/>
      </c>
      <c r="H73" s="458" t="str">
        <f>IFERROR(IF(F73="","",VLOOKUP(F73,国・地域!A:C,3,FALSE)),"正しい番号を入力してください")</f>
        <v/>
      </c>
      <c r="I73" s="328"/>
      <c r="J73" s="308"/>
      <c r="K73" s="309"/>
      <c r="L73" s="228"/>
      <c r="M73" s="307"/>
      <c r="N73" s="309"/>
      <c r="O73" s="221"/>
      <c r="P73" s="228"/>
      <c r="Q73" s="307"/>
      <c r="R73" s="305"/>
      <c r="S73" s="306"/>
      <c r="T73" s="306"/>
      <c r="U73" s="306"/>
      <c r="V73" s="306"/>
      <c r="W73" s="306"/>
      <c r="X73" s="306"/>
      <c r="Y73" s="306"/>
      <c r="Z73" s="306"/>
      <c r="AA73" s="335"/>
      <c r="AB73" s="310"/>
      <c r="AC73" s="105" t="str">
        <f t="shared" si="13"/>
        <v/>
      </c>
      <c r="AD73" s="540"/>
      <c r="AE73" s="513">
        <f t="shared" si="14"/>
        <v>0</v>
      </c>
      <c r="AF73" s="513">
        <f t="shared" si="15"/>
        <v>0</v>
      </c>
      <c r="AG73" s="513">
        <f t="shared" si="16"/>
        <v>0</v>
      </c>
      <c r="AH73" s="513">
        <f t="shared" si="17"/>
        <v>0</v>
      </c>
      <c r="AI73" s="513">
        <f t="shared" si="18"/>
        <v>0</v>
      </c>
      <c r="AJ73" s="539"/>
      <c r="AK73" s="539"/>
      <c r="AL73" s="539"/>
      <c r="AM73" s="539"/>
      <c r="AN73" s="539"/>
      <c r="AO73" s="539"/>
      <c r="AP73" s="539"/>
      <c r="AQ73" s="539"/>
      <c r="AR73" s="539"/>
      <c r="AS73" s="539"/>
      <c r="AT73" s="539"/>
      <c r="AU73" s="539"/>
      <c r="AV73" s="364"/>
      <c r="AW73" s="364"/>
      <c r="AX73" s="364"/>
      <c r="AY73" s="364"/>
      <c r="AZ73" s="364"/>
      <c r="BA73" s="364"/>
      <c r="BB73" s="364"/>
    </row>
    <row r="74" spans="1:54" s="37" customFormat="1" ht="24.95" customHeight="1" x14ac:dyDescent="0.15">
      <c r="A74" s="687" t="str">
        <f>IF(B74&lt;&gt;"",設定!$C$4,"")</f>
        <v/>
      </c>
      <c r="B74" s="253" t="str">
        <f t="shared" si="5"/>
        <v/>
      </c>
      <c r="C74" s="444">
        <f t="shared" si="6"/>
        <v>62</v>
      </c>
      <c r="D74" s="1144"/>
      <c r="E74" s="1145"/>
      <c r="F74" s="258"/>
      <c r="G74" s="449" t="str">
        <f>IFERROR(IF(F74="","",VLOOKUP(F74,国・地域!A:C,2,FALSE)),"正しい番号を入力してください")</f>
        <v/>
      </c>
      <c r="H74" s="450" t="str">
        <f>IFERROR(IF(F74="","",VLOOKUP(F74,国・地域!A:C,3,FALSE)),"正しい番号を入力してください")</f>
        <v/>
      </c>
      <c r="I74" s="324"/>
      <c r="J74" s="284"/>
      <c r="K74" s="290"/>
      <c r="L74" s="224"/>
      <c r="M74" s="279"/>
      <c r="N74" s="290"/>
      <c r="O74" s="217"/>
      <c r="P74" s="224"/>
      <c r="Q74" s="279"/>
      <c r="R74" s="266"/>
      <c r="S74" s="271"/>
      <c r="T74" s="271"/>
      <c r="U74" s="271"/>
      <c r="V74" s="271"/>
      <c r="W74" s="271"/>
      <c r="X74" s="271"/>
      <c r="Y74" s="271"/>
      <c r="Z74" s="271"/>
      <c r="AA74" s="331"/>
      <c r="AB74" s="294"/>
      <c r="AC74" s="105" t="str">
        <f t="shared" si="13"/>
        <v/>
      </c>
      <c r="AD74" s="540"/>
      <c r="AE74" s="513">
        <f t="shared" si="14"/>
        <v>0</v>
      </c>
      <c r="AF74" s="513">
        <f t="shared" si="15"/>
        <v>0</v>
      </c>
      <c r="AG74" s="513">
        <f t="shared" si="16"/>
        <v>0</v>
      </c>
      <c r="AH74" s="513">
        <f t="shared" si="17"/>
        <v>0</v>
      </c>
      <c r="AI74" s="513">
        <f t="shared" si="18"/>
        <v>0</v>
      </c>
      <c r="AJ74" s="539"/>
      <c r="AK74" s="539"/>
      <c r="AL74" s="539"/>
      <c r="AM74" s="539"/>
      <c r="AN74" s="539"/>
      <c r="AO74" s="539"/>
      <c r="AP74" s="539"/>
      <c r="AQ74" s="539"/>
      <c r="AR74" s="539"/>
      <c r="AS74" s="539"/>
      <c r="AT74" s="539"/>
      <c r="AU74" s="539"/>
      <c r="AV74" s="364"/>
      <c r="AW74" s="364"/>
      <c r="AX74" s="364"/>
      <c r="AY74" s="364"/>
      <c r="AZ74" s="364"/>
      <c r="BA74" s="364"/>
      <c r="BB74" s="364"/>
    </row>
    <row r="75" spans="1:54" s="37" customFormat="1" ht="24.95" customHeight="1" x14ac:dyDescent="0.15">
      <c r="A75" s="687" t="str">
        <f>IF(B75&lt;&gt;"",設定!$C$4,"")</f>
        <v/>
      </c>
      <c r="B75" s="253" t="str">
        <f t="shared" si="5"/>
        <v/>
      </c>
      <c r="C75" s="444">
        <f t="shared" si="6"/>
        <v>63</v>
      </c>
      <c r="D75" s="1144"/>
      <c r="E75" s="1145"/>
      <c r="F75" s="258"/>
      <c r="G75" s="449" t="str">
        <f>IFERROR(IF(F75="","",VLOOKUP(F75,国・地域!A:C,2,FALSE)),"正しい番号を入力してください")</f>
        <v/>
      </c>
      <c r="H75" s="450" t="str">
        <f>IFERROR(IF(F75="","",VLOOKUP(F75,国・地域!A:C,3,FALSE)),"正しい番号を入力してください")</f>
        <v/>
      </c>
      <c r="I75" s="324"/>
      <c r="J75" s="284"/>
      <c r="K75" s="290"/>
      <c r="L75" s="224"/>
      <c r="M75" s="279"/>
      <c r="N75" s="290"/>
      <c r="O75" s="217"/>
      <c r="P75" s="224"/>
      <c r="Q75" s="279"/>
      <c r="R75" s="266"/>
      <c r="S75" s="271"/>
      <c r="T75" s="271"/>
      <c r="U75" s="271"/>
      <c r="V75" s="271"/>
      <c r="W75" s="271"/>
      <c r="X75" s="271"/>
      <c r="Y75" s="271"/>
      <c r="Z75" s="271"/>
      <c r="AA75" s="331"/>
      <c r="AB75" s="294"/>
      <c r="AC75" s="105" t="str">
        <f t="shared" si="13"/>
        <v/>
      </c>
      <c r="AD75" s="540"/>
      <c r="AE75" s="513">
        <f t="shared" si="14"/>
        <v>0</v>
      </c>
      <c r="AF75" s="513">
        <f t="shared" si="15"/>
        <v>0</v>
      </c>
      <c r="AG75" s="513">
        <f t="shared" si="16"/>
        <v>0</v>
      </c>
      <c r="AH75" s="513">
        <f t="shared" si="17"/>
        <v>0</v>
      </c>
      <c r="AI75" s="513">
        <f t="shared" si="18"/>
        <v>0</v>
      </c>
      <c r="AJ75" s="539"/>
      <c r="AK75" s="539"/>
      <c r="AL75" s="539"/>
      <c r="AM75" s="539"/>
      <c r="AN75" s="539"/>
      <c r="AO75" s="539"/>
      <c r="AP75" s="539"/>
      <c r="AQ75" s="539"/>
      <c r="AR75" s="539"/>
      <c r="AS75" s="539"/>
      <c r="AT75" s="539"/>
      <c r="AU75" s="539"/>
      <c r="AV75" s="364"/>
      <c r="AW75" s="364"/>
      <c r="AX75" s="364"/>
      <c r="AY75" s="364"/>
      <c r="AZ75" s="364"/>
      <c r="BA75" s="364"/>
      <c r="BB75" s="364"/>
    </row>
    <row r="76" spans="1:54" s="37" customFormat="1" ht="24.95" customHeight="1" x14ac:dyDescent="0.15">
      <c r="A76" s="687" t="str">
        <f>IF(B76&lt;&gt;"",設定!$C$4,"")</f>
        <v/>
      </c>
      <c r="B76" s="253" t="str">
        <f t="shared" si="5"/>
        <v/>
      </c>
      <c r="C76" s="444">
        <f t="shared" si="6"/>
        <v>64</v>
      </c>
      <c r="D76" s="1144"/>
      <c r="E76" s="1145"/>
      <c r="F76" s="258"/>
      <c r="G76" s="449" t="str">
        <f>IFERROR(IF(F76="","",VLOOKUP(F76,国・地域!A:C,2,FALSE)),"正しい番号を入力してください")</f>
        <v/>
      </c>
      <c r="H76" s="450" t="str">
        <f>IFERROR(IF(F76="","",VLOOKUP(F76,国・地域!A:C,3,FALSE)),"正しい番号を入力してください")</f>
        <v/>
      </c>
      <c r="I76" s="324"/>
      <c r="J76" s="284"/>
      <c r="K76" s="290"/>
      <c r="L76" s="224"/>
      <c r="M76" s="279"/>
      <c r="N76" s="290"/>
      <c r="O76" s="217"/>
      <c r="P76" s="224"/>
      <c r="Q76" s="279"/>
      <c r="R76" s="266"/>
      <c r="S76" s="271"/>
      <c r="T76" s="271"/>
      <c r="U76" s="271"/>
      <c r="V76" s="271"/>
      <c r="W76" s="271"/>
      <c r="X76" s="271"/>
      <c r="Y76" s="271"/>
      <c r="Z76" s="271"/>
      <c r="AA76" s="331"/>
      <c r="AB76" s="294"/>
      <c r="AC76" s="105" t="str">
        <f t="shared" si="13"/>
        <v/>
      </c>
      <c r="AD76" s="540"/>
      <c r="AE76" s="513">
        <f t="shared" si="14"/>
        <v>0</v>
      </c>
      <c r="AF76" s="513">
        <f t="shared" si="15"/>
        <v>0</v>
      </c>
      <c r="AG76" s="513">
        <f t="shared" si="16"/>
        <v>0</v>
      </c>
      <c r="AH76" s="513">
        <f t="shared" si="17"/>
        <v>0</v>
      </c>
      <c r="AI76" s="513">
        <f t="shared" si="18"/>
        <v>0</v>
      </c>
      <c r="AJ76" s="539"/>
      <c r="AK76" s="539"/>
      <c r="AL76" s="539"/>
      <c r="AM76" s="539"/>
      <c r="AN76" s="539"/>
      <c r="AO76" s="539"/>
      <c r="AP76" s="539"/>
      <c r="AQ76" s="539"/>
      <c r="AR76" s="539"/>
      <c r="AS76" s="539"/>
      <c r="AT76" s="539"/>
      <c r="AU76" s="539"/>
      <c r="AV76" s="364"/>
      <c r="AW76" s="364"/>
      <c r="AX76" s="364"/>
      <c r="AY76" s="364"/>
      <c r="AZ76" s="364"/>
      <c r="BA76" s="364"/>
      <c r="BB76" s="364"/>
    </row>
    <row r="77" spans="1:54" s="37" customFormat="1" ht="24.95" customHeight="1" x14ac:dyDescent="0.15">
      <c r="A77" s="738" t="str">
        <f>IF(B77&lt;&gt;"",設定!$C$4,"")</f>
        <v/>
      </c>
      <c r="B77" s="254" t="str">
        <f t="shared" si="5"/>
        <v/>
      </c>
      <c r="C77" s="445">
        <f t="shared" si="6"/>
        <v>65</v>
      </c>
      <c r="D77" s="1148"/>
      <c r="E77" s="1149"/>
      <c r="F77" s="259"/>
      <c r="G77" s="455" t="str">
        <f>IFERROR(IF(F77="","",VLOOKUP(F77,国・地域!A:C,2,FALSE)),"正しい番号を入力してください")</f>
        <v/>
      </c>
      <c r="H77" s="456" t="str">
        <f>IFERROR(IF(F77="","",VLOOKUP(F77,国・地域!A:C,3,FALSE)),"正しい番号を入力してください")</f>
        <v/>
      </c>
      <c r="I77" s="327"/>
      <c r="J77" s="285"/>
      <c r="K77" s="291"/>
      <c r="L77" s="227"/>
      <c r="M77" s="280"/>
      <c r="N77" s="291"/>
      <c r="O77" s="220"/>
      <c r="P77" s="227"/>
      <c r="Q77" s="280"/>
      <c r="R77" s="267"/>
      <c r="S77" s="272"/>
      <c r="T77" s="272"/>
      <c r="U77" s="272"/>
      <c r="V77" s="272"/>
      <c r="W77" s="272"/>
      <c r="X77" s="272"/>
      <c r="Y77" s="272"/>
      <c r="Z77" s="272"/>
      <c r="AA77" s="334"/>
      <c r="AB77" s="295"/>
      <c r="AC77" s="105" t="str">
        <f t="shared" si="13"/>
        <v/>
      </c>
      <c r="AD77" s="540"/>
      <c r="AE77" s="513">
        <f t="shared" si="14"/>
        <v>0</v>
      </c>
      <c r="AF77" s="513">
        <f t="shared" si="15"/>
        <v>0</v>
      </c>
      <c r="AG77" s="513">
        <f t="shared" si="16"/>
        <v>0</v>
      </c>
      <c r="AH77" s="513">
        <f t="shared" si="17"/>
        <v>0</v>
      </c>
      <c r="AI77" s="513">
        <f t="shared" si="18"/>
        <v>0</v>
      </c>
      <c r="AJ77" s="539"/>
      <c r="AK77" s="539"/>
      <c r="AL77" s="539"/>
      <c r="AM77" s="539"/>
      <c r="AN77" s="539"/>
      <c r="AO77" s="539"/>
      <c r="AP77" s="539"/>
      <c r="AQ77" s="539"/>
      <c r="AR77" s="539"/>
      <c r="AS77" s="539"/>
      <c r="AT77" s="539"/>
      <c r="AU77" s="539"/>
      <c r="AV77" s="364"/>
      <c r="AW77" s="364"/>
      <c r="AX77" s="364"/>
      <c r="AY77" s="364"/>
      <c r="AZ77" s="364"/>
      <c r="BA77" s="364"/>
      <c r="BB77" s="364"/>
    </row>
    <row r="78" spans="1:54" s="37" customFormat="1" ht="24.95" customHeight="1" x14ac:dyDescent="0.15">
      <c r="A78" s="739" t="str">
        <f>IF(B78&lt;&gt;"",設定!$C$4,"")</f>
        <v/>
      </c>
      <c r="B78" s="731" t="str">
        <f t="shared" ref="B78:B112" si="19">IF(COUNTA(D78:F78,I78)&gt;0,$B$7,"")</f>
        <v/>
      </c>
      <c r="C78" s="376">
        <f t="shared" ref="C78:C112" si="20">ROW()-12</f>
        <v>66</v>
      </c>
      <c r="D78" s="1146"/>
      <c r="E78" s="1147"/>
      <c r="F78" s="304"/>
      <c r="G78" s="457" t="str">
        <f>IFERROR(IF(F78="","",VLOOKUP(F78,国・地域!A:C,2,FALSE)),"正しい番号を入力してください")</f>
        <v/>
      </c>
      <c r="H78" s="458" t="str">
        <f>IFERROR(IF(F78="","",VLOOKUP(F78,国・地域!A:C,3,FALSE)),"正しい番号を入力してください")</f>
        <v/>
      </c>
      <c r="I78" s="328"/>
      <c r="J78" s="308"/>
      <c r="K78" s="309"/>
      <c r="L78" s="228"/>
      <c r="M78" s="307"/>
      <c r="N78" s="309"/>
      <c r="O78" s="221"/>
      <c r="P78" s="228"/>
      <c r="Q78" s="307"/>
      <c r="R78" s="305"/>
      <c r="S78" s="306"/>
      <c r="T78" s="306"/>
      <c r="U78" s="306"/>
      <c r="V78" s="306"/>
      <c r="W78" s="306"/>
      <c r="X78" s="306"/>
      <c r="Y78" s="306"/>
      <c r="Z78" s="306"/>
      <c r="AA78" s="335"/>
      <c r="AB78" s="310"/>
      <c r="AC78" s="105" t="str">
        <f t="shared" si="13"/>
        <v/>
      </c>
      <c r="AD78" s="540"/>
      <c r="AE78" s="513">
        <f t="shared" si="14"/>
        <v>0</v>
      </c>
      <c r="AF78" s="513">
        <f t="shared" si="15"/>
        <v>0</v>
      </c>
      <c r="AG78" s="513">
        <f t="shared" si="16"/>
        <v>0</v>
      </c>
      <c r="AH78" s="513">
        <f t="shared" si="17"/>
        <v>0</v>
      </c>
      <c r="AI78" s="513">
        <f t="shared" si="18"/>
        <v>0</v>
      </c>
      <c r="AJ78" s="539"/>
      <c r="AK78" s="539"/>
      <c r="AL78" s="539"/>
      <c r="AM78" s="539"/>
      <c r="AN78" s="539"/>
      <c r="AO78" s="539"/>
      <c r="AP78" s="539"/>
      <c r="AQ78" s="539"/>
      <c r="AR78" s="539"/>
      <c r="AS78" s="539"/>
      <c r="AT78" s="539"/>
      <c r="AU78" s="539"/>
      <c r="AV78" s="364"/>
      <c r="AW78" s="364"/>
      <c r="AX78" s="364"/>
      <c r="AY78" s="364"/>
      <c r="AZ78" s="364"/>
      <c r="BA78" s="364"/>
      <c r="BB78" s="364"/>
    </row>
    <row r="79" spans="1:54" s="37" customFormat="1" ht="24.95" customHeight="1" x14ac:dyDescent="0.15">
      <c r="A79" s="687" t="str">
        <f>IF(B79&lt;&gt;"",設定!$C$4,"")</f>
        <v/>
      </c>
      <c r="B79" s="253" t="str">
        <f t="shared" si="19"/>
        <v/>
      </c>
      <c r="C79" s="444">
        <f t="shared" si="20"/>
        <v>67</v>
      </c>
      <c r="D79" s="1144"/>
      <c r="E79" s="1145"/>
      <c r="F79" s="258"/>
      <c r="G79" s="449" t="str">
        <f>IFERROR(IF(F79="","",VLOOKUP(F79,国・地域!A:C,2,FALSE)),"正しい番号を入力してください")</f>
        <v/>
      </c>
      <c r="H79" s="450" t="str">
        <f>IFERROR(IF(F79="","",VLOOKUP(F79,国・地域!A:C,3,FALSE)),"正しい番号を入力してください")</f>
        <v/>
      </c>
      <c r="I79" s="324"/>
      <c r="J79" s="284"/>
      <c r="K79" s="290"/>
      <c r="L79" s="224"/>
      <c r="M79" s="279"/>
      <c r="N79" s="290"/>
      <c r="O79" s="217"/>
      <c r="P79" s="224"/>
      <c r="Q79" s="279"/>
      <c r="R79" s="266"/>
      <c r="S79" s="271"/>
      <c r="T79" s="271"/>
      <c r="U79" s="271"/>
      <c r="V79" s="271"/>
      <c r="W79" s="271"/>
      <c r="X79" s="271"/>
      <c r="Y79" s="271"/>
      <c r="Z79" s="271"/>
      <c r="AA79" s="331"/>
      <c r="AB79" s="294"/>
      <c r="AC79" s="105" t="str">
        <f t="shared" si="13"/>
        <v/>
      </c>
      <c r="AD79" s="540"/>
      <c r="AE79" s="513">
        <f t="shared" si="14"/>
        <v>0</v>
      </c>
      <c r="AF79" s="513">
        <f t="shared" si="15"/>
        <v>0</v>
      </c>
      <c r="AG79" s="513">
        <f t="shared" si="16"/>
        <v>0</v>
      </c>
      <c r="AH79" s="513">
        <f t="shared" si="17"/>
        <v>0</v>
      </c>
      <c r="AI79" s="513">
        <f t="shared" si="18"/>
        <v>0</v>
      </c>
      <c r="AJ79" s="539"/>
      <c r="AK79" s="539"/>
      <c r="AL79" s="539"/>
      <c r="AM79" s="539"/>
      <c r="AN79" s="539"/>
      <c r="AO79" s="539"/>
      <c r="AP79" s="539"/>
      <c r="AQ79" s="539"/>
      <c r="AR79" s="539"/>
      <c r="AS79" s="539"/>
      <c r="AT79" s="539"/>
      <c r="AU79" s="539"/>
      <c r="AV79" s="364"/>
      <c r="AW79" s="364"/>
      <c r="AX79" s="364"/>
      <c r="AY79" s="364"/>
      <c r="AZ79" s="364"/>
      <c r="BA79" s="364"/>
      <c r="BB79" s="364"/>
    </row>
    <row r="80" spans="1:54" s="37" customFormat="1" ht="24.95" customHeight="1" x14ac:dyDescent="0.15">
      <c r="A80" s="687" t="str">
        <f>IF(B80&lt;&gt;"",設定!$C$4,"")</f>
        <v/>
      </c>
      <c r="B80" s="253" t="str">
        <f t="shared" si="19"/>
        <v/>
      </c>
      <c r="C80" s="444">
        <f t="shared" si="20"/>
        <v>68</v>
      </c>
      <c r="D80" s="1144"/>
      <c r="E80" s="1145"/>
      <c r="F80" s="258"/>
      <c r="G80" s="449" t="str">
        <f>IFERROR(IF(F80="","",VLOOKUP(F80,国・地域!A:C,2,FALSE)),"正しい番号を入力してください")</f>
        <v/>
      </c>
      <c r="H80" s="450" t="str">
        <f>IFERROR(IF(F80="","",VLOOKUP(F80,国・地域!A:C,3,FALSE)),"正しい番号を入力してください")</f>
        <v/>
      </c>
      <c r="I80" s="324"/>
      <c r="J80" s="284"/>
      <c r="K80" s="290"/>
      <c r="L80" s="224"/>
      <c r="M80" s="279"/>
      <c r="N80" s="290"/>
      <c r="O80" s="217"/>
      <c r="P80" s="224"/>
      <c r="Q80" s="279"/>
      <c r="R80" s="266"/>
      <c r="S80" s="271"/>
      <c r="T80" s="271"/>
      <c r="U80" s="271"/>
      <c r="V80" s="271"/>
      <c r="W80" s="271"/>
      <c r="X80" s="271"/>
      <c r="Y80" s="271"/>
      <c r="Z80" s="271"/>
      <c r="AA80" s="331"/>
      <c r="AB80" s="294"/>
      <c r="AC80" s="105" t="str">
        <f t="shared" si="13"/>
        <v/>
      </c>
      <c r="AD80" s="540"/>
      <c r="AE80" s="513">
        <f t="shared" si="14"/>
        <v>0</v>
      </c>
      <c r="AF80" s="513">
        <f t="shared" si="15"/>
        <v>0</v>
      </c>
      <c r="AG80" s="513">
        <f t="shared" si="16"/>
        <v>0</v>
      </c>
      <c r="AH80" s="513">
        <f t="shared" si="17"/>
        <v>0</v>
      </c>
      <c r="AI80" s="513">
        <f t="shared" si="18"/>
        <v>0</v>
      </c>
      <c r="AJ80" s="539"/>
      <c r="AK80" s="539"/>
      <c r="AL80" s="539"/>
      <c r="AM80" s="539"/>
      <c r="AN80" s="539"/>
      <c r="AO80" s="539"/>
      <c r="AP80" s="539"/>
      <c r="AQ80" s="539"/>
      <c r="AR80" s="539"/>
      <c r="AS80" s="539"/>
      <c r="AT80" s="539"/>
      <c r="AU80" s="539"/>
      <c r="AV80" s="364"/>
      <c r="AW80" s="364"/>
      <c r="AX80" s="364"/>
      <c r="AY80" s="364"/>
      <c r="AZ80" s="364"/>
      <c r="BA80" s="364"/>
      <c r="BB80" s="364"/>
    </row>
    <row r="81" spans="1:54" s="37" customFormat="1" ht="24.95" customHeight="1" x14ac:dyDescent="0.15">
      <c r="A81" s="687" t="str">
        <f>IF(B81&lt;&gt;"",設定!$C$4,"")</f>
        <v/>
      </c>
      <c r="B81" s="253" t="str">
        <f t="shared" si="19"/>
        <v/>
      </c>
      <c r="C81" s="444">
        <f t="shared" si="20"/>
        <v>69</v>
      </c>
      <c r="D81" s="1144"/>
      <c r="E81" s="1145"/>
      <c r="F81" s="258"/>
      <c r="G81" s="449" t="str">
        <f>IFERROR(IF(F81="","",VLOOKUP(F81,国・地域!A:C,2,FALSE)),"正しい番号を入力してください")</f>
        <v/>
      </c>
      <c r="H81" s="450" t="str">
        <f>IFERROR(IF(F81="","",VLOOKUP(F81,国・地域!A:C,3,FALSE)),"正しい番号を入力してください")</f>
        <v/>
      </c>
      <c r="I81" s="324"/>
      <c r="J81" s="284"/>
      <c r="K81" s="290"/>
      <c r="L81" s="224"/>
      <c r="M81" s="279"/>
      <c r="N81" s="290"/>
      <c r="O81" s="217"/>
      <c r="P81" s="224"/>
      <c r="Q81" s="279"/>
      <c r="R81" s="266"/>
      <c r="S81" s="271"/>
      <c r="T81" s="271"/>
      <c r="U81" s="271"/>
      <c r="V81" s="271"/>
      <c r="W81" s="271"/>
      <c r="X81" s="271"/>
      <c r="Y81" s="271"/>
      <c r="Z81" s="271"/>
      <c r="AA81" s="331"/>
      <c r="AB81" s="294"/>
      <c r="AC81" s="105" t="str">
        <f t="shared" si="13"/>
        <v/>
      </c>
      <c r="AD81" s="540"/>
      <c r="AE81" s="513">
        <f t="shared" si="14"/>
        <v>0</v>
      </c>
      <c r="AF81" s="513">
        <f t="shared" si="15"/>
        <v>0</v>
      </c>
      <c r="AG81" s="513">
        <f t="shared" si="16"/>
        <v>0</v>
      </c>
      <c r="AH81" s="513">
        <f t="shared" si="17"/>
        <v>0</v>
      </c>
      <c r="AI81" s="513">
        <f t="shared" si="18"/>
        <v>0</v>
      </c>
      <c r="AJ81" s="539"/>
      <c r="AK81" s="539"/>
      <c r="AL81" s="539"/>
      <c r="AM81" s="539"/>
      <c r="AN81" s="539"/>
      <c r="AO81" s="539"/>
      <c r="AP81" s="539"/>
      <c r="AQ81" s="539"/>
      <c r="AR81" s="539"/>
      <c r="AS81" s="539"/>
      <c r="AT81" s="539"/>
      <c r="AU81" s="539"/>
      <c r="AV81" s="364"/>
      <c r="AW81" s="364"/>
      <c r="AX81" s="364"/>
      <c r="AY81" s="364"/>
      <c r="AZ81" s="364"/>
      <c r="BA81" s="364"/>
      <c r="BB81" s="364"/>
    </row>
    <row r="82" spans="1:54" s="37" customFormat="1" ht="24.95" customHeight="1" x14ac:dyDescent="0.15">
      <c r="A82" s="738" t="str">
        <f>IF(B82&lt;&gt;"",設定!$C$4,"")</f>
        <v/>
      </c>
      <c r="B82" s="254" t="str">
        <f t="shared" si="19"/>
        <v/>
      </c>
      <c r="C82" s="445">
        <f t="shared" si="20"/>
        <v>70</v>
      </c>
      <c r="D82" s="1148"/>
      <c r="E82" s="1149"/>
      <c r="F82" s="259"/>
      <c r="G82" s="455" t="str">
        <f>IFERROR(IF(F82="","",VLOOKUP(F82,国・地域!A:C,2,FALSE)),"正しい番号を入力してください")</f>
        <v/>
      </c>
      <c r="H82" s="456" t="str">
        <f>IFERROR(IF(F82="","",VLOOKUP(F82,国・地域!A:C,3,FALSE)),"正しい番号を入力してください")</f>
        <v/>
      </c>
      <c r="I82" s="327"/>
      <c r="J82" s="285"/>
      <c r="K82" s="291"/>
      <c r="L82" s="227"/>
      <c r="M82" s="280"/>
      <c r="N82" s="291"/>
      <c r="O82" s="220"/>
      <c r="P82" s="227"/>
      <c r="Q82" s="280"/>
      <c r="R82" s="267"/>
      <c r="S82" s="272"/>
      <c r="T82" s="272"/>
      <c r="U82" s="272"/>
      <c r="V82" s="272"/>
      <c r="W82" s="272"/>
      <c r="X82" s="272"/>
      <c r="Y82" s="272"/>
      <c r="Z82" s="272"/>
      <c r="AA82" s="334"/>
      <c r="AB82" s="295"/>
      <c r="AC82" s="105" t="str">
        <f t="shared" ref="AC82:AC91" si="21">IF(SUM(AD82:AI82)&gt;0,"←未入力あり","")</f>
        <v/>
      </c>
      <c r="AD82" s="540"/>
      <c r="AE82" s="513">
        <f t="shared" ref="AE82:AE91" si="22">IF(AND($D82&lt;&gt;"",F82=""),1,0)</f>
        <v>0</v>
      </c>
      <c r="AF82" s="513">
        <f t="shared" ref="AF82:AF91" si="23">IF(AND($D82&lt;&gt;"",I82=""),1,0)</f>
        <v>0</v>
      </c>
      <c r="AG82" s="513">
        <f t="shared" ref="AG82:AG91" si="24">IF(AND($D82&lt;&gt;"",COUNTA(J82:Q82)&lt;&gt;8),1,0)</f>
        <v>0</v>
      </c>
      <c r="AH82" s="513">
        <f t="shared" ref="AH82:AH91" si="25">IF(AND($D82&lt;&gt;"",COUNTA(R82:AA82)=0),1,0)</f>
        <v>0</v>
      </c>
      <c r="AI82" s="513">
        <f t="shared" ref="AI82:AI91" si="26">IF(AND($D82&lt;&gt;"",AB82=""),1,0)</f>
        <v>0</v>
      </c>
      <c r="AJ82" s="539"/>
      <c r="AK82" s="539"/>
      <c r="AL82" s="539"/>
      <c r="AM82" s="539"/>
      <c r="AN82" s="539"/>
      <c r="AO82" s="539"/>
      <c r="AP82" s="539"/>
      <c r="AQ82" s="539"/>
      <c r="AR82" s="539"/>
      <c r="AS82" s="539"/>
      <c r="AT82" s="539"/>
      <c r="AU82" s="539"/>
      <c r="AV82" s="364"/>
      <c r="AW82" s="364"/>
      <c r="AX82" s="364"/>
      <c r="AY82" s="364"/>
      <c r="AZ82" s="364"/>
      <c r="BA82" s="364"/>
      <c r="BB82" s="364"/>
    </row>
    <row r="83" spans="1:54" s="37" customFormat="1" ht="24.95" customHeight="1" x14ac:dyDescent="0.15">
      <c r="A83" s="739" t="str">
        <f>IF(B83&lt;&gt;"",設定!$C$4,"")</f>
        <v/>
      </c>
      <c r="B83" s="731" t="str">
        <f t="shared" si="19"/>
        <v/>
      </c>
      <c r="C83" s="376">
        <f t="shared" si="20"/>
        <v>71</v>
      </c>
      <c r="D83" s="1146"/>
      <c r="E83" s="1147"/>
      <c r="F83" s="304"/>
      <c r="G83" s="457" t="str">
        <f>IFERROR(IF(F83="","",VLOOKUP(F83,国・地域!A:C,2,FALSE)),"正しい番号を入力してください")</f>
        <v/>
      </c>
      <c r="H83" s="458" t="str">
        <f>IFERROR(IF(F83="","",VLOOKUP(F83,国・地域!A:C,3,FALSE)),"正しい番号を入力してください")</f>
        <v/>
      </c>
      <c r="I83" s="328"/>
      <c r="J83" s="308"/>
      <c r="K83" s="309"/>
      <c r="L83" s="228"/>
      <c r="M83" s="307"/>
      <c r="N83" s="309"/>
      <c r="O83" s="221"/>
      <c r="P83" s="228"/>
      <c r="Q83" s="307"/>
      <c r="R83" s="305"/>
      <c r="S83" s="306"/>
      <c r="T83" s="306"/>
      <c r="U83" s="306"/>
      <c r="V83" s="306"/>
      <c r="W83" s="306"/>
      <c r="X83" s="306"/>
      <c r="Y83" s="306"/>
      <c r="Z83" s="306"/>
      <c r="AA83" s="335"/>
      <c r="AB83" s="310"/>
      <c r="AC83" s="105" t="str">
        <f t="shared" si="21"/>
        <v/>
      </c>
      <c r="AD83" s="540"/>
      <c r="AE83" s="513">
        <f t="shared" si="22"/>
        <v>0</v>
      </c>
      <c r="AF83" s="513">
        <f t="shared" si="23"/>
        <v>0</v>
      </c>
      <c r="AG83" s="513">
        <f t="shared" si="24"/>
        <v>0</v>
      </c>
      <c r="AH83" s="513">
        <f t="shared" si="25"/>
        <v>0</v>
      </c>
      <c r="AI83" s="513">
        <f t="shared" si="26"/>
        <v>0</v>
      </c>
      <c r="AJ83" s="539"/>
      <c r="AK83" s="539"/>
      <c r="AL83" s="539"/>
      <c r="AM83" s="539"/>
      <c r="AN83" s="539"/>
      <c r="AO83" s="539"/>
      <c r="AP83" s="539"/>
      <c r="AQ83" s="539"/>
      <c r="AR83" s="539"/>
      <c r="AS83" s="539"/>
      <c r="AT83" s="539"/>
      <c r="AU83" s="539"/>
      <c r="AV83" s="364"/>
      <c r="AW83" s="364"/>
      <c r="AX83" s="364"/>
      <c r="AY83" s="364"/>
      <c r="AZ83" s="364"/>
      <c r="BA83" s="364"/>
      <c r="BB83" s="364"/>
    </row>
    <row r="84" spans="1:54" s="37" customFormat="1" ht="24.95" customHeight="1" x14ac:dyDescent="0.15">
      <c r="A84" s="687" t="str">
        <f>IF(B84&lt;&gt;"",設定!$C$4,"")</f>
        <v/>
      </c>
      <c r="B84" s="253" t="str">
        <f t="shared" si="19"/>
        <v/>
      </c>
      <c r="C84" s="444">
        <f t="shared" si="20"/>
        <v>72</v>
      </c>
      <c r="D84" s="1144"/>
      <c r="E84" s="1145"/>
      <c r="F84" s="258"/>
      <c r="G84" s="449" t="str">
        <f>IFERROR(IF(F84="","",VLOOKUP(F84,国・地域!A:C,2,FALSE)),"正しい番号を入力してください")</f>
        <v/>
      </c>
      <c r="H84" s="450" t="str">
        <f>IFERROR(IF(F84="","",VLOOKUP(F84,国・地域!A:C,3,FALSE)),"正しい番号を入力してください")</f>
        <v/>
      </c>
      <c r="I84" s="324"/>
      <c r="J84" s="284"/>
      <c r="K84" s="290"/>
      <c r="L84" s="224"/>
      <c r="M84" s="279"/>
      <c r="N84" s="290"/>
      <c r="O84" s="217"/>
      <c r="P84" s="224"/>
      <c r="Q84" s="279"/>
      <c r="R84" s="266"/>
      <c r="S84" s="271"/>
      <c r="T84" s="271"/>
      <c r="U84" s="271"/>
      <c r="V84" s="271"/>
      <c r="W84" s="271"/>
      <c r="X84" s="271"/>
      <c r="Y84" s="271"/>
      <c r="Z84" s="271"/>
      <c r="AA84" s="331"/>
      <c r="AB84" s="294"/>
      <c r="AC84" s="105" t="str">
        <f t="shared" si="21"/>
        <v/>
      </c>
      <c r="AD84" s="540"/>
      <c r="AE84" s="513">
        <f t="shared" si="22"/>
        <v>0</v>
      </c>
      <c r="AF84" s="513">
        <f t="shared" si="23"/>
        <v>0</v>
      </c>
      <c r="AG84" s="513">
        <f t="shared" si="24"/>
        <v>0</v>
      </c>
      <c r="AH84" s="513">
        <f t="shared" si="25"/>
        <v>0</v>
      </c>
      <c r="AI84" s="513">
        <f t="shared" si="26"/>
        <v>0</v>
      </c>
      <c r="AJ84" s="539"/>
      <c r="AK84" s="539"/>
      <c r="AL84" s="539"/>
      <c r="AM84" s="539"/>
      <c r="AN84" s="539"/>
      <c r="AO84" s="539"/>
      <c r="AP84" s="539"/>
      <c r="AQ84" s="539"/>
      <c r="AR84" s="539"/>
      <c r="AS84" s="539"/>
      <c r="AT84" s="539"/>
      <c r="AU84" s="539"/>
      <c r="AV84" s="364"/>
      <c r="AW84" s="364"/>
      <c r="AX84" s="364"/>
      <c r="AY84" s="364"/>
      <c r="AZ84" s="364"/>
      <c r="BA84" s="364"/>
      <c r="BB84" s="364"/>
    </row>
    <row r="85" spans="1:54" s="37" customFormat="1" ht="24.95" customHeight="1" x14ac:dyDescent="0.15">
      <c r="A85" s="687" t="str">
        <f>IF(B85&lt;&gt;"",設定!$C$4,"")</f>
        <v/>
      </c>
      <c r="B85" s="253" t="str">
        <f t="shared" si="19"/>
        <v/>
      </c>
      <c r="C85" s="444">
        <f t="shared" si="20"/>
        <v>73</v>
      </c>
      <c r="D85" s="1144"/>
      <c r="E85" s="1145"/>
      <c r="F85" s="258"/>
      <c r="G85" s="449" t="str">
        <f>IFERROR(IF(F85="","",VLOOKUP(F85,国・地域!A:C,2,FALSE)),"正しい番号を入力してください")</f>
        <v/>
      </c>
      <c r="H85" s="450" t="str">
        <f>IFERROR(IF(F85="","",VLOOKUP(F85,国・地域!A:C,3,FALSE)),"正しい番号を入力してください")</f>
        <v/>
      </c>
      <c r="I85" s="324"/>
      <c r="J85" s="284"/>
      <c r="K85" s="290"/>
      <c r="L85" s="224"/>
      <c r="M85" s="279"/>
      <c r="N85" s="290"/>
      <c r="O85" s="217"/>
      <c r="P85" s="224"/>
      <c r="Q85" s="279"/>
      <c r="R85" s="266"/>
      <c r="S85" s="271"/>
      <c r="T85" s="271"/>
      <c r="U85" s="271"/>
      <c r="V85" s="271"/>
      <c r="W85" s="271"/>
      <c r="X85" s="271"/>
      <c r="Y85" s="271"/>
      <c r="Z85" s="271"/>
      <c r="AA85" s="331"/>
      <c r="AB85" s="294"/>
      <c r="AC85" s="105" t="str">
        <f t="shared" si="21"/>
        <v/>
      </c>
      <c r="AD85" s="540"/>
      <c r="AE85" s="513">
        <f t="shared" si="22"/>
        <v>0</v>
      </c>
      <c r="AF85" s="513">
        <f t="shared" si="23"/>
        <v>0</v>
      </c>
      <c r="AG85" s="513">
        <f t="shared" si="24"/>
        <v>0</v>
      </c>
      <c r="AH85" s="513">
        <f t="shared" si="25"/>
        <v>0</v>
      </c>
      <c r="AI85" s="513">
        <f t="shared" si="26"/>
        <v>0</v>
      </c>
      <c r="AJ85" s="539"/>
      <c r="AK85" s="539"/>
      <c r="AL85" s="539"/>
      <c r="AM85" s="539"/>
      <c r="AN85" s="539"/>
      <c r="AO85" s="539"/>
      <c r="AP85" s="539"/>
      <c r="AQ85" s="539"/>
      <c r="AR85" s="539"/>
      <c r="AS85" s="539"/>
      <c r="AT85" s="539"/>
      <c r="AU85" s="539"/>
      <c r="AV85" s="364"/>
      <c r="AW85" s="364"/>
      <c r="AX85" s="364"/>
      <c r="AY85" s="364"/>
      <c r="AZ85" s="364"/>
      <c r="BA85" s="364"/>
      <c r="BB85" s="364"/>
    </row>
    <row r="86" spans="1:54" s="37" customFormat="1" ht="24.95" customHeight="1" x14ac:dyDescent="0.15">
      <c r="A86" s="687" t="str">
        <f>IF(B86&lt;&gt;"",設定!$C$4,"")</f>
        <v/>
      </c>
      <c r="B86" s="253" t="str">
        <f t="shared" si="19"/>
        <v/>
      </c>
      <c r="C86" s="444">
        <f t="shared" si="20"/>
        <v>74</v>
      </c>
      <c r="D86" s="1144"/>
      <c r="E86" s="1145"/>
      <c r="F86" s="258"/>
      <c r="G86" s="449" t="str">
        <f>IFERROR(IF(F86="","",VLOOKUP(F86,国・地域!A:C,2,FALSE)),"正しい番号を入力してください")</f>
        <v/>
      </c>
      <c r="H86" s="450" t="str">
        <f>IFERROR(IF(F86="","",VLOOKUP(F86,国・地域!A:C,3,FALSE)),"正しい番号を入力してください")</f>
        <v/>
      </c>
      <c r="I86" s="324"/>
      <c r="J86" s="284"/>
      <c r="K86" s="290"/>
      <c r="L86" s="224"/>
      <c r="M86" s="279"/>
      <c r="N86" s="290"/>
      <c r="O86" s="217"/>
      <c r="P86" s="224"/>
      <c r="Q86" s="279"/>
      <c r="R86" s="266"/>
      <c r="S86" s="271"/>
      <c r="T86" s="271"/>
      <c r="U86" s="271"/>
      <c r="V86" s="271"/>
      <c r="W86" s="271"/>
      <c r="X86" s="271"/>
      <c r="Y86" s="271"/>
      <c r="Z86" s="271"/>
      <c r="AA86" s="331"/>
      <c r="AB86" s="294"/>
      <c r="AC86" s="105" t="str">
        <f t="shared" si="21"/>
        <v/>
      </c>
      <c r="AD86" s="540"/>
      <c r="AE86" s="513">
        <f t="shared" si="22"/>
        <v>0</v>
      </c>
      <c r="AF86" s="513">
        <f t="shared" si="23"/>
        <v>0</v>
      </c>
      <c r="AG86" s="513">
        <f t="shared" si="24"/>
        <v>0</v>
      </c>
      <c r="AH86" s="513">
        <f t="shared" si="25"/>
        <v>0</v>
      </c>
      <c r="AI86" s="513">
        <f t="shared" si="26"/>
        <v>0</v>
      </c>
      <c r="AJ86" s="539"/>
      <c r="AK86" s="539"/>
      <c r="AL86" s="539"/>
      <c r="AM86" s="539"/>
      <c r="AN86" s="539"/>
      <c r="AO86" s="539"/>
      <c r="AP86" s="539"/>
      <c r="AQ86" s="539"/>
      <c r="AR86" s="539"/>
      <c r="AS86" s="539"/>
      <c r="AT86" s="539"/>
      <c r="AU86" s="539"/>
      <c r="AV86" s="364"/>
      <c r="AW86" s="364"/>
      <c r="AX86" s="364"/>
      <c r="AY86" s="364"/>
      <c r="AZ86" s="364"/>
      <c r="BA86" s="364"/>
      <c r="BB86" s="364"/>
    </row>
    <row r="87" spans="1:54" s="37" customFormat="1" ht="24.95" customHeight="1" x14ac:dyDescent="0.15">
      <c r="A87" s="738" t="str">
        <f>IF(B87&lt;&gt;"",設定!$C$4,"")</f>
        <v/>
      </c>
      <c r="B87" s="254" t="str">
        <f t="shared" si="19"/>
        <v/>
      </c>
      <c r="C87" s="445">
        <f t="shared" si="20"/>
        <v>75</v>
      </c>
      <c r="D87" s="1148"/>
      <c r="E87" s="1149"/>
      <c r="F87" s="259"/>
      <c r="G87" s="455" t="str">
        <f>IFERROR(IF(F87="","",VLOOKUP(F87,国・地域!A:C,2,FALSE)),"正しい番号を入力してください")</f>
        <v/>
      </c>
      <c r="H87" s="456" t="str">
        <f>IFERROR(IF(F87="","",VLOOKUP(F87,国・地域!A:C,3,FALSE)),"正しい番号を入力してください")</f>
        <v/>
      </c>
      <c r="I87" s="327"/>
      <c r="J87" s="285"/>
      <c r="K87" s="291"/>
      <c r="L87" s="227"/>
      <c r="M87" s="280"/>
      <c r="N87" s="291"/>
      <c r="O87" s="220"/>
      <c r="P87" s="227"/>
      <c r="Q87" s="280"/>
      <c r="R87" s="267"/>
      <c r="S87" s="272"/>
      <c r="T87" s="272"/>
      <c r="U87" s="272"/>
      <c r="V87" s="272"/>
      <c r="W87" s="272"/>
      <c r="X87" s="272"/>
      <c r="Y87" s="272"/>
      <c r="Z87" s="272"/>
      <c r="AA87" s="334"/>
      <c r="AB87" s="295"/>
      <c r="AC87" s="105" t="str">
        <f t="shared" si="21"/>
        <v/>
      </c>
      <c r="AD87" s="540"/>
      <c r="AE87" s="513">
        <f t="shared" si="22"/>
        <v>0</v>
      </c>
      <c r="AF87" s="513">
        <f t="shared" si="23"/>
        <v>0</v>
      </c>
      <c r="AG87" s="513">
        <f t="shared" si="24"/>
        <v>0</v>
      </c>
      <c r="AH87" s="513">
        <f t="shared" si="25"/>
        <v>0</v>
      </c>
      <c r="AI87" s="513">
        <f t="shared" si="26"/>
        <v>0</v>
      </c>
      <c r="AJ87" s="539"/>
      <c r="AK87" s="539"/>
      <c r="AL87" s="539"/>
      <c r="AM87" s="539"/>
      <c r="AN87" s="539"/>
      <c r="AO87" s="539"/>
      <c r="AP87" s="539"/>
      <c r="AQ87" s="539"/>
      <c r="AR87" s="539"/>
      <c r="AS87" s="539"/>
      <c r="AT87" s="539"/>
      <c r="AU87" s="539"/>
      <c r="AV87" s="364"/>
      <c r="AW87" s="364"/>
      <c r="AX87" s="364"/>
      <c r="AY87" s="364"/>
      <c r="AZ87" s="364"/>
      <c r="BA87" s="364"/>
      <c r="BB87" s="364"/>
    </row>
    <row r="88" spans="1:54" s="37" customFormat="1" ht="24.95" customHeight="1" x14ac:dyDescent="0.15">
      <c r="A88" s="739" t="str">
        <f>IF(B88&lt;&gt;"",設定!$C$4,"")</f>
        <v/>
      </c>
      <c r="B88" s="731" t="str">
        <f t="shared" si="19"/>
        <v/>
      </c>
      <c r="C88" s="376">
        <f t="shared" si="20"/>
        <v>76</v>
      </c>
      <c r="D88" s="1146"/>
      <c r="E88" s="1147"/>
      <c r="F88" s="304"/>
      <c r="G88" s="457" t="str">
        <f>IFERROR(IF(F88="","",VLOOKUP(F88,国・地域!A:C,2,FALSE)),"正しい番号を入力してください")</f>
        <v/>
      </c>
      <c r="H88" s="458" t="str">
        <f>IFERROR(IF(F88="","",VLOOKUP(F88,国・地域!A:C,3,FALSE)),"正しい番号を入力してください")</f>
        <v/>
      </c>
      <c r="I88" s="328"/>
      <c r="J88" s="308"/>
      <c r="K88" s="309"/>
      <c r="L88" s="228"/>
      <c r="M88" s="307"/>
      <c r="N88" s="309"/>
      <c r="O88" s="221"/>
      <c r="P88" s="228"/>
      <c r="Q88" s="307"/>
      <c r="R88" s="305"/>
      <c r="S88" s="306"/>
      <c r="T88" s="306"/>
      <c r="U88" s="306"/>
      <c r="V88" s="306"/>
      <c r="W88" s="306"/>
      <c r="X88" s="306"/>
      <c r="Y88" s="306"/>
      <c r="Z88" s="306"/>
      <c r="AA88" s="335"/>
      <c r="AB88" s="310"/>
      <c r="AC88" s="105" t="str">
        <f t="shared" si="21"/>
        <v/>
      </c>
      <c r="AD88" s="540"/>
      <c r="AE88" s="513">
        <f t="shared" si="22"/>
        <v>0</v>
      </c>
      <c r="AF88" s="513">
        <f t="shared" si="23"/>
        <v>0</v>
      </c>
      <c r="AG88" s="513">
        <f t="shared" si="24"/>
        <v>0</v>
      </c>
      <c r="AH88" s="513">
        <f t="shared" si="25"/>
        <v>0</v>
      </c>
      <c r="AI88" s="513">
        <f t="shared" si="26"/>
        <v>0</v>
      </c>
      <c r="AJ88" s="539"/>
      <c r="AK88" s="539"/>
      <c r="AL88" s="539"/>
      <c r="AM88" s="539"/>
      <c r="AN88" s="539"/>
      <c r="AO88" s="539"/>
      <c r="AP88" s="539"/>
      <c r="AQ88" s="539"/>
      <c r="AR88" s="539"/>
      <c r="AS88" s="539"/>
      <c r="AT88" s="539"/>
      <c r="AU88" s="539"/>
      <c r="AV88" s="364"/>
      <c r="AW88" s="364"/>
      <c r="AX88" s="364"/>
      <c r="AY88" s="364"/>
      <c r="AZ88" s="364"/>
      <c r="BA88" s="364"/>
      <c r="BB88" s="364"/>
    </row>
    <row r="89" spans="1:54" s="37" customFormat="1" ht="24.95" customHeight="1" x14ac:dyDescent="0.15">
      <c r="A89" s="687" t="str">
        <f>IF(B89&lt;&gt;"",設定!$C$4,"")</f>
        <v/>
      </c>
      <c r="B89" s="253" t="str">
        <f t="shared" si="19"/>
        <v/>
      </c>
      <c r="C89" s="444">
        <f t="shared" si="20"/>
        <v>77</v>
      </c>
      <c r="D89" s="1144"/>
      <c r="E89" s="1145"/>
      <c r="F89" s="258"/>
      <c r="G89" s="449" t="str">
        <f>IFERROR(IF(F89="","",VLOOKUP(F89,国・地域!A:C,2,FALSE)),"正しい番号を入力してください")</f>
        <v/>
      </c>
      <c r="H89" s="450" t="str">
        <f>IFERROR(IF(F89="","",VLOOKUP(F89,国・地域!A:C,3,FALSE)),"正しい番号を入力してください")</f>
        <v/>
      </c>
      <c r="I89" s="324"/>
      <c r="J89" s="284"/>
      <c r="K89" s="290"/>
      <c r="L89" s="224"/>
      <c r="M89" s="279"/>
      <c r="N89" s="290"/>
      <c r="O89" s="217"/>
      <c r="P89" s="224"/>
      <c r="Q89" s="279"/>
      <c r="R89" s="266"/>
      <c r="S89" s="271"/>
      <c r="T89" s="271"/>
      <c r="U89" s="271"/>
      <c r="V89" s="271"/>
      <c r="W89" s="271"/>
      <c r="X89" s="271"/>
      <c r="Y89" s="271"/>
      <c r="Z89" s="271"/>
      <c r="AA89" s="331"/>
      <c r="AB89" s="294"/>
      <c r="AC89" s="105" t="str">
        <f t="shared" si="21"/>
        <v/>
      </c>
      <c r="AD89" s="540"/>
      <c r="AE89" s="513">
        <f t="shared" si="22"/>
        <v>0</v>
      </c>
      <c r="AF89" s="513">
        <f t="shared" si="23"/>
        <v>0</v>
      </c>
      <c r="AG89" s="513">
        <f t="shared" si="24"/>
        <v>0</v>
      </c>
      <c r="AH89" s="513">
        <f t="shared" si="25"/>
        <v>0</v>
      </c>
      <c r="AI89" s="513">
        <f t="shared" si="26"/>
        <v>0</v>
      </c>
      <c r="AJ89" s="539"/>
      <c r="AK89" s="539"/>
      <c r="AL89" s="539"/>
      <c r="AM89" s="539"/>
      <c r="AN89" s="539"/>
      <c r="AO89" s="539"/>
      <c r="AP89" s="539"/>
      <c r="AQ89" s="539"/>
      <c r="AR89" s="539"/>
      <c r="AS89" s="539"/>
      <c r="AT89" s="539"/>
      <c r="AU89" s="539"/>
      <c r="AV89" s="364"/>
      <c r="AW89" s="364"/>
      <c r="AX89" s="364"/>
      <c r="AY89" s="364"/>
      <c r="AZ89" s="364"/>
      <c r="BA89" s="364"/>
      <c r="BB89" s="364"/>
    </row>
    <row r="90" spans="1:54" s="37" customFormat="1" ht="24.95" customHeight="1" x14ac:dyDescent="0.15">
      <c r="A90" s="687" t="str">
        <f>IF(B90&lt;&gt;"",設定!$C$4,"")</f>
        <v/>
      </c>
      <c r="B90" s="253" t="str">
        <f t="shared" si="19"/>
        <v/>
      </c>
      <c r="C90" s="444">
        <f t="shared" si="20"/>
        <v>78</v>
      </c>
      <c r="D90" s="1144"/>
      <c r="E90" s="1145"/>
      <c r="F90" s="258"/>
      <c r="G90" s="449" t="str">
        <f>IFERROR(IF(F90="","",VLOOKUP(F90,国・地域!A:C,2,FALSE)),"正しい番号を入力してください")</f>
        <v/>
      </c>
      <c r="H90" s="450" t="str">
        <f>IFERROR(IF(F90="","",VLOOKUP(F90,国・地域!A:C,3,FALSE)),"正しい番号を入力してください")</f>
        <v/>
      </c>
      <c r="I90" s="324"/>
      <c r="J90" s="284"/>
      <c r="K90" s="290"/>
      <c r="L90" s="224"/>
      <c r="M90" s="279"/>
      <c r="N90" s="290"/>
      <c r="O90" s="217"/>
      <c r="P90" s="224"/>
      <c r="Q90" s="279"/>
      <c r="R90" s="266"/>
      <c r="S90" s="271"/>
      <c r="T90" s="271"/>
      <c r="U90" s="271"/>
      <c r="V90" s="271"/>
      <c r="W90" s="271"/>
      <c r="X90" s="271"/>
      <c r="Y90" s="271"/>
      <c r="Z90" s="271"/>
      <c r="AA90" s="331"/>
      <c r="AB90" s="294"/>
      <c r="AC90" s="105" t="str">
        <f t="shared" si="21"/>
        <v/>
      </c>
      <c r="AD90" s="540"/>
      <c r="AE90" s="513">
        <f t="shared" si="22"/>
        <v>0</v>
      </c>
      <c r="AF90" s="513">
        <f t="shared" si="23"/>
        <v>0</v>
      </c>
      <c r="AG90" s="513">
        <f t="shared" si="24"/>
        <v>0</v>
      </c>
      <c r="AH90" s="513">
        <f t="shared" si="25"/>
        <v>0</v>
      </c>
      <c r="AI90" s="513">
        <f t="shared" si="26"/>
        <v>0</v>
      </c>
      <c r="AJ90" s="539"/>
      <c r="AK90" s="539"/>
      <c r="AL90" s="539"/>
      <c r="AM90" s="539"/>
      <c r="AN90" s="539"/>
      <c r="AO90" s="539"/>
      <c r="AP90" s="539"/>
      <c r="AQ90" s="539"/>
      <c r="AR90" s="539"/>
      <c r="AS90" s="539"/>
      <c r="AT90" s="539"/>
      <c r="AU90" s="539"/>
      <c r="AV90" s="364"/>
      <c r="AW90" s="364"/>
      <c r="AX90" s="364"/>
      <c r="AY90" s="364"/>
      <c r="AZ90" s="364"/>
      <c r="BA90" s="364"/>
      <c r="BB90" s="364"/>
    </row>
    <row r="91" spans="1:54" s="37" customFormat="1" ht="24.95" customHeight="1" x14ac:dyDescent="0.15">
      <c r="A91" s="687" t="str">
        <f>IF(B91&lt;&gt;"",設定!$C$4,"")</f>
        <v/>
      </c>
      <c r="B91" s="253" t="str">
        <f t="shared" si="19"/>
        <v/>
      </c>
      <c r="C91" s="444">
        <f t="shared" si="20"/>
        <v>79</v>
      </c>
      <c r="D91" s="1144"/>
      <c r="E91" s="1145"/>
      <c r="F91" s="258"/>
      <c r="G91" s="449" t="str">
        <f>IFERROR(IF(F91="","",VLOOKUP(F91,国・地域!A:C,2,FALSE)),"正しい番号を入力してください")</f>
        <v/>
      </c>
      <c r="H91" s="450" t="str">
        <f>IFERROR(IF(F91="","",VLOOKUP(F91,国・地域!A:C,3,FALSE)),"正しい番号を入力してください")</f>
        <v/>
      </c>
      <c r="I91" s="324"/>
      <c r="J91" s="284"/>
      <c r="K91" s="290"/>
      <c r="L91" s="224"/>
      <c r="M91" s="279"/>
      <c r="N91" s="290"/>
      <c r="O91" s="217"/>
      <c r="P91" s="224"/>
      <c r="Q91" s="279"/>
      <c r="R91" s="266"/>
      <c r="S91" s="271"/>
      <c r="T91" s="271"/>
      <c r="U91" s="271"/>
      <c r="V91" s="271"/>
      <c r="W91" s="271"/>
      <c r="X91" s="271"/>
      <c r="Y91" s="271"/>
      <c r="Z91" s="271"/>
      <c r="AA91" s="331"/>
      <c r="AB91" s="294"/>
      <c r="AC91" s="105" t="str">
        <f t="shared" si="21"/>
        <v/>
      </c>
      <c r="AD91" s="540"/>
      <c r="AE91" s="513">
        <f t="shared" si="22"/>
        <v>0</v>
      </c>
      <c r="AF91" s="513">
        <f t="shared" si="23"/>
        <v>0</v>
      </c>
      <c r="AG91" s="513">
        <f t="shared" si="24"/>
        <v>0</v>
      </c>
      <c r="AH91" s="513">
        <f t="shared" si="25"/>
        <v>0</v>
      </c>
      <c r="AI91" s="513">
        <f t="shared" si="26"/>
        <v>0</v>
      </c>
      <c r="AJ91" s="539"/>
      <c r="AK91" s="539"/>
      <c r="AL91" s="539"/>
      <c r="AM91" s="539"/>
      <c r="AN91" s="539"/>
      <c r="AO91" s="539"/>
      <c r="AP91" s="539"/>
      <c r="AQ91" s="539"/>
      <c r="AR91" s="539"/>
      <c r="AS91" s="539"/>
      <c r="AT91" s="539"/>
      <c r="AU91" s="539"/>
      <c r="AV91" s="364"/>
      <c r="AW91" s="364"/>
      <c r="AX91" s="364"/>
      <c r="AY91" s="364"/>
      <c r="AZ91" s="364"/>
      <c r="BA91" s="364"/>
      <c r="BB91" s="364"/>
    </row>
    <row r="92" spans="1:54" s="37" customFormat="1" ht="24.95" customHeight="1" x14ac:dyDescent="0.15">
      <c r="A92" s="738" t="str">
        <f>IF(B92&lt;&gt;"",設定!$C$4,"")</f>
        <v/>
      </c>
      <c r="B92" s="254" t="str">
        <f t="shared" si="19"/>
        <v/>
      </c>
      <c r="C92" s="445">
        <f t="shared" si="20"/>
        <v>80</v>
      </c>
      <c r="D92" s="1148"/>
      <c r="E92" s="1149"/>
      <c r="F92" s="259"/>
      <c r="G92" s="455" t="str">
        <f>IFERROR(IF(F92="","",VLOOKUP(F92,国・地域!A:C,2,FALSE)),"正しい番号を入力してください")</f>
        <v/>
      </c>
      <c r="H92" s="456" t="str">
        <f>IFERROR(IF(F92="","",VLOOKUP(F92,国・地域!A:C,3,FALSE)),"正しい番号を入力してください")</f>
        <v/>
      </c>
      <c r="I92" s="327"/>
      <c r="J92" s="285"/>
      <c r="K92" s="291"/>
      <c r="L92" s="227"/>
      <c r="M92" s="280"/>
      <c r="N92" s="291"/>
      <c r="O92" s="220"/>
      <c r="P92" s="227"/>
      <c r="Q92" s="280"/>
      <c r="R92" s="267"/>
      <c r="S92" s="272"/>
      <c r="T92" s="272"/>
      <c r="U92" s="272"/>
      <c r="V92" s="272"/>
      <c r="W92" s="272"/>
      <c r="X92" s="272"/>
      <c r="Y92" s="272"/>
      <c r="Z92" s="272"/>
      <c r="AA92" s="334"/>
      <c r="AB92" s="295"/>
      <c r="AC92" s="105" t="str">
        <f t="shared" ref="AC92:AC101" si="27">IF(SUM(AD92:AI92)&gt;0,"←未入力あり","")</f>
        <v/>
      </c>
      <c r="AD92" s="540"/>
      <c r="AE92" s="513">
        <f t="shared" ref="AE92:AE101" si="28">IF(AND($D92&lt;&gt;"",F92=""),1,0)</f>
        <v>0</v>
      </c>
      <c r="AF92" s="513">
        <f t="shared" ref="AF92:AF101" si="29">IF(AND($D92&lt;&gt;"",I92=""),1,0)</f>
        <v>0</v>
      </c>
      <c r="AG92" s="513">
        <f t="shared" ref="AG92:AG101" si="30">IF(AND($D92&lt;&gt;"",COUNTA(J92:Q92)&lt;&gt;8),1,0)</f>
        <v>0</v>
      </c>
      <c r="AH92" s="513">
        <f t="shared" ref="AH92:AH101" si="31">IF(AND($D92&lt;&gt;"",COUNTA(R92:AA92)=0),1,0)</f>
        <v>0</v>
      </c>
      <c r="AI92" s="513">
        <f t="shared" ref="AI92:AI101" si="32">IF(AND($D92&lt;&gt;"",AB92=""),1,0)</f>
        <v>0</v>
      </c>
      <c r="AJ92" s="539"/>
      <c r="AK92" s="539"/>
      <c r="AL92" s="539"/>
      <c r="AM92" s="539"/>
      <c r="AN92" s="539"/>
      <c r="AO92" s="539"/>
      <c r="AP92" s="539"/>
      <c r="AQ92" s="539"/>
      <c r="AR92" s="539"/>
      <c r="AS92" s="539"/>
      <c r="AT92" s="539"/>
      <c r="AU92" s="539"/>
      <c r="AV92" s="364"/>
      <c r="AW92" s="364"/>
      <c r="AX92" s="364"/>
      <c r="AY92" s="364"/>
      <c r="AZ92" s="364"/>
      <c r="BA92" s="364"/>
      <c r="BB92" s="364"/>
    </row>
    <row r="93" spans="1:54" s="37" customFormat="1" ht="24.95" customHeight="1" x14ac:dyDescent="0.15">
      <c r="A93" s="739" t="str">
        <f>IF(B93&lt;&gt;"",設定!$C$4,"")</f>
        <v/>
      </c>
      <c r="B93" s="731" t="str">
        <f t="shared" si="19"/>
        <v/>
      </c>
      <c r="C93" s="376">
        <f t="shared" si="20"/>
        <v>81</v>
      </c>
      <c r="D93" s="1146"/>
      <c r="E93" s="1147"/>
      <c r="F93" s="304"/>
      <c r="G93" s="457" t="str">
        <f>IFERROR(IF(F93="","",VLOOKUP(F93,国・地域!A:C,2,FALSE)),"正しい番号を入力してください")</f>
        <v/>
      </c>
      <c r="H93" s="458" t="str">
        <f>IFERROR(IF(F93="","",VLOOKUP(F93,国・地域!A:C,3,FALSE)),"正しい番号を入力してください")</f>
        <v/>
      </c>
      <c r="I93" s="328"/>
      <c r="J93" s="308"/>
      <c r="K93" s="309"/>
      <c r="L93" s="228"/>
      <c r="M93" s="307"/>
      <c r="N93" s="309"/>
      <c r="O93" s="221"/>
      <c r="P93" s="228"/>
      <c r="Q93" s="307"/>
      <c r="R93" s="305"/>
      <c r="S93" s="306"/>
      <c r="T93" s="306"/>
      <c r="U93" s="306"/>
      <c r="V93" s="306"/>
      <c r="W93" s="306"/>
      <c r="X93" s="306"/>
      <c r="Y93" s="306"/>
      <c r="Z93" s="306"/>
      <c r="AA93" s="335"/>
      <c r="AB93" s="310"/>
      <c r="AC93" s="105" t="str">
        <f t="shared" si="27"/>
        <v/>
      </c>
      <c r="AD93" s="540"/>
      <c r="AE93" s="513">
        <f t="shared" si="28"/>
        <v>0</v>
      </c>
      <c r="AF93" s="513">
        <f t="shared" si="29"/>
        <v>0</v>
      </c>
      <c r="AG93" s="513">
        <f t="shared" si="30"/>
        <v>0</v>
      </c>
      <c r="AH93" s="513">
        <f t="shared" si="31"/>
        <v>0</v>
      </c>
      <c r="AI93" s="513">
        <f t="shared" si="32"/>
        <v>0</v>
      </c>
      <c r="AJ93" s="539"/>
      <c r="AK93" s="539"/>
      <c r="AL93" s="539"/>
      <c r="AM93" s="539"/>
      <c r="AN93" s="539"/>
      <c r="AO93" s="539"/>
      <c r="AP93" s="539"/>
      <c r="AQ93" s="539"/>
      <c r="AR93" s="539"/>
      <c r="AS93" s="539"/>
      <c r="AT93" s="539"/>
      <c r="AU93" s="539"/>
      <c r="AV93" s="364"/>
      <c r="AW93" s="364"/>
      <c r="AX93" s="364"/>
      <c r="AY93" s="364"/>
      <c r="AZ93" s="364"/>
      <c r="BA93" s="364"/>
      <c r="BB93" s="364"/>
    </row>
    <row r="94" spans="1:54" s="37" customFormat="1" ht="24.95" customHeight="1" x14ac:dyDescent="0.15">
      <c r="A94" s="687" t="str">
        <f>IF(B94&lt;&gt;"",設定!$C$4,"")</f>
        <v/>
      </c>
      <c r="B94" s="253" t="str">
        <f t="shared" si="19"/>
        <v/>
      </c>
      <c r="C94" s="444">
        <f t="shared" si="20"/>
        <v>82</v>
      </c>
      <c r="D94" s="1144"/>
      <c r="E94" s="1145"/>
      <c r="F94" s="258"/>
      <c r="G94" s="449" t="str">
        <f>IFERROR(IF(F94="","",VLOOKUP(F94,国・地域!A:C,2,FALSE)),"正しい番号を入力してください")</f>
        <v/>
      </c>
      <c r="H94" s="450" t="str">
        <f>IFERROR(IF(F94="","",VLOOKUP(F94,国・地域!A:C,3,FALSE)),"正しい番号を入力してください")</f>
        <v/>
      </c>
      <c r="I94" s="324"/>
      <c r="J94" s="284"/>
      <c r="K94" s="290"/>
      <c r="L94" s="224"/>
      <c r="M94" s="279"/>
      <c r="N94" s="290"/>
      <c r="O94" s="217"/>
      <c r="P94" s="224"/>
      <c r="Q94" s="279"/>
      <c r="R94" s="266"/>
      <c r="S94" s="271"/>
      <c r="T94" s="271"/>
      <c r="U94" s="271"/>
      <c r="V94" s="271"/>
      <c r="W94" s="271"/>
      <c r="X94" s="271"/>
      <c r="Y94" s="271"/>
      <c r="Z94" s="271"/>
      <c r="AA94" s="331"/>
      <c r="AB94" s="294"/>
      <c r="AC94" s="105" t="str">
        <f t="shared" si="27"/>
        <v/>
      </c>
      <c r="AD94" s="540"/>
      <c r="AE94" s="513">
        <f t="shared" si="28"/>
        <v>0</v>
      </c>
      <c r="AF94" s="513">
        <f t="shared" si="29"/>
        <v>0</v>
      </c>
      <c r="AG94" s="513">
        <f t="shared" si="30"/>
        <v>0</v>
      </c>
      <c r="AH94" s="513">
        <f t="shared" si="31"/>
        <v>0</v>
      </c>
      <c r="AI94" s="513">
        <f t="shared" si="32"/>
        <v>0</v>
      </c>
      <c r="AJ94" s="539"/>
      <c r="AK94" s="539"/>
      <c r="AL94" s="539"/>
      <c r="AM94" s="539"/>
      <c r="AN94" s="539"/>
      <c r="AO94" s="539"/>
      <c r="AP94" s="539"/>
      <c r="AQ94" s="539"/>
      <c r="AR94" s="539"/>
      <c r="AS94" s="539"/>
      <c r="AT94" s="539"/>
      <c r="AU94" s="539"/>
      <c r="AV94" s="364"/>
      <c r="AW94" s="364"/>
      <c r="AX94" s="364"/>
      <c r="AY94" s="364"/>
      <c r="AZ94" s="364"/>
      <c r="BA94" s="364"/>
      <c r="BB94" s="364"/>
    </row>
    <row r="95" spans="1:54" s="37" customFormat="1" ht="24.95" customHeight="1" x14ac:dyDescent="0.15">
      <c r="A95" s="687" t="str">
        <f>IF(B95&lt;&gt;"",設定!$C$4,"")</f>
        <v/>
      </c>
      <c r="B95" s="253" t="str">
        <f t="shared" si="19"/>
        <v/>
      </c>
      <c r="C95" s="444">
        <f t="shared" si="20"/>
        <v>83</v>
      </c>
      <c r="D95" s="1144"/>
      <c r="E95" s="1145"/>
      <c r="F95" s="258"/>
      <c r="G95" s="449" t="str">
        <f>IFERROR(IF(F95="","",VLOOKUP(F95,国・地域!A:C,2,FALSE)),"正しい番号を入力してください")</f>
        <v/>
      </c>
      <c r="H95" s="450" t="str">
        <f>IFERROR(IF(F95="","",VLOOKUP(F95,国・地域!A:C,3,FALSE)),"正しい番号を入力してください")</f>
        <v/>
      </c>
      <c r="I95" s="324"/>
      <c r="J95" s="284"/>
      <c r="K95" s="290"/>
      <c r="L95" s="224"/>
      <c r="M95" s="279"/>
      <c r="N95" s="290"/>
      <c r="O95" s="217"/>
      <c r="P95" s="224"/>
      <c r="Q95" s="279"/>
      <c r="R95" s="266"/>
      <c r="S95" s="271"/>
      <c r="T95" s="271"/>
      <c r="U95" s="271"/>
      <c r="V95" s="271"/>
      <c r="W95" s="271"/>
      <c r="X95" s="271"/>
      <c r="Y95" s="271"/>
      <c r="Z95" s="271"/>
      <c r="AA95" s="331"/>
      <c r="AB95" s="294"/>
      <c r="AC95" s="105" t="str">
        <f t="shared" si="27"/>
        <v/>
      </c>
      <c r="AD95" s="540"/>
      <c r="AE95" s="513">
        <f t="shared" si="28"/>
        <v>0</v>
      </c>
      <c r="AF95" s="513">
        <f t="shared" si="29"/>
        <v>0</v>
      </c>
      <c r="AG95" s="513">
        <f t="shared" si="30"/>
        <v>0</v>
      </c>
      <c r="AH95" s="513">
        <f t="shared" si="31"/>
        <v>0</v>
      </c>
      <c r="AI95" s="513">
        <f t="shared" si="32"/>
        <v>0</v>
      </c>
      <c r="AJ95" s="539"/>
      <c r="AK95" s="539"/>
      <c r="AL95" s="539"/>
      <c r="AM95" s="539"/>
      <c r="AN95" s="539"/>
      <c r="AO95" s="539"/>
      <c r="AP95" s="539"/>
      <c r="AQ95" s="539"/>
      <c r="AR95" s="539"/>
      <c r="AS95" s="539"/>
      <c r="AT95" s="539"/>
      <c r="AU95" s="539"/>
      <c r="AV95" s="364"/>
      <c r="AW95" s="364"/>
      <c r="AX95" s="364"/>
      <c r="AY95" s="364"/>
      <c r="AZ95" s="364"/>
      <c r="BA95" s="364"/>
      <c r="BB95" s="364"/>
    </row>
    <row r="96" spans="1:54" s="37" customFormat="1" ht="24.95" customHeight="1" x14ac:dyDescent="0.15">
      <c r="A96" s="687" t="str">
        <f>IF(B96&lt;&gt;"",設定!$C$4,"")</f>
        <v/>
      </c>
      <c r="B96" s="253" t="str">
        <f t="shared" si="19"/>
        <v/>
      </c>
      <c r="C96" s="444">
        <f t="shared" si="20"/>
        <v>84</v>
      </c>
      <c r="D96" s="1144"/>
      <c r="E96" s="1145"/>
      <c r="F96" s="258"/>
      <c r="G96" s="449" t="str">
        <f>IFERROR(IF(F96="","",VLOOKUP(F96,国・地域!A:C,2,FALSE)),"正しい番号を入力してください")</f>
        <v/>
      </c>
      <c r="H96" s="450" t="str">
        <f>IFERROR(IF(F96="","",VLOOKUP(F96,国・地域!A:C,3,FALSE)),"正しい番号を入力してください")</f>
        <v/>
      </c>
      <c r="I96" s="324"/>
      <c r="J96" s="284"/>
      <c r="K96" s="290"/>
      <c r="L96" s="224"/>
      <c r="M96" s="279"/>
      <c r="N96" s="290"/>
      <c r="O96" s="217"/>
      <c r="P96" s="224"/>
      <c r="Q96" s="279"/>
      <c r="R96" s="266"/>
      <c r="S96" s="271"/>
      <c r="T96" s="271"/>
      <c r="U96" s="271"/>
      <c r="V96" s="271"/>
      <c r="W96" s="271"/>
      <c r="X96" s="271"/>
      <c r="Y96" s="271"/>
      <c r="Z96" s="271"/>
      <c r="AA96" s="331"/>
      <c r="AB96" s="294"/>
      <c r="AC96" s="105" t="str">
        <f t="shared" si="27"/>
        <v/>
      </c>
      <c r="AD96" s="540"/>
      <c r="AE96" s="513">
        <f t="shared" si="28"/>
        <v>0</v>
      </c>
      <c r="AF96" s="513">
        <f t="shared" si="29"/>
        <v>0</v>
      </c>
      <c r="AG96" s="513">
        <f t="shared" si="30"/>
        <v>0</v>
      </c>
      <c r="AH96" s="513">
        <f t="shared" si="31"/>
        <v>0</v>
      </c>
      <c r="AI96" s="513">
        <f t="shared" si="32"/>
        <v>0</v>
      </c>
      <c r="AJ96" s="539"/>
      <c r="AK96" s="539"/>
      <c r="AL96" s="539"/>
      <c r="AM96" s="539"/>
      <c r="AN96" s="539"/>
      <c r="AO96" s="539"/>
      <c r="AP96" s="539"/>
      <c r="AQ96" s="539"/>
      <c r="AR96" s="539"/>
      <c r="AS96" s="539"/>
      <c r="AT96" s="539"/>
      <c r="AU96" s="539"/>
      <c r="AV96" s="364"/>
      <c r="AW96" s="364"/>
      <c r="AX96" s="364"/>
      <c r="AY96" s="364"/>
      <c r="AZ96" s="364"/>
      <c r="BA96" s="364"/>
      <c r="BB96" s="364"/>
    </row>
    <row r="97" spans="1:54" s="37" customFormat="1" ht="24.95" customHeight="1" x14ac:dyDescent="0.15">
      <c r="A97" s="738" t="str">
        <f>IF(B97&lt;&gt;"",設定!$C$4,"")</f>
        <v/>
      </c>
      <c r="B97" s="254" t="str">
        <f t="shared" si="19"/>
        <v/>
      </c>
      <c r="C97" s="445">
        <f t="shared" si="20"/>
        <v>85</v>
      </c>
      <c r="D97" s="1148"/>
      <c r="E97" s="1149"/>
      <c r="F97" s="259"/>
      <c r="G97" s="455" t="str">
        <f>IFERROR(IF(F97="","",VLOOKUP(F97,国・地域!A:C,2,FALSE)),"正しい番号を入力してください")</f>
        <v/>
      </c>
      <c r="H97" s="456" t="str">
        <f>IFERROR(IF(F97="","",VLOOKUP(F97,国・地域!A:C,3,FALSE)),"正しい番号を入力してください")</f>
        <v/>
      </c>
      <c r="I97" s="327"/>
      <c r="J97" s="285"/>
      <c r="K97" s="291"/>
      <c r="L97" s="227"/>
      <c r="M97" s="280"/>
      <c r="N97" s="291"/>
      <c r="O97" s="220"/>
      <c r="P97" s="227"/>
      <c r="Q97" s="280"/>
      <c r="R97" s="267"/>
      <c r="S97" s="272"/>
      <c r="T97" s="272"/>
      <c r="U97" s="272"/>
      <c r="V97" s="272"/>
      <c r="W97" s="272"/>
      <c r="X97" s="272"/>
      <c r="Y97" s="272"/>
      <c r="Z97" s="272"/>
      <c r="AA97" s="334"/>
      <c r="AB97" s="295"/>
      <c r="AC97" s="105" t="str">
        <f t="shared" si="27"/>
        <v/>
      </c>
      <c r="AD97" s="540"/>
      <c r="AE97" s="513">
        <f t="shared" si="28"/>
        <v>0</v>
      </c>
      <c r="AF97" s="513">
        <f t="shared" si="29"/>
        <v>0</v>
      </c>
      <c r="AG97" s="513">
        <f t="shared" si="30"/>
        <v>0</v>
      </c>
      <c r="AH97" s="513">
        <f t="shared" si="31"/>
        <v>0</v>
      </c>
      <c r="AI97" s="513">
        <f t="shared" si="32"/>
        <v>0</v>
      </c>
      <c r="AJ97" s="539"/>
      <c r="AK97" s="539"/>
      <c r="AL97" s="539"/>
      <c r="AM97" s="539"/>
      <c r="AN97" s="539"/>
      <c r="AO97" s="539"/>
      <c r="AP97" s="539"/>
      <c r="AQ97" s="539"/>
      <c r="AR97" s="539"/>
      <c r="AS97" s="539"/>
      <c r="AT97" s="539"/>
      <c r="AU97" s="539"/>
      <c r="AV97" s="364"/>
      <c r="AW97" s="364"/>
      <c r="AX97" s="364"/>
      <c r="AY97" s="364"/>
      <c r="AZ97" s="364"/>
      <c r="BA97" s="364"/>
      <c r="BB97" s="364"/>
    </row>
    <row r="98" spans="1:54" s="37" customFormat="1" ht="24.95" customHeight="1" x14ac:dyDescent="0.15">
      <c r="A98" s="739" t="str">
        <f>IF(B98&lt;&gt;"",設定!$C$4,"")</f>
        <v/>
      </c>
      <c r="B98" s="731" t="str">
        <f t="shared" si="19"/>
        <v/>
      </c>
      <c r="C98" s="376">
        <f t="shared" si="20"/>
        <v>86</v>
      </c>
      <c r="D98" s="1146"/>
      <c r="E98" s="1147"/>
      <c r="F98" s="304"/>
      <c r="G98" s="457" t="str">
        <f>IFERROR(IF(F98="","",VLOOKUP(F98,国・地域!A:C,2,FALSE)),"正しい番号を入力してください")</f>
        <v/>
      </c>
      <c r="H98" s="458" t="str">
        <f>IFERROR(IF(F98="","",VLOOKUP(F98,国・地域!A:C,3,FALSE)),"正しい番号を入力してください")</f>
        <v/>
      </c>
      <c r="I98" s="328"/>
      <c r="J98" s="308"/>
      <c r="K98" s="309"/>
      <c r="L98" s="228"/>
      <c r="M98" s="307"/>
      <c r="N98" s="309"/>
      <c r="O98" s="221"/>
      <c r="P98" s="228"/>
      <c r="Q98" s="307"/>
      <c r="R98" s="305"/>
      <c r="S98" s="306"/>
      <c r="T98" s="306"/>
      <c r="U98" s="306"/>
      <c r="V98" s="306"/>
      <c r="W98" s="306"/>
      <c r="X98" s="306"/>
      <c r="Y98" s="306"/>
      <c r="Z98" s="306"/>
      <c r="AA98" s="335"/>
      <c r="AB98" s="310"/>
      <c r="AC98" s="105" t="str">
        <f t="shared" si="27"/>
        <v/>
      </c>
      <c r="AD98" s="540"/>
      <c r="AE98" s="513">
        <f t="shared" si="28"/>
        <v>0</v>
      </c>
      <c r="AF98" s="513">
        <f t="shared" si="29"/>
        <v>0</v>
      </c>
      <c r="AG98" s="513">
        <f t="shared" si="30"/>
        <v>0</v>
      </c>
      <c r="AH98" s="513">
        <f t="shared" si="31"/>
        <v>0</v>
      </c>
      <c r="AI98" s="513">
        <f t="shared" si="32"/>
        <v>0</v>
      </c>
      <c r="AJ98" s="539"/>
      <c r="AK98" s="539"/>
      <c r="AL98" s="539"/>
      <c r="AM98" s="539"/>
      <c r="AN98" s="539"/>
      <c r="AO98" s="539"/>
      <c r="AP98" s="539"/>
      <c r="AQ98" s="539"/>
      <c r="AR98" s="539"/>
      <c r="AS98" s="539"/>
      <c r="AT98" s="539"/>
      <c r="AU98" s="539"/>
      <c r="AV98" s="364"/>
      <c r="AW98" s="364"/>
      <c r="AX98" s="364"/>
      <c r="AY98" s="364"/>
      <c r="AZ98" s="364"/>
      <c r="BA98" s="364"/>
      <c r="BB98" s="364"/>
    </row>
    <row r="99" spans="1:54" s="37" customFormat="1" ht="24.95" customHeight="1" x14ac:dyDescent="0.15">
      <c r="A99" s="687" t="str">
        <f>IF(B99&lt;&gt;"",設定!$C$4,"")</f>
        <v/>
      </c>
      <c r="B99" s="253" t="str">
        <f t="shared" si="19"/>
        <v/>
      </c>
      <c r="C99" s="444">
        <f t="shared" si="20"/>
        <v>87</v>
      </c>
      <c r="D99" s="1144"/>
      <c r="E99" s="1145"/>
      <c r="F99" s="258"/>
      <c r="G99" s="449" t="str">
        <f>IFERROR(IF(F99="","",VLOOKUP(F99,国・地域!A:C,2,FALSE)),"正しい番号を入力してください")</f>
        <v/>
      </c>
      <c r="H99" s="450" t="str">
        <f>IFERROR(IF(F99="","",VLOOKUP(F99,国・地域!A:C,3,FALSE)),"正しい番号を入力してください")</f>
        <v/>
      </c>
      <c r="I99" s="324"/>
      <c r="J99" s="284"/>
      <c r="K99" s="290"/>
      <c r="L99" s="224"/>
      <c r="M99" s="279"/>
      <c r="N99" s="290"/>
      <c r="O99" s="217"/>
      <c r="P99" s="224"/>
      <c r="Q99" s="279"/>
      <c r="R99" s="266"/>
      <c r="S99" s="271"/>
      <c r="T99" s="271"/>
      <c r="U99" s="271"/>
      <c r="V99" s="271"/>
      <c r="W99" s="271"/>
      <c r="X99" s="271"/>
      <c r="Y99" s="271"/>
      <c r="Z99" s="271"/>
      <c r="AA99" s="331"/>
      <c r="AB99" s="294"/>
      <c r="AC99" s="105" t="str">
        <f t="shared" si="27"/>
        <v/>
      </c>
      <c r="AD99" s="540"/>
      <c r="AE99" s="513">
        <f t="shared" si="28"/>
        <v>0</v>
      </c>
      <c r="AF99" s="513">
        <f t="shared" si="29"/>
        <v>0</v>
      </c>
      <c r="AG99" s="513">
        <f t="shared" si="30"/>
        <v>0</v>
      </c>
      <c r="AH99" s="513">
        <f t="shared" si="31"/>
        <v>0</v>
      </c>
      <c r="AI99" s="513">
        <f t="shared" si="32"/>
        <v>0</v>
      </c>
      <c r="AJ99" s="539"/>
      <c r="AK99" s="539"/>
      <c r="AL99" s="539"/>
      <c r="AM99" s="539"/>
      <c r="AN99" s="539"/>
      <c r="AO99" s="539"/>
      <c r="AP99" s="539"/>
      <c r="AQ99" s="539"/>
      <c r="AR99" s="539"/>
      <c r="AS99" s="539"/>
      <c r="AT99" s="539"/>
      <c r="AU99" s="539"/>
      <c r="AV99" s="364"/>
      <c r="AW99" s="364"/>
      <c r="AX99" s="364"/>
      <c r="AY99" s="364"/>
      <c r="AZ99" s="364"/>
      <c r="BA99" s="364"/>
      <c r="BB99" s="364"/>
    </row>
    <row r="100" spans="1:54" s="37" customFormat="1" ht="24.95" customHeight="1" x14ac:dyDescent="0.15">
      <c r="A100" s="687" t="str">
        <f>IF(B100&lt;&gt;"",設定!$C$4,"")</f>
        <v/>
      </c>
      <c r="B100" s="253" t="str">
        <f t="shared" si="19"/>
        <v/>
      </c>
      <c r="C100" s="444">
        <f t="shared" si="20"/>
        <v>88</v>
      </c>
      <c r="D100" s="1144"/>
      <c r="E100" s="1145"/>
      <c r="F100" s="258"/>
      <c r="G100" s="449" t="str">
        <f>IFERROR(IF(F100="","",VLOOKUP(F100,国・地域!A:C,2,FALSE)),"正しい番号を入力してください")</f>
        <v/>
      </c>
      <c r="H100" s="450" t="str">
        <f>IFERROR(IF(F100="","",VLOOKUP(F100,国・地域!A:C,3,FALSE)),"正しい番号を入力してください")</f>
        <v/>
      </c>
      <c r="I100" s="324"/>
      <c r="J100" s="284"/>
      <c r="K100" s="290"/>
      <c r="L100" s="224"/>
      <c r="M100" s="279"/>
      <c r="N100" s="290"/>
      <c r="O100" s="217"/>
      <c r="P100" s="224"/>
      <c r="Q100" s="279"/>
      <c r="R100" s="266"/>
      <c r="S100" s="271"/>
      <c r="T100" s="271"/>
      <c r="U100" s="271"/>
      <c r="V100" s="271"/>
      <c r="W100" s="271"/>
      <c r="X100" s="271"/>
      <c r="Y100" s="271"/>
      <c r="Z100" s="271"/>
      <c r="AA100" s="331"/>
      <c r="AB100" s="294"/>
      <c r="AC100" s="105" t="str">
        <f t="shared" si="27"/>
        <v/>
      </c>
      <c r="AD100" s="540"/>
      <c r="AE100" s="513">
        <f t="shared" si="28"/>
        <v>0</v>
      </c>
      <c r="AF100" s="513">
        <f t="shared" si="29"/>
        <v>0</v>
      </c>
      <c r="AG100" s="513">
        <f t="shared" si="30"/>
        <v>0</v>
      </c>
      <c r="AH100" s="513">
        <f t="shared" si="31"/>
        <v>0</v>
      </c>
      <c r="AI100" s="513">
        <f t="shared" si="32"/>
        <v>0</v>
      </c>
      <c r="AJ100" s="539"/>
      <c r="AK100" s="539"/>
      <c r="AL100" s="539"/>
      <c r="AM100" s="539"/>
      <c r="AN100" s="539"/>
      <c r="AO100" s="539"/>
      <c r="AP100" s="539"/>
      <c r="AQ100" s="539"/>
      <c r="AR100" s="539"/>
      <c r="AS100" s="539"/>
      <c r="AT100" s="539"/>
      <c r="AU100" s="539"/>
      <c r="AV100" s="364"/>
      <c r="AW100" s="364"/>
      <c r="AX100" s="364"/>
      <c r="AY100" s="364"/>
      <c r="AZ100" s="364"/>
      <c r="BA100" s="364"/>
      <c r="BB100" s="364"/>
    </row>
    <row r="101" spans="1:54" s="37" customFormat="1" ht="24.95" customHeight="1" x14ac:dyDescent="0.15">
      <c r="A101" s="687" t="str">
        <f>IF(B101&lt;&gt;"",設定!$C$4,"")</f>
        <v/>
      </c>
      <c r="B101" s="253" t="str">
        <f t="shared" si="19"/>
        <v/>
      </c>
      <c r="C101" s="444">
        <f t="shared" si="20"/>
        <v>89</v>
      </c>
      <c r="D101" s="1144"/>
      <c r="E101" s="1145"/>
      <c r="F101" s="258"/>
      <c r="G101" s="449" t="str">
        <f>IFERROR(IF(F101="","",VLOOKUP(F101,国・地域!A:C,2,FALSE)),"正しい番号を入力してください")</f>
        <v/>
      </c>
      <c r="H101" s="450" t="str">
        <f>IFERROR(IF(F101="","",VLOOKUP(F101,国・地域!A:C,3,FALSE)),"正しい番号を入力してください")</f>
        <v/>
      </c>
      <c r="I101" s="324"/>
      <c r="J101" s="284"/>
      <c r="K101" s="290"/>
      <c r="L101" s="224"/>
      <c r="M101" s="279"/>
      <c r="N101" s="290"/>
      <c r="O101" s="217"/>
      <c r="P101" s="224"/>
      <c r="Q101" s="279"/>
      <c r="R101" s="266"/>
      <c r="S101" s="271"/>
      <c r="T101" s="271"/>
      <c r="U101" s="271"/>
      <c r="V101" s="271"/>
      <c r="W101" s="271"/>
      <c r="X101" s="271"/>
      <c r="Y101" s="271"/>
      <c r="Z101" s="271"/>
      <c r="AA101" s="331"/>
      <c r="AB101" s="294"/>
      <c r="AC101" s="105" t="str">
        <f t="shared" si="27"/>
        <v/>
      </c>
      <c r="AD101" s="540"/>
      <c r="AE101" s="513">
        <f t="shared" si="28"/>
        <v>0</v>
      </c>
      <c r="AF101" s="513">
        <f t="shared" si="29"/>
        <v>0</v>
      </c>
      <c r="AG101" s="513">
        <f t="shared" si="30"/>
        <v>0</v>
      </c>
      <c r="AH101" s="513">
        <f t="shared" si="31"/>
        <v>0</v>
      </c>
      <c r="AI101" s="513">
        <f t="shared" si="32"/>
        <v>0</v>
      </c>
      <c r="AJ101" s="539"/>
      <c r="AK101" s="539"/>
      <c r="AL101" s="539"/>
      <c r="AM101" s="539"/>
      <c r="AN101" s="539"/>
      <c r="AO101" s="539"/>
      <c r="AP101" s="539"/>
      <c r="AQ101" s="539"/>
      <c r="AR101" s="539"/>
      <c r="AS101" s="539"/>
      <c r="AT101" s="539"/>
      <c r="AU101" s="539"/>
      <c r="AV101" s="364"/>
      <c r="AW101" s="364"/>
      <c r="AX101" s="364"/>
      <c r="AY101" s="364"/>
      <c r="AZ101" s="364"/>
      <c r="BA101" s="364"/>
      <c r="BB101" s="364"/>
    </row>
    <row r="102" spans="1:54" s="37" customFormat="1" ht="24.95" customHeight="1" x14ac:dyDescent="0.15">
      <c r="A102" s="738" t="str">
        <f>IF(B102&lt;&gt;"",設定!$C$4,"")</f>
        <v/>
      </c>
      <c r="B102" s="254" t="str">
        <f t="shared" si="19"/>
        <v/>
      </c>
      <c r="C102" s="445">
        <f t="shared" si="20"/>
        <v>90</v>
      </c>
      <c r="D102" s="1148"/>
      <c r="E102" s="1149"/>
      <c r="F102" s="259"/>
      <c r="G102" s="455" t="str">
        <f>IFERROR(IF(F102="","",VLOOKUP(F102,国・地域!A:C,2,FALSE)),"正しい番号を入力してください")</f>
        <v/>
      </c>
      <c r="H102" s="456" t="str">
        <f>IFERROR(IF(F102="","",VLOOKUP(F102,国・地域!A:C,3,FALSE)),"正しい番号を入力してください")</f>
        <v/>
      </c>
      <c r="I102" s="327"/>
      <c r="J102" s="285"/>
      <c r="K102" s="291"/>
      <c r="L102" s="227"/>
      <c r="M102" s="280"/>
      <c r="N102" s="291"/>
      <c r="O102" s="220"/>
      <c r="P102" s="227"/>
      <c r="Q102" s="280"/>
      <c r="R102" s="267"/>
      <c r="S102" s="272"/>
      <c r="T102" s="272"/>
      <c r="U102" s="272"/>
      <c r="V102" s="272"/>
      <c r="W102" s="272"/>
      <c r="X102" s="272"/>
      <c r="Y102" s="272"/>
      <c r="Z102" s="272"/>
      <c r="AA102" s="334"/>
      <c r="AB102" s="295"/>
      <c r="AC102" s="105" t="str">
        <f t="shared" ref="AC102:AC112" si="33">IF(SUM(AD102:AI102)&gt;0,"←未入力あり","")</f>
        <v/>
      </c>
      <c r="AD102" s="540"/>
      <c r="AE102" s="513">
        <f t="shared" ref="AE102:AE112" si="34">IF(AND($D102&lt;&gt;"",F102=""),1,0)</f>
        <v>0</v>
      </c>
      <c r="AF102" s="513">
        <f t="shared" ref="AF102:AF112" si="35">IF(AND($D102&lt;&gt;"",I102=""),1,0)</f>
        <v>0</v>
      </c>
      <c r="AG102" s="513">
        <f t="shared" ref="AG102:AG112" si="36">IF(AND($D102&lt;&gt;"",COUNTA(J102:Q102)&lt;&gt;8),1,0)</f>
        <v>0</v>
      </c>
      <c r="AH102" s="513">
        <f t="shared" ref="AH102:AH112" si="37">IF(AND($D102&lt;&gt;"",COUNTA(R102:AA102)=0),1,0)</f>
        <v>0</v>
      </c>
      <c r="AI102" s="513">
        <f t="shared" ref="AI102:AI112" si="38">IF(AND($D102&lt;&gt;"",AB102=""),1,0)</f>
        <v>0</v>
      </c>
      <c r="AJ102" s="539"/>
      <c r="AK102" s="539"/>
      <c r="AL102" s="539"/>
      <c r="AM102" s="539"/>
      <c r="AN102" s="539"/>
      <c r="AO102" s="539"/>
      <c r="AP102" s="539"/>
      <c r="AQ102" s="539"/>
      <c r="AR102" s="539"/>
      <c r="AS102" s="539"/>
      <c r="AT102" s="539"/>
      <c r="AU102" s="539"/>
      <c r="AV102" s="364"/>
      <c r="AW102" s="364"/>
      <c r="AX102" s="364"/>
      <c r="AY102" s="364"/>
      <c r="AZ102" s="364"/>
      <c r="BA102" s="364"/>
      <c r="BB102" s="364"/>
    </row>
    <row r="103" spans="1:54" s="37" customFormat="1" ht="24.95" customHeight="1" x14ac:dyDescent="0.15">
      <c r="A103" s="739" t="str">
        <f>IF(B103&lt;&gt;"",設定!$C$4,"")</f>
        <v/>
      </c>
      <c r="B103" s="731" t="str">
        <f t="shared" si="19"/>
        <v/>
      </c>
      <c r="C103" s="376">
        <f t="shared" si="20"/>
        <v>91</v>
      </c>
      <c r="D103" s="1146"/>
      <c r="E103" s="1147"/>
      <c r="F103" s="304"/>
      <c r="G103" s="457" t="str">
        <f>IFERROR(IF(F103="","",VLOOKUP(F103,国・地域!A:C,2,FALSE)),"正しい番号を入力してください")</f>
        <v/>
      </c>
      <c r="H103" s="458" t="str">
        <f>IFERROR(IF(F103="","",VLOOKUP(F103,国・地域!A:C,3,FALSE)),"正しい番号を入力してください")</f>
        <v/>
      </c>
      <c r="I103" s="328"/>
      <c r="J103" s="308"/>
      <c r="K103" s="309"/>
      <c r="L103" s="228"/>
      <c r="M103" s="307"/>
      <c r="N103" s="309"/>
      <c r="O103" s="221"/>
      <c r="P103" s="228"/>
      <c r="Q103" s="307"/>
      <c r="R103" s="305"/>
      <c r="S103" s="306"/>
      <c r="T103" s="306"/>
      <c r="U103" s="306"/>
      <c r="V103" s="306"/>
      <c r="W103" s="306"/>
      <c r="X103" s="306"/>
      <c r="Y103" s="306"/>
      <c r="Z103" s="306"/>
      <c r="AA103" s="335"/>
      <c r="AB103" s="310"/>
      <c r="AC103" s="105" t="str">
        <f t="shared" si="33"/>
        <v/>
      </c>
      <c r="AD103" s="540"/>
      <c r="AE103" s="513">
        <f t="shared" si="34"/>
        <v>0</v>
      </c>
      <c r="AF103" s="513">
        <f t="shared" si="35"/>
        <v>0</v>
      </c>
      <c r="AG103" s="513">
        <f t="shared" si="36"/>
        <v>0</v>
      </c>
      <c r="AH103" s="513">
        <f t="shared" si="37"/>
        <v>0</v>
      </c>
      <c r="AI103" s="513">
        <f t="shared" si="38"/>
        <v>0</v>
      </c>
      <c r="AJ103" s="539"/>
      <c r="AK103" s="539"/>
      <c r="AL103" s="539"/>
      <c r="AM103" s="539"/>
      <c r="AN103" s="539"/>
      <c r="AO103" s="539"/>
      <c r="AP103" s="539"/>
      <c r="AQ103" s="539"/>
      <c r="AR103" s="539"/>
      <c r="AS103" s="539"/>
      <c r="AT103" s="539"/>
      <c r="AU103" s="539"/>
      <c r="AV103" s="364"/>
      <c r="AW103" s="364"/>
      <c r="AX103" s="364"/>
      <c r="AY103" s="364"/>
      <c r="AZ103" s="364"/>
      <c r="BA103" s="364"/>
      <c r="BB103" s="364"/>
    </row>
    <row r="104" spans="1:54" s="37" customFormat="1" ht="24.95" customHeight="1" x14ac:dyDescent="0.15">
      <c r="A104" s="687" t="str">
        <f>IF(B104&lt;&gt;"",設定!$C$4,"")</f>
        <v/>
      </c>
      <c r="B104" s="253" t="str">
        <f t="shared" si="19"/>
        <v/>
      </c>
      <c r="C104" s="444">
        <f t="shared" si="20"/>
        <v>92</v>
      </c>
      <c r="D104" s="1144"/>
      <c r="E104" s="1145"/>
      <c r="F104" s="258"/>
      <c r="G104" s="449" t="str">
        <f>IFERROR(IF(F104="","",VLOOKUP(F104,国・地域!A:C,2,FALSE)),"正しい番号を入力してください")</f>
        <v/>
      </c>
      <c r="H104" s="450" t="str">
        <f>IFERROR(IF(F104="","",VLOOKUP(F104,国・地域!A:C,3,FALSE)),"正しい番号を入力してください")</f>
        <v/>
      </c>
      <c r="I104" s="324"/>
      <c r="J104" s="284"/>
      <c r="K104" s="290"/>
      <c r="L104" s="224"/>
      <c r="M104" s="279"/>
      <c r="N104" s="290"/>
      <c r="O104" s="217"/>
      <c r="P104" s="224"/>
      <c r="Q104" s="279"/>
      <c r="R104" s="266"/>
      <c r="S104" s="271"/>
      <c r="T104" s="271"/>
      <c r="U104" s="271"/>
      <c r="V104" s="271"/>
      <c r="W104" s="271"/>
      <c r="X104" s="271"/>
      <c r="Y104" s="271"/>
      <c r="Z104" s="271"/>
      <c r="AA104" s="331"/>
      <c r="AB104" s="294"/>
      <c r="AC104" s="105" t="str">
        <f t="shared" si="33"/>
        <v/>
      </c>
      <c r="AD104" s="540"/>
      <c r="AE104" s="513">
        <f t="shared" si="34"/>
        <v>0</v>
      </c>
      <c r="AF104" s="513">
        <f t="shared" si="35"/>
        <v>0</v>
      </c>
      <c r="AG104" s="513">
        <f t="shared" si="36"/>
        <v>0</v>
      </c>
      <c r="AH104" s="513">
        <f t="shared" si="37"/>
        <v>0</v>
      </c>
      <c r="AI104" s="513">
        <f t="shared" si="38"/>
        <v>0</v>
      </c>
      <c r="AJ104" s="539"/>
      <c r="AK104" s="539"/>
      <c r="AL104" s="539"/>
      <c r="AM104" s="539"/>
      <c r="AN104" s="539"/>
      <c r="AO104" s="539"/>
      <c r="AP104" s="539"/>
      <c r="AQ104" s="539"/>
      <c r="AR104" s="539"/>
      <c r="AS104" s="539"/>
      <c r="AT104" s="539"/>
      <c r="AU104" s="539"/>
      <c r="AV104" s="364"/>
      <c r="AW104" s="364"/>
      <c r="AX104" s="364"/>
      <c r="AY104" s="364"/>
      <c r="AZ104" s="364"/>
      <c r="BA104" s="364"/>
      <c r="BB104" s="364"/>
    </row>
    <row r="105" spans="1:54" s="37" customFormat="1" ht="24.95" customHeight="1" x14ac:dyDescent="0.15">
      <c r="A105" s="687" t="str">
        <f>IF(B105&lt;&gt;"",設定!$C$4,"")</f>
        <v/>
      </c>
      <c r="B105" s="253" t="str">
        <f t="shared" si="19"/>
        <v/>
      </c>
      <c r="C105" s="444">
        <f t="shared" si="20"/>
        <v>93</v>
      </c>
      <c r="D105" s="1144"/>
      <c r="E105" s="1145"/>
      <c r="F105" s="258"/>
      <c r="G105" s="449" t="str">
        <f>IFERROR(IF(F105="","",VLOOKUP(F105,国・地域!A:C,2,FALSE)),"正しい番号を入力してください")</f>
        <v/>
      </c>
      <c r="H105" s="450" t="str">
        <f>IFERROR(IF(F105="","",VLOOKUP(F105,国・地域!A:C,3,FALSE)),"正しい番号を入力してください")</f>
        <v/>
      </c>
      <c r="I105" s="324"/>
      <c r="J105" s="284"/>
      <c r="K105" s="290"/>
      <c r="L105" s="224"/>
      <c r="M105" s="279"/>
      <c r="N105" s="290"/>
      <c r="O105" s="217"/>
      <c r="P105" s="224"/>
      <c r="Q105" s="279"/>
      <c r="R105" s="266"/>
      <c r="S105" s="271"/>
      <c r="T105" s="271"/>
      <c r="U105" s="271"/>
      <c r="V105" s="271"/>
      <c r="W105" s="271"/>
      <c r="X105" s="271"/>
      <c r="Y105" s="271"/>
      <c r="Z105" s="271"/>
      <c r="AA105" s="331"/>
      <c r="AB105" s="294"/>
      <c r="AC105" s="105" t="str">
        <f t="shared" si="33"/>
        <v/>
      </c>
      <c r="AD105" s="540"/>
      <c r="AE105" s="513">
        <f t="shared" si="34"/>
        <v>0</v>
      </c>
      <c r="AF105" s="513">
        <f t="shared" si="35"/>
        <v>0</v>
      </c>
      <c r="AG105" s="513">
        <f t="shared" si="36"/>
        <v>0</v>
      </c>
      <c r="AH105" s="513">
        <f t="shared" si="37"/>
        <v>0</v>
      </c>
      <c r="AI105" s="513">
        <f t="shared" si="38"/>
        <v>0</v>
      </c>
      <c r="AJ105" s="539"/>
      <c r="AK105" s="539"/>
      <c r="AL105" s="539"/>
      <c r="AM105" s="539"/>
      <c r="AN105" s="539"/>
      <c r="AO105" s="539"/>
      <c r="AP105" s="539"/>
      <c r="AQ105" s="539"/>
      <c r="AR105" s="539"/>
      <c r="AS105" s="539"/>
      <c r="AT105" s="539"/>
      <c r="AU105" s="539"/>
      <c r="AV105" s="364"/>
      <c r="AW105" s="364"/>
      <c r="AX105" s="364"/>
      <c r="AY105" s="364"/>
      <c r="AZ105" s="364"/>
      <c r="BA105" s="364"/>
      <c r="BB105" s="364"/>
    </row>
    <row r="106" spans="1:54" s="37" customFormat="1" ht="24.95" customHeight="1" x14ac:dyDescent="0.15">
      <c r="A106" s="687" t="str">
        <f>IF(B106&lt;&gt;"",設定!$C$4,"")</f>
        <v/>
      </c>
      <c r="B106" s="253" t="str">
        <f t="shared" si="19"/>
        <v/>
      </c>
      <c r="C106" s="444">
        <f t="shared" si="20"/>
        <v>94</v>
      </c>
      <c r="D106" s="1144"/>
      <c r="E106" s="1145"/>
      <c r="F106" s="258"/>
      <c r="G106" s="449" t="str">
        <f>IFERROR(IF(F106="","",VLOOKUP(F106,国・地域!A:C,2,FALSE)),"正しい番号を入力してください")</f>
        <v/>
      </c>
      <c r="H106" s="450" t="str">
        <f>IFERROR(IF(F106="","",VLOOKUP(F106,国・地域!A:C,3,FALSE)),"正しい番号を入力してください")</f>
        <v/>
      </c>
      <c r="I106" s="324"/>
      <c r="J106" s="284"/>
      <c r="K106" s="290"/>
      <c r="L106" s="224"/>
      <c r="M106" s="279"/>
      <c r="N106" s="290"/>
      <c r="O106" s="217"/>
      <c r="P106" s="224"/>
      <c r="Q106" s="279"/>
      <c r="R106" s="266"/>
      <c r="S106" s="271"/>
      <c r="T106" s="271"/>
      <c r="U106" s="271"/>
      <c r="V106" s="271"/>
      <c r="W106" s="271"/>
      <c r="X106" s="271"/>
      <c r="Y106" s="271"/>
      <c r="Z106" s="271"/>
      <c r="AA106" s="331"/>
      <c r="AB106" s="294"/>
      <c r="AC106" s="105" t="str">
        <f t="shared" si="33"/>
        <v/>
      </c>
      <c r="AD106" s="540"/>
      <c r="AE106" s="513">
        <f t="shared" si="34"/>
        <v>0</v>
      </c>
      <c r="AF106" s="513">
        <f t="shared" si="35"/>
        <v>0</v>
      </c>
      <c r="AG106" s="513">
        <f t="shared" si="36"/>
        <v>0</v>
      </c>
      <c r="AH106" s="513">
        <f t="shared" si="37"/>
        <v>0</v>
      </c>
      <c r="AI106" s="513">
        <f t="shared" si="38"/>
        <v>0</v>
      </c>
      <c r="AJ106" s="539"/>
      <c r="AK106" s="539"/>
      <c r="AL106" s="539"/>
      <c r="AM106" s="539"/>
      <c r="AN106" s="539"/>
      <c r="AO106" s="539"/>
      <c r="AP106" s="539"/>
      <c r="AQ106" s="539"/>
      <c r="AR106" s="539"/>
      <c r="AS106" s="539"/>
      <c r="AT106" s="539"/>
      <c r="AU106" s="539"/>
      <c r="AV106" s="364"/>
      <c r="AW106" s="364"/>
      <c r="AX106" s="364"/>
      <c r="AY106" s="364"/>
      <c r="AZ106" s="364"/>
      <c r="BA106" s="364"/>
      <c r="BB106" s="364"/>
    </row>
    <row r="107" spans="1:54" s="37" customFormat="1" ht="24.95" customHeight="1" x14ac:dyDescent="0.15">
      <c r="A107" s="738" t="str">
        <f>IF(B107&lt;&gt;"",設定!$C$4,"")</f>
        <v/>
      </c>
      <c r="B107" s="254" t="str">
        <f t="shared" si="19"/>
        <v/>
      </c>
      <c r="C107" s="445">
        <f t="shared" si="20"/>
        <v>95</v>
      </c>
      <c r="D107" s="1148"/>
      <c r="E107" s="1149"/>
      <c r="F107" s="259"/>
      <c r="G107" s="455" t="str">
        <f>IFERROR(IF(F107="","",VLOOKUP(F107,国・地域!A:C,2,FALSE)),"正しい番号を入力してください")</f>
        <v/>
      </c>
      <c r="H107" s="456" t="str">
        <f>IFERROR(IF(F107="","",VLOOKUP(F107,国・地域!A:C,3,FALSE)),"正しい番号を入力してください")</f>
        <v/>
      </c>
      <c r="I107" s="327"/>
      <c r="J107" s="285"/>
      <c r="K107" s="291"/>
      <c r="L107" s="227"/>
      <c r="M107" s="280"/>
      <c r="N107" s="291"/>
      <c r="O107" s="220"/>
      <c r="P107" s="227"/>
      <c r="Q107" s="280"/>
      <c r="R107" s="267"/>
      <c r="S107" s="272"/>
      <c r="T107" s="272"/>
      <c r="U107" s="272"/>
      <c r="V107" s="272"/>
      <c r="W107" s="272"/>
      <c r="X107" s="272"/>
      <c r="Y107" s="272"/>
      <c r="Z107" s="272"/>
      <c r="AA107" s="334"/>
      <c r="AB107" s="295"/>
      <c r="AC107" s="105" t="str">
        <f t="shared" si="33"/>
        <v/>
      </c>
      <c r="AD107" s="540"/>
      <c r="AE107" s="513">
        <f t="shared" si="34"/>
        <v>0</v>
      </c>
      <c r="AF107" s="513">
        <f t="shared" si="35"/>
        <v>0</v>
      </c>
      <c r="AG107" s="513">
        <f t="shared" si="36"/>
        <v>0</v>
      </c>
      <c r="AH107" s="513">
        <f t="shared" si="37"/>
        <v>0</v>
      </c>
      <c r="AI107" s="513">
        <f t="shared" si="38"/>
        <v>0</v>
      </c>
      <c r="AJ107" s="539"/>
      <c r="AK107" s="539"/>
      <c r="AL107" s="539"/>
      <c r="AM107" s="539"/>
      <c r="AN107" s="539"/>
      <c r="AO107" s="539"/>
      <c r="AP107" s="539"/>
      <c r="AQ107" s="539"/>
      <c r="AR107" s="539"/>
      <c r="AS107" s="539"/>
      <c r="AT107" s="539"/>
      <c r="AU107" s="539"/>
      <c r="AV107" s="364"/>
      <c r="AW107" s="364"/>
      <c r="AX107" s="364"/>
      <c r="AY107" s="364"/>
      <c r="AZ107" s="364"/>
      <c r="BA107" s="364"/>
      <c r="BB107" s="364"/>
    </row>
    <row r="108" spans="1:54" s="37" customFormat="1" ht="24.95" customHeight="1" x14ac:dyDescent="0.15">
      <c r="A108" s="739" t="str">
        <f>IF(B108&lt;&gt;"",設定!$C$4,"")</f>
        <v/>
      </c>
      <c r="B108" s="731" t="str">
        <f t="shared" si="19"/>
        <v/>
      </c>
      <c r="C108" s="376">
        <f t="shared" si="20"/>
        <v>96</v>
      </c>
      <c r="D108" s="1146"/>
      <c r="E108" s="1147"/>
      <c r="F108" s="304"/>
      <c r="G108" s="457" t="str">
        <f>IFERROR(IF(F108="","",VLOOKUP(F108,国・地域!A:C,2,FALSE)),"正しい番号を入力してください")</f>
        <v/>
      </c>
      <c r="H108" s="458" t="str">
        <f>IFERROR(IF(F108="","",VLOOKUP(F108,国・地域!A:C,3,FALSE)),"正しい番号を入力してください")</f>
        <v/>
      </c>
      <c r="I108" s="328"/>
      <c r="J108" s="308"/>
      <c r="K108" s="309"/>
      <c r="L108" s="228"/>
      <c r="M108" s="307"/>
      <c r="N108" s="309"/>
      <c r="O108" s="221"/>
      <c r="P108" s="228"/>
      <c r="Q108" s="307"/>
      <c r="R108" s="305"/>
      <c r="S108" s="306"/>
      <c r="T108" s="306"/>
      <c r="U108" s="306"/>
      <c r="V108" s="306"/>
      <c r="W108" s="306"/>
      <c r="X108" s="306"/>
      <c r="Y108" s="306"/>
      <c r="Z108" s="306"/>
      <c r="AA108" s="335"/>
      <c r="AB108" s="310"/>
      <c r="AC108" s="105" t="str">
        <f t="shared" si="33"/>
        <v/>
      </c>
      <c r="AD108" s="540"/>
      <c r="AE108" s="513">
        <f t="shared" si="34"/>
        <v>0</v>
      </c>
      <c r="AF108" s="513">
        <f t="shared" si="35"/>
        <v>0</v>
      </c>
      <c r="AG108" s="513">
        <f t="shared" si="36"/>
        <v>0</v>
      </c>
      <c r="AH108" s="513">
        <f t="shared" si="37"/>
        <v>0</v>
      </c>
      <c r="AI108" s="513">
        <f t="shared" si="38"/>
        <v>0</v>
      </c>
      <c r="AJ108" s="539"/>
      <c r="AK108" s="539"/>
      <c r="AL108" s="539"/>
      <c r="AM108" s="539"/>
      <c r="AN108" s="539"/>
      <c r="AO108" s="539"/>
      <c r="AP108" s="539"/>
      <c r="AQ108" s="539"/>
      <c r="AR108" s="539"/>
      <c r="AS108" s="539"/>
      <c r="AT108" s="539"/>
      <c r="AU108" s="539"/>
      <c r="AV108" s="364"/>
      <c r="AW108" s="364"/>
      <c r="AX108" s="364"/>
      <c r="AY108" s="364"/>
      <c r="AZ108" s="364"/>
      <c r="BA108" s="364"/>
      <c r="BB108" s="364"/>
    </row>
    <row r="109" spans="1:54" s="37" customFormat="1" ht="24.95" customHeight="1" x14ac:dyDescent="0.15">
      <c r="A109" s="687" t="str">
        <f>IF(B109&lt;&gt;"",設定!$C$4,"")</f>
        <v/>
      </c>
      <c r="B109" s="253" t="str">
        <f t="shared" si="19"/>
        <v/>
      </c>
      <c r="C109" s="444">
        <f t="shared" si="20"/>
        <v>97</v>
      </c>
      <c r="D109" s="1144"/>
      <c r="E109" s="1145"/>
      <c r="F109" s="258"/>
      <c r="G109" s="449" t="str">
        <f>IFERROR(IF(F109="","",VLOOKUP(F109,国・地域!A:C,2,FALSE)),"正しい番号を入力してください")</f>
        <v/>
      </c>
      <c r="H109" s="450" t="str">
        <f>IFERROR(IF(F109="","",VLOOKUP(F109,国・地域!A:C,3,FALSE)),"正しい番号を入力してください")</f>
        <v/>
      </c>
      <c r="I109" s="324"/>
      <c r="J109" s="284"/>
      <c r="K109" s="290"/>
      <c r="L109" s="224"/>
      <c r="M109" s="279"/>
      <c r="N109" s="290"/>
      <c r="O109" s="217"/>
      <c r="P109" s="224"/>
      <c r="Q109" s="279"/>
      <c r="R109" s="266"/>
      <c r="S109" s="271"/>
      <c r="T109" s="271"/>
      <c r="U109" s="271"/>
      <c r="V109" s="271"/>
      <c r="W109" s="271"/>
      <c r="X109" s="271"/>
      <c r="Y109" s="271"/>
      <c r="Z109" s="271"/>
      <c r="AA109" s="331"/>
      <c r="AB109" s="294"/>
      <c r="AC109" s="105" t="str">
        <f t="shared" si="33"/>
        <v/>
      </c>
      <c r="AD109" s="540"/>
      <c r="AE109" s="513">
        <f t="shared" si="34"/>
        <v>0</v>
      </c>
      <c r="AF109" s="513">
        <f t="shared" si="35"/>
        <v>0</v>
      </c>
      <c r="AG109" s="513">
        <f t="shared" si="36"/>
        <v>0</v>
      </c>
      <c r="AH109" s="513">
        <f t="shared" si="37"/>
        <v>0</v>
      </c>
      <c r="AI109" s="513">
        <f t="shared" si="38"/>
        <v>0</v>
      </c>
      <c r="AJ109" s="539"/>
      <c r="AK109" s="539"/>
      <c r="AL109" s="539"/>
      <c r="AM109" s="539"/>
      <c r="AN109" s="539"/>
      <c r="AO109" s="539"/>
      <c r="AP109" s="539"/>
      <c r="AQ109" s="539"/>
      <c r="AR109" s="539"/>
      <c r="AS109" s="539"/>
      <c r="AT109" s="539"/>
      <c r="AU109" s="539"/>
      <c r="AV109" s="364"/>
      <c r="AW109" s="364"/>
      <c r="AX109" s="364"/>
      <c r="AY109" s="364"/>
      <c r="AZ109" s="364"/>
      <c r="BA109" s="364"/>
      <c r="BB109" s="364"/>
    </row>
    <row r="110" spans="1:54" s="37" customFormat="1" ht="24.95" customHeight="1" x14ac:dyDescent="0.15">
      <c r="A110" s="687" t="str">
        <f>IF(B110&lt;&gt;"",設定!$C$4,"")</f>
        <v/>
      </c>
      <c r="B110" s="253" t="str">
        <f t="shared" si="19"/>
        <v/>
      </c>
      <c r="C110" s="444">
        <f t="shared" si="20"/>
        <v>98</v>
      </c>
      <c r="D110" s="1144"/>
      <c r="E110" s="1145"/>
      <c r="F110" s="258"/>
      <c r="G110" s="449" t="str">
        <f>IFERROR(IF(F110="","",VLOOKUP(F110,国・地域!A:C,2,FALSE)),"正しい番号を入力してください")</f>
        <v/>
      </c>
      <c r="H110" s="450" t="str">
        <f>IFERROR(IF(F110="","",VLOOKUP(F110,国・地域!A:C,3,FALSE)),"正しい番号を入力してください")</f>
        <v/>
      </c>
      <c r="I110" s="324"/>
      <c r="J110" s="284"/>
      <c r="K110" s="290"/>
      <c r="L110" s="224"/>
      <c r="M110" s="279"/>
      <c r="N110" s="290"/>
      <c r="O110" s="217"/>
      <c r="P110" s="224"/>
      <c r="Q110" s="279"/>
      <c r="R110" s="266"/>
      <c r="S110" s="271"/>
      <c r="T110" s="271"/>
      <c r="U110" s="271"/>
      <c r="V110" s="271"/>
      <c r="W110" s="271"/>
      <c r="X110" s="271"/>
      <c r="Y110" s="271"/>
      <c r="Z110" s="271"/>
      <c r="AA110" s="331"/>
      <c r="AB110" s="294"/>
      <c r="AC110" s="105" t="str">
        <f t="shared" si="33"/>
        <v/>
      </c>
      <c r="AD110" s="540"/>
      <c r="AE110" s="513">
        <f t="shared" si="34"/>
        <v>0</v>
      </c>
      <c r="AF110" s="513">
        <f t="shared" si="35"/>
        <v>0</v>
      </c>
      <c r="AG110" s="513">
        <f t="shared" si="36"/>
        <v>0</v>
      </c>
      <c r="AH110" s="513">
        <f t="shared" si="37"/>
        <v>0</v>
      </c>
      <c r="AI110" s="513">
        <f t="shared" si="38"/>
        <v>0</v>
      </c>
      <c r="AJ110" s="539"/>
      <c r="AK110" s="539"/>
      <c r="AL110" s="539"/>
      <c r="AM110" s="539"/>
      <c r="AN110" s="539"/>
      <c r="AO110" s="539"/>
      <c r="AP110" s="539"/>
      <c r="AQ110" s="539"/>
      <c r="AR110" s="539"/>
      <c r="AS110" s="539"/>
      <c r="AT110" s="539"/>
      <c r="AU110" s="539"/>
      <c r="AV110" s="364"/>
      <c r="AW110" s="364"/>
      <c r="AX110" s="364"/>
      <c r="AY110" s="364"/>
      <c r="AZ110" s="364"/>
      <c r="BA110" s="364"/>
      <c r="BB110" s="364"/>
    </row>
    <row r="111" spans="1:54" s="37" customFormat="1" ht="24.95" customHeight="1" x14ac:dyDescent="0.15">
      <c r="A111" s="687" t="str">
        <f>IF(B111&lt;&gt;"",設定!$C$4,"")</f>
        <v/>
      </c>
      <c r="B111" s="253" t="str">
        <f t="shared" si="19"/>
        <v/>
      </c>
      <c r="C111" s="444">
        <f t="shared" si="20"/>
        <v>99</v>
      </c>
      <c r="D111" s="1144"/>
      <c r="E111" s="1145"/>
      <c r="F111" s="258"/>
      <c r="G111" s="449" t="str">
        <f>IFERROR(IF(F111="","",VLOOKUP(F111,国・地域!A:C,2,FALSE)),"正しい番号を入力してください")</f>
        <v/>
      </c>
      <c r="H111" s="450" t="str">
        <f>IFERROR(IF(F111="","",VLOOKUP(F111,国・地域!A:C,3,FALSE)),"正しい番号を入力してください")</f>
        <v/>
      </c>
      <c r="I111" s="324"/>
      <c r="J111" s="284"/>
      <c r="K111" s="290"/>
      <c r="L111" s="224"/>
      <c r="M111" s="279"/>
      <c r="N111" s="290"/>
      <c r="O111" s="217"/>
      <c r="P111" s="224"/>
      <c r="Q111" s="279"/>
      <c r="R111" s="266"/>
      <c r="S111" s="271"/>
      <c r="T111" s="271"/>
      <c r="U111" s="271"/>
      <c r="V111" s="271"/>
      <c r="W111" s="271"/>
      <c r="X111" s="271"/>
      <c r="Y111" s="271"/>
      <c r="Z111" s="271"/>
      <c r="AA111" s="331"/>
      <c r="AB111" s="294"/>
      <c r="AC111" s="105" t="str">
        <f t="shared" si="33"/>
        <v/>
      </c>
      <c r="AD111" s="540"/>
      <c r="AE111" s="513">
        <f t="shared" si="34"/>
        <v>0</v>
      </c>
      <c r="AF111" s="513">
        <f t="shared" si="35"/>
        <v>0</v>
      </c>
      <c r="AG111" s="513">
        <f t="shared" si="36"/>
        <v>0</v>
      </c>
      <c r="AH111" s="513">
        <f t="shared" si="37"/>
        <v>0</v>
      </c>
      <c r="AI111" s="513">
        <f t="shared" si="38"/>
        <v>0</v>
      </c>
      <c r="AJ111" s="539"/>
      <c r="AK111" s="539"/>
      <c r="AL111" s="539"/>
      <c r="AM111" s="539"/>
      <c r="AN111" s="539"/>
      <c r="AO111" s="539"/>
      <c r="AP111" s="539"/>
      <c r="AQ111" s="539"/>
      <c r="AR111" s="539"/>
      <c r="AS111" s="539"/>
      <c r="AT111" s="539"/>
      <c r="AU111" s="539"/>
      <c r="AV111" s="364"/>
      <c r="AW111" s="364"/>
      <c r="AX111" s="364"/>
      <c r="AY111" s="364"/>
      <c r="AZ111" s="364"/>
      <c r="BA111" s="364"/>
      <c r="BB111" s="364"/>
    </row>
    <row r="112" spans="1:54" ht="24.95" customHeight="1" thickBot="1" x14ac:dyDescent="0.2">
      <c r="A112" s="891" t="str">
        <f>IF(B112&lt;&gt;"",設定!$C$4,"")</f>
        <v/>
      </c>
      <c r="B112" s="892" t="str">
        <f t="shared" si="19"/>
        <v/>
      </c>
      <c r="C112" s="769">
        <f t="shared" si="20"/>
        <v>100</v>
      </c>
      <c r="D112" s="1142"/>
      <c r="E112" s="1143"/>
      <c r="F112" s="260"/>
      <c r="G112" s="677" t="str">
        <f>IFERROR(IF(F112="","",VLOOKUP(F112,国・地域!A:C,2,FALSE)),"正しい番号を入力してください")</f>
        <v/>
      </c>
      <c r="H112" s="678" t="str">
        <f>IFERROR(IF(F112="","",VLOOKUP(F112,国・地域!A:C,3,FALSE)),"正しい番号を入力してください")</f>
        <v/>
      </c>
      <c r="I112" s="329"/>
      <c r="J112" s="286"/>
      <c r="K112" s="292"/>
      <c r="L112" s="229"/>
      <c r="M112" s="281"/>
      <c r="N112" s="292"/>
      <c r="O112" s="222"/>
      <c r="P112" s="229"/>
      <c r="Q112" s="281"/>
      <c r="R112" s="268"/>
      <c r="S112" s="273"/>
      <c r="T112" s="273"/>
      <c r="U112" s="273"/>
      <c r="V112" s="273"/>
      <c r="W112" s="273"/>
      <c r="X112" s="273"/>
      <c r="Y112" s="273"/>
      <c r="Z112" s="273"/>
      <c r="AA112" s="336"/>
      <c r="AB112" s="296"/>
      <c r="AC112" s="647" t="str">
        <f t="shared" si="33"/>
        <v/>
      </c>
      <c r="AD112" s="591"/>
      <c r="AE112" s="593">
        <f t="shared" si="34"/>
        <v>0</v>
      </c>
      <c r="AF112" s="593">
        <f t="shared" si="35"/>
        <v>0</v>
      </c>
      <c r="AG112" s="593">
        <f t="shared" si="36"/>
        <v>0</v>
      </c>
      <c r="AH112" s="593">
        <f t="shared" si="37"/>
        <v>0</v>
      </c>
      <c r="AI112" s="593">
        <f t="shared" si="38"/>
        <v>0</v>
      </c>
    </row>
  </sheetData>
  <sheetProtection algorithmName="SHA-512" hashValue="dB8MztFd2DcIh3gu04gxPZVqJvkvRPKSlP59a+Qqddym3Nhde6h911yT/RQvX7Byips496p0rMaRAkey5DWiow==" saltValue="0nUXBhC4qBs2WqhpSZs87A==" spinCount="100000" sheet="1" objects="1" scenarios="1"/>
  <mergeCells count="112">
    <mergeCell ref="D70:E70"/>
    <mergeCell ref="D71:E71"/>
    <mergeCell ref="D72:E72"/>
    <mergeCell ref="F11:H11"/>
    <mergeCell ref="J9:Q9"/>
    <mergeCell ref="J10:Q10"/>
    <mergeCell ref="J11:M11"/>
    <mergeCell ref="N11:Q11"/>
    <mergeCell ref="D64:E64"/>
    <mergeCell ref="D65:E65"/>
    <mergeCell ref="D66:E66"/>
    <mergeCell ref="D67:E67"/>
    <mergeCell ref="D68:E68"/>
    <mergeCell ref="D69:E69"/>
    <mergeCell ref="D58:E58"/>
    <mergeCell ref="D59:E59"/>
    <mergeCell ref="D60:E60"/>
    <mergeCell ref="D61:E61"/>
    <mergeCell ref="D62:E62"/>
    <mergeCell ref="D63:E63"/>
    <mergeCell ref="D52:E52"/>
    <mergeCell ref="D53:E53"/>
    <mergeCell ref="D54:E54"/>
    <mergeCell ref="D55:E55"/>
    <mergeCell ref="D56:E56"/>
    <mergeCell ref="D57:E57"/>
    <mergeCell ref="D51:E51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39:E39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27:E27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14:E14"/>
    <mergeCell ref="D15:E15"/>
    <mergeCell ref="D11:E11"/>
    <mergeCell ref="R11:AA11"/>
    <mergeCell ref="R10:AA10"/>
    <mergeCell ref="F9:H9"/>
    <mergeCell ref="R9:AA9"/>
    <mergeCell ref="D9:E9"/>
    <mergeCell ref="D12:E12"/>
    <mergeCell ref="D13:E13"/>
    <mergeCell ref="D76:E76"/>
    <mergeCell ref="D75:E75"/>
    <mergeCell ref="D74:E74"/>
    <mergeCell ref="D73:E73"/>
    <mergeCell ref="D91:E91"/>
    <mergeCell ref="D90:E90"/>
    <mergeCell ref="D89:E89"/>
    <mergeCell ref="D88:E88"/>
    <mergeCell ref="D87:E87"/>
    <mergeCell ref="D86:E86"/>
    <mergeCell ref="D85:E85"/>
    <mergeCell ref="D84:E84"/>
    <mergeCell ref="D83:E83"/>
    <mergeCell ref="D82:E82"/>
    <mergeCell ref="D81:E81"/>
    <mergeCell ref="D80:E80"/>
    <mergeCell ref="D79:E79"/>
    <mergeCell ref="D78:E78"/>
    <mergeCell ref="D77:E77"/>
    <mergeCell ref="D96:E96"/>
    <mergeCell ref="D95:E95"/>
    <mergeCell ref="D94:E94"/>
    <mergeCell ref="D93:E93"/>
    <mergeCell ref="D92:E92"/>
    <mergeCell ref="D101:E101"/>
    <mergeCell ref="D100:E100"/>
    <mergeCell ref="D99:E99"/>
    <mergeCell ref="D98:E98"/>
    <mergeCell ref="D97:E97"/>
    <mergeCell ref="D112:E112"/>
    <mergeCell ref="D106:E106"/>
    <mergeCell ref="D105:E105"/>
    <mergeCell ref="D104:E104"/>
    <mergeCell ref="D103:E103"/>
    <mergeCell ref="D102:E102"/>
    <mergeCell ref="D111:E111"/>
    <mergeCell ref="D110:E110"/>
    <mergeCell ref="D109:E109"/>
    <mergeCell ref="D108:E108"/>
    <mergeCell ref="D107:E107"/>
  </mergeCells>
  <phoneticPr fontId="2"/>
  <conditionalFormatting sqref="D3:D5">
    <cfRule type="containsText" dxfId="7" priority="1" operator="containsText" text="未入力">
      <formula>NOT(ISERROR(SEARCH("未入力",D3)))</formula>
    </cfRule>
  </conditionalFormatting>
  <conditionalFormatting sqref="D9">
    <cfRule type="containsText" dxfId="6" priority="19" operator="containsText" text="入力">
      <formula>NOT(ISERROR(SEARCH("入力",D9)))</formula>
    </cfRule>
  </conditionalFormatting>
  <conditionalFormatting sqref="D13:AB111 D112 F112:AB112">
    <cfRule type="expression" dxfId="5" priority="7">
      <formula>$E$7&lt;&gt;"1：設置している"</formula>
    </cfRule>
  </conditionalFormatting>
  <conditionalFormatting sqref="E3:E4">
    <cfRule type="containsText" dxfId="4" priority="4" operator="containsText" text="未入力">
      <formula>NOT(ISERROR(SEARCH("未入力",E3)))</formula>
    </cfRule>
  </conditionalFormatting>
  <conditionalFormatting sqref="E8">
    <cfRule type="containsText" dxfId="3" priority="20" operator="containsText" text="複数選択">
      <formula>NOT(ISERROR(SEARCH("複数選択",E8)))</formula>
    </cfRule>
  </conditionalFormatting>
  <conditionalFormatting sqref="F9:I9 R9 AC13:AC112">
    <cfRule type="containsText" dxfId="2" priority="21" operator="containsText" text="入力">
      <formula>NOT(ISERROR(SEARCH("入力",F9)))</formula>
    </cfRule>
  </conditionalFormatting>
  <conditionalFormatting sqref="J9:Q9">
    <cfRule type="containsText" dxfId="1" priority="9" operator="containsText" text="未入力">
      <formula>NOT(ISERROR(SEARCH("未入力",J9)))</formula>
    </cfRule>
  </conditionalFormatting>
  <conditionalFormatting sqref="AB9">
    <cfRule type="containsText" dxfId="0" priority="8" operator="containsText" text="未入力">
      <formula>NOT(ISERROR(SEARCH("未入力",AB9)))</formula>
    </cfRule>
  </conditionalFormatting>
  <dataValidations count="5">
    <dataValidation type="list" imeMode="disabled" allowBlank="1" showInputMessage="1" showErrorMessage="1" error="整数を入力してください。" sqref="E7" xr:uid="{00000000-0002-0000-2200-000000000000}">
      <formula1>"1：設置している,2：設置していない"</formula1>
    </dataValidation>
    <dataValidation type="whole" imeMode="disabled" allowBlank="1" showInputMessage="1" showErrorMessage="1" sqref="J13:Q112" xr:uid="{00000000-0002-0000-2200-000001000000}">
      <formula1>0</formula1>
      <formula2>99999</formula2>
    </dataValidation>
    <dataValidation type="whole" imeMode="disabled" allowBlank="1" showInputMessage="1" showErrorMessage="1" sqref="F13:F112" xr:uid="{00000000-0002-0000-2200-000002000000}">
      <formula1>100</formula1>
      <formula2>801</formula2>
    </dataValidation>
    <dataValidation type="list" allowBlank="1" showInputMessage="1" showErrorMessage="1" sqref="AB13:AB112" xr:uid="{00000000-0002-0000-2200-000003000000}">
      <formula1>"該当する,該当しない"</formula1>
    </dataValidation>
    <dataValidation type="list" imeMode="disabled" allowBlank="1" showInputMessage="1" showErrorMessage="1" sqref="R13:AA112" xr:uid="{00000000-0002-0000-2200-000004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549AA-CE43-4235-A784-242863B660C0}">
  <sheetPr>
    <tabColor rgb="FF0070C0"/>
  </sheetPr>
  <dimension ref="A1:C795"/>
  <sheetViews>
    <sheetView showGridLines="0" zoomScale="80" zoomScaleNormal="80" zoomScaleSheetLayoutView="100"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RowHeight="15.75" x14ac:dyDescent="0.15"/>
  <cols>
    <col min="1" max="1" width="15.625" style="725" customWidth="1"/>
    <col min="2" max="2" width="9" style="725" customWidth="1"/>
    <col min="3" max="3" width="44.75" style="726" customWidth="1"/>
    <col min="4" max="16384" width="9" style="722"/>
  </cols>
  <sheetData>
    <row r="1" spans="1:3" x14ac:dyDescent="0.15">
      <c r="A1" s="720" t="s">
        <v>2826</v>
      </c>
      <c r="B1" s="720" t="s">
        <v>2827</v>
      </c>
      <c r="C1" s="720" t="s">
        <v>2828</v>
      </c>
    </row>
    <row r="2" spans="1:3" x14ac:dyDescent="0.15">
      <c r="A2" s="720" t="s">
        <v>2838</v>
      </c>
      <c r="B2" s="720" t="s">
        <v>2839</v>
      </c>
      <c r="C2" s="721" t="s">
        <v>2</v>
      </c>
    </row>
    <row r="3" spans="1:3" x14ac:dyDescent="0.15">
      <c r="A3" s="720" t="s">
        <v>2842</v>
      </c>
      <c r="B3" s="720" t="s">
        <v>2839</v>
      </c>
      <c r="C3" s="721" t="s">
        <v>3</v>
      </c>
    </row>
    <row r="4" spans="1:3" x14ac:dyDescent="0.15">
      <c r="A4" s="720" t="s">
        <v>2844</v>
      </c>
      <c r="B4" s="720" t="s">
        <v>2839</v>
      </c>
      <c r="C4" s="721" t="s">
        <v>4</v>
      </c>
    </row>
    <row r="5" spans="1:3" x14ac:dyDescent="0.15">
      <c r="A5" s="720" t="s">
        <v>2846</v>
      </c>
      <c r="B5" s="720" t="s">
        <v>2839</v>
      </c>
      <c r="C5" s="721" t="s">
        <v>5</v>
      </c>
    </row>
    <row r="6" spans="1:3" x14ac:dyDescent="0.15">
      <c r="A6" s="720" t="s">
        <v>2848</v>
      </c>
      <c r="B6" s="720" t="s">
        <v>2839</v>
      </c>
      <c r="C6" s="721" t="s">
        <v>6</v>
      </c>
    </row>
    <row r="7" spans="1:3" x14ac:dyDescent="0.15">
      <c r="A7" s="720" t="s">
        <v>2850</v>
      </c>
      <c r="B7" s="720" t="s">
        <v>2839</v>
      </c>
      <c r="C7" s="721" t="s">
        <v>8</v>
      </c>
    </row>
    <row r="8" spans="1:3" x14ac:dyDescent="0.15">
      <c r="A8" s="720" t="s">
        <v>2852</v>
      </c>
      <c r="B8" s="720" t="s">
        <v>2839</v>
      </c>
      <c r="C8" s="721" t="s">
        <v>7</v>
      </c>
    </row>
    <row r="9" spans="1:3" x14ac:dyDescent="0.15">
      <c r="A9" s="720" t="s">
        <v>2854</v>
      </c>
      <c r="B9" s="720" t="s">
        <v>2855</v>
      </c>
      <c r="C9" s="721" t="s">
        <v>90</v>
      </c>
    </row>
    <row r="10" spans="1:3" x14ac:dyDescent="0.15">
      <c r="A10" s="720" t="s">
        <v>2857</v>
      </c>
      <c r="B10" s="720" t="s">
        <v>2855</v>
      </c>
      <c r="C10" s="721" t="s">
        <v>89</v>
      </c>
    </row>
    <row r="11" spans="1:3" x14ac:dyDescent="0.15">
      <c r="A11" s="720" t="s">
        <v>2859</v>
      </c>
      <c r="B11" s="720" t="s">
        <v>2855</v>
      </c>
      <c r="C11" s="721" t="s">
        <v>88</v>
      </c>
    </row>
    <row r="12" spans="1:3" x14ac:dyDescent="0.15">
      <c r="A12" s="720" t="s">
        <v>2861</v>
      </c>
      <c r="B12" s="720" t="s">
        <v>2855</v>
      </c>
      <c r="C12" s="721" t="s">
        <v>92</v>
      </c>
    </row>
    <row r="13" spans="1:3" x14ac:dyDescent="0.15">
      <c r="A13" s="720" t="s">
        <v>2863</v>
      </c>
      <c r="B13" s="720" t="s">
        <v>2855</v>
      </c>
      <c r="C13" s="721" t="s">
        <v>91</v>
      </c>
    </row>
    <row r="14" spans="1:3" x14ac:dyDescent="0.15">
      <c r="A14" s="720" t="s">
        <v>2865</v>
      </c>
      <c r="B14" s="720" t="s">
        <v>2855</v>
      </c>
      <c r="C14" s="721" t="s">
        <v>2866</v>
      </c>
    </row>
    <row r="15" spans="1:3" x14ac:dyDescent="0.15">
      <c r="A15" s="720" t="s">
        <v>2868</v>
      </c>
      <c r="B15" s="720" t="s">
        <v>2869</v>
      </c>
      <c r="C15" s="721" t="s">
        <v>168</v>
      </c>
    </row>
    <row r="16" spans="1:3" x14ac:dyDescent="0.15">
      <c r="A16" s="720" t="s">
        <v>2871</v>
      </c>
      <c r="B16" s="720" t="s">
        <v>2869</v>
      </c>
      <c r="C16" s="721" t="s">
        <v>170</v>
      </c>
    </row>
    <row r="17" spans="1:3" x14ac:dyDescent="0.15">
      <c r="A17" s="720" t="s">
        <v>2873</v>
      </c>
      <c r="B17" s="720" t="s">
        <v>2869</v>
      </c>
      <c r="C17" s="721" t="s">
        <v>174</v>
      </c>
    </row>
    <row r="18" spans="1:3" x14ac:dyDescent="0.15">
      <c r="A18" s="720" t="s">
        <v>2875</v>
      </c>
      <c r="B18" s="720" t="s">
        <v>2869</v>
      </c>
      <c r="C18" s="721" t="s">
        <v>175</v>
      </c>
    </row>
    <row r="19" spans="1:3" x14ac:dyDescent="0.15">
      <c r="A19" s="720" t="s">
        <v>2877</v>
      </c>
      <c r="B19" s="720" t="s">
        <v>2869</v>
      </c>
      <c r="C19" s="721" t="s">
        <v>177</v>
      </c>
    </row>
    <row r="20" spans="1:3" x14ac:dyDescent="0.15">
      <c r="A20" s="720" t="s">
        <v>2879</v>
      </c>
      <c r="B20" s="720" t="s">
        <v>2869</v>
      </c>
      <c r="C20" s="721" t="s">
        <v>178</v>
      </c>
    </row>
    <row r="21" spans="1:3" x14ac:dyDescent="0.15">
      <c r="A21" s="720" t="s">
        <v>2881</v>
      </c>
      <c r="B21" s="720" t="s">
        <v>2869</v>
      </c>
      <c r="C21" s="721" t="s">
        <v>4724</v>
      </c>
    </row>
    <row r="22" spans="1:3" x14ac:dyDescent="0.15">
      <c r="A22" s="720" t="s">
        <v>2883</v>
      </c>
      <c r="B22" s="720" t="s">
        <v>2869</v>
      </c>
      <c r="C22" s="721" t="s">
        <v>183</v>
      </c>
    </row>
    <row r="23" spans="1:3" x14ac:dyDescent="0.15">
      <c r="A23" s="720" t="s">
        <v>2885</v>
      </c>
      <c r="B23" s="720" t="s">
        <v>2869</v>
      </c>
      <c r="C23" s="721" t="s">
        <v>4723</v>
      </c>
    </row>
    <row r="24" spans="1:3" x14ac:dyDescent="0.15">
      <c r="A24" s="720" t="s">
        <v>2887</v>
      </c>
      <c r="B24" s="720" t="s">
        <v>2869</v>
      </c>
      <c r="C24" s="721" t="s">
        <v>180</v>
      </c>
    </row>
    <row r="25" spans="1:3" x14ac:dyDescent="0.15">
      <c r="A25" s="720" t="s">
        <v>2889</v>
      </c>
      <c r="B25" s="720" t="s">
        <v>2869</v>
      </c>
      <c r="C25" s="721" t="s">
        <v>179</v>
      </c>
    </row>
    <row r="26" spans="1:3" x14ac:dyDescent="0.15">
      <c r="A26" s="720" t="s">
        <v>2891</v>
      </c>
      <c r="B26" s="720" t="s">
        <v>2869</v>
      </c>
      <c r="C26" s="721" t="s">
        <v>4725</v>
      </c>
    </row>
    <row r="27" spans="1:3" x14ac:dyDescent="0.15">
      <c r="A27" s="720" t="s">
        <v>2893</v>
      </c>
      <c r="B27" s="720" t="s">
        <v>2869</v>
      </c>
      <c r="C27" s="721" t="s">
        <v>181</v>
      </c>
    </row>
    <row r="28" spans="1:3" x14ac:dyDescent="0.15">
      <c r="A28" s="720" t="s">
        <v>2895</v>
      </c>
      <c r="B28" s="720" t="s">
        <v>2869</v>
      </c>
      <c r="C28" s="721" t="s">
        <v>171</v>
      </c>
    </row>
    <row r="29" spans="1:3" x14ac:dyDescent="0.15">
      <c r="A29" s="720" t="s">
        <v>2897</v>
      </c>
      <c r="B29" s="720" t="s">
        <v>2869</v>
      </c>
      <c r="C29" s="721" t="s">
        <v>176</v>
      </c>
    </row>
    <row r="30" spans="1:3" x14ac:dyDescent="0.15">
      <c r="A30" s="720" t="s">
        <v>2899</v>
      </c>
      <c r="B30" s="720" t="s">
        <v>2869</v>
      </c>
      <c r="C30" s="721" t="s">
        <v>4726</v>
      </c>
    </row>
    <row r="31" spans="1:3" x14ac:dyDescent="0.15">
      <c r="A31" s="720" t="s">
        <v>2901</v>
      </c>
      <c r="B31" s="720" t="s">
        <v>2869</v>
      </c>
      <c r="C31" s="721" t="s">
        <v>173</v>
      </c>
    </row>
    <row r="32" spans="1:3" x14ac:dyDescent="0.15">
      <c r="A32" s="720" t="s">
        <v>2903</v>
      </c>
      <c r="B32" s="720" t="s">
        <v>2869</v>
      </c>
      <c r="C32" s="721" t="s">
        <v>182</v>
      </c>
    </row>
    <row r="33" spans="1:3" x14ac:dyDescent="0.15">
      <c r="A33" s="720" t="s">
        <v>2905</v>
      </c>
      <c r="B33" s="720" t="s">
        <v>2869</v>
      </c>
      <c r="C33" s="721" t="s">
        <v>172</v>
      </c>
    </row>
    <row r="34" spans="1:3" x14ac:dyDescent="0.15">
      <c r="A34" s="720" t="s">
        <v>2907</v>
      </c>
      <c r="B34" s="720" t="s">
        <v>2869</v>
      </c>
      <c r="C34" s="721" t="s">
        <v>4727</v>
      </c>
    </row>
    <row r="35" spans="1:3" x14ac:dyDescent="0.15">
      <c r="A35" s="720" t="s">
        <v>2909</v>
      </c>
      <c r="B35" s="720" t="s">
        <v>2869</v>
      </c>
      <c r="C35" s="721" t="s">
        <v>169</v>
      </c>
    </row>
    <row r="36" spans="1:3" x14ac:dyDescent="0.15">
      <c r="A36" s="720" t="s">
        <v>2911</v>
      </c>
      <c r="B36" s="720" t="s">
        <v>2869</v>
      </c>
      <c r="C36" s="721" t="s">
        <v>4728</v>
      </c>
    </row>
    <row r="37" spans="1:3" x14ac:dyDescent="0.15">
      <c r="A37" s="720" t="s">
        <v>2913</v>
      </c>
      <c r="B37" s="720" t="s">
        <v>2869</v>
      </c>
      <c r="C37" s="721" t="s">
        <v>4729</v>
      </c>
    </row>
    <row r="38" spans="1:3" x14ac:dyDescent="0.15">
      <c r="A38" s="720" t="s">
        <v>4730</v>
      </c>
      <c r="B38" s="720" t="s">
        <v>2869</v>
      </c>
      <c r="C38" s="721" t="s">
        <v>4731</v>
      </c>
    </row>
    <row r="39" spans="1:3" x14ac:dyDescent="0.15">
      <c r="A39" s="720" t="s">
        <v>2916</v>
      </c>
      <c r="B39" s="720" t="s">
        <v>2839</v>
      </c>
      <c r="C39" s="721" t="s">
        <v>9</v>
      </c>
    </row>
    <row r="40" spans="1:3" x14ac:dyDescent="0.15">
      <c r="A40" s="720" t="s">
        <v>2918</v>
      </c>
      <c r="B40" s="720" t="s">
        <v>2855</v>
      </c>
      <c r="C40" s="721" t="s">
        <v>94</v>
      </c>
    </row>
    <row r="41" spans="1:3" x14ac:dyDescent="0.15">
      <c r="A41" s="720" t="s">
        <v>2920</v>
      </c>
      <c r="B41" s="720" t="s">
        <v>2855</v>
      </c>
      <c r="C41" s="721" t="s">
        <v>93</v>
      </c>
    </row>
    <row r="42" spans="1:3" x14ac:dyDescent="0.15">
      <c r="A42" s="720" t="s">
        <v>2922</v>
      </c>
      <c r="B42" s="720" t="s">
        <v>2869</v>
      </c>
      <c r="C42" s="721" t="s">
        <v>185</v>
      </c>
    </row>
    <row r="43" spans="1:3" x14ac:dyDescent="0.15">
      <c r="A43" s="720" t="s">
        <v>2924</v>
      </c>
      <c r="B43" s="720" t="s">
        <v>2869</v>
      </c>
      <c r="C43" s="721" t="s">
        <v>4732</v>
      </c>
    </row>
    <row r="44" spans="1:3" x14ac:dyDescent="0.15">
      <c r="A44" s="720" t="s">
        <v>2926</v>
      </c>
      <c r="B44" s="720" t="s">
        <v>2869</v>
      </c>
      <c r="C44" s="721" t="s">
        <v>189</v>
      </c>
    </row>
    <row r="45" spans="1:3" x14ac:dyDescent="0.15">
      <c r="A45" s="720" t="s">
        <v>2928</v>
      </c>
      <c r="B45" s="720" t="s">
        <v>2869</v>
      </c>
      <c r="C45" s="721" t="s">
        <v>187</v>
      </c>
    </row>
    <row r="46" spans="1:3" x14ac:dyDescent="0.15">
      <c r="A46" s="720" t="s">
        <v>2930</v>
      </c>
      <c r="B46" s="720" t="s">
        <v>2869</v>
      </c>
      <c r="C46" s="721" t="s">
        <v>4733</v>
      </c>
    </row>
    <row r="47" spans="1:3" x14ac:dyDescent="0.15">
      <c r="A47" s="720" t="s">
        <v>2932</v>
      </c>
      <c r="B47" s="720" t="s">
        <v>2869</v>
      </c>
      <c r="C47" s="721" t="s">
        <v>186</v>
      </c>
    </row>
    <row r="48" spans="1:3" x14ac:dyDescent="0.15">
      <c r="A48" s="720" t="s">
        <v>2934</v>
      </c>
      <c r="B48" s="720" t="s">
        <v>2869</v>
      </c>
      <c r="C48" s="721" t="s">
        <v>188</v>
      </c>
    </row>
    <row r="49" spans="1:3" x14ac:dyDescent="0.15">
      <c r="A49" s="720" t="s">
        <v>2936</v>
      </c>
      <c r="B49" s="720" t="s">
        <v>2839</v>
      </c>
      <c r="C49" s="721" t="s">
        <v>10</v>
      </c>
    </row>
    <row r="50" spans="1:3" x14ac:dyDescent="0.15">
      <c r="A50" s="720" t="s">
        <v>2938</v>
      </c>
      <c r="B50" s="720" t="s">
        <v>2855</v>
      </c>
      <c r="C50" s="721" t="s">
        <v>95</v>
      </c>
    </row>
    <row r="51" spans="1:3" x14ac:dyDescent="0.15">
      <c r="A51" s="720" t="s">
        <v>2940</v>
      </c>
      <c r="B51" s="720" t="s">
        <v>2869</v>
      </c>
      <c r="C51" s="721" t="s">
        <v>190</v>
      </c>
    </row>
    <row r="52" spans="1:3" x14ac:dyDescent="0.15">
      <c r="A52" s="720" t="s">
        <v>2942</v>
      </c>
      <c r="B52" s="720" t="s">
        <v>2869</v>
      </c>
      <c r="C52" s="721" t="s">
        <v>191</v>
      </c>
    </row>
    <row r="53" spans="1:3" x14ac:dyDescent="0.15">
      <c r="A53" s="720" t="s">
        <v>2944</v>
      </c>
      <c r="B53" s="720" t="s">
        <v>2869</v>
      </c>
      <c r="C53" s="721" t="s">
        <v>192</v>
      </c>
    </row>
    <row r="54" spans="1:3" x14ac:dyDescent="0.15">
      <c r="A54" s="720" t="s">
        <v>2946</v>
      </c>
      <c r="B54" s="720" t="s">
        <v>2869</v>
      </c>
      <c r="C54" s="721" t="s">
        <v>4734</v>
      </c>
    </row>
    <row r="55" spans="1:3" x14ac:dyDescent="0.15">
      <c r="A55" s="720" t="s">
        <v>2948</v>
      </c>
      <c r="B55" s="720" t="s">
        <v>2839</v>
      </c>
      <c r="C55" s="721" t="s">
        <v>11</v>
      </c>
    </row>
    <row r="56" spans="1:3" x14ac:dyDescent="0.15">
      <c r="A56" s="720" t="s">
        <v>2950</v>
      </c>
      <c r="B56" s="720" t="s">
        <v>2839</v>
      </c>
      <c r="C56" s="721" t="s">
        <v>12</v>
      </c>
    </row>
    <row r="57" spans="1:3" x14ac:dyDescent="0.15">
      <c r="A57" s="720" t="s">
        <v>2952</v>
      </c>
      <c r="B57" s="720" t="s">
        <v>2855</v>
      </c>
      <c r="C57" s="721" t="s">
        <v>96</v>
      </c>
    </row>
    <row r="58" spans="1:3" x14ac:dyDescent="0.15">
      <c r="A58" s="720" t="s">
        <v>2954</v>
      </c>
      <c r="B58" s="720" t="s">
        <v>2869</v>
      </c>
      <c r="C58" s="721" t="s">
        <v>195</v>
      </c>
    </row>
    <row r="59" spans="1:3" x14ac:dyDescent="0.15">
      <c r="A59" s="720" t="s">
        <v>2956</v>
      </c>
      <c r="B59" s="720" t="s">
        <v>2869</v>
      </c>
      <c r="C59" s="721" t="s">
        <v>197</v>
      </c>
    </row>
    <row r="60" spans="1:3" x14ac:dyDescent="0.15">
      <c r="A60" s="720" t="s">
        <v>2958</v>
      </c>
      <c r="B60" s="720" t="s">
        <v>2869</v>
      </c>
      <c r="C60" s="721" t="s">
        <v>198</v>
      </c>
    </row>
    <row r="61" spans="1:3" x14ac:dyDescent="0.15">
      <c r="A61" s="720" t="s">
        <v>2960</v>
      </c>
      <c r="B61" s="720" t="s">
        <v>2869</v>
      </c>
      <c r="C61" s="721" t="s">
        <v>200</v>
      </c>
    </row>
    <row r="62" spans="1:3" x14ac:dyDescent="0.15">
      <c r="A62" s="720" t="s">
        <v>2962</v>
      </c>
      <c r="B62" s="720" t="s">
        <v>2869</v>
      </c>
      <c r="C62" s="721" t="s">
        <v>4735</v>
      </c>
    </row>
    <row r="63" spans="1:3" x14ac:dyDescent="0.15">
      <c r="A63" s="720" t="s">
        <v>2964</v>
      </c>
      <c r="B63" s="720" t="s">
        <v>2869</v>
      </c>
      <c r="C63" s="721" t="s">
        <v>199</v>
      </c>
    </row>
    <row r="64" spans="1:3" x14ac:dyDescent="0.15">
      <c r="A64" s="720" t="s">
        <v>2966</v>
      </c>
      <c r="B64" s="720" t="s">
        <v>2869</v>
      </c>
      <c r="C64" s="721" t="s">
        <v>202</v>
      </c>
    </row>
    <row r="65" spans="1:3" x14ac:dyDescent="0.15">
      <c r="A65" s="720" t="s">
        <v>2968</v>
      </c>
      <c r="B65" s="720" t="s">
        <v>2869</v>
      </c>
      <c r="C65" s="721" t="s">
        <v>193</v>
      </c>
    </row>
    <row r="66" spans="1:3" x14ac:dyDescent="0.15">
      <c r="A66" s="720" t="s">
        <v>2970</v>
      </c>
      <c r="B66" s="720" t="s">
        <v>2869</v>
      </c>
      <c r="C66" s="721" t="s">
        <v>196</v>
      </c>
    </row>
    <row r="67" spans="1:3" x14ac:dyDescent="0.15">
      <c r="A67" s="720" t="s">
        <v>2972</v>
      </c>
      <c r="B67" s="720" t="s">
        <v>2869</v>
      </c>
      <c r="C67" s="721" t="s">
        <v>201</v>
      </c>
    </row>
    <row r="68" spans="1:3" x14ac:dyDescent="0.15">
      <c r="A68" s="720" t="s">
        <v>2974</v>
      </c>
      <c r="B68" s="720" t="s">
        <v>2869</v>
      </c>
      <c r="C68" s="721" t="s">
        <v>194</v>
      </c>
    </row>
    <row r="69" spans="1:3" x14ac:dyDescent="0.15">
      <c r="A69" s="720" t="s">
        <v>2976</v>
      </c>
      <c r="B69" s="720" t="s">
        <v>2839</v>
      </c>
      <c r="C69" s="721" t="s">
        <v>13</v>
      </c>
    </row>
    <row r="70" spans="1:3" x14ac:dyDescent="0.15">
      <c r="A70" s="720" t="s">
        <v>2978</v>
      </c>
      <c r="B70" s="720" t="s">
        <v>2855</v>
      </c>
      <c r="C70" s="721" t="s">
        <v>97</v>
      </c>
    </row>
    <row r="71" spans="1:3" x14ac:dyDescent="0.15">
      <c r="A71" s="720" t="s">
        <v>2980</v>
      </c>
      <c r="B71" s="720" t="s">
        <v>2855</v>
      </c>
      <c r="C71" s="721" t="s">
        <v>98</v>
      </c>
    </row>
    <row r="72" spans="1:3" x14ac:dyDescent="0.15">
      <c r="A72" s="720" t="s">
        <v>2982</v>
      </c>
      <c r="B72" s="720" t="s">
        <v>2855</v>
      </c>
      <c r="C72" s="721" t="s">
        <v>4736</v>
      </c>
    </row>
    <row r="73" spans="1:3" x14ac:dyDescent="0.15">
      <c r="A73" s="720" t="s">
        <v>2984</v>
      </c>
      <c r="B73" s="720" t="s">
        <v>2869</v>
      </c>
      <c r="C73" s="721" t="s">
        <v>205</v>
      </c>
    </row>
    <row r="74" spans="1:3" x14ac:dyDescent="0.15">
      <c r="A74" s="720" t="s">
        <v>2986</v>
      </c>
      <c r="B74" s="720" t="s">
        <v>2869</v>
      </c>
      <c r="C74" s="721" t="s">
        <v>203</v>
      </c>
    </row>
    <row r="75" spans="1:3" x14ac:dyDescent="0.15">
      <c r="A75" s="720" t="s">
        <v>2988</v>
      </c>
      <c r="B75" s="720" t="s">
        <v>2869</v>
      </c>
      <c r="C75" s="721" t="s">
        <v>204</v>
      </c>
    </row>
    <row r="76" spans="1:3" x14ac:dyDescent="0.15">
      <c r="A76" s="720" t="s">
        <v>2990</v>
      </c>
      <c r="B76" s="720" t="s">
        <v>2839</v>
      </c>
      <c r="C76" s="721" t="s">
        <v>14</v>
      </c>
    </row>
    <row r="77" spans="1:3" x14ac:dyDescent="0.15">
      <c r="A77" s="720" t="s">
        <v>2992</v>
      </c>
      <c r="B77" s="720" t="s">
        <v>2855</v>
      </c>
      <c r="C77" s="721" t="s">
        <v>99</v>
      </c>
    </row>
    <row r="78" spans="1:3" x14ac:dyDescent="0.15">
      <c r="A78" s="720" t="s">
        <v>2994</v>
      </c>
      <c r="B78" s="720" t="s">
        <v>2855</v>
      </c>
      <c r="C78" s="721" t="s">
        <v>4737</v>
      </c>
    </row>
    <row r="79" spans="1:3" x14ac:dyDescent="0.15">
      <c r="A79" s="720" t="s">
        <v>2996</v>
      </c>
      <c r="B79" s="720" t="s">
        <v>2869</v>
      </c>
      <c r="C79" s="721" t="s">
        <v>206</v>
      </c>
    </row>
    <row r="80" spans="1:3" x14ac:dyDescent="0.15">
      <c r="A80" s="720" t="s">
        <v>2998</v>
      </c>
      <c r="B80" s="720" t="s">
        <v>2869</v>
      </c>
      <c r="C80" s="721" t="s">
        <v>207</v>
      </c>
    </row>
    <row r="81" spans="1:3" x14ac:dyDescent="0.15">
      <c r="A81" s="720" t="s">
        <v>3000</v>
      </c>
      <c r="B81" s="720" t="s">
        <v>2869</v>
      </c>
      <c r="C81" s="721" t="s">
        <v>208</v>
      </c>
    </row>
    <row r="82" spans="1:3" x14ac:dyDescent="0.15">
      <c r="A82" s="720" t="s">
        <v>3002</v>
      </c>
      <c r="B82" s="720" t="s">
        <v>2839</v>
      </c>
      <c r="C82" s="721" t="s">
        <v>15</v>
      </c>
    </row>
    <row r="83" spans="1:3" x14ac:dyDescent="0.15">
      <c r="A83" s="720" t="s">
        <v>3004</v>
      </c>
      <c r="B83" s="720" t="s">
        <v>2855</v>
      </c>
      <c r="C83" s="721" t="s">
        <v>101</v>
      </c>
    </row>
    <row r="84" spans="1:3" x14ac:dyDescent="0.15">
      <c r="A84" s="720" t="s">
        <v>3006</v>
      </c>
      <c r="B84" s="720" t="s">
        <v>2855</v>
      </c>
      <c r="C84" s="721" t="s">
        <v>100</v>
      </c>
    </row>
    <row r="85" spans="1:3" x14ac:dyDescent="0.15">
      <c r="A85" s="720" t="s">
        <v>3008</v>
      </c>
      <c r="B85" s="720" t="s">
        <v>2869</v>
      </c>
      <c r="C85" s="721" t="s">
        <v>210</v>
      </c>
    </row>
    <row r="86" spans="1:3" x14ac:dyDescent="0.15">
      <c r="A86" s="720" t="s">
        <v>3010</v>
      </c>
      <c r="B86" s="720" t="s">
        <v>2869</v>
      </c>
      <c r="C86" s="721" t="s">
        <v>209</v>
      </c>
    </row>
    <row r="87" spans="1:3" x14ac:dyDescent="0.15">
      <c r="A87" s="720" t="s">
        <v>3012</v>
      </c>
      <c r="B87" s="720" t="s">
        <v>2869</v>
      </c>
      <c r="C87" s="721" t="s">
        <v>2706</v>
      </c>
    </row>
    <row r="88" spans="1:3" x14ac:dyDescent="0.15">
      <c r="A88" s="720" t="s">
        <v>3014</v>
      </c>
      <c r="B88" s="720" t="s">
        <v>2869</v>
      </c>
      <c r="C88" s="721" t="s">
        <v>211</v>
      </c>
    </row>
    <row r="89" spans="1:3" x14ac:dyDescent="0.15">
      <c r="A89" s="720" t="s">
        <v>3016</v>
      </c>
      <c r="B89" s="720" t="s">
        <v>2869</v>
      </c>
      <c r="C89" s="721" t="s">
        <v>212</v>
      </c>
    </row>
    <row r="90" spans="1:3" x14ac:dyDescent="0.15">
      <c r="A90" s="720" t="s">
        <v>3018</v>
      </c>
      <c r="B90" s="720" t="s">
        <v>2839</v>
      </c>
      <c r="C90" s="721" t="s">
        <v>16</v>
      </c>
    </row>
    <row r="91" spans="1:3" x14ac:dyDescent="0.15">
      <c r="A91" s="720" t="s">
        <v>3020</v>
      </c>
      <c r="B91" s="720" t="s">
        <v>2839</v>
      </c>
      <c r="C91" s="721" t="s">
        <v>17</v>
      </c>
    </row>
    <row r="92" spans="1:3" x14ac:dyDescent="0.15">
      <c r="A92" s="720" t="s">
        <v>3022</v>
      </c>
      <c r="B92" s="720" t="s">
        <v>2839</v>
      </c>
      <c r="C92" s="721" t="s">
        <v>18</v>
      </c>
    </row>
    <row r="93" spans="1:3" x14ac:dyDescent="0.15">
      <c r="A93" s="720" t="s">
        <v>3024</v>
      </c>
      <c r="B93" s="720" t="s">
        <v>2855</v>
      </c>
      <c r="C93" s="721" t="s">
        <v>102</v>
      </c>
    </row>
    <row r="94" spans="1:3" x14ac:dyDescent="0.15">
      <c r="A94" s="720" t="s">
        <v>3026</v>
      </c>
      <c r="B94" s="720" t="s">
        <v>2869</v>
      </c>
      <c r="C94" s="721" t="s">
        <v>213</v>
      </c>
    </row>
    <row r="95" spans="1:3" x14ac:dyDescent="0.15">
      <c r="A95" s="720" t="s">
        <v>3028</v>
      </c>
      <c r="B95" s="720" t="s">
        <v>2869</v>
      </c>
      <c r="C95" s="721" t="s">
        <v>217</v>
      </c>
    </row>
    <row r="96" spans="1:3" x14ac:dyDescent="0.15">
      <c r="A96" s="720" t="s">
        <v>3030</v>
      </c>
      <c r="B96" s="720" t="s">
        <v>2869</v>
      </c>
      <c r="C96" s="721" t="s">
        <v>216</v>
      </c>
    </row>
    <row r="97" spans="1:3" x14ac:dyDescent="0.15">
      <c r="A97" s="720" t="s">
        <v>3032</v>
      </c>
      <c r="B97" s="720" t="s">
        <v>2869</v>
      </c>
      <c r="C97" s="721" t="s">
        <v>215</v>
      </c>
    </row>
    <row r="98" spans="1:3" x14ac:dyDescent="0.15">
      <c r="A98" s="720" t="s">
        <v>3034</v>
      </c>
      <c r="B98" s="720" t="s">
        <v>2869</v>
      </c>
      <c r="C98" s="721" t="s">
        <v>214</v>
      </c>
    </row>
    <row r="99" spans="1:3" x14ac:dyDescent="0.15">
      <c r="A99" s="720" t="s">
        <v>3036</v>
      </c>
      <c r="B99" s="720" t="s">
        <v>2869</v>
      </c>
      <c r="C99" s="721" t="s">
        <v>4738</v>
      </c>
    </row>
    <row r="100" spans="1:3" x14ac:dyDescent="0.15">
      <c r="A100" s="720" t="s">
        <v>3038</v>
      </c>
      <c r="B100" s="720" t="s">
        <v>2839</v>
      </c>
      <c r="C100" s="721" t="s">
        <v>19</v>
      </c>
    </row>
    <row r="101" spans="1:3" x14ac:dyDescent="0.15">
      <c r="A101" s="720" t="s">
        <v>3040</v>
      </c>
      <c r="B101" s="720" t="s">
        <v>2869</v>
      </c>
      <c r="C101" s="721" t="s">
        <v>2589</v>
      </c>
    </row>
    <row r="102" spans="1:3" x14ac:dyDescent="0.15">
      <c r="A102" s="720" t="s">
        <v>3042</v>
      </c>
      <c r="B102" s="720" t="s">
        <v>2869</v>
      </c>
      <c r="C102" s="721" t="s">
        <v>3043</v>
      </c>
    </row>
    <row r="103" spans="1:3" x14ac:dyDescent="0.15">
      <c r="A103" s="720" t="s">
        <v>3045</v>
      </c>
      <c r="B103" s="720" t="s">
        <v>2869</v>
      </c>
      <c r="C103" s="721" t="s">
        <v>220</v>
      </c>
    </row>
    <row r="104" spans="1:3" x14ac:dyDescent="0.15">
      <c r="A104" s="720" t="s">
        <v>3047</v>
      </c>
      <c r="B104" s="720" t="s">
        <v>2869</v>
      </c>
      <c r="C104" s="721" t="s">
        <v>219</v>
      </c>
    </row>
    <row r="105" spans="1:3" x14ac:dyDescent="0.15">
      <c r="A105" s="720" t="s">
        <v>3049</v>
      </c>
      <c r="B105" s="720" t="s">
        <v>2869</v>
      </c>
      <c r="C105" s="721" t="s">
        <v>218</v>
      </c>
    </row>
    <row r="106" spans="1:3" x14ac:dyDescent="0.15">
      <c r="A106" s="720" t="s">
        <v>3051</v>
      </c>
      <c r="B106" s="720" t="s">
        <v>2869</v>
      </c>
      <c r="C106" s="721" t="s">
        <v>223</v>
      </c>
    </row>
    <row r="107" spans="1:3" x14ac:dyDescent="0.15">
      <c r="A107" s="720" t="s">
        <v>3053</v>
      </c>
      <c r="B107" s="720" t="s">
        <v>2869</v>
      </c>
      <c r="C107" s="721" t="s">
        <v>221</v>
      </c>
    </row>
    <row r="108" spans="1:3" x14ac:dyDescent="0.15">
      <c r="A108" s="720" t="s">
        <v>3055</v>
      </c>
      <c r="B108" s="720" t="s">
        <v>2869</v>
      </c>
      <c r="C108" s="721" t="s">
        <v>222</v>
      </c>
    </row>
    <row r="109" spans="1:3" x14ac:dyDescent="0.15">
      <c r="A109" s="720" t="s">
        <v>3057</v>
      </c>
      <c r="B109" s="720" t="s">
        <v>2839</v>
      </c>
      <c r="C109" s="721" t="s">
        <v>20</v>
      </c>
    </row>
    <row r="110" spans="1:3" x14ac:dyDescent="0.15">
      <c r="A110" s="720" t="s">
        <v>3059</v>
      </c>
      <c r="B110" s="720" t="s">
        <v>2855</v>
      </c>
      <c r="C110" s="721" t="s">
        <v>105</v>
      </c>
    </row>
    <row r="111" spans="1:3" x14ac:dyDescent="0.15">
      <c r="A111" s="720" t="s">
        <v>3061</v>
      </c>
      <c r="B111" s="720" t="s">
        <v>2855</v>
      </c>
      <c r="C111" s="721" t="s">
        <v>106</v>
      </c>
    </row>
    <row r="112" spans="1:3" x14ac:dyDescent="0.15">
      <c r="A112" s="720" t="s">
        <v>3063</v>
      </c>
      <c r="B112" s="720" t="s">
        <v>2855</v>
      </c>
      <c r="C112" s="721" t="s">
        <v>104</v>
      </c>
    </row>
    <row r="113" spans="1:3" x14ac:dyDescent="0.15">
      <c r="A113" s="720" t="s">
        <v>3065</v>
      </c>
      <c r="B113" s="720" t="s">
        <v>2855</v>
      </c>
      <c r="C113" s="721" t="s">
        <v>103</v>
      </c>
    </row>
    <row r="114" spans="1:3" x14ac:dyDescent="0.15">
      <c r="A114" s="720" t="s">
        <v>3067</v>
      </c>
      <c r="B114" s="720" t="s">
        <v>2869</v>
      </c>
      <c r="C114" s="721" t="s">
        <v>4739</v>
      </c>
    </row>
    <row r="115" spans="1:3" x14ac:dyDescent="0.15">
      <c r="A115" s="720" t="s">
        <v>3069</v>
      </c>
      <c r="B115" s="720" t="s">
        <v>2869</v>
      </c>
      <c r="C115" s="721" t="s">
        <v>226</v>
      </c>
    </row>
    <row r="116" spans="1:3" x14ac:dyDescent="0.15">
      <c r="A116" s="720" t="s">
        <v>3071</v>
      </c>
      <c r="B116" s="720" t="s">
        <v>2869</v>
      </c>
      <c r="C116" s="721" t="s">
        <v>228</v>
      </c>
    </row>
    <row r="117" spans="1:3" x14ac:dyDescent="0.15">
      <c r="A117" s="720" t="s">
        <v>3073</v>
      </c>
      <c r="B117" s="720" t="s">
        <v>2869</v>
      </c>
      <c r="C117" s="721" t="s">
        <v>227</v>
      </c>
    </row>
    <row r="118" spans="1:3" x14ac:dyDescent="0.15">
      <c r="A118" s="720" t="s">
        <v>3075</v>
      </c>
      <c r="B118" s="720" t="s">
        <v>2869</v>
      </c>
      <c r="C118" s="721" t="s">
        <v>230</v>
      </c>
    </row>
    <row r="119" spans="1:3" x14ac:dyDescent="0.15">
      <c r="A119" s="720" t="s">
        <v>3077</v>
      </c>
      <c r="B119" s="720" t="s">
        <v>2869</v>
      </c>
      <c r="C119" s="721" t="s">
        <v>231</v>
      </c>
    </row>
    <row r="120" spans="1:3" x14ac:dyDescent="0.15">
      <c r="A120" s="720" t="s">
        <v>3079</v>
      </c>
      <c r="B120" s="720" t="s">
        <v>2869</v>
      </c>
      <c r="C120" s="721" t="s">
        <v>229</v>
      </c>
    </row>
    <row r="121" spans="1:3" x14ac:dyDescent="0.15">
      <c r="A121" s="720" t="s">
        <v>3081</v>
      </c>
      <c r="B121" s="720" t="s">
        <v>2869</v>
      </c>
      <c r="C121" s="721" t="s">
        <v>224</v>
      </c>
    </row>
    <row r="122" spans="1:3" x14ac:dyDescent="0.15">
      <c r="A122" s="720" t="s">
        <v>3083</v>
      </c>
      <c r="B122" s="720" t="s">
        <v>2869</v>
      </c>
      <c r="C122" s="721" t="s">
        <v>225</v>
      </c>
    </row>
    <row r="123" spans="1:3" x14ac:dyDescent="0.15">
      <c r="A123" s="720" t="s">
        <v>3085</v>
      </c>
      <c r="B123" s="720" t="s">
        <v>2839</v>
      </c>
      <c r="C123" s="721" t="s">
        <v>21</v>
      </c>
    </row>
    <row r="124" spans="1:3" x14ac:dyDescent="0.15">
      <c r="A124" s="720" t="s">
        <v>3087</v>
      </c>
      <c r="B124" s="720" t="s">
        <v>2855</v>
      </c>
      <c r="C124" s="721" t="s">
        <v>107</v>
      </c>
    </row>
    <row r="125" spans="1:3" x14ac:dyDescent="0.15">
      <c r="A125" s="720" t="s">
        <v>3089</v>
      </c>
      <c r="B125" s="720" t="s">
        <v>2869</v>
      </c>
      <c r="C125" s="721" t="s">
        <v>248</v>
      </c>
    </row>
    <row r="126" spans="1:3" x14ac:dyDescent="0.15">
      <c r="A126" s="720" t="s">
        <v>3091</v>
      </c>
      <c r="B126" s="720" t="s">
        <v>2869</v>
      </c>
      <c r="C126" s="721" t="s">
        <v>251</v>
      </c>
    </row>
    <row r="127" spans="1:3" x14ac:dyDescent="0.15">
      <c r="A127" s="720" t="s">
        <v>3093</v>
      </c>
      <c r="B127" s="720" t="s">
        <v>2869</v>
      </c>
      <c r="C127" s="721" t="s">
        <v>255</v>
      </c>
    </row>
    <row r="128" spans="1:3" x14ac:dyDescent="0.15">
      <c r="A128" s="720" t="s">
        <v>3095</v>
      </c>
      <c r="B128" s="720" t="s">
        <v>2869</v>
      </c>
      <c r="C128" s="721" t="s">
        <v>233</v>
      </c>
    </row>
    <row r="129" spans="1:3" x14ac:dyDescent="0.15">
      <c r="A129" s="720" t="s">
        <v>3097</v>
      </c>
      <c r="B129" s="720" t="s">
        <v>2869</v>
      </c>
      <c r="C129" s="721" t="s">
        <v>257</v>
      </c>
    </row>
    <row r="130" spans="1:3" x14ac:dyDescent="0.15">
      <c r="A130" s="720" t="s">
        <v>3099</v>
      </c>
      <c r="B130" s="720" t="s">
        <v>2869</v>
      </c>
      <c r="C130" s="721" t="s">
        <v>234</v>
      </c>
    </row>
    <row r="131" spans="1:3" x14ac:dyDescent="0.15">
      <c r="A131" s="720" t="s">
        <v>3101</v>
      </c>
      <c r="B131" s="720" t="s">
        <v>2869</v>
      </c>
      <c r="C131" s="721" t="s">
        <v>236</v>
      </c>
    </row>
    <row r="132" spans="1:3" x14ac:dyDescent="0.15">
      <c r="A132" s="720" t="s">
        <v>3103</v>
      </c>
      <c r="B132" s="720" t="s">
        <v>2869</v>
      </c>
      <c r="C132" s="721" t="s">
        <v>240</v>
      </c>
    </row>
    <row r="133" spans="1:3" x14ac:dyDescent="0.15">
      <c r="A133" s="720" t="s">
        <v>3105</v>
      </c>
      <c r="B133" s="720" t="s">
        <v>2869</v>
      </c>
      <c r="C133" s="721" t="s">
        <v>252</v>
      </c>
    </row>
    <row r="134" spans="1:3" x14ac:dyDescent="0.15">
      <c r="A134" s="720" t="s">
        <v>3107</v>
      </c>
      <c r="B134" s="720" t="s">
        <v>2869</v>
      </c>
      <c r="C134" s="721" t="s">
        <v>244</v>
      </c>
    </row>
    <row r="135" spans="1:3" x14ac:dyDescent="0.15">
      <c r="A135" s="720" t="s">
        <v>3109</v>
      </c>
      <c r="B135" s="720" t="s">
        <v>2869</v>
      </c>
      <c r="C135" s="721" t="s">
        <v>238</v>
      </c>
    </row>
    <row r="136" spans="1:3" x14ac:dyDescent="0.15">
      <c r="A136" s="720" t="s">
        <v>3111</v>
      </c>
      <c r="B136" s="720" t="s">
        <v>2869</v>
      </c>
      <c r="C136" s="721" t="s">
        <v>254</v>
      </c>
    </row>
    <row r="137" spans="1:3" x14ac:dyDescent="0.15">
      <c r="A137" s="720" t="s">
        <v>3113</v>
      </c>
      <c r="B137" s="720" t="s">
        <v>2869</v>
      </c>
      <c r="C137" s="721" t="s">
        <v>245</v>
      </c>
    </row>
    <row r="138" spans="1:3" x14ac:dyDescent="0.15">
      <c r="A138" s="720" t="s">
        <v>3115</v>
      </c>
      <c r="B138" s="720" t="s">
        <v>2869</v>
      </c>
      <c r="C138" s="721" t="s">
        <v>239</v>
      </c>
    </row>
    <row r="139" spans="1:3" x14ac:dyDescent="0.15">
      <c r="A139" s="720" t="s">
        <v>3117</v>
      </c>
      <c r="B139" s="720" t="s">
        <v>2869</v>
      </c>
      <c r="C139" s="721" t="s">
        <v>246</v>
      </c>
    </row>
    <row r="140" spans="1:3" x14ac:dyDescent="0.15">
      <c r="A140" s="720" t="s">
        <v>3119</v>
      </c>
      <c r="B140" s="720" t="s">
        <v>2869</v>
      </c>
      <c r="C140" s="721" t="s">
        <v>247</v>
      </c>
    </row>
    <row r="141" spans="1:3" x14ac:dyDescent="0.15">
      <c r="A141" s="720" t="s">
        <v>3121</v>
      </c>
      <c r="B141" s="720" t="s">
        <v>2869</v>
      </c>
      <c r="C141" s="721" t="s">
        <v>249</v>
      </c>
    </row>
    <row r="142" spans="1:3" x14ac:dyDescent="0.15">
      <c r="A142" s="720" t="s">
        <v>3123</v>
      </c>
      <c r="B142" s="720" t="s">
        <v>2869</v>
      </c>
      <c r="C142" s="721" t="s">
        <v>256</v>
      </c>
    </row>
    <row r="143" spans="1:3" x14ac:dyDescent="0.15">
      <c r="A143" s="720" t="s">
        <v>3124</v>
      </c>
      <c r="B143" s="720" t="s">
        <v>2869</v>
      </c>
      <c r="C143" s="721" t="s">
        <v>235</v>
      </c>
    </row>
    <row r="144" spans="1:3" x14ac:dyDescent="0.15">
      <c r="A144" s="720" t="s">
        <v>3126</v>
      </c>
      <c r="B144" s="720" t="s">
        <v>2869</v>
      </c>
      <c r="C144" s="721" t="s">
        <v>237</v>
      </c>
    </row>
    <row r="145" spans="1:3" x14ac:dyDescent="0.15">
      <c r="A145" s="720" t="s">
        <v>3128</v>
      </c>
      <c r="B145" s="720" t="s">
        <v>2869</v>
      </c>
      <c r="C145" s="721" t="s">
        <v>242</v>
      </c>
    </row>
    <row r="146" spans="1:3" x14ac:dyDescent="0.15">
      <c r="A146" s="720" t="s">
        <v>3130</v>
      </c>
      <c r="B146" s="720" t="s">
        <v>2869</v>
      </c>
      <c r="C146" s="721" t="s">
        <v>243</v>
      </c>
    </row>
    <row r="147" spans="1:3" x14ac:dyDescent="0.15">
      <c r="A147" s="720" t="s">
        <v>3132</v>
      </c>
      <c r="B147" s="720" t="s">
        <v>2869</v>
      </c>
      <c r="C147" s="721" t="s">
        <v>241</v>
      </c>
    </row>
    <row r="148" spans="1:3" x14ac:dyDescent="0.15">
      <c r="A148" s="720" t="s">
        <v>3134</v>
      </c>
      <c r="B148" s="720" t="s">
        <v>2869</v>
      </c>
      <c r="C148" s="721" t="s">
        <v>2738</v>
      </c>
    </row>
    <row r="149" spans="1:3" x14ac:dyDescent="0.15">
      <c r="A149" s="720" t="s">
        <v>3136</v>
      </c>
      <c r="B149" s="720" t="s">
        <v>2869</v>
      </c>
      <c r="C149" s="721" t="s">
        <v>250</v>
      </c>
    </row>
    <row r="150" spans="1:3" x14ac:dyDescent="0.15">
      <c r="A150" s="720" t="s">
        <v>3138</v>
      </c>
      <c r="B150" s="720" t="s">
        <v>2839</v>
      </c>
      <c r="C150" s="721" t="s">
        <v>22</v>
      </c>
    </row>
    <row r="151" spans="1:3" x14ac:dyDescent="0.15">
      <c r="A151" s="720" t="s">
        <v>3140</v>
      </c>
      <c r="B151" s="720" t="s">
        <v>2855</v>
      </c>
      <c r="C151" s="721" t="s">
        <v>108</v>
      </c>
    </row>
    <row r="152" spans="1:3" x14ac:dyDescent="0.15">
      <c r="A152" s="720" t="s">
        <v>3142</v>
      </c>
      <c r="B152" s="720" t="s">
        <v>2869</v>
      </c>
      <c r="C152" s="721" t="s">
        <v>4740</v>
      </c>
    </row>
    <row r="153" spans="1:3" x14ac:dyDescent="0.15">
      <c r="A153" s="720" t="s">
        <v>3144</v>
      </c>
      <c r="B153" s="720" t="s">
        <v>2869</v>
      </c>
      <c r="C153" s="721" t="s">
        <v>271</v>
      </c>
    </row>
    <row r="154" spans="1:3" x14ac:dyDescent="0.15">
      <c r="A154" s="720" t="s">
        <v>3146</v>
      </c>
      <c r="B154" s="720" t="s">
        <v>2869</v>
      </c>
      <c r="C154" s="721" t="s">
        <v>258</v>
      </c>
    </row>
    <row r="155" spans="1:3" x14ac:dyDescent="0.15">
      <c r="A155" s="720" t="s">
        <v>3148</v>
      </c>
      <c r="B155" s="720" t="s">
        <v>2869</v>
      </c>
      <c r="C155" s="721" t="s">
        <v>4741</v>
      </c>
    </row>
    <row r="156" spans="1:3" x14ac:dyDescent="0.15">
      <c r="A156" s="720" t="s">
        <v>3150</v>
      </c>
      <c r="B156" s="720" t="s">
        <v>2869</v>
      </c>
      <c r="C156" s="721" t="s">
        <v>270</v>
      </c>
    </row>
    <row r="157" spans="1:3" x14ac:dyDescent="0.15">
      <c r="A157" s="720" t="s">
        <v>3152</v>
      </c>
      <c r="B157" s="720" t="s">
        <v>2869</v>
      </c>
      <c r="C157" s="721" t="s">
        <v>268</v>
      </c>
    </row>
    <row r="158" spans="1:3" x14ac:dyDescent="0.15">
      <c r="A158" s="720" t="s">
        <v>3154</v>
      </c>
      <c r="B158" s="720" t="s">
        <v>2869</v>
      </c>
      <c r="C158" s="721" t="s">
        <v>267</v>
      </c>
    </row>
    <row r="159" spans="1:3" x14ac:dyDescent="0.15">
      <c r="A159" s="720" t="s">
        <v>3156</v>
      </c>
      <c r="B159" s="720" t="s">
        <v>2869</v>
      </c>
      <c r="C159" s="721" t="s">
        <v>263</v>
      </c>
    </row>
    <row r="160" spans="1:3" x14ac:dyDescent="0.15">
      <c r="A160" s="720" t="s">
        <v>3158</v>
      </c>
      <c r="B160" s="720" t="s">
        <v>2869</v>
      </c>
      <c r="C160" s="721" t="s">
        <v>273</v>
      </c>
    </row>
    <row r="161" spans="1:3" x14ac:dyDescent="0.15">
      <c r="A161" s="720" t="s">
        <v>3160</v>
      </c>
      <c r="B161" s="720" t="s">
        <v>2869</v>
      </c>
      <c r="C161" s="721" t="s">
        <v>274</v>
      </c>
    </row>
    <row r="162" spans="1:3" x14ac:dyDescent="0.15">
      <c r="A162" s="720" t="s">
        <v>3162</v>
      </c>
      <c r="B162" s="720" t="s">
        <v>2869</v>
      </c>
      <c r="C162" s="721" t="s">
        <v>275</v>
      </c>
    </row>
    <row r="163" spans="1:3" x14ac:dyDescent="0.15">
      <c r="A163" s="720" t="s">
        <v>3164</v>
      </c>
      <c r="B163" s="720" t="s">
        <v>2869</v>
      </c>
      <c r="C163" s="721" t="s">
        <v>278</v>
      </c>
    </row>
    <row r="164" spans="1:3" x14ac:dyDescent="0.15">
      <c r="A164" s="720" t="s">
        <v>3166</v>
      </c>
      <c r="B164" s="720" t="s">
        <v>2869</v>
      </c>
      <c r="C164" s="721" t="s">
        <v>279</v>
      </c>
    </row>
    <row r="165" spans="1:3" x14ac:dyDescent="0.15">
      <c r="A165" s="720" t="s">
        <v>3168</v>
      </c>
      <c r="B165" s="720" t="s">
        <v>2869</v>
      </c>
      <c r="C165" s="721" t="s">
        <v>264</v>
      </c>
    </row>
    <row r="166" spans="1:3" x14ac:dyDescent="0.15">
      <c r="A166" s="720" t="s">
        <v>3170</v>
      </c>
      <c r="B166" s="720" t="s">
        <v>2869</v>
      </c>
      <c r="C166" s="721" t="s">
        <v>262</v>
      </c>
    </row>
    <row r="167" spans="1:3" x14ac:dyDescent="0.15">
      <c r="A167" s="720" t="s">
        <v>3172</v>
      </c>
      <c r="B167" s="720" t="s">
        <v>2869</v>
      </c>
      <c r="C167" s="721" t="s">
        <v>272</v>
      </c>
    </row>
    <row r="168" spans="1:3" x14ac:dyDescent="0.15">
      <c r="A168" s="720" t="s">
        <v>3174</v>
      </c>
      <c r="B168" s="720" t="s">
        <v>2869</v>
      </c>
      <c r="C168" s="721" t="s">
        <v>266</v>
      </c>
    </row>
    <row r="169" spans="1:3" x14ac:dyDescent="0.15">
      <c r="A169" s="720" t="s">
        <v>3176</v>
      </c>
      <c r="B169" s="720" t="s">
        <v>2869</v>
      </c>
      <c r="C169" s="721" t="s">
        <v>261</v>
      </c>
    </row>
    <row r="170" spans="1:3" x14ac:dyDescent="0.15">
      <c r="A170" s="720" t="s">
        <v>3178</v>
      </c>
      <c r="B170" s="720" t="s">
        <v>2869</v>
      </c>
      <c r="C170" s="721" t="s">
        <v>277</v>
      </c>
    </row>
    <row r="171" spans="1:3" x14ac:dyDescent="0.15">
      <c r="A171" s="720" t="s">
        <v>3180</v>
      </c>
      <c r="B171" s="720" t="s">
        <v>2869</v>
      </c>
      <c r="C171" s="721" t="s">
        <v>276</v>
      </c>
    </row>
    <row r="172" spans="1:3" x14ac:dyDescent="0.15">
      <c r="A172" s="720" t="s">
        <v>3182</v>
      </c>
      <c r="B172" s="720" t="s">
        <v>2869</v>
      </c>
      <c r="C172" s="721" t="s">
        <v>269</v>
      </c>
    </row>
    <row r="173" spans="1:3" x14ac:dyDescent="0.15">
      <c r="A173" s="720" t="s">
        <v>3184</v>
      </c>
      <c r="B173" s="720" t="s">
        <v>2869</v>
      </c>
      <c r="C173" s="721" t="s">
        <v>260</v>
      </c>
    </row>
    <row r="174" spans="1:3" x14ac:dyDescent="0.15">
      <c r="A174" s="720" t="s">
        <v>3186</v>
      </c>
      <c r="B174" s="720" t="s">
        <v>2869</v>
      </c>
      <c r="C174" s="721" t="s">
        <v>3187</v>
      </c>
    </row>
    <row r="175" spans="1:3" x14ac:dyDescent="0.15">
      <c r="A175" s="720" t="s">
        <v>3189</v>
      </c>
      <c r="B175" s="720" t="s">
        <v>2869</v>
      </c>
      <c r="C175" s="721" t="s">
        <v>259</v>
      </c>
    </row>
    <row r="176" spans="1:3" x14ac:dyDescent="0.15">
      <c r="A176" s="720" t="s">
        <v>3191</v>
      </c>
      <c r="B176" s="720" t="s">
        <v>2869</v>
      </c>
      <c r="C176" s="721" t="s">
        <v>265</v>
      </c>
    </row>
    <row r="177" spans="1:3" x14ac:dyDescent="0.15">
      <c r="A177" s="720" t="s">
        <v>3193</v>
      </c>
      <c r="B177" s="720" t="s">
        <v>2869</v>
      </c>
      <c r="C177" s="721" t="s">
        <v>4742</v>
      </c>
    </row>
    <row r="178" spans="1:3" x14ac:dyDescent="0.15">
      <c r="A178" s="720" t="s">
        <v>3195</v>
      </c>
      <c r="B178" s="720" t="s">
        <v>2839</v>
      </c>
      <c r="C178" s="721" t="s">
        <v>23</v>
      </c>
    </row>
    <row r="179" spans="1:3" x14ac:dyDescent="0.15">
      <c r="A179" s="720" t="s">
        <v>3197</v>
      </c>
      <c r="B179" s="720" t="s">
        <v>2839</v>
      </c>
      <c r="C179" s="721" t="s">
        <v>24</v>
      </c>
    </row>
    <row r="180" spans="1:3" x14ac:dyDescent="0.15">
      <c r="A180" s="720" t="s">
        <v>3199</v>
      </c>
      <c r="B180" s="720" t="s">
        <v>2839</v>
      </c>
      <c r="C180" s="721" t="s">
        <v>25</v>
      </c>
    </row>
    <row r="181" spans="1:3" x14ac:dyDescent="0.15">
      <c r="A181" s="720" t="s">
        <v>3201</v>
      </c>
      <c r="B181" s="720" t="s">
        <v>2839</v>
      </c>
      <c r="C181" s="721" t="s">
        <v>28</v>
      </c>
    </row>
    <row r="182" spans="1:3" x14ac:dyDescent="0.15">
      <c r="A182" s="720" t="s">
        <v>3203</v>
      </c>
      <c r="B182" s="720" t="s">
        <v>2839</v>
      </c>
      <c r="C182" s="721" t="s">
        <v>29</v>
      </c>
    </row>
    <row r="183" spans="1:3" x14ac:dyDescent="0.15">
      <c r="A183" s="720" t="s">
        <v>3205</v>
      </c>
      <c r="B183" s="720" t="s">
        <v>2839</v>
      </c>
      <c r="C183" s="721" t="s">
        <v>31</v>
      </c>
    </row>
    <row r="184" spans="1:3" x14ac:dyDescent="0.15">
      <c r="A184" s="720" t="s">
        <v>3207</v>
      </c>
      <c r="B184" s="720" t="s">
        <v>2839</v>
      </c>
      <c r="C184" s="721" t="s">
        <v>26</v>
      </c>
    </row>
    <row r="185" spans="1:3" x14ac:dyDescent="0.15">
      <c r="A185" s="720" t="s">
        <v>3209</v>
      </c>
      <c r="B185" s="720" t="s">
        <v>2839</v>
      </c>
      <c r="C185" s="721" t="s">
        <v>27</v>
      </c>
    </row>
    <row r="186" spans="1:3" x14ac:dyDescent="0.15">
      <c r="A186" s="720" t="s">
        <v>3211</v>
      </c>
      <c r="B186" s="720" t="s">
        <v>2839</v>
      </c>
      <c r="C186" s="721" t="s">
        <v>32</v>
      </c>
    </row>
    <row r="187" spans="1:3" x14ac:dyDescent="0.15">
      <c r="A187" s="720" t="s">
        <v>3213</v>
      </c>
      <c r="B187" s="720" t="s">
        <v>2839</v>
      </c>
      <c r="C187" s="721" t="s">
        <v>33</v>
      </c>
    </row>
    <row r="188" spans="1:3" x14ac:dyDescent="0.15">
      <c r="A188" s="720" t="s">
        <v>3215</v>
      </c>
      <c r="B188" s="720" t="s">
        <v>2839</v>
      </c>
      <c r="C188" s="721" t="s">
        <v>84</v>
      </c>
    </row>
    <row r="189" spans="1:3" x14ac:dyDescent="0.15">
      <c r="A189" s="720" t="s">
        <v>3217</v>
      </c>
      <c r="B189" s="720" t="s">
        <v>2839</v>
      </c>
      <c r="C189" s="721" t="s">
        <v>30</v>
      </c>
    </row>
    <row r="190" spans="1:3" x14ac:dyDescent="0.15">
      <c r="A190" s="720" t="s">
        <v>3219</v>
      </c>
      <c r="B190" s="720" t="s">
        <v>2855</v>
      </c>
      <c r="C190" s="721" t="s">
        <v>4743</v>
      </c>
    </row>
    <row r="191" spans="1:3" x14ac:dyDescent="0.15">
      <c r="A191" s="720" t="s">
        <v>3222</v>
      </c>
      <c r="B191" s="720" t="s">
        <v>2855</v>
      </c>
      <c r="C191" s="721" t="s">
        <v>3223</v>
      </c>
    </row>
    <row r="192" spans="1:3" x14ac:dyDescent="0.15">
      <c r="A192" s="720" t="s">
        <v>3225</v>
      </c>
      <c r="B192" s="720" t="s">
        <v>2869</v>
      </c>
      <c r="C192" s="721" t="s">
        <v>232</v>
      </c>
    </row>
    <row r="193" spans="1:3" x14ac:dyDescent="0.15">
      <c r="A193" s="720" t="s">
        <v>3227</v>
      </c>
      <c r="B193" s="720" t="s">
        <v>2869</v>
      </c>
      <c r="C193" s="721" t="s">
        <v>282</v>
      </c>
    </row>
    <row r="194" spans="1:3" x14ac:dyDescent="0.15">
      <c r="A194" s="720" t="s">
        <v>3229</v>
      </c>
      <c r="B194" s="720" t="s">
        <v>2869</v>
      </c>
      <c r="C194" s="721" t="s">
        <v>253</v>
      </c>
    </row>
    <row r="195" spans="1:3" x14ac:dyDescent="0.15">
      <c r="A195" s="720" t="s">
        <v>3231</v>
      </c>
      <c r="B195" s="720" t="s">
        <v>2869</v>
      </c>
      <c r="C195" s="721" t="s">
        <v>378</v>
      </c>
    </row>
    <row r="196" spans="1:3" x14ac:dyDescent="0.15">
      <c r="A196" s="720" t="s">
        <v>3233</v>
      </c>
      <c r="B196" s="720" t="s">
        <v>2869</v>
      </c>
      <c r="C196" s="721" t="s">
        <v>389</v>
      </c>
    </row>
    <row r="197" spans="1:3" x14ac:dyDescent="0.15">
      <c r="A197" s="720" t="s">
        <v>3235</v>
      </c>
      <c r="B197" s="720" t="s">
        <v>2869</v>
      </c>
      <c r="C197" s="721" t="s">
        <v>352</v>
      </c>
    </row>
    <row r="198" spans="1:3" x14ac:dyDescent="0.15">
      <c r="A198" s="720" t="s">
        <v>3237</v>
      </c>
      <c r="B198" s="720" t="s">
        <v>2869</v>
      </c>
      <c r="C198" s="721" t="s">
        <v>364</v>
      </c>
    </row>
    <row r="199" spans="1:3" x14ac:dyDescent="0.15">
      <c r="A199" s="720" t="s">
        <v>3239</v>
      </c>
      <c r="B199" s="720" t="s">
        <v>2869</v>
      </c>
      <c r="C199" s="721" t="s">
        <v>334</v>
      </c>
    </row>
    <row r="200" spans="1:3" x14ac:dyDescent="0.15">
      <c r="A200" s="720" t="s">
        <v>3241</v>
      </c>
      <c r="B200" s="720" t="s">
        <v>2869</v>
      </c>
      <c r="C200" s="721" t="s">
        <v>280</v>
      </c>
    </row>
    <row r="201" spans="1:3" x14ac:dyDescent="0.15">
      <c r="A201" s="720" t="s">
        <v>3243</v>
      </c>
      <c r="B201" s="720" t="s">
        <v>2869</v>
      </c>
      <c r="C201" s="721" t="s">
        <v>283</v>
      </c>
    </row>
    <row r="202" spans="1:3" x14ac:dyDescent="0.15">
      <c r="A202" s="720" t="s">
        <v>3245</v>
      </c>
      <c r="B202" s="720" t="s">
        <v>2869</v>
      </c>
      <c r="C202" s="721" t="s">
        <v>285</v>
      </c>
    </row>
    <row r="203" spans="1:3" x14ac:dyDescent="0.15">
      <c r="A203" s="720" t="s">
        <v>3247</v>
      </c>
      <c r="B203" s="720" t="s">
        <v>2869</v>
      </c>
      <c r="C203" s="721" t="s">
        <v>288</v>
      </c>
    </row>
    <row r="204" spans="1:3" x14ac:dyDescent="0.15">
      <c r="A204" s="720" t="s">
        <v>3249</v>
      </c>
      <c r="B204" s="720" t="s">
        <v>2869</v>
      </c>
      <c r="C204" s="721" t="s">
        <v>290</v>
      </c>
    </row>
    <row r="205" spans="1:3" x14ac:dyDescent="0.15">
      <c r="A205" s="720" t="s">
        <v>3251</v>
      </c>
      <c r="B205" s="720" t="s">
        <v>2869</v>
      </c>
      <c r="C205" s="721" t="s">
        <v>291</v>
      </c>
    </row>
    <row r="206" spans="1:3" x14ac:dyDescent="0.15">
      <c r="A206" s="720" t="s">
        <v>3253</v>
      </c>
      <c r="B206" s="720" t="s">
        <v>2869</v>
      </c>
      <c r="C206" s="721" t="s">
        <v>295</v>
      </c>
    </row>
    <row r="207" spans="1:3" x14ac:dyDescent="0.15">
      <c r="A207" s="720" t="s">
        <v>3255</v>
      </c>
      <c r="B207" s="720" t="s">
        <v>2869</v>
      </c>
      <c r="C207" s="721" t="s">
        <v>297</v>
      </c>
    </row>
    <row r="208" spans="1:3" x14ac:dyDescent="0.15">
      <c r="A208" s="720" t="s">
        <v>3257</v>
      </c>
      <c r="B208" s="720" t="s">
        <v>2869</v>
      </c>
      <c r="C208" s="721" t="s">
        <v>3258</v>
      </c>
    </row>
    <row r="209" spans="1:3" x14ac:dyDescent="0.15">
      <c r="A209" s="720" t="s">
        <v>3260</v>
      </c>
      <c r="B209" s="720" t="s">
        <v>2869</v>
      </c>
      <c r="C209" s="721" t="s">
        <v>300</v>
      </c>
    </row>
    <row r="210" spans="1:3" x14ac:dyDescent="0.15">
      <c r="A210" s="720" t="s">
        <v>3262</v>
      </c>
      <c r="B210" s="720" t="s">
        <v>2869</v>
      </c>
      <c r="C210" s="721" t="s">
        <v>302</v>
      </c>
    </row>
    <row r="211" spans="1:3" x14ac:dyDescent="0.15">
      <c r="A211" s="720" t="s">
        <v>3264</v>
      </c>
      <c r="B211" s="720" t="s">
        <v>2869</v>
      </c>
      <c r="C211" s="721" t="s">
        <v>305</v>
      </c>
    </row>
    <row r="212" spans="1:3" x14ac:dyDescent="0.15">
      <c r="A212" s="720" t="s">
        <v>3266</v>
      </c>
      <c r="B212" s="720" t="s">
        <v>2869</v>
      </c>
      <c r="C212" s="721" t="s">
        <v>306</v>
      </c>
    </row>
    <row r="213" spans="1:3" x14ac:dyDescent="0.15">
      <c r="A213" s="720" t="s">
        <v>3268</v>
      </c>
      <c r="B213" s="720" t="s">
        <v>2869</v>
      </c>
      <c r="C213" s="721" t="s">
        <v>307</v>
      </c>
    </row>
    <row r="214" spans="1:3" x14ac:dyDescent="0.15">
      <c r="A214" s="720" t="s">
        <v>3270</v>
      </c>
      <c r="B214" s="720" t="s">
        <v>2869</v>
      </c>
      <c r="C214" s="721" t="s">
        <v>308</v>
      </c>
    </row>
    <row r="215" spans="1:3" x14ac:dyDescent="0.15">
      <c r="A215" s="720" t="s">
        <v>3272</v>
      </c>
      <c r="B215" s="720" t="s">
        <v>2869</v>
      </c>
      <c r="C215" s="721" t="s">
        <v>309</v>
      </c>
    </row>
    <row r="216" spans="1:3" x14ac:dyDescent="0.15">
      <c r="A216" s="720" t="s">
        <v>3274</v>
      </c>
      <c r="B216" s="720" t="s">
        <v>2869</v>
      </c>
      <c r="C216" s="721" t="s">
        <v>310</v>
      </c>
    </row>
    <row r="217" spans="1:3" x14ac:dyDescent="0.15">
      <c r="A217" s="720" t="s">
        <v>3276</v>
      </c>
      <c r="B217" s="720" t="s">
        <v>2869</v>
      </c>
      <c r="C217" s="721" t="s">
        <v>311</v>
      </c>
    </row>
    <row r="218" spans="1:3" x14ac:dyDescent="0.15">
      <c r="A218" s="720" t="s">
        <v>3278</v>
      </c>
      <c r="B218" s="720" t="s">
        <v>2869</v>
      </c>
      <c r="C218" s="721" t="s">
        <v>312</v>
      </c>
    </row>
    <row r="219" spans="1:3" x14ac:dyDescent="0.15">
      <c r="A219" s="720" t="s">
        <v>3280</v>
      </c>
      <c r="B219" s="720" t="s">
        <v>2869</v>
      </c>
      <c r="C219" s="721" t="s">
        <v>315</v>
      </c>
    </row>
    <row r="220" spans="1:3" x14ac:dyDescent="0.15">
      <c r="A220" s="720" t="s">
        <v>3282</v>
      </c>
      <c r="B220" s="720" t="s">
        <v>2869</v>
      </c>
      <c r="C220" s="721" t="s">
        <v>317</v>
      </c>
    </row>
    <row r="221" spans="1:3" x14ac:dyDescent="0.15">
      <c r="A221" s="720" t="s">
        <v>3284</v>
      </c>
      <c r="B221" s="720" t="s">
        <v>2869</v>
      </c>
      <c r="C221" s="721" t="s">
        <v>318</v>
      </c>
    </row>
    <row r="222" spans="1:3" x14ac:dyDescent="0.15">
      <c r="A222" s="720" t="s">
        <v>3286</v>
      </c>
      <c r="B222" s="720" t="s">
        <v>2869</v>
      </c>
      <c r="C222" s="721" t="s">
        <v>319</v>
      </c>
    </row>
    <row r="223" spans="1:3" x14ac:dyDescent="0.15">
      <c r="A223" s="720" t="s">
        <v>3288</v>
      </c>
      <c r="B223" s="720" t="s">
        <v>2869</v>
      </c>
      <c r="C223" s="721" t="s">
        <v>4744</v>
      </c>
    </row>
    <row r="224" spans="1:3" x14ac:dyDescent="0.15">
      <c r="A224" s="720" t="s">
        <v>3290</v>
      </c>
      <c r="B224" s="720" t="s">
        <v>2869</v>
      </c>
      <c r="C224" s="721" t="s">
        <v>321</v>
      </c>
    </row>
    <row r="225" spans="1:3" x14ac:dyDescent="0.15">
      <c r="A225" s="720" t="s">
        <v>3292</v>
      </c>
      <c r="B225" s="720" t="s">
        <v>2869</v>
      </c>
      <c r="C225" s="721" t="s">
        <v>323</v>
      </c>
    </row>
    <row r="226" spans="1:3" x14ac:dyDescent="0.15">
      <c r="A226" s="720" t="s">
        <v>3294</v>
      </c>
      <c r="B226" s="720" t="s">
        <v>2869</v>
      </c>
      <c r="C226" s="721" t="s">
        <v>324</v>
      </c>
    </row>
    <row r="227" spans="1:3" x14ac:dyDescent="0.15">
      <c r="A227" s="720" t="s">
        <v>3296</v>
      </c>
      <c r="B227" s="720" t="s">
        <v>2869</v>
      </c>
      <c r="C227" s="721" t="s">
        <v>325</v>
      </c>
    </row>
    <row r="228" spans="1:3" x14ac:dyDescent="0.15">
      <c r="A228" s="720" t="s">
        <v>3298</v>
      </c>
      <c r="B228" s="720" t="s">
        <v>2869</v>
      </c>
      <c r="C228" s="721" t="s">
        <v>326</v>
      </c>
    </row>
    <row r="229" spans="1:3" x14ac:dyDescent="0.15">
      <c r="A229" s="720" t="s">
        <v>3300</v>
      </c>
      <c r="B229" s="720" t="s">
        <v>2869</v>
      </c>
      <c r="C229" s="721" t="s">
        <v>329</v>
      </c>
    </row>
    <row r="230" spans="1:3" x14ac:dyDescent="0.15">
      <c r="A230" s="720" t="s">
        <v>3302</v>
      </c>
      <c r="B230" s="720" t="s">
        <v>2869</v>
      </c>
      <c r="C230" s="721" t="s">
        <v>330</v>
      </c>
    </row>
    <row r="231" spans="1:3" x14ac:dyDescent="0.15">
      <c r="A231" s="720" t="s">
        <v>3304</v>
      </c>
      <c r="B231" s="720" t="s">
        <v>2869</v>
      </c>
      <c r="C231" s="721" t="s">
        <v>335</v>
      </c>
    </row>
    <row r="232" spans="1:3" x14ac:dyDescent="0.15">
      <c r="A232" s="720" t="s">
        <v>3306</v>
      </c>
      <c r="B232" s="720" t="s">
        <v>2869</v>
      </c>
      <c r="C232" s="721" t="s">
        <v>337</v>
      </c>
    </row>
    <row r="233" spans="1:3" x14ac:dyDescent="0.15">
      <c r="A233" s="720" t="s">
        <v>3308</v>
      </c>
      <c r="B233" s="720" t="s">
        <v>2869</v>
      </c>
      <c r="C233" s="721" t="s">
        <v>340</v>
      </c>
    </row>
    <row r="234" spans="1:3" x14ac:dyDescent="0.15">
      <c r="A234" s="720" t="s">
        <v>3310</v>
      </c>
      <c r="B234" s="720" t="s">
        <v>2869</v>
      </c>
      <c r="C234" s="721" t="s">
        <v>341</v>
      </c>
    </row>
    <row r="235" spans="1:3" x14ac:dyDescent="0.15">
      <c r="A235" s="720" t="s">
        <v>3312</v>
      </c>
      <c r="B235" s="720" t="s">
        <v>2869</v>
      </c>
      <c r="C235" s="721" t="s">
        <v>345</v>
      </c>
    </row>
    <row r="236" spans="1:3" x14ac:dyDescent="0.15">
      <c r="A236" s="720" t="s">
        <v>3314</v>
      </c>
      <c r="B236" s="720" t="s">
        <v>2869</v>
      </c>
      <c r="C236" s="721" t="s">
        <v>346</v>
      </c>
    </row>
    <row r="237" spans="1:3" x14ac:dyDescent="0.15">
      <c r="A237" s="720" t="s">
        <v>3316</v>
      </c>
      <c r="B237" s="720" t="s">
        <v>2869</v>
      </c>
      <c r="C237" s="721" t="s">
        <v>347</v>
      </c>
    </row>
    <row r="238" spans="1:3" x14ac:dyDescent="0.15">
      <c r="A238" s="720" t="s">
        <v>3318</v>
      </c>
      <c r="B238" s="720" t="s">
        <v>2869</v>
      </c>
      <c r="C238" s="721" t="s">
        <v>348</v>
      </c>
    </row>
    <row r="239" spans="1:3" x14ac:dyDescent="0.15">
      <c r="A239" s="720" t="s">
        <v>3320</v>
      </c>
      <c r="B239" s="720" t="s">
        <v>2869</v>
      </c>
      <c r="C239" s="721" t="s">
        <v>354</v>
      </c>
    </row>
    <row r="240" spans="1:3" x14ac:dyDescent="0.15">
      <c r="A240" s="720" t="s">
        <v>3322</v>
      </c>
      <c r="B240" s="720" t="s">
        <v>2869</v>
      </c>
      <c r="C240" s="721" t="s">
        <v>356</v>
      </c>
    </row>
    <row r="241" spans="1:3" x14ac:dyDescent="0.15">
      <c r="A241" s="720" t="s">
        <v>3324</v>
      </c>
      <c r="B241" s="720" t="s">
        <v>2869</v>
      </c>
      <c r="C241" s="721" t="s">
        <v>359</v>
      </c>
    </row>
    <row r="242" spans="1:3" x14ac:dyDescent="0.15">
      <c r="A242" s="720" t="s">
        <v>3326</v>
      </c>
      <c r="B242" s="720" t="s">
        <v>2869</v>
      </c>
      <c r="C242" s="721" t="s">
        <v>360</v>
      </c>
    </row>
    <row r="243" spans="1:3" x14ac:dyDescent="0.15">
      <c r="A243" s="720" t="s">
        <v>3328</v>
      </c>
      <c r="B243" s="720" t="s">
        <v>2869</v>
      </c>
      <c r="C243" s="721" t="s">
        <v>361</v>
      </c>
    </row>
    <row r="244" spans="1:3" x14ac:dyDescent="0.15">
      <c r="A244" s="720" t="s">
        <v>3330</v>
      </c>
      <c r="B244" s="720" t="s">
        <v>2869</v>
      </c>
      <c r="C244" s="721" t="s">
        <v>363</v>
      </c>
    </row>
    <row r="245" spans="1:3" x14ac:dyDescent="0.15">
      <c r="A245" s="720" t="s">
        <v>3332</v>
      </c>
      <c r="B245" s="720" t="s">
        <v>2869</v>
      </c>
      <c r="C245" s="721" t="s">
        <v>339</v>
      </c>
    </row>
    <row r="246" spans="1:3" x14ac:dyDescent="0.15">
      <c r="A246" s="720" t="s">
        <v>3334</v>
      </c>
      <c r="B246" s="720" t="s">
        <v>2869</v>
      </c>
      <c r="C246" s="721" t="s">
        <v>3335</v>
      </c>
    </row>
    <row r="247" spans="1:3" x14ac:dyDescent="0.15">
      <c r="A247" s="720" t="s">
        <v>3337</v>
      </c>
      <c r="B247" s="720" t="s">
        <v>2869</v>
      </c>
      <c r="C247" s="721" t="s">
        <v>365</v>
      </c>
    </row>
    <row r="248" spans="1:3" x14ac:dyDescent="0.15">
      <c r="A248" s="720" t="s">
        <v>3339</v>
      </c>
      <c r="B248" s="720" t="s">
        <v>2869</v>
      </c>
      <c r="C248" s="721" t="s">
        <v>366</v>
      </c>
    </row>
    <row r="249" spans="1:3" x14ac:dyDescent="0.15">
      <c r="A249" s="720" t="s">
        <v>3341</v>
      </c>
      <c r="B249" s="720" t="s">
        <v>2869</v>
      </c>
      <c r="C249" s="721" t="s">
        <v>367</v>
      </c>
    </row>
    <row r="250" spans="1:3" x14ac:dyDescent="0.15">
      <c r="A250" s="720" t="s">
        <v>3343</v>
      </c>
      <c r="B250" s="720" t="s">
        <v>2869</v>
      </c>
      <c r="C250" s="721" t="s">
        <v>368</v>
      </c>
    </row>
    <row r="251" spans="1:3" x14ac:dyDescent="0.15">
      <c r="A251" s="720" t="s">
        <v>3345</v>
      </c>
      <c r="B251" s="720" t="s">
        <v>2869</v>
      </c>
      <c r="C251" s="721" t="s">
        <v>370</v>
      </c>
    </row>
    <row r="252" spans="1:3" x14ac:dyDescent="0.15">
      <c r="A252" s="720" t="s">
        <v>3347</v>
      </c>
      <c r="B252" s="720" t="s">
        <v>2869</v>
      </c>
      <c r="C252" s="721" t="s">
        <v>371</v>
      </c>
    </row>
    <row r="253" spans="1:3" x14ac:dyDescent="0.15">
      <c r="A253" s="720" t="s">
        <v>3349</v>
      </c>
      <c r="B253" s="720" t="s">
        <v>2869</v>
      </c>
      <c r="C253" s="721" t="s">
        <v>373</v>
      </c>
    </row>
    <row r="254" spans="1:3" x14ac:dyDescent="0.15">
      <c r="A254" s="720" t="s">
        <v>3351</v>
      </c>
      <c r="B254" s="720" t="s">
        <v>2869</v>
      </c>
      <c r="C254" s="721" t="s">
        <v>392</v>
      </c>
    </row>
    <row r="255" spans="1:3" x14ac:dyDescent="0.15">
      <c r="A255" s="720" t="s">
        <v>3353</v>
      </c>
      <c r="B255" s="720" t="s">
        <v>2869</v>
      </c>
      <c r="C255" s="721" t="s">
        <v>4745</v>
      </c>
    </row>
    <row r="256" spans="1:3" x14ac:dyDescent="0.15">
      <c r="A256" s="720" t="s">
        <v>3355</v>
      </c>
      <c r="B256" s="720" t="s">
        <v>2869</v>
      </c>
      <c r="C256" s="721" t="s">
        <v>379</v>
      </c>
    </row>
    <row r="257" spans="1:3" x14ac:dyDescent="0.15">
      <c r="A257" s="720" t="s">
        <v>3357</v>
      </c>
      <c r="B257" s="720" t="s">
        <v>2869</v>
      </c>
      <c r="C257" s="721" t="s">
        <v>380</v>
      </c>
    </row>
    <row r="258" spans="1:3" x14ac:dyDescent="0.15">
      <c r="A258" s="720" t="s">
        <v>3359</v>
      </c>
      <c r="B258" s="720" t="s">
        <v>2869</v>
      </c>
      <c r="C258" s="721" t="s">
        <v>381</v>
      </c>
    </row>
    <row r="259" spans="1:3" x14ac:dyDescent="0.15">
      <c r="A259" s="720" t="s">
        <v>3361</v>
      </c>
      <c r="B259" s="720" t="s">
        <v>2869</v>
      </c>
      <c r="C259" s="721" t="s">
        <v>355</v>
      </c>
    </row>
    <row r="260" spans="1:3" x14ac:dyDescent="0.15">
      <c r="A260" s="720" t="s">
        <v>3363</v>
      </c>
      <c r="B260" s="720" t="s">
        <v>2869</v>
      </c>
      <c r="C260" s="721" t="s">
        <v>383</v>
      </c>
    </row>
    <row r="261" spans="1:3" x14ac:dyDescent="0.15">
      <c r="A261" s="720" t="s">
        <v>3365</v>
      </c>
      <c r="B261" s="720" t="s">
        <v>2869</v>
      </c>
      <c r="C261" s="721" t="s">
        <v>385</v>
      </c>
    </row>
    <row r="262" spans="1:3" x14ac:dyDescent="0.15">
      <c r="A262" s="720" t="s">
        <v>3367</v>
      </c>
      <c r="B262" s="720" t="s">
        <v>2869</v>
      </c>
      <c r="C262" s="721" t="s">
        <v>386</v>
      </c>
    </row>
    <row r="263" spans="1:3" x14ac:dyDescent="0.15">
      <c r="A263" s="720" t="s">
        <v>3369</v>
      </c>
      <c r="B263" s="720" t="s">
        <v>2869</v>
      </c>
      <c r="C263" s="721" t="s">
        <v>387</v>
      </c>
    </row>
    <row r="264" spans="1:3" x14ac:dyDescent="0.15">
      <c r="A264" s="720" t="s">
        <v>3371</v>
      </c>
      <c r="B264" s="720" t="s">
        <v>2869</v>
      </c>
      <c r="C264" s="721" t="s">
        <v>390</v>
      </c>
    </row>
    <row r="265" spans="1:3" x14ac:dyDescent="0.15">
      <c r="A265" s="720" t="s">
        <v>3373</v>
      </c>
      <c r="B265" s="720" t="s">
        <v>2869</v>
      </c>
      <c r="C265" s="721" t="s">
        <v>391</v>
      </c>
    </row>
    <row r="266" spans="1:3" x14ac:dyDescent="0.15">
      <c r="A266" s="720" t="s">
        <v>3375</v>
      </c>
      <c r="B266" s="720" t="s">
        <v>2869</v>
      </c>
      <c r="C266" s="721" t="s">
        <v>394</v>
      </c>
    </row>
    <row r="267" spans="1:3" x14ac:dyDescent="0.15">
      <c r="A267" s="720" t="s">
        <v>3377</v>
      </c>
      <c r="B267" s="720" t="s">
        <v>2869</v>
      </c>
      <c r="C267" s="721" t="s">
        <v>299</v>
      </c>
    </row>
    <row r="268" spans="1:3" x14ac:dyDescent="0.15">
      <c r="A268" s="720" t="s">
        <v>3379</v>
      </c>
      <c r="B268" s="720" t="s">
        <v>2869</v>
      </c>
      <c r="C268" s="721" t="s">
        <v>289</v>
      </c>
    </row>
    <row r="269" spans="1:3" x14ac:dyDescent="0.15">
      <c r="A269" s="720" t="s">
        <v>3381</v>
      </c>
      <c r="B269" s="720" t="s">
        <v>2869</v>
      </c>
      <c r="C269" s="721" t="s">
        <v>3382</v>
      </c>
    </row>
    <row r="270" spans="1:3" x14ac:dyDescent="0.15">
      <c r="A270" s="720" t="s">
        <v>3384</v>
      </c>
      <c r="B270" s="720" t="s">
        <v>2869</v>
      </c>
      <c r="C270" s="721" t="s">
        <v>4746</v>
      </c>
    </row>
    <row r="271" spans="1:3" x14ac:dyDescent="0.15">
      <c r="A271" s="720" t="s">
        <v>3386</v>
      </c>
      <c r="B271" s="720" t="s">
        <v>2869</v>
      </c>
      <c r="C271" s="721" t="s">
        <v>303</v>
      </c>
    </row>
    <row r="272" spans="1:3" x14ac:dyDescent="0.15">
      <c r="A272" s="720" t="s">
        <v>3388</v>
      </c>
      <c r="B272" s="720" t="s">
        <v>2869</v>
      </c>
      <c r="C272" s="721" t="s">
        <v>281</v>
      </c>
    </row>
    <row r="273" spans="1:3" x14ac:dyDescent="0.15">
      <c r="A273" s="720" t="s">
        <v>3390</v>
      </c>
      <c r="B273" s="720" t="s">
        <v>2869</v>
      </c>
      <c r="C273" s="721" t="s">
        <v>284</v>
      </c>
    </row>
    <row r="274" spans="1:3" x14ac:dyDescent="0.15">
      <c r="A274" s="720" t="s">
        <v>3392</v>
      </c>
      <c r="B274" s="720" t="s">
        <v>2869</v>
      </c>
      <c r="C274" s="721" t="s">
        <v>293</v>
      </c>
    </row>
    <row r="275" spans="1:3" x14ac:dyDescent="0.15">
      <c r="A275" s="720" t="s">
        <v>3394</v>
      </c>
      <c r="B275" s="720" t="s">
        <v>2869</v>
      </c>
      <c r="C275" s="721" t="s">
        <v>298</v>
      </c>
    </row>
    <row r="276" spans="1:3" x14ac:dyDescent="0.15">
      <c r="A276" s="720" t="s">
        <v>3396</v>
      </c>
      <c r="B276" s="720" t="s">
        <v>2869</v>
      </c>
      <c r="C276" s="721" t="s">
        <v>314</v>
      </c>
    </row>
    <row r="277" spans="1:3" x14ac:dyDescent="0.15">
      <c r="A277" s="720" t="s">
        <v>3398</v>
      </c>
      <c r="B277" s="720" t="s">
        <v>2869</v>
      </c>
      <c r="C277" s="721" t="s">
        <v>316</v>
      </c>
    </row>
    <row r="278" spans="1:3" x14ac:dyDescent="0.15">
      <c r="A278" s="720" t="s">
        <v>3400</v>
      </c>
      <c r="B278" s="720" t="s">
        <v>2869</v>
      </c>
      <c r="C278" s="721" t="s">
        <v>328</v>
      </c>
    </row>
    <row r="279" spans="1:3" x14ac:dyDescent="0.15">
      <c r="A279" s="720" t="s">
        <v>3402</v>
      </c>
      <c r="B279" s="720" t="s">
        <v>2869</v>
      </c>
      <c r="C279" s="721" t="s">
        <v>331</v>
      </c>
    </row>
    <row r="280" spans="1:3" x14ac:dyDescent="0.15">
      <c r="A280" s="720" t="s">
        <v>3404</v>
      </c>
      <c r="B280" s="720" t="s">
        <v>2869</v>
      </c>
      <c r="C280" s="721" t="s">
        <v>332</v>
      </c>
    </row>
    <row r="281" spans="1:3" x14ac:dyDescent="0.15">
      <c r="A281" s="720" t="s">
        <v>3406</v>
      </c>
      <c r="B281" s="720" t="s">
        <v>2869</v>
      </c>
      <c r="C281" s="721" t="s">
        <v>342</v>
      </c>
    </row>
    <row r="282" spans="1:3" x14ac:dyDescent="0.15">
      <c r="A282" s="720" t="s">
        <v>3408</v>
      </c>
      <c r="B282" s="720" t="s">
        <v>2869</v>
      </c>
      <c r="C282" s="721" t="s">
        <v>349</v>
      </c>
    </row>
    <row r="283" spans="1:3" x14ac:dyDescent="0.15">
      <c r="A283" s="720" t="s">
        <v>3410</v>
      </c>
      <c r="B283" s="720" t="s">
        <v>2869</v>
      </c>
      <c r="C283" s="721" t="s">
        <v>350</v>
      </c>
    </row>
    <row r="284" spans="1:3" x14ac:dyDescent="0.15">
      <c r="A284" s="720" t="s">
        <v>3412</v>
      </c>
      <c r="B284" s="720" t="s">
        <v>2869</v>
      </c>
      <c r="C284" s="721" t="s">
        <v>353</v>
      </c>
    </row>
    <row r="285" spans="1:3" x14ac:dyDescent="0.15">
      <c r="A285" s="720" t="s">
        <v>3414</v>
      </c>
      <c r="B285" s="720" t="s">
        <v>2869</v>
      </c>
      <c r="C285" s="721" t="s">
        <v>362</v>
      </c>
    </row>
    <row r="286" spans="1:3" x14ac:dyDescent="0.15">
      <c r="A286" s="720" t="s">
        <v>3416</v>
      </c>
      <c r="B286" s="720" t="s">
        <v>2869</v>
      </c>
      <c r="C286" s="721" t="s">
        <v>369</v>
      </c>
    </row>
    <row r="287" spans="1:3" x14ac:dyDescent="0.15">
      <c r="A287" s="720" t="s">
        <v>3418</v>
      </c>
      <c r="B287" s="720" t="s">
        <v>2869</v>
      </c>
      <c r="C287" s="721" t="s">
        <v>382</v>
      </c>
    </row>
    <row r="288" spans="1:3" x14ac:dyDescent="0.15">
      <c r="A288" s="720" t="s">
        <v>3420</v>
      </c>
      <c r="B288" s="720" t="s">
        <v>2869</v>
      </c>
      <c r="C288" s="721" t="s">
        <v>384</v>
      </c>
    </row>
    <row r="289" spans="1:3" x14ac:dyDescent="0.15">
      <c r="A289" s="720" t="s">
        <v>3422</v>
      </c>
      <c r="B289" s="720" t="s">
        <v>2869</v>
      </c>
      <c r="C289" s="721" t="s">
        <v>388</v>
      </c>
    </row>
    <row r="290" spans="1:3" x14ac:dyDescent="0.15">
      <c r="A290" s="720" t="s">
        <v>3424</v>
      </c>
      <c r="B290" s="720" t="s">
        <v>2869</v>
      </c>
      <c r="C290" s="721" t="s">
        <v>393</v>
      </c>
    </row>
    <row r="291" spans="1:3" x14ac:dyDescent="0.15">
      <c r="A291" s="720" t="s">
        <v>3426</v>
      </c>
      <c r="B291" s="720" t="s">
        <v>2869</v>
      </c>
      <c r="C291" s="721" t="s">
        <v>292</v>
      </c>
    </row>
    <row r="292" spans="1:3" x14ac:dyDescent="0.15">
      <c r="A292" s="720" t="s">
        <v>3428</v>
      </c>
      <c r="B292" s="720" t="s">
        <v>2869</v>
      </c>
      <c r="C292" s="721" t="s">
        <v>322</v>
      </c>
    </row>
    <row r="293" spans="1:3" x14ac:dyDescent="0.15">
      <c r="A293" s="720" t="s">
        <v>3430</v>
      </c>
      <c r="B293" s="720" t="s">
        <v>2869</v>
      </c>
      <c r="C293" s="721" t="s">
        <v>374</v>
      </c>
    </row>
    <row r="294" spans="1:3" x14ac:dyDescent="0.15">
      <c r="A294" s="720" t="s">
        <v>3432</v>
      </c>
      <c r="B294" s="720" t="s">
        <v>2869</v>
      </c>
      <c r="C294" s="721" t="s">
        <v>343</v>
      </c>
    </row>
    <row r="295" spans="1:3" x14ac:dyDescent="0.15">
      <c r="A295" s="720" t="s">
        <v>3434</v>
      </c>
      <c r="B295" s="720" t="s">
        <v>2869</v>
      </c>
      <c r="C295" s="721" t="s">
        <v>372</v>
      </c>
    </row>
    <row r="296" spans="1:3" x14ac:dyDescent="0.15">
      <c r="A296" s="720" t="s">
        <v>3436</v>
      </c>
      <c r="B296" s="720" t="s">
        <v>2869</v>
      </c>
      <c r="C296" s="721" t="s">
        <v>296</v>
      </c>
    </row>
    <row r="297" spans="1:3" x14ac:dyDescent="0.15">
      <c r="A297" s="720" t="s">
        <v>3438</v>
      </c>
      <c r="B297" s="720" t="s">
        <v>2869</v>
      </c>
      <c r="C297" s="721" t="s">
        <v>327</v>
      </c>
    </row>
    <row r="298" spans="1:3" x14ac:dyDescent="0.15">
      <c r="A298" s="720" t="s">
        <v>3440</v>
      </c>
      <c r="B298" s="720" t="s">
        <v>2869</v>
      </c>
      <c r="C298" s="721" t="s">
        <v>2160</v>
      </c>
    </row>
    <row r="299" spans="1:3" x14ac:dyDescent="0.15">
      <c r="A299" s="720" t="s">
        <v>3442</v>
      </c>
      <c r="B299" s="720" t="s">
        <v>2869</v>
      </c>
      <c r="C299" s="721" t="s">
        <v>287</v>
      </c>
    </row>
    <row r="300" spans="1:3" x14ac:dyDescent="0.15">
      <c r="A300" s="720" t="s">
        <v>3444</v>
      </c>
      <c r="B300" s="720" t="s">
        <v>2869</v>
      </c>
      <c r="C300" s="721" t="s">
        <v>357</v>
      </c>
    </row>
    <row r="301" spans="1:3" x14ac:dyDescent="0.15">
      <c r="A301" s="720" t="s">
        <v>3446</v>
      </c>
      <c r="B301" s="720" t="s">
        <v>2869</v>
      </c>
      <c r="C301" s="721" t="s">
        <v>4747</v>
      </c>
    </row>
    <row r="302" spans="1:3" x14ac:dyDescent="0.15">
      <c r="A302" s="720" t="s">
        <v>3448</v>
      </c>
      <c r="B302" s="720" t="s">
        <v>2869</v>
      </c>
      <c r="C302" s="721" t="s">
        <v>703</v>
      </c>
    </row>
    <row r="303" spans="1:3" x14ac:dyDescent="0.15">
      <c r="A303" s="720" t="s">
        <v>3450</v>
      </c>
      <c r="B303" s="720" t="s">
        <v>2869</v>
      </c>
      <c r="C303" s="721" t="s">
        <v>313</v>
      </c>
    </row>
    <row r="304" spans="1:3" x14ac:dyDescent="0.15">
      <c r="A304" s="720" t="s">
        <v>3452</v>
      </c>
      <c r="B304" s="720" t="s">
        <v>2869</v>
      </c>
      <c r="C304" s="721" t="s">
        <v>338</v>
      </c>
    </row>
    <row r="305" spans="1:3" x14ac:dyDescent="0.15">
      <c r="A305" s="720" t="s">
        <v>3454</v>
      </c>
      <c r="B305" s="720" t="s">
        <v>2869</v>
      </c>
      <c r="C305" s="721" t="s">
        <v>351</v>
      </c>
    </row>
    <row r="306" spans="1:3" x14ac:dyDescent="0.15">
      <c r="A306" s="720" t="s">
        <v>3456</v>
      </c>
      <c r="B306" s="720" t="s">
        <v>2869</v>
      </c>
      <c r="C306" s="721" t="s">
        <v>704</v>
      </c>
    </row>
    <row r="307" spans="1:3" x14ac:dyDescent="0.15">
      <c r="A307" s="720" t="s">
        <v>3458</v>
      </c>
      <c r="B307" s="720" t="s">
        <v>2869</v>
      </c>
      <c r="C307" s="721" t="s">
        <v>294</v>
      </c>
    </row>
    <row r="308" spans="1:3" x14ac:dyDescent="0.15">
      <c r="A308" s="720" t="s">
        <v>3460</v>
      </c>
      <c r="B308" s="720" t="s">
        <v>2869</v>
      </c>
      <c r="C308" s="721" t="s">
        <v>377</v>
      </c>
    </row>
    <row r="309" spans="1:3" x14ac:dyDescent="0.15">
      <c r="A309" s="720" t="s">
        <v>3462</v>
      </c>
      <c r="B309" s="720" t="s">
        <v>2869</v>
      </c>
      <c r="C309" s="721" t="s">
        <v>286</v>
      </c>
    </row>
    <row r="310" spans="1:3" x14ac:dyDescent="0.15">
      <c r="A310" s="720" t="s">
        <v>3464</v>
      </c>
      <c r="B310" s="720" t="s">
        <v>2869</v>
      </c>
      <c r="C310" s="721" t="s">
        <v>358</v>
      </c>
    </row>
    <row r="311" spans="1:3" x14ac:dyDescent="0.15">
      <c r="A311" s="720" t="s">
        <v>3466</v>
      </c>
      <c r="B311" s="720" t="s">
        <v>2869</v>
      </c>
      <c r="C311" s="721" t="s">
        <v>375</v>
      </c>
    </row>
    <row r="312" spans="1:3" x14ac:dyDescent="0.15">
      <c r="A312" s="720" t="s">
        <v>3468</v>
      </c>
      <c r="B312" s="720" t="s">
        <v>2869</v>
      </c>
      <c r="C312" s="721" t="s">
        <v>2464</v>
      </c>
    </row>
    <row r="313" spans="1:3" x14ac:dyDescent="0.15">
      <c r="A313" s="720" t="s">
        <v>3470</v>
      </c>
      <c r="B313" s="720" t="s">
        <v>2869</v>
      </c>
      <c r="C313" s="721" t="s">
        <v>301</v>
      </c>
    </row>
    <row r="314" spans="1:3" x14ac:dyDescent="0.15">
      <c r="A314" s="720" t="s">
        <v>3472</v>
      </c>
      <c r="B314" s="720" t="s">
        <v>2869</v>
      </c>
      <c r="C314" s="721" t="s">
        <v>336</v>
      </c>
    </row>
    <row r="315" spans="1:3" x14ac:dyDescent="0.15">
      <c r="A315" s="720" t="s">
        <v>3474</v>
      </c>
      <c r="B315" s="720" t="s">
        <v>2869</v>
      </c>
      <c r="C315" s="721" t="s">
        <v>344</v>
      </c>
    </row>
    <row r="316" spans="1:3" x14ac:dyDescent="0.15">
      <c r="A316" s="720" t="s">
        <v>3476</v>
      </c>
      <c r="B316" s="720" t="s">
        <v>2869</v>
      </c>
      <c r="C316" s="721" t="s">
        <v>402</v>
      </c>
    </row>
    <row r="317" spans="1:3" x14ac:dyDescent="0.15">
      <c r="A317" s="720" t="s">
        <v>3478</v>
      </c>
      <c r="B317" s="720" t="s">
        <v>2869</v>
      </c>
      <c r="C317" s="721" t="s">
        <v>2673</v>
      </c>
    </row>
    <row r="318" spans="1:3" x14ac:dyDescent="0.15">
      <c r="A318" s="720" t="s">
        <v>3480</v>
      </c>
      <c r="B318" s="720" t="s">
        <v>2869</v>
      </c>
      <c r="C318" s="721" t="s">
        <v>4748</v>
      </c>
    </row>
    <row r="319" spans="1:3" x14ac:dyDescent="0.15">
      <c r="A319" s="720" t="s">
        <v>3482</v>
      </c>
      <c r="B319" s="720" t="s">
        <v>2869</v>
      </c>
      <c r="C319" s="721" t="s">
        <v>4749</v>
      </c>
    </row>
    <row r="320" spans="1:3" x14ac:dyDescent="0.15">
      <c r="A320" s="720" t="s">
        <v>3484</v>
      </c>
      <c r="B320" s="720" t="s">
        <v>2869</v>
      </c>
      <c r="C320" s="721" t="s">
        <v>4750</v>
      </c>
    </row>
    <row r="321" spans="1:3" x14ac:dyDescent="0.15">
      <c r="A321" s="720" t="s">
        <v>3486</v>
      </c>
      <c r="B321" s="720" t="s">
        <v>2869</v>
      </c>
      <c r="C321" s="721" t="s">
        <v>333</v>
      </c>
    </row>
    <row r="322" spans="1:3" x14ac:dyDescent="0.15">
      <c r="A322" s="720" t="s">
        <v>3488</v>
      </c>
      <c r="B322" s="720" t="s">
        <v>2839</v>
      </c>
      <c r="C322" s="721" t="s">
        <v>34</v>
      </c>
    </row>
    <row r="323" spans="1:3" x14ac:dyDescent="0.15">
      <c r="A323" s="720" t="s">
        <v>3490</v>
      </c>
      <c r="B323" s="720" t="s">
        <v>2839</v>
      </c>
      <c r="C323" s="721" t="s">
        <v>85</v>
      </c>
    </row>
    <row r="324" spans="1:3" x14ac:dyDescent="0.15">
      <c r="A324" s="720" t="s">
        <v>3492</v>
      </c>
      <c r="B324" s="720" t="s">
        <v>2855</v>
      </c>
      <c r="C324" s="721" t="s">
        <v>110</v>
      </c>
    </row>
    <row r="325" spans="1:3" x14ac:dyDescent="0.15">
      <c r="A325" s="720" t="s">
        <v>3494</v>
      </c>
      <c r="B325" s="720" t="s">
        <v>2855</v>
      </c>
      <c r="C325" s="721" t="s">
        <v>109</v>
      </c>
    </row>
    <row r="326" spans="1:3" x14ac:dyDescent="0.15">
      <c r="A326" s="720" t="s">
        <v>4751</v>
      </c>
      <c r="B326" s="720" t="s">
        <v>2855</v>
      </c>
      <c r="C326" s="721" t="s">
        <v>4752</v>
      </c>
    </row>
    <row r="327" spans="1:3" x14ac:dyDescent="0.15">
      <c r="A327" s="720" t="s">
        <v>3496</v>
      </c>
      <c r="B327" s="720" t="s">
        <v>2869</v>
      </c>
      <c r="C327" s="721" t="s">
        <v>407</v>
      </c>
    </row>
    <row r="328" spans="1:3" x14ac:dyDescent="0.15">
      <c r="A328" s="720" t="s">
        <v>3498</v>
      </c>
      <c r="B328" s="720" t="s">
        <v>2869</v>
      </c>
      <c r="C328" s="721" t="s">
        <v>396</v>
      </c>
    </row>
    <row r="329" spans="1:3" x14ac:dyDescent="0.15">
      <c r="A329" s="720" t="s">
        <v>3500</v>
      </c>
      <c r="B329" s="720" t="s">
        <v>2869</v>
      </c>
      <c r="C329" s="721" t="s">
        <v>400</v>
      </c>
    </row>
    <row r="330" spans="1:3" x14ac:dyDescent="0.15">
      <c r="A330" s="720" t="s">
        <v>3502</v>
      </c>
      <c r="B330" s="720" t="s">
        <v>2869</v>
      </c>
      <c r="C330" s="721" t="s">
        <v>410</v>
      </c>
    </row>
    <row r="331" spans="1:3" x14ac:dyDescent="0.15">
      <c r="A331" s="720" t="s">
        <v>3504</v>
      </c>
      <c r="B331" s="720" t="s">
        <v>2869</v>
      </c>
      <c r="C331" s="721" t="s">
        <v>414</v>
      </c>
    </row>
    <row r="332" spans="1:3" x14ac:dyDescent="0.15">
      <c r="A332" s="720" t="s">
        <v>3506</v>
      </c>
      <c r="B332" s="720" t="s">
        <v>2869</v>
      </c>
      <c r="C332" s="721" t="s">
        <v>416</v>
      </c>
    </row>
    <row r="333" spans="1:3" x14ac:dyDescent="0.15">
      <c r="A333" s="720" t="s">
        <v>3508</v>
      </c>
      <c r="B333" s="720" t="s">
        <v>2869</v>
      </c>
      <c r="C333" s="721" t="s">
        <v>415</v>
      </c>
    </row>
    <row r="334" spans="1:3" x14ac:dyDescent="0.15">
      <c r="A334" s="720" t="s">
        <v>3510</v>
      </c>
      <c r="B334" s="720" t="s">
        <v>2869</v>
      </c>
      <c r="C334" s="721" t="s">
        <v>405</v>
      </c>
    </row>
    <row r="335" spans="1:3" x14ac:dyDescent="0.15">
      <c r="A335" s="720" t="s">
        <v>3512</v>
      </c>
      <c r="B335" s="720" t="s">
        <v>2869</v>
      </c>
      <c r="C335" s="721" t="s">
        <v>418</v>
      </c>
    </row>
    <row r="336" spans="1:3" x14ac:dyDescent="0.15">
      <c r="A336" s="720" t="s">
        <v>3514</v>
      </c>
      <c r="B336" s="720" t="s">
        <v>2869</v>
      </c>
      <c r="C336" s="721" t="s">
        <v>395</v>
      </c>
    </row>
    <row r="337" spans="1:3" x14ac:dyDescent="0.15">
      <c r="A337" s="720" t="s">
        <v>3516</v>
      </c>
      <c r="B337" s="720" t="s">
        <v>2869</v>
      </c>
      <c r="C337" s="721" t="s">
        <v>398</v>
      </c>
    </row>
    <row r="338" spans="1:3" x14ac:dyDescent="0.15">
      <c r="A338" s="720" t="s">
        <v>3518</v>
      </c>
      <c r="B338" s="720" t="s">
        <v>2869</v>
      </c>
      <c r="C338" s="721" t="s">
        <v>399</v>
      </c>
    </row>
    <row r="339" spans="1:3" x14ac:dyDescent="0.15">
      <c r="A339" s="720" t="s">
        <v>3520</v>
      </c>
      <c r="B339" s="720" t="s">
        <v>2869</v>
      </c>
      <c r="C339" s="721" t="s">
        <v>404</v>
      </c>
    </row>
    <row r="340" spans="1:3" x14ac:dyDescent="0.15">
      <c r="A340" s="720" t="s">
        <v>3522</v>
      </c>
      <c r="B340" s="720" t="s">
        <v>2869</v>
      </c>
      <c r="C340" s="721" t="s">
        <v>401</v>
      </c>
    </row>
    <row r="341" spans="1:3" x14ac:dyDescent="0.15">
      <c r="A341" s="720" t="s">
        <v>3524</v>
      </c>
      <c r="B341" s="720" t="s">
        <v>2869</v>
      </c>
      <c r="C341" s="721" t="s">
        <v>409</v>
      </c>
    </row>
    <row r="342" spans="1:3" x14ac:dyDescent="0.15">
      <c r="A342" s="720" t="s">
        <v>3526</v>
      </c>
      <c r="B342" s="720" t="s">
        <v>2869</v>
      </c>
      <c r="C342" s="721" t="s">
        <v>408</v>
      </c>
    </row>
    <row r="343" spans="1:3" x14ac:dyDescent="0.15">
      <c r="A343" s="720" t="s">
        <v>3528</v>
      </c>
      <c r="B343" s="720" t="s">
        <v>2869</v>
      </c>
      <c r="C343" s="721" t="s">
        <v>397</v>
      </c>
    </row>
    <row r="344" spans="1:3" x14ac:dyDescent="0.15">
      <c r="A344" s="720" t="s">
        <v>3530</v>
      </c>
      <c r="B344" s="720" t="s">
        <v>2869</v>
      </c>
      <c r="C344" s="721" t="s">
        <v>406</v>
      </c>
    </row>
    <row r="345" spans="1:3" x14ac:dyDescent="0.15">
      <c r="A345" s="720" t="s">
        <v>3532</v>
      </c>
      <c r="B345" s="720" t="s">
        <v>2869</v>
      </c>
      <c r="C345" s="721" t="s">
        <v>412</v>
      </c>
    </row>
    <row r="346" spans="1:3" x14ac:dyDescent="0.15">
      <c r="A346" s="720" t="s">
        <v>3534</v>
      </c>
      <c r="B346" s="720" t="s">
        <v>2869</v>
      </c>
      <c r="C346" s="721" t="s">
        <v>413</v>
      </c>
    </row>
    <row r="347" spans="1:3" x14ac:dyDescent="0.15">
      <c r="A347" s="720" t="s">
        <v>3536</v>
      </c>
      <c r="B347" s="720" t="s">
        <v>2869</v>
      </c>
      <c r="C347" s="721" t="s">
        <v>403</v>
      </c>
    </row>
    <row r="348" spans="1:3" x14ac:dyDescent="0.15">
      <c r="A348" s="720" t="s">
        <v>3538</v>
      </c>
      <c r="B348" s="720" t="s">
        <v>2869</v>
      </c>
      <c r="C348" s="721" t="s">
        <v>411</v>
      </c>
    </row>
    <row r="349" spans="1:3" x14ac:dyDescent="0.15">
      <c r="A349" s="720" t="s">
        <v>3540</v>
      </c>
      <c r="B349" s="720" t="s">
        <v>2869</v>
      </c>
      <c r="C349" s="721" t="s">
        <v>417</v>
      </c>
    </row>
    <row r="350" spans="1:3" x14ac:dyDescent="0.15">
      <c r="A350" s="720" t="s">
        <v>3542</v>
      </c>
      <c r="B350" s="720" t="s">
        <v>2869</v>
      </c>
      <c r="C350" s="721" t="s">
        <v>4753</v>
      </c>
    </row>
    <row r="351" spans="1:3" x14ac:dyDescent="0.15">
      <c r="A351" s="720" t="s">
        <v>3544</v>
      </c>
      <c r="B351" s="720" t="s">
        <v>2869</v>
      </c>
      <c r="C351" s="721" t="s">
        <v>4754</v>
      </c>
    </row>
    <row r="352" spans="1:3" s="726" customFormat="1" x14ac:dyDescent="0.15">
      <c r="A352" s="720" t="s">
        <v>3546</v>
      </c>
      <c r="B352" s="720" t="s">
        <v>2869</v>
      </c>
      <c r="C352" s="721" t="s">
        <v>4755</v>
      </c>
    </row>
    <row r="353" spans="1:3" x14ac:dyDescent="0.15">
      <c r="A353" s="720" t="s">
        <v>3548</v>
      </c>
      <c r="B353" s="720" t="s">
        <v>2869</v>
      </c>
      <c r="C353" s="721" t="s">
        <v>4756</v>
      </c>
    </row>
    <row r="354" spans="1:3" x14ac:dyDescent="0.15">
      <c r="A354" s="720" t="s">
        <v>3551</v>
      </c>
      <c r="B354" s="720" t="s">
        <v>2839</v>
      </c>
      <c r="C354" s="721" t="s">
        <v>35</v>
      </c>
    </row>
    <row r="355" spans="1:3" x14ac:dyDescent="0.15">
      <c r="A355" s="720" t="s">
        <v>3553</v>
      </c>
      <c r="B355" s="720" t="s">
        <v>2839</v>
      </c>
      <c r="C355" s="721" t="s">
        <v>36</v>
      </c>
    </row>
    <row r="356" spans="1:3" x14ac:dyDescent="0.15">
      <c r="A356" s="720" t="s">
        <v>3555</v>
      </c>
      <c r="B356" s="720" t="s">
        <v>2839</v>
      </c>
      <c r="C356" s="721" t="s">
        <v>37</v>
      </c>
    </row>
    <row r="357" spans="1:3" x14ac:dyDescent="0.15">
      <c r="A357" s="720" t="s">
        <v>3557</v>
      </c>
      <c r="B357" s="720" t="s">
        <v>2855</v>
      </c>
      <c r="C357" s="721" t="s">
        <v>113</v>
      </c>
    </row>
    <row r="358" spans="1:3" x14ac:dyDescent="0.15">
      <c r="A358" s="720" t="s">
        <v>3559</v>
      </c>
      <c r="B358" s="720" t="s">
        <v>2855</v>
      </c>
      <c r="C358" s="721" t="s">
        <v>112</v>
      </c>
    </row>
    <row r="359" spans="1:3" x14ac:dyDescent="0.15">
      <c r="A359" s="720" t="s">
        <v>3561</v>
      </c>
      <c r="B359" s="720" t="s">
        <v>2855</v>
      </c>
      <c r="C359" s="721" t="s">
        <v>4757</v>
      </c>
    </row>
    <row r="360" spans="1:3" x14ac:dyDescent="0.15">
      <c r="A360" s="720" t="s">
        <v>3563</v>
      </c>
      <c r="B360" s="720" t="s">
        <v>2855</v>
      </c>
      <c r="C360" s="721" t="s">
        <v>4758</v>
      </c>
    </row>
    <row r="361" spans="1:3" x14ac:dyDescent="0.15">
      <c r="A361" s="720" t="s">
        <v>3566</v>
      </c>
      <c r="B361" s="720" t="s">
        <v>2869</v>
      </c>
      <c r="C361" s="721" t="s">
        <v>422</v>
      </c>
    </row>
    <row r="362" spans="1:3" x14ac:dyDescent="0.15">
      <c r="A362" s="720" t="s">
        <v>3568</v>
      </c>
      <c r="B362" s="720" t="s">
        <v>2869</v>
      </c>
      <c r="C362" s="721" t="s">
        <v>423</v>
      </c>
    </row>
    <row r="363" spans="1:3" x14ac:dyDescent="0.15">
      <c r="A363" s="720" t="s">
        <v>3570</v>
      </c>
      <c r="B363" s="720" t="s">
        <v>2869</v>
      </c>
      <c r="C363" s="721" t="s">
        <v>428</v>
      </c>
    </row>
    <row r="364" spans="1:3" x14ac:dyDescent="0.15">
      <c r="A364" s="720" t="s">
        <v>3572</v>
      </c>
      <c r="B364" s="720" t="s">
        <v>2869</v>
      </c>
      <c r="C364" s="721" t="s">
        <v>425</v>
      </c>
    </row>
    <row r="365" spans="1:3" x14ac:dyDescent="0.15">
      <c r="A365" s="720" t="s">
        <v>3574</v>
      </c>
      <c r="B365" s="720" t="s">
        <v>2869</v>
      </c>
      <c r="C365" s="721" t="s">
        <v>424</v>
      </c>
    </row>
    <row r="366" spans="1:3" x14ac:dyDescent="0.15">
      <c r="A366" s="720" t="s">
        <v>3576</v>
      </c>
      <c r="B366" s="720" t="s">
        <v>2869</v>
      </c>
      <c r="C366" s="721" t="s">
        <v>426</v>
      </c>
    </row>
    <row r="367" spans="1:3" x14ac:dyDescent="0.15">
      <c r="A367" s="720" t="s">
        <v>3578</v>
      </c>
      <c r="B367" s="720" t="s">
        <v>2869</v>
      </c>
      <c r="C367" s="721" t="s">
        <v>419</v>
      </c>
    </row>
    <row r="368" spans="1:3" x14ac:dyDescent="0.15">
      <c r="A368" s="720" t="s">
        <v>3580</v>
      </c>
      <c r="B368" s="720" t="s">
        <v>2869</v>
      </c>
      <c r="C368" s="721" t="s">
        <v>429</v>
      </c>
    </row>
    <row r="369" spans="1:3" x14ac:dyDescent="0.15">
      <c r="A369" s="720" t="s">
        <v>3582</v>
      </c>
      <c r="B369" s="720" t="s">
        <v>2869</v>
      </c>
      <c r="C369" s="721" t="s">
        <v>420</v>
      </c>
    </row>
    <row r="370" spans="1:3" x14ac:dyDescent="0.15">
      <c r="A370" s="720" t="s">
        <v>3584</v>
      </c>
      <c r="B370" s="720" t="s">
        <v>2869</v>
      </c>
      <c r="C370" s="721" t="s">
        <v>427</v>
      </c>
    </row>
    <row r="371" spans="1:3" x14ac:dyDescent="0.15">
      <c r="A371" s="720" t="s">
        <v>3586</v>
      </c>
      <c r="B371" s="720" t="s">
        <v>2869</v>
      </c>
      <c r="C371" s="721" t="s">
        <v>421</v>
      </c>
    </row>
    <row r="372" spans="1:3" x14ac:dyDescent="0.15">
      <c r="A372" s="720" t="s">
        <v>3588</v>
      </c>
      <c r="B372" s="720" t="s">
        <v>2869</v>
      </c>
      <c r="C372" s="721" t="s">
        <v>430</v>
      </c>
    </row>
    <row r="373" spans="1:3" x14ac:dyDescent="0.15">
      <c r="A373" s="720" t="s">
        <v>3590</v>
      </c>
      <c r="B373" s="720" t="s">
        <v>2869</v>
      </c>
      <c r="C373" s="721" t="s">
        <v>4759</v>
      </c>
    </row>
    <row r="374" spans="1:3" x14ac:dyDescent="0.15">
      <c r="A374" s="720" t="s">
        <v>3592</v>
      </c>
      <c r="B374" s="720" t="s">
        <v>2869</v>
      </c>
      <c r="C374" s="721" t="s">
        <v>4760</v>
      </c>
    </row>
    <row r="375" spans="1:3" x14ac:dyDescent="0.15">
      <c r="A375" s="720" t="s">
        <v>3594</v>
      </c>
      <c r="B375" s="720" t="s">
        <v>2839</v>
      </c>
      <c r="C375" s="721" t="s">
        <v>38</v>
      </c>
    </row>
    <row r="376" spans="1:3" x14ac:dyDescent="0.15">
      <c r="A376" s="720" t="s">
        <v>3596</v>
      </c>
      <c r="B376" s="720" t="s">
        <v>2855</v>
      </c>
      <c r="C376" s="721" t="s">
        <v>114</v>
      </c>
    </row>
    <row r="377" spans="1:3" x14ac:dyDescent="0.15">
      <c r="A377" s="720" t="s">
        <v>3598</v>
      </c>
      <c r="B377" s="720" t="s">
        <v>2869</v>
      </c>
      <c r="C377" s="721" t="s">
        <v>431</v>
      </c>
    </row>
    <row r="378" spans="1:3" x14ac:dyDescent="0.15">
      <c r="A378" s="720" t="s">
        <v>3600</v>
      </c>
      <c r="B378" s="720" t="s">
        <v>2869</v>
      </c>
      <c r="C378" s="721" t="s">
        <v>433</v>
      </c>
    </row>
    <row r="379" spans="1:3" x14ac:dyDescent="0.15">
      <c r="A379" s="720" t="s">
        <v>3602</v>
      </c>
      <c r="B379" s="720" t="s">
        <v>2869</v>
      </c>
      <c r="C379" s="721" t="s">
        <v>432</v>
      </c>
    </row>
    <row r="380" spans="1:3" x14ac:dyDescent="0.15">
      <c r="A380" s="720" t="s">
        <v>3604</v>
      </c>
      <c r="B380" s="720" t="s">
        <v>2839</v>
      </c>
      <c r="C380" s="721" t="s">
        <v>39</v>
      </c>
    </row>
    <row r="381" spans="1:3" x14ac:dyDescent="0.15">
      <c r="A381" s="720" t="s">
        <v>3606</v>
      </c>
      <c r="B381" s="720" t="s">
        <v>2839</v>
      </c>
      <c r="C381" s="721" t="s">
        <v>86</v>
      </c>
    </row>
    <row r="382" spans="1:3" x14ac:dyDescent="0.15">
      <c r="A382" s="720" t="s">
        <v>3608</v>
      </c>
      <c r="B382" s="720" t="s">
        <v>2855</v>
      </c>
      <c r="C382" s="721" t="s">
        <v>4761</v>
      </c>
    </row>
    <row r="383" spans="1:3" x14ac:dyDescent="0.15">
      <c r="A383" s="720" t="s">
        <v>3610</v>
      </c>
      <c r="B383" s="720" t="s">
        <v>2855</v>
      </c>
      <c r="C383" s="721" t="s">
        <v>115</v>
      </c>
    </row>
    <row r="384" spans="1:3" x14ac:dyDescent="0.15">
      <c r="A384" s="720" t="s">
        <v>3612</v>
      </c>
      <c r="B384" s="720" t="s">
        <v>2855</v>
      </c>
      <c r="C384" s="721" t="s">
        <v>117</v>
      </c>
    </row>
    <row r="385" spans="1:3" x14ac:dyDescent="0.15">
      <c r="A385" s="720" t="s">
        <v>3614</v>
      </c>
      <c r="B385" s="720" t="s">
        <v>2855</v>
      </c>
      <c r="C385" s="721" t="s">
        <v>116</v>
      </c>
    </row>
    <row r="386" spans="1:3" x14ac:dyDescent="0.15">
      <c r="A386" s="720" t="s">
        <v>3616</v>
      </c>
      <c r="B386" s="720" t="s">
        <v>2869</v>
      </c>
      <c r="C386" s="721" t="s">
        <v>437</v>
      </c>
    </row>
    <row r="387" spans="1:3" x14ac:dyDescent="0.15">
      <c r="A387" s="720" t="s">
        <v>3618</v>
      </c>
      <c r="B387" s="720" t="s">
        <v>2869</v>
      </c>
      <c r="C387" s="721" t="s">
        <v>436</v>
      </c>
    </row>
    <row r="388" spans="1:3" x14ac:dyDescent="0.15">
      <c r="A388" s="720" t="s">
        <v>3620</v>
      </c>
      <c r="B388" s="720" t="s">
        <v>2869</v>
      </c>
      <c r="C388" s="721" t="s">
        <v>434</v>
      </c>
    </row>
    <row r="389" spans="1:3" x14ac:dyDescent="0.15">
      <c r="A389" s="720" t="s">
        <v>3622</v>
      </c>
      <c r="B389" s="720" t="s">
        <v>2869</v>
      </c>
      <c r="C389" s="721" t="s">
        <v>439</v>
      </c>
    </row>
    <row r="390" spans="1:3" x14ac:dyDescent="0.15">
      <c r="A390" s="720" t="s">
        <v>3624</v>
      </c>
      <c r="B390" s="720" t="s">
        <v>2869</v>
      </c>
      <c r="C390" s="721" t="s">
        <v>435</v>
      </c>
    </row>
    <row r="391" spans="1:3" x14ac:dyDescent="0.15">
      <c r="A391" s="720" t="s">
        <v>3626</v>
      </c>
      <c r="B391" s="720" t="s">
        <v>2869</v>
      </c>
      <c r="C391" s="721" t="s">
        <v>438</v>
      </c>
    </row>
    <row r="392" spans="1:3" x14ac:dyDescent="0.15">
      <c r="A392" s="720" t="s">
        <v>3628</v>
      </c>
      <c r="B392" s="720" t="s">
        <v>2869</v>
      </c>
      <c r="C392" s="721" t="s">
        <v>440</v>
      </c>
    </row>
    <row r="393" spans="1:3" x14ac:dyDescent="0.15">
      <c r="A393" s="720" t="s">
        <v>3630</v>
      </c>
      <c r="B393" s="720" t="s">
        <v>2839</v>
      </c>
      <c r="C393" s="721" t="s">
        <v>40</v>
      </c>
    </row>
    <row r="394" spans="1:3" x14ac:dyDescent="0.15">
      <c r="A394" s="720" t="s">
        <v>3632</v>
      </c>
      <c r="B394" s="720" t="s">
        <v>2855</v>
      </c>
      <c r="C394" s="721" t="s">
        <v>118</v>
      </c>
    </row>
    <row r="395" spans="1:3" x14ac:dyDescent="0.15">
      <c r="A395" s="720" t="s">
        <v>3634</v>
      </c>
      <c r="B395" s="720" t="s">
        <v>2855</v>
      </c>
      <c r="C395" s="721" t="s">
        <v>4762</v>
      </c>
    </row>
    <row r="396" spans="1:3" x14ac:dyDescent="0.15">
      <c r="A396" s="720" t="s">
        <v>3636</v>
      </c>
      <c r="B396" s="720" t="s">
        <v>2869</v>
      </c>
      <c r="C396" s="721" t="s">
        <v>442</v>
      </c>
    </row>
    <row r="397" spans="1:3" x14ac:dyDescent="0.15">
      <c r="A397" s="720" t="s">
        <v>3638</v>
      </c>
      <c r="B397" s="720" t="s">
        <v>2869</v>
      </c>
      <c r="C397" s="721" t="s">
        <v>441</v>
      </c>
    </row>
    <row r="398" spans="1:3" x14ac:dyDescent="0.15">
      <c r="A398" s="720" t="s">
        <v>3640</v>
      </c>
      <c r="B398" s="720" t="s">
        <v>2869</v>
      </c>
      <c r="C398" s="721" t="s">
        <v>4763</v>
      </c>
    </row>
    <row r="399" spans="1:3" x14ac:dyDescent="0.15">
      <c r="A399" s="720" t="s">
        <v>3642</v>
      </c>
      <c r="B399" s="720" t="s">
        <v>2839</v>
      </c>
      <c r="C399" s="721" t="s">
        <v>41</v>
      </c>
    </row>
    <row r="400" spans="1:3" x14ac:dyDescent="0.15">
      <c r="A400" s="720" t="s">
        <v>3644</v>
      </c>
      <c r="B400" s="720" t="s">
        <v>2855</v>
      </c>
      <c r="C400" s="721" t="s">
        <v>119</v>
      </c>
    </row>
    <row r="401" spans="1:3" x14ac:dyDescent="0.15">
      <c r="A401" s="720" t="s">
        <v>3646</v>
      </c>
      <c r="B401" s="720" t="s">
        <v>2855</v>
      </c>
      <c r="C401" s="721" t="s">
        <v>120</v>
      </c>
    </row>
    <row r="402" spans="1:3" x14ac:dyDescent="0.15">
      <c r="A402" s="720" t="s">
        <v>3648</v>
      </c>
      <c r="B402" s="720" t="s">
        <v>2869</v>
      </c>
      <c r="C402" s="721" t="s">
        <v>446</v>
      </c>
    </row>
    <row r="403" spans="1:3" x14ac:dyDescent="0.15">
      <c r="A403" s="720" t="s">
        <v>3650</v>
      </c>
      <c r="B403" s="720" t="s">
        <v>2869</v>
      </c>
      <c r="C403" s="721" t="s">
        <v>444</v>
      </c>
    </row>
    <row r="404" spans="1:3" x14ac:dyDescent="0.15">
      <c r="A404" s="720" t="s">
        <v>3652</v>
      </c>
      <c r="B404" s="720" t="s">
        <v>2869</v>
      </c>
      <c r="C404" s="721" t="s">
        <v>445</v>
      </c>
    </row>
    <row r="405" spans="1:3" x14ac:dyDescent="0.15">
      <c r="A405" s="720" t="s">
        <v>3654</v>
      </c>
      <c r="B405" s="720" t="s">
        <v>2869</v>
      </c>
      <c r="C405" s="721" t="s">
        <v>443</v>
      </c>
    </row>
    <row r="406" spans="1:3" x14ac:dyDescent="0.15">
      <c r="A406" s="720" t="s">
        <v>3656</v>
      </c>
      <c r="B406" s="720" t="s">
        <v>2839</v>
      </c>
      <c r="C406" s="721" t="s">
        <v>42</v>
      </c>
    </row>
    <row r="407" spans="1:3" x14ac:dyDescent="0.15">
      <c r="A407" s="720" t="s">
        <v>3658</v>
      </c>
      <c r="B407" s="720" t="s">
        <v>2855</v>
      </c>
      <c r="C407" s="721" t="s">
        <v>2784</v>
      </c>
    </row>
    <row r="408" spans="1:3" x14ac:dyDescent="0.15">
      <c r="A408" s="720" t="s">
        <v>3660</v>
      </c>
      <c r="B408" s="720" t="s">
        <v>2855</v>
      </c>
      <c r="C408" s="721" t="s">
        <v>4764</v>
      </c>
    </row>
    <row r="409" spans="1:3" x14ac:dyDescent="0.15">
      <c r="A409" s="720" t="s">
        <v>3662</v>
      </c>
      <c r="B409" s="720" t="s">
        <v>2855</v>
      </c>
      <c r="C409" s="721" t="s">
        <v>121</v>
      </c>
    </row>
    <row r="410" spans="1:3" x14ac:dyDescent="0.15">
      <c r="A410" s="720" t="s">
        <v>3664</v>
      </c>
      <c r="B410" s="720" t="s">
        <v>2855</v>
      </c>
      <c r="C410" s="721" t="s">
        <v>449</v>
      </c>
    </row>
    <row r="411" spans="1:3" x14ac:dyDescent="0.15">
      <c r="A411" s="720" t="s">
        <v>3666</v>
      </c>
      <c r="B411" s="720" t="s">
        <v>2869</v>
      </c>
      <c r="C411" s="721" t="s">
        <v>451</v>
      </c>
    </row>
    <row r="412" spans="1:3" x14ac:dyDescent="0.15">
      <c r="A412" s="720" t="s">
        <v>3668</v>
      </c>
      <c r="B412" s="720" t="s">
        <v>2869</v>
      </c>
      <c r="C412" s="721" t="s">
        <v>450</v>
      </c>
    </row>
    <row r="413" spans="1:3" x14ac:dyDescent="0.15">
      <c r="A413" s="720" t="s">
        <v>3670</v>
      </c>
      <c r="B413" s="720" t="s">
        <v>2869</v>
      </c>
      <c r="C413" s="721" t="s">
        <v>448</v>
      </c>
    </row>
    <row r="414" spans="1:3" x14ac:dyDescent="0.15">
      <c r="A414" s="720" t="s">
        <v>3672</v>
      </c>
      <c r="B414" s="720" t="s">
        <v>2869</v>
      </c>
      <c r="C414" s="721" t="s">
        <v>447</v>
      </c>
    </row>
    <row r="415" spans="1:3" x14ac:dyDescent="0.15">
      <c r="A415" s="720" t="s">
        <v>3674</v>
      </c>
      <c r="B415" s="720" t="s">
        <v>2869</v>
      </c>
      <c r="C415" s="721" t="s">
        <v>4765</v>
      </c>
    </row>
    <row r="416" spans="1:3" x14ac:dyDescent="0.15">
      <c r="A416" s="720" t="s">
        <v>3676</v>
      </c>
      <c r="B416" s="720" t="s">
        <v>4766</v>
      </c>
      <c r="C416" s="721" t="s">
        <v>4767</v>
      </c>
    </row>
    <row r="417" spans="1:3" x14ac:dyDescent="0.15">
      <c r="A417" s="720" t="s">
        <v>3679</v>
      </c>
      <c r="B417" s="720" t="s">
        <v>2839</v>
      </c>
      <c r="C417" s="721" t="s">
        <v>43</v>
      </c>
    </row>
    <row r="418" spans="1:3" x14ac:dyDescent="0.15">
      <c r="A418" s="720" t="s">
        <v>3681</v>
      </c>
      <c r="B418" s="720" t="s">
        <v>2855</v>
      </c>
      <c r="C418" s="721" t="s">
        <v>123</v>
      </c>
    </row>
    <row r="419" spans="1:3" x14ac:dyDescent="0.15">
      <c r="A419" s="720" t="s">
        <v>3683</v>
      </c>
      <c r="B419" s="720" t="s">
        <v>2855</v>
      </c>
      <c r="C419" s="721" t="s">
        <v>122</v>
      </c>
    </row>
    <row r="420" spans="1:3" x14ac:dyDescent="0.15">
      <c r="A420" s="720" t="s">
        <v>3685</v>
      </c>
      <c r="B420" s="720" t="s">
        <v>2855</v>
      </c>
      <c r="C420" s="721" t="s">
        <v>124</v>
      </c>
    </row>
    <row r="421" spans="1:3" x14ac:dyDescent="0.15">
      <c r="A421" s="720" t="s">
        <v>3687</v>
      </c>
      <c r="B421" s="720" t="s">
        <v>2869</v>
      </c>
      <c r="C421" s="721" t="s">
        <v>456</v>
      </c>
    </row>
    <row r="422" spans="1:3" x14ac:dyDescent="0.15">
      <c r="A422" s="720" t="s">
        <v>3689</v>
      </c>
      <c r="B422" s="720" t="s">
        <v>2869</v>
      </c>
      <c r="C422" s="721" t="s">
        <v>4768</v>
      </c>
    </row>
    <row r="423" spans="1:3" x14ac:dyDescent="0.15">
      <c r="A423" s="720" t="s">
        <v>3691</v>
      </c>
      <c r="B423" s="720" t="s">
        <v>2869</v>
      </c>
      <c r="C423" s="721" t="s">
        <v>454</v>
      </c>
    </row>
    <row r="424" spans="1:3" x14ac:dyDescent="0.15">
      <c r="A424" s="720" t="s">
        <v>3693</v>
      </c>
      <c r="B424" s="720" t="s">
        <v>2869</v>
      </c>
      <c r="C424" s="721" t="s">
        <v>452</v>
      </c>
    </row>
    <row r="425" spans="1:3" x14ac:dyDescent="0.15">
      <c r="A425" s="720" t="s">
        <v>3695</v>
      </c>
      <c r="B425" s="720" t="s">
        <v>2869</v>
      </c>
      <c r="C425" s="721" t="s">
        <v>455</v>
      </c>
    </row>
    <row r="426" spans="1:3" x14ac:dyDescent="0.15">
      <c r="A426" s="720" t="s">
        <v>3697</v>
      </c>
      <c r="B426" s="720" t="s">
        <v>2869</v>
      </c>
      <c r="C426" s="721" t="s">
        <v>458</v>
      </c>
    </row>
    <row r="427" spans="1:3" x14ac:dyDescent="0.15">
      <c r="A427" s="720" t="s">
        <v>3699</v>
      </c>
      <c r="B427" s="720" t="s">
        <v>2869</v>
      </c>
      <c r="C427" s="721" t="s">
        <v>457</v>
      </c>
    </row>
    <row r="428" spans="1:3" x14ac:dyDescent="0.15">
      <c r="A428" s="720" t="s">
        <v>3701</v>
      </c>
      <c r="B428" s="720" t="s">
        <v>2869</v>
      </c>
      <c r="C428" s="721" t="s">
        <v>453</v>
      </c>
    </row>
    <row r="429" spans="1:3" x14ac:dyDescent="0.15">
      <c r="A429" s="720" t="s">
        <v>3703</v>
      </c>
      <c r="B429" s="720" t="s">
        <v>2869</v>
      </c>
      <c r="C429" s="721" t="s">
        <v>4769</v>
      </c>
    </row>
    <row r="430" spans="1:3" x14ac:dyDescent="0.15">
      <c r="A430" s="720" t="s">
        <v>3705</v>
      </c>
      <c r="B430" s="720" t="s">
        <v>2839</v>
      </c>
      <c r="C430" s="721" t="s">
        <v>44</v>
      </c>
    </row>
    <row r="431" spans="1:3" x14ac:dyDescent="0.15">
      <c r="A431" s="720" t="s">
        <v>3707</v>
      </c>
      <c r="B431" s="720" t="s">
        <v>2839</v>
      </c>
      <c r="C431" s="721" t="s">
        <v>45</v>
      </c>
    </row>
    <row r="432" spans="1:3" x14ac:dyDescent="0.15">
      <c r="A432" s="720" t="s">
        <v>3709</v>
      </c>
      <c r="B432" s="720" t="s">
        <v>2855</v>
      </c>
      <c r="C432" s="721" t="s">
        <v>125</v>
      </c>
    </row>
    <row r="433" spans="1:3" x14ac:dyDescent="0.15">
      <c r="A433" s="720" t="s">
        <v>3711</v>
      </c>
      <c r="B433" s="720" t="s">
        <v>2855</v>
      </c>
      <c r="C433" s="721" t="s">
        <v>126</v>
      </c>
    </row>
    <row r="434" spans="1:3" x14ac:dyDescent="0.15">
      <c r="A434" s="720" t="s">
        <v>3713</v>
      </c>
      <c r="B434" s="720" t="s">
        <v>2855</v>
      </c>
      <c r="C434" s="721" t="s">
        <v>3714</v>
      </c>
    </row>
    <row r="435" spans="1:3" x14ac:dyDescent="0.15">
      <c r="A435" s="720" t="s">
        <v>3716</v>
      </c>
      <c r="B435" s="720" t="s">
        <v>2869</v>
      </c>
      <c r="C435" s="721" t="s">
        <v>466</v>
      </c>
    </row>
    <row r="436" spans="1:3" x14ac:dyDescent="0.15">
      <c r="A436" s="720" t="s">
        <v>3718</v>
      </c>
      <c r="B436" s="720" t="s">
        <v>2869</v>
      </c>
      <c r="C436" s="721" t="s">
        <v>461</v>
      </c>
    </row>
    <row r="437" spans="1:3" x14ac:dyDescent="0.15">
      <c r="A437" s="720" t="s">
        <v>3720</v>
      </c>
      <c r="B437" s="720" t="s">
        <v>2869</v>
      </c>
      <c r="C437" s="721" t="s">
        <v>465</v>
      </c>
    </row>
    <row r="438" spans="1:3" x14ac:dyDescent="0.15">
      <c r="A438" s="720" t="s">
        <v>3722</v>
      </c>
      <c r="B438" s="720" t="s">
        <v>2869</v>
      </c>
      <c r="C438" s="721" t="s">
        <v>459</v>
      </c>
    </row>
    <row r="439" spans="1:3" x14ac:dyDescent="0.15">
      <c r="A439" s="720" t="s">
        <v>3724</v>
      </c>
      <c r="B439" s="720" t="s">
        <v>2869</v>
      </c>
      <c r="C439" s="721" t="s">
        <v>464</v>
      </c>
    </row>
    <row r="440" spans="1:3" x14ac:dyDescent="0.15">
      <c r="A440" s="720" t="s">
        <v>3726</v>
      </c>
      <c r="B440" s="720" t="s">
        <v>2869</v>
      </c>
      <c r="C440" s="721" t="s">
        <v>462</v>
      </c>
    </row>
    <row r="441" spans="1:3" x14ac:dyDescent="0.15">
      <c r="A441" s="720" t="s">
        <v>3728</v>
      </c>
      <c r="B441" s="720" t="s">
        <v>2869</v>
      </c>
      <c r="C441" s="721" t="s">
        <v>463</v>
      </c>
    </row>
    <row r="442" spans="1:3" x14ac:dyDescent="0.15">
      <c r="A442" s="720" t="s">
        <v>3730</v>
      </c>
      <c r="B442" s="720" t="s">
        <v>2869</v>
      </c>
      <c r="C442" s="721" t="s">
        <v>460</v>
      </c>
    </row>
    <row r="443" spans="1:3" x14ac:dyDescent="0.15">
      <c r="A443" s="720" t="s">
        <v>3732</v>
      </c>
      <c r="B443" s="720" t="s">
        <v>2839</v>
      </c>
      <c r="C443" s="721" t="s">
        <v>46</v>
      </c>
    </row>
    <row r="444" spans="1:3" x14ac:dyDescent="0.15">
      <c r="A444" s="720" t="s">
        <v>3734</v>
      </c>
      <c r="B444" s="720" t="s">
        <v>2839</v>
      </c>
      <c r="C444" s="721" t="s">
        <v>48</v>
      </c>
    </row>
    <row r="445" spans="1:3" x14ac:dyDescent="0.15">
      <c r="A445" s="720" t="s">
        <v>3736</v>
      </c>
      <c r="B445" s="720" t="s">
        <v>2839</v>
      </c>
      <c r="C445" s="721" t="s">
        <v>47</v>
      </c>
    </row>
    <row r="446" spans="1:3" x14ac:dyDescent="0.15">
      <c r="A446" s="720" t="s">
        <v>3738</v>
      </c>
      <c r="B446" s="720" t="s">
        <v>2839</v>
      </c>
      <c r="C446" s="721" t="s">
        <v>49</v>
      </c>
    </row>
    <row r="447" spans="1:3" x14ac:dyDescent="0.15">
      <c r="A447" s="720" t="s">
        <v>3740</v>
      </c>
      <c r="B447" s="720" t="s">
        <v>2855</v>
      </c>
      <c r="C447" s="721" t="s">
        <v>129</v>
      </c>
    </row>
    <row r="448" spans="1:3" x14ac:dyDescent="0.15">
      <c r="A448" s="720" t="s">
        <v>3742</v>
      </c>
      <c r="B448" s="720" t="s">
        <v>2855</v>
      </c>
      <c r="C448" s="721" t="s">
        <v>128</v>
      </c>
    </row>
    <row r="449" spans="1:3" x14ac:dyDescent="0.15">
      <c r="A449" s="720" t="s">
        <v>3744</v>
      </c>
      <c r="B449" s="720" t="s">
        <v>2855</v>
      </c>
      <c r="C449" s="721" t="s">
        <v>127</v>
      </c>
    </row>
    <row r="450" spans="1:3" x14ac:dyDescent="0.15">
      <c r="A450" s="720" t="s">
        <v>3746</v>
      </c>
      <c r="B450" s="720" t="s">
        <v>2869</v>
      </c>
      <c r="C450" s="721" t="s">
        <v>471</v>
      </c>
    </row>
    <row r="451" spans="1:3" x14ac:dyDescent="0.15">
      <c r="A451" s="720" t="s">
        <v>3748</v>
      </c>
      <c r="B451" s="720" t="s">
        <v>2869</v>
      </c>
      <c r="C451" s="721" t="s">
        <v>497</v>
      </c>
    </row>
    <row r="452" spans="1:3" x14ac:dyDescent="0.15">
      <c r="A452" s="720" t="s">
        <v>3750</v>
      </c>
      <c r="B452" s="720" t="s">
        <v>2869</v>
      </c>
      <c r="C452" s="721" t="s">
        <v>505</v>
      </c>
    </row>
    <row r="453" spans="1:3" x14ac:dyDescent="0.15">
      <c r="A453" s="720" t="s">
        <v>3752</v>
      </c>
      <c r="B453" s="720" t="s">
        <v>2869</v>
      </c>
      <c r="C453" s="721" t="s">
        <v>501</v>
      </c>
    </row>
    <row r="454" spans="1:3" x14ac:dyDescent="0.15">
      <c r="A454" s="720" t="s">
        <v>3754</v>
      </c>
      <c r="B454" s="720" t="s">
        <v>2869</v>
      </c>
      <c r="C454" s="721" t="s">
        <v>477</v>
      </c>
    </row>
    <row r="455" spans="1:3" x14ac:dyDescent="0.15">
      <c r="A455" s="720" t="s">
        <v>3756</v>
      </c>
      <c r="B455" s="720" t="s">
        <v>2869</v>
      </c>
      <c r="C455" s="721" t="s">
        <v>469</v>
      </c>
    </row>
    <row r="456" spans="1:3" x14ac:dyDescent="0.15">
      <c r="A456" s="720" t="s">
        <v>3758</v>
      </c>
      <c r="B456" s="720" t="s">
        <v>2869</v>
      </c>
      <c r="C456" s="721" t="s">
        <v>472</v>
      </c>
    </row>
    <row r="457" spans="1:3" x14ac:dyDescent="0.15">
      <c r="A457" s="720" t="s">
        <v>3760</v>
      </c>
      <c r="B457" s="720" t="s">
        <v>2869</v>
      </c>
      <c r="C457" s="721" t="s">
        <v>479</v>
      </c>
    </row>
    <row r="458" spans="1:3" x14ac:dyDescent="0.15">
      <c r="A458" s="720" t="s">
        <v>3762</v>
      </c>
      <c r="B458" s="720" t="s">
        <v>2869</v>
      </c>
      <c r="C458" s="721" t="s">
        <v>482</v>
      </c>
    </row>
    <row r="459" spans="1:3" x14ac:dyDescent="0.15">
      <c r="A459" s="720" t="s">
        <v>3764</v>
      </c>
      <c r="B459" s="720" t="s">
        <v>2869</v>
      </c>
      <c r="C459" s="721" t="s">
        <v>484</v>
      </c>
    </row>
    <row r="460" spans="1:3" x14ac:dyDescent="0.15">
      <c r="A460" s="720" t="s">
        <v>3766</v>
      </c>
      <c r="B460" s="720" t="s">
        <v>2869</v>
      </c>
      <c r="C460" s="721" t="s">
        <v>485</v>
      </c>
    </row>
    <row r="461" spans="1:3" x14ac:dyDescent="0.15">
      <c r="A461" s="720" t="s">
        <v>3768</v>
      </c>
      <c r="B461" s="720" t="s">
        <v>2869</v>
      </c>
      <c r="C461" s="721" t="s">
        <v>488</v>
      </c>
    </row>
    <row r="462" spans="1:3" x14ac:dyDescent="0.15">
      <c r="A462" s="720" t="s">
        <v>3770</v>
      </c>
      <c r="B462" s="720" t="s">
        <v>2869</v>
      </c>
      <c r="C462" s="721" t="s">
        <v>493</v>
      </c>
    </row>
    <row r="463" spans="1:3" x14ac:dyDescent="0.15">
      <c r="A463" s="720" t="s">
        <v>3772</v>
      </c>
      <c r="B463" s="720" t="s">
        <v>2869</v>
      </c>
      <c r="C463" s="721" t="s">
        <v>498</v>
      </c>
    </row>
    <row r="464" spans="1:3" x14ac:dyDescent="0.15">
      <c r="A464" s="720" t="s">
        <v>3774</v>
      </c>
      <c r="B464" s="720" t="s">
        <v>2869</v>
      </c>
      <c r="C464" s="721" t="s">
        <v>499</v>
      </c>
    </row>
    <row r="465" spans="1:3" x14ac:dyDescent="0.15">
      <c r="A465" s="720" t="s">
        <v>3776</v>
      </c>
      <c r="B465" s="720" t="s">
        <v>2869</v>
      </c>
      <c r="C465" s="721" t="s">
        <v>502</v>
      </c>
    </row>
    <row r="466" spans="1:3" x14ac:dyDescent="0.15">
      <c r="A466" s="720" t="s">
        <v>3778</v>
      </c>
      <c r="B466" s="720" t="s">
        <v>2869</v>
      </c>
      <c r="C466" s="721" t="s">
        <v>504</v>
      </c>
    </row>
    <row r="467" spans="1:3" x14ac:dyDescent="0.15">
      <c r="A467" s="720" t="s">
        <v>3780</v>
      </c>
      <c r="B467" s="720" t="s">
        <v>2869</v>
      </c>
      <c r="C467" s="721" t="s">
        <v>506</v>
      </c>
    </row>
    <row r="468" spans="1:3" x14ac:dyDescent="0.15">
      <c r="A468" s="720" t="s">
        <v>3782</v>
      </c>
      <c r="B468" s="720" t="s">
        <v>2869</v>
      </c>
      <c r="C468" s="721" t="s">
        <v>491</v>
      </c>
    </row>
    <row r="469" spans="1:3" x14ac:dyDescent="0.15">
      <c r="A469" s="720" t="s">
        <v>3783</v>
      </c>
      <c r="B469" s="720" t="s">
        <v>2869</v>
      </c>
      <c r="C469" s="721" t="s">
        <v>489</v>
      </c>
    </row>
    <row r="470" spans="1:3" x14ac:dyDescent="0.15">
      <c r="A470" s="720" t="s">
        <v>3785</v>
      </c>
      <c r="B470" s="720" t="s">
        <v>2869</v>
      </c>
      <c r="C470" s="721" t="s">
        <v>492</v>
      </c>
    </row>
    <row r="471" spans="1:3" x14ac:dyDescent="0.15">
      <c r="A471" s="720" t="s">
        <v>3787</v>
      </c>
      <c r="B471" s="720" t="s">
        <v>2869</v>
      </c>
      <c r="C471" s="721" t="s">
        <v>500</v>
      </c>
    </row>
    <row r="472" spans="1:3" x14ac:dyDescent="0.15">
      <c r="A472" s="720" t="s">
        <v>3789</v>
      </c>
      <c r="B472" s="720" t="s">
        <v>2869</v>
      </c>
      <c r="C472" s="721" t="s">
        <v>473</v>
      </c>
    </row>
    <row r="473" spans="1:3" x14ac:dyDescent="0.15">
      <c r="A473" s="720" t="s">
        <v>3791</v>
      </c>
      <c r="B473" s="720" t="s">
        <v>2869</v>
      </c>
      <c r="C473" s="721" t="s">
        <v>487</v>
      </c>
    </row>
    <row r="474" spans="1:3" x14ac:dyDescent="0.15">
      <c r="A474" s="720" t="s">
        <v>3793</v>
      </c>
      <c r="B474" s="720" t="s">
        <v>2869</v>
      </c>
      <c r="C474" s="721" t="s">
        <v>490</v>
      </c>
    </row>
    <row r="475" spans="1:3" x14ac:dyDescent="0.15">
      <c r="A475" s="720" t="s">
        <v>3795</v>
      </c>
      <c r="B475" s="720" t="s">
        <v>2869</v>
      </c>
      <c r="C475" s="721" t="s">
        <v>475</v>
      </c>
    </row>
    <row r="476" spans="1:3" x14ac:dyDescent="0.15">
      <c r="A476" s="720" t="s">
        <v>3797</v>
      </c>
      <c r="B476" s="720" t="s">
        <v>2869</v>
      </c>
      <c r="C476" s="721" t="s">
        <v>483</v>
      </c>
    </row>
    <row r="477" spans="1:3" x14ac:dyDescent="0.15">
      <c r="A477" s="720" t="s">
        <v>3799</v>
      </c>
      <c r="B477" s="720" t="s">
        <v>2869</v>
      </c>
      <c r="C477" s="721" t="s">
        <v>476</v>
      </c>
    </row>
    <row r="478" spans="1:3" x14ac:dyDescent="0.15">
      <c r="A478" s="720" t="s">
        <v>3801</v>
      </c>
      <c r="B478" s="720" t="s">
        <v>2869</v>
      </c>
      <c r="C478" s="721" t="s">
        <v>478</v>
      </c>
    </row>
    <row r="479" spans="1:3" x14ac:dyDescent="0.15">
      <c r="A479" s="720" t="s">
        <v>3803</v>
      </c>
      <c r="B479" s="720" t="s">
        <v>2869</v>
      </c>
      <c r="C479" s="721" t="s">
        <v>467</v>
      </c>
    </row>
    <row r="480" spans="1:3" x14ac:dyDescent="0.15">
      <c r="A480" s="720" t="s">
        <v>3805</v>
      </c>
      <c r="B480" s="720" t="s">
        <v>2869</v>
      </c>
      <c r="C480" s="721" t="s">
        <v>470</v>
      </c>
    </row>
    <row r="481" spans="1:3" x14ac:dyDescent="0.15">
      <c r="A481" s="720" t="s">
        <v>3807</v>
      </c>
      <c r="B481" s="720" t="s">
        <v>2869</v>
      </c>
      <c r="C481" s="721" t="s">
        <v>480</v>
      </c>
    </row>
    <row r="482" spans="1:3" x14ac:dyDescent="0.15">
      <c r="A482" s="720" t="s">
        <v>3809</v>
      </c>
      <c r="B482" s="720" t="s">
        <v>2869</v>
      </c>
      <c r="C482" s="721" t="s">
        <v>486</v>
      </c>
    </row>
    <row r="483" spans="1:3" x14ac:dyDescent="0.15">
      <c r="A483" s="720" t="s">
        <v>3811</v>
      </c>
      <c r="B483" s="720" t="s">
        <v>2869</v>
      </c>
      <c r="C483" s="721" t="s">
        <v>4770</v>
      </c>
    </row>
    <row r="484" spans="1:3" x14ac:dyDescent="0.15">
      <c r="A484" s="720" t="s">
        <v>3813</v>
      </c>
      <c r="B484" s="720" t="s">
        <v>2869</v>
      </c>
      <c r="C484" s="721" t="s">
        <v>496</v>
      </c>
    </row>
    <row r="485" spans="1:3" x14ac:dyDescent="0.15">
      <c r="A485" s="720" t="s">
        <v>3815</v>
      </c>
      <c r="B485" s="720" t="s">
        <v>2869</v>
      </c>
      <c r="C485" s="721" t="s">
        <v>468</v>
      </c>
    </row>
    <row r="486" spans="1:3" x14ac:dyDescent="0.15">
      <c r="A486" s="720" t="s">
        <v>3817</v>
      </c>
      <c r="B486" s="720" t="s">
        <v>2869</v>
      </c>
      <c r="C486" s="721" t="s">
        <v>474</v>
      </c>
    </row>
    <row r="487" spans="1:3" x14ac:dyDescent="0.15">
      <c r="A487" s="720" t="s">
        <v>3819</v>
      </c>
      <c r="B487" s="720" t="s">
        <v>2869</v>
      </c>
      <c r="C487" s="721" t="s">
        <v>495</v>
      </c>
    </row>
    <row r="488" spans="1:3" x14ac:dyDescent="0.15">
      <c r="A488" s="720" t="s">
        <v>3821</v>
      </c>
      <c r="B488" s="720" t="s">
        <v>2869</v>
      </c>
      <c r="C488" s="721" t="s">
        <v>494</v>
      </c>
    </row>
    <row r="489" spans="1:3" x14ac:dyDescent="0.15">
      <c r="A489" s="720" t="s">
        <v>3823</v>
      </c>
      <c r="B489" s="720" t="s">
        <v>2869</v>
      </c>
      <c r="C489" s="721" t="s">
        <v>503</v>
      </c>
    </row>
    <row r="490" spans="1:3" x14ac:dyDescent="0.15">
      <c r="A490" s="720" t="s">
        <v>3825</v>
      </c>
      <c r="B490" s="720" t="s">
        <v>2869</v>
      </c>
      <c r="C490" s="721" t="s">
        <v>481</v>
      </c>
    </row>
    <row r="491" spans="1:3" x14ac:dyDescent="0.15">
      <c r="A491" s="720" t="s">
        <v>3827</v>
      </c>
      <c r="B491" s="720" t="s">
        <v>2869</v>
      </c>
      <c r="C491" s="721" t="s">
        <v>4771</v>
      </c>
    </row>
    <row r="492" spans="1:3" x14ac:dyDescent="0.15">
      <c r="A492" s="720" t="s">
        <v>3829</v>
      </c>
      <c r="B492" s="720" t="s">
        <v>2869</v>
      </c>
      <c r="C492" s="721" t="s">
        <v>4772</v>
      </c>
    </row>
    <row r="493" spans="1:3" x14ac:dyDescent="0.15">
      <c r="A493" s="720" t="s">
        <v>3831</v>
      </c>
      <c r="B493" s="720" t="s">
        <v>2869</v>
      </c>
      <c r="C493" s="721" t="s">
        <v>4773</v>
      </c>
    </row>
    <row r="494" spans="1:3" x14ac:dyDescent="0.15">
      <c r="A494" s="720" t="s">
        <v>3834</v>
      </c>
      <c r="B494" s="720" t="s">
        <v>2839</v>
      </c>
      <c r="C494" s="721" t="s">
        <v>50</v>
      </c>
    </row>
    <row r="495" spans="1:3" x14ac:dyDescent="0.15">
      <c r="A495" s="720" t="s">
        <v>3836</v>
      </c>
      <c r="B495" s="720" t="s">
        <v>2855</v>
      </c>
      <c r="C495" s="721" t="s">
        <v>130</v>
      </c>
    </row>
    <row r="496" spans="1:3" x14ac:dyDescent="0.15">
      <c r="A496" s="720" t="s">
        <v>3838</v>
      </c>
      <c r="B496" s="720" t="s">
        <v>2869</v>
      </c>
      <c r="C496" s="721" t="s">
        <v>509</v>
      </c>
    </row>
    <row r="497" spans="1:3" x14ac:dyDescent="0.15">
      <c r="A497" s="720" t="s">
        <v>3840</v>
      </c>
      <c r="B497" s="720" t="s">
        <v>2869</v>
      </c>
      <c r="C497" s="721" t="s">
        <v>507</v>
      </c>
    </row>
    <row r="498" spans="1:3" x14ac:dyDescent="0.15">
      <c r="A498" s="720" t="s">
        <v>3842</v>
      </c>
      <c r="B498" s="720" t="s">
        <v>2869</v>
      </c>
      <c r="C498" s="721" t="s">
        <v>508</v>
      </c>
    </row>
    <row r="499" spans="1:3" x14ac:dyDescent="0.15">
      <c r="A499" s="720" t="s">
        <v>3844</v>
      </c>
      <c r="B499" s="720" t="s">
        <v>2869</v>
      </c>
      <c r="C499" s="721" t="s">
        <v>2205</v>
      </c>
    </row>
    <row r="500" spans="1:3" x14ac:dyDescent="0.15">
      <c r="A500" s="720" t="s">
        <v>3846</v>
      </c>
      <c r="B500" s="720" t="s">
        <v>2869</v>
      </c>
      <c r="C500" s="721" t="s">
        <v>510</v>
      </c>
    </row>
    <row r="501" spans="1:3" x14ac:dyDescent="0.15">
      <c r="A501" s="720" t="s">
        <v>3848</v>
      </c>
      <c r="B501" s="720" t="s">
        <v>2839</v>
      </c>
      <c r="C501" s="721" t="s">
        <v>51</v>
      </c>
    </row>
    <row r="502" spans="1:3" x14ac:dyDescent="0.15">
      <c r="A502" s="720" t="s">
        <v>3850</v>
      </c>
      <c r="B502" s="720" t="s">
        <v>2839</v>
      </c>
      <c r="C502" s="721" t="s">
        <v>52</v>
      </c>
    </row>
    <row r="503" spans="1:3" x14ac:dyDescent="0.15">
      <c r="A503" s="720" t="s">
        <v>3852</v>
      </c>
      <c r="B503" s="720" t="s">
        <v>2855</v>
      </c>
      <c r="C503" s="721" t="s">
        <v>131</v>
      </c>
    </row>
    <row r="504" spans="1:3" x14ac:dyDescent="0.15">
      <c r="A504" s="720" t="s">
        <v>3854</v>
      </c>
      <c r="B504" s="720" t="s">
        <v>2869</v>
      </c>
      <c r="C504" s="721" t="s">
        <v>511</v>
      </c>
    </row>
    <row r="505" spans="1:3" x14ac:dyDescent="0.15">
      <c r="A505" s="720" t="s">
        <v>3856</v>
      </c>
      <c r="B505" s="720" t="s">
        <v>2869</v>
      </c>
      <c r="C505" s="721" t="s">
        <v>512</v>
      </c>
    </row>
    <row r="506" spans="1:3" x14ac:dyDescent="0.15">
      <c r="A506" s="720" t="s">
        <v>3858</v>
      </c>
      <c r="B506" s="720" t="s">
        <v>2869</v>
      </c>
      <c r="C506" s="721" t="s">
        <v>513</v>
      </c>
    </row>
    <row r="507" spans="1:3" x14ac:dyDescent="0.15">
      <c r="A507" s="720" t="s">
        <v>3860</v>
      </c>
      <c r="B507" s="720" t="s">
        <v>2869</v>
      </c>
      <c r="C507" s="721" t="s">
        <v>515</v>
      </c>
    </row>
    <row r="508" spans="1:3" x14ac:dyDescent="0.15">
      <c r="A508" s="720" t="s">
        <v>3862</v>
      </c>
      <c r="B508" s="720" t="s">
        <v>2869</v>
      </c>
      <c r="C508" s="721" t="s">
        <v>514</v>
      </c>
    </row>
    <row r="509" spans="1:3" x14ac:dyDescent="0.15">
      <c r="A509" s="720" t="s">
        <v>3864</v>
      </c>
      <c r="B509" s="720" t="s">
        <v>2839</v>
      </c>
      <c r="C509" s="721" t="s">
        <v>53</v>
      </c>
    </row>
    <row r="510" spans="1:3" x14ac:dyDescent="0.15">
      <c r="A510" s="720" t="s">
        <v>3866</v>
      </c>
      <c r="B510" s="720" t="s">
        <v>2839</v>
      </c>
      <c r="C510" s="721" t="s">
        <v>54</v>
      </c>
    </row>
    <row r="511" spans="1:3" x14ac:dyDescent="0.15">
      <c r="A511" s="720" t="s">
        <v>3868</v>
      </c>
      <c r="B511" s="720" t="s">
        <v>2839</v>
      </c>
      <c r="C511" s="721" t="s">
        <v>55</v>
      </c>
    </row>
    <row r="512" spans="1:3" x14ac:dyDescent="0.15">
      <c r="A512" s="720" t="s">
        <v>3870</v>
      </c>
      <c r="B512" s="720" t="s">
        <v>2855</v>
      </c>
      <c r="C512" s="721" t="s">
        <v>132</v>
      </c>
    </row>
    <row r="513" spans="1:3" x14ac:dyDescent="0.15">
      <c r="A513" s="720" t="s">
        <v>3872</v>
      </c>
      <c r="B513" s="720" t="s">
        <v>2855</v>
      </c>
      <c r="C513" s="721" t="s">
        <v>133</v>
      </c>
    </row>
    <row r="514" spans="1:3" x14ac:dyDescent="0.15">
      <c r="A514" s="720" t="s">
        <v>3874</v>
      </c>
      <c r="B514" s="720" t="s">
        <v>2855</v>
      </c>
      <c r="C514" s="721" t="s">
        <v>134</v>
      </c>
    </row>
    <row r="515" spans="1:3" x14ac:dyDescent="0.15">
      <c r="A515" s="720" t="s">
        <v>3876</v>
      </c>
      <c r="B515" s="720" t="s">
        <v>2855</v>
      </c>
      <c r="C515" s="721" t="s">
        <v>2345</v>
      </c>
    </row>
    <row r="516" spans="1:3" x14ac:dyDescent="0.15">
      <c r="A516" s="720" t="s">
        <v>3878</v>
      </c>
      <c r="B516" s="720" t="s">
        <v>2869</v>
      </c>
      <c r="C516" s="721" t="s">
        <v>533</v>
      </c>
    </row>
    <row r="517" spans="1:3" x14ac:dyDescent="0.15">
      <c r="A517" s="720" t="s">
        <v>3880</v>
      </c>
      <c r="B517" s="720" t="s">
        <v>2869</v>
      </c>
      <c r="C517" s="721" t="s">
        <v>516</v>
      </c>
    </row>
    <row r="518" spans="1:3" x14ac:dyDescent="0.15">
      <c r="A518" s="720" t="s">
        <v>3882</v>
      </c>
      <c r="B518" s="720" t="s">
        <v>2869</v>
      </c>
      <c r="C518" s="721" t="s">
        <v>518</v>
      </c>
    </row>
    <row r="519" spans="1:3" x14ac:dyDescent="0.15">
      <c r="A519" s="720" t="s">
        <v>3884</v>
      </c>
      <c r="B519" s="720" t="s">
        <v>2869</v>
      </c>
      <c r="C519" s="721" t="s">
        <v>520</v>
      </c>
    </row>
    <row r="520" spans="1:3" x14ac:dyDescent="0.15">
      <c r="A520" s="720" t="s">
        <v>3886</v>
      </c>
      <c r="B520" s="720" t="s">
        <v>2869</v>
      </c>
      <c r="C520" s="721" t="s">
        <v>522</v>
      </c>
    </row>
    <row r="521" spans="1:3" x14ac:dyDescent="0.15">
      <c r="A521" s="720" t="s">
        <v>3888</v>
      </c>
      <c r="B521" s="720" t="s">
        <v>2869</v>
      </c>
      <c r="C521" s="721" t="s">
        <v>527</v>
      </c>
    </row>
    <row r="522" spans="1:3" x14ac:dyDescent="0.15">
      <c r="A522" s="720" t="s">
        <v>3890</v>
      </c>
      <c r="B522" s="720" t="s">
        <v>2869</v>
      </c>
      <c r="C522" s="721" t="s">
        <v>519</v>
      </c>
    </row>
    <row r="523" spans="1:3" x14ac:dyDescent="0.15">
      <c r="A523" s="720" t="s">
        <v>3892</v>
      </c>
      <c r="B523" s="720" t="s">
        <v>2869</v>
      </c>
      <c r="C523" s="721" t="s">
        <v>528</v>
      </c>
    </row>
    <row r="524" spans="1:3" x14ac:dyDescent="0.15">
      <c r="A524" s="720" t="s">
        <v>3894</v>
      </c>
      <c r="B524" s="720" t="s">
        <v>2869</v>
      </c>
      <c r="C524" s="721" t="s">
        <v>524</v>
      </c>
    </row>
    <row r="525" spans="1:3" x14ac:dyDescent="0.15">
      <c r="A525" s="720" t="s">
        <v>3896</v>
      </c>
      <c r="B525" s="720" t="s">
        <v>2869</v>
      </c>
      <c r="C525" s="721" t="s">
        <v>529</v>
      </c>
    </row>
    <row r="526" spans="1:3" x14ac:dyDescent="0.15">
      <c r="A526" s="720" t="s">
        <v>3898</v>
      </c>
      <c r="B526" s="720" t="s">
        <v>2869</v>
      </c>
      <c r="C526" s="721" t="s">
        <v>530</v>
      </c>
    </row>
    <row r="527" spans="1:3" x14ac:dyDescent="0.15">
      <c r="A527" s="720" t="s">
        <v>3900</v>
      </c>
      <c r="B527" s="720" t="s">
        <v>2869</v>
      </c>
      <c r="C527" s="721" t="s">
        <v>525</v>
      </c>
    </row>
    <row r="528" spans="1:3" x14ac:dyDescent="0.15">
      <c r="A528" s="720" t="s">
        <v>3902</v>
      </c>
      <c r="B528" s="720" t="s">
        <v>2869</v>
      </c>
      <c r="C528" s="721" t="s">
        <v>531</v>
      </c>
    </row>
    <row r="529" spans="1:3" x14ac:dyDescent="0.15">
      <c r="A529" s="720" t="s">
        <v>3904</v>
      </c>
      <c r="B529" s="720" t="s">
        <v>2869</v>
      </c>
      <c r="C529" s="721" t="s">
        <v>532</v>
      </c>
    </row>
    <row r="530" spans="1:3" x14ac:dyDescent="0.15">
      <c r="A530" s="720" t="s">
        <v>3906</v>
      </c>
      <c r="B530" s="720" t="s">
        <v>2869</v>
      </c>
      <c r="C530" s="721" t="s">
        <v>535</v>
      </c>
    </row>
    <row r="531" spans="1:3" x14ac:dyDescent="0.15">
      <c r="A531" s="720" t="s">
        <v>3908</v>
      </c>
      <c r="B531" s="720" t="s">
        <v>2869</v>
      </c>
      <c r="C531" s="721" t="s">
        <v>536</v>
      </c>
    </row>
    <row r="532" spans="1:3" x14ac:dyDescent="0.15">
      <c r="A532" s="720" t="s">
        <v>3910</v>
      </c>
      <c r="B532" s="720" t="s">
        <v>2869</v>
      </c>
      <c r="C532" s="721" t="s">
        <v>4774</v>
      </c>
    </row>
    <row r="533" spans="1:3" x14ac:dyDescent="0.15">
      <c r="A533" s="720" t="s">
        <v>3912</v>
      </c>
      <c r="B533" s="720" t="s">
        <v>2869</v>
      </c>
      <c r="C533" s="721" t="s">
        <v>523</v>
      </c>
    </row>
    <row r="534" spans="1:3" x14ac:dyDescent="0.15">
      <c r="A534" s="720" t="s">
        <v>3914</v>
      </c>
      <c r="B534" s="720" t="s">
        <v>2869</v>
      </c>
      <c r="C534" s="721" t="s">
        <v>534</v>
      </c>
    </row>
    <row r="535" spans="1:3" x14ac:dyDescent="0.15">
      <c r="A535" s="720" t="s">
        <v>3916</v>
      </c>
      <c r="B535" s="720" t="s">
        <v>2869</v>
      </c>
      <c r="C535" s="721" t="s">
        <v>4775</v>
      </c>
    </row>
    <row r="536" spans="1:3" x14ac:dyDescent="0.15">
      <c r="A536" s="720" t="s">
        <v>3919</v>
      </c>
      <c r="B536" s="720" t="s">
        <v>2869</v>
      </c>
      <c r="C536" s="721" t="s">
        <v>526</v>
      </c>
    </row>
    <row r="537" spans="1:3" x14ac:dyDescent="0.15">
      <c r="A537" s="720" t="s">
        <v>3921</v>
      </c>
      <c r="B537" s="720" t="s">
        <v>2869</v>
      </c>
      <c r="C537" s="721" t="s">
        <v>4776</v>
      </c>
    </row>
    <row r="538" spans="1:3" x14ac:dyDescent="0.15">
      <c r="A538" s="720" t="s">
        <v>3923</v>
      </c>
      <c r="B538" s="720" t="s">
        <v>2869</v>
      </c>
      <c r="C538" s="721" t="s">
        <v>521</v>
      </c>
    </row>
    <row r="539" spans="1:3" x14ac:dyDescent="0.15">
      <c r="A539" s="720" t="s">
        <v>3925</v>
      </c>
      <c r="B539" s="720" t="s">
        <v>2869</v>
      </c>
      <c r="C539" s="721" t="s">
        <v>517</v>
      </c>
    </row>
    <row r="540" spans="1:3" x14ac:dyDescent="0.15">
      <c r="A540" s="720" t="s">
        <v>3927</v>
      </c>
      <c r="B540" s="720" t="s">
        <v>2869</v>
      </c>
      <c r="C540" s="721" t="s">
        <v>4777</v>
      </c>
    </row>
    <row r="541" spans="1:3" x14ac:dyDescent="0.15">
      <c r="A541" s="720" t="s">
        <v>3929</v>
      </c>
      <c r="B541" s="720" t="s">
        <v>2869</v>
      </c>
      <c r="C541" s="721" t="s">
        <v>4778</v>
      </c>
    </row>
    <row r="542" spans="1:3" x14ac:dyDescent="0.15">
      <c r="A542" s="720" t="s">
        <v>3931</v>
      </c>
      <c r="B542" s="720" t="s">
        <v>2869</v>
      </c>
      <c r="C542" s="721" t="s">
        <v>4779</v>
      </c>
    </row>
    <row r="543" spans="1:3" x14ac:dyDescent="0.15">
      <c r="A543" s="720" t="s">
        <v>3933</v>
      </c>
      <c r="B543" s="720" t="s">
        <v>2839</v>
      </c>
      <c r="C543" s="721" t="s">
        <v>56</v>
      </c>
    </row>
    <row r="544" spans="1:3" x14ac:dyDescent="0.15">
      <c r="A544" s="720" t="s">
        <v>3935</v>
      </c>
      <c r="B544" s="720" t="s">
        <v>2839</v>
      </c>
      <c r="C544" s="721" t="s">
        <v>57</v>
      </c>
    </row>
    <row r="545" spans="1:3" x14ac:dyDescent="0.15">
      <c r="A545" s="720" t="s">
        <v>4780</v>
      </c>
      <c r="B545" s="720" t="s">
        <v>2855</v>
      </c>
      <c r="C545" s="721" t="s">
        <v>4781</v>
      </c>
    </row>
    <row r="546" spans="1:3" x14ac:dyDescent="0.15">
      <c r="A546" s="720" t="s">
        <v>3941</v>
      </c>
      <c r="B546" s="720" t="s">
        <v>2869</v>
      </c>
      <c r="C546" s="721" t="s">
        <v>544</v>
      </c>
    </row>
    <row r="547" spans="1:3" x14ac:dyDescent="0.15">
      <c r="A547" s="720" t="s">
        <v>3943</v>
      </c>
      <c r="B547" s="720" t="s">
        <v>2869</v>
      </c>
      <c r="C547" s="721" t="s">
        <v>547</v>
      </c>
    </row>
    <row r="548" spans="1:3" x14ac:dyDescent="0.15">
      <c r="A548" s="720" t="s">
        <v>3945</v>
      </c>
      <c r="B548" s="720" t="s">
        <v>2869</v>
      </c>
      <c r="C548" s="721" t="s">
        <v>550</v>
      </c>
    </row>
    <row r="549" spans="1:3" x14ac:dyDescent="0.15">
      <c r="A549" s="720" t="s">
        <v>3947</v>
      </c>
      <c r="B549" s="720" t="s">
        <v>2869</v>
      </c>
      <c r="C549" s="721" t="s">
        <v>570</v>
      </c>
    </row>
    <row r="550" spans="1:3" x14ac:dyDescent="0.15">
      <c r="A550" s="720" t="s">
        <v>3949</v>
      </c>
      <c r="B550" s="720" t="s">
        <v>2869</v>
      </c>
      <c r="C550" s="721" t="s">
        <v>578</v>
      </c>
    </row>
    <row r="551" spans="1:3" x14ac:dyDescent="0.15">
      <c r="A551" s="720" t="s">
        <v>3951</v>
      </c>
      <c r="B551" s="720" t="s">
        <v>2869</v>
      </c>
      <c r="C551" s="721" t="s">
        <v>568</v>
      </c>
    </row>
    <row r="552" spans="1:3" x14ac:dyDescent="0.15">
      <c r="A552" s="720" t="s">
        <v>3953</v>
      </c>
      <c r="B552" s="720" t="s">
        <v>2869</v>
      </c>
      <c r="C552" s="721" t="s">
        <v>4782</v>
      </c>
    </row>
    <row r="553" spans="1:3" x14ac:dyDescent="0.15">
      <c r="A553" s="720" t="s">
        <v>3955</v>
      </c>
      <c r="B553" s="720" t="s">
        <v>2869</v>
      </c>
      <c r="C553" s="721" t="s">
        <v>4783</v>
      </c>
    </row>
    <row r="554" spans="1:3" x14ac:dyDescent="0.15">
      <c r="A554" s="720" t="s">
        <v>3957</v>
      </c>
      <c r="B554" s="720" t="s">
        <v>2869</v>
      </c>
      <c r="C554" s="721" t="s">
        <v>541</v>
      </c>
    </row>
    <row r="555" spans="1:3" x14ac:dyDescent="0.15">
      <c r="A555" s="720" t="s">
        <v>3959</v>
      </c>
      <c r="B555" s="720" t="s">
        <v>2869</v>
      </c>
      <c r="C555" s="721" t="s">
        <v>542</v>
      </c>
    </row>
    <row r="556" spans="1:3" x14ac:dyDescent="0.15">
      <c r="A556" s="720" t="s">
        <v>3961</v>
      </c>
      <c r="B556" s="720" t="s">
        <v>2869</v>
      </c>
      <c r="C556" s="721" t="s">
        <v>546</v>
      </c>
    </row>
    <row r="557" spans="1:3" x14ac:dyDescent="0.15">
      <c r="A557" s="720" t="s">
        <v>3963</v>
      </c>
      <c r="B557" s="720" t="s">
        <v>2869</v>
      </c>
      <c r="C557" s="721" t="s">
        <v>549</v>
      </c>
    </row>
    <row r="558" spans="1:3" x14ac:dyDescent="0.15">
      <c r="A558" s="720" t="s">
        <v>3965</v>
      </c>
      <c r="B558" s="720" t="s">
        <v>2869</v>
      </c>
      <c r="C558" s="721" t="s">
        <v>551</v>
      </c>
    </row>
    <row r="559" spans="1:3" x14ac:dyDescent="0.15">
      <c r="A559" s="720" t="s">
        <v>3967</v>
      </c>
      <c r="B559" s="720" t="s">
        <v>2869</v>
      </c>
      <c r="C559" s="721" t="s">
        <v>552</v>
      </c>
    </row>
    <row r="560" spans="1:3" x14ac:dyDescent="0.15">
      <c r="A560" s="720" t="s">
        <v>3969</v>
      </c>
      <c r="B560" s="720" t="s">
        <v>2869</v>
      </c>
      <c r="C560" s="721" t="s">
        <v>556</v>
      </c>
    </row>
    <row r="561" spans="1:3" x14ac:dyDescent="0.15">
      <c r="A561" s="720" t="s">
        <v>3971</v>
      </c>
      <c r="B561" s="720" t="s">
        <v>2869</v>
      </c>
      <c r="C561" s="721" t="s">
        <v>557</v>
      </c>
    </row>
    <row r="562" spans="1:3" x14ac:dyDescent="0.15">
      <c r="A562" s="720" t="s">
        <v>3975</v>
      </c>
      <c r="B562" s="720" t="s">
        <v>2869</v>
      </c>
      <c r="C562" s="721" t="s">
        <v>540</v>
      </c>
    </row>
    <row r="563" spans="1:3" x14ac:dyDescent="0.15">
      <c r="A563" s="720" t="s">
        <v>3977</v>
      </c>
      <c r="B563" s="720" t="s">
        <v>2869</v>
      </c>
      <c r="C563" s="721" t="s">
        <v>538</v>
      </c>
    </row>
    <row r="564" spans="1:3" x14ac:dyDescent="0.15">
      <c r="A564" s="720" t="s">
        <v>3979</v>
      </c>
      <c r="B564" s="720" t="s">
        <v>2869</v>
      </c>
      <c r="C564" s="721" t="s">
        <v>560</v>
      </c>
    </row>
    <row r="565" spans="1:3" x14ac:dyDescent="0.15">
      <c r="A565" s="720" t="s">
        <v>3981</v>
      </c>
      <c r="B565" s="720" t="s">
        <v>2869</v>
      </c>
      <c r="C565" s="721" t="s">
        <v>561</v>
      </c>
    </row>
    <row r="566" spans="1:3" x14ac:dyDescent="0.15">
      <c r="A566" s="720" t="s">
        <v>3983</v>
      </c>
      <c r="B566" s="720" t="s">
        <v>2869</v>
      </c>
      <c r="C566" s="721" t="s">
        <v>563</v>
      </c>
    </row>
    <row r="567" spans="1:3" x14ac:dyDescent="0.15">
      <c r="A567" s="720" t="s">
        <v>3985</v>
      </c>
      <c r="B567" s="720" t="s">
        <v>2869</v>
      </c>
      <c r="C567" s="721" t="s">
        <v>565</v>
      </c>
    </row>
    <row r="568" spans="1:3" x14ac:dyDescent="0.15">
      <c r="A568" s="720" t="s">
        <v>3987</v>
      </c>
      <c r="B568" s="720" t="s">
        <v>2869</v>
      </c>
      <c r="C568" s="721" t="s">
        <v>567</v>
      </c>
    </row>
    <row r="569" spans="1:3" x14ac:dyDescent="0.15">
      <c r="A569" s="720" t="s">
        <v>3989</v>
      </c>
      <c r="B569" s="720" t="s">
        <v>2869</v>
      </c>
      <c r="C569" s="721" t="s">
        <v>572</v>
      </c>
    </row>
    <row r="570" spans="1:3" x14ac:dyDescent="0.15">
      <c r="A570" s="720" t="s">
        <v>3991</v>
      </c>
      <c r="B570" s="720" t="s">
        <v>2869</v>
      </c>
      <c r="C570" s="721" t="s">
        <v>574</v>
      </c>
    </row>
    <row r="571" spans="1:3" x14ac:dyDescent="0.15">
      <c r="A571" s="720" t="s">
        <v>3993</v>
      </c>
      <c r="B571" s="720" t="s">
        <v>2869</v>
      </c>
      <c r="C571" s="721" t="s">
        <v>576</v>
      </c>
    </row>
    <row r="572" spans="1:3" x14ac:dyDescent="0.15">
      <c r="A572" s="720" t="s">
        <v>3995</v>
      </c>
      <c r="B572" s="720" t="s">
        <v>2869</v>
      </c>
      <c r="C572" s="721" t="s">
        <v>545</v>
      </c>
    </row>
    <row r="573" spans="1:3" x14ac:dyDescent="0.15">
      <c r="A573" s="720" t="s">
        <v>3997</v>
      </c>
      <c r="B573" s="720" t="s">
        <v>2869</v>
      </c>
      <c r="C573" s="721" t="s">
        <v>548</v>
      </c>
    </row>
    <row r="574" spans="1:3" x14ac:dyDescent="0.15">
      <c r="A574" s="720" t="s">
        <v>3999</v>
      </c>
      <c r="B574" s="720" t="s">
        <v>2869</v>
      </c>
      <c r="C574" s="721" t="s">
        <v>564</v>
      </c>
    </row>
    <row r="575" spans="1:3" x14ac:dyDescent="0.15">
      <c r="A575" s="720" t="s">
        <v>4001</v>
      </c>
      <c r="B575" s="720" t="s">
        <v>2869</v>
      </c>
      <c r="C575" s="721" t="s">
        <v>571</v>
      </c>
    </row>
    <row r="576" spans="1:3" x14ac:dyDescent="0.15">
      <c r="A576" s="720" t="s">
        <v>4003</v>
      </c>
      <c r="B576" s="720" t="s">
        <v>2869</v>
      </c>
      <c r="C576" s="721" t="s">
        <v>573</v>
      </c>
    </row>
    <row r="577" spans="1:3" x14ac:dyDescent="0.15">
      <c r="A577" s="720" t="s">
        <v>4005</v>
      </c>
      <c r="B577" s="720" t="s">
        <v>2869</v>
      </c>
      <c r="C577" s="721" t="s">
        <v>543</v>
      </c>
    </row>
    <row r="578" spans="1:3" x14ac:dyDescent="0.15">
      <c r="A578" s="720" t="s">
        <v>4007</v>
      </c>
      <c r="B578" s="720" t="s">
        <v>2869</v>
      </c>
      <c r="C578" s="721" t="s">
        <v>558</v>
      </c>
    </row>
    <row r="579" spans="1:3" x14ac:dyDescent="0.15">
      <c r="A579" s="720" t="s">
        <v>4009</v>
      </c>
      <c r="B579" s="720" t="s">
        <v>2869</v>
      </c>
      <c r="C579" s="721" t="s">
        <v>575</v>
      </c>
    </row>
    <row r="580" spans="1:3" x14ac:dyDescent="0.15">
      <c r="A580" s="720" t="s">
        <v>4011</v>
      </c>
      <c r="B580" s="720" t="s">
        <v>2869</v>
      </c>
      <c r="C580" s="721" t="s">
        <v>554</v>
      </c>
    </row>
    <row r="581" spans="1:3" x14ac:dyDescent="0.15">
      <c r="A581" s="720" t="s">
        <v>4013</v>
      </c>
      <c r="B581" s="720" t="s">
        <v>2869</v>
      </c>
      <c r="C581" s="721" t="s">
        <v>562</v>
      </c>
    </row>
    <row r="582" spans="1:3" x14ac:dyDescent="0.15">
      <c r="A582" s="720" t="s">
        <v>4015</v>
      </c>
      <c r="B582" s="720" t="s">
        <v>2869</v>
      </c>
      <c r="C582" s="721" t="s">
        <v>569</v>
      </c>
    </row>
    <row r="583" spans="1:3" x14ac:dyDescent="0.15">
      <c r="A583" s="720" t="s">
        <v>4017</v>
      </c>
      <c r="B583" s="720" t="s">
        <v>2869</v>
      </c>
      <c r="C583" s="721" t="s">
        <v>577</v>
      </c>
    </row>
    <row r="584" spans="1:3" x14ac:dyDescent="0.15">
      <c r="A584" s="720" t="s">
        <v>4019</v>
      </c>
      <c r="B584" s="720" t="s">
        <v>2869</v>
      </c>
      <c r="C584" s="721" t="s">
        <v>553</v>
      </c>
    </row>
    <row r="585" spans="1:3" x14ac:dyDescent="0.15">
      <c r="A585" s="720" t="s">
        <v>4021</v>
      </c>
      <c r="B585" s="720" t="s">
        <v>2869</v>
      </c>
      <c r="C585" s="721" t="s">
        <v>537</v>
      </c>
    </row>
    <row r="586" spans="1:3" x14ac:dyDescent="0.15">
      <c r="A586" s="720" t="s">
        <v>4023</v>
      </c>
      <c r="B586" s="720" t="s">
        <v>2869</v>
      </c>
      <c r="C586" s="721" t="s">
        <v>539</v>
      </c>
    </row>
    <row r="587" spans="1:3" x14ac:dyDescent="0.15">
      <c r="A587" s="720" t="s">
        <v>4025</v>
      </c>
      <c r="B587" s="720" t="s">
        <v>2869</v>
      </c>
      <c r="C587" s="721" t="s">
        <v>566</v>
      </c>
    </row>
    <row r="588" spans="1:3" x14ac:dyDescent="0.15">
      <c r="A588" s="720" t="s">
        <v>4027</v>
      </c>
      <c r="B588" s="720" t="s">
        <v>2869</v>
      </c>
      <c r="C588" s="721" t="s">
        <v>4784</v>
      </c>
    </row>
    <row r="589" spans="1:3" x14ac:dyDescent="0.15">
      <c r="A589" s="720" t="s">
        <v>4030</v>
      </c>
      <c r="B589" s="720" t="s">
        <v>2869</v>
      </c>
      <c r="C589" s="721" t="s">
        <v>555</v>
      </c>
    </row>
    <row r="590" spans="1:3" x14ac:dyDescent="0.15">
      <c r="A590" s="720" t="s">
        <v>4032</v>
      </c>
      <c r="B590" s="720" t="s">
        <v>2869</v>
      </c>
      <c r="C590" s="721" t="s">
        <v>579</v>
      </c>
    </row>
    <row r="591" spans="1:3" x14ac:dyDescent="0.15">
      <c r="A591" s="720" t="s">
        <v>4034</v>
      </c>
      <c r="B591" s="720" t="s">
        <v>2869</v>
      </c>
      <c r="C591" s="721" t="s">
        <v>559</v>
      </c>
    </row>
    <row r="592" spans="1:3" x14ac:dyDescent="0.15">
      <c r="A592" s="720" t="s">
        <v>4036</v>
      </c>
      <c r="B592" s="720" t="s">
        <v>2869</v>
      </c>
      <c r="C592" s="721" t="s">
        <v>4785</v>
      </c>
    </row>
    <row r="593" spans="1:3" x14ac:dyDescent="0.15">
      <c r="A593" s="720" t="s">
        <v>4038</v>
      </c>
      <c r="B593" s="720" t="s">
        <v>2869</v>
      </c>
      <c r="C593" s="721" t="s">
        <v>4786</v>
      </c>
    </row>
    <row r="594" spans="1:3" x14ac:dyDescent="0.15">
      <c r="A594" s="720" t="s">
        <v>4040</v>
      </c>
      <c r="B594" s="720" t="s">
        <v>2869</v>
      </c>
      <c r="C594" s="721" t="s">
        <v>4787</v>
      </c>
    </row>
    <row r="595" spans="1:3" x14ac:dyDescent="0.15">
      <c r="A595" s="720" t="s">
        <v>4042</v>
      </c>
      <c r="B595" s="720" t="s">
        <v>2869</v>
      </c>
      <c r="C595" s="721" t="s">
        <v>4788</v>
      </c>
    </row>
    <row r="596" spans="1:3" x14ac:dyDescent="0.15">
      <c r="A596" s="720" t="s">
        <v>4044</v>
      </c>
      <c r="B596" s="720" t="s">
        <v>2869</v>
      </c>
      <c r="C596" s="721" t="s">
        <v>601</v>
      </c>
    </row>
    <row r="597" spans="1:3" x14ac:dyDescent="0.15">
      <c r="A597" s="720" t="s">
        <v>4789</v>
      </c>
      <c r="B597" s="720" t="s">
        <v>2869</v>
      </c>
      <c r="C597" s="721" t="s">
        <v>4790</v>
      </c>
    </row>
    <row r="598" spans="1:3" x14ac:dyDescent="0.15">
      <c r="A598" s="720" t="s">
        <v>4046</v>
      </c>
      <c r="B598" s="720" t="s">
        <v>2839</v>
      </c>
      <c r="C598" s="721" t="s">
        <v>59</v>
      </c>
    </row>
    <row r="599" spans="1:3" x14ac:dyDescent="0.15">
      <c r="A599" s="720" t="s">
        <v>4048</v>
      </c>
      <c r="B599" s="720" t="s">
        <v>2839</v>
      </c>
      <c r="C599" s="721" t="s">
        <v>58</v>
      </c>
    </row>
    <row r="600" spans="1:3" x14ac:dyDescent="0.15">
      <c r="A600" s="720" t="s">
        <v>4050</v>
      </c>
      <c r="B600" s="720" t="s">
        <v>2855</v>
      </c>
      <c r="C600" s="721" t="s">
        <v>137</v>
      </c>
    </row>
    <row r="601" spans="1:3" x14ac:dyDescent="0.15">
      <c r="A601" s="720" t="s">
        <v>4052</v>
      </c>
      <c r="B601" s="720" t="s">
        <v>2855</v>
      </c>
      <c r="C601" s="721" t="s">
        <v>138</v>
      </c>
    </row>
    <row r="602" spans="1:3" x14ac:dyDescent="0.15">
      <c r="A602" s="720" t="s">
        <v>4054</v>
      </c>
      <c r="B602" s="720" t="s">
        <v>2855</v>
      </c>
      <c r="C602" s="721" t="s">
        <v>139</v>
      </c>
    </row>
    <row r="603" spans="1:3" x14ac:dyDescent="0.15">
      <c r="A603" s="720" t="s">
        <v>4056</v>
      </c>
      <c r="B603" s="720" t="s">
        <v>2869</v>
      </c>
      <c r="C603" s="721" t="s">
        <v>587</v>
      </c>
    </row>
    <row r="604" spans="1:3" x14ac:dyDescent="0.15">
      <c r="A604" s="720" t="s">
        <v>4058</v>
      </c>
      <c r="B604" s="720" t="s">
        <v>2869</v>
      </c>
      <c r="C604" s="721" t="s">
        <v>588</v>
      </c>
    </row>
    <row r="605" spans="1:3" x14ac:dyDescent="0.15">
      <c r="A605" s="720" t="s">
        <v>4060</v>
      </c>
      <c r="B605" s="720" t="s">
        <v>2869</v>
      </c>
      <c r="C605" s="721" t="s">
        <v>589</v>
      </c>
    </row>
    <row r="606" spans="1:3" x14ac:dyDescent="0.15">
      <c r="A606" s="720" t="s">
        <v>4062</v>
      </c>
      <c r="B606" s="720" t="s">
        <v>2869</v>
      </c>
      <c r="C606" s="721" t="s">
        <v>590</v>
      </c>
    </row>
    <row r="607" spans="1:3" x14ac:dyDescent="0.15">
      <c r="A607" s="720" t="s">
        <v>4064</v>
      </c>
      <c r="B607" s="720" t="s">
        <v>2869</v>
      </c>
      <c r="C607" s="721" t="s">
        <v>596</v>
      </c>
    </row>
    <row r="608" spans="1:3" x14ac:dyDescent="0.15">
      <c r="A608" s="720" t="s">
        <v>4066</v>
      </c>
      <c r="B608" s="720" t="s">
        <v>2869</v>
      </c>
      <c r="C608" s="721" t="s">
        <v>599</v>
      </c>
    </row>
    <row r="609" spans="1:3" x14ac:dyDescent="0.15">
      <c r="A609" s="720" t="s">
        <v>4068</v>
      </c>
      <c r="B609" s="720" t="s">
        <v>2869</v>
      </c>
      <c r="C609" s="721" t="s">
        <v>593</v>
      </c>
    </row>
    <row r="610" spans="1:3" x14ac:dyDescent="0.15">
      <c r="A610" s="720" t="s">
        <v>4070</v>
      </c>
      <c r="B610" s="720" t="s">
        <v>2869</v>
      </c>
      <c r="C610" s="721" t="s">
        <v>4791</v>
      </c>
    </row>
    <row r="611" spans="1:3" x14ac:dyDescent="0.15">
      <c r="A611" s="720" t="s">
        <v>4072</v>
      </c>
      <c r="B611" s="720" t="s">
        <v>2869</v>
      </c>
      <c r="C611" s="721" t="s">
        <v>592</v>
      </c>
    </row>
    <row r="612" spans="1:3" x14ac:dyDescent="0.15">
      <c r="A612" s="720" t="s">
        <v>4074</v>
      </c>
      <c r="B612" s="720" t="s">
        <v>2869</v>
      </c>
      <c r="C612" s="721" t="s">
        <v>603</v>
      </c>
    </row>
    <row r="613" spans="1:3" x14ac:dyDescent="0.15">
      <c r="A613" s="720" t="s">
        <v>4076</v>
      </c>
      <c r="B613" s="720" t="s">
        <v>2869</v>
      </c>
      <c r="C613" s="721" t="s">
        <v>598</v>
      </c>
    </row>
    <row r="614" spans="1:3" x14ac:dyDescent="0.15">
      <c r="A614" s="720" t="s">
        <v>4078</v>
      </c>
      <c r="B614" s="720" t="s">
        <v>2869</v>
      </c>
      <c r="C614" s="721" t="s">
        <v>4792</v>
      </c>
    </row>
    <row r="615" spans="1:3" x14ac:dyDescent="0.15">
      <c r="A615" s="720" t="s">
        <v>4080</v>
      </c>
      <c r="B615" s="720" t="s">
        <v>2869</v>
      </c>
      <c r="C615" s="721" t="s">
        <v>580</v>
      </c>
    </row>
    <row r="616" spans="1:3" x14ac:dyDescent="0.15">
      <c r="A616" s="720" t="s">
        <v>4082</v>
      </c>
      <c r="B616" s="720" t="s">
        <v>2869</v>
      </c>
      <c r="C616" s="721" t="s">
        <v>581</v>
      </c>
    </row>
    <row r="617" spans="1:3" x14ac:dyDescent="0.15">
      <c r="A617" s="720" t="s">
        <v>4084</v>
      </c>
      <c r="B617" s="720" t="s">
        <v>2869</v>
      </c>
      <c r="C617" s="721" t="s">
        <v>585</v>
      </c>
    </row>
    <row r="618" spans="1:3" x14ac:dyDescent="0.15">
      <c r="A618" s="720" t="s">
        <v>4086</v>
      </c>
      <c r="B618" s="720" t="s">
        <v>2869</v>
      </c>
      <c r="C618" s="721" t="s">
        <v>586</v>
      </c>
    </row>
    <row r="619" spans="1:3" x14ac:dyDescent="0.15">
      <c r="A619" s="720" t="s">
        <v>4088</v>
      </c>
      <c r="B619" s="720" t="s">
        <v>2869</v>
      </c>
      <c r="C619" s="721" t="s">
        <v>595</v>
      </c>
    </row>
    <row r="620" spans="1:3" x14ac:dyDescent="0.15">
      <c r="A620" s="720" t="s">
        <v>4090</v>
      </c>
      <c r="B620" s="720" t="s">
        <v>2869</v>
      </c>
      <c r="C620" s="721" t="s">
        <v>600</v>
      </c>
    </row>
    <row r="621" spans="1:3" x14ac:dyDescent="0.15">
      <c r="A621" s="720" t="s">
        <v>4092</v>
      </c>
      <c r="B621" s="720" t="s">
        <v>2869</v>
      </c>
      <c r="C621" s="721" t="s">
        <v>606</v>
      </c>
    </row>
    <row r="622" spans="1:3" x14ac:dyDescent="0.15">
      <c r="A622" s="720" t="s">
        <v>4094</v>
      </c>
      <c r="B622" s="720" t="s">
        <v>2869</v>
      </c>
      <c r="C622" s="721" t="s">
        <v>604</v>
      </c>
    </row>
    <row r="623" spans="1:3" x14ac:dyDescent="0.15">
      <c r="A623" s="720" t="s">
        <v>4098</v>
      </c>
      <c r="B623" s="720" t="s">
        <v>2869</v>
      </c>
      <c r="C623" s="721" t="s">
        <v>602</v>
      </c>
    </row>
    <row r="624" spans="1:3" x14ac:dyDescent="0.15">
      <c r="A624" s="720" t="s">
        <v>4100</v>
      </c>
      <c r="B624" s="720" t="s">
        <v>2869</v>
      </c>
      <c r="C624" s="721" t="s">
        <v>607</v>
      </c>
    </row>
    <row r="625" spans="1:3" x14ac:dyDescent="0.15">
      <c r="A625" s="720" t="s">
        <v>4102</v>
      </c>
      <c r="B625" s="720" t="s">
        <v>2869</v>
      </c>
      <c r="C625" s="721" t="s">
        <v>591</v>
      </c>
    </row>
    <row r="626" spans="1:3" x14ac:dyDescent="0.15">
      <c r="A626" s="720" t="s">
        <v>4104</v>
      </c>
      <c r="B626" s="720" t="s">
        <v>2869</v>
      </c>
      <c r="C626" s="721" t="s">
        <v>584</v>
      </c>
    </row>
    <row r="627" spans="1:3" x14ac:dyDescent="0.15">
      <c r="A627" s="720" t="s">
        <v>4106</v>
      </c>
      <c r="B627" s="720" t="s">
        <v>2869</v>
      </c>
      <c r="C627" s="721" t="s">
        <v>583</v>
      </c>
    </row>
    <row r="628" spans="1:3" x14ac:dyDescent="0.15">
      <c r="A628" s="720" t="s">
        <v>4108</v>
      </c>
      <c r="B628" s="720" t="s">
        <v>2869</v>
      </c>
      <c r="C628" s="721" t="s">
        <v>4793</v>
      </c>
    </row>
    <row r="629" spans="1:3" x14ac:dyDescent="0.15">
      <c r="A629" s="720" t="s">
        <v>4110</v>
      </c>
      <c r="B629" s="720" t="s">
        <v>2869</v>
      </c>
      <c r="C629" s="721" t="s">
        <v>594</v>
      </c>
    </row>
    <row r="630" spans="1:3" x14ac:dyDescent="0.15">
      <c r="A630" s="720" t="s">
        <v>4112</v>
      </c>
      <c r="B630" s="720" t="s">
        <v>2869</v>
      </c>
      <c r="C630" s="721" t="s">
        <v>582</v>
      </c>
    </row>
    <row r="631" spans="1:3" x14ac:dyDescent="0.15">
      <c r="A631" s="720" t="s">
        <v>4116</v>
      </c>
      <c r="B631" s="720" t="s">
        <v>2869</v>
      </c>
      <c r="C631" s="721" t="s">
        <v>2465</v>
      </c>
    </row>
    <row r="632" spans="1:3" x14ac:dyDescent="0.15">
      <c r="A632" s="720" t="s">
        <v>4118</v>
      </c>
      <c r="B632" s="720" t="s">
        <v>2839</v>
      </c>
      <c r="C632" s="721" t="s">
        <v>60</v>
      </c>
    </row>
    <row r="633" spans="1:3" x14ac:dyDescent="0.15">
      <c r="A633" s="720" t="s">
        <v>4120</v>
      </c>
      <c r="B633" s="720" t="s">
        <v>2839</v>
      </c>
      <c r="C633" s="721" t="s">
        <v>61</v>
      </c>
    </row>
    <row r="634" spans="1:3" x14ac:dyDescent="0.15">
      <c r="A634" s="720" t="s">
        <v>4122</v>
      </c>
      <c r="B634" s="720" t="s">
        <v>2839</v>
      </c>
      <c r="C634" s="721" t="s">
        <v>87</v>
      </c>
    </row>
    <row r="635" spans="1:3" x14ac:dyDescent="0.15">
      <c r="A635" s="720" t="s">
        <v>4124</v>
      </c>
      <c r="B635" s="720" t="s">
        <v>2855</v>
      </c>
      <c r="C635" s="721" t="s">
        <v>141</v>
      </c>
    </row>
    <row r="636" spans="1:3" x14ac:dyDescent="0.15">
      <c r="A636" s="720" t="s">
        <v>4126</v>
      </c>
      <c r="B636" s="720" t="s">
        <v>2855</v>
      </c>
      <c r="C636" s="721" t="s">
        <v>140</v>
      </c>
    </row>
    <row r="637" spans="1:3" x14ac:dyDescent="0.15">
      <c r="A637" s="720" t="s">
        <v>4128</v>
      </c>
      <c r="B637" s="720" t="s">
        <v>2869</v>
      </c>
      <c r="C637" s="721" t="s">
        <v>4794</v>
      </c>
    </row>
    <row r="638" spans="1:3" x14ac:dyDescent="0.15">
      <c r="A638" s="720" t="s">
        <v>4130</v>
      </c>
      <c r="B638" s="720" t="s">
        <v>2869</v>
      </c>
      <c r="C638" s="721" t="s">
        <v>609</v>
      </c>
    </row>
    <row r="639" spans="1:3" x14ac:dyDescent="0.15">
      <c r="A639" s="720" t="s">
        <v>4132</v>
      </c>
      <c r="B639" s="720" t="s">
        <v>2869</v>
      </c>
      <c r="C639" s="721" t="s">
        <v>610</v>
      </c>
    </row>
    <row r="640" spans="1:3" x14ac:dyDescent="0.15">
      <c r="A640" s="720" t="s">
        <v>4134</v>
      </c>
      <c r="B640" s="720" t="s">
        <v>2869</v>
      </c>
      <c r="C640" s="721" t="s">
        <v>4795</v>
      </c>
    </row>
    <row r="641" spans="1:3" x14ac:dyDescent="0.15">
      <c r="A641" s="720" t="s">
        <v>4136</v>
      </c>
      <c r="B641" s="720" t="s">
        <v>2869</v>
      </c>
      <c r="C641" s="721" t="s">
        <v>608</v>
      </c>
    </row>
    <row r="642" spans="1:3" x14ac:dyDescent="0.15">
      <c r="A642" s="720" t="s">
        <v>4138</v>
      </c>
      <c r="B642" s="720" t="s">
        <v>2869</v>
      </c>
      <c r="C642" s="721" t="s">
        <v>4796</v>
      </c>
    </row>
    <row r="643" spans="1:3" x14ac:dyDescent="0.15">
      <c r="A643" s="720" t="s">
        <v>4140</v>
      </c>
      <c r="B643" s="720" t="s">
        <v>2839</v>
      </c>
      <c r="C643" s="721" t="s">
        <v>62</v>
      </c>
    </row>
    <row r="644" spans="1:3" x14ac:dyDescent="0.15">
      <c r="A644" s="720" t="s">
        <v>4142</v>
      </c>
      <c r="B644" s="720" t="s">
        <v>2855</v>
      </c>
      <c r="C644" s="721" t="s">
        <v>142</v>
      </c>
    </row>
    <row r="645" spans="1:3" x14ac:dyDescent="0.15">
      <c r="A645" s="720" t="s">
        <v>4144</v>
      </c>
      <c r="B645" s="720" t="s">
        <v>2869</v>
      </c>
      <c r="C645" s="721" t="s">
        <v>611</v>
      </c>
    </row>
    <row r="646" spans="1:3" x14ac:dyDescent="0.15">
      <c r="A646" s="720" t="s">
        <v>4146</v>
      </c>
      <c r="B646" s="720" t="s">
        <v>2869</v>
      </c>
      <c r="C646" s="721" t="s">
        <v>2703</v>
      </c>
    </row>
    <row r="647" spans="1:3" x14ac:dyDescent="0.15">
      <c r="A647" s="720" t="s">
        <v>4148</v>
      </c>
      <c r="B647" s="720" t="s">
        <v>2839</v>
      </c>
      <c r="C647" s="721" t="s">
        <v>63</v>
      </c>
    </row>
    <row r="648" spans="1:3" x14ac:dyDescent="0.15">
      <c r="A648" s="720" t="s">
        <v>4150</v>
      </c>
      <c r="B648" s="720" t="s">
        <v>2855</v>
      </c>
      <c r="C648" s="721" t="s">
        <v>4797</v>
      </c>
    </row>
    <row r="649" spans="1:3" x14ac:dyDescent="0.15">
      <c r="A649" s="720" t="s">
        <v>4152</v>
      </c>
      <c r="B649" s="720" t="s">
        <v>2869</v>
      </c>
      <c r="C649" s="721" t="s">
        <v>4798</v>
      </c>
    </row>
    <row r="650" spans="1:3" x14ac:dyDescent="0.15">
      <c r="A650" s="720" t="s">
        <v>4154</v>
      </c>
      <c r="B650" s="720" t="s">
        <v>2839</v>
      </c>
      <c r="C650" s="721" t="s">
        <v>64</v>
      </c>
    </row>
    <row r="651" spans="1:3" x14ac:dyDescent="0.15">
      <c r="A651" s="720" t="s">
        <v>4156</v>
      </c>
      <c r="B651" s="720" t="s">
        <v>2855</v>
      </c>
      <c r="C651" s="721" t="s">
        <v>143</v>
      </c>
    </row>
    <row r="652" spans="1:3" x14ac:dyDescent="0.15">
      <c r="A652" s="720" t="s">
        <v>4158</v>
      </c>
      <c r="B652" s="720" t="s">
        <v>2839</v>
      </c>
      <c r="C652" s="721" t="s">
        <v>65</v>
      </c>
    </row>
    <row r="653" spans="1:3" x14ac:dyDescent="0.15">
      <c r="A653" s="720" t="s">
        <v>4160</v>
      </c>
      <c r="B653" s="720" t="s">
        <v>2855</v>
      </c>
      <c r="C653" s="721" t="s">
        <v>144</v>
      </c>
    </row>
    <row r="654" spans="1:3" x14ac:dyDescent="0.15">
      <c r="A654" s="720" t="s">
        <v>4162</v>
      </c>
      <c r="B654" s="720" t="s">
        <v>2855</v>
      </c>
      <c r="C654" s="721" t="s">
        <v>145</v>
      </c>
    </row>
    <row r="655" spans="1:3" x14ac:dyDescent="0.15">
      <c r="A655" s="720" t="s">
        <v>4164</v>
      </c>
      <c r="B655" s="720" t="s">
        <v>2869</v>
      </c>
      <c r="C655" s="721" t="s">
        <v>618</v>
      </c>
    </row>
    <row r="656" spans="1:3" x14ac:dyDescent="0.15">
      <c r="A656" s="720" t="s">
        <v>4166</v>
      </c>
      <c r="B656" s="720" t="s">
        <v>2869</v>
      </c>
      <c r="C656" s="721" t="s">
        <v>613</v>
      </c>
    </row>
    <row r="657" spans="1:3" x14ac:dyDescent="0.15">
      <c r="A657" s="720" t="s">
        <v>4168</v>
      </c>
      <c r="B657" s="720" t="s">
        <v>2869</v>
      </c>
      <c r="C657" s="721" t="s">
        <v>614</v>
      </c>
    </row>
    <row r="658" spans="1:3" x14ac:dyDescent="0.15">
      <c r="A658" s="720" t="s">
        <v>4170</v>
      </c>
      <c r="B658" s="720" t="s">
        <v>2869</v>
      </c>
      <c r="C658" s="721" t="s">
        <v>620</v>
      </c>
    </row>
    <row r="659" spans="1:3" x14ac:dyDescent="0.15">
      <c r="A659" s="720" t="s">
        <v>4172</v>
      </c>
      <c r="B659" s="720" t="s">
        <v>2869</v>
      </c>
      <c r="C659" s="721" t="s">
        <v>624</v>
      </c>
    </row>
    <row r="660" spans="1:3" x14ac:dyDescent="0.15">
      <c r="A660" s="720" t="s">
        <v>4174</v>
      </c>
      <c r="B660" s="720" t="s">
        <v>2869</v>
      </c>
      <c r="C660" s="721" t="s">
        <v>615</v>
      </c>
    </row>
    <row r="661" spans="1:3" x14ac:dyDescent="0.15">
      <c r="A661" s="720" t="s">
        <v>4176</v>
      </c>
      <c r="B661" s="720" t="s">
        <v>2869</v>
      </c>
      <c r="C661" s="721" t="s">
        <v>622</v>
      </c>
    </row>
    <row r="662" spans="1:3" x14ac:dyDescent="0.15">
      <c r="A662" s="720" t="s">
        <v>4178</v>
      </c>
      <c r="B662" s="720" t="s">
        <v>2869</v>
      </c>
      <c r="C662" s="721" t="s">
        <v>616</v>
      </c>
    </row>
    <row r="663" spans="1:3" x14ac:dyDescent="0.15">
      <c r="A663" s="720" t="s">
        <v>4180</v>
      </c>
      <c r="B663" s="720" t="s">
        <v>2869</v>
      </c>
      <c r="C663" s="721" t="s">
        <v>621</v>
      </c>
    </row>
    <row r="664" spans="1:3" x14ac:dyDescent="0.15">
      <c r="A664" s="720" t="s">
        <v>4182</v>
      </c>
      <c r="B664" s="720" t="s">
        <v>2869</v>
      </c>
      <c r="C664" s="721" t="s">
        <v>619</v>
      </c>
    </row>
    <row r="665" spans="1:3" x14ac:dyDescent="0.15">
      <c r="A665" s="720" t="s">
        <v>4184</v>
      </c>
      <c r="B665" s="720" t="s">
        <v>2869</v>
      </c>
      <c r="C665" s="721" t="s">
        <v>612</v>
      </c>
    </row>
    <row r="666" spans="1:3" x14ac:dyDescent="0.15">
      <c r="A666" s="720" t="s">
        <v>4186</v>
      </c>
      <c r="B666" s="720" t="s">
        <v>2869</v>
      </c>
      <c r="C666" s="721" t="s">
        <v>623</v>
      </c>
    </row>
    <row r="667" spans="1:3" x14ac:dyDescent="0.15">
      <c r="A667" s="720" t="s">
        <v>4188</v>
      </c>
      <c r="B667" s="720" t="s">
        <v>2869</v>
      </c>
      <c r="C667" s="721" t="s">
        <v>617</v>
      </c>
    </row>
    <row r="668" spans="1:3" x14ac:dyDescent="0.15">
      <c r="A668" s="720" t="s">
        <v>4190</v>
      </c>
      <c r="B668" s="720" t="s">
        <v>2869</v>
      </c>
      <c r="C668" s="721" t="s">
        <v>625</v>
      </c>
    </row>
    <row r="669" spans="1:3" x14ac:dyDescent="0.15">
      <c r="A669" s="720" t="s">
        <v>4192</v>
      </c>
      <c r="B669" s="720" t="s">
        <v>2839</v>
      </c>
      <c r="C669" s="721" t="s">
        <v>66</v>
      </c>
    </row>
    <row r="670" spans="1:3" x14ac:dyDescent="0.15">
      <c r="A670" s="720" t="s">
        <v>4194</v>
      </c>
      <c r="B670" s="720" t="s">
        <v>2855</v>
      </c>
      <c r="C670" s="721" t="s">
        <v>147</v>
      </c>
    </row>
    <row r="671" spans="1:3" x14ac:dyDescent="0.15">
      <c r="A671" s="720" t="s">
        <v>4196</v>
      </c>
      <c r="B671" s="720" t="s">
        <v>2855</v>
      </c>
      <c r="C671" s="721" t="s">
        <v>4799</v>
      </c>
    </row>
    <row r="672" spans="1:3" x14ac:dyDescent="0.15">
      <c r="A672" s="720" t="s">
        <v>4198</v>
      </c>
      <c r="B672" s="720" t="s">
        <v>2855</v>
      </c>
      <c r="C672" s="721" t="s">
        <v>148</v>
      </c>
    </row>
    <row r="673" spans="1:3" x14ac:dyDescent="0.15">
      <c r="A673" s="720" t="s">
        <v>4200</v>
      </c>
      <c r="B673" s="720" t="s">
        <v>2855</v>
      </c>
      <c r="C673" s="721" t="s">
        <v>4800</v>
      </c>
    </row>
    <row r="674" spans="1:3" x14ac:dyDescent="0.15">
      <c r="A674" s="720" t="s">
        <v>4202</v>
      </c>
      <c r="B674" s="720" t="s">
        <v>2855</v>
      </c>
      <c r="C674" s="721" t="s">
        <v>4801</v>
      </c>
    </row>
    <row r="675" spans="1:3" x14ac:dyDescent="0.15">
      <c r="A675" s="720" t="s">
        <v>4205</v>
      </c>
      <c r="B675" s="720" t="s">
        <v>2869</v>
      </c>
      <c r="C675" s="721" t="s">
        <v>626</v>
      </c>
    </row>
    <row r="676" spans="1:3" x14ac:dyDescent="0.15">
      <c r="A676" s="720" t="s">
        <v>4207</v>
      </c>
      <c r="B676" s="720" t="s">
        <v>2869</v>
      </c>
      <c r="C676" s="721" t="s">
        <v>629</v>
      </c>
    </row>
    <row r="677" spans="1:3" x14ac:dyDescent="0.15">
      <c r="A677" s="720" t="s">
        <v>4209</v>
      </c>
      <c r="B677" s="720" t="s">
        <v>2869</v>
      </c>
      <c r="C677" s="721" t="s">
        <v>630</v>
      </c>
    </row>
    <row r="678" spans="1:3" x14ac:dyDescent="0.15">
      <c r="A678" s="720" t="s">
        <v>4211</v>
      </c>
      <c r="B678" s="720" t="s">
        <v>2869</v>
      </c>
      <c r="C678" s="721" t="s">
        <v>633</v>
      </c>
    </row>
    <row r="679" spans="1:3" x14ac:dyDescent="0.15">
      <c r="A679" s="720" t="s">
        <v>4213</v>
      </c>
      <c r="B679" s="720" t="s">
        <v>2869</v>
      </c>
      <c r="C679" s="721" t="s">
        <v>634</v>
      </c>
    </row>
    <row r="680" spans="1:3" x14ac:dyDescent="0.15">
      <c r="A680" s="720" t="s">
        <v>4217</v>
      </c>
      <c r="B680" s="720" t="s">
        <v>2869</v>
      </c>
      <c r="C680" s="721" t="s">
        <v>2769</v>
      </c>
    </row>
    <row r="681" spans="1:3" x14ac:dyDescent="0.15">
      <c r="A681" s="720" t="s">
        <v>4219</v>
      </c>
      <c r="B681" s="720" t="s">
        <v>2869</v>
      </c>
      <c r="C681" s="721" t="s">
        <v>639</v>
      </c>
    </row>
    <row r="682" spans="1:3" x14ac:dyDescent="0.15">
      <c r="A682" s="720" t="s">
        <v>4221</v>
      </c>
      <c r="B682" s="720" t="s">
        <v>2869</v>
      </c>
      <c r="C682" s="721" t="s">
        <v>637</v>
      </c>
    </row>
    <row r="683" spans="1:3" x14ac:dyDescent="0.15">
      <c r="A683" s="720" t="s">
        <v>4223</v>
      </c>
      <c r="B683" s="720" t="s">
        <v>2869</v>
      </c>
      <c r="C683" s="721" t="s">
        <v>628</v>
      </c>
    </row>
    <row r="684" spans="1:3" x14ac:dyDescent="0.15">
      <c r="A684" s="720" t="s">
        <v>4225</v>
      </c>
      <c r="B684" s="720" t="s">
        <v>2869</v>
      </c>
      <c r="C684" s="721" t="s">
        <v>638</v>
      </c>
    </row>
    <row r="685" spans="1:3" x14ac:dyDescent="0.15">
      <c r="A685" s="720" t="s">
        <v>4227</v>
      </c>
      <c r="B685" s="720" t="s">
        <v>2869</v>
      </c>
      <c r="C685" s="721" t="s">
        <v>636</v>
      </c>
    </row>
    <row r="686" spans="1:3" x14ac:dyDescent="0.15">
      <c r="A686" s="720" t="s">
        <v>4229</v>
      </c>
      <c r="B686" s="720" t="s">
        <v>2869</v>
      </c>
      <c r="C686" s="721" t="s">
        <v>631</v>
      </c>
    </row>
    <row r="687" spans="1:3" x14ac:dyDescent="0.15">
      <c r="A687" s="720" t="s">
        <v>4231</v>
      </c>
      <c r="B687" s="720" t="s">
        <v>2869</v>
      </c>
      <c r="C687" s="721" t="s">
        <v>627</v>
      </c>
    </row>
    <row r="688" spans="1:3" x14ac:dyDescent="0.15">
      <c r="A688" s="720" t="s">
        <v>4233</v>
      </c>
      <c r="B688" s="720" t="s">
        <v>2869</v>
      </c>
      <c r="C688" s="721" t="s">
        <v>635</v>
      </c>
    </row>
    <row r="689" spans="1:3" x14ac:dyDescent="0.15">
      <c r="A689" s="720" t="s">
        <v>4235</v>
      </c>
      <c r="B689" s="720" t="s">
        <v>2839</v>
      </c>
      <c r="C689" s="721" t="s">
        <v>67</v>
      </c>
    </row>
    <row r="690" spans="1:3" x14ac:dyDescent="0.15">
      <c r="A690" s="720" t="s">
        <v>4237</v>
      </c>
      <c r="B690" s="720" t="s">
        <v>2855</v>
      </c>
      <c r="C690" s="721" t="s">
        <v>150</v>
      </c>
    </row>
    <row r="691" spans="1:3" x14ac:dyDescent="0.15">
      <c r="A691" s="720" t="s">
        <v>4239</v>
      </c>
      <c r="B691" s="720" t="s">
        <v>2855</v>
      </c>
      <c r="C691" s="721" t="s">
        <v>151</v>
      </c>
    </row>
    <row r="692" spans="1:3" x14ac:dyDescent="0.15">
      <c r="A692" s="720" t="s">
        <v>4241</v>
      </c>
      <c r="B692" s="720" t="s">
        <v>2855</v>
      </c>
      <c r="C692" s="721" t="s">
        <v>2346</v>
      </c>
    </row>
    <row r="693" spans="1:3" x14ac:dyDescent="0.15">
      <c r="A693" s="720" t="s">
        <v>4658</v>
      </c>
      <c r="B693" s="720" t="s">
        <v>2855</v>
      </c>
      <c r="C693" s="721" t="s">
        <v>4802</v>
      </c>
    </row>
    <row r="694" spans="1:3" x14ac:dyDescent="0.15">
      <c r="A694" s="720" t="s">
        <v>4243</v>
      </c>
      <c r="B694" s="720" t="s">
        <v>2869</v>
      </c>
      <c r="C694" s="721" t="s">
        <v>643</v>
      </c>
    </row>
    <row r="695" spans="1:3" x14ac:dyDescent="0.15">
      <c r="A695" s="720" t="s">
        <v>4247</v>
      </c>
      <c r="B695" s="720" t="s">
        <v>2869</v>
      </c>
      <c r="C695" s="721" t="s">
        <v>641</v>
      </c>
    </row>
    <row r="696" spans="1:3" x14ac:dyDescent="0.15">
      <c r="A696" s="720" t="s">
        <v>4249</v>
      </c>
      <c r="B696" s="720" t="s">
        <v>2869</v>
      </c>
      <c r="C696" s="721" t="s">
        <v>4803</v>
      </c>
    </row>
    <row r="697" spans="1:3" x14ac:dyDescent="0.15">
      <c r="A697" s="720" t="s">
        <v>4251</v>
      </c>
      <c r="B697" s="720" t="s">
        <v>2869</v>
      </c>
      <c r="C697" s="721" t="s">
        <v>640</v>
      </c>
    </row>
    <row r="698" spans="1:3" x14ac:dyDescent="0.15">
      <c r="A698" s="720" t="s">
        <v>4253</v>
      </c>
      <c r="B698" s="720" t="s">
        <v>2869</v>
      </c>
      <c r="C698" s="721" t="s">
        <v>644</v>
      </c>
    </row>
    <row r="699" spans="1:3" x14ac:dyDescent="0.15">
      <c r="A699" s="720" t="s">
        <v>4255</v>
      </c>
      <c r="B699" s="720" t="s">
        <v>2839</v>
      </c>
      <c r="C699" s="721" t="s">
        <v>68</v>
      </c>
    </row>
    <row r="700" spans="1:3" x14ac:dyDescent="0.15">
      <c r="A700" s="720" t="s">
        <v>4257</v>
      </c>
      <c r="B700" s="720" t="s">
        <v>2839</v>
      </c>
      <c r="C700" s="721" t="s">
        <v>69</v>
      </c>
    </row>
    <row r="701" spans="1:3" x14ac:dyDescent="0.15">
      <c r="A701" s="720" t="s">
        <v>4259</v>
      </c>
      <c r="B701" s="720" t="s">
        <v>2869</v>
      </c>
      <c r="C701" s="721" t="s">
        <v>645</v>
      </c>
    </row>
    <row r="702" spans="1:3" x14ac:dyDescent="0.15">
      <c r="A702" s="720" t="s">
        <v>4261</v>
      </c>
      <c r="B702" s="720" t="s">
        <v>2869</v>
      </c>
      <c r="C702" s="721" t="s">
        <v>646</v>
      </c>
    </row>
    <row r="703" spans="1:3" x14ac:dyDescent="0.15">
      <c r="A703" s="720" t="s">
        <v>4263</v>
      </c>
      <c r="B703" s="720" t="s">
        <v>2839</v>
      </c>
      <c r="C703" s="721" t="s">
        <v>70</v>
      </c>
    </row>
    <row r="704" spans="1:3" x14ac:dyDescent="0.15">
      <c r="A704" s="720" t="s">
        <v>4265</v>
      </c>
      <c r="B704" s="720" t="s">
        <v>2855</v>
      </c>
      <c r="C704" s="721" t="s">
        <v>152</v>
      </c>
    </row>
    <row r="705" spans="1:3" x14ac:dyDescent="0.15">
      <c r="A705" s="720" t="s">
        <v>4267</v>
      </c>
      <c r="B705" s="720" t="s">
        <v>2869</v>
      </c>
      <c r="C705" s="721" t="s">
        <v>647</v>
      </c>
    </row>
    <row r="706" spans="1:3" x14ac:dyDescent="0.15">
      <c r="A706" s="720" t="s">
        <v>4269</v>
      </c>
      <c r="B706" s="720" t="s">
        <v>2869</v>
      </c>
      <c r="C706" s="721" t="s">
        <v>648</v>
      </c>
    </row>
    <row r="707" spans="1:3" x14ac:dyDescent="0.15">
      <c r="A707" s="720" t="s">
        <v>4271</v>
      </c>
      <c r="B707" s="720" t="s">
        <v>2839</v>
      </c>
      <c r="C707" s="721" t="s">
        <v>71</v>
      </c>
    </row>
    <row r="708" spans="1:3" x14ac:dyDescent="0.15">
      <c r="A708" s="720" t="s">
        <v>4273</v>
      </c>
      <c r="B708" s="720" t="s">
        <v>2855</v>
      </c>
      <c r="C708" s="721" t="s">
        <v>153</v>
      </c>
    </row>
    <row r="709" spans="1:3" x14ac:dyDescent="0.15">
      <c r="A709" s="720" t="s">
        <v>4275</v>
      </c>
      <c r="B709" s="720" t="s">
        <v>2869</v>
      </c>
      <c r="C709" s="721" t="s">
        <v>650</v>
      </c>
    </row>
    <row r="710" spans="1:3" x14ac:dyDescent="0.15">
      <c r="A710" s="720" t="s">
        <v>4277</v>
      </c>
      <c r="B710" s="720" t="s">
        <v>2869</v>
      </c>
      <c r="C710" s="721" t="s">
        <v>649</v>
      </c>
    </row>
    <row r="711" spans="1:3" x14ac:dyDescent="0.15">
      <c r="A711" s="720" t="s">
        <v>4279</v>
      </c>
      <c r="B711" s="720" t="s">
        <v>2869</v>
      </c>
      <c r="C711" s="721" t="s">
        <v>651</v>
      </c>
    </row>
    <row r="712" spans="1:3" x14ac:dyDescent="0.15">
      <c r="A712" s="720" t="s">
        <v>4281</v>
      </c>
      <c r="B712" s="720" t="s">
        <v>2839</v>
      </c>
      <c r="C712" s="721" t="s">
        <v>72</v>
      </c>
    </row>
    <row r="713" spans="1:3" x14ac:dyDescent="0.15">
      <c r="A713" s="720" t="s">
        <v>4283</v>
      </c>
      <c r="B713" s="720" t="s">
        <v>2855</v>
      </c>
      <c r="C713" s="721" t="s">
        <v>4804</v>
      </c>
    </row>
    <row r="714" spans="1:3" x14ac:dyDescent="0.15">
      <c r="A714" s="720" t="s">
        <v>4285</v>
      </c>
      <c r="B714" s="720" t="s">
        <v>2855</v>
      </c>
      <c r="C714" s="721" t="s">
        <v>155</v>
      </c>
    </row>
    <row r="715" spans="1:3" x14ac:dyDescent="0.15">
      <c r="A715" s="720" t="s">
        <v>4287</v>
      </c>
      <c r="B715" s="720" t="s">
        <v>2869</v>
      </c>
      <c r="C715" s="721" t="s">
        <v>4288</v>
      </c>
    </row>
    <row r="716" spans="1:3" x14ac:dyDescent="0.15">
      <c r="A716" s="720" t="s">
        <v>4290</v>
      </c>
      <c r="B716" s="720" t="s">
        <v>2839</v>
      </c>
      <c r="C716" s="721" t="s">
        <v>75</v>
      </c>
    </row>
    <row r="717" spans="1:3" x14ac:dyDescent="0.15">
      <c r="A717" s="720" t="s">
        <v>4292</v>
      </c>
      <c r="B717" s="720" t="s">
        <v>2839</v>
      </c>
      <c r="C717" s="721" t="s">
        <v>73</v>
      </c>
    </row>
    <row r="718" spans="1:3" x14ac:dyDescent="0.15">
      <c r="A718" s="720" t="s">
        <v>4294</v>
      </c>
      <c r="B718" s="720" t="s">
        <v>2839</v>
      </c>
      <c r="C718" s="721" t="s">
        <v>74</v>
      </c>
    </row>
    <row r="719" spans="1:3" x14ac:dyDescent="0.15">
      <c r="A719" s="720" t="s">
        <v>4296</v>
      </c>
      <c r="B719" s="720" t="s">
        <v>2855</v>
      </c>
      <c r="C719" s="721" t="s">
        <v>156</v>
      </c>
    </row>
    <row r="720" spans="1:3" x14ac:dyDescent="0.15">
      <c r="A720" s="720" t="s">
        <v>4298</v>
      </c>
      <c r="B720" s="720" t="s">
        <v>2855</v>
      </c>
      <c r="C720" s="721" t="s">
        <v>157</v>
      </c>
    </row>
    <row r="721" spans="1:3" x14ac:dyDescent="0.15">
      <c r="A721" s="720" t="s">
        <v>4300</v>
      </c>
      <c r="B721" s="720" t="s">
        <v>2855</v>
      </c>
      <c r="C721" s="721" t="s">
        <v>159</v>
      </c>
    </row>
    <row r="722" spans="1:3" x14ac:dyDescent="0.15">
      <c r="A722" s="720" t="s">
        <v>4302</v>
      </c>
      <c r="B722" s="720" t="s">
        <v>2855</v>
      </c>
      <c r="C722" s="721" t="s">
        <v>158</v>
      </c>
    </row>
    <row r="723" spans="1:3" x14ac:dyDescent="0.15">
      <c r="A723" s="720" t="s">
        <v>4304</v>
      </c>
      <c r="B723" s="720" t="s">
        <v>2869</v>
      </c>
      <c r="C723" s="721" t="s">
        <v>653</v>
      </c>
    </row>
    <row r="724" spans="1:3" x14ac:dyDescent="0.15">
      <c r="A724" s="720" t="s">
        <v>4306</v>
      </c>
      <c r="B724" s="720" t="s">
        <v>2869</v>
      </c>
      <c r="C724" s="721" t="s">
        <v>657</v>
      </c>
    </row>
    <row r="725" spans="1:3" x14ac:dyDescent="0.15">
      <c r="A725" s="720" t="s">
        <v>4308</v>
      </c>
      <c r="B725" s="720" t="s">
        <v>2869</v>
      </c>
      <c r="C725" s="721" t="s">
        <v>654</v>
      </c>
    </row>
    <row r="726" spans="1:3" x14ac:dyDescent="0.15">
      <c r="A726" s="720" t="s">
        <v>4310</v>
      </c>
      <c r="B726" s="720" t="s">
        <v>2869</v>
      </c>
      <c r="C726" s="721" t="s">
        <v>672</v>
      </c>
    </row>
    <row r="727" spans="1:3" x14ac:dyDescent="0.15">
      <c r="A727" s="720" t="s">
        <v>4312</v>
      </c>
      <c r="B727" s="720" t="s">
        <v>2869</v>
      </c>
      <c r="C727" s="721" t="s">
        <v>655</v>
      </c>
    </row>
    <row r="728" spans="1:3" x14ac:dyDescent="0.15">
      <c r="A728" s="720" t="s">
        <v>4314</v>
      </c>
      <c r="B728" s="720" t="s">
        <v>2869</v>
      </c>
      <c r="C728" s="721" t="s">
        <v>658</v>
      </c>
    </row>
    <row r="729" spans="1:3" x14ac:dyDescent="0.15">
      <c r="A729" s="720" t="s">
        <v>4316</v>
      </c>
      <c r="B729" s="720" t="s">
        <v>2869</v>
      </c>
      <c r="C729" s="721" t="s">
        <v>661</v>
      </c>
    </row>
    <row r="730" spans="1:3" x14ac:dyDescent="0.15">
      <c r="A730" s="720" t="s">
        <v>4318</v>
      </c>
      <c r="B730" s="720" t="s">
        <v>2869</v>
      </c>
      <c r="C730" s="721" t="s">
        <v>664</v>
      </c>
    </row>
    <row r="731" spans="1:3" x14ac:dyDescent="0.15">
      <c r="A731" s="720" t="s">
        <v>4320</v>
      </c>
      <c r="B731" s="720" t="s">
        <v>2869</v>
      </c>
      <c r="C731" s="721" t="s">
        <v>666</v>
      </c>
    </row>
    <row r="732" spans="1:3" x14ac:dyDescent="0.15">
      <c r="A732" s="720" t="s">
        <v>4322</v>
      </c>
      <c r="B732" s="720" t="s">
        <v>2869</v>
      </c>
      <c r="C732" s="721" t="s">
        <v>667</v>
      </c>
    </row>
    <row r="733" spans="1:3" x14ac:dyDescent="0.15">
      <c r="A733" s="720" t="s">
        <v>4324</v>
      </c>
      <c r="B733" s="720" t="s">
        <v>2869</v>
      </c>
      <c r="C733" s="721" t="s">
        <v>670</v>
      </c>
    </row>
    <row r="734" spans="1:3" x14ac:dyDescent="0.15">
      <c r="A734" s="720" t="s">
        <v>4326</v>
      </c>
      <c r="B734" s="720" t="s">
        <v>2869</v>
      </c>
      <c r="C734" s="721" t="s">
        <v>671</v>
      </c>
    </row>
    <row r="735" spans="1:3" x14ac:dyDescent="0.15">
      <c r="A735" s="720" t="s">
        <v>4328</v>
      </c>
      <c r="B735" s="720" t="s">
        <v>2869</v>
      </c>
      <c r="C735" s="721" t="s">
        <v>668</v>
      </c>
    </row>
    <row r="736" spans="1:3" x14ac:dyDescent="0.15">
      <c r="A736" s="720" t="s">
        <v>4330</v>
      </c>
      <c r="B736" s="720" t="s">
        <v>2869</v>
      </c>
      <c r="C736" s="721" t="s">
        <v>659</v>
      </c>
    </row>
    <row r="737" spans="1:3" x14ac:dyDescent="0.15">
      <c r="A737" s="720" t="s">
        <v>4332</v>
      </c>
      <c r="B737" s="720" t="s">
        <v>2869</v>
      </c>
      <c r="C737" s="721" t="s">
        <v>660</v>
      </c>
    </row>
    <row r="738" spans="1:3" x14ac:dyDescent="0.15">
      <c r="A738" s="720" t="s">
        <v>4334</v>
      </c>
      <c r="B738" s="720" t="s">
        <v>2869</v>
      </c>
      <c r="C738" s="721" t="s">
        <v>665</v>
      </c>
    </row>
    <row r="739" spans="1:3" x14ac:dyDescent="0.15">
      <c r="A739" s="720" t="s">
        <v>4336</v>
      </c>
      <c r="B739" s="720" t="s">
        <v>2869</v>
      </c>
      <c r="C739" s="721" t="s">
        <v>673</v>
      </c>
    </row>
    <row r="740" spans="1:3" x14ac:dyDescent="0.15">
      <c r="A740" s="720" t="s">
        <v>4338</v>
      </c>
      <c r="B740" s="720" t="s">
        <v>2869</v>
      </c>
      <c r="C740" s="721" t="s">
        <v>662</v>
      </c>
    </row>
    <row r="741" spans="1:3" x14ac:dyDescent="0.15">
      <c r="A741" s="720" t="s">
        <v>4340</v>
      </c>
      <c r="B741" s="720" t="s">
        <v>2869</v>
      </c>
      <c r="C741" s="721" t="s">
        <v>656</v>
      </c>
    </row>
    <row r="742" spans="1:3" x14ac:dyDescent="0.15">
      <c r="A742" s="720" t="s">
        <v>4342</v>
      </c>
      <c r="B742" s="720" t="s">
        <v>2869</v>
      </c>
      <c r="C742" s="721" t="s">
        <v>652</v>
      </c>
    </row>
    <row r="743" spans="1:3" x14ac:dyDescent="0.15">
      <c r="A743" s="720" t="s">
        <v>4344</v>
      </c>
      <c r="B743" s="720" t="s">
        <v>2869</v>
      </c>
      <c r="C743" s="721" t="s">
        <v>669</v>
      </c>
    </row>
    <row r="744" spans="1:3" x14ac:dyDescent="0.15">
      <c r="A744" s="720" t="s">
        <v>4346</v>
      </c>
      <c r="B744" s="720" t="s">
        <v>2869</v>
      </c>
      <c r="C744" s="721" t="s">
        <v>663</v>
      </c>
    </row>
    <row r="745" spans="1:3" x14ac:dyDescent="0.15">
      <c r="A745" s="720" t="s">
        <v>4348</v>
      </c>
      <c r="B745" s="720" t="s">
        <v>2869</v>
      </c>
      <c r="C745" s="721" t="s">
        <v>706</v>
      </c>
    </row>
    <row r="746" spans="1:3" x14ac:dyDescent="0.15">
      <c r="A746" s="720" t="s">
        <v>4350</v>
      </c>
      <c r="B746" s="720" t="s">
        <v>2869</v>
      </c>
      <c r="C746" s="721" t="s">
        <v>674</v>
      </c>
    </row>
    <row r="747" spans="1:3" x14ac:dyDescent="0.15">
      <c r="A747" s="720" t="s">
        <v>4354</v>
      </c>
      <c r="B747" s="720" t="s">
        <v>2869</v>
      </c>
      <c r="C747" s="721" t="s">
        <v>4805</v>
      </c>
    </row>
    <row r="748" spans="1:3" x14ac:dyDescent="0.15">
      <c r="A748" s="720" t="s">
        <v>4356</v>
      </c>
      <c r="B748" s="720" t="s">
        <v>2869</v>
      </c>
      <c r="C748" s="721" t="s">
        <v>4806</v>
      </c>
    </row>
    <row r="749" spans="1:3" x14ac:dyDescent="0.15">
      <c r="A749" s="720" t="s">
        <v>4357</v>
      </c>
      <c r="B749" s="720" t="s">
        <v>2869</v>
      </c>
      <c r="C749" s="721" t="s">
        <v>2704</v>
      </c>
    </row>
    <row r="750" spans="1:3" x14ac:dyDescent="0.15">
      <c r="A750" s="720" t="s">
        <v>4807</v>
      </c>
      <c r="B750" s="720" t="s">
        <v>2869</v>
      </c>
      <c r="C750" s="721" t="s">
        <v>4808</v>
      </c>
    </row>
    <row r="751" spans="1:3" x14ac:dyDescent="0.15">
      <c r="A751" s="720" t="s">
        <v>4359</v>
      </c>
      <c r="B751" s="720" t="s">
        <v>2839</v>
      </c>
      <c r="C751" s="721" t="s">
        <v>76</v>
      </c>
    </row>
    <row r="752" spans="1:3" x14ac:dyDescent="0.15">
      <c r="A752" s="720" t="s">
        <v>4361</v>
      </c>
      <c r="B752" s="720" t="s">
        <v>2869</v>
      </c>
      <c r="C752" s="721" t="s">
        <v>676</v>
      </c>
    </row>
    <row r="753" spans="1:3" x14ac:dyDescent="0.15">
      <c r="A753" s="720" t="s">
        <v>4363</v>
      </c>
      <c r="B753" s="720" t="s">
        <v>2839</v>
      </c>
      <c r="C753" s="721" t="s">
        <v>77</v>
      </c>
    </row>
    <row r="754" spans="1:3" x14ac:dyDescent="0.15">
      <c r="A754" s="720" t="s">
        <v>4365</v>
      </c>
      <c r="B754" s="720" t="s">
        <v>2855</v>
      </c>
      <c r="C754" s="721" t="s">
        <v>160</v>
      </c>
    </row>
    <row r="755" spans="1:3" x14ac:dyDescent="0.15">
      <c r="A755" s="720" t="s">
        <v>4367</v>
      </c>
      <c r="B755" s="720" t="s">
        <v>2869</v>
      </c>
      <c r="C755" s="721" t="s">
        <v>681</v>
      </c>
    </row>
    <row r="756" spans="1:3" x14ac:dyDescent="0.15">
      <c r="A756" s="720" t="s">
        <v>4369</v>
      </c>
      <c r="B756" s="720" t="s">
        <v>2869</v>
      </c>
      <c r="C756" s="721" t="s">
        <v>677</v>
      </c>
    </row>
    <row r="757" spans="1:3" x14ac:dyDescent="0.15">
      <c r="A757" s="720" t="s">
        <v>4371</v>
      </c>
      <c r="B757" s="720" t="s">
        <v>2869</v>
      </c>
      <c r="C757" s="721" t="s">
        <v>680</v>
      </c>
    </row>
    <row r="758" spans="1:3" x14ac:dyDescent="0.15">
      <c r="A758" s="720" t="s">
        <v>4373</v>
      </c>
      <c r="B758" s="720" t="s">
        <v>2869</v>
      </c>
      <c r="C758" s="721" t="s">
        <v>679</v>
      </c>
    </row>
    <row r="759" spans="1:3" x14ac:dyDescent="0.15">
      <c r="A759" s="720" t="s">
        <v>4375</v>
      </c>
      <c r="B759" s="720" t="s">
        <v>2869</v>
      </c>
      <c r="C759" s="721" t="s">
        <v>678</v>
      </c>
    </row>
    <row r="760" spans="1:3" x14ac:dyDescent="0.15">
      <c r="A760" s="720" t="s">
        <v>4377</v>
      </c>
      <c r="B760" s="720" t="s">
        <v>2869</v>
      </c>
      <c r="C760" s="721" t="s">
        <v>4809</v>
      </c>
    </row>
    <row r="761" spans="1:3" x14ac:dyDescent="0.15">
      <c r="A761" s="720" t="s">
        <v>4379</v>
      </c>
      <c r="B761" s="720" t="s">
        <v>2839</v>
      </c>
      <c r="C761" s="721" t="s">
        <v>78</v>
      </c>
    </row>
    <row r="762" spans="1:3" x14ac:dyDescent="0.15">
      <c r="A762" s="720" t="s">
        <v>4381</v>
      </c>
      <c r="B762" s="720" t="s">
        <v>2855</v>
      </c>
      <c r="C762" s="721" t="s">
        <v>161</v>
      </c>
    </row>
    <row r="763" spans="1:3" x14ac:dyDescent="0.15">
      <c r="A763" s="720" t="s">
        <v>4383</v>
      </c>
      <c r="B763" s="720" t="s">
        <v>2869</v>
      </c>
      <c r="C763" s="721" t="s">
        <v>687</v>
      </c>
    </row>
    <row r="764" spans="1:3" x14ac:dyDescent="0.15">
      <c r="A764" s="720" t="s">
        <v>4385</v>
      </c>
      <c r="B764" s="720" t="s">
        <v>2869</v>
      </c>
      <c r="C764" s="721" t="s">
        <v>684</v>
      </c>
    </row>
    <row r="765" spans="1:3" x14ac:dyDescent="0.15">
      <c r="A765" s="720" t="s">
        <v>4387</v>
      </c>
      <c r="B765" s="720" t="s">
        <v>2869</v>
      </c>
      <c r="C765" s="721" t="s">
        <v>686</v>
      </c>
    </row>
    <row r="766" spans="1:3" x14ac:dyDescent="0.15">
      <c r="A766" s="720" t="s">
        <v>4389</v>
      </c>
      <c r="B766" s="720" t="s">
        <v>2869</v>
      </c>
      <c r="C766" s="721" t="s">
        <v>683</v>
      </c>
    </row>
    <row r="767" spans="1:3" x14ac:dyDescent="0.15">
      <c r="A767" s="720" t="s">
        <v>4391</v>
      </c>
      <c r="B767" s="720" t="s">
        <v>2869</v>
      </c>
      <c r="C767" s="721" t="s">
        <v>682</v>
      </c>
    </row>
    <row r="768" spans="1:3" x14ac:dyDescent="0.15">
      <c r="A768" s="720" t="s">
        <v>4393</v>
      </c>
      <c r="B768" s="720" t="s">
        <v>2869</v>
      </c>
      <c r="C768" s="721" t="s">
        <v>688</v>
      </c>
    </row>
    <row r="769" spans="1:3" x14ac:dyDescent="0.15">
      <c r="A769" s="720" t="s">
        <v>4395</v>
      </c>
      <c r="B769" s="720" t="s">
        <v>2869</v>
      </c>
      <c r="C769" s="721" t="s">
        <v>685</v>
      </c>
    </row>
    <row r="770" spans="1:3" x14ac:dyDescent="0.15">
      <c r="A770" s="720" t="s">
        <v>4397</v>
      </c>
      <c r="B770" s="720" t="s">
        <v>2839</v>
      </c>
      <c r="C770" s="721" t="s">
        <v>79</v>
      </c>
    </row>
    <row r="771" spans="1:3" x14ac:dyDescent="0.15">
      <c r="A771" s="720" t="s">
        <v>4399</v>
      </c>
      <c r="B771" s="720" t="s">
        <v>2855</v>
      </c>
      <c r="C771" s="721" t="s">
        <v>162</v>
      </c>
    </row>
    <row r="772" spans="1:3" x14ac:dyDescent="0.15">
      <c r="A772" s="720" t="s">
        <v>4401</v>
      </c>
      <c r="B772" s="720" t="s">
        <v>2869</v>
      </c>
      <c r="C772" s="721" t="s">
        <v>689</v>
      </c>
    </row>
    <row r="773" spans="1:3" x14ac:dyDescent="0.15">
      <c r="A773" s="720" t="s">
        <v>4403</v>
      </c>
      <c r="B773" s="720" t="s">
        <v>2869</v>
      </c>
      <c r="C773" s="721" t="s">
        <v>690</v>
      </c>
    </row>
    <row r="774" spans="1:3" x14ac:dyDescent="0.15">
      <c r="A774" s="720" t="s">
        <v>4405</v>
      </c>
      <c r="B774" s="720" t="s">
        <v>2869</v>
      </c>
      <c r="C774" s="721" t="s">
        <v>691</v>
      </c>
    </row>
    <row r="775" spans="1:3" x14ac:dyDescent="0.15">
      <c r="A775" s="720" t="s">
        <v>4407</v>
      </c>
      <c r="B775" s="720" t="s">
        <v>2839</v>
      </c>
      <c r="C775" s="721" t="s">
        <v>80</v>
      </c>
    </row>
    <row r="776" spans="1:3" x14ac:dyDescent="0.15">
      <c r="A776" s="720" t="s">
        <v>4409</v>
      </c>
      <c r="B776" s="720" t="s">
        <v>2855</v>
      </c>
      <c r="C776" s="721" t="s">
        <v>164</v>
      </c>
    </row>
    <row r="777" spans="1:3" x14ac:dyDescent="0.15">
      <c r="A777" s="720" t="s">
        <v>4411</v>
      </c>
      <c r="B777" s="720" t="s">
        <v>2855</v>
      </c>
      <c r="C777" s="721" t="s">
        <v>163</v>
      </c>
    </row>
    <row r="778" spans="1:3" x14ac:dyDescent="0.15">
      <c r="A778" s="720" t="s">
        <v>4413</v>
      </c>
      <c r="B778" s="720" t="s">
        <v>2869</v>
      </c>
      <c r="C778" s="721" t="s">
        <v>693</v>
      </c>
    </row>
    <row r="779" spans="1:3" x14ac:dyDescent="0.15">
      <c r="A779" s="720" t="s">
        <v>4415</v>
      </c>
      <c r="B779" s="720" t="s">
        <v>2869</v>
      </c>
      <c r="C779" s="721" t="s">
        <v>695</v>
      </c>
    </row>
    <row r="780" spans="1:3" x14ac:dyDescent="0.15">
      <c r="A780" s="720" t="s">
        <v>4417</v>
      </c>
      <c r="B780" s="720" t="s">
        <v>2869</v>
      </c>
      <c r="C780" s="721" t="s">
        <v>694</v>
      </c>
    </row>
    <row r="781" spans="1:3" x14ac:dyDescent="0.15">
      <c r="A781" s="720" t="s">
        <v>4419</v>
      </c>
      <c r="B781" s="720" t="s">
        <v>2869</v>
      </c>
      <c r="C781" s="721" t="s">
        <v>692</v>
      </c>
    </row>
    <row r="782" spans="1:3" x14ac:dyDescent="0.15">
      <c r="A782" s="720" t="s">
        <v>4421</v>
      </c>
      <c r="B782" s="720" t="s">
        <v>2839</v>
      </c>
      <c r="C782" s="721" t="s">
        <v>81</v>
      </c>
    </row>
    <row r="783" spans="1:3" x14ac:dyDescent="0.15">
      <c r="A783" s="720" t="s">
        <v>4423</v>
      </c>
      <c r="B783" s="720" t="s">
        <v>2839</v>
      </c>
      <c r="C783" s="721" t="s">
        <v>82</v>
      </c>
    </row>
    <row r="784" spans="1:3" x14ac:dyDescent="0.15">
      <c r="A784" s="720" t="s">
        <v>4425</v>
      </c>
      <c r="B784" s="720" t="s">
        <v>2869</v>
      </c>
      <c r="C784" s="721" t="s">
        <v>696</v>
      </c>
    </row>
    <row r="785" spans="1:3" x14ac:dyDescent="0.15">
      <c r="A785" s="720" t="s">
        <v>4427</v>
      </c>
      <c r="B785" s="720" t="s">
        <v>2869</v>
      </c>
      <c r="C785" s="721" t="s">
        <v>4810</v>
      </c>
    </row>
    <row r="786" spans="1:3" x14ac:dyDescent="0.15">
      <c r="A786" s="720" t="s">
        <v>4429</v>
      </c>
      <c r="B786" s="720" t="s">
        <v>2869</v>
      </c>
      <c r="C786" s="721" t="s">
        <v>698</v>
      </c>
    </row>
    <row r="787" spans="1:3" x14ac:dyDescent="0.15">
      <c r="A787" s="720" t="s">
        <v>4431</v>
      </c>
      <c r="B787" s="720" t="s">
        <v>2869</v>
      </c>
      <c r="C787" s="721" t="s">
        <v>4811</v>
      </c>
    </row>
    <row r="788" spans="1:3" x14ac:dyDescent="0.15">
      <c r="A788" s="720" t="s">
        <v>4433</v>
      </c>
      <c r="B788" s="720" t="s">
        <v>2839</v>
      </c>
      <c r="C788" s="721" t="s">
        <v>83</v>
      </c>
    </row>
    <row r="789" spans="1:3" x14ac:dyDescent="0.15">
      <c r="A789" s="720" t="s">
        <v>4435</v>
      </c>
      <c r="B789" s="720" t="s">
        <v>2855</v>
      </c>
      <c r="C789" s="721" t="s">
        <v>167</v>
      </c>
    </row>
    <row r="790" spans="1:3" x14ac:dyDescent="0.15">
      <c r="A790" s="720" t="s">
        <v>4437</v>
      </c>
      <c r="B790" s="720" t="s">
        <v>2855</v>
      </c>
      <c r="C790" s="721" t="s">
        <v>166</v>
      </c>
    </row>
    <row r="791" spans="1:3" x14ac:dyDescent="0.15">
      <c r="A791" s="720" t="s">
        <v>4439</v>
      </c>
      <c r="B791" s="720" t="s">
        <v>2855</v>
      </c>
      <c r="C791" s="721" t="s">
        <v>165</v>
      </c>
    </row>
    <row r="792" spans="1:3" x14ac:dyDescent="0.15">
      <c r="A792" s="720" t="s">
        <v>4441</v>
      </c>
      <c r="B792" s="720" t="s">
        <v>2869</v>
      </c>
      <c r="C792" s="721" t="s">
        <v>4812</v>
      </c>
    </row>
    <row r="793" spans="1:3" x14ac:dyDescent="0.15">
      <c r="A793" s="720" t="s">
        <v>4443</v>
      </c>
      <c r="B793" s="720" t="s">
        <v>2869</v>
      </c>
      <c r="C793" s="721" t="s">
        <v>702</v>
      </c>
    </row>
    <row r="794" spans="1:3" x14ac:dyDescent="0.15">
      <c r="A794" s="720" t="s">
        <v>4445</v>
      </c>
      <c r="B794" s="720" t="s">
        <v>2869</v>
      </c>
      <c r="C794" s="721" t="s">
        <v>699</v>
      </c>
    </row>
    <row r="795" spans="1:3" x14ac:dyDescent="0.15">
      <c r="A795" s="720" t="s">
        <v>4447</v>
      </c>
      <c r="B795" s="720" t="s">
        <v>2869</v>
      </c>
      <c r="C795" s="721" t="s">
        <v>701</v>
      </c>
    </row>
  </sheetData>
  <sheetProtection algorithmName="SHA-512" hashValue="jxxnH4jnXrg4taqM3gpl8IKiY7qIR2fGNDhPBIcoQ29bhtJI1OA6A5/x9I47fgZ8AVUfPMqUf+XH978cLixLeg==" saltValue="R9SXaLoxQxQGhgX//puIaA==" spinCount="100000" sheet="1" objects="1" scenarios="1" autoFilter="0"/>
  <autoFilter ref="A1:C801" xr:uid="{BFF549AA-CE43-4235-A784-242863B660C0}">
    <sortState xmlns:xlrd2="http://schemas.microsoft.com/office/spreadsheetml/2017/richdata2" ref="A2:C795">
      <sortCondition ref="A1:A801"/>
    </sortState>
  </autoFilter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11">
    <tabColor rgb="FF0070C0"/>
  </sheetPr>
  <dimension ref="A1:C295"/>
  <sheetViews>
    <sheetView showGridLines="0" zoomScaleNormal="100" workbookViewId="0"/>
  </sheetViews>
  <sheetFormatPr defaultRowHeight="11.25" x14ac:dyDescent="0.15"/>
  <cols>
    <col min="1" max="1" width="9" style="2" customWidth="1"/>
    <col min="2" max="2" width="26.25" style="2" customWidth="1"/>
    <col min="3" max="3" width="14.5" style="2" customWidth="1"/>
    <col min="4" max="16384" width="9" style="2"/>
  </cols>
  <sheetData>
    <row r="1" spans="1:3" x14ac:dyDescent="0.15">
      <c r="A1" s="2" t="s">
        <v>1672</v>
      </c>
    </row>
    <row r="2" spans="1:3" ht="0.75" customHeight="1" thickBot="1" x14ac:dyDescent="0.2"/>
    <row r="3" spans="1:3" ht="12" thickBot="1" x14ac:dyDescent="0.2">
      <c r="A3" s="3" t="s">
        <v>1673</v>
      </c>
      <c r="B3" s="4" t="s">
        <v>1674</v>
      </c>
      <c r="C3" s="5" t="s">
        <v>1675</v>
      </c>
    </row>
    <row r="4" spans="1:3" ht="12" thickTop="1" x14ac:dyDescent="0.15">
      <c r="A4" s="6">
        <v>101</v>
      </c>
      <c r="B4" s="7" t="s">
        <v>1676</v>
      </c>
      <c r="C4" s="8" t="s">
        <v>1677</v>
      </c>
    </row>
    <row r="5" spans="1:3" x14ac:dyDescent="0.15">
      <c r="A5" s="9">
        <v>102</v>
      </c>
      <c r="B5" s="10" t="s">
        <v>1678</v>
      </c>
      <c r="C5" s="11" t="s">
        <v>1679</v>
      </c>
    </row>
    <row r="6" spans="1:3" x14ac:dyDescent="0.15">
      <c r="A6" s="9">
        <v>103</v>
      </c>
      <c r="B6" s="10" t="s">
        <v>1680</v>
      </c>
      <c r="C6" s="11" t="s">
        <v>1679</v>
      </c>
    </row>
    <row r="7" spans="1:3" x14ac:dyDescent="0.15">
      <c r="A7" s="12">
        <v>104</v>
      </c>
      <c r="B7" s="10" t="s">
        <v>1681</v>
      </c>
      <c r="C7" s="11" t="s">
        <v>1679</v>
      </c>
    </row>
    <row r="8" spans="1:3" x14ac:dyDescent="0.15">
      <c r="A8" s="12">
        <v>105</v>
      </c>
      <c r="B8" s="10" t="s">
        <v>1682</v>
      </c>
      <c r="C8" s="11" t="s">
        <v>1679</v>
      </c>
    </row>
    <row r="9" spans="1:3" x14ac:dyDescent="0.15">
      <c r="A9" s="12">
        <v>106</v>
      </c>
      <c r="B9" s="10" t="s">
        <v>1683</v>
      </c>
      <c r="C9" s="11" t="s">
        <v>1679</v>
      </c>
    </row>
    <row r="10" spans="1:3" x14ac:dyDescent="0.15">
      <c r="A10" s="12">
        <v>107</v>
      </c>
      <c r="B10" s="10" t="s">
        <v>1684</v>
      </c>
      <c r="C10" s="11" t="s">
        <v>1679</v>
      </c>
    </row>
    <row r="11" spans="1:3" x14ac:dyDescent="0.15">
      <c r="A11" s="12">
        <v>108</v>
      </c>
      <c r="B11" s="10" t="s">
        <v>1685</v>
      </c>
      <c r="C11" s="11" t="s">
        <v>1679</v>
      </c>
    </row>
    <row r="12" spans="1:3" x14ac:dyDescent="0.15">
      <c r="A12" s="12">
        <v>109</v>
      </c>
      <c r="B12" s="10" t="s">
        <v>1686</v>
      </c>
      <c r="C12" s="11" t="s">
        <v>1679</v>
      </c>
    </row>
    <row r="13" spans="1:3" x14ac:dyDescent="0.15">
      <c r="A13" s="12">
        <v>110</v>
      </c>
      <c r="B13" s="10" t="s">
        <v>1687</v>
      </c>
      <c r="C13" s="11" t="s">
        <v>1679</v>
      </c>
    </row>
    <row r="14" spans="1:3" x14ac:dyDescent="0.15">
      <c r="A14" s="12">
        <v>111</v>
      </c>
      <c r="B14" s="10" t="s">
        <v>1688</v>
      </c>
      <c r="C14" s="11" t="s">
        <v>1679</v>
      </c>
    </row>
    <row r="15" spans="1:3" x14ac:dyDescent="0.15">
      <c r="A15" s="12">
        <v>113</v>
      </c>
      <c r="B15" s="10" t="s">
        <v>1689</v>
      </c>
      <c r="C15" s="11" t="s">
        <v>1679</v>
      </c>
    </row>
    <row r="16" spans="1:3" x14ac:dyDescent="0.15">
      <c r="A16" s="12">
        <v>114</v>
      </c>
      <c r="B16" s="10" t="s">
        <v>1690</v>
      </c>
      <c r="C16" s="11" t="s">
        <v>1679</v>
      </c>
    </row>
    <row r="17" spans="1:3" x14ac:dyDescent="0.15">
      <c r="A17" s="12">
        <v>115</v>
      </c>
      <c r="B17" s="10" t="s">
        <v>1691</v>
      </c>
      <c r="C17" s="11" t="s">
        <v>1679</v>
      </c>
    </row>
    <row r="18" spans="1:3" x14ac:dyDescent="0.15">
      <c r="A18" s="12">
        <v>116</v>
      </c>
      <c r="B18" s="10" t="s">
        <v>1692</v>
      </c>
      <c r="C18" s="11" t="s">
        <v>1679</v>
      </c>
    </row>
    <row r="19" spans="1:3" x14ac:dyDescent="0.15">
      <c r="A19" s="12">
        <v>117</v>
      </c>
      <c r="B19" s="10" t="s">
        <v>1693</v>
      </c>
      <c r="C19" s="11" t="s">
        <v>1679</v>
      </c>
    </row>
    <row r="20" spans="1:3" x14ac:dyDescent="0.15">
      <c r="A20" s="12">
        <v>118</v>
      </c>
      <c r="B20" s="10" t="s">
        <v>1694</v>
      </c>
      <c r="C20" s="11" t="s">
        <v>1679</v>
      </c>
    </row>
    <row r="21" spans="1:3" x14ac:dyDescent="0.15">
      <c r="A21" s="12">
        <v>119</v>
      </c>
      <c r="B21" s="10" t="s">
        <v>1695</v>
      </c>
      <c r="C21" s="11" t="s">
        <v>1679</v>
      </c>
    </row>
    <row r="22" spans="1:3" x14ac:dyDescent="0.15">
      <c r="A22" s="12">
        <v>120</v>
      </c>
      <c r="B22" s="10" t="s">
        <v>1696</v>
      </c>
      <c r="C22" s="11" t="s">
        <v>1697</v>
      </c>
    </row>
    <row r="23" spans="1:3" x14ac:dyDescent="0.15">
      <c r="A23" s="12">
        <v>122</v>
      </c>
      <c r="B23" s="10" t="s">
        <v>1698</v>
      </c>
      <c r="C23" s="11" t="s">
        <v>1697</v>
      </c>
    </row>
    <row r="24" spans="1:3" x14ac:dyDescent="0.15">
      <c r="A24" s="12">
        <v>171</v>
      </c>
      <c r="B24" s="10" t="s">
        <v>1699</v>
      </c>
      <c r="C24" s="11" t="s">
        <v>1697</v>
      </c>
    </row>
    <row r="25" spans="1:3" x14ac:dyDescent="0.15">
      <c r="A25" s="12">
        <v>172</v>
      </c>
      <c r="B25" s="10" t="s">
        <v>1700</v>
      </c>
      <c r="C25" s="11" t="s">
        <v>1697</v>
      </c>
    </row>
    <row r="26" spans="1:3" ht="12" thickBot="1" x14ac:dyDescent="0.2">
      <c r="A26" s="13">
        <v>190</v>
      </c>
      <c r="B26" s="14" t="s">
        <v>1701</v>
      </c>
      <c r="C26" s="15" t="s">
        <v>1677</v>
      </c>
    </row>
    <row r="27" spans="1:3" x14ac:dyDescent="0.15">
      <c r="A27" s="16">
        <v>201</v>
      </c>
      <c r="B27" s="17" t="s">
        <v>1702</v>
      </c>
      <c r="C27" s="18" t="s">
        <v>1703</v>
      </c>
    </row>
    <row r="28" spans="1:3" x14ac:dyDescent="0.15">
      <c r="A28" s="19">
        <v>202</v>
      </c>
      <c r="B28" s="20" t="s">
        <v>1704</v>
      </c>
      <c r="C28" s="21" t="s">
        <v>1703</v>
      </c>
    </row>
    <row r="29" spans="1:3" x14ac:dyDescent="0.15">
      <c r="A29" s="19">
        <v>204</v>
      </c>
      <c r="B29" s="20" t="s">
        <v>1705</v>
      </c>
      <c r="C29" s="21" t="s">
        <v>1703</v>
      </c>
    </row>
    <row r="30" spans="1:3" x14ac:dyDescent="0.15">
      <c r="A30" s="19">
        <v>205</v>
      </c>
      <c r="B30" s="20" t="s">
        <v>1706</v>
      </c>
      <c r="C30" s="21" t="s">
        <v>1703</v>
      </c>
    </row>
    <row r="31" spans="1:3" x14ac:dyDescent="0.15">
      <c r="A31" s="19">
        <v>206</v>
      </c>
      <c r="B31" s="20" t="s">
        <v>1707</v>
      </c>
      <c r="C31" s="21" t="s">
        <v>1703</v>
      </c>
    </row>
    <row r="32" spans="1:3" x14ac:dyDescent="0.15">
      <c r="A32" s="19">
        <v>207</v>
      </c>
      <c r="B32" s="20" t="s">
        <v>1708</v>
      </c>
      <c r="C32" s="21" t="s">
        <v>1703</v>
      </c>
    </row>
    <row r="33" spans="1:3" x14ac:dyDescent="0.15">
      <c r="A33" s="19">
        <v>208</v>
      </c>
      <c r="B33" s="20" t="s">
        <v>1709</v>
      </c>
      <c r="C33" s="21" t="s">
        <v>1703</v>
      </c>
    </row>
    <row r="34" spans="1:3" x14ac:dyDescent="0.15">
      <c r="A34" s="19">
        <v>209</v>
      </c>
      <c r="B34" s="20" t="s">
        <v>1710</v>
      </c>
      <c r="C34" s="21" t="s">
        <v>1703</v>
      </c>
    </row>
    <row r="35" spans="1:3" x14ac:dyDescent="0.15">
      <c r="A35" s="19">
        <v>210</v>
      </c>
      <c r="B35" s="20" t="s">
        <v>1711</v>
      </c>
      <c r="C35" s="21" t="s">
        <v>1703</v>
      </c>
    </row>
    <row r="36" spans="1:3" x14ac:dyDescent="0.15">
      <c r="A36" s="19">
        <v>211</v>
      </c>
      <c r="B36" s="20" t="s">
        <v>1712</v>
      </c>
      <c r="C36" s="21" t="s">
        <v>1703</v>
      </c>
    </row>
    <row r="37" spans="1:3" x14ac:dyDescent="0.15">
      <c r="A37" s="19">
        <v>212</v>
      </c>
      <c r="B37" s="20" t="s">
        <v>1713</v>
      </c>
      <c r="C37" s="21" t="s">
        <v>1703</v>
      </c>
    </row>
    <row r="38" spans="1:3" x14ac:dyDescent="0.15">
      <c r="A38" s="19">
        <v>213</v>
      </c>
      <c r="B38" s="20" t="s">
        <v>1714</v>
      </c>
      <c r="C38" s="21" t="s">
        <v>1703</v>
      </c>
    </row>
    <row r="39" spans="1:3" x14ac:dyDescent="0.15">
      <c r="A39" s="19">
        <v>214</v>
      </c>
      <c r="B39" s="20" t="s">
        <v>1715</v>
      </c>
      <c r="C39" s="21" t="s">
        <v>1703</v>
      </c>
    </row>
    <row r="40" spans="1:3" x14ac:dyDescent="0.15">
      <c r="A40" s="19">
        <v>215</v>
      </c>
      <c r="B40" s="20" t="s">
        <v>1716</v>
      </c>
      <c r="C40" s="21" t="s">
        <v>1703</v>
      </c>
    </row>
    <row r="41" spans="1:3" x14ac:dyDescent="0.15">
      <c r="A41" s="19">
        <v>216</v>
      </c>
      <c r="B41" s="20" t="s">
        <v>1717</v>
      </c>
      <c r="C41" s="21" t="s">
        <v>1703</v>
      </c>
    </row>
    <row r="42" spans="1:3" x14ac:dyDescent="0.15">
      <c r="A42" s="19">
        <v>251</v>
      </c>
      <c r="B42" s="20" t="s">
        <v>1718</v>
      </c>
      <c r="C42" s="21" t="s">
        <v>1703</v>
      </c>
    </row>
    <row r="43" spans="1:3" ht="12" thickBot="1" x14ac:dyDescent="0.2">
      <c r="A43" s="22">
        <v>290</v>
      </c>
      <c r="B43" s="23" t="s">
        <v>1719</v>
      </c>
      <c r="C43" s="24" t="s">
        <v>1703</v>
      </c>
    </row>
    <row r="44" spans="1:3" x14ac:dyDescent="0.15">
      <c r="A44" s="25">
        <v>301</v>
      </c>
      <c r="B44" s="7" t="s">
        <v>1720</v>
      </c>
      <c r="C44" s="26" t="s">
        <v>1721</v>
      </c>
    </row>
    <row r="45" spans="1:3" x14ac:dyDescent="0.15">
      <c r="A45" s="12">
        <v>302</v>
      </c>
      <c r="B45" s="10" t="s">
        <v>1722</v>
      </c>
      <c r="C45" s="27" t="s">
        <v>1723</v>
      </c>
    </row>
    <row r="46" spans="1:3" x14ac:dyDescent="0.15">
      <c r="A46" s="12">
        <v>303</v>
      </c>
      <c r="B46" s="10" t="s">
        <v>1724</v>
      </c>
      <c r="C46" s="27" t="s">
        <v>1723</v>
      </c>
    </row>
    <row r="47" spans="1:3" x14ac:dyDescent="0.15">
      <c r="A47" s="12">
        <v>304</v>
      </c>
      <c r="B47" s="10" t="s">
        <v>1725</v>
      </c>
      <c r="C47" s="27" t="s">
        <v>1723</v>
      </c>
    </row>
    <row r="48" spans="1:3" x14ac:dyDescent="0.15">
      <c r="A48" s="12">
        <v>305</v>
      </c>
      <c r="B48" s="10" t="s">
        <v>1726</v>
      </c>
      <c r="C48" s="27" t="s">
        <v>1723</v>
      </c>
    </row>
    <row r="49" spans="1:3" x14ac:dyDescent="0.15">
      <c r="A49" s="12">
        <v>306</v>
      </c>
      <c r="B49" s="10" t="s">
        <v>1727</v>
      </c>
      <c r="C49" s="27" t="s">
        <v>1723</v>
      </c>
    </row>
    <row r="50" spans="1:3" x14ac:dyDescent="0.15">
      <c r="A50" s="12">
        <v>307</v>
      </c>
      <c r="B50" s="10" t="s">
        <v>1728</v>
      </c>
      <c r="C50" s="27" t="s">
        <v>1723</v>
      </c>
    </row>
    <row r="51" spans="1:3" x14ac:dyDescent="0.15">
      <c r="A51" s="12">
        <v>308</v>
      </c>
      <c r="B51" s="10" t="s">
        <v>1729</v>
      </c>
      <c r="C51" s="27" t="s">
        <v>1723</v>
      </c>
    </row>
    <row r="52" spans="1:3" x14ac:dyDescent="0.15">
      <c r="A52" s="12">
        <v>309</v>
      </c>
      <c r="B52" s="10" t="s">
        <v>1730</v>
      </c>
      <c r="C52" s="27" t="s">
        <v>1723</v>
      </c>
    </row>
    <row r="53" spans="1:3" x14ac:dyDescent="0.15">
      <c r="A53" s="12">
        <v>310</v>
      </c>
      <c r="B53" s="10" t="s">
        <v>1731</v>
      </c>
      <c r="C53" s="27" t="s">
        <v>1723</v>
      </c>
    </row>
    <row r="54" spans="1:3" x14ac:dyDescent="0.15">
      <c r="A54" s="12">
        <v>311</v>
      </c>
      <c r="B54" s="10" t="s">
        <v>1732</v>
      </c>
      <c r="C54" s="27" t="s">
        <v>1723</v>
      </c>
    </row>
    <row r="55" spans="1:3" x14ac:dyDescent="0.15">
      <c r="A55" s="12">
        <v>312</v>
      </c>
      <c r="B55" s="10" t="s">
        <v>1733</v>
      </c>
      <c r="C55" s="27" t="s">
        <v>1723</v>
      </c>
    </row>
    <row r="56" spans="1:3" x14ac:dyDescent="0.15">
      <c r="A56" s="12">
        <v>313</v>
      </c>
      <c r="B56" s="10" t="s">
        <v>1734</v>
      </c>
      <c r="C56" s="27" t="s">
        <v>1723</v>
      </c>
    </row>
    <row r="57" spans="1:3" x14ac:dyDescent="0.15">
      <c r="A57" s="12">
        <v>314</v>
      </c>
      <c r="B57" s="10" t="s">
        <v>1735</v>
      </c>
      <c r="C57" s="27" t="s">
        <v>1723</v>
      </c>
    </row>
    <row r="58" spans="1:3" x14ac:dyDescent="0.15">
      <c r="A58" s="12">
        <v>315</v>
      </c>
      <c r="B58" s="10" t="s">
        <v>1736</v>
      </c>
      <c r="C58" s="27" t="s">
        <v>1723</v>
      </c>
    </row>
    <row r="59" spans="1:3" x14ac:dyDescent="0.15">
      <c r="A59" s="12">
        <v>316</v>
      </c>
      <c r="B59" s="10" t="s">
        <v>1737</v>
      </c>
      <c r="C59" s="27" t="s">
        <v>1723</v>
      </c>
    </row>
    <row r="60" spans="1:3" x14ac:dyDescent="0.15">
      <c r="A60" s="12">
        <v>317</v>
      </c>
      <c r="B60" s="10" t="s">
        <v>1738</v>
      </c>
      <c r="C60" s="27" t="s">
        <v>1723</v>
      </c>
    </row>
    <row r="61" spans="1:3" x14ac:dyDescent="0.15">
      <c r="A61" s="12">
        <v>318</v>
      </c>
      <c r="B61" s="10" t="s">
        <v>1739</v>
      </c>
      <c r="C61" s="27" t="s">
        <v>1723</v>
      </c>
    </row>
    <row r="62" spans="1:3" x14ac:dyDescent="0.15">
      <c r="A62" s="12">
        <v>319</v>
      </c>
      <c r="B62" s="10" t="s">
        <v>1740</v>
      </c>
      <c r="C62" s="27" t="s">
        <v>1723</v>
      </c>
    </row>
    <row r="63" spans="1:3" x14ac:dyDescent="0.15">
      <c r="A63" s="12">
        <v>320</v>
      </c>
      <c r="B63" s="10" t="s">
        <v>1741</v>
      </c>
      <c r="C63" s="27" t="s">
        <v>1723</v>
      </c>
    </row>
    <row r="64" spans="1:3" x14ac:dyDescent="0.15">
      <c r="A64" s="12">
        <v>321</v>
      </c>
      <c r="B64" s="10" t="s">
        <v>1742</v>
      </c>
      <c r="C64" s="27" t="s">
        <v>1723</v>
      </c>
    </row>
    <row r="65" spans="1:3" x14ac:dyDescent="0.15">
      <c r="A65" s="12">
        <v>322</v>
      </c>
      <c r="B65" s="10" t="s">
        <v>1743</v>
      </c>
      <c r="C65" s="27" t="s">
        <v>1723</v>
      </c>
    </row>
    <row r="66" spans="1:3" x14ac:dyDescent="0.15">
      <c r="A66" s="12">
        <v>323</v>
      </c>
      <c r="B66" s="10" t="s">
        <v>1744</v>
      </c>
      <c r="C66" s="27" t="s">
        <v>1723</v>
      </c>
    </row>
    <row r="67" spans="1:3" x14ac:dyDescent="0.15">
      <c r="A67" s="12">
        <v>324</v>
      </c>
      <c r="B67" s="10" t="s">
        <v>1745</v>
      </c>
      <c r="C67" s="27" t="s">
        <v>1723</v>
      </c>
    </row>
    <row r="68" spans="1:3" x14ac:dyDescent="0.15">
      <c r="A68" s="12">
        <v>325</v>
      </c>
      <c r="B68" s="10" t="s">
        <v>1746</v>
      </c>
      <c r="C68" s="27" t="s">
        <v>1723</v>
      </c>
    </row>
    <row r="69" spans="1:3" x14ac:dyDescent="0.15">
      <c r="A69" s="12">
        <v>326</v>
      </c>
      <c r="B69" s="10" t="s">
        <v>1747</v>
      </c>
      <c r="C69" s="27" t="s">
        <v>1723</v>
      </c>
    </row>
    <row r="70" spans="1:3" x14ac:dyDescent="0.15">
      <c r="A70" s="12">
        <v>327</v>
      </c>
      <c r="B70" s="10" t="s">
        <v>1748</v>
      </c>
      <c r="C70" s="27" t="s">
        <v>1723</v>
      </c>
    </row>
    <row r="71" spans="1:3" x14ac:dyDescent="0.15">
      <c r="A71" s="12">
        <v>328</v>
      </c>
      <c r="B71" s="10" t="s">
        <v>1749</v>
      </c>
      <c r="C71" s="27" t="s">
        <v>1723</v>
      </c>
    </row>
    <row r="72" spans="1:3" x14ac:dyDescent="0.15">
      <c r="A72" s="12">
        <v>329</v>
      </c>
      <c r="B72" s="10" t="s">
        <v>1750</v>
      </c>
      <c r="C72" s="27" t="s">
        <v>1723</v>
      </c>
    </row>
    <row r="73" spans="1:3" x14ac:dyDescent="0.15">
      <c r="A73" s="12">
        <v>330</v>
      </c>
      <c r="B73" s="10" t="s">
        <v>1751</v>
      </c>
      <c r="C73" s="27" t="s">
        <v>1723</v>
      </c>
    </row>
    <row r="74" spans="1:3" x14ac:dyDescent="0.15">
      <c r="A74" s="12">
        <v>331</v>
      </c>
      <c r="B74" s="10" t="s">
        <v>1752</v>
      </c>
      <c r="C74" s="27" t="s">
        <v>1723</v>
      </c>
    </row>
    <row r="75" spans="1:3" x14ac:dyDescent="0.15">
      <c r="A75" s="12">
        <v>351</v>
      </c>
      <c r="B75" s="10" t="s">
        <v>1753</v>
      </c>
      <c r="C75" s="27" t="s">
        <v>1723</v>
      </c>
    </row>
    <row r="76" spans="1:3" x14ac:dyDescent="0.15">
      <c r="A76" s="12">
        <v>352</v>
      </c>
      <c r="B76" s="10" t="s">
        <v>1754</v>
      </c>
      <c r="C76" s="27" t="s">
        <v>1723</v>
      </c>
    </row>
    <row r="77" spans="1:3" x14ac:dyDescent="0.15">
      <c r="A77" s="12">
        <v>353</v>
      </c>
      <c r="B77" s="10" t="s">
        <v>1755</v>
      </c>
      <c r="C77" s="27" t="s">
        <v>1723</v>
      </c>
    </row>
    <row r="78" spans="1:3" x14ac:dyDescent="0.15">
      <c r="A78" s="12">
        <v>354</v>
      </c>
      <c r="B78" s="10" t="s">
        <v>1756</v>
      </c>
      <c r="C78" s="27" t="s">
        <v>1723</v>
      </c>
    </row>
    <row r="79" spans="1:3" x14ac:dyDescent="0.15">
      <c r="A79" s="12">
        <v>355</v>
      </c>
      <c r="B79" s="10" t="s">
        <v>1757</v>
      </c>
      <c r="C79" s="27" t="s">
        <v>1723</v>
      </c>
    </row>
    <row r="80" spans="1:3" x14ac:dyDescent="0.15">
      <c r="A80" s="12">
        <v>356</v>
      </c>
      <c r="B80" s="10" t="s">
        <v>1758</v>
      </c>
      <c r="C80" s="27" t="s">
        <v>1723</v>
      </c>
    </row>
    <row r="81" spans="1:3" x14ac:dyDescent="0.15">
      <c r="A81" s="12">
        <v>357</v>
      </c>
      <c r="B81" s="10" t="s">
        <v>1759</v>
      </c>
      <c r="C81" s="27" t="s">
        <v>1723</v>
      </c>
    </row>
    <row r="82" spans="1:3" x14ac:dyDescent="0.15">
      <c r="A82" s="12">
        <v>358</v>
      </c>
      <c r="B82" s="10" t="s">
        <v>1760</v>
      </c>
      <c r="C82" s="27" t="s">
        <v>1723</v>
      </c>
    </row>
    <row r="83" spans="1:3" x14ac:dyDescent="0.15">
      <c r="A83" s="12">
        <v>361</v>
      </c>
      <c r="B83" s="10" t="s">
        <v>1761</v>
      </c>
      <c r="C83" s="27" t="s">
        <v>1723</v>
      </c>
    </row>
    <row r="84" spans="1:3" x14ac:dyDescent="0.15">
      <c r="A84" s="12">
        <v>362</v>
      </c>
      <c r="B84" s="10" t="s">
        <v>1762</v>
      </c>
      <c r="C84" s="27" t="s">
        <v>1723</v>
      </c>
    </row>
    <row r="85" spans="1:3" x14ac:dyDescent="0.15">
      <c r="A85" s="12">
        <v>363</v>
      </c>
      <c r="B85" s="10" t="s">
        <v>1763</v>
      </c>
      <c r="C85" s="27" t="s">
        <v>1723</v>
      </c>
    </row>
    <row r="86" spans="1:3" x14ac:dyDescent="0.15">
      <c r="A86" s="12">
        <v>364</v>
      </c>
      <c r="B86" s="10" t="s">
        <v>1764</v>
      </c>
      <c r="C86" s="27" t="s">
        <v>1723</v>
      </c>
    </row>
    <row r="87" spans="1:3" x14ac:dyDescent="0.15">
      <c r="A87" s="12">
        <v>365</v>
      </c>
      <c r="B87" s="10" t="s">
        <v>1765</v>
      </c>
      <c r="C87" s="27" t="s">
        <v>1723</v>
      </c>
    </row>
    <row r="88" spans="1:3" x14ac:dyDescent="0.15">
      <c r="A88" s="12">
        <v>371</v>
      </c>
      <c r="B88" s="10" t="s">
        <v>1766</v>
      </c>
      <c r="C88" s="27" t="s">
        <v>1723</v>
      </c>
    </row>
    <row r="89" spans="1:3" x14ac:dyDescent="0.15">
      <c r="A89" s="12">
        <v>372</v>
      </c>
      <c r="B89" s="10" t="s">
        <v>1767</v>
      </c>
      <c r="C89" s="27" t="s">
        <v>1723</v>
      </c>
    </row>
    <row r="90" spans="1:3" x14ac:dyDescent="0.15">
      <c r="A90" s="12">
        <v>373</v>
      </c>
      <c r="B90" s="10" t="s">
        <v>1768</v>
      </c>
      <c r="C90" s="27" t="s">
        <v>1723</v>
      </c>
    </row>
    <row r="91" spans="1:3" x14ac:dyDescent="0.15">
      <c r="A91" s="12">
        <v>374</v>
      </c>
      <c r="B91" s="10" t="s">
        <v>1769</v>
      </c>
      <c r="C91" s="27" t="s">
        <v>1723</v>
      </c>
    </row>
    <row r="92" spans="1:3" x14ac:dyDescent="0.15">
      <c r="A92" s="12">
        <v>375</v>
      </c>
      <c r="B92" s="10" t="s">
        <v>1770</v>
      </c>
      <c r="C92" s="27" t="s">
        <v>1723</v>
      </c>
    </row>
    <row r="93" spans="1:3" x14ac:dyDescent="0.15">
      <c r="A93" s="12">
        <v>376</v>
      </c>
      <c r="B93" s="10" t="s">
        <v>1771</v>
      </c>
      <c r="C93" s="27" t="s">
        <v>1723</v>
      </c>
    </row>
    <row r="94" spans="1:3" x14ac:dyDescent="0.15">
      <c r="A94" s="12">
        <v>377</v>
      </c>
      <c r="B94" s="10" t="s">
        <v>1772</v>
      </c>
      <c r="C94" s="27" t="s">
        <v>1723</v>
      </c>
    </row>
    <row r="95" spans="1:3" x14ac:dyDescent="0.15">
      <c r="A95" s="12">
        <v>378</v>
      </c>
      <c r="B95" s="10" t="s">
        <v>1773</v>
      </c>
      <c r="C95" s="27" t="s">
        <v>1723</v>
      </c>
    </row>
    <row r="96" spans="1:3" x14ac:dyDescent="0.15">
      <c r="A96" s="12">
        <v>379</v>
      </c>
      <c r="B96" s="10" t="s">
        <v>1774</v>
      </c>
      <c r="C96" s="27" t="s">
        <v>1723</v>
      </c>
    </row>
    <row r="97" spans="1:3" ht="12" thickBot="1" x14ac:dyDescent="0.2">
      <c r="A97" s="13">
        <v>390</v>
      </c>
      <c r="B97" s="14" t="s">
        <v>1775</v>
      </c>
      <c r="C97" s="26" t="s">
        <v>1723</v>
      </c>
    </row>
    <row r="98" spans="1:3" x14ac:dyDescent="0.15">
      <c r="A98" s="16">
        <v>401</v>
      </c>
      <c r="B98" s="17" t="s">
        <v>1776</v>
      </c>
      <c r="C98" s="28" t="s">
        <v>1777</v>
      </c>
    </row>
    <row r="99" spans="1:3" x14ac:dyDescent="0.15">
      <c r="A99" s="19">
        <v>402</v>
      </c>
      <c r="B99" s="20" t="s">
        <v>1778</v>
      </c>
      <c r="C99" s="21" t="s">
        <v>1777</v>
      </c>
    </row>
    <row r="100" spans="1:3" x14ac:dyDescent="0.15">
      <c r="A100" s="19">
        <v>403</v>
      </c>
      <c r="B100" s="20" t="s">
        <v>1779</v>
      </c>
      <c r="C100" s="21" t="s">
        <v>1777</v>
      </c>
    </row>
    <row r="101" spans="1:3" x14ac:dyDescent="0.15">
      <c r="A101" s="19">
        <v>404</v>
      </c>
      <c r="B101" s="20" t="s">
        <v>1780</v>
      </c>
      <c r="C101" s="21" t="s">
        <v>1777</v>
      </c>
    </row>
    <row r="102" spans="1:3" x14ac:dyDescent="0.15">
      <c r="A102" s="19">
        <v>405</v>
      </c>
      <c r="B102" s="20" t="s">
        <v>1781</v>
      </c>
      <c r="C102" s="21" t="s">
        <v>1777</v>
      </c>
    </row>
    <row r="103" spans="1:3" x14ac:dyDescent="0.15">
      <c r="A103" s="19">
        <v>406</v>
      </c>
      <c r="B103" s="20" t="s">
        <v>1782</v>
      </c>
      <c r="C103" s="21" t="s">
        <v>1777</v>
      </c>
    </row>
    <row r="104" spans="1:3" x14ac:dyDescent="0.15">
      <c r="A104" s="19">
        <v>407</v>
      </c>
      <c r="B104" s="20" t="s">
        <v>1783</v>
      </c>
      <c r="C104" s="21" t="s">
        <v>1777</v>
      </c>
    </row>
    <row r="105" spans="1:3" x14ac:dyDescent="0.15">
      <c r="A105" s="19">
        <v>408</v>
      </c>
      <c r="B105" s="20" t="s">
        <v>1784</v>
      </c>
      <c r="C105" s="21" t="s">
        <v>1777</v>
      </c>
    </row>
    <row r="106" spans="1:3" x14ac:dyDescent="0.15">
      <c r="A106" s="19">
        <v>409</v>
      </c>
      <c r="B106" s="20" t="s">
        <v>1785</v>
      </c>
      <c r="C106" s="21" t="s">
        <v>1777</v>
      </c>
    </row>
    <row r="107" spans="1:3" x14ac:dyDescent="0.15">
      <c r="A107" s="19">
        <v>410</v>
      </c>
      <c r="B107" s="20" t="s">
        <v>1786</v>
      </c>
      <c r="C107" s="21" t="s">
        <v>1777</v>
      </c>
    </row>
    <row r="108" spans="1:3" x14ac:dyDescent="0.15">
      <c r="A108" s="19">
        <v>411</v>
      </c>
      <c r="B108" s="20" t="s">
        <v>1787</v>
      </c>
      <c r="C108" s="21" t="s">
        <v>1777</v>
      </c>
    </row>
    <row r="109" spans="1:3" x14ac:dyDescent="0.15">
      <c r="A109" s="19">
        <v>412</v>
      </c>
      <c r="B109" s="20" t="s">
        <v>1788</v>
      </c>
      <c r="C109" s="21" t="s">
        <v>1777</v>
      </c>
    </row>
    <row r="110" spans="1:3" x14ac:dyDescent="0.15">
      <c r="A110" s="19">
        <v>413</v>
      </c>
      <c r="B110" s="20" t="s">
        <v>1789</v>
      </c>
      <c r="C110" s="21" t="s">
        <v>1777</v>
      </c>
    </row>
    <row r="111" spans="1:3" x14ac:dyDescent="0.15">
      <c r="A111" s="19">
        <v>414</v>
      </c>
      <c r="B111" s="20" t="s">
        <v>1790</v>
      </c>
      <c r="C111" s="21" t="s">
        <v>1777</v>
      </c>
    </row>
    <row r="112" spans="1:3" ht="12" thickBot="1" x14ac:dyDescent="0.2">
      <c r="A112" s="22">
        <v>490</v>
      </c>
      <c r="B112" s="23" t="s">
        <v>1791</v>
      </c>
      <c r="C112" s="18" t="s">
        <v>1777</v>
      </c>
    </row>
    <row r="113" spans="1:3" x14ac:dyDescent="0.15">
      <c r="A113" s="25">
        <v>501</v>
      </c>
      <c r="B113" s="7" t="s">
        <v>1792</v>
      </c>
      <c r="C113" s="29" t="s">
        <v>1793</v>
      </c>
    </row>
    <row r="114" spans="1:3" x14ac:dyDescent="0.15">
      <c r="A114" s="12">
        <v>502</v>
      </c>
      <c r="B114" s="10" t="s">
        <v>1794</v>
      </c>
      <c r="C114" s="27" t="s">
        <v>1793</v>
      </c>
    </row>
    <row r="115" spans="1:3" ht="12" thickBot="1" x14ac:dyDescent="0.2">
      <c r="A115" s="13">
        <v>590</v>
      </c>
      <c r="B115" s="14" t="s">
        <v>1795</v>
      </c>
      <c r="C115" s="30" t="s">
        <v>1793</v>
      </c>
    </row>
    <row r="116" spans="1:3" x14ac:dyDescent="0.15">
      <c r="A116" s="16">
        <v>601</v>
      </c>
      <c r="B116" s="17" t="s">
        <v>1796</v>
      </c>
      <c r="C116" s="18" t="s">
        <v>1797</v>
      </c>
    </row>
    <row r="117" spans="1:3" x14ac:dyDescent="0.15">
      <c r="A117" s="19">
        <v>602</v>
      </c>
      <c r="B117" s="20" t="s">
        <v>1798</v>
      </c>
      <c r="C117" s="21" t="s">
        <v>1797</v>
      </c>
    </row>
    <row r="118" spans="1:3" x14ac:dyDescent="0.15">
      <c r="A118" s="19">
        <v>603</v>
      </c>
      <c r="B118" s="20" t="s">
        <v>1799</v>
      </c>
      <c r="C118" s="21" t="s">
        <v>1797</v>
      </c>
    </row>
    <row r="119" spans="1:3" x14ac:dyDescent="0.15">
      <c r="A119" s="19">
        <v>604</v>
      </c>
      <c r="B119" s="20" t="s">
        <v>1800</v>
      </c>
      <c r="C119" s="21" t="s">
        <v>1797</v>
      </c>
    </row>
    <row r="120" spans="1:3" x14ac:dyDescent="0.15">
      <c r="A120" s="19">
        <v>605</v>
      </c>
      <c r="B120" s="20" t="s">
        <v>1801</v>
      </c>
      <c r="C120" s="21" t="s">
        <v>1797</v>
      </c>
    </row>
    <row r="121" spans="1:3" x14ac:dyDescent="0.15">
      <c r="A121" s="19">
        <v>606</v>
      </c>
      <c r="B121" s="20" t="s">
        <v>1802</v>
      </c>
      <c r="C121" s="21" t="s">
        <v>1797</v>
      </c>
    </row>
    <row r="122" spans="1:3" x14ac:dyDescent="0.15">
      <c r="A122" s="19">
        <v>607</v>
      </c>
      <c r="B122" s="20" t="s">
        <v>1803</v>
      </c>
      <c r="C122" s="21" t="s">
        <v>1797</v>
      </c>
    </row>
    <row r="123" spans="1:3" x14ac:dyDescent="0.15">
      <c r="A123" s="19">
        <v>608</v>
      </c>
      <c r="B123" s="20" t="s">
        <v>1804</v>
      </c>
      <c r="C123" s="21" t="s">
        <v>1797</v>
      </c>
    </row>
    <row r="124" spans="1:3" x14ac:dyDescent="0.15">
      <c r="A124" s="19">
        <v>609</v>
      </c>
      <c r="B124" s="20" t="s">
        <v>1805</v>
      </c>
      <c r="C124" s="21" t="s">
        <v>1797</v>
      </c>
    </row>
    <row r="125" spans="1:3" x14ac:dyDescent="0.15">
      <c r="A125" s="19">
        <v>610</v>
      </c>
      <c r="B125" s="20" t="s">
        <v>1806</v>
      </c>
      <c r="C125" s="21" t="s">
        <v>1797</v>
      </c>
    </row>
    <row r="126" spans="1:3" x14ac:dyDescent="0.15">
      <c r="A126" s="19">
        <v>611</v>
      </c>
      <c r="B126" s="20" t="s">
        <v>1807</v>
      </c>
      <c r="C126" s="21" t="s">
        <v>1797</v>
      </c>
    </row>
    <row r="127" spans="1:3" x14ac:dyDescent="0.15">
      <c r="A127" s="19">
        <v>612</v>
      </c>
      <c r="B127" s="20" t="s">
        <v>1808</v>
      </c>
      <c r="C127" s="21" t="s">
        <v>1797</v>
      </c>
    </row>
    <row r="128" spans="1:3" x14ac:dyDescent="0.15">
      <c r="A128" s="19">
        <v>613</v>
      </c>
      <c r="B128" s="20" t="s">
        <v>1809</v>
      </c>
      <c r="C128" s="21" t="s">
        <v>1797</v>
      </c>
    </row>
    <row r="129" spans="1:3" x14ac:dyDescent="0.15">
      <c r="A129" s="19">
        <v>614</v>
      </c>
      <c r="B129" s="20" t="s">
        <v>1810</v>
      </c>
      <c r="C129" s="21" t="s">
        <v>1797</v>
      </c>
    </row>
    <row r="130" spans="1:3" x14ac:dyDescent="0.15">
      <c r="A130" s="19">
        <v>615</v>
      </c>
      <c r="B130" s="20" t="s">
        <v>1811</v>
      </c>
      <c r="C130" s="21" t="s">
        <v>1797</v>
      </c>
    </row>
    <row r="131" spans="1:3" x14ac:dyDescent="0.15">
      <c r="A131" s="19">
        <v>616</v>
      </c>
      <c r="B131" s="20" t="s">
        <v>1812</v>
      </c>
      <c r="C131" s="21" t="s">
        <v>1797</v>
      </c>
    </row>
    <row r="132" spans="1:3" x14ac:dyDescent="0.15">
      <c r="A132" s="19">
        <v>617</v>
      </c>
      <c r="B132" s="20" t="s">
        <v>1813</v>
      </c>
      <c r="C132" s="21" t="s">
        <v>1797</v>
      </c>
    </row>
    <row r="133" spans="1:3" x14ac:dyDescent="0.15">
      <c r="A133" s="19">
        <v>618</v>
      </c>
      <c r="B133" s="20" t="s">
        <v>1814</v>
      </c>
      <c r="C133" s="21" t="s">
        <v>1797</v>
      </c>
    </row>
    <row r="134" spans="1:3" x14ac:dyDescent="0.15">
      <c r="A134" s="19">
        <v>619</v>
      </c>
      <c r="B134" s="20" t="s">
        <v>1815</v>
      </c>
      <c r="C134" s="21" t="s">
        <v>1797</v>
      </c>
    </row>
    <row r="135" spans="1:3" x14ac:dyDescent="0.15">
      <c r="A135" s="19">
        <v>620</v>
      </c>
      <c r="B135" s="20" t="s">
        <v>1816</v>
      </c>
      <c r="C135" s="21" t="s">
        <v>1797</v>
      </c>
    </row>
    <row r="136" spans="1:3" x14ac:dyDescent="0.15">
      <c r="A136" s="19">
        <v>621</v>
      </c>
      <c r="B136" s="20" t="s">
        <v>1817</v>
      </c>
      <c r="C136" s="21" t="s">
        <v>1797</v>
      </c>
    </row>
    <row r="137" spans="1:3" x14ac:dyDescent="0.15">
      <c r="A137" s="19">
        <v>622</v>
      </c>
      <c r="B137" s="20" t="s">
        <v>1818</v>
      </c>
      <c r="C137" s="21" t="s">
        <v>1797</v>
      </c>
    </row>
    <row r="138" spans="1:3" x14ac:dyDescent="0.15">
      <c r="A138" s="19">
        <v>623</v>
      </c>
      <c r="B138" s="20" t="s">
        <v>1819</v>
      </c>
      <c r="C138" s="21" t="s">
        <v>1797</v>
      </c>
    </row>
    <row r="139" spans="1:3" x14ac:dyDescent="0.15">
      <c r="A139" s="19">
        <v>624</v>
      </c>
      <c r="B139" s="20" t="s">
        <v>1820</v>
      </c>
      <c r="C139" s="21" t="s">
        <v>1797</v>
      </c>
    </row>
    <row r="140" spans="1:3" x14ac:dyDescent="0.15">
      <c r="A140" s="19">
        <v>625</v>
      </c>
      <c r="B140" s="20" t="s">
        <v>1821</v>
      </c>
      <c r="C140" s="21" t="s">
        <v>1797</v>
      </c>
    </row>
    <row r="141" spans="1:3" x14ac:dyDescent="0.15">
      <c r="A141" s="19">
        <v>626</v>
      </c>
      <c r="B141" s="20" t="s">
        <v>1822</v>
      </c>
      <c r="C141" s="21" t="s">
        <v>1797</v>
      </c>
    </row>
    <row r="142" spans="1:3" x14ac:dyDescent="0.15">
      <c r="A142" s="19">
        <v>627</v>
      </c>
      <c r="B142" s="20" t="s">
        <v>1823</v>
      </c>
      <c r="C142" s="21" t="s">
        <v>1797</v>
      </c>
    </row>
    <row r="143" spans="1:3" x14ac:dyDescent="0.15">
      <c r="A143" s="19">
        <v>628</v>
      </c>
      <c r="B143" s="20" t="s">
        <v>1824</v>
      </c>
      <c r="C143" s="21" t="s">
        <v>1797</v>
      </c>
    </row>
    <row r="144" spans="1:3" x14ac:dyDescent="0.15">
      <c r="A144" s="19">
        <v>630</v>
      </c>
      <c r="B144" s="20" t="s">
        <v>1825</v>
      </c>
      <c r="C144" s="21" t="s">
        <v>1797</v>
      </c>
    </row>
    <row r="145" spans="1:3" x14ac:dyDescent="0.15">
      <c r="A145" s="19">
        <v>631</v>
      </c>
      <c r="B145" s="20" t="s">
        <v>1826</v>
      </c>
      <c r="C145" s="21" t="s">
        <v>1797</v>
      </c>
    </row>
    <row r="146" spans="1:3" x14ac:dyDescent="0.15">
      <c r="A146" s="19">
        <v>632</v>
      </c>
      <c r="B146" s="20" t="s">
        <v>1827</v>
      </c>
      <c r="C146" s="21" t="s">
        <v>1797</v>
      </c>
    </row>
    <row r="147" spans="1:3" x14ac:dyDescent="0.15">
      <c r="A147" s="19">
        <v>633</v>
      </c>
      <c r="B147" s="20" t="s">
        <v>1828</v>
      </c>
      <c r="C147" s="21" t="s">
        <v>1797</v>
      </c>
    </row>
    <row r="148" spans="1:3" ht="12" thickBot="1" x14ac:dyDescent="0.2">
      <c r="A148" s="22">
        <v>690</v>
      </c>
      <c r="B148" s="23" t="s">
        <v>1829</v>
      </c>
      <c r="C148" s="24" t="s">
        <v>1797</v>
      </c>
    </row>
    <row r="149" spans="1:3" x14ac:dyDescent="0.15">
      <c r="A149" s="25">
        <v>701</v>
      </c>
      <c r="B149" s="7" t="s">
        <v>1830</v>
      </c>
      <c r="C149" s="29" t="s">
        <v>1831</v>
      </c>
    </row>
    <row r="150" spans="1:3" x14ac:dyDescent="0.15">
      <c r="A150" s="12">
        <v>702</v>
      </c>
      <c r="B150" s="10" t="s">
        <v>1832</v>
      </c>
      <c r="C150" s="27" t="s">
        <v>1831</v>
      </c>
    </row>
    <row r="151" spans="1:3" x14ac:dyDescent="0.15">
      <c r="A151" s="12">
        <v>703</v>
      </c>
      <c r="B151" s="10" t="s">
        <v>1833</v>
      </c>
      <c r="C151" s="27" t="s">
        <v>1831</v>
      </c>
    </row>
    <row r="152" spans="1:3" x14ac:dyDescent="0.15">
      <c r="A152" s="12">
        <v>704</v>
      </c>
      <c r="B152" s="10" t="s">
        <v>1834</v>
      </c>
      <c r="C152" s="27" t="s">
        <v>1831</v>
      </c>
    </row>
    <row r="153" spans="1:3" x14ac:dyDescent="0.15">
      <c r="A153" s="12">
        <v>705</v>
      </c>
      <c r="B153" s="10" t="s">
        <v>1835</v>
      </c>
      <c r="C153" s="27" t="s">
        <v>1831</v>
      </c>
    </row>
    <row r="154" spans="1:3" x14ac:dyDescent="0.15">
      <c r="A154" s="12">
        <v>706</v>
      </c>
      <c r="B154" s="10" t="s">
        <v>1836</v>
      </c>
      <c r="C154" s="27" t="s">
        <v>1831</v>
      </c>
    </row>
    <row r="155" spans="1:3" x14ac:dyDescent="0.15">
      <c r="A155" s="12">
        <v>707</v>
      </c>
      <c r="B155" s="10" t="s">
        <v>1837</v>
      </c>
      <c r="C155" s="27" t="s">
        <v>1831</v>
      </c>
    </row>
    <row r="156" spans="1:3" x14ac:dyDescent="0.15">
      <c r="A156" s="12">
        <v>708</v>
      </c>
      <c r="B156" s="10" t="s">
        <v>1838</v>
      </c>
      <c r="C156" s="27" t="s">
        <v>1831</v>
      </c>
    </row>
    <row r="157" spans="1:3" x14ac:dyDescent="0.15">
      <c r="A157" s="12">
        <v>709</v>
      </c>
      <c r="B157" s="10" t="s">
        <v>1839</v>
      </c>
      <c r="C157" s="27" t="s">
        <v>1831</v>
      </c>
    </row>
    <row r="158" spans="1:3" x14ac:dyDescent="0.15">
      <c r="A158" s="12">
        <v>710</v>
      </c>
      <c r="B158" s="10" t="s">
        <v>1840</v>
      </c>
      <c r="C158" s="27" t="s">
        <v>1831</v>
      </c>
    </row>
    <row r="159" spans="1:3" x14ac:dyDescent="0.15">
      <c r="A159" s="12">
        <v>711</v>
      </c>
      <c r="B159" s="10" t="s">
        <v>1841</v>
      </c>
      <c r="C159" s="27" t="s">
        <v>1831</v>
      </c>
    </row>
    <row r="160" spans="1:3" x14ac:dyDescent="0.15">
      <c r="A160" s="12">
        <v>712</v>
      </c>
      <c r="B160" s="10" t="s">
        <v>1842</v>
      </c>
      <c r="C160" s="27" t="s">
        <v>1831</v>
      </c>
    </row>
    <row r="161" spans="1:3" x14ac:dyDescent="0.15">
      <c r="A161" s="12">
        <v>713</v>
      </c>
      <c r="B161" s="10" t="s">
        <v>1843</v>
      </c>
      <c r="C161" s="27" t="s">
        <v>1831</v>
      </c>
    </row>
    <row r="162" spans="1:3" x14ac:dyDescent="0.15">
      <c r="A162" s="12">
        <v>714</v>
      </c>
      <c r="B162" s="10" t="s">
        <v>1844</v>
      </c>
      <c r="C162" s="27" t="s">
        <v>1831</v>
      </c>
    </row>
    <row r="163" spans="1:3" x14ac:dyDescent="0.15">
      <c r="A163" s="12">
        <v>715</v>
      </c>
      <c r="B163" s="10" t="s">
        <v>1845</v>
      </c>
      <c r="C163" s="27" t="s">
        <v>1831</v>
      </c>
    </row>
    <row r="164" spans="1:3" x14ac:dyDescent="0.15">
      <c r="A164" s="12">
        <v>716</v>
      </c>
      <c r="B164" s="10" t="s">
        <v>1846</v>
      </c>
      <c r="C164" s="27" t="s">
        <v>1831</v>
      </c>
    </row>
    <row r="165" spans="1:3" x14ac:dyDescent="0.15">
      <c r="A165" s="12">
        <v>717</v>
      </c>
      <c r="B165" s="10" t="s">
        <v>1847</v>
      </c>
      <c r="C165" s="27" t="s">
        <v>1831</v>
      </c>
    </row>
    <row r="166" spans="1:3" x14ac:dyDescent="0.15">
      <c r="A166" s="12">
        <v>718</v>
      </c>
      <c r="B166" s="10" t="s">
        <v>1848</v>
      </c>
      <c r="C166" s="27" t="s">
        <v>1831</v>
      </c>
    </row>
    <row r="167" spans="1:3" x14ac:dyDescent="0.15">
      <c r="A167" s="12">
        <v>719</v>
      </c>
      <c r="B167" s="10" t="s">
        <v>1849</v>
      </c>
      <c r="C167" s="27" t="s">
        <v>1831</v>
      </c>
    </row>
    <row r="168" spans="1:3" x14ac:dyDescent="0.15">
      <c r="A168" s="12">
        <v>721</v>
      </c>
      <c r="B168" s="10" t="s">
        <v>1850</v>
      </c>
      <c r="C168" s="27" t="s">
        <v>1831</v>
      </c>
    </row>
    <row r="169" spans="1:3" x14ac:dyDescent="0.15">
      <c r="A169" s="12">
        <v>722</v>
      </c>
      <c r="B169" s="10" t="s">
        <v>1851</v>
      </c>
      <c r="C169" s="27" t="s">
        <v>1831</v>
      </c>
    </row>
    <row r="170" spans="1:3" x14ac:dyDescent="0.15">
      <c r="A170" s="12">
        <v>723</v>
      </c>
      <c r="B170" s="10" t="s">
        <v>1852</v>
      </c>
      <c r="C170" s="27" t="s">
        <v>1831</v>
      </c>
    </row>
    <row r="171" spans="1:3" x14ac:dyDescent="0.15">
      <c r="A171" s="12">
        <v>724</v>
      </c>
      <c r="B171" s="10" t="s">
        <v>1853</v>
      </c>
      <c r="C171" s="27" t="s">
        <v>1831</v>
      </c>
    </row>
    <row r="172" spans="1:3" x14ac:dyDescent="0.15">
      <c r="A172" s="12">
        <v>725</v>
      </c>
      <c r="B172" s="10" t="s">
        <v>1854</v>
      </c>
      <c r="C172" s="27" t="s">
        <v>1831</v>
      </c>
    </row>
    <row r="173" spans="1:3" x14ac:dyDescent="0.15">
      <c r="A173" s="12">
        <v>726</v>
      </c>
      <c r="B173" s="10" t="s">
        <v>1855</v>
      </c>
      <c r="C173" s="27" t="s">
        <v>1831</v>
      </c>
    </row>
    <row r="174" spans="1:3" x14ac:dyDescent="0.15">
      <c r="A174" s="12">
        <v>727</v>
      </c>
      <c r="B174" s="10" t="s">
        <v>1856</v>
      </c>
      <c r="C174" s="27" t="s">
        <v>1831</v>
      </c>
    </row>
    <row r="175" spans="1:3" x14ac:dyDescent="0.15">
      <c r="A175" s="12">
        <v>728</v>
      </c>
      <c r="B175" s="10" t="s">
        <v>1857</v>
      </c>
      <c r="C175" s="27" t="s">
        <v>1831</v>
      </c>
    </row>
    <row r="176" spans="1:3" x14ac:dyDescent="0.15">
      <c r="A176" s="12">
        <v>729</v>
      </c>
      <c r="B176" s="10" t="s">
        <v>1858</v>
      </c>
      <c r="C176" s="27" t="s">
        <v>1831</v>
      </c>
    </row>
    <row r="177" spans="1:3" x14ac:dyDescent="0.15">
      <c r="A177" s="12">
        <v>730</v>
      </c>
      <c r="B177" s="10" t="s">
        <v>1859</v>
      </c>
      <c r="C177" s="27" t="s">
        <v>1831</v>
      </c>
    </row>
    <row r="178" spans="1:3" x14ac:dyDescent="0.15">
      <c r="A178" s="12">
        <v>731</v>
      </c>
      <c r="B178" s="10" t="s">
        <v>1860</v>
      </c>
      <c r="C178" s="27" t="s">
        <v>1831</v>
      </c>
    </row>
    <row r="179" spans="1:3" x14ac:dyDescent="0.15">
      <c r="A179" s="12">
        <v>732</v>
      </c>
      <c r="B179" s="10" t="s">
        <v>1861</v>
      </c>
      <c r="C179" s="27" t="s">
        <v>1831</v>
      </c>
    </row>
    <row r="180" spans="1:3" x14ac:dyDescent="0.15">
      <c r="A180" s="12">
        <v>733</v>
      </c>
      <c r="B180" s="10" t="s">
        <v>1862</v>
      </c>
      <c r="C180" s="27" t="s">
        <v>1831</v>
      </c>
    </row>
    <row r="181" spans="1:3" x14ac:dyDescent="0.15">
      <c r="A181" s="12">
        <v>734</v>
      </c>
      <c r="B181" s="10" t="s">
        <v>1863</v>
      </c>
      <c r="C181" s="27" t="s">
        <v>1831</v>
      </c>
    </row>
    <row r="182" spans="1:3" x14ac:dyDescent="0.15">
      <c r="A182" s="12">
        <v>735</v>
      </c>
      <c r="B182" s="10" t="s">
        <v>1864</v>
      </c>
      <c r="C182" s="27" t="s">
        <v>1831</v>
      </c>
    </row>
    <row r="183" spans="1:3" x14ac:dyDescent="0.15">
      <c r="A183" s="12">
        <v>736</v>
      </c>
      <c r="B183" s="10" t="s">
        <v>1865</v>
      </c>
      <c r="C183" s="27" t="s">
        <v>1831</v>
      </c>
    </row>
    <row r="184" spans="1:3" x14ac:dyDescent="0.15">
      <c r="A184" s="12">
        <v>737</v>
      </c>
      <c r="B184" s="10" t="s">
        <v>1866</v>
      </c>
      <c r="C184" s="27" t="s">
        <v>1831</v>
      </c>
    </row>
    <row r="185" spans="1:3" x14ac:dyDescent="0.15">
      <c r="A185" s="12">
        <v>738</v>
      </c>
      <c r="B185" s="10" t="s">
        <v>1867</v>
      </c>
      <c r="C185" s="27" t="s">
        <v>1831</v>
      </c>
    </row>
    <row r="186" spans="1:3" x14ac:dyDescent="0.15">
      <c r="A186" s="12">
        <v>739</v>
      </c>
      <c r="B186" s="10" t="s">
        <v>1868</v>
      </c>
      <c r="C186" s="27" t="s">
        <v>1831</v>
      </c>
    </row>
    <row r="187" spans="1:3" x14ac:dyDescent="0.15">
      <c r="A187" s="12">
        <v>740</v>
      </c>
      <c r="B187" s="10" t="s">
        <v>1869</v>
      </c>
      <c r="C187" s="27" t="s">
        <v>1831</v>
      </c>
    </row>
    <row r="188" spans="1:3" x14ac:dyDescent="0.15">
      <c r="A188" s="12">
        <v>741</v>
      </c>
      <c r="B188" s="10" t="s">
        <v>1870</v>
      </c>
      <c r="C188" s="27" t="s">
        <v>1831</v>
      </c>
    </row>
    <row r="189" spans="1:3" x14ac:dyDescent="0.15">
      <c r="A189" s="12">
        <v>751</v>
      </c>
      <c r="B189" s="10" t="s">
        <v>1871</v>
      </c>
      <c r="C189" s="27" t="s">
        <v>1831</v>
      </c>
    </row>
    <row r="190" spans="1:3" x14ac:dyDescent="0.15">
      <c r="A190" s="12">
        <v>752</v>
      </c>
      <c r="B190" s="10" t="s">
        <v>1872</v>
      </c>
      <c r="C190" s="27" t="s">
        <v>1831</v>
      </c>
    </row>
    <row r="191" spans="1:3" x14ac:dyDescent="0.15">
      <c r="A191" s="12">
        <v>753</v>
      </c>
      <c r="B191" s="10" t="s">
        <v>1873</v>
      </c>
      <c r="C191" s="27" t="s">
        <v>1831</v>
      </c>
    </row>
    <row r="192" spans="1:3" x14ac:dyDescent="0.15">
      <c r="A192" s="12">
        <v>754</v>
      </c>
      <c r="B192" s="10" t="s">
        <v>1874</v>
      </c>
      <c r="C192" s="27" t="s">
        <v>1831</v>
      </c>
    </row>
    <row r="193" spans="1:3" x14ac:dyDescent="0.15">
      <c r="A193" s="12">
        <v>755</v>
      </c>
      <c r="B193" s="10" t="s">
        <v>1875</v>
      </c>
      <c r="C193" s="27" t="s">
        <v>1831</v>
      </c>
    </row>
    <row r="194" spans="1:3" x14ac:dyDescent="0.15">
      <c r="A194" s="12">
        <v>756</v>
      </c>
      <c r="B194" s="10" t="s">
        <v>1876</v>
      </c>
      <c r="C194" s="27" t="s">
        <v>1831</v>
      </c>
    </row>
    <row r="195" spans="1:3" x14ac:dyDescent="0.15">
      <c r="A195" s="12">
        <v>761</v>
      </c>
      <c r="B195" s="10" t="s">
        <v>1877</v>
      </c>
      <c r="C195" s="27" t="s">
        <v>1831</v>
      </c>
    </row>
    <row r="196" spans="1:3" x14ac:dyDescent="0.15">
      <c r="A196" s="12">
        <v>762</v>
      </c>
      <c r="B196" s="10" t="s">
        <v>1878</v>
      </c>
      <c r="C196" s="27" t="s">
        <v>1831</v>
      </c>
    </row>
    <row r="197" spans="1:3" x14ac:dyDescent="0.15">
      <c r="A197" s="12">
        <v>763</v>
      </c>
      <c r="B197" s="10" t="s">
        <v>1879</v>
      </c>
      <c r="C197" s="27" t="s">
        <v>1831</v>
      </c>
    </row>
    <row r="198" spans="1:3" x14ac:dyDescent="0.15">
      <c r="A198" s="12">
        <v>764</v>
      </c>
      <c r="B198" s="10" t="s">
        <v>1880</v>
      </c>
      <c r="C198" s="27" t="s">
        <v>1831</v>
      </c>
    </row>
    <row r="199" spans="1:3" x14ac:dyDescent="0.15">
      <c r="A199" s="12">
        <v>765</v>
      </c>
      <c r="B199" s="10" t="s">
        <v>1881</v>
      </c>
      <c r="C199" s="27" t="s">
        <v>1831</v>
      </c>
    </row>
    <row r="200" spans="1:3" x14ac:dyDescent="0.15">
      <c r="A200" s="12">
        <v>771</v>
      </c>
      <c r="B200" s="10" t="s">
        <v>1882</v>
      </c>
      <c r="C200" s="27" t="s">
        <v>1831</v>
      </c>
    </row>
    <row r="201" spans="1:3" x14ac:dyDescent="0.15">
      <c r="A201" s="12">
        <v>772</v>
      </c>
      <c r="B201" s="10" t="s">
        <v>1883</v>
      </c>
      <c r="C201" s="27" t="s">
        <v>1831</v>
      </c>
    </row>
    <row r="202" spans="1:3" x14ac:dyDescent="0.15">
      <c r="A202" s="12">
        <v>773</v>
      </c>
      <c r="B202" s="10" t="s">
        <v>1884</v>
      </c>
      <c r="C202" s="27" t="s">
        <v>1831</v>
      </c>
    </row>
    <row r="203" spans="1:3" ht="12" thickBot="1" x14ac:dyDescent="0.2">
      <c r="A203" s="13">
        <v>790</v>
      </c>
      <c r="B203" s="14" t="s">
        <v>1885</v>
      </c>
      <c r="C203" s="26" t="s">
        <v>1831</v>
      </c>
    </row>
    <row r="204" spans="1:3" ht="12" thickBot="1" x14ac:dyDescent="0.2">
      <c r="A204" s="31">
        <v>801</v>
      </c>
      <c r="B204" s="23" t="s">
        <v>1886</v>
      </c>
      <c r="C204" s="32" t="s">
        <v>1887</v>
      </c>
    </row>
    <row r="205" spans="1:3" x14ac:dyDescent="0.15">
      <c r="A205" s="33"/>
      <c r="B205" s="33"/>
    </row>
    <row r="206" spans="1:3" x14ac:dyDescent="0.15">
      <c r="A206" s="33"/>
      <c r="B206" s="33"/>
    </row>
    <row r="208" spans="1:3" x14ac:dyDescent="0.15">
      <c r="A208" s="34"/>
      <c r="B208" s="34"/>
    </row>
    <row r="209" spans="1:2" x14ac:dyDescent="0.15">
      <c r="A209" s="34"/>
      <c r="B209" s="34"/>
    </row>
    <row r="210" spans="1:2" x14ac:dyDescent="0.15">
      <c r="A210" s="34"/>
      <c r="B210" s="34"/>
    </row>
    <row r="211" spans="1:2" x14ac:dyDescent="0.15">
      <c r="A211" s="34"/>
      <c r="B211" s="34"/>
    </row>
    <row r="212" spans="1:2" x14ac:dyDescent="0.15">
      <c r="A212" s="34"/>
      <c r="B212" s="34"/>
    </row>
    <row r="213" spans="1:2" x14ac:dyDescent="0.15">
      <c r="A213" s="34"/>
      <c r="B213" s="34"/>
    </row>
    <row r="214" spans="1:2" x14ac:dyDescent="0.15">
      <c r="A214" s="34"/>
      <c r="B214" s="34"/>
    </row>
    <row r="215" spans="1:2" x14ac:dyDescent="0.15">
      <c r="A215" s="34"/>
      <c r="B215" s="34"/>
    </row>
    <row r="216" spans="1:2" x14ac:dyDescent="0.15">
      <c r="A216" s="34"/>
      <c r="B216" s="34"/>
    </row>
    <row r="217" spans="1:2" x14ac:dyDescent="0.15">
      <c r="A217" s="34"/>
      <c r="B217" s="34"/>
    </row>
    <row r="218" spans="1:2" x14ac:dyDescent="0.15">
      <c r="A218" s="34"/>
      <c r="B218" s="34"/>
    </row>
    <row r="219" spans="1:2" x14ac:dyDescent="0.15">
      <c r="A219" s="34"/>
      <c r="B219" s="34"/>
    </row>
    <row r="220" spans="1:2" x14ac:dyDescent="0.15">
      <c r="A220" s="34"/>
      <c r="B220" s="34"/>
    </row>
    <row r="221" spans="1:2" x14ac:dyDescent="0.15">
      <c r="A221" s="34"/>
      <c r="B221" s="34"/>
    </row>
    <row r="222" spans="1:2" x14ac:dyDescent="0.15">
      <c r="A222" s="34"/>
      <c r="B222" s="34"/>
    </row>
    <row r="223" spans="1:2" x14ac:dyDescent="0.15">
      <c r="A223" s="34"/>
      <c r="B223" s="34"/>
    </row>
    <row r="224" spans="1:2" x14ac:dyDescent="0.15">
      <c r="A224" s="34"/>
      <c r="B224" s="34"/>
    </row>
    <row r="225" spans="1:2" x14ac:dyDescent="0.15">
      <c r="A225" s="34"/>
      <c r="B225" s="34"/>
    </row>
    <row r="226" spans="1:2" x14ac:dyDescent="0.15">
      <c r="A226" s="34"/>
      <c r="B226" s="34"/>
    </row>
    <row r="227" spans="1:2" x14ac:dyDescent="0.15">
      <c r="A227" s="34"/>
      <c r="B227" s="34"/>
    </row>
    <row r="228" spans="1:2" x14ac:dyDescent="0.15">
      <c r="A228" s="34"/>
      <c r="B228" s="34"/>
    </row>
    <row r="229" spans="1:2" x14ac:dyDescent="0.15">
      <c r="A229" s="34"/>
      <c r="B229" s="34"/>
    </row>
    <row r="230" spans="1:2" x14ac:dyDescent="0.15">
      <c r="A230" s="34"/>
      <c r="B230" s="34"/>
    </row>
    <row r="231" spans="1:2" x14ac:dyDescent="0.15">
      <c r="A231" s="34"/>
      <c r="B231" s="34"/>
    </row>
    <row r="232" spans="1:2" x14ac:dyDescent="0.15">
      <c r="A232" s="34"/>
      <c r="B232" s="34"/>
    </row>
    <row r="233" spans="1:2" x14ac:dyDescent="0.15">
      <c r="A233" s="34"/>
      <c r="B233" s="34"/>
    </row>
    <row r="234" spans="1:2" x14ac:dyDescent="0.15">
      <c r="A234" s="34"/>
      <c r="B234" s="34"/>
    </row>
    <row r="235" spans="1:2" x14ac:dyDescent="0.15">
      <c r="A235" s="34"/>
      <c r="B235" s="34"/>
    </row>
    <row r="236" spans="1:2" x14ac:dyDescent="0.15">
      <c r="A236" s="34"/>
      <c r="B236" s="34"/>
    </row>
    <row r="237" spans="1:2" x14ac:dyDescent="0.15">
      <c r="A237" s="34"/>
      <c r="B237" s="34"/>
    </row>
    <row r="238" spans="1:2" x14ac:dyDescent="0.15">
      <c r="A238" s="34"/>
      <c r="B238" s="34"/>
    </row>
    <row r="239" spans="1:2" x14ac:dyDescent="0.15">
      <c r="A239" s="34"/>
      <c r="B239" s="34"/>
    </row>
    <row r="240" spans="1:2" x14ac:dyDescent="0.15">
      <c r="A240" s="34"/>
      <c r="B240" s="34"/>
    </row>
    <row r="241" spans="1:2" x14ac:dyDescent="0.15">
      <c r="A241" s="34"/>
      <c r="B241" s="34"/>
    </row>
    <row r="242" spans="1:2" x14ac:dyDescent="0.15">
      <c r="A242" s="34"/>
      <c r="B242" s="34"/>
    </row>
    <row r="243" spans="1:2" x14ac:dyDescent="0.15">
      <c r="A243" s="34"/>
      <c r="B243" s="34"/>
    </row>
    <row r="244" spans="1:2" x14ac:dyDescent="0.15">
      <c r="A244" s="34"/>
      <c r="B244" s="34"/>
    </row>
    <row r="246" spans="1:2" x14ac:dyDescent="0.15">
      <c r="A246" s="34"/>
      <c r="B246" s="34"/>
    </row>
    <row r="255" spans="1:2" x14ac:dyDescent="0.15">
      <c r="A255" s="33"/>
      <c r="B255" s="33"/>
    </row>
    <row r="256" spans="1:2" x14ac:dyDescent="0.15">
      <c r="A256" s="33"/>
      <c r="B256" s="33"/>
    </row>
    <row r="258" spans="1:2" x14ac:dyDescent="0.15">
      <c r="A258" s="34"/>
      <c r="B258" s="34"/>
    </row>
    <row r="259" spans="1:2" x14ac:dyDescent="0.15">
      <c r="A259" s="34"/>
      <c r="B259" s="34"/>
    </row>
    <row r="260" spans="1:2" x14ac:dyDescent="0.15">
      <c r="A260" s="34"/>
      <c r="B260" s="34"/>
    </row>
    <row r="261" spans="1:2" x14ac:dyDescent="0.15">
      <c r="A261" s="34"/>
      <c r="B261" s="34"/>
    </row>
    <row r="262" spans="1:2" x14ac:dyDescent="0.15">
      <c r="A262" s="34"/>
      <c r="B262" s="34"/>
    </row>
    <row r="263" spans="1:2" x14ac:dyDescent="0.15">
      <c r="A263" s="34"/>
      <c r="B263" s="34"/>
    </row>
    <row r="264" spans="1:2" x14ac:dyDescent="0.15">
      <c r="A264" s="34"/>
      <c r="B264" s="34"/>
    </row>
    <row r="265" spans="1:2" x14ac:dyDescent="0.15">
      <c r="A265" s="34"/>
      <c r="B265" s="34"/>
    </row>
    <row r="266" spans="1:2" x14ac:dyDescent="0.15">
      <c r="A266" s="34"/>
      <c r="B266" s="34"/>
    </row>
    <row r="267" spans="1:2" x14ac:dyDescent="0.15">
      <c r="A267" s="34"/>
      <c r="B267" s="34"/>
    </row>
    <row r="268" spans="1:2" x14ac:dyDescent="0.15">
      <c r="A268" s="34"/>
      <c r="B268" s="34"/>
    </row>
    <row r="269" spans="1:2" x14ac:dyDescent="0.15">
      <c r="A269" s="34"/>
      <c r="B269" s="34"/>
    </row>
    <row r="270" spans="1:2" x14ac:dyDescent="0.15">
      <c r="A270" s="34"/>
      <c r="B270" s="34"/>
    </row>
    <row r="271" spans="1:2" x14ac:dyDescent="0.15">
      <c r="A271" s="34"/>
      <c r="B271" s="34"/>
    </row>
    <row r="272" spans="1:2" x14ac:dyDescent="0.15">
      <c r="A272" s="34"/>
      <c r="B272" s="34"/>
    </row>
    <row r="273" spans="1:2" x14ac:dyDescent="0.15">
      <c r="A273" s="34"/>
      <c r="B273" s="34"/>
    </row>
    <row r="274" spans="1:2" x14ac:dyDescent="0.15">
      <c r="A274" s="34"/>
      <c r="B274" s="34"/>
    </row>
    <row r="275" spans="1:2" x14ac:dyDescent="0.15">
      <c r="A275" s="34"/>
      <c r="B275" s="34"/>
    </row>
    <row r="276" spans="1:2" x14ac:dyDescent="0.15">
      <c r="A276" s="34"/>
      <c r="B276" s="34"/>
    </row>
    <row r="277" spans="1:2" x14ac:dyDescent="0.15">
      <c r="A277" s="34"/>
      <c r="B277" s="34"/>
    </row>
    <row r="278" spans="1:2" x14ac:dyDescent="0.15">
      <c r="A278" s="34"/>
      <c r="B278" s="34"/>
    </row>
    <row r="279" spans="1:2" x14ac:dyDescent="0.15">
      <c r="A279" s="34"/>
      <c r="B279" s="34"/>
    </row>
    <row r="280" spans="1:2" x14ac:dyDescent="0.15">
      <c r="A280" s="34"/>
      <c r="B280" s="34"/>
    </row>
    <row r="281" spans="1:2" x14ac:dyDescent="0.15">
      <c r="A281" s="34"/>
      <c r="B281" s="34"/>
    </row>
    <row r="282" spans="1:2" x14ac:dyDescent="0.15">
      <c r="A282" s="34"/>
      <c r="B282" s="34"/>
    </row>
    <row r="283" spans="1:2" x14ac:dyDescent="0.15">
      <c r="A283" s="34"/>
      <c r="B283" s="34"/>
    </row>
    <row r="284" spans="1:2" x14ac:dyDescent="0.15">
      <c r="A284" s="34"/>
      <c r="B284" s="34"/>
    </row>
    <row r="285" spans="1:2" x14ac:dyDescent="0.15">
      <c r="A285" s="34"/>
      <c r="B285" s="34"/>
    </row>
    <row r="286" spans="1:2" x14ac:dyDescent="0.15">
      <c r="A286" s="34"/>
      <c r="B286" s="34"/>
    </row>
    <row r="287" spans="1:2" x14ac:dyDescent="0.15">
      <c r="A287" s="34"/>
      <c r="B287" s="34"/>
    </row>
    <row r="288" spans="1:2" x14ac:dyDescent="0.15">
      <c r="A288" s="34"/>
      <c r="B288" s="34"/>
    </row>
    <row r="289" spans="1:2" x14ac:dyDescent="0.15">
      <c r="A289" s="34"/>
      <c r="B289" s="34"/>
    </row>
    <row r="290" spans="1:2" x14ac:dyDescent="0.15">
      <c r="A290" s="34"/>
      <c r="B290" s="34"/>
    </row>
    <row r="291" spans="1:2" x14ac:dyDescent="0.15">
      <c r="A291" s="34"/>
      <c r="B291" s="34"/>
    </row>
    <row r="292" spans="1:2" x14ac:dyDescent="0.15">
      <c r="A292" s="34"/>
      <c r="B292" s="34"/>
    </row>
    <row r="293" spans="1:2" x14ac:dyDescent="0.15">
      <c r="A293" s="34"/>
      <c r="B293" s="34"/>
    </row>
    <row r="294" spans="1:2" x14ac:dyDescent="0.15">
      <c r="A294" s="34"/>
      <c r="B294" s="34"/>
    </row>
    <row r="295" spans="1:2" x14ac:dyDescent="0.15">
      <c r="A295" s="34"/>
      <c r="B295" s="34"/>
    </row>
  </sheetData>
  <sheetProtection algorithmName="SHA-512" hashValue="jilXZ05Uokhn0nIa2V94N2Gdz7w4V7JJB1dPMgpdHQXixTE9LZPb9l9mdnJT6ODXDQzpLpCdbZZw3ZPNHkiglg==" saltValue="zcj9vtHJHqE74j6s9fAtBQ==" spinCount="100000" sheet="1" objects="1" scenarios="1"/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4">
    <tabColor theme="1" tint="0.499984740745262"/>
  </sheetPr>
  <dimension ref="A1:A48"/>
  <sheetViews>
    <sheetView workbookViewId="0"/>
  </sheetViews>
  <sheetFormatPr defaultRowHeight="13.5" x14ac:dyDescent="0.15"/>
  <cols>
    <col min="1" max="1" width="9" style="35" customWidth="1"/>
    <col min="2" max="16384" width="9" style="1"/>
  </cols>
  <sheetData>
    <row r="1" spans="1:1" x14ac:dyDescent="0.15">
      <c r="A1" s="35" t="s">
        <v>1888</v>
      </c>
    </row>
    <row r="2" spans="1:1" x14ac:dyDescent="0.15">
      <c r="A2" s="35" t="s">
        <v>1889</v>
      </c>
    </row>
    <row r="3" spans="1:1" x14ac:dyDescent="0.15">
      <c r="A3" s="35" t="s">
        <v>1890</v>
      </c>
    </row>
    <row r="4" spans="1:1" x14ac:dyDescent="0.15">
      <c r="A4" s="35" t="s">
        <v>1891</v>
      </c>
    </row>
    <row r="5" spans="1:1" x14ac:dyDescent="0.15">
      <c r="A5" s="35" t="s">
        <v>1892</v>
      </c>
    </row>
    <row r="6" spans="1:1" x14ac:dyDescent="0.15">
      <c r="A6" s="35" t="s">
        <v>1893</v>
      </c>
    </row>
    <row r="7" spans="1:1" x14ac:dyDescent="0.15">
      <c r="A7" s="35" t="s">
        <v>1894</v>
      </c>
    </row>
    <row r="8" spans="1:1" x14ac:dyDescent="0.15">
      <c r="A8" s="35" t="s">
        <v>1895</v>
      </c>
    </row>
    <row r="9" spans="1:1" x14ac:dyDescent="0.15">
      <c r="A9" s="35" t="s">
        <v>1896</v>
      </c>
    </row>
    <row r="10" spans="1:1" x14ac:dyDescent="0.15">
      <c r="A10" s="35" t="s">
        <v>1897</v>
      </c>
    </row>
    <row r="11" spans="1:1" x14ac:dyDescent="0.15">
      <c r="A11" s="35" t="s">
        <v>1898</v>
      </c>
    </row>
    <row r="12" spans="1:1" x14ac:dyDescent="0.15">
      <c r="A12" s="35" t="s">
        <v>1899</v>
      </c>
    </row>
    <row r="13" spans="1:1" x14ac:dyDescent="0.15">
      <c r="A13" s="35" t="s">
        <v>1900</v>
      </c>
    </row>
    <row r="14" spans="1:1" x14ac:dyDescent="0.15">
      <c r="A14" s="35" t="s">
        <v>1901</v>
      </c>
    </row>
    <row r="15" spans="1:1" x14ac:dyDescent="0.15">
      <c r="A15" s="35" t="s">
        <v>1902</v>
      </c>
    </row>
    <row r="16" spans="1:1" x14ac:dyDescent="0.15">
      <c r="A16" s="35" t="s">
        <v>1903</v>
      </c>
    </row>
    <row r="17" spans="1:1" x14ac:dyDescent="0.15">
      <c r="A17" s="35" t="s">
        <v>1904</v>
      </c>
    </row>
    <row r="18" spans="1:1" x14ac:dyDescent="0.15">
      <c r="A18" s="35" t="s">
        <v>1905</v>
      </c>
    </row>
    <row r="19" spans="1:1" x14ac:dyDescent="0.15">
      <c r="A19" s="35" t="s">
        <v>1906</v>
      </c>
    </row>
    <row r="20" spans="1:1" x14ac:dyDescent="0.15">
      <c r="A20" s="35" t="s">
        <v>1907</v>
      </c>
    </row>
    <row r="21" spans="1:1" x14ac:dyDescent="0.15">
      <c r="A21" s="35" t="s">
        <v>1908</v>
      </c>
    </row>
    <row r="22" spans="1:1" x14ac:dyDescent="0.15">
      <c r="A22" s="35" t="s">
        <v>1909</v>
      </c>
    </row>
    <row r="23" spans="1:1" x14ac:dyDescent="0.15">
      <c r="A23" s="35" t="s">
        <v>1910</v>
      </c>
    </row>
    <row r="24" spans="1:1" x14ac:dyDescent="0.15">
      <c r="A24" s="35" t="s">
        <v>1911</v>
      </c>
    </row>
    <row r="25" spans="1:1" x14ac:dyDescent="0.15">
      <c r="A25" s="35" t="s">
        <v>1912</v>
      </c>
    </row>
    <row r="26" spans="1:1" x14ac:dyDescent="0.15">
      <c r="A26" s="35" t="s">
        <v>1913</v>
      </c>
    </row>
    <row r="27" spans="1:1" x14ac:dyDescent="0.15">
      <c r="A27" s="35" t="s">
        <v>1914</v>
      </c>
    </row>
    <row r="28" spans="1:1" x14ac:dyDescent="0.15">
      <c r="A28" s="35" t="s">
        <v>1915</v>
      </c>
    </row>
    <row r="29" spans="1:1" x14ac:dyDescent="0.15">
      <c r="A29" s="35" t="s">
        <v>1916</v>
      </c>
    </row>
    <row r="30" spans="1:1" x14ac:dyDescent="0.15">
      <c r="A30" s="35" t="s">
        <v>1917</v>
      </c>
    </row>
    <row r="31" spans="1:1" x14ac:dyDescent="0.15">
      <c r="A31" s="35" t="s">
        <v>1918</v>
      </c>
    </row>
    <row r="32" spans="1:1" x14ac:dyDescent="0.15">
      <c r="A32" s="35" t="s">
        <v>1919</v>
      </c>
    </row>
    <row r="33" spans="1:1" x14ac:dyDescent="0.15">
      <c r="A33" s="35" t="s">
        <v>1920</v>
      </c>
    </row>
    <row r="34" spans="1:1" x14ac:dyDescent="0.15">
      <c r="A34" s="35" t="s">
        <v>1921</v>
      </c>
    </row>
    <row r="35" spans="1:1" x14ac:dyDescent="0.15">
      <c r="A35" s="35" t="s">
        <v>1922</v>
      </c>
    </row>
    <row r="36" spans="1:1" x14ac:dyDescent="0.15">
      <c r="A36" s="35" t="s">
        <v>1923</v>
      </c>
    </row>
    <row r="37" spans="1:1" x14ac:dyDescent="0.15">
      <c r="A37" s="35" t="s">
        <v>1924</v>
      </c>
    </row>
    <row r="38" spans="1:1" x14ac:dyDescent="0.15">
      <c r="A38" s="35" t="s">
        <v>1925</v>
      </c>
    </row>
    <row r="39" spans="1:1" x14ac:dyDescent="0.15">
      <c r="A39" s="35" t="s">
        <v>1926</v>
      </c>
    </row>
    <row r="40" spans="1:1" x14ac:dyDescent="0.15">
      <c r="A40" s="35" t="s">
        <v>1927</v>
      </c>
    </row>
    <row r="41" spans="1:1" x14ac:dyDescent="0.15">
      <c r="A41" s="35" t="s">
        <v>1928</v>
      </c>
    </row>
    <row r="42" spans="1:1" x14ac:dyDescent="0.15">
      <c r="A42" s="35" t="s">
        <v>1929</v>
      </c>
    </row>
    <row r="43" spans="1:1" x14ac:dyDescent="0.15">
      <c r="A43" s="35" t="s">
        <v>1930</v>
      </c>
    </row>
    <row r="44" spans="1:1" x14ac:dyDescent="0.15">
      <c r="A44" s="35" t="s">
        <v>1931</v>
      </c>
    </row>
    <row r="45" spans="1:1" x14ac:dyDescent="0.15">
      <c r="A45" s="35" t="s">
        <v>1932</v>
      </c>
    </row>
    <row r="46" spans="1:1" x14ac:dyDescent="0.15">
      <c r="A46" s="35" t="s">
        <v>1933</v>
      </c>
    </row>
    <row r="47" spans="1:1" x14ac:dyDescent="0.15">
      <c r="A47" s="35" t="s">
        <v>1934</v>
      </c>
    </row>
    <row r="48" spans="1:1" x14ac:dyDescent="0.15">
      <c r="A48" s="35" t="s">
        <v>1935</v>
      </c>
    </row>
  </sheetData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1727D-E319-4A27-8E77-626FE76203A5}">
  <dimension ref="A1:N799"/>
  <sheetViews>
    <sheetView showGridLines="0" zoomScale="80" zoomScaleNormal="80" zoomScaleSheetLayoutView="100" workbookViewId="0">
      <pane xSplit="1" ySplit="1" topLeftCell="B764" activePane="bottomRight" state="frozen"/>
      <selection pane="topRight"/>
      <selection pane="bottomLeft"/>
      <selection pane="bottomRight" activeCell="C793" sqref="C793"/>
    </sheetView>
  </sheetViews>
  <sheetFormatPr defaultRowHeight="15.75" x14ac:dyDescent="0.15"/>
  <cols>
    <col min="1" max="1" width="15.625" style="725" customWidth="1"/>
    <col min="2" max="2" width="9" style="725" customWidth="1"/>
    <col min="3" max="3" width="44.75" style="726" customWidth="1"/>
    <col min="4" max="6" width="9" style="726" customWidth="1"/>
    <col min="7" max="15" width="9" style="722" customWidth="1"/>
    <col min="16" max="16384" width="9" style="722"/>
  </cols>
  <sheetData>
    <row r="1" spans="1:14" x14ac:dyDescent="0.15">
      <c r="A1" s="720" t="s">
        <v>4579</v>
      </c>
      <c r="B1" s="720" t="s">
        <v>2827</v>
      </c>
      <c r="C1" s="720" t="s">
        <v>2828</v>
      </c>
      <c r="D1" s="721" t="s">
        <v>2829</v>
      </c>
      <c r="E1" s="721" t="s">
        <v>2830</v>
      </c>
      <c r="F1" s="721" t="s">
        <v>2831</v>
      </c>
      <c r="G1" s="722" t="s">
        <v>2832</v>
      </c>
      <c r="H1" s="722" t="s">
        <v>2833</v>
      </c>
      <c r="I1" s="722" t="s">
        <v>2834</v>
      </c>
      <c r="J1" s="722" t="s">
        <v>2835</v>
      </c>
      <c r="K1" s="722" t="s">
        <v>2836</v>
      </c>
      <c r="L1" s="722" t="s">
        <v>2837</v>
      </c>
    </row>
    <row r="2" spans="1:14" x14ac:dyDescent="0.15">
      <c r="A2" s="723" t="s">
        <v>4502</v>
      </c>
      <c r="B2" s="720" t="s">
        <v>2839</v>
      </c>
      <c r="C2" s="721" t="s">
        <v>2</v>
      </c>
      <c r="D2" s="721" t="s">
        <v>2840</v>
      </c>
      <c r="E2" s="721">
        <v>1</v>
      </c>
      <c r="F2" s="721">
        <v>1</v>
      </c>
      <c r="G2" s="722" t="s">
        <v>2841</v>
      </c>
      <c r="H2" s="722">
        <v>600808</v>
      </c>
      <c r="I2" s="724">
        <v>44216</v>
      </c>
      <c r="K2" s="722">
        <v>100</v>
      </c>
      <c r="N2" s="722" t="str">
        <f t="shared" ref="N2:N65" si="0">A2</f>
        <v>F101110100010</v>
      </c>
    </row>
    <row r="3" spans="1:14" x14ac:dyDescent="0.15">
      <c r="A3" s="723" t="s">
        <v>4507</v>
      </c>
      <c r="B3" s="720" t="s">
        <v>2839</v>
      </c>
      <c r="C3" s="721" t="s">
        <v>3</v>
      </c>
      <c r="D3" s="721" t="s">
        <v>2840</v>
      </c>
      <c r="E3" s="721">
        <v>1</v>
      </c>
      <c r="F3" s="721">
        <v>1</v>
      </c>
      <c r="G3" s="722" t="s">
        <v>2843</v>
      </c>
      <c r="H3" s="722">
        <v>28501</v>
      </c>
      <c r="I3" s="724">
        <v>44216</v>
      </c>
      <c r="K3" s="722">
        <v>104</v>
      </c>
      <c r="N3" s="722" t="str">
        <f t="shared" si="0"/>
        <v>F101110100029</v>
      </c>
    </row>
    <row r="4" spans="1:14" x14ac:dyDescent="0.15">
      <c r="A4" s="723" t="s">
        <v>2844</v>
      </c>
      <c r="B4" s="720" t="s">
        <v>2839</v>
      </c>
      <c r="C4" s="721" t="s">
        <v>4</v>
      </c>
      <c r="D4" s="721" t="s">
        <v>2840</v>
      </c>
      <c r="E4" s="721">
        <v>1</v>
      </c>
      <c r="F4" s="721">
        <v>1</v>
      </c>
      <c r="G4" s="722" t="s">
        <v>2845</v>
      </c>
      <c r="H4" s="722">
        <v>508585</v>
      </c>
      <c r="I4" s="724">
        <v>44216</v>
      </c>
      <c r="K4" s="722">
        <v>108</v>
      </c>
      <c r="N4" s="722" t="str">
        <f t="shared" si="0"/>
        <v>F101110100038</v>
      </c>
    </row>
    <row r="5" spans="1:14" x14ac:dyDescent="0.15">
      <c r="A5" s="723" t="s">
        <v>2846</v>
      </c>
      <c r="B5" s="720" t="s">
        <v>2839</v>
      </c>
      <c r="C5" s="721" t="s">
        <v>5</v>
      </c>
      <c r="D5" s="721" t="s">
        <v>2840</v>
      </c>
      <c r="E5" s="721">
        <v>1</v>
      </c>
      <c r="F5" s="721">
        <v>1</v>
      </c>
      <c r="G5" s="722" t="s">
        <v>2847</v>
      </c>
      <c r="H5" s="722">
        <v>478501</v>
      </c>
      <c r="I5" s="724">
        <v>44216</v>
      </c>
      <c r="K5" s="722">
        <v>112</v>
      </c>
      <c r="N5" s="722" t="str">
        <f t="shared" si="0"/>
        <v>F101110100047</v>
      </c>
    </row>
    <row r="6" spans="1:14" x14ac:dyDescent="0.15">
      <c r="A6" s="723" t="s">
        <v>2848</v>
      </c>
      <c r="B6" s="720" t="s">
        <v>2839</v>
      </c>
      <c r="C6" s="721" t="s">
        <v>6</v>
      </c>
      <c r="D6" s="721" t="s">
        <v>2840</v>
      </c>
      <c r="E6" s="721">
        <v>1</v>
      </c>
      <c r="F6" s="721">
        <v>1</v>
      </c>
      <c r="G6" s="722" t="s">
        <v>2849</v>
      </c>
      <c r="H6" s="722">
        <v>800834</v>
      </c>
      <c r="I6" s="724">
        <v>44216</v>
      </c>
      <c r="K6" s="722">
        <v>116</v>
      </c>
      <c r="N6" s="722" t="str">
        <f t="shared" si="0"/>
        <v>F101110100056</v>
      </c>
    </row>
    <row r="7" spans="1:14" x14ac:dyDescent="0.15">
      <c r="A7" s="723" t="s">
        <v>2850</v>
      </c>
      <c r="B7" s="720" t="s">
        <v>2839</v>
      </c>
      <c r="C7" s="721" t="s">
        <v>8</v>
      </c>
      <c r="D7" s="721" t="s">
        <v>2840</v>
      </c>
      <c r="E7" s="721">
        <v>1</v>
      </c>
      <c r="F7" s="721">
        <v>1</v>
      </c>
      <c r="G7" s="722" t="s">
        <v>2851</v>
      </c>
      <c r="H7" s="722">
        <v>908507</v>
      </c>
      <c r="I7" s="724">
        <v>44216</v>
      </c>
      <c r="K7" s="722">
        <v>120</v>
      </c>
      <c r="N7" s="722" t="str">
        <f t="shared" si="0"/>
        <v>F101110100065</v>
      </c>
    </row>
    <row r="8" spans="1:14" x14ac:dyDescent="0.15">
      <c r="A8" s="723" t="s">
        <v>2852</v>
      </c>
      <c r="B8" s="720" t="s">
        <v>2839</v>
      </c>
      <c r="C8" s="721" t="s">
        <v>7</v>
      </c>
      <c r="D8" s="721" t="s">
        <v>2840</v>
      </c>
      <c r="E8" s="721">
        <v>1</v>
      </c>
      <c r="F8" s="721">
        <v>1</v>
      </c>
      <c r="G8" s="722" t="s">
        <v>2853</v>
      </c>
      <c r="H8" s="722">
        <v>788510</v>
      </c>
      <c r="I8" s="724">
        <v>44216</v>
      </c>
      <c r="K8" s="722">
        <v>404</v>
      </c>
      <c r="N8" s="722" t="str">
        <f t="shared" si="0"/>
        <v>F101110100074</v>
      </c>
    </row>
    <row r="9" spans="1:14" x14ac:dyDescent="0.15">
      <c r="A9" s="723" t="s">
        <v>2854</v>
      </c>
      <c r="B9" s="720" t="s">
        <v>2855</v>
      </c>
      <c r="C9" s="721" t="s">
        <v>90</v>
      </c>
      <c r="D9" s="721" t="s">
        <v>2840</v>
      </c>
      <c r="E9" s="721">
        <v>1</v>
      </c>
      <c r="F9" s="721">
        <v>1</v>
      </c>
      <c r="G9" s="722" t="s">
        <v>2856</v>
      </c>
      <c r="H9" s="722">
        <v>608556</v>
      </c>
      <c r="I9" s="724">
        <v>44216</v>
      </c>
      <c r="K9" s="722">
        <v>1100</v>
      </c>
      <c r="N9" s="722" t="str">
        <f t="shared" si="0"/>
        <v>F101210100081</v>
      </c>
    </row>
    <row r="10" spans="1:14" x14ac:dyDescent="0.15">
      <c r="A10" s="723" t="s">
        <v>2857</v>
      </c>
      <c r="B10" s="720" t="s">
        <v>2855</v>
      </c>
      <c r="C10" s="721" t="s">
        <v>89</v>
      </c>
      <c r="D10" s="721" t="s">
        <v>2840</v>
      </c>
      <c r="E10" s="721">
        <v>1</v>
      </c>
      <c r="F10" s="721">
        <v>1</v>
      </c>
      <c r="G10" s="722" t="s">
        <v>2858</v>
      </c>
      <c r="H10" s="722">
        <v>410803</v>
      </c>
      <c r="I10" s="724">
        <v>44216</v>
      </c>
      <c r="K10" s="722">
        <v>1102</v>
      </c>
      <c r="N10" s="722" t="str">
        <f t="shared" si="0"/>
        <v>F101210100090</v>
      </c>
    </row>
    <row r="11" spans="1:14" x14ac:dyDescent="0.15">
      <c r="A11" s="723" t="s">
        <v>2859</v>
      </c>
      <c r="B11" s="720" t="s">
        <v>2855</v>
      </c>
      <c r="C11" s="721" t="s">
        <v>88</v>
      </c>
      <c r="D11" s="721" t="s">
        <v>2840</v>
      </c>
      <c r="E11" s="721">
        <v>1</v>
      </c>
      <c r="F11" s="721">
        <v>1</v>
      </c>
      <c r="G11" s="722" t="s">
        <v>2860</v>
      </c>
      <c r="H11" s="722">
        <v>850061</v>
      </c>
      <c r="I11" s="724">
        <v>44216</v>
      </c>
      <c r="K11" s="722">
        <v>1104</v>
      </c>
      <c r="N11" s="722" t="str">
        <f t="shared" si="0"/>
        <v>F101210100107</v>
      </c>
    </row>
    <row r="12" spans="1:14" x14ac:dyDescent="0.15">
      <c r="A12" s="723" t="s">
        <v>2861</v>
      </c>
      <c r="B12" s="720" t="s">
        <v>2855</v>
      </c>
      <c r="C12" s="721" t="s">
        <v>92</v>
      </c>
      <c r="D12" s="721" t="s">
        <v>2840</v>
      </c>
      <c r="E12" s="721">
        <v>1</v>
      </c>
      <c r="F12" s="721">
        <v>1</v>
      </c>
      <c r="G12" s="722" t="s">
        <v>2862</v>
      </c>
      <c r="H12" s="722">
        <v>968641</v>
      </c>
      <c r="I12" s="724">
        <v>44216</v>
      </c>
      <c r="K12" s="722">
        <v>1105</v>
      </c>
      <c r="N12" s="722" t="str">
        <f t="shared" si="0"/>
        <v>F101210100116</v>
      </c>
    </row>
    <row r="13" spans="1:14" x14ac:dyDescent="0.15">
      <c r="A13" s="723" t="s">
        <v>2863</v>
      </c>
      <c r="B13" s="720" t="s">
        <v>2855</v>
      </c>
      <c r="C13" s="721" t="s">
        <v>91</v>
      </c>
      <c r="D13" s="721" t="s">
        <v>2840</v>
      </c>
      <c r="E13" s="721">
        <v>1</v>
      </c>
      <c r="F13" s="721">
        <v>1</v>
      </c>
      <c r="G13" s="722" t="s">
        <v>2864</v>
      </c>
      <c r="H13" s="722">
        <v>50864</v>
      </c>
      <c r="I13" s="724">
        <v>44216</v>
      </c>
      <c r="K13" s="722">
        <v>1106</v>
      </c>
      <c r="N13" s="722" t="str">
        <f t="shared" si="0"/>
        <v>F101210100125</v>
      </c>
    </row>
    <row r="14" spans="1:14" x14ac:dyDescent="0.15">
      <c r="A14" s="723" t="s">
        <v>2865</v>
      </c>
      <c r="B14" s="720" t="s">
        <v>2855</v>
      </c>
      <c r="C14" s="721" t="s">
        <v>2866</v>
      </c>
      <c r="D14" s="721" t="s">
        <v>2840</v>
      </c>
      <c r="E14" s="721">
        <v>1</v>
      </c>
      <c r="F14" s="721">
        <v>1</v>
      </c>
      <c r="G14" s="722" t="s">
        <v>2867</v>
      </c>
      <c r="H14" s="722">
        <v>668655</v>
      </c>
      <c r="I14" s="724">
        <v>44216</v>
      </c>
      <c r="K14" s="722">
        <v>1107</v>
      </c>
      <c r="N14" s="722" t="str">
        <f t="shared" si="0"/>
        <v>F101210100134</v>
      </c>
    </row>
    <row r="15" spans="1:14" x14ac:dyDescent="0.15">
      <c r="A15" s="723" t="s">
        <v>2868</v>
      </c>
      <c r="B15" s="720" t="s">
        <v>2869</v>
      </c>
      <c r="C15" s="721" t="s">
        <v>168</v>
      </c>
      <c r="D15" s="721" t="s">
        <v>2840</v>
      </c>
      <c r="E15" s="721">
        <v>1</v>
      </c>
      <c r="F15" s="721">
        <v>1</v>
      </c>
      <c r="G15" s="722" t="s">
        <v>2870</v>
      </c>
      <c r="H15" s="722">
        <v>628520</v>
      </c>
      <c r="I15" s="724">
        <v>44216</v>
      </c>
      <c r="K15" s="722">
        <v>2001</v>
      </c>
      <c r="N15" s="722" t="str">
        <f t="shared" si="0"/>
        <v>F101310100141</v>
      </c>
    </row>
    <row r="16" spans="1:14" x14ac:dyDescent="0.15">
      <c r="A16" s="723" t="s">
        <v>2871</v>
      </c>
      <c r="B16" s="720" t="s">
        <v>2869</v>
      </c>
      <c r="C16" s="721" t="s">
        <v>170</v>
      </c>
      <c r="D16" s="721" t="s">
        <v>2840</v>
      </c>
      <c r="E16" s="721">
        <v>1</v>
      </c>
      <c r="F16" s="721">
        <v>1</v>
      </c>
      <c r="G16" s="722" t="s">
        <v>2872</v>
      </c>
      <c r="H16" s="722">
        <v>698555</v>
      </c>
      <c r="I16" s="724">
        <v>44216</v>
      </c>
      <c r="K16" s="722">
        <v>2002</v>
      </c>
      <c r="N16" s="722" t="str">
        <f t="shared" si="0"/>
        <v>F101310100150</v>
      </c>
    </row>
    <row r="17" spans="1:14" x14ac:dyDescent="0.15">
      <c r="A17" s="723" t="s">
        <v>2873</v>
      </c>
      <c r="B17" s="720" t="s">
        <v>2869</v>
      </c>
      <c r="C17" s="721" t="s">
        <v>174</v>
      </c>
      <c r="D17" s="721" t="s">
        <v>2840</v>
      </c>
      <c r="E17" s="721">
        <v>1</v>
      </c>
      <c r="F17" s="721">
        <v>1</v>
      </c>
      <c r="G17" s="722" t="s">
        <v>2874</v>
      </c>
      <c r="H17" s="722">
        <v>420955</v>
      </c>
      <c r="I17" s="724">
        <v>44216</v>
      </c>
      <c r="K17" s="722">
        <v>2003</v>
      </c>
      <c r="N17" s="722" t="str">
        <f t="shared" si="0"/>
        <v>F101310100169</v>
      </c>
    </row>
    <row r="18" spans="1:14" x14ac:dyDescent="0.15">
      <c r="A18" s="723" t="s">
        <v>2875</v>
      </c>
      <c r="B18" s="720" t="s">
        <v>2869</v>
      </c>
      <c r="C18" s="721" t="s">
        <v>175</v>
      </c>
      <c r="D18" s="721" t="s">
        <v>2840</v>
      </c>
      <c r="E18" s="721">
        <v>1</v>
      </c>
      <c r="F18" s="721">
        <v>1</v>
      </c>
      <c r="G18" s="722" t="s">
        <v>2876</v>
      </c>
      <c r="H18" s="722">
        <v>10016</v>
      </c>
      <c r="I18" s="724">
        <v>44216</v>
      </c>
      <c r="K18" s="722">
        <v>2004</v>
      </c>
      <c r="N18" s="722" t="str">
        <f t="shared" si="0"/>
        <v>F101310100178</v>
      </c>
    </row>
    <row r="19" spans="1:14" x14ac:dyDescent="0.15">
      <c r="A19" s="723" t="s">
        <v>2877</v>
      </c>
      <c r="B19" s="720" t="s">
        <v>2869</v>
      </c>
      <c r="C19" s="721" t="s">
        <v>177</v>
      </c>
      <c r="D19" s="721" t="s">
        <v>2840</v>
      </c>
      <c r="E19" s="721">
        <v>1</v>
      </c>
      <c r="F19" s="721">
        <v>1</v>
      </c>
      <c r="G19" s="722" t="s">
        <v>2878</v>
      </c>
      <c r="H19" s="722">
        <v>48631</v>
      </c>
      <c r="I19" s="724">
        <v>44216</v>
      </c>
      <c r="K19" s="722">
        <v>2005</v>
      </c>
      <c r="N19" s="722" t="str">
        <f t="shared" si="0"/>
        <v>F101310100187</v>
      </c>
    </row>
    <row r="20" spans="1:14" x14ac:dyDescent="0.15">
      <c r="A20" s="723" t="s">
        <v>2879</v>
      </c>
      <c r="B20" s="720" t="s">
        <v>2869</v>
      </c>
      <c r="C20" s="721" t="s">
        <v>178</v>
      </c>
      <c r="D20" s="721" t="s">
        <v>2840</v>
      </c>
      <c r="E20" s="721">
        <v>1</v>
      </c>
      <c r="F20" s="721">
        <v>1</v>
      </c>
      <c r="G20" s="722" t="s">
        <v>2880</v>
      </c>
      <c r="H20" s="722">
        <v>628605</v>
      </c>
      <c r="I20" s="724">
        <v>44216</v>
      </c>
      <c r="K20" s="722">
        <v>2006</v>
      </c>
      <c r="N20" s="722" t="str">
        <f t="shared" si="0"/>
        <v>F101310100196</v>
      </c>
    </row>
    <row r="21" spans="1:14" x14ac:dyDescent="0.15">
      <c r="A21" s="723" t="s">
        <v>2881</v>
      </c>
      <c r="B21" s="720" t="s">
        <v>2869</v>
      </c>
      <c r="C21" s="721" t="s">
        <v>2731</v>
      </c>
      <c r="D21" s="721" t="s">
        <v>2840</v>
      </c>
      <c r="E21" s="721">
        <v>1</v>
      </c>
      <c r="F21" s="721">
        <v>1</v>
      </c>
      <c r="G21" s="722" t="s">
        <v>2882</v>
      </c>
      <c r="H21" s="722">
        <v>68585</v>
      </c>
      <c r="I21" s="724">
        <v>44216</v>
      </c>
      <c r="K21" s="722">
        <v>2007</v>
      </c>
      <c r="N21" s="722" t="str">
        <f t="shared" si="0"/>
        <v>F101310100203</v>
      </c>
    </row>
    <row r="22" spans="1:14" x14ac:dyDescent="0.15">
      <c r="A22" s="723" t="s">
        <v>2883</v>
      </c>
      <c r="B22" s="720" t="s">
        <v>2869</v>
      </c>
      <c r="C22" s="721" t="s">
        <v>183</v>
      </c>
      <c r="D22" s="721" t="s">
        <v>2840</v>
      </c>
      <c r="E22" s="721">
        <v>1</v>
      </c>
      <c r="F22" s="721">
        <v>1</v>
      </c>
      <c r="G22" s="722" t="s">
        <v>2884</v>
      </c>
      <c r="H22" s="722">
        <v>698501</v>
      </c>
      <c r="I22" s="724">
        <v>44216</v>
      </c>
      <c r="K22" s="722">
        <v>2008</v>
      </c>
      <c r="N22" s="722" t="str">
        <f t="shared" si="0"/>
        <v>F101310100212</v>
      </c>
    </row>
    <row r="23" spans="1:14" x14ac:dyDescent="0.15">
      <c r="A23" s="723" t="s">
        <v>2885</v>
      </c>
      <c r="B23" s="720" t="s">
        <v>2869</v>
      </c>
      <c r="C23" s="721" t="s">
        <v>2727</v>
      </c>
      <c r="D23" s="721" t="s">
        <v>2840</v>
      </c>
      <c r="E23" s="721">
        <v>1</v>
      </c>
      <c r="F23" s="721">
        <v>1</v>
      </c>
      <c r="G23" s="722" t="s">
        <v>2886</v>
      </c>
      <c r="H23" s="722">
        <v>798413</v>
      </c>
      <c r="I23" s="724">
        <v>44216</v>
      </c>
      <c r="K23" s="722">
        <v>2009</v>
      </c>
      <c r="N23" s="722" t="str">
        <f t="shared" si="0"/>
        <v>F101310100221</v>
      </c>
    </row>
    <row r="24" spans="1:14" x14ac:dyDescent="0.15">
      <c r="A24" s="723" t="s">
        <v>2887</v>
      </c>
      <c r="B24" s="720" t="s">
        <v>2869</v>
      </c>
      <c r="C24" s="721" t="s">
        <v>180</v>
      </c>
      <c r="D24" s="721" t="s">
        <v>2840</v>
      </c>
      <c r="E24" s="721">
        <v>1</v>
      </c>
      <c r="F24" s="721">
        <v>1</v>
      </c>
      <c r="G24" s="722" t="s">
        <v>2888</v>
      </c>
      <c r="H24" s="722">
        <v>610293</v>
      </c>
      <c r="I24" s="724">
        <v>44216</v>
      </c>
      <c r="K24" s="722">
        <v>2011</v>
      </c>
      <c r="N24" s="722" t="str">
        <f t="shared" si="0"/>
        <v>F101310100230</v>
      </c>
    </row>
    <row r="25" spans="1:14" x14ac:dyDescent="0.15">
      <c r="A25" s="723" t="s">
        <v>2889</v>
      </c>
      <c r="B25" s="720" t="s">
        <v>2869</v>
      </c>
      <c r="C25" s="721" t="s">
        <v>179</v>
      </c>
      <c r="D25" s="721" t="s">
        <v>2840</v>
      </c>
      <c r="E25" s="721">
        <v>1</v>
      </c>
      <c r="F25" s="721">
        <v>1</v>
      </c>
      <c r="G25" s="722" t="s">
        <v>2890</v>
      </c>
      <c r="H25" s="722">
        <v>628607</v>
      </c>
      <c r="I25" s="724">
        <v>44216</v>
      </c>
      <c r="K25" s="722">
        <v>2012</v>
      </c>
      <c r="N25" s="722" t="str">
        <f t="shared" si="0"/>
        <v>F101310100249</v>
      </c>
    </row>
    <row r="26" spans="1:14" x14ac:dyDescent="0.15">
      <c r="A26" s="723" t="s">
        <v>2891</v>
      </c>
      <c r="B26" s="720" t="s">
        <v>2869</v>
      </c>
      <c r="C26" s="721" t="s">
        <v>2729</v>
      </c>
      <c r="D26" s="721" t="s">
        <v>2840</v>
      </c>
      <c r="E26" s="721">
        <v>1</v>
      </c>
      <c r="F26" s="721">
        <v>1</v>
      </c>
      <c r="G26" s="722" t="s">
        <v>2892</v>
      </c>
      <c r="H26" s="722">
        <v>611196</v>
      </c>
      <c r="I26" s="724">
        <v>44216</v>
      </c>
      <c r="K26" s="722">
        <v>2014</v>
      </c>
      <c r="N26" s="722" t="str">
        <f t="shared" si="0"/>
        <v>F101310100258</v>
      </c>
    </row>
    <row r="27" spans="1:14" x14ac:dyDescent="0.15">
      <c r="A27" s="723" t="s">
        <v>2893</v>
      </c>
      <c r="B27" s="720" t="s">
        <v>2869</v>
      </c>
      <c r="C27" s="721" t="s">
        <v>181</v>
      </c>
      <c r="D27" s="721" t="s">
        <v>2840</v>
      </c>
      <c r="E27" s="721">
        <v>1</v>
      </c>
      <c r="F27" s="721">
        <v>1</v>
      </c>
      <c r="G27" s="722" t="s">
        <v>2894</v>
      </c>
      <c r="H27" s="722">
        <v>698585</v>
      </c>
      <c r="I27" s="724">
        <v>44216</v>
      </c>
      <c r="K27" s="722">
        <v>2015</v>
      </c>
      <c r="N27" s="722" t="str">
        <f t="shared" si="0"/>
        <v>F101310100267</v>
      </c>
    </row>
    <row r="28" spans="1:14" x14ac:dyDescent="0.15">
      <c r="A28" s="723" t="s">
        <v>2895</v>
      </c>
      <c r="B28" s="720" t="s">
        <v>2869</v>
      </c>
      <c r="C28" s="721" t="s">
        <v>171</v>
      </c>
      <c r="D28" s="721" t="s">
        <v>2840</v>
      </c>
      <c r="E28" s="721">
        <v>1</v>
      </c>
      <c r="F28" s="721">
        <v>1</v>
      </c>
      <c r="G28" s="722" t="s">
        <v>2896</v>
      </c>
      <c r="H28" s="722">
        <v>48602</v>
      </c>
      <c r="I28" s="724">
        <v>44216</v>
      </c>
      <c r="K28" s="722">
        <v>2016</v>
      </c>
      <c r="N28" s="722" t="str">
        <f t="shared" si="0"/>
        <v>F101310100276</v>
      </c>
    </row>
    <row r="29" spans="1:14" x14ac:dyDescent="0.15">
      <c r="A29" s="723" t="s">
        <v>2897</v>
      </c>
      <c r="B29" s="720" t="s">
        <v>2869</v>
      </c>
      <c r="C29" s="721" t="s">
        <v>176</v>
      </c>
      <c r="D29" s="721" t="s">
        <v>2840</v>
      </c>
      <c r="E29" s="721">
        <v>1</v>
      </c>
      <c r="F29" s="721">
        <v>1</v>
      </c>
      <c r="G29" s="722" t="s">
        <v>2898</v>
      </c>
      <c r="H29" s="722">
        <v>698511</v>
      </c>
      <c r="I29" s="724">
        <v>44216</v>
      </c>
      <c r="K29" s="722">
        <v>2017</v>
      </c>
      <c r="N29" s="722" t="str">
        <f t="shared" si="0"/>
        <v>F101310100285</v>
      </c>
    </row>
    <row r="30" spans="1:14" x14ac:dyDescent="0.15">
      <c r="A30" s="723" t="s">
        <v>2899</v>
      </c>
      <c r="B30" s="720" t="s">
        <v>2869</v>
      </c>
      <c r="C30" s="721" t="s">
        <v>4575</v>
      </c>
      <c r="D30" s="721" t="s">
        <v>2840</v>
      </c>
      <c r="E30" s="721">
        <v>1</v>
      </c>
      <c r="F30" s="721">
        <v>1</v>
      </c>
      <c r="G30" s="722" t="s">
        <v>2900</v>
      </c>
      <c r="H30" s="722">
        <v>591266</v>
      </c>
      <c r="I30" s="724">
        <v>44216</v>
      </c>
      <c r="K30" s="722">
        <v>2019</v>
      </c>
      <c r="N30" s="722" t="str">
        <f t="shared" si="0"/>
        <v>F101310100294</v>
      </c>
    </row>
    <row r="31" spans="1:14" x14ac:dyDescent="0.15">
      <c r="A31" s="723" t="s">
        <v>2901</v>
      </c>
      <c r="B31" s="720" t="s">
        <v>2869</v>
      </c>
      <c r="C31" s="721" t="s">
        <v>173</v>
      </c>
      <c r="D31" s="721" t="s">
        <v>2840</v>
      </c>
      <c r="E31" s="721">
        <v>1</v>
      </c>
      <c r="F31" s="721">
        <v>1</v>
      </c>
      <c r="G31" s="722" t="s">
        <v>2902</v>
      </c>
      <c r="H31" s="722">
        <v>900011</v>
      </c>
      <c r="I31" s="724">
        <v>44216</v>
      </c>
      <c r="K31" s="722">
        <v>2020</v>
      </c>
      <c r="N31" s="722" t="str">
        <f t="shared" si="0"/>
        <v>F101310100301</v>
      </c>
    </row>
    <row r="32" spans="1:14" x14ac:dyDescent="0.15">
      <c r="A32" s="723" t="s">
        <v>2903</v>
      </c>
      <c r="B32" s="720" t="s">
        <v>2869</v>
      </c>
      <c r="C32" s="721" t="s">
        <v>182</v>
      </c>
      <c r="D32" s="721" t="s">
        <v>2840</v>
      </c>
      <c r="E32" s="721">
        <v>1</v>
      </c>
      <c r="F32" s="721">
        <v>1</v>
      </c>
      <c r="G32" s="722" t="s">
        <v>2904</v>
      </c>
      <c r="H32" s="722">
        <v>611449</v>
      </c>
      <c r="I32" s="724">
        <v>44216</v>
      </c>
      <c r="K32" s="722">
        <v>2021</v>
      </c>
      <c r="N32" s="722" t="str">
        <f t="shared" si="0"/>
        <v>F101310100310</v>
      </c>
    </row>
    <row r="33" spans="1:14" x14ac:dyDescent="0.15">
      <c r="A33" s="723" t="s">
        <v>2905</v>
      </c>
      <c r="B33" s="720" t="s">
        <v>2869</v>
      </c>
      <c r="C33" s="721" t="s">
        <v>172</v>
      </c>
      <c r="D33" s="721" t="s">
        <v>2840</v>
      </c>
      <c r="E33" s="721">
        <v>1</v>
      </c>
      <c r="F33" s="721">
        <v>1</v>
      </c>
      <c r="G33" s="722" t="s">
        <v>2906</v>
      </c>
      <c r="H33" s="722">
        <v>650013</v>
      </c>
      <c r="I33" s="724">
        <v>44216</v>
      </c>
      <c r="K33" s="722">
        <v>2022</v>
      </c>
      <c r="N33" s="722" t="str">
        <f t="shared" si="0"/>
        <v>F101310100329</v>
      </c>
    </row>
    <row r="34" spans="1:14" x14ac:dyDescent="0.15">
      <c r="A34" s="723" t="s">
        <v>2907</v>
      </c>
      <c r="B34" s="720" t="s">
        <v>2869</v>
      </c>
      <c r="C34" s="721" t="s">
        <v>184</v>
      </c>
      <c r="D34" s="721" t="s">
        <v>2840</v>
      </c>
      <c r="E34" s="721">
        <v>1</v>
      </c>
      <c r="F34" s="721">
        <v>1</v>
      </c>
      <c r="G34" s="722" t="s">
        <v>2908</v>
      </c>
      <c r="H34" s="722">
        <v>970013</v>
      </c>
      <c r="I34" s="724">
        <v>44216</v>
      </c>
      <c r="K34" s="722">
        <v>2023</v>
      </c>
      <c r="N34" s="722" t="str">
        <f t="shared" si="0"/>
        <v>F101310100338</v>
      </c>
    </row>
    <row r="35" spans="1:14" x14ac:dyDescent="0.15">
      <c r="A35" s="723" t="s">
        <v>2909</v>
      </c>
      <c r="B35" s="720" t="s">
        <v>2869</v>
      </c>
      <c r="C35" s="721" t="s">
        <v>169</v>
      </c>
      <c r="D35" s="721" t="s">
        <v>2840</v>
      </c>
      <c r="E35" s="721">
        <v>1</v>
      </c>
      <c r="F35" s="721">
        <v>1</v>
      </c>
      <c r="G35" s="722" t="s">
        <v>2910</v>
      </c>
      <c r="H35" s="722">
        <v>650016</v>
      </c>
      <c r="I35" s="724">
        <v>44216</v>
      </c>
      <c r="K35" s="722">
        <v>2025</v>
      </c>
      <c r="N35" s="722" t="str">
        <f t="shared" si="0"/>
        <v>F101310100347</v>
      </c>
    </row>
    <row r="36" spans="1:14" x14ac:dyDescent="0.15">
      <c r="A36" s="723" t="s">
        <v>2911</v>
      </c>
      <c r="B36" s="720" t="s">
        <v>2869</v>
      </c>
      <c r="C36" s="721" t="s">
        <v>2728</v>
      </c>
      <c r="D36" s="721" t="s">
        <v>2840</v>
      </c>
      <c r="E36" s="721">
        <v>1</v>
      </c>
      <c r="F36" s="721">
        <v>1</v>
      </c>
      <c r="G36" s="722" t="s">
        <v>2912</v>
      </c>
      <c r="H36" s="722">
        <v>70894</v>
      </c>
      <c r="I36" s="724">
        <v>44216</v>
      </c>
      <c r="K36" s="722">
        <v>2026</v>
      </c>
      <c r="N36" s="722" t="str">
        <f t="shared" si="0"/>
        <v>F101310100356</v>
      </c>
    </row>
    <row r="37" spans="1:14" x14ac:dyDescent="0.15">
      <c r="A37" s="723" t="s">
        <v>2913</v>
      </c>
      <c r="B37" s="720" t="s">
        <v>2869</v>
      </c>
      <c r="C37" s="721" t="s">
        <v>2730</v>
      </c>
      <c r="D37" s="721" t="s">
        <v>2840</v>
      </c>
      <c r="E37" s="721">
        <v>1</v>
      </c>
      <c r="F37" s="721">
        <v>1</v>
      </c>
      <c r="G37" s="722" t="s">
        <v>2914</v>
      </c>
      <c r="H37" s="722">
        <v>40839</v>
      </c>
      <c r="I37" s="724">
        <v>44216</v>
      </c>
      <c r="K37" s="722">
        <v>2027</v>
      </c>
      <c r="N37" s="722" t="str">
        <f t="shared" si="0"/>
        <v>F101310100365</v>
      </c>
    </row>
    <row r="38" spans="1:14" x14ac:dyDescent="0.15">
      <c r="A38" s="723" t="s">
        <v>4506</v>
      </c>
      <c r="B38" s="720" t="s">
        <v>2869</v>
      </c>
      <c r="C38" s="721" t="s">
        <v>2732</v>
      </c>
      <c r="D38" s="721" t="s">
        <v>2840</v>
      </c>
      <c r="E38" s="721">
        <v>1</v>
      </c>
      <c r="F38" s="721">
        <v>1</v>
      </c>
      <c r="G38" s="722" t="s">
        <v>2915</v>
      </c>
      <c r="H38" s="722">
        <v>660055</v>
      </c>
      <c r="I38" s="724">
        <v>44216</v>
      </c>
      <c r="K38" s="722">
        <v>2028</v>
      </c>
      <c r="N38" s="722" t="str">
        <f t="shared" si="0"/>
        <v>F101310100374</v>
      </c>
    </row>
    <row r="39" spans="1:14" x14ac:dyDescent="0.15">
      <c r="A39" s="723" t="s">
        <v>2916</v>
      </c>
      <c r="B39" s="720" t="s">
        <v>2839</v>
      </c>
      <c r="C39" s="721" t="s">
        <v>9</v>
      </c>
      <c r="D39" s="721" t="s">
        <v>2840</v>
      </c>
      <c r="E39" s="721">
        <v>2</v>
      </c>
      <c r="F39" s="721">
        <v>1</v>
      </c>
      <c r="G39" s="722" t="s">
        <v>2917</v>
      </c>
      <c r="H39" s="722">
        <v>368560</v>
      </c>
      <c r="I39" s="724">
        <v>44216</v>
      </c>
      <c r="K39" s="722">
        <v>124</v>
      </c>
      <c r="N39" s="722" t="str">
        <f t="shared" si="0"/>
        <v>F102110100572</v>
      </c>
    </row>
    <row r="40" spans="1:14" x14ac:dyDescent="0.15">
      <c r="A40" s="723" t="s">
        <v>2918</v>
      </c>
      <c r="B40" s="720" t="s">
        <v>2855</v>
      </c>
      <c r="C40" s="721" t="s">
        <v>94</v>
      </c>
      <c r="D40" s="721" t="s">
        <v>2840</v>
      </c>
      <c r="E40" s="721">
        <v>2</v>
      </c>
      <c r="F40" s="721">
        <v>1</v>
      </c>
      <c r="G40" s="722" t="s">
        <v>2919</v>
      </c>
      <c r="H40" s="722">
        <v>300196</v>
      </c>
      <c r="I40" s="724">
        <v>44216</v>
      </c>
      <c r="K40" s="722">
        <v>1112</v>
      </c>
      <c r="N40" s="722" t="str">
        <f t="shared" si="0"/>
        <v>F102210100589</v>
      </c>
    </row>
    <row r="41" spans="1:14" x14ac:dyDescent="0.15">
      <c r="A41" s="723" t="s">
        <v>2920</v>
      </c>
      <c r="B41" s="720" t="s">
        <v>2855</v>
      </c>
      <c r="C41" s="721" t="s">
        <v>93</v>
      </c>
      <c r="D41" s="721" t="s">
        <v>2840</v>
      </c>
      <c r="E41" s="721">
        <v>2</v>
      </c>
      <c r="F41" s="721">
        <v>1</v>
      </c>
      <c r="G41" s="722" t="s">
        <v>2921</v>
      </c>
      <c r="H41" s="722">
        <v>300947</v>
      </c>
      <c r="I41" s="724">
        <v>44216</v>
      </c>
      <c r="K41" s="722">
        <v>1113</v>
      </c>
      <c r="N41" s="722" t="str">
        <f t="shared" si="0"/>
        <v>F102210100598</v>
      </c>
    </row>
    <row r="42" spans="1:14" x14ac:dyDescent="0.15">
      <c r="A42" s="723" t="s">
        <v>2922</v>
      </c>
      <c r="B42" s="720" t="s">
        <v>2869</v>
      </c>
      <c r="C42" s="721" t="s">
        <v>185</v>
      </c>
      <c r="D42" s="721" t="s">
        <v>2840</v>
      </c>
      <c r="E42" s="721">
        <v>2</v>
      </c>
      <c r="F42" s="721">
        <v>1</v>
      </c>
      <c r="G42" s="722" t="s">
        <v>2923</v>
      </c>
      <c r="H42" s="722">
        <v>300943</v>
      </c>
      <c r="I42" s="724">
        <v>44216</v>
      </c>
      <c r="K42" s="722">
        <v>2039</v>
      </c>
      <c r="N42" s="722" t="str">
        <f t="shared" si="0"/>
        <v>F102310100603</v>
      </c>
    </row>
    <row r="43" spans="1:14" x14ac:dyDescent="0.15">
      <c r="A43" s="723" t="s">
        <v>2924</v>
      </c>
      <c r="B43" s="720" t="s">
        <v>2869</v>
      </c>
      <c r="C43" s="721" t="s">
        <v>4576</v>
      </c>
      <c r="D43" s="721" t="s">
        <v>2840</v>
      </c>
      <c r="E43" s="721">
        <v>2</v>
      </c>
      <c r="F43" s="721">
        <v>1</v>
      </c>
      <c r="G43" s="722" t="s">
        <v>2925</v>
      </c>
      <c r="H43" s="722">
        <v>368530</v>
      </c>
      <c r="I43" s="724">
        <v>44216</v>
      </c>
      <c r="K43" s="722">
        <v>2040</v>
      </c>
      <c r="N43" s="722" t="str">
        <f t="shared" si="0"/>
        <v>F102310100612</v>
      </c>
    </row>
    <row r="44" spans="1:14" x14ac:dyDescent="0.15">
      <c r="A44" s="723" t="s">
        <v>2926</v>
      </c>
      <c r="B44" s="720" t="s">
        <v>2869</v>
      </c>
      <c r="C44" s="721" t="s">
        <v>189</v>
      </c>
      <c r="D44" s="721" t="s">
        <v>2840</v>
      </c>
      <c r="E44" s="721">
        <v>2</v>
      </c>
      <c r="F44" s="721">
        <v>1</v>
      </c>
      <c r="G44" s="722" t="s">
        <v>2927</v>
      </c>
      <c r="H44" s="722">
        <v>368577</v>
      </c>
      <c r="I44" s="724">
        <v>44216</v>
      </c>
      <c r="K44" s="722">
        <v>2041</v>
      </c>
      <c r="N44" s="722" t="str">
        <f t="shared" si="0"/>
        <v>F102310100621</v>
      </c>
    </row>
    <row r="45" spans="1:14" x14ac:dyDescent="0.15">
      <c r="A45" s="723" t="s">
        <v>2928</v>
      </c>
      <c r="B45" s="720" t="s">
        <v>2869</v>
      </c>
      <c r="C45" s="721" t="s">
        <v>187</v>
      </c>
      <c r="D45" s="721" t="s">
        <v>2840</v>
      </c>
      <c r="E45" s="721">
        <v>2</v>
      </c>
      <c r="F45" s="721">
        <v>1</v>
      </c>
      <c r="G45" s="722" t="s">
        <v>2929</v>
      </c>
      <c r="H45" s="722">
        <v>310814</v>
      </c>
      <c r="I45" s="724">
        <v>44216</v>
      </c>
      <c r="K45" s="722">
        <v>2042</v>
      </c>
      <c r="N45" s="722" t="str">
        <f t="shared" si="0"/>
        <v>F102310100630</v>
      </c>
    </row>
    <row r="46" spans="1:14" x14ac:dyDescent="0.15">
      <c r="A46" s="723" t="s">
        <v>2930</v>
      </c>
      <c r="B46" s="720" t="s">
        <v>2869</v>
      </c>
      <c r="C46" s="721" t="s">
        <v>2733</v>
      </c>
      <c r="D46" s="721" t="s">
        <v>2840</v>
      </c>
      <c r="E46" s="721">
        <v>2</v>
      </c>
      <c r="F46" s="721">
        <v>1</v>
      </c>
      <c r="G46" s="722" t="s">
        <v>2931</v>
      </c>
      <c r="H46" s="722">
        <v>310844</v>
      </c>
      <c r="I46" s="724">
        <v>44216</v>
      </c>
      <c r="K46" s="722">
        <v>2043</v>
      </c>
      <c r="N46" s="722" t="str">
        <f t="shared" si="0"/>
        <v>F102310100649</v>
      </c>
    </row>
    <row r="47" spans="1:14" x14ac:dyDescent="0.15">
      <c r="A47" s="723" t="s">
        <v>2932</v>
      </c>
      <c r="B47" s="720" t="s">
        <v>2869</v>
      </c>
      <c r="C47" s="721" t="s">
        <v>186</v>
      </c>
      <c r="D47" s="721" t="s">
        <v>2840</v>
      </c>
      <c r="E47" s="721">
        <v>2</v>
      </c>
      <c r="F47" s="721">
        <v>1</v>
      </c>
      <c r="G47" s="722" t="s">
        <v>2933</v>
      </c>
      <c r="H47" s="722">
        <v>300132</v>
      </c>
      <c r="I47" s="724">
        <v>44216</v>
      </c>
      <c r="K47" s="722">
        <v>2044</v>
      </c>
      <c r="N47" s="722" t="str">
        <f t="shared" si="0"/>
        <v>F102310100658</v>
      </c>
    </row>
    <row r="48" spans="1:14" x14ac:dyDescent="0.15">
      <c r="A48" s="723" t="s">
        <v>2934</v>
      </c>
      <c r="B48" s="720" t="s">
        <v>2869</v>
      </c>
      <c r="C48" s="721" t="s">
        <v>188</v>
      </c>
      <c r="D48" s="721" t="s">
        <v>2840</v>
      </c>
      <c r="E48" s="721">
        <v>2</v>
      </c>
      <c r="F48" s="721">
        <v>1</v>
      </c>
      <c r="G48" s="722" t="s">
        <v>2935</v>
      </c>
      <c r="H48" s="722">
        <v>368102</v>
      </c>
      <c r="I48" s="724">
        <v>44216</v>
      </c>
      <c r="K48" s="722">
        <v>2045</v>
      </c>
      <c r="N48" s="722" t="str">
        <f t="shared" si="0"/>
        <v>F102310100667</v>
      </c>
    </row>
    <row r="49" spans="1:14" x14ac:dyDescent="0.15">
      <c r="A49" s="723" t="s">
        <v>2936</v>
      </c>
      <c r="B49" s="720" t="s">
        <v>2839</v>
      </c>
      <c r="C49" s="721" t="s">
        <v>10</v>
      </c>
      <c r="D49" s="721" t="s">
        <v>2840</v>
      </c>
      <c r="E49" s="721">
        <v>3</v>
      </c>
      <c r="F49" s="721">
        <v>1</v>
      </c>
      <c r="G49" s="722" t="s">
        <v>2937</v>
      </c>
      <c r="H49" s="722">
        <v>208550</v>
      </c>
      <c r="I49" s="724">
        <v>44216</v>
      </c>
      <c r="K49" s="722">
        <v>128</v>
      </c>
      <c r="N49" s="722" t="str">
        <f t="shared" si="0"/>
        <v>F103110100731</v>
      </c>
    </row>
    <row r="50" spans="1:14" x14ac:dyDescent="0.15">
      <c r="A50" s="723" t="s">
        <v>2938</v>
      </c>
      <c r="B50" s="720" t="s">
        <v>2855</v>
      </c>
      <c r="C50" s="721" t="s">
        <v>95</v>
      </c>
      <c r="D50" s="721" t="s">
        <v>2840</v>
      </c>
      <c r="E50" s="721">
        <v>3</v>
      </c>
      <c r="F50" s="721">
        <v>1</v>
      </c>
      <c r="G50" s="722" t="s">
        <v>2939</v>
      </c>
      <c r="H50" s="722">
        <v>200693</v>
      </c>
      <c r="I50" s="724">
        <v>44216</v>
      </c>
      <c r="K50" s="722">
        <v>1114</v>
      </c>
      <c r="N50" s="722" t="str">
        <f t="shared" si="0"/>
        <v>F103210100748</v>
      </c>
    </row>
    <row r="51" spans="1:14" x14ac:dyDescent="0.15">
      <c r="A51" s="723" t="s">
        <v>2940</v>
      </c>
      <c r="B51" s="720" t="s">
        <v>2869</v>
      </c>
      <c r="C51" s="721" t="s">
        <v>190</v>
      </c>
      <c r="D51" s="721" t="s">
        <v>2840</v>
      </c>
      <c r="E51" s="721">
        <v>3</v>
      </c>
      <c r="F51" s="721">
        <v>1</v>
      </c>
      <c r="G51" s="722" t="s">
        <v>2941</v>
      </c>
      <c r="H51" s="722">
        <v>283694</v>
      </c>
      <c r="I51" s="724">
        <v>44216</v>
      </c>
      <c r="K51" s="722">
        <v>2052</v>
      </c>
      <c r="N51" s="722" t="str">
        <f t="shared" si="0"/>
        <v>F103310100755</v>
      </c>
    </row>
    <row r="52" spans="1:14" x14ac:dyDescent="0.15">
      <c r="A52" s="723" t="s">
        <v>2942</v>
      </c>
      <c r="B52" s="720" t="s">
        <v>2869</v>
      </c>
      <c r="C52" s="721" t="s">
        <v>191</v>
      </c>
      <c r="D52" s="721" t="s">
        <v>2840</v>
      </c>
      <c r="E52" s="721">
        <v>3</v>
      </c>
      <c r="F52" s="721">
        <v>1</v>
      </c>
      <c r="G52" s="722" t="s">
        <v>2943</v>
      </c>
      <c r="H52" s="722">
        <v>250025</v>
      </c>
      <c r="I52" s="724">
        <v>44216</v>
      </c>
      <c r="K52" s="722">
        <v>2053</v>
      </c>
      <c r="N52" s="722" t="str">
        <f t="shared" si="0"/>
        <v>F103310100764</v>
      </c>
    </row>
    <row r="53" spans="1:14" x14ac:dyDescent="0.15">
      <c r="A53" s="723" t="s">
        <v>2944</v>
      </c>
      <c r="B53" s="720" t="s">
        <v>2869</v>
      </c>
      <c r="C53" s="721" t="s">
        <v>192</v>
      </c>
      <c r="D53" s="721" t="s">
        <v>2840</v>
      </c>
      <c r="E53" s="721">
        <v>3</v>
      </c>
      <c r="F53" s="721">
        <v>1</v>
      </c>
      <c r="G53" s="722" t="s">
        <v>2945</v>
      </c>
      <c r="H53" s="722">
        <v>200694</v>
      </c>
      <c r="I53" s="724">
        <v>44216</v>
      </c>
      <c r="K53" s="722">
        <v>2054</v>
      </c>
      <c r="N53" s="722" t="str">
        <f t="shared" si="0"/>
        <v>F103310100773</v>
      </c>
    </row>
    <row r="54" spans="1:14" x14ac:dyDescent="0.15">
      <c r="A54" s="723" t="s">
        <v>2946</v>
      </c>
      <c r="B54" s="720" t="s">
        <v>2869</v>
      </c>
      <c r="C54" s="721" t="s">
        <v>2734</v>
      </c>
      <c r="D54" s="721" t="s">
        <v>2840</v>
      </c>
      <c r="E54" s="721">
        <v>3</v>
      </c>
      <c r="F54" s="721">
        <v>1</v>
      </c>
      <c r="G54" s="722" t="s">
        <v>2947</v>
      </c>
      <c r="H54" s="722">
        <v>200045</v>
      </c>
      <c r="I54" s="724">
        <v>44216</v>
      </c>
      <c r="K54" s="722">
        <v>2055</v>
      </c>
      <c r="N54" s="722" t="str">
        <f t="shared" si="0"/>
        <v>F103310100782</v>
      </c>
    </row>
    <row r="55" spans="1:14" x14ac:dyDescent="0.15">
      <c r="A55" s="723" t="s">
        <v>4505</v>
      </c>
      <c r="B55" s="720" t="s">
        <v>2839</v>
      </c>
      <c r="C55" s="721" t="s">
        <v>11</v>
      </c>
      <c r="D55" s="721" t="s">
        <v>2840</v>
      </c>
      <c r="E55" s="721">
        <v>4</v>
      </c>
      <c r="F55" s="721">
        <v>1</v>
      </c>
      <c r="G55" s="722" t="s">
        <v>2949</v>
      </c>
      <c r="H55" s="722">
        <v>9808577</v>
      </c>
      <c r="I55" s="724">
        <v>44216</v>
      </c>
      <c r="K55" s="722">
        <v>132</v>
      </c>
      <c r="N55" s="722" t="str">
        <f t="shared" si="0"/>
        <v>F104110100856</v>
      </c>
    </row>
    <row r="56" spans="1:14" x14ac:dyDescent="0.15">
      <c r="A56" s="723" t="s">
        <v>2950</v>
      </c>
      <c r="B56" s="720" t="s">
        <v>2839</v>
      </c>
      <c r="C56" s="721" t="s">
        <v>12</v>
      </c>
      <c r="D56" s="721" t="s">
        <v>2840</v>
      </c>
      <c r="E56" s="721">
        <v>4</v>
      </c>
      <c r="F56" s="721">
        <v>1</v>
      </c>
      <c r="G56" s="722" t="s">
        <v>2951</v>
      </c>
      <c r="H56" s="722">
        <v>9800845</v>
      </c>
      <c r="I56" s="724">
        <v>44216</v>
      </c>
      <c r="K56" s="722">
        <v>136</v>
      </c>
      <c r="N56" s="722" t="str">
        <f t="shared" si="0"/>
        <v>F104110100865</v>
      </c>
    </row>
    <row r="57" spans="1:14" x14ac:dyDescent="0.15">
      <c r="A57" s="723" t="s">
        <v>2952</v>
      </c>
      <c r="B57" s="720" t="s">
        <v>2855</v>
      </c>
      <c r="C57" s="721" t="s">
        <v>96</v>
      </c>
      <c r="D57" s="721" t="s">
        <v>2840</v>
      </c>
      <c r="E57" s="721">
        <v>4</v>
      </c>
      <c r="F57" s="721">
        <v>1</v>
      </c>
      <c r="G57" s="722" t="s">
        <v>2953</v>
      </c>
      <c r="H57" s="722">
        <v>9813298</v>
      </c>
      <c r="I57" s="724">
        <v>44216</v>
      </c>
      <c r="K57" s="722">
        <v>1116</v>
      </c>
      <c r="N57" s="722" t="str">
        <f t="shared" si="0"/>
        <v>F104210100872</v>
      </c>
    </row>
    <row r="58" spans="1:14" x14ac:dyDescent="0.15">
      <c r="A58" s="723" t="s">
        <v>2954</v>
      </c>
      <c r="B58" s="720" t="s">
        <v>2869</v>
      </c>
      <c r="C58" s="721" t="s">
        <v>195</v>
      </c>
      <c r="D58" s="721" t="s">
        <v>2840</v>
      </c>
      <c r="E58" s="721">
        <v>4</v>
      </c>
      <c r="F58" s="721">
        <v>1</v>
      </c>
      <c r="G58" s="722" t="s">
        <v>2955</v>
      </c>
      <c r="H58" s="722">
        <v>9891603</v>
      </c>
      <c r="I58" s="724">
        <v>44216</v>
      </c>
      <c r="K58" s="722">
        <v>2061</v>
      </c>
      <c r="N58" s="722" t="str">
        <f t="shared" si="0"/>
        <v>F104310100889</v>
      </c>
    </row>
    <row r="59" spans="1:14" x14ac:dyDescent="0.15">
      <c r="A59" s="723" t="s">
        <v>2956</v>
      </c>
      <c r="B59" s="720" t="s">
        <v>2869</v>
      </c>
      <c r="C59" s="721" t="s">
        <v>197</v>
      </c>
      <c r="D59" s="721" t="s">
        <v>2840</v>
      </c>
      <c r="E59" s="721">
        <v>4</v>
      </c>
      <c r="F59" s="721">
        <v>1</v>
      </c>
      <c r="G59" s="722" t="s">
        <v>2957</v>
      </c>
      <c r="H59" s="722">
        <v>9808511</v>
      </c>
      <c r="I59" s="724">
        <v>44216</v>
      </c>
      <c r="K59" s="722">
        <v>2062</v>
      </c>
      <c r="N59" s="722" t="str">
        <f t="shared" si="0"/>
        <v>F104310100898</v>
      </c>
    </row>
    <row r="60" spans="1:14" x14ac:dyDescent="0.15">
      <c r="A60" s="723" t="s">
        <v>2958</v>
      </c>
      <c r="B60" s="720" t="s">
        <v>2869</v>
      </c>
      <c r="C60" s="721" t="s">
        <v>198</v>
      </c>
      <c r="D60" s="721" t="s">
        <v>2840</v>
      </c>
      <c r="E60" s="721">
        <v>4</v>
      </c>
      <c r="F60" s="721">
        <v>1</v>
      </c>
      <c r="G60" s="722" t="s">
        <v>2959</v>
      </c>
      <c r="H60" s="722">
        <v>9828577</v>
      </c>
      <c r="I60" s="724">
        <v>44216</v>
      </c>
      <c r="K60" s="722">
        <v>2063</v>
      </c>
      <c r="N60" s="722" t="str">
        <f t="shared" si="0"/>
        <v>F104310100905</v>
      </c>
    </row>
    <row r="61" spans="1:14" x14ac:dyDescent="0.15">
      <c r="A61" s="723" t="s">
        <v>2960</v>
      </c>
      <c r="B61" s="720" t="s">
        <v>2869</v>
      </c>
      <c r="C61" s="721" t="s">
        <v>200</v>
      </c>
      <c r="D61" s="721" t="s">
        <v>2840</v>
      </c>
      <c r="E61" s="721">
        <v>4</v>
      </c>
      <c r="F61" s="721">
        <v>1</v>
      </c>
      <c r="G61" s="722" t="s">
        <v>2961</v>
      </c>
      <c r="H61" s="722">
        <v>9818522</v>
      </c>
      <c r="I61" s="724">
        <v>44216</v>
      </c>
      <c r="K61" s="722">
        <v>2064</v>
      </c>
      <c r="N61" s="722" t="str">
        <f t="shared" si="0"/>
        <v>F104310100914</v>
      </c>
    </row>
    <row r="62" spans="1:14" x14ac:dyDescent="0.15">
      <c r="A62" s="723" t="s">
        <v>2962</v>
      </c>
      <c r="B62" s="720" t="s">
        <v>2869</v>
      </c>
      <c r="C62" s="721" t="s">
        <v>2735</v>
      </c>
      <c r="D62" s="721" t="s">
        <v>2840</v>
      </c>
      <c r="E62" s="721">
        <v>4</v>
      </c>
      <c r="F62" s="721">
        <v>1</v>
      </c>
      <c r="G62" s="722" t="s">
        <v>2963</v>
      </c>
      <c r="H62" s="722">
        <v>9810905</v>
      </c>
      <c r="I62" s="724">
        <v>44216</v>
      </c>
      <c r="K62" s="722">
        <v>2065</v>
      </c>
      <c r="N62" s="722" t="str">
        <f t="shared" si="0"/>
        <v>F104310100923</v>
      </c>
    </row>
    <row r="63" spans="1:14" x14ac:dyDescent="0.15">
      <c r="A63" s="723" t="s">
        <v>2964</v>
      </c>
      <c r="B63" s="720" t="s">
        <v>2869</v>
      </c>
      <c r="C63" s="721" t="s">
        <v>199</v>
      </c>
      <c r="D63" s="721" t="s">
        <v>2840</v>
      </c>
      <c r="E63" s="721">
        <v>4</v>
      </c>
      <c r="F63" s="721">
        <v>1</v>
      </c>
      <c r="G63" s="722" t="s">
        <v>2965</v>
      </c>
      <c r="H63" s="722">
        <v>9818585</v>
      </c>
      <c r="I63" s="724">
        <v>44216</v>
      </c>
      <c r="K63" s="722">
        <v>2066</v>
      </c>
      <c r="N63" s="722" t="str">
        <f t="shared" si="0"/>
        <v>F104310100932</v>
      </c>
    </row>
    <row r="64" spans="1:14" x14ac:dyDescent="0.15">
      <c r="A64" s="723" t="s">
        <v>2966</v>
      </c>
      <c r="B64" s="720" t="s">
        <v>2869</v>
      </c>
      <c r="C64" s="721" t="s">
        <v>202</v>
      </c>
      <c r="D64" s="721" t="s">
        <v>2840</v>
      </c>
      <c r="E64" s="721">
        <v>4</v>
      </c>
      <c r="F64" s="721">
        <v>1</v>
      </c>
      <c r="G64" s="722" t="s">
        <v>2967</v>
      </c>
      <c r="H64" s="722">
        <v>9818557</v>
      </c>
      <c r="I64" s="724">
        <v>44216</v>
      </c>
      <c r="K64" s="722">
        <v>2067</v>
      </c>
      <c r="N64" s="722" t="str">
        <f t="shared" si="0"/>
        <v>F104310100941</v>
      </c>
    </row>
    <row r="65" spans="1:14" x14ac:dyDescent="0.15">
      <c r="A65" s="723" t="s">
        <v>2968</v>
      </c>
      <c r="B65" s="720" t="s">
        <v>2869</v>
      </c>
      <c r="C65" s="721" t="s">
        <v>193</v>
      </c>
      <c r="D65" s="721" t="s">
        <v>2840</v>
      </c>
      <c r="E65" s="721">
        <v>4</v>
      </c>
      <c r="F65" s="721">
        <v>1</v>
      </c>
      <c r="G65" s="722" t="s">
        <v>2969</v>
      </c>
      <c r="H65" s="722">
        <v>9868580</v>
      </c>
      <c r="I65" s="724">
        <v>44216</v>
      </c>
      <c r="K65" s="722">
        <v>2068</v>
      </c>
      <c r="N65" s="722" t="str">
        <f t="shared" si="0"/>
        <v>F104310100950</v>
      </c>
    </row>
    <row r="66" spans="1:14" x14ac:dyDescent="0.15">
      <c r="A66" s="723" t="s">
        <v>2970</v>
      </c>
      <c r="B66" s="720" t="s">
        <v>2869</v>
      </c>
      <c r="C66" s="721" t="s">
        <v>196</v>
      </c>
      <c r="D66" s="721" t="s">
        <v>2840</v>
      </c>
      <c r="E66" s="721">
        <v>4</v>
      </c>
      <c r="F66" s="721">
        <v>1</v>
      </c>
      <c r="G66" s="722" t="s">
        <v>2971</v>
      </c>
      <c r="H66" s="722">
        <v>9813107</v>
      </c>
      <c r="I66" s="724">
        <v>44216</v>
      </c>
      <c r="K66" s="722">
        <v>2069</v>
      </c>
      <c r="N66" s="722" t="str">
        <f t="shared" ref="N66:N129" si="1">A66</f>
        <v>F104310100969</v>
      </c>
    </row>
    <row r="67" spans="1:14" x14ac:dyDescent="0.15">
      <c r="A67" s="723" t="s">
        <v>4615</v>
      </c>
      <c r="B67" s="720" t="s">
        <v>2869</v>
      </c>
      <c r="C67" s="721" t="s">
        <v>201</v>
      </c>
      <c r="D67" s="721" t="s">
        <v>2840</v>
      </c>
      <c r="E67" s="721">
        <v>4</v>
      </c>
      <c r="F67" s="721">
        <v>1</v>
      </c>
      <c r="G67" s="722" t="s">
        <v>2973</v>
      </c>
      <c r="H67" s="722">
        <v>9810943</v>
      </c>
      <c r="I67" s="724">
        <v>44216</v>
      </c>
      <c r="K67" s="722">
        <v>2070</v>
      </c>
      <c r="N67" s="722" t="str">
        <f t="shared" si="1"/>
        <v>F104310100978</v>
      </c>
    </row>
    <row r="68" spans="1:14" x14ac:dyDescent="0.15">
      <c r="A68" s="723" t="s">
        <v>2974</v>
      </c>
      <c r="B68" s="720" t="s">
        <v>2869</v>
      </c>
      <c r="C68" s="721" t="s">
        <v>194</v>
      </c>
      <c r="D68" s="721" t="s">
        <v>2840</v>
      </c>
      <c r="E68" s="721">
        <v>4</v>
      </c>
      <c r="F68" s="721">
        <v>1</v>
      </c>
      <c r="G68" s="722" t="s">
        <v>2975</v>
      </c>
      <c r="H68" s="722">
        <v>9811245</v>
      </c>
      <c r="I68" s="724">
        <v>44216</v>
      </c>
      <c r="K68" s="722">
        <v>2071</v>
      </c>
      <c r="N68" s="722" t="str">
        <f t="shared" si="1"/>
        <v>F104310100987</v>
      </c>
    </row>
    <row r="69" spans="1:14" x14ac:dyDescent="0.15">
      <c r="A69" s="723" t="s">
        <v>2976</v>
      </c>
      <c r="B69" s="720" t="s">
        <v>2839</v>
      </c>
      <c r="C69" s="721" t="s">
        <v>13</v>
      </c>
      <c r="D69" s="721" t="s">
        <v>2840</v>
      </c>
      <c r="E69" s="721">
        <v>5</v>
      </c>
      <c r="F69" s="721">
        <v>1</v>
      </c>
      <c r="G69" s="722" t="s">
        <v>2977</v>
      </c>
      <c r="H69" s="722">
        <v>100852</v>
      </c>
      <c r="I69" s="724">
        <v>44216</v>
      </c>
      <c r="K69" s="722">
        <v>140</v>
      </c>
      <c r="N69" s="722" t="str">
        <f t="shared" si="1"/>
        <v>F105110101051</v>
      </c>
    </row>
    <row r="70" spans="1:14" x14ac:dyDescent="0.15">
      <c r="A70" s="723" t="s">
        <v>2978</v>
      </c>
      <c r="B70" s="720" t="s">
        <v>2855</v>
      </c>
      <c r="C70" s="721" t="s">
        <v>97</v>
      </c>
      <c r="D70" s="721" t="s">
        <v>2840</v>
      </c>
      <c r="E70" s="721">
        <v>5</v>
      </c>
      <c r="F70" s="721">
        <v>1</v>
      </c>
      <c r="G70" s="722" t="s">
        <v>2979</v>
      </c>
      <c r="H70" s="722">
        <v>100195</v>
      </c>
      <c r="I70" s="724">
        <v>44216</v>
      </c>
      <c r="K70" s="722">
        <v>1120</v>
      </c>
      <c r="N70" s="722" t="str">
        <f t="shared" si="1"/>
        <v>F105210101068</v>
      </c>
    </row>
    <row r="71" spans="1:14" x14ac:dyDescent="0.15">
      <c r="A71" s="723" t="s">
        <v>2980</v>
      </c>
      <c r="B71" s="720" t="s">
        <v>2855</v>
      </c>
      <c r="C71" s="721" t="s">
        <v>98</v>
      </c>
      <c r="D71" s="721" t="s">
        <v>2840</v>
      </c>
      <c r="E71" s="721">
        <v>5</v>
      </c>
      <c r="F71" s="721">
        <v>1</v>
      </c>
      <c r="G71" s="722" t="s">
        <v>2981</v>
      </c>
      <c r="H71" s="722">
        <v>101292</v>
      </c>
      <c r="I71" s="724">
        <v>44216</v>
      </c>
      <c r="K71" s="722">
        <v>1121</v>
      </c>
      <c r="N71" s="722" t="str">
        <f t="shared" si="1"/>
        <v>F105210101077</v>
      </c>
    </row>
    <row r="72" spans="1:14" x14ac:dyDescent="0.15">
      <c r="A72" s="723" t="s">
        <v>2982</v>
      </c>
      <c r="B72" s="720" t="s">
        <v>2855</v>
      </c>
      <c r="C72" s="721" t="s">
        <v>2722</v>
      </c>
      <c r="D72" s="721" t="s">
        <v>2840</v>
      </c>
      <c r="E72" s="721">
        <v>5</v>
      </c>
      <c r="F72" s="721">
        <v>1</v>
      </c>
      <c r="G72" s="722" t="s">
        <v>2983</v>
      </c>
      <c r="H72" s="722">
        <v>101632</v>
      </c>
      <c r="I72" s="724">
        <v>44216</v>
      </c>
      <c r="K72" s="722">
        <v>1135</v>
      </c>
      <c r="N72" s="722" t="str">
        <f t="shared" si="1"/>
        <v>F105210101086</v>
      </c>
    </row>
    <row r="73" spans="1:14" x14ac:dyDescent="0.15">
      <c r="A73" s="723" t="s">
        <v>2984</v>
      </c>
      <c r="B73" s="720" t="s">
        <v>2869</v>
      </c>
      <c r="C73" s="721" t="s">
        <v>205</v>
      </c>
      <c r="D73" s="721" t="s">
        <v>2840</v>
      </c>
      <c r="E73" s="721">
        <v>5</v>
      </c>
      <c r="F73" s="721">
        <v>1</v>
      </c>
      <c r="G73" s="722" t="s">
        <v>2985</v>
      </c>
      <c r="H73" s="722">
        <v>108515</v>
      </c>
      <c r="I73" s="724">
        <v>44216</v>
      </c>
      <c r="K73" s="722">
        <v>2080</v>
      </c>
      <c r="N73" s="722" t="str">
        <f t="shared" si="1"/>
        <v>F105310101093</v>
      </c>
    </row>
    <row r="74" spans="1:14" x14ac:dyDescent="0.15">
      <c r="A74" s="723" t="s">
        <v>2986</v>
      </c>
      <c r="B74" s="720" t="s">
        <v>2869</v>
      </c>
      <c r="C74" s="721" t="s">
        <v>203</v>
      </c>
      <c r="D74" s="721" t="s">
        <v>2840</v>
      </c>
      <c r="E74" s="721">
        <v>5</v>
      </c>
      <c r="F74" s="721">
        <v>1</v>
      </c>
      <c r="G74" s="722" t="s">
        <v>2987</v>
      </c>
      <c r="H74" s="722">
        <v>170046</v>
      </c>
      <c r="I74" s="724">
        <v>44216</v>
      </c>
      <c r="K74" s="722">
        <v>2081</v>
      </c>
      <c r="N74" s="722" t="str">
        <f t="shared" si="1"/>
        <v>F105310101100</v>
      </c>
    </row>
    <row r="75" spans="1:14" x14ac:dyDescent="0.15">
      <c r="A75" s="723" t="s">
        <v>2988</v>
      </c>
      <c r="B75" s="720" t="s">
        <v>2869</v>
      </c>
      <c r="C75" s="721" t="s">
        <v>204</v>
      </c>
      <c r="D75" s="721" t="s">
        <v>2840</v>
      </c>
      <c r="E75" s="721">
        <v>5</v>
      </c>
      <c r="F75" s="721">
        <v>1</v>
      </c>
      <c r="G75" s="722" t="s">
        <v>2989</v>
      </c>
      <c r="H75" s="722">
        <v>101406</v>
      </c>
      <c r="I75" s="724">
        <v>44216</v>
      </c>
      <c r="K75" s="722">
        <v>2082</v>
      </c>
      <c r="N75" s="722" t="str">
        <f t="shared" si="1"/>
        <v>F105310101119</v>
      </c>
    </row>
    <row r="76" spans="1:14" x14ac:dyDescent="0.15">
      <c r="A76" s="723" t="s">
        <v>2990</v>
      </c>
      <c r="B76" s="720" t="s">
        <v>2839</v>
      </c>
      <c r="C76" s="721" t="s">
        <v>14</v>
      </c>
      <c r="D76" s="721" t="s">
        <v>2840</v>
      </c>
      <c r="E76" s="721">
        <v>6</v>
      </c>
      <c r="F76" s="721">
        <v>1</v>
      </c>
      <c r="G76" s="722" t="s">
        <v>2991</v>
      </c>
      <c r="H76" s="722">
        <v>9900021</v>
      </c>
      <c r="I76" s="724">
        <v>44216</v>
      </c>
      <c r="K76" s="722">
        <v>144</v>
      </c>
      <c r="N76" s="722" t="str">
        <f t="shared" si="1"/>
        <v>F106110101176</v>
      </c>
    </row>
    <row r="77" spans="1:14" x14ac:dyDescent="0.15">
      <c r="A77" s="723" t="s">
        <v>2992</v>
      </c>
      <c r="B77" s="720" t="s">
        <v>2855</v>
      </c>
      <c r="C77" s="721" t="s">
        <v>99</v>
      </c>
      <c r="D77" s="721" t="s">
        <v>2840</v>
      </c>
      <c r="E77" s="721">
        <v>6</v>
      </c>
      <c r="F77" s="721">
        <v>1</v>
      </c>
      <c r="G77" s="722" t="s">
        <v>2993</v>
      </c>
      <c r="H77" s="722">
        <v>9902212</v>
      </c>
      <c r="I77" s="724">
        <v>44216</v>
      </c>
      <c r="K77" s="722">
        <v>1122</v>
      </c>
      <c r="N77" s="722" t="str">
        <f t="shared" si="1"/>
        <v>F106210101183</v>
      </c>
    </row>
    <row r="78" spans="1:14" x14ac:dyDescent="0.15">
      <c r="A78" s="723" t="s">
        <v>2994</v>
      </c>
      <c r="B78" s="720" t="s">
        <v>2855</v>
      </c>
      <c r="C78" s="721" t="s">
        <v>2723</v>
      </c>
      <c r="D78" s="721" t="s">
        <v>2840</v>
      </c>
      <c r="E78" s="721">
        <v>6</v>
      </c>
      <c r="F78" s="721">
        <v>1</v>
      </c>
      <c r="G78" s="722" t="s">
        <v>2995</v>
      </c>
      <c r="H78" s="722">
        <v>9920025</v>
      </c>
      <c r="I78" s="724">
        <v>44216</v>
      </c>
      <c r="K78" s="722">
        <v>1123</v>
      </c>
      <c r="N78" s="722" t="str">
        <f t="shared" si="1"/>
        <v>F106210101192</v>
      </c>
    </row>
    <row r="79" spans="1:14" x14ac:dyDescent="0.15">
      <c r="A79" s="723" t="s">
        <v>2996</v>
      </c>
      <c r="B79" s="720" t="s">
        <v>2869</v>
      </c>
      <c r="C79" s="721" t="s">
        <v>206</v>
      </c>
      <c r="D79" s="721" t="s">
        <v>2840</v>
      </c>
      <c r="E79" s="721">
        <v>6</v>
      </c>
      <c r="F79" s="721">
        <v>1</v>
      </c>
      <c r="G79" s="722" t="s">
        <v>2997</v>
      </c>
      <c r="H79" s="722">
        <v>9909530</v>
      </c>
      <c r="I79" s="724">
        <v>44216</v>
      </c>
      <c r="K79" s="722">
        <v>2090</v>
      </c>
      <c r="N79" s="722" t="str">
        <f t="shared" si="1"/>
        <v>F106310101207</v>
      </c>
    </row>
    <row r="80" spans="1:14" x14ac:dyDescent="0.15">
      <c r="A80" s="723" t="s">
        <v>2998</v>
      </c>
      <c r="B80" s="720" t="s">
        <v>2869</v>
      </c>
      <c r="C80" s="721" t="s">
        <v>207</v>
      </c>
      <c r="D80" s="721" t="s">
        <v>2840</v>
      </c>
      <c r="E80" s="721">
        <v>6</v>
      </c>
      <c r="F80" s="721">
        <v>1</v>
      </c>
      <c r="G80" s="722" t="s">
        <v>2999</v>
      </c>
      <c r="H80" s="722">
        <v>9988580</v>
      </c>
      <c r="I80" s="724">
        <v>44216</v>
      </c>
      <c r="K80" s="722">
        <v>2091</v>
      </c>
      <c r="N80" s="722" t="str">
        <f t="shared" si="1"/>
        <v>F106310101216</v>
      </c>
    </row>
    <row r="81" spans="1:14" x14ac:dyDescent="0.15">
      <c r="A81" s="723" t="s">
        <v>3000</v>
      </c>
      <c r="B81" s="720" t="s">
        <v>2869</v>
      </c>
      <c r="C81" s="721" t="s">
        <v>208</v>
      </c>
      <c r="D81" s="721" t="s">
        <v>2840</v>
      </c>
      <c r="E81" s="721">
        <v>6</v>
      </c>
      <c r="F81" s="721">
        <v>1</v>
      </c>
      <c r="G81" s="722" t="s">
        <v>3001</v>
      </c>
      <c r="H81" s="722">
        <v>9902316</v>
      </c>
      <c r="I81" s="724">
        <v>44216</v>
      </c>
      <c r="K81" s="722">
        <v>2092</v>
      </c>
      <c r="N81" s="722" t="str">
        <f t="shared" si="1"/>
        <v>F106310101225</v>
      </c>
    </row>
    <row r="82" spans="1:14" x14ac:dyDescent="0.15">
      <c r="A82" s="723" t="s">
        <v>3002</v>
      </c>
      <c r="B82" s="720" t="s">
        <v>2839</v>
      </c>
      <c r="C82" s="721" t="s">
        <v>15</v>
      </c>
      <c r="D82" s="721" t="s">
        <v>2840</v>
      </c>
      <c r="E82" s="721">
        <v>7</v>
      </c>
      <c r="F82" s="721">
        <v>1</v>
      </c>
      <c r="G82" s="722" t="s">
        <v>3003</v>
      </c>
      <c r="H82" s="722">
        <v>9601296</v>
      </c>
      <c r="I82" s="724">
        <v>44216</v>
      </c>
      <c r="K82" s="722">
        <v>148</v>
      </c>
      <c r="N82" s="722" t="str">
        <f t="shared" si="1"/>
        <v>F107110101273</v>
      </c>
    </row>
    <row r="83" spans="1:14" x14ac:dyDescent="0.15">
      <c r="A83" s="723" t="s">
        <v>3004</v>
      </c>
      <c r="B83" s="720" t="s">
        <v>2855</v>
      </c>
      <c r="C83" s="721" t="s">
        <v>101</v>
      </c>
      <c r="D83" s="721" t="s">
        <v>2840</v>
      </c>
      <c r="E83" s="721">
        <v>7</v>
      </c>
      <c r="F83" s="721">
        <v>1</v>
      </c>
      <c r="G83" s="722" t="s">
        <v>3005</v>
      </c>
      <c r="H83" s="722">
        <v>9601295</v>
      </c>
      <c r="I83" s="724">
        <v>44216</v>
      </c>
      <c r="K83" s="722">
        <v>1124</v>
      </c>
      <c r="N83" s="722" t="str">
        <f t="shared" si="1"/>
        <v>F107210101280</v>
      </c>
    </row>
    <row r="84" spans="1:14" x14ac:dyDescent="0.15">
      <c r="A84" s="723" t="s">
        <v>3006</v>
      </c>
      <c r="B84" s="720" t="s">
        <v>2855</v>
      </c>
      <c r="C84" s="721" t="s">
        <v>100</v>
      </c>
      <c r="D84" s="721" t="s">
        <v>2840</v>
      </c>
      <c r="E84" s="721">
        <v>7</v>
      </c>
      <c r="F84" s="721">
        <v>1</v>
      </c>
      <c r="G84" s="722" t="s">
        <v>3007</v>
      </c>
      <c r="H84" s="722">
        <v>9650006</v>
      </c>
      <c r="I84" s="724">
        <v>44216</v>
      </c>
      <c r="K84" s="722">
        <v>1128</v>
      </c>
      <c r="N84" s="722" t="str">
        <f t="shared" si="1"/>
        <v>F107210101299</v>
      </c>
    </row>
    <row r="85" spans="1:14" x14ac:dyDescent="0.15">
      <c r="A85" s="723" t="s">
        <v>3008</v>
      </c>
      <c r="B85" s="720" t="s">
        <v>2869</v>
      </c>
      <c r="C85" s="721" t="s">
        <v>210</v>
      </c>
      <c r="D85" s="721" t="s">
        <v>2840</v>
      </c>
      <c r="E85" s="721">
        <v>7</v>
      </c>
      <c r="F85" s="721">
        <v>1</v>
      </c>
      <c r="G85" s="722" t="s">
        <v>3009</v>
      </c>
      <c r="H85" s="722">
        <v>9638503</v>
      </c>
      <c r="I85" s="724">
        <v>44216</v>
      </c>
      <c r="K85" s="722">
        <v>2100</v>
      </c>
      <c r="N85" s="722" t="str">
        <f t="shared" si="1"/>
        <v>F107310101304</v>
      </c>
    </row>
    <row r="86" spans="1:14" x14ac:dyDescent="0.15">
      <c r="A86" s="723" t="s">
        <v>3010</v>
      </c>
      <c r="B86" s="720" t="s">
        <v>2869</v>
      </c>
      <c r="C86" s="721" t="s">
        <v>209</v>
      </c>
      <c r="D86" s="721" t="s">
        <v>2840</v>
      </c>
      <c r="E86" s="721">
        <v>7</v>
      </c>
      <c r="F86" s="721">
        <v>1</v>
      </c>
      <c r="G86" s="722" t="s">
        <v>3011</v>
      </c>
      <c r="H86" s="722">
        <v>9638041</v>
      </c>
      <c r="I86" s="724">
        <v>44216</v>
      </c>
      <c r="K86" s="722">
        <v>2101</v>
      </c>
      <c r="N86" s="722" t="str">
        <f t="shared" si="1"/>
        <v>F107310101313</v>
      </c>
    </row>
    <row r="87" spans="1:14" x14ac:dyDescent="0.15">
      <c r="A87" s="723" t="s">
        <v>3012</v>
      </c>
      <c r="B87" s="720" t="s">
        <v>2869</v>
      </c>
      <c r="C87" s="721" t="s">
        <v>2706</v>
      </c>
      <c r="D87" s="721" t="s">
        <v>2840</v>
      </c>
      <c r="E87" s="721">
        <v>7</v>
      </c>
      <c r="F87" s="721">
        <v>1</v>
      </c>
      <c r="G87" s="722" t="s">
        <v>3013</v>
      </c>
      <c r="H87" s="722">
        <v>9708551</v>
      </c>
      <c r="I87" s="724">
        <v>44216</v>
      </c>
      <c r="K87" s="722">
        <v>2103</v>
      </c>
      <c r="N87" s="722" t="str">
        <f t="shared" si="1"/>
        <v>F107310101322</v>
      </c>
    </row>
    <row r="88" spans="1:14" x14ac:dyDescent="0.15">
      <c r="A88" s="723" t="s">
        <v>3014</v>
      </c>
      <c r="B88" s="720" t="s">
        <v>2869</v>
      </c>
      <c r="C88" s="721" t="s">
        <v>211</v>
      </c>
      <c r="D88" s="721" t="s">
        <v>2840</v>
      </c>
      <c r="E88" s="721">
        <v>7</v>
      </c>
      <c r="F88" s="721">
        <v>1</v>
      </c>
      <c r="G88" s="722" t="s">
        <v>3015</v>
      </c>
      <c r="H88" s="722">
        <v>9708023</v>
      </c>
      <c r="I88" s="724">
        <v>44216</v>
      </c>
      <c r="K88" s="722">
        <v>2105</v>
      </c>
      <c r="N88" s="722" t="str">
        <f t="shared" si="1"/>
        <v>F107310101331</v>
      </c>
    </row>
    <row r="89" spans="1:14" x14ac:dyDescent="0.15">
      <c r="A89" s="723" t="s">
        <v>3016</v>
      </c>
      <c r="B89" s="720" t="s">
        <v>2869</v>
      </c>
      <c r="C89" s="721" t="s">
        <v>212</v>
      </c>
      <c r="D89" s="721" t="s">
        <v>2840</v>
      </c>
      <c r="E89" s="721">
        <v>7</v>
      </c>
      <c r="F89" s="721">
        <v>1</v>
      </c>
      <c r="G89" s="722" t="s">
        <v>3017</v>
      </c>
      <c r="H89" s="722">
        <v>9600116</v>
      </c>
      <c r="I89" s="724">
        <v>44216</v>
      </c>
      <c r="K89" s="722">
        <v>2107</v>
      </c>
      <c r="N89" s="722" t="str">
        <f t="shared" si="1"/>
        <v>F107310101340</v>
      </c>
    </row>
    <row r="90" spans="1:14" x14ac:dyDescent="0.15">
      <c r="A90" s="723" t="s">
        <v>3018</v>
      </c>
      <c r="B90" s="720" t="s">
        <v>2839</v>
      </c>
      <c r="C90" s="721" t="s">
        <v>16</v>
      </c>
      <c r="D90" s="721" t="s">
        <v>2840</v>
      </c>
      <c r="E90" s="721">
        <v>8</v>
      </c>
      <c r="F90" s="721">
        <v>1</v>
      </c>
      <c r="G90" s="722" t="s">
        <v>3019</v>
      </c>
      <c r="H90" s="722">
        <v>3100056</v>
      </c>
      <c r="I90" s="724">
        <v>44216</v>
      </c>
      <c r="K90" s="722">
        <v>152</v>
      </c>
      <c r="N90" s="722" t="str">
        <f t="shared" si="1"/>
        <v>F108110101414</v>
      </c>
    </row>
    <row r="91" spans="1:14" x14ac:dyDescent="0.15">
      <c r="A91" s="723" t="s">
        <v>3020</v>
      </c>
      <c r="B91" s="720" t="s">
        <v>2839</v>
      </c>
      <c r="C91" s="721" t="s">
        <v>17</v>
      </c>
      <c r="D91" s="721" t="s">
        <v>2840</v>
      </c>
      <c r="E91" s="721">
        <v>8</v>
      </c>
      <c r="F91" s="721">
        <v>1</v>
      </c>
      <c r="G91" s="722" t="s">
        <v>3021</v>
      </c>
      <c r="H91" s="722">
        <v>3058577</v>
      </c>
      <c r="I91" s="724">
        <v>44216</v>
      </c>
      <c r="K91" s="722">
        <v>408</v>
      </c>
      <c r="N91" s="722" t="str">
        <f t="shared" si="1"/>
        <v>F108110101423</v>
      </c>
    </row>
    <row r="92" spans="1:14" x14ac:dyDescent="0.15">
      <c r="A92" s="723" t="s">
        <v>3022</v>
      </c>
      <c r="B92" s="720" t="s">
        <v>2839</v>
      </c>
      <c r="C92" s="721" t="s">
        <v>18</v>
      </c>
      <c r="D92" s="721" t="s">
        <v>2840</v>
      </c>
      <c r="E92" s="721">
        <v>8</v>
      </c>
      <c r="F92" s="721">
        <v>1</v>
      </c>
      <c r="G92" s="722" t="s">
        <v>3023</v>
      </c>
      <c r="H92" s="722">
        <v>3058520</v>
      </c>
      <c r="I92" s="724">
        <v>44216</v>
      </c>
      <c r="K92" s="722">
        <v>540</v>
      </c>
      <c r="N92" s="722" t="str">
        <f t="shared" si="1"/>
        <v>F108110101432</v>
      </c>
    </row>
    <row r="93" spans="1:14" x14ac:dyDescent="0.15">
      <c r="A93" s="723" t="s">
        <v>3024</v>
      </c>
      <c r="B93" s="720" t="s">
        <v>2855</v>
      </c>
      <c r="C93" s="721" t="s">
        <v>102</v>
      </c>
      <c r="D93" s="721" t="s">
        <v>2840</v>
      </c>
      <c r="E93" s="721">
        <v>8</v>
      </c>
      <c r="F93" s="721">
        <v>1</v>
      </c>
      <c r="G93" s="722" t="s">
        <v>3025</v>
      </c>
      <c r="H93" s="722">
        <v>3000394</v>
      </c>
      <c r="I93" s="724">
        <v>44216</v>
      </c>
      <c r="K93" s="722">
        <v>1132</v>
      </c>
      <c r="N93" s="722" t="str">
        <f t="shared" si="1"/>
        <v>F108210101449</v>
      </c>
    </row>
    <row r="94" spans="1:14" x14ac:dyDescent="0.15">
      <c r="A94" s="723" t="s">
        <v>3026</v>
      </c>
      <c r="B94" s="720" t="s">
        <v>2869</v>
      </c>
      <c r="C94" s="721" t="s">
        <v>213</v>
      </c>
      <c r="D94" s="721" t="s">
        <v>2840</v>
      </c>
      <c r="E94" s="721">
        <v>8</v>
      </c>
      <c r="F94" s="721">
        <v>1</v>
      </c>
      <c r="G94" s="722" t="s">
        <v>3027</v>
      </c>
      <c r="H94" s="722">
        <v>3191295</v>
      </c>
      <c r="I94" s="724">
        <v>44216</v>
      </c>
      <c r="K94" s="722">
        <v>2113</v>
      </c>
      <c r="N94" s="722" t="str">
        <f t="shared" si="1"/>
        <v>F108310101456</v>
      </c>
    </row>
    <row r="95" spans="1:14" x14ac:dyDescent="0.15">
      <c r="A95" s="723" t="s">
        <v>3028</v>
      </c>
      <c r="B95" s="720" t="s">
        <v>2869</v>
      </c>
      <c r="C95" s="721" t="s">
        <v>217</v>
      </c>
      <c r="D95" s="721" t="s">
        <v>2840</v>
      </c>
      <c r="E95" s="721">
        <v>8</v>
      </c>
      <c r="F95" s="721">
        <v>1</v>
      </c>
      <c r="G95" s="722" t="s">
        <v>3029</v>
      </c>
      <c r="H95" s="722">
        <v>3018555</v>
      </c>
      <c r="I95" s="724">
        <v>44216</v>
      </c>
      <c r="K95" s="722">
        <v>2114</v>
      </c>
      <c r="N95" s="722" t="str">
        <f t="shared" si="1"/>
        <v>F108310101465</v>
      </c>
    </row>
    <row r="96" spans="1:14" x14ac:dyDescent="0.15">
      <c r="A96" s="723" t="s">
        <v>3030</v>
      </c>
      <c r="B96" s="720" t="s">
        <v>2869</v>
      </c>
      <c r="C96" s="721" t="s">
        <v>216</v>
      </c>
      <c r="D96" s="721" t="s">
        <v>2840</v>
      </c>
      <c r="E96" s="721">
        <v>8</v>
      </c>
      <c r="F96" s="721">
        <v>1</v>
      </c>
      <c r="G96" s="722" t="s">
        <v>3031</v>
      </c>
      <c r="H96" s="722">
        <v>3108585</v>
      </c>
      <c r="I96" s="724">
        <v>44216</v>
      </c>
      <c r="K96" s="722">
        <v>2115</v>
      </c>
      <c r="N96" s="722" t="str">
        <f t="shared" si="1"/>
        <v>F108310101474</v>
      </c>
    </row>
    <row r="97" spans="1:14" x14ac:dyDescent="0.15">
      <c r="A97" s="723" t="s">
        <v>3032</v>
      </c>
      <c r="B97" s="720" t="s">
        <v>2869</v>
      </c>
      <c r="C97" s="721" t="s">
        <v>215</v>
      </c>
      <c r="D97" s="721" t="s">
        <v>2840</v>
      </c>
      <c r="E97" s="721">
        <v>8</v>
      </c>
      <c r="F97" s="721">
        <v>1</v>
      </c>
      <c r="G97" s="722" t="s">
        <v>3033</v>
      </c>
      <c r="H97" s="722">
        <v>3000051</v>
      </c>
      <c r="I97" s="724">
        <v>44216</v>
      </c>
      <c r="K97" s="722">
        <v>2116</v>
      </c>
      <c r="N97" s="722" t="str">
        <f t="shared" si="1"/>
        <v>F108310101483</v>
      </c>
    </row>
    <row r="98" spans="1:14" x14ac:dyDescent="0.15">
      <c r="A98" s="723" t="s">
        <v>3034</v>
      </c>
      <c r="B98" s="720" t="s">
        <v>2869</v>
      </c>
      <c r="C98" s="721" t="s">
        <v>214</v>
      </c>
      <c r="D98" s="721" t="s">
        <v>2840</v>
      </c>
      <c r="E98" s="721">
        <v>8</v>
      </c>
      <c r="F98" s="721">
        <v>1</v>
      </c>
      <c r="G98" s="722" t="s">
        <v>3035</v>
      </c>
      <c r="H98" s="722">
        <v>3050031</v>
      </c>
      <c r="I98" s="724">
        <v>44216</v>
      </c>
      <c r="K98" s="722">
        <v>2117</v>
      </c>
      <c r="N98" s="722" t="str">
        <f t="shared" si="1"/>
        <v>F108310101492</v>
      </c>
    </row>
    <row r="99" spans="1:14" x14ac:dyDescent="0.15">
      <c r="A99" s="723" t="s">
        <v>3036</v>
      </c>
      <c r="B99" s="720" t="s">
        <v>2869</v>
      </c>
      <c r="C99" s="721" t="s">
        <v>2736</v>
      </c>
      <c r="D99" s="721" t="s">
        <v>2840</v>
      </c>
      <c r="E99" s="721">
        <v>8</v>
      </c>
      <c r="F99" s="721">
        <v>1</v>
      </c>
      <c r="G99" s="722" t="s">
        <v>3037</v>
      </c>
      <c r="H99" s="722">
        <v>3001622</v>
      </c>
      <c r="I99" s="724">
        <v>44216</v>
      </c>
      <c r="K99" s="722">
        <v>2118</v>
      </c>
      <c r="N99" s="722" t="str">
        <f t="shared" si="1"/>
        <v>F108310101508</v>
      </c>
    </row>
    <row r="100" spans="1:14" x14ac:dyDescent="0.15">
      <c r="A100" s="723" t="s">
        <v>3038</v>
      </c>
      <c r="B100" s="720" t="s">
        <v>2839</v>
      </c>
      <c r="C100" s="721" t="s">
        <v>19</v>
      </c>
      <c r="D100" s="721" t="s">
        <v>2840</v>
      </c>
      <c r="E100" s="721">
        <v>9</v>
      </c>
      <c r="F100" s="721">
        <v>1</v>
      </c>
      <c r="G100" s="722" t="s">
        <v>3039</v>
      </c>
      <c r="H100" s="722">
        <v>3210943</v>
      </c>
      <c r="I100" s="724">
        <v>44216</v>
      </c>
      <c r="K100" s="722">
        <v>156</v>
      </c>
      <c r="N100" s="722" t="str">
        <f t="shared" si="1"/>
        <v>F109110101556</v>
      </c>
    </row>
    <row r="101" spans="1:14" x14ac:dyDescent="0.15">
      <c r="A101" s="723" t="s">
        <v>3040</v>
      </c>
      <c r="B101" s="720" t="s">
        <v>2869</v>
      </c>
      <c r="C101" s="721" t="s">
        <v>2589</v>
      </c>
      <c r="D101" s="721" t="s">
        <v>2840</v>
      </c>
      <c r="E101" s="721">
        <v>9</v>
      </c>
      <c r="F101" s="721">
        <v>1</v>
      </c>
      <c r="G101" s="722" t="s">
        <v>3041</v>
      </c>
      <c r="H101" s="722">
        <v>3268558</v>
      </c>
      <c r="I101" s="724">
        <v>44216</v>
      </c>
      <c r="K101" s="722">
        <v>2128</v>
      </c>
      <c r="N101" s="722" t="str">
        <f t="shared" si="1"/>
        <v>F109310101561</v>
      </c>
    </row>
    <row r="102" spans="1:14" x14ac:dyDescent="0.15">
      <c r="A102" s="723" t="s">
        <v>3042</v>
      </c>
      <c r="B102" s="720" t="s">
        <v>2869</v>
      </c>
      <c r="C102" s="721" t="s">
        <v>3043</v>
      </c>
      <c r="D102" s="721" t="s">
        <v>2840</v>
      </c>
      <c r="E102" s="721">
        <v>9</v>
      </c>
      <c r="F102" s="721">
        <v>1</v>
      </c>
      <c r="G102" s="722" t="s">
        <v>3044</v>
      </c>
      <c r="H102" s="722">
        <v>3230022</v>
      </c>
      <c r="I102" s="724">
        <v>44216</v>
      </c>
      <c r="K102" s="722">
        <v>2130</v>
      </c>
      <c r="N102" s="722" t="str">
        <f t="shared" si="1"/>
        <v>F109310101570</v>
      </c>
    </row>
    <row r="103" spans="1:14" x14ac:dyDescent="0.15">
      <c r="A103" s="723" t="s">
        <v>3045</v>
      </c>
      <c r="B103" s="720" t="s">
        <v>2869</v>
      </c>
      <c r="C103" s="721" t="s">
        <v>220</v>
      </c>
      <c r="D103" s="721" t="s">
        <v>2840</v>
      </c>
      <c r="E103" s="721">
        <v>9</v>
      </c>
      <c r="F103" s="721">
        <v>1</v>
      </c>
      <c r="G103" s="722" t="s">
        <v>3046</v>
      </c>
      <c r="H103" s="722">
        <v>3213295</v>
      </c>
      <c r="I103" s="724">
        <v>44216</v>
      </c>
      <c r="K103" s="722">
        <v>2131</v>
      </c>
      <c r="N103" s="722" t="str">
        <f t="shared" si="1"/>
        <v>F109310101589</v>
      </c>
    </row>
    <row r="104" spans="1:14" x14ac:dyDescent="0.15">
      <c r="A104" s="723" t="s">
        <v>3047</v>
      </c>
      <c r="B104" s="720" t="s">
        <v>2869</v>
      </c>
      <c r="C104" s="721" t="s">
        <v>219</v>
      </c>
      <c r="D104" s="721" t="s">
        <v>2840</v>
      </c>
      <c r="E104" s="721">
        <v>9</v>
      </c>
      <c r="F104" s="721">
        <v>1</v>
      </c>
      <c r="G104" s="722" t="s">
        <v>3048</v>
      </c>
      <c r="H104" s="722">
        <v>3248501</v>
      </c>
      <c r="I104" s="724">
        <v>44216</v>
      </c>
      <c r="K104" s="722">
        <v>2133</v>
      </c>
      <c r="N104" s="722" t="str">
        <f t="shared" si="1"/>
        <v>F109310101598</v>
      </c>
    </row>
    <row r="105" spans="1:14" x14ac:dyDescent="0.15">
      <c r="A105" s="723" t="s">
        <v>3049</v>
      </c>
      <c r="B105" s="720" t="s">
        <v>2869</v>
      </c>
      <c r="C105" s="721" t="s">
        <v>218</v>
      </c>
      <c r="D105" s="721" t="s">
        <v>2840</v>
      </c>
      <c r="E105" s="721">
        <v>9</v>
      </c>
      <c r="F105" s="721">
        <v>1</v>
      </c>
      <c r="G105" s="722" t="s">
        <v>3050</v>
      </c>
      <c r="H105" s="722">
        <v>3200811</v>
      </c>
      <c r="I105" s="724">
        <v>44216</v>
      </c>
      <c r="K105" s="722">
        <v>2134</v>
      </c>
      <c r="N105" s="722" t="str">
        <f t="shared" si="1"/>
        <v>F109310101605</v>
      </c>
    </row>
    <row r="106" spans="1:14" x14ac:dyDescent="0.15">
      <c r="A106" s="723" t="s">
        <v>3051</v>
      </c>
      <c r="B106" s="720" t="s">
        <v>2869</v>
      </c>
      <c r="C106" s="721" t="s">
        <v>223</v>
      </c>
      <c r="D106" s="721" t="s">
        <v>2840</v>
      </c>
      <c r="E106" s="721">
        <v>9</v>
      </c>
      <c r="F106" s="721">
        <v>1</v>
      </c>
      <c r="G106" s="722" t="s">
        <v>3052</v>
      </c>
      <c r="H106" s="722">
        <v>3200058</v>
      </c>
      <c r="I106" s="724">
        <v>44216</v>
      </c>
      <c r="K106" s="722">
        <v>2135</v>
      </c>
      <c r="N106" s="722" t="str">
        <f t="shared" si="1"/>
        <v>F109310101614</v>
      </c>
    </row>
    <row r="107" spans="1:14" x14ac:dyDescent="0.15">
      <c r="A107" s="723" t="s">
        <v>3053</v>
      </c>
      <c r="B107" s="720" t="s">
        <v>2869</v>
      </c>
      <c r="C107" s="721" t="s">
        <v>221</v>
      </c>
      <c r="D107" s="721" t="s">
        <v>2840</v>
      </c>
      <c r="E107" s="721">
        <v>9</v>
      </c>
      <c r="F107" s="721">
        <v>1</v>
      </c>
      <c r="G107" s="722" t="s">
        <v>3054</v>
      </c>
      <c r="H107" s="722">
        <v>3290498</v>
      </c>
      <c r="I107" s="724">
        <v>44216</v>
      </c>
      <c r="K107" s="722">
        <v>2140</v>
      </c>
      <c r="N107" s="722" t="str">
        <f t="shared" si="1"/>
        <v>F109310101623</v>
      </c>
    </row>
    <row r="108" spans="1:14" x14ac:dyDescent="0.15">
      <c r="A108" s="723" t="s">
        <v>3055</v>
      </c>
      <c r="B108" s="720" t="s">
        <v>2869</v>
      </c>
      <c r="C108" s="721" t="s">
        <v>222</v>
      </c>
      <c r="D108" s="721" t="s">
        <v>2840</v>
      </c>
      <c r="E108" s="721">
        <v>9</v>
      </c>
      <c r="F108" s="721">
        <v>1</v>
      </c>
      <c r="G108" s="722" t="s">
        <v>3056</v>
      </c>
      <c r="H108" s="722">
        <v>3210293</v>
      </c>
      <c r="I108" s="724">
        <v>44216</v>
      </c>
      <c r="K108" s="722">
        <v>2141</v>
      </c>
      <c r="N108" s="722" t="str">
        <f t="shared" si="1"/>
        <v>F109310101632</v>
      </c>
    </row>
    <row r="109" spans="1:14" x14ac:dyDescent="0.15">
      <c r="A109" s="723" t="s">
        <v>3057</v>
      </c>
      <c r="B109" s="720" t="s">
        <v>2839</v>
      </c>
      <c r="C109" s="721" t="s">
        <v>20</v>
      </c>
      <c r="D109" s="721" t="s">
        <v>2840</v>
      </c>
      <c r="E109" s="721">
        <v>10</v>
      </c>
      <c r="F109" s="721">
        <v>1</v>
      </c>
      <c r="G109" s="722" t="s">
        <v>3058</v>
      </c>
      <c r="H109" s="722">
        <v>3718510</v>
      </c>
      <c r="I109" s="724">
        <v>44216</v>
      </c>
      <c r="K109" s="722">
        <v>160</v>
      </c>
      <c r="N109" s="722" t="str">
        <f t="shared" si="1"/>
        <v>F110110101713</v>
      </c>
    </row>
    <row r="110" spans="1:14" x14ac:dyDescent="0.15">
      <c r="A110" s="723" t="s">
        <v>3059</v>
      </c>
      <c r="B110" s="720" t="s">
        <v>2855</v>
      </c>
      <c r="C110" s="721" t="s">
        <v>105</v>
      </c>
      <c r="D110" s="721" t="s">
        <v>2840</v>
      </c>
      <c r="E110" s="721">
        <v>10</v>
      </c>
      <c r="F110" s="721">
        <v>1</v>
      </c>
      <c r="G110" s="722" t="s">
        <v>3060</v>
      </c>
      <c r="H110" s="722">
        <v>3700801</v>
      </c>
      <c r="I110" s="724">
        <v>44216</v>
      </c>
      <c r="K110" s="722">
        <v>1136</v>
      </c>
      <c r="N110" s="722" t="str">
        <f t="shared" si="1"/>
        <v>F110210101720</v>
      </c>
    </row>
    <row r="111" spans="1:14" x14ac:dyDescent="0.15">
      <c r="A111" s="723" t="s">
        <v>3061</v>
      </c>
      <c r="B111" s="720" t="s">
        <v>2855</v>
      </c>
      <c r="C111" s="721" t="s">
        <v>106</v>
      </c>
      <c r="D111" s="721" t="s">
        <v>2840</v>
      </c>
      <c r="E111" s="721">
        <v>10</v>
      </c>
      <c r="F111" s="721">
        <v>1</v>
      </c>
      <c r="G111" s="722" t="s">
        <v>3062</v>
      </c>
      <c r="H111" s="722">
        <v>3710816</v>
      </c>
      <c r="I111" s="724">
        <v>44216</v>
      </c>
      <c r="K111" s="722">
        <v>1138</v>
      </c>
      <c r="N111" s="722" t="str">
        <f t="shared" si="1"/>
        <v>F110210101739</v>
      </c>
    </row>
    <row r="112" spans="1:14" x14ac:dyDescent="0.15">
      <c r="A112" s="723" t="s">
        <v>3063</v>
      </c>
      <c r="B112" s="720" t="s">
        <v>2855</v>
      </c>
      <c r="C112" s="721" t="s">
        <v>104</v>
      </c>
      <c r="D112" s="721" t="s">
        <v>2840</v>
      </c>
      <c r="E112" s="721">
        <v>10</v>
      </c>
      <c r="F112" s="721">
        <v>1</v>
      </c>
      <c r="G112" s="722" t="s">
        <v>3064</v>
      </c>
      <c r="H112" s="722">
        <v>3701193</v>
      </c>
      <c r="I112" s="724">
        <v>44216</v>
      </c>
      <c r="K112" s="722">
        <v>1140</v>
      </c>
      <c r="N112" s="722" t="str">
        <f t="shared" si="1"/>
        <v>F110210101748</v>
      </c>
    </row>
    <row r="113" spans="1:14" x14ac:dyDescent="0.15">
      <c r="A113" s="723" t="s">
        <v>3065</v>
      </c>
      <c r="B113" s="720" t="s">
        <v>2855</v>
      </c>
      <c r="C113" s="721" t="s">
        <v>103</v>
      </c>
      <c r="D113" s="721" t="s">
        <v>2840</v>
      </c>
      <c r="E113" s="721">
        <v>10</v>
      </c>
      <c r="F113" s="721">
        <v>1</v>
      </c>
      <c r="G113" s="722" t="s">
        <v>3066</v>
      </c>
      <c r="H113" s="722">
        <v>3710052</v>
      </c>
      <c r="I113" s="724">
        <v>44216</v>
      </c>
      <c r="K113" s="722">
        <v>1142</v>
      </c>
      <c r="N113" s="722" t="str">
        <f t="shared" si="1"/>
        <v>F110210101757</v>
      </c>
    </row>
    <row r="114" spans="1:14" x14ac:dyDescent="0.15">
      <c r="A114" s="723" t="s">
        <v>3067</v>
      </c>
      <c r="B114" s="720" t="s">
        <v>2869</v>
      </c>
      <c r="C114" s="721" t="s">
        <v>2737</v>
      </c>
      <c r="D114" s="721" t="s">
        <v>2840</v>
      </c>
      <c r="E114" s="721">
        <v>10</v>
      </c>
      <c r="F114" s="721">
        <v>1</v>
      </c>
      <c r="G114" s="722" t="s">
        <v>3068</v>
      </c>
      <c r="H114" s="722">
        <v>3700011</v>
      </c>
      <c r="I114" s="724">
        <v>44216</v>
      </c>
      <c r="K114" s="722">
        <v>2120</v>
      </c>
      <c r="N114" s="722" t="str">
        <f t="shared" si="1"/>
        <v>F110310101764</v>
      </c>
    </row>
    <row r="115" spans="1:14" x14ac:dyDescent="0.15">
      <c r="A115" s="723" t="s">
        <v>3069</v>
      </c>
      <c r="B115" s="720" t="s">
        <v>2869</v>
      </c>
      <c r="C115" s="721" t="s">
        <v>226</v>
      </c>
      <c r="D115" s="721" t="s">
        <v>2840</v>
      </c>
      <c r="E115" s="721">
        <v>10</v>
      </c>
      <c r="F115" s="721">
        <v>1</v>
      </c>
      <c r="G115" s="722" t="s">
        <v>3070</v>
      </c>
      <c r="H115" s="722">
        <v>3792392</v>
      </c>
      <c r="I115" s="724">
        <v>44216</v>
      </c>
      <c r="K115" s="722">
        <v>2121</v>
      </c>
      <c r="N115" s="722" t="str">
        <f t="shared" si="1"/>
        <v>F110310101773</v>
      </c>
    </row>
    <row r="116" spans="1:14" x14ac:dyDescent="0.15">
      <c r="A116" s="723" t="s">
        <v>3071</v>
      </c>
      <c r="B116" s="720" t="s">
        <v>2869</v>
      </c>
      <c r="C116" s="721" t="s">
        <v>228</v>
      </c>
      <c r="D116" s="721" t="s">
        <v>2840</v>
      </c>
      <c r="E116" s="721">
        <v>10</v>
      </c>
      <c r="F116" s="721">
        <v>1</v>
      </c>
      <c r="G116" s="722" t="s">
        <v>3072</v>
      </c>
      <c r="H116" s="722">
        <v>3700006</v>
      </c>
      <c r="I116" s="724">
        <v>44216</v>
      </c>
      <c r="K116" s="722">
        <v>2122</v>
      </c>
      <c r="N116" s="722" t="str">
        <f t="shared" si="1"/>
        <v>F110310101782</v>
      </c>
    </row>
    <row r="117" spans="1:14" x14ac:dyDescent="0.15">
      <c r="A117" s="723" t="s">
        <v>3073</v>
      </c>
      <c r="B117" s="720" t="s">
        <v>2869</v>
      </c>
      <c r="C117" s="721" t="s">
        <v>227</v>
      </c>
      <c r="D117" s="721" t="s">
        <v>2840</v>
      </c>
      <c r="E117" s="721">
        <v>10</v>
      </c>
      <c r="F117" s="721">
        <v>1</v>
      </c>
      <c r="G117" s="722" t="s">
        <v>3074</v>
      </c>
      <c r="H117" s="722">
        <v>3710823</v>
      </c>
      <c r="I117" s="724">
        <v>44216</v>
      </c>
      <c r="K117" s="722">
        <v>2132</v>
      </c>
      <c r="N117" s="722" t="str">
        <f t="shared" si="1"/>
        <v>F110310101791</v>
      </c>
    </row>
    <row r="118" spans="1:14" x14ac:dyDescent="0.15">
      <c r="A118" s="723" t="s">
        <v>3075</v>
      </c>
      <c r="B118" s="720" t="s">
        <v>2869</v>
      </c>
      <c r="C118" s="721" t="s">
        <v>230</v>
      </c>
      <c r="D118" s="721" t="s">
        <v>2840</v>
      </c>
      <c r="E118" s="721">
        <v>10</v>
      </c>
      <c r="F118" s="721">
        <v>1</v>
      </c>
      <c r="G118" s="722" t="s">
        <v>3076</v>
      </c>
      <c r="H118" s="722">
        <v>3700033</v>
      </c>
      <c r="I118" s="724">
        <v>44216</v>
      </c>
      <c r="K118" s="722">
        <v>2137</v>
      </c>
      <c r="N118" s="722" t="str">
        <f t="shared" si="1"/>
        <v>F110310101808</v>
      </c>
    </row>
    <row r="119" spans="1:14" x14ac:dyDescent="0.15">
      <c r="A119" s="723" t="s">
        <v>3077</v>
      </c>
      <c r="B119" s="720" t="s">
        <v>2869</v>
      </c>
      <c r="C119" s="721" t="s">
        <v>231</v>
      </c>
      <c r="D119" s="721" t="s">
        <v>2840</v>
      </c>
      <c r="E119" s="721">
        <v>10</v>
      </c>
      <c r="F119" s="721">
        <v>1</v>
      </c>
      <c r="G119" s="722" t="s">
        <v>3078</v>
      </c>
      <c r="H119" s="722">
        <v>3701214</v>
      </c>
      <c r="I119" s="724">
        <v>44216</v>
      </c>
      <c r="K119" s="722">
        <v>2138</v>
      </c>
      <c r="N119" s="722" t="str">
        <f t="shared" si="1"/>
        <v>F110310101817</v>
      </c>
    </row>
    <row r="120" spans="1:14" x14ac:dyDescent="0.15">
      <c r="A120" s="723" t="s">
        <v>3079</v>
      </c>
      <c r="B120" s="720" t="s">
        <v>2869</v>
      </c>
      <c r="C120" s="721" t="s">
        <v>229</v>
      </c>
      <c r="D120" s="721" t="s">
        <v>2840</v>
      </c>
      <c r="E120" s="721">
        <v>10</v>
      </c>
      <c r="F120" s="721">
        <v>1</v>
      </c>
      <c r="G120" s="722" t="s">
        <v>3080</v>
      </c>
      <c r="H120" s="722">
        <v>3728588</v>
      </c>
      <c r="I120" s="724">
        <v>44216</v>
      </c>
      <c r="K120" s="722">
        <v>2139</v>
      </c>
      <c r="N120" s="722" t="str">
        <f t="shared" si="1"/>
        <v>F110310101826</v>
      </c>
    </row>
    <row r="121" spans="1:14" x14ac:dyDescent="0.15">
      <c r="A121" s="723" t="s">
        <v>3081</v>
      </c>
      <c r="B121" s="720" t="s">
        <v>2869</v>
      </c>
      <c r="C121" s="721" t="s">
        <v>224</v>
      </c>
      <c r="D121" s="721" t="s">
        <v>2840</v>
      </c>
      <c r="E121" s="721">
        <v>10</v>
      </c>
      <c r="F121" s="721">
        <v>1</v>
      </c>
      <c r="G121" s="722" t="s">
        <v>3082</v>
      </c>
      <c r="H121" s="722">
        <v>3738515</v>
      </c>
      <c r="I121" s="724">
        <v>44216</v>
      </c>
      <c r="K121" s="722">
        <v>2142</v>
      </c>
      <c r="N121" s="722" t="str">
        <f t="shared" si="1"/>
        <v>F110310101835</v>
      </c>
    </row>
    <row r="122" spans="1:14" x14ac:dyDescent="0.15">
      <c r="A122" s="723" t="s">
        <v>3083</v>
      </c>
      <c r="B122" s="720" t="s">
        <v>2869</v>
      </c>
      <c r="C122" s="721" t="s">
        <v>225</v>
      </c>
      <c r="D122" s="721" t="s">
        <v>2840</v>
      </c>
      <c r="E122" s="721">
        <v>10</v>
      </c>
      <c r="F122" s="721">
        <v>1</v>
      </c>
      <c r="G122" s="722" t="s">
        <v>3084</v>
      </c>
      <c r="H122" s="722">
        <v>3792121</v>
      </c>
      <c r="I122" s="724">
        <v>44216</v>
      </c>
      <c r="K122" s="722">
        <v>2143</v>
      </c>
      <c r="N122" s="722" t="str">
        <f t="shared" si="1"/>
        <v>F110310101844</v>
      </c>
    </row>
    <row r="123" spans="1:14" x14ac:dyDescent="0.15">
      <c r="A123" s="723" t="s">
        <v>3085</v>
      </c>
      <c r="B123" s="720" t="s">
        <v>2839</v>
      </c>
      <c r="C123" s="721" t="s">
        <v>21</v>
      </c>
      <c r="D123" s="721" t="s">
        <v>2840</v>
      </c>
      <c r="E123" s="721">
        <v>11</v>
      </c>
      <c r="F123" s="721">
        <v>1</v>
      </c>
      <c r="G123" s="722" t="s">
        <v>3086</v>
      </c>
      <c r="H123" s="722">
        <v>3388570</v>
      </c>
      <c r="I123" s="724">
        <v>44216</v>
      </c>
      <c r="K123" s="722">
        <v>164</v>
      </c>
      <c r="N123" s="722" t="str">
        <f t="shared" si="1"/>
        <v>F111110101945</v>
      </c>
    </row>
    <row r="124" spans="1:14" x14ac:dyDescent="0.15">
      <c r="A124" s="723" t="s">
        <v>3087</v>
      </c>
      <c r="B124" s="720" t="s">
        <v>2855</v>
      </c>
      <c r="C124" s="721" t="s">
        <v>107</v>
      </c>
      <c r="D124" s="721" t="s">
        <v>2840</v>
      </c>
      <c r="E124" s="721">
        <v>11</v>
      </c>
      <c r="F124" s="721">
        <v>1</v>
      </c>
      <c r="G124" s="722" t="s">
        <v>3088</v>
      </c>
      <c r="H124" s="722">
        <v>3430036</v>
      </c>
      <c r="I124" s="724">
        <v>44216</v>
      </c>
      <c r="K124" s="722">
        <v>1143</v>
      </c>
      <c r="N124" s="722" t="str">
        <f t="shared" si="1"/>
        <v>F111210101952</v>
      </c>
    </row>
    <row r="125" spans="1:14" x14ac:dyDescent="0.15">
      <c r="A125" s="723" t="s">
        <v>3089</v>
      </c>
      <c r="B125" s="720" t="s">
        <v>2869</v>
      </c>
      <c r="C125" s="721" t="s">
        <v>248</v>
      </c>
      <c r="D125" s="721" t="s">
        <v>2840</v>
      </c>
      <c r="E125" s="721">
        <v>11</v>
      </c>
      <c r="F125" s="721">
        <v>1</v>
      </c>
      <c r="G125" s="722" t="s">
        <v>3090</v>
      </c>
      <c r="H125" s="722">
        <v>3500435</v>
      </c>
      <c r="I125" s="724">
        <v>44216</v>
      </c>
      <c r="K125" s="722">
        <v>2119</v>
      </c>
      <c r="N125" s="722" t="str">
        <f t="shared" si="1"/>
        <v>F111310101969</v>
      </c>
    </row>
    <row r="126" spans="1:14" x14ac:dyDescent="0.15">
      <c r="A126" s="723" t="s">
        <v>3091</v>
      </c>
      <c r="B126" s="720" t="s">
        <v>2869</v>
      </c>
      <c r="C126" s="721" t="s">
        <v>251</v>
      </c>
      <c r="D126" s="721" t="s">
        <v>2840</v>
      </c>
      <c r="E126" s="721">
        <v>11</v>
      </c>
      <c r="F126" s="721">
        <v>1</v>
      </c>
      <c r="G126" s="722" t="s">
        <v>3092</v>
      </c>
      <c r="H126" s="722">
        <v>3620806</v>
      </c>
      <c r="I126" s="724">
        <v>44216</v>
      </c>
      <c r="K126" s="722">
        <v>2125</v>
      </c>
      <c r="N126" s="722" t="str">
        <f t="shared" si="1"/>
        <v>F111310101978</v>
      </c>
    </row>
    <row r="127" spans="1:14" x14ac:dyDescent="0.15">
      <c r="A127" s="723" t="s">
        <v>3093</v>
      </c>
      <c r="B127" s="720" t="s">
        <v>2869</v>
      </c>
      <c r="C127" s="721" t="s">
        <v>255</v>
      </c>
      <c r="D127" s="721" t="s">
        <v>2840</v>
      </c>
      <c r="E127" s="721">
        <v>11</v>
      </c>
      <c r="F127" s="721">
        <v>1</v>
      </c>
      <c r="G127" s="722" t="s">
        <v>3094</v>
      </c>
      <c r="H127" s="722">
        <v>3501328</v>
      </c>
      <c r="I127" s="724">
        <v>44216</v>
      </c>
      <c r="K127" s="722">
        <v>2126</v>
      </c>
      <c r="N127" s="722" t="str">
        <f t="shared" si="1"/>
        <v>F111310101987</v>
      </c>
    </row>
    <row r="128" spans="1:14" x14ac:dyDescent="0.15">
      <c r="A128" s="723" t="s">
        <v>3095</v>
      </c>
      <c r="B128" s="720" t="s">
        <v>2869</v>
      </c>
      <c r="C128" s="721" t="s">
        <v>233</v>
      </c>
      <c r="D128" s="721" t="s">
        <v>2840</v>
      </c>
      <c r="E128" s="721">
        <v>11</v>
      </c>
      <c r="F128" s="721">
        <v>1</v>
      </c>
      <c r="G128" s="722" t="s">
        <v>3096</v>
      </c>
      <c r="H128" s="722">
        <v>3360974</v>
      </c>
      <c r="I128" s="724">
        <v>44216</v>
      </c>
      <c r="K128" s="722">
        <v>2129</v>
      </c>
      <c r="N128" s="722" t="str">
        <f t="shared" si="1"/>
        <v>F111310101996</v>
      </c>
    </row>
    <row r="129" spans="1:14" x14ac:dyDescent="0.15">
      <c r="A129" s="723" t="s">
        <v>3097</v>
      </c>
      <c r="B129" s="720" t="s">
        <v>2869</v>
      </c>
      <c r="C129" s="721" t="s">
        <v>257</v>
      </c>
      <c r="D129" s="721" t="s">
        <v>2840</v>
      </c>
      <c r="E129" s="721">
        <v>11</v>
      </c>
      <c r="F129" s="721">
        <v>1</v>
      </c>
      <c r="G129" s="722" t="s">
        <v>3098</v>
      </c>
      <c r="H129" s="722">
        <v>3610038</v>
      </c>
      <c r="I129" s="724">
        <v>44216</v>
      </c>
      <c r="K129" s="722">
        <v>2136</v>
      </c>
      <c r="N129" s="722" t="str">
        <f t="shared" si="1"/>
        <v>F111310102003</v>
      </c>
    </row>
    <row r="130" spans="1:14" x14ac:dyDescent="0.15">
      <c r="A130" s="723" t="s">
        <v>3099</v>
      </c>
      <c r="B130" s="720" t="s">
        <v>2869</v>
      </c>
      <c r="C130" s="721" t="s">
        <v>234</v>
      </c>
      <c r="D130" s="721" t="s">
        <v>2840</v>
      </c>
      <c r="E130" s="721">
        <v>11</v>
      </c>
      <c r="F130" s="721">
        <v>1</v>
      </c>
      <c r="G130" s="722" t="s">
        <v>3100</v>
      </c>
      <c r="H130" s="722">
        <v>3440051</v>
      </c>
      <c r="I130" s="724">
        <v>44216</v>
      </c>
      <c r="K130" s="722">
        <v>2145</v>
      </c>
      <c r="N130" s="722" t="str">
        <f t="shared" ref="N130:N193" si="2">A130</f>
        <v>F111310102012</v>
      </c>
    </row>
    <row r="131" spans="1:14" x14ac:dyDescent="0.15">
      <c r="A131" s="723" t="s">
        <v>3101</v>
      </c>
      <c r="B131" s="720" t="s">
        <v>2869</v>
      </c>
      <c r="C131" s="721" t="s">
        <v>236</v>
      </c>
      <c r="D131" s="721" t="s">
        <v>2840</v>
      </c>
      <c r="E131" s="721">
        <v>11</v>
      </c>
      <c r="F131" s="721">
        <v>1</v>
      </c>
      <c r="G131" s="722" t="s">
        <v>3102</v>
      </c>
      <c r="H131" s="722">
        <v>3330831</v>
      </c>
      <c r="I131" s="724">
        <v>44216</v>
      </c>
      <c r="K131" s="722">
        <v>2146</v>
      </c>
      <c r="N131" s="722" t="str">
        <f t="shared" si="2"/>
        <v>F111310102021</v>
      </c>
    </row>
    <row r="132" spans="1:14" x14ac:dyDescent="0.15">
      <c r="A132" s="723" t="s">
        <v>3103</v>
      </c>
      <c r="B132" s="720" t="s">
        <v>2869</v>
      </c>
      <c r="C132" s="721" t="s">
        <v>240</v>
      </c>
      <c r="D132" s="721" t="s">
        <v>2840</v>
      </c>
      <c r="E132" s="721">
        <v>11</v>
      </c>
      <c r="F132" s="721">
        <v>1</v>
      </c>
      <c r="G132" s="722" t="s">
        <v>3104</v>
      </c>
      <c r="H132" s="722">
        <v>3501110</v>
      </c>
      <c r="I132" s="724">
        <v>44216</v>
      </c>
      <c r="K132" s="722">
        <v>2147</v>
      </c>
      <c r="N132" s="722" t="str">
        <f t="shared" si="2"/>
        <v>F111310102030</v>
      </c>
    </row>
    <row r="133" spans="1:14" x14ac:dyDescent="0.15">
      <c r="A133" s="723" t="s">
        <v>3105</v>
      </c>
      <c r="B133" s="720" t="s">
        <v>2869</v>
      </c>
      <c r="C133" s="721" t="s">
        <v>252</v>
      </c>
      <c r="D133" s="721" t="s">
        <v>2840</v>
      </c>
      <c r="E133" s="721">
        <v>11</v>
      </c>
      <c r="F133" s="721">
        <v>1</v>
      </c>
      <c r="G133" s="722" t="s">
        <v>3106</v>
      </c>
      <c r="H133" s="722">
        <v>3398539</v>
      </c>
      <c r="I133" s="724">
        <v>44216</v>
      </c>
      <c r="K133" s="722">
        <v>2148</v>
      </c>
      <c r="N133" s="722" t="str">
        <f t="shared" si="2"/>
        <v>F111310102049</v>
      </c>
    </row>
    <row r="134" spans="1:14" x14ac:dyDescent="0.15">
      <c r="A134" s="723" t="s">
        <v>3107</v>
      </c>
      <c r="B134" s="720" t="s">
        <v>2869</v>
      </c>
      <c r="C134" s="721" t="s">
        <v>244</v>
      </c>
      <c r="D134" s="721" t="s">
        <v>2840</v>
      </c>
      <c r="E134" s="721">
        <v>11</v>
      </c>
      <c r="F134" s="721">
        <v>1</v>
      </c>
      <c r="G134" s="722" t="s">
        <v>3108</v>
      </c>
      <c r="H134" s="722">
        <v>3501336</v>
      </c>
      <c r="I134" s="724">
        <v>44216</v>
      </c>
      <c r="K134" s="722">
        <v>2149</v>
      </c>
      <c r="N134" s="722" t="str">
        <f t="shared" si="2"/>
        <v>F111310102058</v>
      </c>
    </row>
    <row r="135" spans="1:14" x14ac:dyDescent="0.15">
      <c r="A135" s="723" t="s">
        <v>3109</v>
      </c>
      <c r="B135" s="720" t="s">
        <v>2869</v>
      </c>
      <c r="C135" s="721" t="s">
        <v>238</v>
      </c>
      <c r="D135" s="721" t="s">
        <v>2840</v>
      </c>
      <c r="E135" s="721">
        <v>11</v>
      </c>
      <c r="F135" s="721">
        <v>1</v>
      </c>
      <c r="G135" s="722" t="s">
        <v>3110</v>
      </c>
      <c r="H135" s="722">
        <v>3528510</v>
      </c>
      <c r="I135" s="724">
        <v>44216</v>
      </c>
      <c r="K135" s="722">
        <v>2150</v>
      </c>
      <c r="N135" s="722" t="str">
        <f t="shared" si="2"/>
        <v>F111310102067</v>
      </c>
    </row>
    <row r="136" spans="1:14" x14ac:dyDescent="0.15">
      <c r="A136" s="723" t="s">
        <v>3111</v>
      </c>
      <c r="B136" s="720" t="s">
        <v>2869</v>
      </c>
      <c r="C136" s="721" t="s">
        <v>254</v>
      </c>
      <c r="D136" s="721" t="s">
        <v>2840</v>
      </c>
      <c r="E136" s="721">
        <v>11</v>
      </c>
      <c r="F136" s="721">
        <v>1</v>
      </c>
      <c r="G136" s="722" t="s">
        <v>3112</v>
      </c>
      <c r="H136" s="722">
        <v>3478504</v>
      </c>
      <c r="I136" s="724">
        <v>44216</v>
      </c>
      <c r="K136" s="722">
        <v>2151</v>
      </c>
      <c r="N136" s="722" t="str">
        <f t="shared" si="2"/>
        <v>F111310102076</v>
      </c>
    </row>
    <row r="137" spans="1:14" x14ac:dyDescent="0.15">
      <c r="A137" s="723" t="s">
        <v>3113</v>
      </c>
      <c r="B137" s="720" t="s">
        <v>2869</v>
      </c>
      <c r="C137" s="721" t="s">
        <v>245</v>
      </c>
      <c r="D137" s="721" t="s">
        <v>2840</v>
      </c>
      <c r="E137" s="721">
        <v>11</v>
      </c>
      <c r="F137" s="721">
        <v>1</v>
      </c>
      <c r="G137" s="722" t="s">
        <v>3114</v>
      </c>
      <c r="H137" s="722">
        <v>3501102</v>
      </c>
      <c r="I137" s="724">
        <v>44216</v>
      </c>
      <c r="K137" s="722">
        <v>2153</v>
      </c>
      <c r="N137" s="722" t="str">
        <f t="shared" si="2"/>
        <v>F111310102085</v>
      </c>
    </row>
    <row r="138" spans="1:14" x14ac:dyDescent="0.15">
      <c r="A138" s="723" t="s">
        <v>3115</v>
      </c>
      <c r="B138" s="720" t="s">
        <v>2869</v>
      </c>
      <c r="C138" s="721" t="s">
        <v>239</v>
      </c>
      <c r="D138" s="721" t="s">
        <v>2840</v>
      </c>
      <c r="E138" s="721">
        <v>11</v>
      </c>
      <c r="F138" s="721">
        <v>1</v>
      </c>
      <c r="G138" s="722" t="s">
        <v>3116</v>
      </c>
      <c r="H138" s="722">
        <v>3500295</v>
      </c>
      <c r="I138" s="724">
        <v>44216</v>
      </c>
      <c r="K138" s="722">
        <v>2154</v>
      </c>
      <c r="N138" s="722" t="str">
        <f t="shared" si="2"/>
        <v>F111310102094</v>
      </c>
    </row>
    <row r="139" spans="1:14" x14ac:dyDescent="0.15">
      <c r="A139" s="723" t="s">
        <v>3117</v>
      </c>
      <c r="B139" s="720" t="s">
        <v>2869</v>
      </c>
      <c r="C139" s="721" t="s">
        <v>246</v>
      </c>
      <c r="D139" s="721" t="s">
        <v>2840</v>
      </c>
      <c r="E139" s="721">
        <v>11</v>
      </c>
      <c r="F139" s="721">
        <v>1</v>
      </c>
      <c r="G139" s="722" t="s">
        <v>3118</v>
      </c>
      <c r="H139" s="722">
        <v>3500015</v>
      </c>
      <c r="I139" s="724">
        <v>44216</v>
      </c>
      <c r="K139" s="722">
        <v>2155</v>
      </c>
      <c r="N139" s="722" t="str">
        <f t="shared" si="2"/>
        <v>F111310102101</v>
      </c>
    </row>
    <row r="140" spans="1:14" x14ac:dyDescent="0.15">
      <c r="A140" s="723" t="s">
        <v>3119</v>
      </c>
      <c r="B140" s="720" t="s">
        <v>2869</v>
      </c>
      <c r="C140" s="721" t="s">
        <v>247</v>
      </c>
      <c r="D140" s="721" t="s">
        <v>2840</v>
      </c>
      <c r="E140" s="721">
        <v>11</v>
      </c>
      <c r="F140" s="721">
        <v>1</v>
      </c>
      <c r="G140" s="722" t="s">
        <v>3120</v>
      </c>
      <c r="H140" s="722">
        <v>3400042</v>
      </c>
      <c r="I140" s="724">
        <v>44216</v>
      </c>
      <c r="K140" s="722">
        <v>2156</v>
      </c>
      <c r="N140" s="722" t="str">
        <f t="shared" si="2"/>
        <v>F111310102110</v>
      </c>
    </row>
    <row r="141" spans="1:14" x14ac:dyDescent="0.15">
      <c r="A141" s="723" t="s">
        <v>3121</v>
      </c>
      <c r="B141" s="720" t="s">
        <v>2869</v>
      </c>
      <c r="C141" s="721" t="s">
        <v>249</v>
      </c>
      <c r="D141" s="721" t="s">
        <v>2840</v>
      </c>
      <c r="E141" s="721">
        <v>11</v>
      </c>
      <c r="F141" s="721">
        <v>1</v>
      </c>
      <c r="G141" s="722" t="s">
        <v>3122</v>
      </c>
      <c r="H141" s="722">
        <v>3458501</v>
      </c>
      <c r="I141" s="724">
        <v>44216</v>
      </c>
      <c r="K141" s="722">
        <v>2157</v>
      </c>
      <c r="N141" s="722" t="str">
        <f t="shared" si="2"/>
        <v>F111310102129</v>
      </c>
    </row>
    <row r="142" spans="1:14" x14ac:dyDescent="0.15">
      <c r="A142" s="723" t="s">
        <v>3123</v>
      </c>
      <c r="B142" s="720" t="s">
        <v>2869</v>
      </c>
      <c r="C142" s="721" t="s">
        <v>256</v>
      </c>
      <c r="D142" s="721" t="s">
        <v>2840</v>
      </c>
      <c r="E142" s="721">
        <v>11</v>
      </c>
      <c r="F142" s="721">
        <v>1</v>
      </c>
      <c r="G142" s="722" t="s">
        <v>3116</v>
      </c>
      <c r="H142" s="722">
        <v>3500283</v>
      </c>
      <c r="I142" s="724">
        <v>44216</v>
      </c>
      <c r="K142" s="722">
        <v>2159</v>
      </c>
      <c r="N142" s="722" t="str">
        <f t="shared" si="2"/>
        <v>F111310102138</v>
      </c>
    </row>
    <row r="143" spans="1:14" x14ac:dyDescent="0.15">
      <c r="A143" s="723" t="s">
        <v>3124</v>
      </c>
      <c r="B143" s="720" t="s">
        <v>2869</v>
      </c>
      <c r="C143" s="721" t="s">
        <v>235</v>
      </c>
      <c r="D143" s="721" t="s">
        <v>2840</v>
      </c>
      <c r="E143" s="721">
        <v>11</v>
      </c>
      <c r="F143" s="721">
        <v>1</v>
      </c>
      <c r="G143" s="722" t="s">
        <v>3125</v>
      </c>
      <c r="H143" s="722">
        <v>3500495</v>
      </c>
      <c r="I143" s="724">
        <v>44216</v>
      </c>
      <c r="K143" s="722">
        <v>2160</v>
      </c>
      <c r="N143" s="722" t="str">
        <f t="shared" si="2"/>
        <v>F111310102147</v>
      </c>
    </row>
    <row r="144" spans="1:14" x14ac:dyDescent="0.15">
      <c r="A144" s="723" t="s">
        <v>3126</v>
      </c>
      <c r="B144" s="720" t="s">
        <v>2869</v>
      </c>
      <c r="C144" s="721" t="s">
        <v>237</v>
      </c>
      <c r="D144" s="721" t="s">
        <v>2840</v>
      </c>
      <c r="E144" s="721">
        <v>11</v>
      </c>
      <c r="F144" s="721">
        <v>1</v>
      </c>
      <c r="G144" s="722" t="s">
        <v>3127</v>
      </c>
      <c r="H144" s="722">
        <v>3690203</v>
      </c>
      <c r="I144" s="724">
        <v>44216</v>
      </c>
      <c r="K144" s="722">
        <v>2161</v>
      </c>
      <c r="N144" s="722" t="str">
        <f t="shared" si="2"/>
        <v>F111310102156</v>
      </c>
    </row>
    <row r="145" spans="1:14" x14ac:dyDescent="0.15">
      <c r="A145" s="723" t="s">
        <v>3128</v>
      </c>
      <c r="B145" s="720" t="s">
        <v>2869</v>
      </c>
      <c r="C145" s="721" t="s">
        <v>242</v>
      </c>
      <c r="D145" s="721" t="s">
        <v>2840</v>
      </c>
      <c r="E145" s="721">
        <v>11</v>
      </c>
      <c r="F145" s="721">
        <v>1</v>
      </c>
      <c r="G145" s="722" t="s">
        <v>3129</v>
      </c>
      <c r="H145" s="722">
        <v>3578555</v>
      </c>
      <c r="I145" s="724">
        <v>44216</v>
      </c>
      <c r="K145" s="722">
        <v>2162</v>
      </c>
      <c r="N145" s="722" t="str">
        <f t="shared" si="2"/>
        <v>F111310102165</v>
      </c>
    </row>
    <row r="146" spans="1:14" x14ac:dyDescent="0.15">
      <c r="A146" s="723" t="s">
        <v>3130</v>
      </c>
      <c r="B146" s="720" t="s">
        <v>2869</v>
      </c>
      <c r="C146" s="721" t="s">
        <v>243</v>
      </c>
      <c r="D146" s="721" t="s">
        <v>2840</v>
      </c>
      <c r="E146" s="721">
        <v>11</v>
      </c>
      <c r="F146" s="721">
        <v>1</v>
      </c>
      <c r="G146" s="722" t="s">
        <v>3131</v>
      </c>
      <c r="H146" s="722">
        <v>3628585</v>
      </c>
      <c r="I146" s="724">
        <v>44216</v>
      </c>
      <c r="K146" s="722">
        <v>2163</v>
      </c>
      <c r="N146" s="722" t="str">
        <f t="shared" si="2"/>
        <v>F111310102174</v>
      </c>
    </row>
    <row r="147" spans="1:14" x14ac:dyDescent="0.15">
      <c r="A147" s="723" t="s">
        <v>3132</v>
      </c>
      <c r="B147" s="720" t="s">
        <v>2869</v>
      </c>
      <c r="C147" s="721" t="s">
        <v>241</v>
      </c>
      <c r="D147" s="721" t="s">
        <v>2840</v>
      </c>
      <c r="E147" s="721">
        <v>11</v>
      </c>
      <c r="F147" s="721">
        <v>1</v>
      </c>
      <c r="G147" s="722" t="s">
        <v>3133</v>
      </c>
      <c r="H147" s="722">
        <v>3500288</v>
      </c>
      <c r="I147" s="724">
        <v>44216</v>
      </c>
      <c r="K147" s="722">
        <v>2209</v>
      </c>
      <c r="N147" s="722" t="str">
        <f t="shared" si="2"/>
        <v>F111310102183</v>
      </c>
    </row>
    <row r="148" spans="1:14" x14ac:dyDescent="0.15">
      <c r="A148" s="723" t="s">
        <v>3134</v>
      </c>
      <c r="B148" s="720" t="s">
        <v>2869</v>
      </c>
      <c r="C148" s="721" t="s">
        <v>2738</v>
      </c>
      <c r="D148" s="721" t="s">
        <v>2840</v>
      </c>
      <c r="E148" s="721">
        <v>11</v>
      </c>
      <c r="F148" s="721">
        <v>1</v>
      </c>
      <c r="G148" s="722" t="s">
        <v>3135</v>
      </c>
      <c r="H148" s="722">
        <v>3660052</v>
      </c>
      <c r="I148" s="724">
        <v>44216</v>
      </c>
      <c r="K148" s="722">
        <v>2265</v>
      </c>
      <c r="N148" s="722" t="str">
        <f t="shared" si="2"/>
        <v>F111310102192</v>
      </c>
    </row>
    <row r="149" spans="1:14" x14ac:dyDescent="0.15">
      <c r="A149" s="723" t="s">
        <v>3136</v>
      </c>
      <c r="B149" s="720" t="s">
        <v>2869</v>
      </c>
      <c r="C149" s="721" t="s">
        <v>250</v>
      </c>
      <c r="D149" s="721" t="s">
        <v>2840</v>
      </c>
      <c r="E149" s="721">
        <v>11</v>
      </c>
      <c r="F149" s="721">
        <v>1</v>
      </c>
      <c r="G149" s="722" t="s">
        <v>3137</v>
      </c>
      <c r="H149" s="722">
        <v>3400100</v>
      </c>
      <c r="I149" s="724">
        <v>44216</v>
      </c>
      <c r="K149" s="722">
        <v>2266</v>
      </c>
      <c r="N149" s="722" t="str">
        <f t="shared" si="2"/>
        <v>F111310102209</v>
      </c>
    </row>
    <row r="150" spans="1:14" x14ac:dyDescent="0.15">
      <c r="A150" s="723" t="s">
        <v>3138</v>
      </c>
      <c r="B150" s="720" t="s">
        <v>2839</v>
      </c>
      <c r="C150" s="721" t="s">
        <v>22</v>
      </c>
      <c r="D150" s="721" t="s">
        <v>2840</v>
      </c>
      <c r="E150" s="721">
        <v>12</v>
      </c>
      <c r="F150" s="721">
        <v>1</v>
      </c>
      <c r="G150" s="722" t="s">
        <v>3139</v>
      </c>
      <c r="H150" s="722">
        <v>2638522</v>
      </c>
      <c r="I150" s="724">
        <v>44216</v>
      </c>
      <c r="K150" s="722">
        <v>168</v>
      </c>
      <c r="N150" s="722" t="str">
        <f t="shared" si="2"/>
        <v>F112110102337</v>
      </c>
    </row>
    <row r="151" spans="1:14" x14ac:dyDescent="0.15">
      <c r="A151" s="723" t="s">
        <v>3140</v>
      </c>
      <c r="B151" s="720" t="s">
        <v>2855</v>
      </c>
      <c r="C151" s="721" t="s">
        <v>108</v>
      </c>
      <c r="D151" s="721" t="s">
        <v>2840</v>
      </c>
      <c r="E151" s="721">
        <v>12</v>
      </c>
      <c r="F151" s="721">
        <v>1</v>
      </c>
      <c r="G151" s="722" t="s">
        <v>3141</v>
      </c>
      <c r="H151" s="722">
        <v>2610014</v>
      </c>
      <c r="I151" s="724">
        <v>44216</v>
      </c>
      <c r="K151" s="722">
        <v>1144</v>
      </c>
      <c r="N151" s="722" t="str">
        <f t="shared" si="2"/>
        <v>F112210102353</v>
      </c>
    </row>
    <row r="152" spans="1:14" x14ac:dyDescent="0.15">
      <c r="A152" s="723" t="s">
        <v>3142</v>
      </c>
      <c r="B152" s="720" t="s">
        <v>2869</v>
      </c>
      <c r="C152" s="721" t="s">
        <v>2080</v>
      </c>
      <c r="D152" s="721" t="s">
        <v>2840</v>
      </c>
      <c r="E152" s="721">
        <v>12</v>
      </c>
      <c r="F152" s="721">
        <v>1</v>
      </c>
      <c r="G152" s="722" t="s">
        <v>3143</v>
      </c>
      <c r="H152" s="722">
        <v>2610014</v>
      </c>
      <c r="I152" s="724">
        <v>44216</v>
      </c>
      <c r="K152" s="722">
        <v>991</v>
      </c>
      <c r="N152" s="722" t="str">
        <f t="shared" si="2"/>
        <v>F112310102342</v>
      </c>
    </row>
    <row r="153" spans="1:14" x14ac:dyDescent="0.15">
      <c r="A153" s="723" t="s">
        <v>3144</v>
      </c>
      <c r="B153" s="720" t="s">
        <v>2869</v>
      </c>
      <c r="C153" s="721" t="s">
        <v>271</v>
      </c>
      <c r="D153" s="721" t="s">
        <v>2840</v>
      </c>
      <c r="E153" s="721">
        <v>12</v>
      </c>
      <c r="F153" s="721">
        <v>1</v>
      </c>
      <c r="G153" s="722" t="s">
        <v>3145</v>
      </c>
      <c r="H153" s="722">
        <v>2880025</v>
      </c>
      <c r="I153" s="724">
        <v>44216</v>
      </c>
      <c r="K153" s="722">
        <v>2123</v>
      </c>
      <c r="N153" s="722" t="str">
        <f t="shared" si="2"/>
        <v>F112310102360</v>
      </c>
    </row>
    <row r="154" spans="1:14" x14ac:dyDescent="0.15">
      <c r="A154" s="723" t="s">
        <v>3146</v>
      </c>
      <c r="B154" s="720" t="s">
        <v>2869</v>
      </c>
      <c r="C154" s="721" t="s">
        <v>258</v>
      </c>
      <c r="D154" s="721" t="s">
        <v>2840</v>
      </c>
      <c r="E154" s="721">
        <v>12</v>
      </c>
      <c r="F154" s="721">
        <v>1</v>
      </c>
      <c r="G154" s="722" t="s">
        <v>3147</v>
      </c>
      <c r="H154" s="722">
        <v>2840005</v>
      </c>
      <c r="I154" s="724">
        <v>44216</v>
      </c>
      <c r="K154" s="722">
        <v>2166</v>
      </c>
      <c r="N154" s="722" t="str">
        <f t="shared" si="2"/>
        <v>F112310102379</v>
      </c>
    </row>
    <row r="155" spans="1:14" x14ac:dyDescent="0.15">
      <c r="A155" s="723" t="s">
        <v>3148</v>
      </c>
      <c r="B155" s="720" t="s">
        <v>2869</v>
      </c>
      <c r="C155" s="721" t="s">
        <v>2739</v>
      </c>
      <c r="D155" s="721" t="s">
        <v>2840</v>
      </c>
      <c r="E155" s="721">
        <v>12</v>
      </c>
      <c r="F155" s="721">
        <v>1</v>
      </c>
      <c r="G155" s="722" t="s">
        <v>3149</v>
      </c>
      <c r="H155" s="722">
        <v>2770005</v>
      </c>
      <c r="I155" s="724">
        <v>44216</v>
      </c>
      <c r="K155" s="722">
        <v>2167</v>
      </c>
      <c r="N155" s="722" t="str">
        <f t="shared" si="2"/>
        <v>F112310102388</v>
      </c>
    </row>
    <row r="156" spans="1:14" x14ac:dyDescent="0.15">
      <c r="A156" s="723" t="s">
        <v>3150</v>
      </c>
      <c r="B156" s="720" t="s">
        <v>2869</v>
      </c>
      <c r="C156" s="721" t="s">
        <v>270</v>
      </c>
      <c r="D156" s="721" t="s">
        <v>2840</v>
      </c>
      <c r="E156" s="721">
        <v>12</v>
      </c>
      <c r="F156" s="721">
        <v>1</v>
      </c>
      <c r="G156" s="722" t="s">
        <v>3151</v>
      </c>
      <c r="H156" s="722">
        <v>2928555</v>
      </c>
      <c r="I156" s="724">
        <v>44216</v>
      </c>
      <c r="K156" s="722">
        <v>2168</v>
      </c>
      <c r="N156" s="722" t="str">
        <f t="shared" si="2"/>
        <v>F112310102397</v>
      </c>
    </row>
    <row r="157" spans="1:14" x14ac:dyDescent="0.15">
      <c r="A157" s="723" t="s">
        <v>3152</v>
      </c>
      <c r="B157" s="720" t="s">
        <v>2869</v>
      </c>
      <c r="C157" s="721" t="s">
        <v>268</v>
      </c>
      <c r="D157" s="721" t="s">
        <v>2840</v>
      </c>
      <c r="E157" s="721">
        <v>12</v>
      </c>
      <c r="F157" s="721">
        <v>1</v>
      </c>
      <c r="G157" s="722" t="s">
        <v>3153</v>
      </c>
      <c r="H157" s="722">
        <v>2838555</v>
      </c>
      <c r="I157" s="724">
        <v>44216</v>
      </c>
      <c r="K157" s="722">
        <v>2170</v>
      </c>
      <c r="N157" s="722" t="str">
        <f t="shared" si="2"/>
        <v>F112310102404</v>
      </c>
    </row>
    <row r="158" spans="1:14" x14ac:dyDescent="0.15">
      <c r="A158" s="723" t="s">
        <v>3154</v>
      </c>
      <c r="B158" s="720" t="s">
        <v>2869</v>
      </c>
      <c r="C158" s="721" t="s">
        <v>267</v>
      </c>
      <c r="D158" s="721" t="s">
        <v>2840</v>
      </c>
      <c r="E158" s="721">
        <v>12</v>
      </c>
      <c r="F158" s="721">
        <v>1</v>
      </c>
      <c r="G158" s="722" t="s">
        <v>3155</v>
      </c>
      <c r="H158" s="722">
        <v>2608701</v>
      </c>
      <c r="I158" s="724">
        <v>44216</v>
      </c>
      <c r="K158" s="722">
        <v>2171</v>
      </c>
      <c r="N158" s="722" t="str">
        <f t="shared" si="2"/>
        <v>F112310102413</v>
      </c>
    </row>
    <row r="159" spans="1:14" x14ac:dyDescent="0.15">
      <c r="A159" s="723" t="s">
        <v>3156</v>
      </c>
      <c r="B159" s="720" t="s">
        <v>2869</v>
      </c>
      <c r="C159" s="721" t="s">
        <v>263</v>
      </c>
      <c r="D159" s="721" t="s">
        <v>2840</v>
      </c>
      <c r="E159" s="721">
        <v>12</v>
      </c>
      <c r="F159" s="721">
        <v>1</v>
      </c>
      <c r="G159" s="722" t="s">
        <v>3157</v>
      </c>
      <c r="H159" s="722">
        <v>2630024</v>
      </c>
      <c r="I159" s="724">
        <v>44216</v>
      </c>
      <c r="K159" s="722">
        <v>2172</v>
      </c>
      <c r="N159" s="722" t="str">
        <f t="shared" si="2"/>
        <v>F112310102422</v>
      </c>
    </row>
    <row r="160" spans="1:14" x14ac:dyDescent="0.15">
      <c r="A160" s="723" t="s">
        <v>3158</v>
      </c>
      <c r="B160" s="720" t="s">
        <v>2869</v>
      </c>
      <c r="C160" s="721" t="s">
        <v>273</v>
      </c>
      <c r="D160" s="721" t="s">
        <v>2840</v>
      </c>
      <c r="E160" s="721">
        <v>12</v>
      </c>
      <c r="F160" s="721">
        <v>1</v>
      </c>
      <c r="G160" s="722" t="s">
        <v>3159</v>
      </c>
      <c r="H160" s="722">
        <v>2750016</v>
      </c>
      <c r="I160" s="724">
        <v>44216</v>
      </c>
      <c r="K160" s="722">
        <v>2173</v>
      </c>
      <c r="N160" s="722" t="str">
        <f t="shared" si="2"/>
        <v>F112310102431</v>
      </c>
    </row>
    <row r="161" spans="1:14" x14ac:dyDescent="0.15">
      <c r="A161" s="723" t="s">
        <v>3160</v>
      </c>
      <c r="B161" s="720" t="s">
        <v>2869</v>
      </c>
      <c r="C161" s="721" t="s">
        <v>274</v>
      </c>
      <c r="D161" s="721" t="s">
        <v>2840</v>
      </c>
      <c r="E161" s="721">
        <v>12</v>
      </c>
      <c r="F161" s="721">
        <v>1</v>
      </c>
      <c r="G161" s="722" t="s">
        <v>3161</v>
      </c>
      <c r="H161" s="722">
        <v>2728512</v>
      </c>
      <c r="I161" s="724">
        <v>44216</v>
      </c>
      <c r="K161" s="722">
        <v>2174</v>
      </c>
      <c r="N161" s="722" t="str">
        <f t="shared" si="2"/>
        <v>F112310102440</v>
      </c>
    </row>
    <row r="162" spans="1:14" x14ac:dyDescent="0.15">
      <c r="A162" s="723" t="s">
        <v>3162</v>
      </c>
      <c r="B162" s="720" t="s">
        <v>2869</v>
      </c>
      <c r="C162" s="721" t="s">
        <v>275</v>
      </c>
      <c r="D162" s="721" t="s">
        <v>2840</v>
      </c>
      <c r="E162" s="721">
        <v>12</v>
      </c>
      <c r="F162" s="721">
        <v>1</v>
      </c>
      <c r="G162" s="722" t="s">
        <v>3163</v>
      </c>
      <c r="H162" s="722">
        <v>2701196</v>
      </c>
      <c r="I162" s="724">
        <v>44216</v>
      </c>
      <c r="K162" s="722">
        <v>2175</v>
      </c>
      <c r="N162" s="722" t="str">
        <f t="shared" si="2"/>
        <v>F112310102459</v>
      </c>
    </row>
    <row r="163" spans="1:14" x14ac:dyDescent="0.15">
      <c r="A163" s="723" t="s">
        <v>3164</v>
      </c>
      <c r="B163" s="720" t="s">
        <v>2869</v>
      </c>
      <c r="C163" s="721" t="s">
        <v>278</v>
      </c>
      <c r="D163" s="721" t="s">
        <v>2840</v>
      </c>
      <c r="E163" s="721">
        <v>12</v>
      </c>
      <c r="F163" s="721">
        <v>1</v>
      </c>
      <c r="G163" s="722" t="s">
        <v>3165</v>
      </c>
      <c r="H163" s="722">
        <v>2778686</v>
      </c>
      <c r="I163" s="724">
        <v>44216</v>
      </c>
      <c r="K163" s="722">
        <v>2176</v>
      </c>
      <c r="N163" s="722" t="str">
        <f t="shared" si="2"/>
        <v>F112310102468</v>
      </c>
    </row>
    <row r="164" spans="1:14" x14ac:dyDescent="0.15">
      <c r="A164" s="723" t="s">
        <v>3166</v>
      </c>
      <c r="B164" s="720" t="s">
        <v>2869</v>
      </c>
      <c r="C164" s="721" t="s">
        <v>279</v>
      </c>
      <c r="D164" s="721" t="s">
        <v>2840</v>
      </c>
      <c r="E164" s="721">
        <v>12</v>
      </c>
      <c r="F164" s="721">
        <v>1</v>
      </c>
      <c r="G164" s="722" t="s">
        <v>3167</v>
      </c>
      <c r="H164" s="722">
        <v>2728533</v>
      </c>
      <c r="I164" s="724">
        <v>44216</v>
      </c>
      <c r="K164" s="722">
        <v>2177</v>
      </c>
      <c r="N164" s="722" t="str">
        <f t="shared" si="2"/>
        <v>F112310102477</v>
      </c>
    </row>
    <row r="165" spans="1:14" x14ac:dyDescent="0.15">
      <c r="A165" s="723" t="s">
        <v>3168</v>
      </c>
      <c r="B165" s="720" t="s">
        <v>2869</v>
      </c>
      <c r="C165" s="721" t="s">
        <v>264</v>
      </c>
      <c r="D165" s="721" t="s">
        <v>2840</v>
      </c>
      <c r="E165" s="721">
        <v>12</v>
      </c>
      <c r="F165" s="721">
        <v>1</v>
      </c>
      <c r="G165" s="722" t="s">
        <v>3169</v>
      </c>
      <c r="H165" s="722">
        <v>2995224</v>
      </c>
      <c r="I165" s="724">
        <v>44216</v>
      </c>
      <c r="K165" s="722">
        <v>2180</v>
      </c>
      <c r="N165" s="722" t="str">
        <f t="shared" si="2"/>
        <v>F112310102486</v>
      </c>
    </row>
    <row r="166" spans="1:14" x14ac:dyDescent="0.15">
      <c r="A166" s="723" t="s">
        <v>3170</v>
      </c>
      <c r="B166" s="720" t="s">
        <v>2869</v>
      </c>
      <c r="C166" s="721" t="s">
        <v>262</v>
      </c>
      <c r="D166" s="721" t="s">
        <v>2840</v>
      </c>
      <c r="E166" s="721">
        <v>12</v>
      </c>
      <c r="F166" s="721">
        <v>1</v>
      </c>
      <c r="G166" s="722" t="s">
        <v>3171</v>
      </c>
      <c r="H166" s="722">
        <v>2600000</v>
      </c>
      <c r="I166" s="724">
        <v>44216</v>
      </c>
      <c r="K166" s="722">
        <v>2181</v>
      </c>
      <c r="N166" s="722" t="str">
        <f t="shared" si="2"/>
        <v>F112310102495</v>
      </c>
    </row>
    <row r="167" spans="1:14" x14ac:dyDescent="0.15">
      <c r="A167" s="723" t="s">
        <v>3172</v>
      </c>
      <c r="B167" s="720" t="s">
        <v>2869</v>
      </c>
      <c r="C167" s="721" t="s">
        <v>272</v>
      </c>
      <c r="D167" s="721" t="s">
        <v>2840</v>
      </c>
      <c r="E167" s="721">
        <v>12</v>
      </c>
      <c r="F167" s="721">
        <v>1</v>
      </c>
      <c r="G167" s="722" t="s">
        <v>3173</v>
      </c>
      <c r="H167" s="722">
        <v>2630021</v>
      </c>
      <c r="I167" s="724">
        <v>44216</v>
      </c>
      <c r="K167" s="722">
        <v>2183</v>
      </c>
      <c r="N167" s="722" t="str">
        <f t="shared" si="2"/>
        <v>F112310102501</v>
      </c>
    </row>
    <row r="168" spans="1:14" x14ac:dyDescent="0.15">
      <c r="A168" s="723" t="s">
        <v>3174</v>
      </c>
      <c r="B168" s="720" t="s">
        <v>2869</v>
      </c>
      <c r="C168" s="721" t="s">
        <v>266</v>
      </c>
      <c r="D168" s="721" t="s">
        <v>2840</v>
      </c>
      <c r="E168" s="721">
        <v>12</v>
      </c>
      <c r="F168" s="721">
        <v>1</v>
      </c>
      <c r="G168" s="722" t="s">
        <v>3175</v>
      </c>
      <c r="H168" s="722">
        <v>2760003</v>
      </c>
      <c r="I168" s="724">
        <v>44216</v>
      </c>
      <c r="K168" s="722">
        <v>2184</v>
      </c>
      <c r="N168" s="722" t="str">
        <f t="shared" si="2"/>
        <v>F112310102510</v>
      </c>
    </row>
    <row r="169" spans="1:14" x14ac:dyDescent="0.15">
      <c r="A169" s="723" t="s">
        <v>3176</v>
      </c>
      <c r="B169" s="720" t="s">
        <v>2869</v>
      </c>
      <c r="C169" s="721" t="s">
        <v>261</v>
      </c>
      <c r="D169" s="721" t="s">
        <v>2840</v>
      </c>
      <c r="E169" s="721">
        <v>12</v>
      </c>
      <c r="F169" s="721">
        <v>1</v>
      </c>
      <c r="G169" s="722" t="s">
        <v>3177</v>
      </c>
      <c r="H169" s="722">
        <v>2701138</v>
      </c>
      <c r="I169" s="724">
        <v>44216</v>
      </c>
      <c r="K169" s="722">
        <v>2185</v>
      </c>
      <c r="N169" s="722" t="str">
        <f t="shared" si="2"/>
        <v>F112310102529</v>
      </c>
    </row>
    <row r="170" spans="1:14" x14ac:dyDescent="0.15">
      <c r="A170" s="723" t="s">
        <v>3178</v>
      </c>
      <c r="B170" s="720" t="s">
        <v>2869</v>
      </c>
      <c r="C170" s="721" t="s">
        <v>277</v>
      </c>
      <c r="D170" s="721" t="s">
        <v>2840</v>
      </c>
      <c r="E170" s="721">
        <v>12</v>
      </c>
      <c r="F170" s="721">
        <v>1</v>
      </c>
      <c r="G170" s="722" t="s">
        <v>3179</v>
      </c>
      <c r="H170" s="722">
        <v>2658501</v>
      </c>
      <c r="I170" s="724">
        <v>44216</v>
      </c>
      <c r="K170" s="722">
        <v>2186</v>
      </c>
      <c r="N170" s="722" t="str">
        <f t="shared" si="2"/>
        <v>F112310102538</v>
      </c>
    </row>
    <row r="171" spans="1:14" x14ac:dyDescent="0.15">
      <c r="A171" s="723" t="s">
        <v>3180</v>
      </c>
      <c r="B171" s="720" t="s">
        <v>2869</v>
      </c>
      <c r="C171" s="721" t="s">
        <v>276</v>
      </c>
      <c r="D171" s="721" t="s">
        <v>2840</v>
      </c>
      <c r="E171" s="721">
        <v>12</v>
      </c>
      <c r="F171" s="721">
        <v>1</v>
      </c>
      <c r="G171" s="722" t="s">
        <v>3181</v>
      </c>
      <c r="H171" s="722">
        <v>2701347</v>
      </c>
      <c r="I171" s="724">
        <v>44216</v>
      </c>
      <c r="K171" s="722">
        <v>2187</v>
      </c>
      <c r="N171" s="722" t="str">
        <f t="shared" si="2"/>
        <v>F112310102547</v>
      </c>
    </row>
    <row r="172" spans="1:14" x14ac:dyDescent="0.15">
      <c r="A172" s="723" t="s">
        <v>3182</v>
      </c>
      <c r="B172" s="720" t="s">
        <v>2869</v>
      </c>
      <c r="C172" s="721" t="s">
        <v>269</v>
      </c>
      <c r="D172" s="721" t="s">
        <v>2840</v>
      </c>
      <c r="E172" s="721">
        <v>12</v>
      </c>
      <c r="F172" s="721">
        <v>1</v>
      </c>
      <c r="G172" s="722" t="s">
        <v>3183</v>
      </c>
      <c r="H172" s="722">
        <v>2718555</v>
      </c>
      <c r="I172" s="724">
        <v>44216</v>
      </c>
      <c r="K172" s="722">
        <v>2188</v>
      </c>
      <c r="N172" s="722" t="str">
        <f t="shared" si="2"/>
        <v>F112310102556</v>
      </c>
    </row>
    <row r="173" spans="1:14" x14ac:dyDescent="0.15">
      <c r="A173" s="723" t="s">
        <v>3184</v>
      </c>
      <c r="B173" s="720" t="s">
        <v>2869</v>
      </c>
      <c r="C173" s="721" t="s">
        <v>260</v>
      </c>
      <c r="D173" s="721" t="s">
        <v>2840</v>
      </c>
      <c r="E173" s="721">
        <v>12</v>
      </c>
      <c r="F173" s="721">
        <v>1</v>
      </c>
      <c r="G173" s="722" t="s">
        <v>3185</v>
      </c>
      <c r="H173" s="722">
        <v>2700198</v>
      </c>
      <c r="I173" s="724">
        <v>44216</v>
      </c>
      <c r="K173" s="722">
        <v>2189</v>
      </c>
      <c r="N173" s="722" t="str">
        <f t="shared" si="2"/>
        <v>F112310102565</v>
      </c>
    </row>
    <row r="174" spans="1:14" x14ac:dyDescent="0.15">
      <c r="A174" s="723" t="s">
        <v>3186</v>
      </c>
      <c r="B174" s="720" t="s">
        <v>2869</v>
      </c>
      <c r="C174" s="721" t="s">
        <v>3187</v>
      </c>
      <c r="D174" s="721" t="s">
        <v>2840</v>
      </c>
      <c r="E174" s="721">
        <v>12</v>
      </c>
      <c r="F174" s="721">
        <v>1</v>
      </c>
      <c r="G174" s="722" t="s">
        <v>3188</v>
      </c>
      <c r="H174" s="722">
        <v>2798567</v>
      </c>
      <c r="I174" s="724">
        <v>44216</v>
      </c>
      <c r="K174" s="722">
        <v>2262</v>
      </c>
      <c r="N174" s="722" t="str">
        <f t="shared" si="2"/>
        <v>F112310102574</v>
      </c>
    </row>
    <row r="175" spans="1:14" x14ac:dyDescent="0.15">
      <c r="A175" s="723" t="s">
        <v>3189</v>
      </c>
      <c r="B175" s="720" t="s">
        <v>2869</v>
      </c>
      <c r="C175" s="721" t="s">
        <v>259</v>
      </c>
      <c r="D175" s="721" t="s">
        <v>2840</v>
      </c>
      <c r="E175" s="721">
        <v>12</v>
      </c>
      <c r="F175" s="721">
        <v>1</v>
      </c>
      <c r="G175" s="722" t="s">
        <v>3190</v>
      </c>
      <c r="H175" s="722">
        <v>2640007</v>
      </c>
      <c r="I175" s="724">
        <v>44216</v>
      </c>
      <c r="K175" s="722">
        <v>2263</v>
      </c>
      <c r="N175" s="722" t="str">
        <f t="shared" si="2"/>
        <v>F112310102583</v>
      </c>
    </row>
    <row r="176" spans="1:14" x14ac:dyDescent="0.15">
      <c r="A176" s="723" t="s">
        <v>3191</v>
      </c>
      <c r="B176" s="720" t="s">
        <v>2869</v>
      </c>
      <c r="C176" s="721" t="s">
        <v>265</v>
      </c>
      <c r="D176" s="721" t="s">
        <v>2840</v>
      </c>
      <c r="E176" s="721">
        <v>12</v>
      </c>
      <c r="F176" s="721">
        <v>1</v>
      </c>
      <c r="G176" s="722" t="s">
        <v>3192</v>
      </c>
      <c r="H176" s="722">
        <v>2980200</v>
      </c>
      <c r="I176" s="724">
        <v>44216</v>
      </c>
      <c r="K176" s="722">
        <v>2264</v>
      </c>
      <c r="N176" s="722" t="str">
        <f t="shared" si="2"/>
        <v>F112310102592</v>
      </c>
    </row>
    <row r="177" spans="1:14" x14ac:dyDescent="0.15">
      <c r="A177" s="723" t="s">
        <v>3193</v>
      </c>
      <c r="B177" s="720" t="s">
        <v>2869</v>
      </c>
      <c r="C177" s="721" t="s">
        <v>2740</v>
      </c>
      <c r="D177" s="721" t="s">
        <v>2840</v>
      </c>
      <c r="E177" s="721">
        <v>12</v>
      </c>
      <c r="F177" s="721">
        <v>1</v>
      </c>
      <c r="G177" s="722" t="s">
        <v>3194</v>
      </c>
      <c r="H177" s="722">
        <v>2960001</v>
      </c>
      <c r="I177" s="724">
        <v>44216</v>
      </c>
      <c r="K177" s="722">
        <v>2270</v>
      </c>
      <c r="N177" s="722" t="str">
        <f t="shared" si="2"/>
        <v>F112310102609</v>
      </c>
    </row>
    <row r="178" spans="1:14" x14ac:dyDescent="0.15">
      <c r="A178" s="723" t="s">
        <v>3195</v>
      </c>
      <c r="B178" s="720" t="s">
        <v>2839</v>
      </c>
      <c r="C178" s="721" t="s">
        <v>23</v>
      </c>
      <c r="D178" s="721" t="s">
        <v>2840</v>
      </c>
      <c r="E178" s="721">
        <v>13</v>
      </c>
      <c r="F178" s="721">
        <v>1</v>
      </c>
      <c r="G178" s="722" t="s">
        <v>3196</v>
      </c>
      <c r="H178" s="722">
        <v>1130033</v>
      </c>
      <c r="I178" s="724">
        <v>44216</v>
      </c>
      <c r="K178" s="722">
        <v>172</v>
      </c>
      <c r="N178" s="722" t="str">
        <f t="shared" si="2"/>
        <v>F113110102700</v>
      </c>
    </row>
    <row r="179" spans="1:14" x14ac:dyDescent="0.15">
      <c r="A179" s="723" t="s">
        <v>3197</v>
      </c>
      <c r="B179" s="720" t="s">
        <v>2839</v>
      </c>
      <c r="C179" s="721" t="s">
        <v>24</v>
      </c>
      <c r="D179" s="721" t="s">
        <v>2840</v>
      </c>
      <c r="E179" s="721">
        <v>13</v>
      </c>
      <c r="F179" s="721">
        <v>1</v>
      </c>
      <c r="G179" s="722" t="s">
        <v>3198</v>
      </c>
      <c r="H179" s="722">
        <v>1130034</v>
      </c>
      <c r="I179" s="724">
        <v>44216</v>
      </c>
      <c r="K179" s="722">
        <v>176</v>
      </c>
      <c r="N179" s="722" t="str">
        <f t="shared" si="2"/>
        <v>F113110102719</v>
      </c>
    </row>
    <row r="180" spans="1:14" x14ac:dyDescent="0.15">
      <c r="A180" s="723" t="s">
        <v>3199</v>
      </c>
      <c r="B180" s="720" t="s">
        <v>2839</v>
      </c>
      <c r="C180" s="721" t="s">
        <v>25</v>
      </c>
      <c r="D180" s="721" t="s">
        <v>2840</v>
      </c>
      <c r="E180" s="721">
        <v>13</v>
      </c>
      <c r="F180" s="721">
        <v>1</v>
      </c>
      <c r="G180" s="722" t="s">
        <v>3200</v>
      </c>
      <c r="H180" s="722">
        <v>1140024</v>
      </c>
      <c r="I180" s="724">
        <v>44216</v>
      </c>
      <c r="K180" s="722">
        <v>180</v>
      </c>
      <c r="N180" s="722" t="str">
        <f t="shared" si="2"/>
        <v>F113110102728</v>
      </c>
    </row>
    <row r="181" spans="1:14" x14ac:dyDescent="0.15">
      <c r="A181" s="723" t="s">
        <v>3201</v>
      </c>
      <c r="B181" s="720" t="s">
        <v>2839</v>
      </c>
      <c r="C181" s="721" t="s">
        <v>28</v>
      </c>
      <c r="D181" s="721" t="s">
        <v>2840</v>
      </c>
      <c r="E181" s="721">
        <v>13</v>
      </c>
      <c r="F181" s="721">
        <v>1</v>
      </c>
      <c r="G181" s="722" t="s">
        <v>3202</v>
      </c>
      <c r="H181" s="722">
        <v>1100007</v>
      </c>
      <c r="I181" s="724">
        <v>44216</v>
      </c>
      <c r="K181" s="722">
        <v>184</v>
      </c>
      <c r="N181" s="722" t="str">
        <f t="shared" si="2"/>
        <v>F113110102737</v>
      </c>
    </row>
    <row r="182" spans="1:14" x14ac:dyDescent="0.15">
      <c r="A182" s="723" t="s">
        <v>3203</v>
      </c>
      <c r="B182" s="720" t="s">
        <v>2839</v>
      </c>
      <c r="C182" s="721" t="s">
        <v>29</v>
      </c>
      <c r="D182" s="721" t="s">
        <v>2840</v>
      </c>
      <c r="E182" s="721">
        <v>13</v>
      </c>
      <c r="F182" s="721">
        <v>1</v>
      </c>
      <c r="G182" s="722" t="s">
        <v>3204</v>
      </c>
      <c r="H182" s="722">
        <v>1528550</v>
      </c>
      <c r="I182" s="724">
        <v>44216</v>
      </c>
      <c r="K182" s="722">
        <v>192</v>
      </c>
      <c r="N182" s="722" t="str">
        <f t="shared" si="2"/>
        <v>F113110102746</v>
      </c>
    </row>
    <row r="183" spans="1:14" x14ac:dyDescent="0.15">
      <c r="A183" s="723" t="s">
        <v>3205</v>
      </c>
      <c r="B183" s="720" t="s">
        <v>2839</v>
      </c>
      <c r="C183" s="721" t="s">
        <v>31</v>
      </c>
      <c r="D183" s="721" t="s">
        <v>2840</v>
      </c>
      <c r="E183" s="721">
        <v>13</v>
      </c>
      <c r="F183" s="721">
        <v>1</v>
      </c>
      <c r="G183" s="722" t="s">
        <v>3206</v>
      </c>
      <c r="H183" s="722">
        <v>1128610</v>
      </c>
      <c r="I183" s="724">
        <v>44216</v>
      </c>
      <c r="K183" s="722">
        <v>204</v>
      </c>
      <c r="N183" s="722" t="str">
        <f t="shared" si="2"/>
        <v>F113110102755</v>
      </c>
    </row>
    <row r="184" spans="1:14" x14ac:dyDescent="0.15">
      <c r="A184" s="723" t="s">
        <v>3207</v>
      </c>
      <c r="B184" s="720" t="s">
        <v>2839</v>
      </c>
      <c r="C184" s="721" t="s">
        <v>26</v>
      </c>
      <c r="D184" s="721" t="s">
        <v>2840</v>
      </c>
      <c r="E184" s="721">
        <v>13</v>
      </c>
      <c r="F184" s="721">
        <v>1</v>
      </c>
      <c r="G184" s="722" t="s">
        <v>3208</v>
      </c>
      <c r="H184" s="722">
        <v>1840015</v>
      </c>
      <c r="I184" s="724">
        <v>44216</v>
      </c>
      <c r="K184" s="722">
        <v>208</v>
      </c>
      <c r="N184" s="722" t="str">
        <f t="shared" si="2"/>
        <v>F113110102764</v>
      </c>
    </row>
    <row r="185" spans="1:14" x14ac:dyDescent="0.15">
      <c r="A185" s="723" t="s">
        <v>3209</v>
      </c>
      <c r="B185" s="720" t="s">
        <v>2839</v>
      </c>
      <c r="C185" s="721" t="s">
        <v>27</v>
      </c>
      <c r="D185" s="721" t="s">
        <v>2840</v>
      </c>
      <c r="E185" s="721">
        <v>13</v>
      </c>
      <c r="F185" s="721">
        <v>1</v>
      </c>
      <c r="G185" s="722" t="s">
        <v>3210</v>
      </c>
      <c r="H185" s="722">
        <v>1838538</v>
      </c>
      <c r="I185" s="724">
        <v>44216</v>
      </c>
      <c r="K185" s="722">
        <v>212</v>
      </c>
      <c r="N185" s="722" t="str">
        <f t="shared" si="2"/>
        <v>F113110102773</v>
      </c>
    </row>
    <row r="186" spans="1:14" x14ac:dyDescent="0.15">
      <c r="A186" s="723" t="s">
        <v>3211</v>
      </c>
      <c r="B186" s="720" t="s">
        <v>2839</v>
      </c>
      <c r="C186" s="721" t="s">
        <v>32</v>
      </c>
      <c r="D186" s="721" t="s">
        <v>2840</v>
      </c>
      <c r="E186" s="721">
        <v>13</v>
      </c>
      <c r="F186" s="721">
        <v>1</v>
      </c>
      <c r="G186" s="722" t="s">
        <v>3212</v>
      </c>
      <c r="H186" s="722">
        <v>1828585</v>
      </c>
      <c r="I186" s="724">
        <v>44216</v>
      </c>
      <c r="K186" s="722">
        <v>216</v>
      </c>
      <c r="N186" s="722" t="str">
        <f t="shared" si="2"/>
        <v>F113110102782</v>
      </c>
    </row>
    <row r="187" spans="1:14" x14ac:dyDescent="0.15">
      <c r="A187" s="723" t="s">
        <v>3213</v>
      </c>
      <c r="B187" s="720" t="s">
        <v>2839</v>
      </c>
      <c r="C187" s="721" t="s">
        <v>33</v>
      </c>
      <c r="D187" s="721" t="s">
        <v>2840</v>
      </c>
      <c r="E187" s="721">
        <v>13</v>
      </c>
      <c r="F187" s="721">
        <v>1</v>
      </c>
      <c r="G187" s="722" t="s">
        <v>3214</v>
      </c>
      <c r="H187" s="722">
        <v>1868601</v>
      </c>
      <c r="I187" s="724">
        <v>44216</v>
      </c>
      <c r="K187" s="722">
        <v>220</v>
      </c>
      <c r="N187" s="722" t="str">
        <f t="shared" si="2"/>
        <v>F113110102791</v>
      </c>
    </row>
    <row r="188" spans="1:14" x14ac:dyDescent="0.15">
      <c r="A188" s="723" t="s">
        <v>3215</v>
      </c>
      <c r="B188" s="720" t="s">
        <v>2839</v>
      </c>
      <c r="C188" s="721" t="s">
        <v>84</v>
      </c>
      <c r="D188" s="721" t="s">
        <v>2840</v>
      </c>
      <c r="E188" s="721">
        <v>13</v>
      </c>
      <c r="F188" s="721">
        <v>1</v>
      </c>
      <c r="G188" s="722" t="s">
        <v>3216</v>
      </c>
      <c r="H188" s="722">
        <v>1068677</v>
      </c>
      <c r="I188" s="724">
        <v>44216</v>
      </c>
      <c r="K188" s="722">
        <v>496</v>
      </c>
      <c r="N188" s="722" t="str">
        <f t="shared" si="2"/>
        <v>F113110102808</v>
      </c>
    </row>
    <row r="189" spans="1:14" x14ac:dyDescent="0.15">
      <c r="A189" s="723" t="s">
        <v>3217</v>
      </c>
      <c r="B189" s="720" t="s">
        <v>2839</v>
      </c>
      <c r="C189" s="721" t="s">
        <v>30</v>
      </c>
      <c r="D189" s="721" t="s">
        <v>2840</v>
      </c>
      <c r="E189" s="721">
        <v>13</v>
      </c>
      <c r="F189" s="721">
        <v>1</v>
      </c>
      <c r="G189" s="722" t="s">
        <v>3218</v>
      </c>
      <c r="H189" s="722">
        <v>1088477</v>
      </c>
      <c r="I189" s="724">
        <v>44216</v>
      </c>
      <c r="K189" s="722">
        <v>504</v>
      </c>
      <c r="N189" s="722" t="str">
        <f t="shared" si="2"/>
        <v>F113110102817</v>
      </c>
    </row>
    <row r="190" spans="1:14" x14ac:dyDescent="0.15">
      <c r="A190" s="723" t="s">
        <v>3219</v>
      </c>
      <c r="B190" s="720" t="s">
        <v>2855</v>
      </c>
      <c r="C190" s="721" t="s">
        <v>3220</v>
      </c>
      <c r="D190" s="721" t="s">
        <v>2840</v>
      </c>
      <c r="E190" s="721">
        <v>13</v>
      </c>
      <c r="F190" s="721">
        <v>1</v>
      </c>
      <c r="G190" s="722" t="s">
        <v>3221</v>
      </c>
      <c r="H190" s="722">
        <v>1920397</v>
      </c>
      <c r="I190" s="724">
        <v>44216</v>
      </c>
      <c r="K190" s="722">
        <v>1149</v>
      </c>
      <c r="N190" s="722" t="str">
        <f t="shared" si="2"/>
        <v>F113210102824</v>
      </c>
    </row>
    <row r="191" spans="1:14" x14ac:dyDescent="0.15">
      <c r="A191" s="723" t="s">
        <v>3222</v>
      </c>
      <c r="B191" s="720" t="s">
        <v>2855</v>
      </c>
      <c r="C191" s="721" t="s">
        <v>3223</v>
      </c>
      <c r="D191" s="721" t="s">
        <v>2840</v>
      </c>
      <c r="E191" s="721">
        <v>13</v>
      </c>
      <c r="F191" s="721">
        <v>1</v>
      </c>
      <c r="G191" s="722" t="s">
        <v>3224</v>
      </c>
      <c r="H191" s="722">
        <v>1400011</v>
      </c>
      <c r="I191" s="724">
        <v>44216</v>
      </c>
      <c r="K191" s="722">
        <v>1154</v>
      </c>
      <c r="N191" s="722" t="str">
        <f t="shared" si="2"/>
        <v>F113210102833</v>
      </c>
    </row>
    <row r="192" spans="1:14" x14ac:dyDescent="0.15">
      <c r="A192" s="723" t="s">
        <v>3225</v>
      </c>
      <c r="B192" s="720" t="s">
        <v>2869</v>
      </c>
      <c r="C192" s="721" t="s">
        <v>232</v>
      </c>
      <c r="D192" s="721" t="s">
        <v>2840</v>
      </c>
      <c r="E192" s="721">
        <v>13</v>
      </c>
      <c r="F192" s="721">
        <v>1</v>
      </c>
      <c r="G192" s="722" t="s">
        <v>3226</v>
      </c>
      <c r="H192" s="722">
        <v>1708426</v>
      </c>
      <c r="I192" s="724">
        <v>44216</v>
      </c>
      <c r="K192" s="722">
        <v>2144</v>
      </c>
      <c r="N192" s="722" t="str">
        <f t="shared" si="2"/>
        <v>F113310102840</v>
      </c>
    </row>
    <row r="193" spans="1:14" x14ac:dyDescent="0.15">
      <c r="A193" s="723" t="s">
        <v>3227</v>
      </c>
      <c r="B193" s="720" t="s">
        <v>2869</v>
      </c>
      <c r="C193" s="721" t="s">
        <v>282</v>
      </c>
      <c r="D193" s="721" t="s">
        <v>2840</v>
      </c>
      <c r="E193" s="721">
        <v>13</v>
      </c>
      <c r="F193" s="721">
        <v>1</v>
      </c>
      <c r="G193" s="722" t="s">
        <v>3228</v>
      </c>
      <c r="H193" s="722">
        <v>1128687</v>
      </c>
      <c r="I193" s="724">
        <v>44216</v>
      </c>
      <c r="K193" s="722">
        <v>2152</v>
      </c>
      <c r="N193" s="722" t="str">
        <f t="shared" si="2"/>
        <v>F113310102859</v>
      </c>
    </row>
    <row r="194" spans="1:14" x14ac:dyDescent="0.15">
      <c r="A194" s="723" t="s">
        <v>3229</v>
      </c>
      <c r="B194" s="720" t="s">
        <v>2869</v>
      </c>
      <c r="C194" s="721" t="s">
        <v>253</v>
      </c>
      <c r="D194" s="721" t="s">
        <v>2840</v>
      </c>
      <c r="E194" s="721">
        <v>13</v>
      </c>
      <c r="F194" s="721">
        <v>1</v>
      </c>
      <c r="G194" s="722" t="s">
        <v>3230</v>
      </c>
      <c r="H194" s="722">
        <v>1420064</v>
      </c>
      <c r="I194" s="724">
        <v>44216</v>
      </c>
      <c r="K194" s="722">
        <v>2158</v>
      </c>
      <c r="N194" s="722" t="str">
        <f t="shared" ref="N194:N257" si="3">A194</f>
        <v>F113310102868</v>
      </c>
    </row>
    <row r="195" spans="1:14" x14ac:dyDescent="0.15">
      <c r="A195" s="723" t="s">
        <v>3231</v>
      </c>
      <c r="B195" s="720" t="s">
        <v>2869</v>
      </c>
      <c r="C195" s="721" t="s">
        <v>378</v>
      </c>
      <c r="D195" s="721" t="s">
        <v>2840</v>
      </c>
      <c r="E195" s="721">
        <v>13</v>
      </c>
      <c r="F195" s="721">
        <v>1</v>
      </c>
      <c r="G195" s="722" t="s">
        <v>3232</v>
      </c>
      <c r="H195" s="722">
        <v>1138668</v>
      </c>
      <c r="I195" s="724">
        <v>44216</v>
      </c>
      <c r="K195" s="722">
        <v>2164</v>
      </c>
      <c r="N195" s="722" t="str">
        <f t="shared" si="3"/>
        <v>F113310102877</v>
      </c>
    </row>
    <row r="196" spans="1:14" x14ac:dyDescent="0.15">
      <c r="A196" s="723" t="s">
        <v>3233</v>
      </c>
      <c r="B196" s="720" t="s">
        <v>2869</v>
      </c>
      <c r="C196" s="721" t="s">
        <v>389</v>
      </c>
      <c r="D196" s="721" t="s">
        <v>2840</v>
      </c>
      <c r="E196" s="721">
        <v>13</v>
      </c>
      <c r="F196" s="721">
        <v>1</v>
      </c>
      <c r="G196" s="722" t="s">
        <v>3234</v>
      </c>
      <c r="H196" s="722">
        <v>1618539</v>
      </c>
      <c r="I196" s="724">
        <v>44216</v>
      </c>
      <c r="K196" s="722">
        <v>2165</v>
      </c>
      <c r="N196" s="722" t="str">
        <f t="shared" si="3"/>
        <v>F113310102886</v>
      </c>
    </row>
    <row r="197" spans="1:14" x14ac:dyDescent="0.15">
      <c r="A197" s="723" t="s">
        <v>3235</v>
      </c>
      <c r="B197" s="720" t="s">
        <v>2869</v>
      </c>
      <c r="C197" s="721" t="s">
        <v>352</v>
      </c>
      <c r="D197" s="721" t="s">
        <v>2840</v>
      </c>
      <c r="E197" s="721">
        <v>13</v>
      </c>
      <c r="F197" s="721">
        <v>1</v>
      </c>
      <c r="G197" s="722" t="s">
        <v>3236</v>
      </c>
      <c r="H197" s="722">
        <v>1140033</v>
      </c>
      <c r="I197" s="724">
        <v>44216</v>
      </c>
      <c r="K197" s="722">
        <v>2169</v>
      </c>
      <c r="N197" s="722" t="str">
        <f t="shared" si="3"/>
        <v>F113310102895</v>
      </c>
    </row>
    <row r="198" spans="1:14" x14ac:dyDescent="0.15">
      <c r="A198" s="723" t="s">
        <v>3237</v>
      </c>
      <c r="B198" s="720" t="s">
        <v>2869</v>
      </c>
      <c r="C198" s="721" t="s">
        <v>364</v>
      </c>
      <c r="D198" s="721" t="s">
        <v>2840</v>
      </c>
      <c r="E198" s="721">
        <v>13</v>
      </c>
      <c r="F198" s="721">
        <v>1</v>
      </c>
      <c r="G198" s="722" t="s">
        <v>3238</v>
      </c>
      <c r="H198" s="722">
        <v>1130033</v>
      </c>
      <c r="I198" s="724">
        <v>44216</v>
      </c>
      <c r="K198" s="722">
        <v>2179</v>
      </c>
      <c r="N198" s="722" t="str">
        <f t="shared" si="3"/>
        <v>F113310102902</v>
      </c>
    </row>
    <row r="199" spans="1:14" x14ac:dyDescent="0.15">
      <c r="A199" s="723" t="s">
        <v>3239</v>
      </c>
      <c r="B199" s="720" t="s">
        <v>2869</v>
      </c>
      <c r="C199" s="721" t="s">
        <v>334</v>
      </c>
      <c r="D199" s="721" t="s">
        <v>2840</v>
      </c>
      <c r="E199" s="721">
        <v>13</v>
      </c>
      <c r="F199" s="721">
        <v>1</v>
      </c>
      <c r="G199" s="722" t="s">
        <v>3240</v>
      </c>
      <c r="H199" s="722">
        <v>1708445</v>
      </c>
      <c r="I199" s="724">
        <v>44216</v>
      </c>
      <c r="K199" s="722">
        <v>2182</v>
      </c>
      <c r="N199" s="722" t="str">
        <f t="shared" si="3"/>
        <v>F113310102911</v>
      </c>
    </row>
    <row r="200" spans="1:14" x14ac:dyDescent="0.15">
      <c r="A200" s="723" t="s">
        <v>3241</v>
      </c>
      <c r="B200" s="720" t="s">
        <v>2869</v>
      </c>
      <c r="C200" s="721" t="s">
        <v>280</v>
      </c>
      <c r="D200" s="721" t="s">
        <v>2840</v>
      </c>
      <c r="E200" s="721">
        <v>13</v>
      </c>
      <c r="F200" s="721">
        <v>1</v>
      </c>
      <c r="G200" s="722" t="s">
        <v>3242</v>
      </c>
      <c r="H200" s="722">
        <v>1500002</v>
      </c>
      <c r="I200" s="724">
        <v>44216</v>
      </c>
      <c r="K200" s="722">
        <v>2190</v>
      </c>
      <c r="N200" s="722" t="str">
        <f t="shared" si="3"/>
        <v>F113310102920</v>
      </c>
    </row>
    <row r="201" spans="1:14" x14ac:dyDescent="0.15">
      <c r="A201" s="723" t="s">
        <v>3243</v>
      </c>
      <c r="B201" s="720" t="s">
        <v>2869</v>
      </c>
      <c r="C201" s="721" t="s">
        <v>283</v>
      </c>
      <c r="D201" s="721" t="s">
        <v>2840</v>
      </c>
      <c r="E201" s="721">
        <v>13</v>
      </c>
      <c r="F201" s="721">
        <v>1</v>
      </c>
      <c r="G201" s="722" t="s">
        <v>3244</v>
      </c>
      <c r="H201" s="722">
        <v>1108642</v>
      </c>
      <c r="I201" s="724">
        <v>44216</v>
      </c>
      <c r="K201" s="722">
        <v>2191</v>
      </c>
      <c r="N201" s="722" t="str">
        <f t="shared" si="3"/>
        <v>F113310102939</v>
      </c>
    </row>
    <row r="202" spans="1:14" x14ac:dyDescent="0.15">
      <c r="A202" s="723" t="s">
        <v>3245</v>
      </c>
      <c r="B202" s="720" t="s">
        <v>2869</v>
      </c>
      <c r="C202" s="721" t="s">
        <v>285</v>
      </c>
      <c r="D202" s="721" t="s">
        <v>2840</v>
      </c>
      <c r="E202" s="721">
        <v>13</v>
      </c>
      <c r="F202" s="721">
        <v>1</v>
      </c>
      <c r="G202" s="722" t="s">
        <v>3246</v>
      </c>
      <c r="H202" s="722">
        <v>1028357</v>
      </c>
      <c r="I202" s="724">
        <v>44216</v>
      </c>
      <c r="K202" s="722">
        <v>2192</v>
      </c>
      <c r="N202" s="722" t="str">
        <f t="shared" si="3"/>
        <v>F113310102948</v>
      </c>
    </row>
    <row r="203" spans="1:14" x14ac:dyDescent="0.15">
      <c r="A203" s="723" t="s">
        <v>3247</v>
      </c>
      <c r="B203" s="720" t="s">
        <v>2869</v>
      </c>
      <c r="C203" s="721" t="s">
        <v>288</v>
      </c>
      <c r="D203" s="721" t="s">
        <v>2840</v>
      </c>
      <c r="E203" s="721">
        <v>13</v>
      </c>
      <c r="F203" s="721">
        <v>1</v>
      </c>
      <c r="G203" s="722" t="s">
        <v>3248</v>
      </c>
      <c r="H203" s="722">
        <v>1718588</v>
      </c>
      <c r="I203" s="724">
        <v>44216</v>
      </c>
      <c r="K203" s="722">
        <v>2193</v>
      </c>
      <c r="N203" s="722" t="str">
        <f t="shared" si="3"/>
        <v>F113310102957</v>
      </c>
    </row>
    <row r="204" spans="1:14" x14ac:dyDescent="0.15">
      <c r="A204" s="723" t="s">
        <v>3249</v>
      </c>
      <c r="B204" s="720" t="s">
        <v>2869</v>
      </c>
      <c r="C204" s="721" t="s">
        <v>290</v>
      </c>
      <c r="D204" s="721" t="s">
        <v>2840</v>
      </c>
      <c r="E204" s="721">
        <v>13</v>
      </c>
      <c r="F204" s="721">
        <v>1</v>
      </c>
      <c r="G204" s="722" t="s">
        <v>3250</v>
      </c>
      <c r="H204" s="722">
        <v>1088641</v>
      </c>
      <c r="I204" s="724">
        <v>44216</v>
      </c>
      <c r="K204" s="722">
        <v>2194</v>
      </c>
      <c r="N204" s="722" t="str">
        <f t="shared" si="3"/>
        <v>F113310102966</v>
      </c>
    </row>
    <row r="205" spans="1:14" x14ac:dyDescent="0.15">
      <c r="A205" s="723" t="s">
        <v>3251</v>
      </c>
      <c r="B205" s="720" t="s">
        <v>2869</v>
      </c>
      <c r="C205" s="721" t="s">
        <v>291</v>
      </c>
      <c r="D205" s="721" t="s">
        <v>2840</v>
      </c>
      <c r="E205" s="721">
        <v>13</v>
      </c>
      <c r="F205" s="721">
        <v>1</v>
      </c>
      <c r="G205" s="722" t="s">
        <v>3252</v>
      </c>
      <c r="H205" s="722">
        <v>1018437</v>
      </c>
      <c r="I205" s="724">
        <v>44216</v>
      </c>
      <c r="K205" s="722">
        <v>2195</v>
      </c>
      <c r="N205" s="722" t="str">
        <f t="shared" si="3"/>
        <v>F113310102975</v>
      </c>
    </row>
    <row r="206" spans="1:14" x14ac:dyDescent="0.15">
      <c r="A206" s="723" t="s">
        <v>3253</v>
      </c>
      <c r="B206" s="720" t="s">
        <v>2869</v>
      </c>
      <c r="C206" s="721" t="s">
        <v>295</v>
      </c>
      <c r="D206" s="721" t="s">
        <v>2840</v>
      </c>
      <c r="E206" s="721">
        <v>13</v>
      </c>
      <c r="F206" s="721">
        <v>1</v>
      </c>
      <c r="G206" s="722" t="s">
        <v>3254</v>
      </c>
      <c r="H206" s="722">
        <v>1088345</v>
      </c>
      <c r="I206" s="724">
        <v>44216</v>
      </c>
      <c r="K206" s="722">
        <v>2197</v>
      </c>
      <c r="N206" s="722" t="str">
        <f t="shared" si="3"/>
        <v>F113310102984</v>
      </c>
    </row>
    <row r="207" spans="1:14" x14ac:dyDescent="0.15">
      <c r="A207" s="723" t="s">
        <v>3255</v>
      </c>
      <c r="B207" s="720" t="s">
        <v>2869</v>
      </c>
      <c r="C207" s="721" t="s">
        <v>297</v>
      </c>
      <c r="D207" s="721" t="s">
        <v>2840</v>
      </c>
      <c r="E207" s="721">
        <v>13</v>
      </c>
      <c r="F207" s="721">
        <v>1</v>
      </c>
      <c r="G207" s="722" t="s">
        <v>3256</v>
      </c>
      <c r="H207" s="722">
        <v>1638677</v>
      </c>
      <c r="I207" s="724">
        <v>44216</v>
      </c>
      <c r="K207" s="722">
        <v>2198</v>
      </c>
      <c r="N207" s="722" t="str">
        <f t="shared" si="3"/>
        <v>F113310102993</v>
      </c>
    </row>
    <row r="208" spans="1:14" x14ac:dyDescent="0.15">
      <c r="A208" s="723" t="s">
        <v>3257</v>
      </c>
      <c r="B208" s="720" t="s">
        <v>2869</v>
      </c>
      <c r="C208" s="721" t="s">
        <v>3258</v>
      </c>
      <c r="D208" s="721" t="s">
        <v>2840</v>
      </c>
      <c r="E208" s="721">
        <v>13</v>
      </c>
      <c r="F208" s="721">
        <v>1</v>
      </c>
      <c r="G208" s="722" t="s">
        <v>3259</v>
      </c>
      <c r="H208" s="722">
        <v>1500011</v>
      </c>
      <c r="I208" s="724">
        <v>44216</v>
      </c>
      <c r="K208" s="722">
        <v>2199</v>
      </c>
      <c r="N208" s="722" t="str">
        <f t="shared" si="3"/>
        <v>F113310103000</v>
      </c>
    </row>
    <row r="209" spans="1:14" x14ac:dyDescent="0.15">
      <c r="A209" s="723" t="s">
        <v>3260</v>
      </c>
      <c r="B209" s="720" t="s">
        <v>2869</v>
      </c>
      <c r="C209" s="721" t="s">
        <v>300</v>
      </c>
      <c r="D209" s="721" t="s">
        <v>2840</v>
      </c>
      <c r="E209" s="721">
        <v>13</v>
      </c>
      <c r="F209" s="721">
        <v>1</v>
      </c>
      <c r="G209" s="722" t="s">
        <v>3261</v>
      </c>
      <c r="H209" s="722">
        <v>1548515</v>
      </c>
      <c r="I209" s="724">
        <v>44216</v>
      </c>
      <c r="K209" s="722">
        <v>2200</v>
      </c>
      <c r="N209" s="722" t="str">
        <f t="shared" si="3"/>
        <v>F113310103019</v>
      </c>
    </row>
    <row r="210" spans="1:14" x14ac:dyDescent="0.15">
      <c r="A210" s="723" t="s">
        <v>3262</v>
      </c>
      <c r="B210" s="720" t="s">
        <v>2869</v>
      </c>
      <c r="C210" s="721" t="s">
        <v>302</v>
      </c>
      <c r="D210" s="721" t="s">
        <v>2840</v>
      </c>
      <c r="E210" s="721">
        <v>13</v>
      </c>
      <c r="F210" s="721">
        <v>1</v>
      </c>
      <c r="G210" s="722" t="s">
        <v>3263</v>
      </c>
      <c r="H210" s="722">
        <v>1540012</v>
      </c>
      <c r="I210" s="724">
        <v>44216</v>
      </c>
      <c r="K210" s="722">
        <v>2201</v>
      </c>
      <c r="N210" s="722" t="str">
        <f t="shared" si="3"/>
        <v>F113310103028</v>
      </c>
    </row>
    <row r="211" spans="1:14" x14ac:dyDescent="0.15">
      <c r="A211" s="723" t="s">
        <v>3264</v>
      </c>
      <c r="B211" s="720" t="s">
        <v>2869</v>
      </c>
      <c r="C211" s="721" t="s">
        <v>305</v>
      </c>
      <c r="D211" s="721" t="s">
        <v>2840</v>
      </c>
      <c r="E211" s="721">
        <v>13</v>
      </c>
      <c r="F211" s="721">
        <v>1</v>
      </c>
      <c r="G211" s="722" t="s">
        <v>3265</v>
      </c>
      <c r="H211" s="722">
        <v>1910061</v>
      </c>
      <c r="I211" s="724">
        <v>44216</v>
      </c>
      <c r="K211" s="722">
        <v>2202</v>
      </c>
      <c r="N211" s="722" t="str">
        <f t="shared" si="3"/>
        <v>F113310103037</v>
      </c>
    </row>
    <row r="212" spans="1:14" x14ac:dyDescent="0.15">
      <c r="A212" s="723" t="s">
        <v>3266</v>
      </c>
      <c r="B212" s="720" t="s">
        <v>2869</v>
      </c>
      <c r="C212" s="721" t="s">
        <v>306</v>
      </c>
      <c r="D212" s="721" t="s">
        <v>2840</v>
      </c>
      <c r="E212" s="721">
        <v>13</v>
      </c>
      <c r="F212" s="721">
        <v>1</v>
      </c>
      <c r="G212" s="722" t="s">
        <v>3267</v>
      </c>
      <c r="H212" s="722">
        <v>1358548</v>
      </c>
      <c r="I212" s="724">
        <v>44216</v>
      </c>
      <c r="K212" s="722">
        <v>2203</v>
      </c>
      <c r="N212" s="722" t="str">
        <f t="shared" si="3"/>
        <v>F113310103046</v>
      </c>
    </row>
    <row r="213" spans="1:14" x14ac:dyDescent="0.15">
      <c r="A213" s="723" t="s">
        <v>3268</v>
      </c>
      <c r="B213" s="720" t="s">
        <v>2869</v>
      </c>
      <c r="C213" s="721" t="s">
        <v>307</v>
      </c>
      <c r="D213" s="721" t="s">
        <v>2840</v>
      </c>
      <c r="E213" s="721">
        <v>13</v>
      </c>
      <c r="F213" s="721">
        <v>1</v>
      </c>
      <c r="G213" s="722" t="s">
        <v>3269</v>
      </c>
      <c r="H213" s="722">
        <v>1138421</v>
      </c>
      <c r="I213" s="724">
        <v>44216</v>
      </c>
      <c r="K213" s="722">
        <v>2204</v>
      </c>
      <c r="N213" s="722" t="str">
        <f t="shared" si="3"/>
        <v>F113310103055</v>
      </c>
    </row>
    <row r="214" spans="1:14" x14ac:dyDescent="0.15">
      <c r="A214" s="723" t="s">
        <v>3270</v>
      </c>
      <c r="B214" s="720" t="s">
        <v>2869</v>
      </c>
      <c r="C214" s="721" t="s">
        <v>308</v>
      </c>
      <c r="D214" s="721" t="s">
        <v>2840</v>
      </c>
      <c r="E214" s="721">
        <v>13</v>
      </c>
      <c r="F214" s="721">
        <v>1</v>
      </c>
      <c r="G214" s="722" t="s">
        <v>3271</v>
      </c>
      <c r="H214" s="722">
        <v>1028554</v>
      </c>
      <c r="I214" s="724">
        <v>44216</v>
      </c>
      <c r="K214" s="722">
        <v>2205</v>
      </c>
      <c r="N214" s="722" t="str">
        <f t="shared" si="3"/>
        <v>F113310103064</v>
      </c>
    </row>
    <row r="215" spans="1:14" x14ac:dyDescent="0.15">
      <c r="A215" s="723" t="s">
        <v>3272</v>
      </c>
      <c r="B215" s="720" t="s">
        <v>2869</v>
      </c>
      <c r="C215" s="721" t="s">
        <v>309</v>
      </c>
      <c r="D215" s="721" t="s">
        <v>2840</v>
      </c>
      <c r="E215" s="721">
        <v>13</v>
      </c>
      <c r="F215" s="721">
        <v>1</v>
      </c>
      <c r="G215" s="722" t="s">
        <v>3273</v>
      </c>
      <c r="H215" s="722">
        <v>1428555</v>
      </c>
      <c r="I215" s="724">
        <v>44216</v>
      </c>
      <c r="K215" s="722">
        <v>2206</v>
      </c>
      <c r="N215" s="722" t="str">
        <f t="shared" si="3"/>
        <v>F113310103073</v>
      </c>
    </row>
    <row r="216" spans="1:14" x14ac:dyDescent="0.15">
      <c r="A216" s="723" t="s">
        <v>3274</v>
      </c>
      <c r="B216" s="720" t="s">
        <v>2869</v>
      </c>
      <c r="C216" s="721" t="s">
        <v>310</v>
      </c>
      <c r="D216" s="721" t="s">
        <v>2840</v>
      </c>
      <c r="E216" s="721">
        <v>13</v>
      </c>
      <c r="F216" s="721">
        <v>1</v>
      </c>
      <c r="G216" s="722" t="s">
        <v>3275</v>
      </c>
      <c r="H216" s="722">
        <v>1548533</v>
      </c>
      <c r="I216" s="724">
        <v>44216</v>
      </c>
      <c r="K216" s="722">
        <v>2207</v>
      </c>
      <c r="N216" s="722" t="str">
        <f t="shared" si="3"/>
        <v>F113310103082</v>
      </c>
    </row>
    <row r="217" spans="1:14" x14ac:dyDescent="0.15">
      <c r="A217" s="723" t="s">
        <v>3276</v>
      </c>
      <c r="B217" s="720" t="s">
        <v>2869</v>
      </c>
      <c r="C217" s="721" t="s">
        <v>311</v>
      </c>
      <c r="D217" s="721" t="s">
        <v>2840</v>
      </c>
      <c r="E217" s="721">
        <v>13</v>
      </c>
      <c r="F217" s="721">
        <v>1</v>
      </c>
      <c r="G217" s="722" t="s">
        <v>3277</v>
      </c>
      <c r="H217" s="722">
        <v>1940042</v>
      </c>
      <c r="I217" s="724">
        <v>44216</v>
      </c>
      <c r="K217" s="722">
        <v>2208</v>
      </c>
      <c r="N217" s="722" t="str">
        <f t="shared" si="3"/>
        <v>F113310103091</v>
      </c>
    </row>
    <row r="218" spans="1:14" x14ac:dyDescent="0.15">
      <c r="A218" s="723" t="s">
        <v>3278</v>
      </c>
      <c r="B218" s="720" t="s">
        <v>2869</v>
      </c>
      <c r="C218" s="721" t="s">
        <v>312</v>
      </c>
      <c r="D218" s="721" t="s">
        <v>2840</v>
      </c>
      <c r="E218" s="721">
        <v>13</v>
      </c>
      <c r="F218" s="721">
        <v>1</v>
      </c>
      <c r="G218" s="722" t="s">
        <v>3279</v>
      </c>
      <c r="H218" s="722">
        <v>1668538</v>
      </c>
      <c r="I218" s="724">
        <v>44216</v>
      </c>
      <c r="K218" s="722">
        <v>2210</v>
      </c>
      <c r="N218" s="722" t="str">
        <f t="shared" si="3"/>
        <v>F113310103108</v>
      </c>
    </row>
    <row r="219" spans="1:14" x14ac:dyDescent="0.15">
      <c r="A219" s="723" t="s">
        <v>3280</v>
      </c>
      <c r="B219" s="720" t="s">
        <v>2869</v>
      </c>
      <c r="C219" s="721" t="s">
        <v>315</v>
      </c>
      <c r="D219" s="721" t="s">
        <v>2840</v>
      </c>
      <c r="E219" s="721">
        <v>13</v>
      </c>
      <c r="F219" s="721">
        <v>1</v>
      </c>
      <c r="G219" s="722" t="s">
        <v>3281</v>
      </c>
      <c r="H219" s="722">
        <v>1410021</v>
      </c>
      <c r="I219" s="724">
        <v>44216</v>
      </c>
      <c r="K219" s="722">
        <v>2211</v>
      </c>
      <c r="N219" s="722" t="str">
        <f t="shared" si="3"/>
        <v>F113310103117</v>
      </c>
    </row>
    <row r="220" spans="1:14" x14ac:dyDescent="0.15">
      <c r="A220" s="723" t="s">
        <v>3282</v>
      </c>
      <c r="B220" s="720" t="s">
        <v>2869</v>
      </c>
      <c r="C220" s="721" t="s">
        <v>317</v>
      </c>
      <c r="D220" s="721" t="s">
        <v>2840</v>
      </c>
      <c r="E220" s="721">
        <v>13</v>
      </c>
      <c r="F220" s="721">
        <v>1</v>
      </c>
      <c r="G220" s="722" t="s">
        <v>3283</v>
      </c>
      <c r="H220" s="722">
        <v>1578511</v>
      </c>
      <c r="I220" s="724">
        <v>44216</v>
      </c>
      <c r="K220" s="722">
        <v>2212</v>
      </c>
      <c r="N220" s="722" t="str">
        <f t="shared" si="3"/>
        <v>F113310103126</v>
      </c>
    </row>
    <row r="221" spans="1:14" x14ac:dyDescent="0.15">
      <c r="A221" s="723" t="s">
        <v>3284</v>
      </c>
      <c r="B221" s="720" t="s">
        <v>2869</v>
      </c>
      <c r="C221" s="721" t="s">
        <v>318</v>
      </c>
      <c r="D221" s="721" t="s">
        <v>2840</v>
      </c>
      <c r="E221" s="721">
        <v>13</v>
      </c>
      <c r="F221" s="721">
        <v>1</v>
      </c>
      <c r="G221" s="722" t="s">
        <v>3285</v>
      </c>
      <c r="H221" s="722">
        <v>1500012</v>
      </c>
      <c r="I221" s="724">
        <v>44216</v>
      </c>
      <c r="K221" s="722">
        <v>2213</v>
      </c>
      <c r="N221" s="722" t="str">
        <f t="shared" si="3"/>
        <v>F113310103135</v>
      </c>
    </row>
    <row r="222" spans="1:14" x14ac:dyDescent="0.15">
      <c r="A222" s="723" t="s">
        <v>3286</v>
      </c>
      <c r="B222" s="720" t="s">
        <v>2869</v>
      </c>
      <c r="C222" s="721" t="s">
        <v>319</v>
      </c>
      <c r="D222" s="721" t="s">
        <v>2840</v>
      </c>
      <c r="E222" s="721">
        <v>13</v>
      </c>
      <c r="F222" s="721">
        <v>1</v>
      </c>
      <c r="G222" s="722" t="s">
        <v>3287</v>
      </c>
      <c r="H222" s="722">
        <v>1410022</v>
      </c>
      <c r="I222" s="724">
        <v>44216</v>
      </c>
      <c r="K222" s="722">
        <v>2214</v>
      </c>
      <c r="N222" s="722" t="str">
        <f t="shared" si="3"/>
        <v>F113310103144</v>
      </c>
    </row>
    <row r="223" spans="1:14" x14ac:dyDescent="0.15">
      <c r="A223" s="723" t="s">
        <v>3288</v>
      </c>
      <c r="B223" s="720" t="s">
        <v>2869</v>
      </c>
      <c r="C223" s="721" t="s">
        <v>320</v>
      </c>
      <c r="D223" s="721" t="s">
        <v>2840</v>
      </c>
      <c r="E223" s="721">
        <v>13</v>
      </c>
      <c r="F223" s="721">
        <v>1</v>
      </c>
      <c r="G223" s="722" t="s">
        <v>3289</v>
      </c>
      <c r="H223" s="722">
        <v>1040044</v>
      </c>
      <c r="I223" s="724">
        <v>44216</v>
      </c>
      <c r="K223" s="722">
        <v>2215</v>
      </c>
      <c r="N223" s="722" t="str">
        <f t="shared" si="3"/>
        <v>F113310103153</v>
      </c>
    </row>
    <row r="224" spans="1:14" x14ac:dyDescent="0.15">
      <c r="A224" s="723" t="s">
        <v>3290</v>
      </c>
      <c r="B224" s="720" t="s">
        <v>2869</v>
      </c>
      <c r="C224" s="721" t="s">
        <v>321</v>
      </c>
      <c r="D224" s="721" t="s">
        <v>2840</v>
      </c>
      <c r="E224" s="721">
        <v>13</v>
      </c>
      <c r="F224" s="721">
        <v>1</v>
      </c>
      <c r="G224" s="722" t="s">
        <v>3291</v>
      </c>
      <c r="H224" s="722">
        <v>1018425</v>
      </c>
      <c r="I224" s="724">
        <v>44216</v>
      </c>
      <c r="K224" s="722">
        <v>2216</v>
      </c>
      <c r="N224" s="722" t="str">
        <f t="shared" si="3"/>
        <v>F113310103162</v>
      </c>
    </row>
    <row r="225" spans="1:14" x14ac:dyDescent="0.15">
      <c r="A225" s="723" t="s">
        <v>3292</v>
      </c>
      <c r="B225" s="720" t="s">
        <v>2869</v>
      </c>
      <c r="C225" s="721" t="s">
        <v>323</v>
      </c>
      <c r="D225" s="721" t="s">
        <v>2840</v>
      </c>
      <c r="E225" s="721">
        <v>13</v>
      </c>
      <c r="F225" s="721">
        <v>1</v>
      </c>
      <c r="G225" s="722" t="s">
        <v>3293</v>
      </c>
      <c r="H225" s="722">
        <v>1700001</v>
      </c>
      <c r="I225" s="724">
        <v>44216</v>
      </c>
      <c r="K225" s="722">
        <v>2218</v>
      </c>
      <c r="N225" s="722" t="str">
        <f t="shared" si="3"/>
        <v>F113310103171</v>
      </c>
    </row>
    <row r="226" spans="1:14" x14ac:dyDescent="0.15">
      <c r="A226" s="723" t="s">
        <v>3294</v>
      </c>
      <c r="B226" s="720" t="s">
        <v>2869</v>
      </c>
      <c r="C226" s="721" t="s">
        <v>324</v>
      </c>
      <c r="D226" s="721" t="s">
        <v>2840</v>
      </c>
      <c r="E226" s="721">
        <v>13</v>
      </c>
      <c r="F226" s="721">
        <v>1</v>
      </c>
      <c r="G226" s="722" t="s">
        <v>3295</v>
      </c>
      <c r="H226" s="722">
        <v>1758571</v>
      </c>
      <c r="I226" s="724">
        <v>44216</v>
      </c>
      <c r="K226" s="722">
        <v>2219</v>
      </c>
      <c r="N226" s="722" t="str">
        <f t="shared" si="3"/>
        <v>F113310103180</v>
      </c>
    </row>
    <row r="227" spans="1:14" x14ac:dyDescent="0.15">
      <c r="A227" s="723" t="s">
        <v>3296</v>
      </c>
      <c r="B227" s="720" t="s">
        <v>2869</v>
      </c>
      <c r="C227" s="721" t="s">
        <v>325</v>
      </c>
      <c r="D227" s="721" t="s">
        <v>2840</v>
      </c>
      <c r="E227" s="721">
        <v>13</v>
      </c>
      <c r="F227" s="721">
        <v>1</v>
      </c>
      <c r="G227" s="722" t="s">
        <v>3297</v>
      </c>
      <c r="H227" s="722">
        <v>1680061</v>
      </c>
      <c r="I227" s="724">
        <v>44216</v>
      </c>
      <c r="K227" s="722">
        <v>2220</v>
      </c>
      <c r="N227" s="722" t="str">
        <f t="shared" si="3"/>
        <v>F113310103199</v>
      </c>
    </row>
    <row r="228" spans="1:14" x14ac:dyDescent="0.15">
      <c r="A228" s="723" t="s">
        <v>3298</v>
      </c>
      <c r="B228" s="720" t="s">
        <v>2869</v>
      </c>
      <c r="C228" s="721" t="s">
        <v>326</v>
      </c>
      <c r="D228" s="721" t="s">
        <v>2840</v>
      </c>
      <c r="E228" s="721">
        <v>13</v>
      </c>
      <c r="F228" s="721">
        <v>1</v>
      </c>
      <c r="G228" s="722" t="s">
        <v>3299</v>
      </c>
      <c r="H228" s="722">
        <v>1120006</v>
      </c>
      <c r="I228" s="724">
        <v>44216</v>
      </c>
      <c r="K228" s="722">
        <v>2221</v>
      </c>
      <c r="N228" s="722" t="str">
        <f t="shared" si="3"/>
        <v>F113310103206</v>
      </c>
    </row>
    <row r="229" spans="1:14" x14ac:dyDescent="0.15">
      <c r="A229" s="723" t="s">
        <v>3300</v>
      </c>
      <c r="B229" s="720" t="s">
        <v>2869</v>
      </c>
      <c r="C229" s="721" t="s">
        <v>329</v>
      </c>
      <c r="D229" s="721" t="s">
        <v>2840</v>
      </c>
      <c r="E229" s="721">
        <v>13</v>
      </c>
      <c r="F229" s="721">
        <v>1</v>
      </c>
      <c r="G229" s="722" t="s">
        <v>3301</v>
      </c>
      <c r="H229" s="722">
        <v>1580093</v>
      </c>
      <c r="I229" s="724">
        <v>44216</v>
      </c>
      <c r="K229" s="722">
        <v>2222</v>
      </c>
      <c r="N229" s="722" t="str">
        <f t="shared" si="3"/>
        <v>F113310103215</v>
      </c>
    </row>
    <row r="230" spans="1:14" x14ac:dyDescent="0.15">
      <c r="A230" s="723" t="s">
        <v>3302</v>
      </c>
      <c r="B230" s="720" t="s">
        <v>2869</v>
      </c>
      <c r="C230" s="721" t="s">
        <v>330</v>
      </c>
      <c r="D230" s="721" t="s">
        <v>2840</v>
      </c>
      <c r="E230" s="721">
        <v>13</v>
      </c>
      <c r="F230" s="721">
        <v>1</v>
      </c>
      <c r="G230" s="722" t="s">
        <v>3303</v>
      </c>
      <c r="H230" s="722">
        <v>1920393</v>
      </c>
      <c r="I230" s="724">
        <v>44216</v>
      </c>
      <c r="K230" s="722">
        <v>2223</v>
      </c>
      <c r="N230" s="722" t="str">
        <f t="shared" si="3"/>
        <v>F113310103224</v>
      </c>
    </row>
    <row r="231" spans="1:14" x14ac:dyDescent="0.15">
      <c r="A231" s="723" t="s">
        <v>3304</v>
      </c>
      <c r="B231" s="720" t="s">
        <v>2869</v>
      </c>
      <c r="C231" s="721" t="s">
        <v>335</v>
      </c>
      <c r="D231" s="721" t="s">
        <v>2840</v>
      </c>
      <c r="E231" s="721">
        <v>13</v>
      </c>
      <c r="F231" s="721">
        <v>1</v>
      </c>
      <c r="G231" s="722" t="s">
        <v>3305</v>
      </c>
      <c r="H231" s="722">
        <v>1510063</v>
      </c>
      <c r="I231" s="724">
        <v>44216</v>
      </c>
      <c r="K231" s="722">
        <v>2224</v>
      </c>
      <c r="N231" s="722" t="str">
        <f t="shared" si="3"/>
        <v>F113310103233</v>
      </c>
    </row>
    <row r="232" spans="1:14" x14ac:dyDescent="0.15">
      <c r="A232" s="723" t="s">
        <v>3306</v>
      </c>
      <c r="B232" s="720" t="s">
        <v>2869</v>
      </c>
      <c r="C232" s="721" t="s">
        <v>337</v>
      </c>
      <c r="D232" s="721" t="s">
        <v>2840</v>
      </c>
      <c r="E232" s="721">
        <v>13</v>
      </c>
      <c r="F232" s="721">
        <v>1</v>
      </c>
      <c r="G232" s="722" t="s">
        <v>3307</v>
      </c>
      <c r="H232" s="722">
        <v>1608402</v>
      </c>
      <c r="I232" s="724">
        <v>44216</v>
      </c>
      <c r="K232" s="722">
        <v>2225</v>
      </c>
      <c r="N232" s="722" t="str">
        <f t="shared" si="3"/>
        <v>F113310103242</v>
      </c>
    </row>
    <row r="233" spans="1:14" x14ac:dyDescent="0.15">
      <c r="A233" s="723" t="s">
        <v>3308</v>
      </c>
      <c r="B233" s="720" t="s">
        <v>2869</v>
      </c>
      <c r="C233" s="721" t="s">
        <v>340</v>
      </c>
      <c r="D233" s="721" t="s">
        <v>2840</v>
      </c>
      <c r="E233" s="721">
        <v>13</v>
      </c>
      <c r="F233" s="721">
        <v>1</v>
      </c>
      <c r="G233" s="722" t="s">
        <v>3309</v>
      </c>
      <c r="H233" s="722">
        <v>1738602</v>
      </c>
      <c r="I233" s="724">
        <v>44216</v>
      </c>
      <c r="K233" s="722">
        <v>2226</v>
      </c>
      <c r="N233" s="722" t="str">
        <f t="shared" si="3"/>
        <v>F113310103251</v>
      </c>
    </row>
    <row r="234" spans="1:14" x14ac:dyDescent="0.15">
      <c r="A234" s="723" t="s">
        <v>3310</v>
      </c>
      <c r="B234" s="720" t="s">
        <v>2869</v>
      </c>
      <c r="C234" s="721" t="s">
        <v>341</v>
      </c>
      <c r="D234" s="721" t="s">
        <v>2840</v>
      </c>
      <c r="E234" s="721">
        <v>13</v>
      </c>
      <c r="F234" s="721">
        <v>1</v>
      </c>
      <c r="G234" s="722" t="s">
        <v>3311</v>
      </c>
      <c r="H234" s="722">
        <v>1940292</v>
      </c>
      <c r="I234" s="724">
        <v>44216</v>
      </c>
      <c r="K234" s="722">
        <v>2227</v>
      </c>
      <c r="N234" s="722" t="str">
        <f t="shared" si="3"/>
        <v>F113310103260</v>
      </c>
    </row>
    <row r="235" spans="1:14" x14ac:dyDescent="0.15">
      <c r="A235" s="723" t="s">
        <v>3312</v>
      </c>
      <c r="B235" s="720" t="s">
        <v>2869</v>
      </c>
      <c r="C235" s="721" t="s">
        <v>345</v>
      </c>
      <c r="D235" s="721" t="s">
        <v>2840</v>
      </c>
      <c r="E235" s="721">
        <v>13</v>
      </c>
      <c r="F235" s="721">
        <v>1</v>
      </c>
      <c r="G235" s="722" t="s">
        <v>3313</v>
      </c>
      <c r="H235" s="722">
        <v>1010061</v>
      </c>
      <c r="I235" s="724">
        <v>44216</v>
      </c>
      <c r="K235" s="722">
        <v>2228</v>
      </c>
      <c r="N235" s="722" t="str">
        <f t="shared" si="3"/>
        <v>F113310103279</v>
      </c>
    </row>
    <row r="236" spans="1:14" x14ac:dyDescent="0.15">
      <c r="A236" s="723" t="s">
        <v>3314</v>
      </c>
      <c r="B236" s="720" t="s">
        <v>2869</v>
      </c>
      <c r="C236" s="721" t="s">
        <v>346</v>
      </c>
      <c r="D236" s="721" t="s">
        <v>2840</v>
      </c>
      <c r="E236" s="721">
        <v>13</v>
      </c>
      <c r="F236" s="721">
        <v>1</v>
      </c>
      <c r="G236" s="722" t="s">
        <v>3315</v>
      </c>
      <c r="H236" s="722">
        <v>1058461</v>
      </c>
      <c r="I236" s="724">
        <v>44216</v>
      </c>
      <c r="K236" s="722">
        <v>2229</v>
      </c>
      <c r="N236" s="722" t="str">
        <f t="shared" si="3"/>
        <v>F113310103288</v>
      </c>
    </row>
    <row r="237" spans="1:14" x14ac:dyDescent="0.15">
      <c r="A237" s="723" t="s">
        <v>3316</v>
      </c>
      <c r="B237" s="720" t="s">
        <v>2869</v>
      </c>
      <c r="C237" s="721" t="s">
        <v>347</v>
      </c>
      <c r="D237" s="721" t="s">
        <v>2840</v>
      </c>
      <c r="E237" s="721">
        <v>13</v>
      </c>
      <c r="F237" s="721">
        <v>1</v>
      </c>
      <c r="G237" s="722" t="s">
        <v>3317</v>
      </c>
      <c r="H237" s="722">
        <v>1670041</v>
      </c>
      <c r="I237" s="724">
        <v>44216</v>
      </c>
      <c r="K237" s="722">
        <v>2230</v>
      </c>
      <c r="N237" s="722" t="str">
        <f t="shared" si="3"/>
        <v>F113310103297</v>
      </c>
    </row>
    <row r="238" spans="1:14" x14ac:dyDescent="0.15">
      <c r="A238" s="723" t="s">
        <v>3318</v>
      </c>
      <c r="B238" s="720" t="s">
        <v>2869</v>
      </c>
      <c r="C238" s="721" t="s">
        <v>348</v>
      </c>
      <c r="D238" s="721" t="s">
        <v>2840</v>
      </c>
      <c r="E238" s="721">
        <v>13</v>
      </c>
      <c r="F238" s="721">
        <v>1</v>
      </c>
      <c r="G238" s="722" t="s">
        <v>3319</v>
      </c>
      <c r="H238" s="722">
        <v>1620054</v>
      </c>
      <c r="I238" s="724">
        <v>44216</v>
      </c>
      <c r="K238" s="722">
        <v>2231</v>
      </c>
      <c r="N238" s="722" t="str">
        <f t="shared" si="3"/>
        <v>F113310103304</v>
      </c>
    </row>
    <row r="239" spans="1:14" x14ac:dyDescent="0.15">
      <c r="A239" s="723" t="s">
        <v>3320</v>
      </c>
      <c r="B239" s="720" t="s">
        <v>2869</v>
      </c>
      <c r="C239" s="721" t="s">
        <v>354</v>
      </c>
      <c r="D239" s="721" t="s">
        <v>2840</v>
      </c>
      <c r="E239" s="721">
        <v>13</v>
      </c>
      <c r="F239" s="721">
        <v>1</v>
      </c>
      <c r="G239" s="722" t="s">
        <v>3321</v>
      </c>
      <c r="H239" s="722">
        <v>1200026</v>
      </c>
      <c r="I239" s="724">
        <v>44216</v>
      </c>
      <c r="K239" s="722">
        <v>2232</v>
      </c>
      <c r="N239" s="722" t="str">
        <f t="shared" si="3"/>
        <v>F113310103313</v>
      </c>
    </row>
    <row r="240" spans="1:14" x14ac:dyDescent="0.15">
      <c r="A240" s="723" t="s">
        <v>3322</v>
      </c>
      <c r="B240" s="720" t="s">
        <v>2869</v>
      </c>
      <c r="C240" s="721" t="s">
        <v>356</v>
      </c>
      <c r="D240" s="721" t="s">
        <v>2840</v>
      </c>
      <c r="E240" s="721">
        <v>13</v>
      </c>
      <c r="F240" s="721">
        <v>1</v>
      </c>
      <c r="G240" s="722" t="s">
        <v>3323</v>
      </c>
      <c r="H240" s="722">
        <v>1560054</v>
      </c>
      <c r="I240" s="724">
        <v>44216</v>
      </c>
      <c r="K240" s="722">
        <v>2233</v>
      </c>
      <c r="N240" s="722" t="str">
        <f t="shared" si="3"/>
        <v>F113310103322</v>
      </c>
    </row>
    <row r="241" spans="1:14" x14ac:dyDescent="0.15">
      <c r="A241" s="723" t="s">
        <v>3324</v>
      </c>
      <c r="B241" s="720" t="s">
        <v>2869</v>
      </c>
      <c r="C241" s="721" t="s">
        <v>359</v>
      </c>
      <c r="D241" s="721" t="s">
        <v>2840</v>
      </c>
      <c r="E241" s="721">
        <v>13</v>
      </c>
      <c r="F241" s="721">
        <v>1</v>
      </c>
      <c r="G241" s="722" t="s">
        <v>3325</v>
      </c>
      <c r="H241" s="722">
        <v>1920355</v>
      </c>
      <c r="I241" s="724">
        <v>44216</v>
      </c>
      <c r="K241" s="722">
        <v>2234</v>
      </c>
      <c r="N241" s="722" t="str">
        <f t="shared" si="3"/>
        <v>F113310103331</v>
      </c>
    </row>
    <row r="242" spans="1:14" x14ac:dyDescent="0.15">
      <c r="A242" s="723" t="s">
        <v>3326</v>
      </c>
      <c r="B242" s="720" t="s">
        <v>2869</v>
      </c>
      <c r="C242" s="721" t="s">
        <v>360</v>
      </c>
      <c r="D242" s="721" t="s">
        <v>2840</v>
      </c>
      <c r="E242" s="721">
        <v>13</v>
      </c>
      <c r="F242" s="721">
        <v>1</v>
      </c>
      <c r="G242" s="722" t="s">
        <v>3327</v>
      </c>
      <c r="H242" s="722">
        <v>1628601</v>
      </c>
      <c r="I242" s="724">
        <v>44216</v>
      </c>
      <c r="K242" s="722">
        <v>2235</v>
      </c>
      <c r="N242" s="722" t="str">
        <f t="shared" si="3"/>
        <v>F113310103340</v>
      </c>
    </row>
    <row r="243" spans="1:14" x14ac:dyDescent="0.15">
      <c r="A243" s="723" t="s">
        <v>3328</v>
      </c>
      <c r="B243" s="720" t="s">
        <v>2869</v>
      </c>
      <c r="C243" s="721" t="s">
        <v>361</v>
      </c>
      <c r="D243" s="721" t="s">
        <v>2840</v>
      </c>
      <c r="E243" s="721">
        <v>13</v>
      </c>
      <c r="F243" s="721">
        <v>1</v>
      </c>
      <c r="G243" s="722" t="s">
        <v>3329</v>
      </c>
      <c r="H243" s="722">
        <v>1438540</v>
      </c>
      <c r="I243" s="724">
        <v>44216</v>
      </c>
      <c r="K243" s="722">
        <v>2236</v>
      </c>
      <c r="N243" s="722" t="str">
        <f t="shared" si="3"/>
        <v>F113310103359</v>
      </c>
    </row>
    <row r="244" spans="1:14" x14ac:dyDescent="0.15">
      <c r="A244" s="723" t="s">
        <v>3330</v>
      </c>
      <c r="B244" s="720" t="s">
        <v>2869</v>
      </c>
      <c r="C244" s="721" t="s">
        <v>363</v>
      </c>
      <c r="D244" s="721" t="s">
        <v>2840</v>
      </c>
      <c r="E244" s="721">
        <v>13</v>
      </c>
      <c r="F244" s="721">
        <v>1</v>
      </c>
      <c r="G244" s="722" t="s">
        <v>3331</v>
      </c>
      <c r="H244" s="722">
        <v>1120001</v>
      </c>
      <c r="I244" s="724">
        <v>44216</v>
      </c>
      <c r="K244" s="722">
        <v>2237</v>
      </c>
      <c r="N244" s="722" t="str">
        <f t="shared" si="3"/>
        <v>F113310103368</v>
      </c>
    </row>
    <row r="245" spans="1:14" x14ac:dyDescent="0.15">
      <c r="A245" s="723" t="s">
        <v>3332</v>
      </c>
      <c r="B245" s="720" t="s">
        <v>2869</v>
      </c>
      <c r="C245" s="721" t="s">
        <v>339</v>
      </c>
      <c r="D245" s="721" t="s">
        <v>2840</v>
      </c>
      <c r="E245" s="721">
        <v>13</v>
      </c>
      <c r="F245" s="721">
        <v>1</v>
      </c>
      <c r="G245" s="722" t="s">
        <v>3333</v>
      </c>
      <c r="H245" s="722">
        <v>1538622</v>
      </c>
      <c r="I245" s="724">
        <v>44216</v>
      </c>
      <c r="K245" s="722">
        <v>2238</v>
      </c>
      <c r="N245" s="722" t="str">
        <f t="shared" si="3"/>
        <v>F113310103377</v>
      </c>
    </row>
    <row r="246" spans="1:14" x14ac:dyDescent="0.15">
      <c r="A246" s="723" t="s">
        <v>3334</v>
      </c>
      <c r="B246" s="720" t="s">
        <v>2869</v>
      </c>
      <c r="C246" s="721" t="s">
        <v>3335</v>
      </c>
      <c r="D246" s="721" t="s">
        <v>2840</v>
      </c>
      <c r="E246" s="721">
        <v>13</v>
      </c>
      <c r="F246" s="721">
        <v>1</v>
      </c>
      <c r="G246" s="722" t="s">
        <v>3336</v>
      </c>
      <c r="H246" s="722">
        <v>1028336</v>
      </c>
      <c r="I246" s="724">
        <v>44216</v>
      </c>
      <c r="K246" s="722">
        <v>2239</v>
      </c>
      <c r="N246" s="722" t="str">
        <f t="shared" si="3"/>
        <v>F113310103386</v>
      </c>
    </row>
    <row r="247" spans="1:14" x14ac:dyDescent="0.15">
      <c r="A247" s="723" t="s">
        <v>3337</v>
      </c>
      <c r="B247" s="720" t="s">
        <v>2869</v>
      </c>
      <c r="C247" s="721" t="s">
        <v>365</v>
      </c>
      <c r="D247" s="721" t="s">
        <v>2840</v>
      </c>
      <c r="E247" s="721">
        <v>13</v>
      </c>
      <c r="F247" s="721">
        <v>1</v>
      </c>
      <c r="G247" s="722" t="s">
        <v>3338</v>
      </c>
      <c r="H247" s="722">
        <v>1028275</v>
      </c>
      <c r="I247" s="724">
        <v>44216</v>
      </c>
      <c r="K247" s="722">
        <v>2240</v>
      </c>
      <c r="N247" s="722" t="str">
        <f t="shared" si="3"/>
        <v>F113310103395</v>
      </c>
    </row>
    <row r="248" spans="1:14" x14ac:dyDescent="0.15">
      <c r="A248" s="723" t="s">
        <v>3339</v>
      </c>
      <c r="B248" s="720" t="s">
        <v>2869</v>
      </c>
      <c r="C248" s="721" t="s">
        <v>366</v>
      </c>
      <c r="D248" s="721" t="s">
        <v>2840</v>
      </c>
      <c r="E248" s="721">
        <v>13</v>
      </c>
      <c r="F248" s="721">
        <v>1</v>
      </c>
      <c r="G248" s="722" t="s">
        <v>3340</v>
      </c>
      <c r="H248" s="722">
        <v>1138602</v>
      </c>
      <c r="I248" s="724">
        <v>44216</v>
      </c>
      <c r="K248" s="722">
        <v>2241</v>
      </c>
      <c r="N248" s="722" t="str">
        <f t="shared" si="3"/>
        <v>F113310103402</v>
      </c>
    </row>
    <row r="249" spans="1:14" x14ac:dyDescent="0.15">
      <c r="A249" s="723" t="s">
        <v>3341</v>
      </c>
      <c r="B249" s="720" t="s">
        <v>2869</v>
      </c>
      <c r="C249" s="721" t="s">
        <v>367</v>
      </c>
      <c r="D249" s="721" t="s">
        <v>2840</v>
      </c>
      <c r="E249" s="721">
        <v>13</v>
      </c>
      <c r="F249" s="721">
        <v>1</v>
      </c>
      <c r="G249" s="722" t="s">
        <v>3342</v>
      </c>
      <c r="H249" s="722">
        <v>1020071</v>
      </c>
      <c r="I249" s="724">
        <v>44216</v>
      </c>
      <c r="K249" s="722">
        <v>2242</v>
      </c>
      <c r="N249" s="722" t="str">
        <f t="shared" si="3"/>
        <v>F113310103411</v>
      </c>
    </row>
    <row r="250" spans="1:14" x14ac:dyDescent="0.15">
      <c r="A250" s="723" t="s">
        <v>3343</v>
      </c>
      <c r="B250" s="720" t="s">
        <v>2869</v>
      </c>
      <c r="C250" s="721" t="s">
        <v>368</v>
      </c>
      <c r="D250" s="721" t="s">
        <v>2840</v>
      </c>
      <c r="E250" s="721">
        <v>13</v>
      </c>
      <c r="F250" s="721">
        <v>1</v>
      </c>
      <c r="G250" s="722" t="s">
        <v>3344</v>
      </c>
      <c r="H250" s="722">
        <v>2040023</v>
      </c>
      <c r="I250" s="724">
        <v>44216</v>
      </c>
      <c r="K250" s="722">
        <v>2243</v>
      </c>
      <c r="N250" s="722" t="str">
        <f t="shared" si="3"/>
        <v>F113310103420</v>
      </c>
    </row>
    <row r="251" spans="1:14" x14ac:dyDescent="0.15">
      <c r="A251" s="723" t="s">
        <v>3345</v>
      </c>
      <c r="B251" s="720" t="s">
        <v>2869</v>
      </c>
      <c r="C251" s="721" t="s">
        <v>370</v>
      </c>
      <c r="D251" s="721" t="s">
        <v>2840</v>
      </c>
      <c r="E251" s="721">
        <v>13</v>
      </c>
      <c r="F251" s="721">
        <v>1</v>
      </c>
      <c r="G251" s="722" t="s">
        <v>3346</v>
      </c>
      <c r="H251" s="722">
        <v>1128681</v>
      </c>
      <c r="I251" s="724">
        <v>44216</v>
      </c>
      <c r="K251" s="722">
        <v>2244</v>
      </c>
      <c r="N251" s="722" t="str">
        <f t="shared" si="3"/>
        <v>F113310103439</v>
      </c>
    </row>
    <row r="252" spans="1:14" x14ac:dyDescent="0.15">
      <c r="A252" s="723" t="s">
        <v>3347</v>
      </c>
      <c r="B252" s="720" t="s">
        <v>2869</v>
      </c>
      <c r="C252" s="721" t="s">
        <v>371</v>
      </c>
      <c r="D252" s="721" t="s">
        <v>2840</v>
      </c>
      <c r="E252" s="721">
        <v>13</v>
      </c>
      <c r="F252" s="721">
        <v>1</v>
      </c>
      <c r="G252" s="722" t="s">
        <v>3348</v>
      </c>
      <c r="H252" s="722">
        <v>1578565</v>
      </c>
      <c r="I252" s="724">
        <v>44216</v>
      </c>
      <c r="K252" s="722">
        <v>2245</v>
      </c>
      <c r="N252" s="722" t="str">
        <f t="shared" si="3"/>
        <v>F113310103448</v>
      </c>
    </row>
    <row r="253" spans="1:14" x14ac:dyDescent="0.15">
      <c r="A253" s="723" t="s">
        <v>3349</v>
      </c>
      <c r="B253" s="720" t="s">
        <v>2869</v>
      </c>
      <c r="C253" s="721" t="s">
        <v>373</v>
      </c>
      <c r="D253" s="721" t="s">
        <v>2840</v>
      </c>
      <c r="E253" s="721">
        <v>13</v>
      </c>
      <c r="F253" s="721">
        <v>1</v>
      </c>
      <c r="G253" s="722" t="s">
        <v>3350</v>
      </c>
      <c r="H253" s="722">
        <v>1580081</v>
      </c>
      <c r="I253" s="724">
        <v>44216</v>
      </c>
      <c r="K253" s="722">
        <v>2246</v>
      </c>
      <c r="N253" s="722" t="str">
        <f t="shared" si="3"/>
        <v>F113310103457</v>
      </c>
    </row>
    <row r="254" spans="1:14" x14ac:dyDescent="0.15">
      <c r="A254" s="723" t="s">
        <v>3351</v>
      </c>
      <c r="B254" s="720" t="s">
        <v>2869</v>
      </c>
      <c r="C254" s="721" t="s">
        <v>392</v>
      </c>
      <c r="D254" s="721" t="s">
        <v>2840</v>
      </c>
      <c r="E254" s="721">
        <v>13</v>
      </c>
      <c r="F254" s="721">
        <v>1</v>
      </c>
      <c r="G254" s="722" t="s">
        <v>3352</v>
      </c>
      <c r="H254" s="722">
        <v>1810015</v>
      </c>
      <c r="I254" s="724">
        <v>44216</v>
      </c>
      <c r="K254" s="722">
        <v>2247</v>
      </c>
      <c r="N254" s="722" t="str">
        <f t="shared" si="3"/>
        <v>F113310103466</v>
      </c>
    </row>
    <row r="255" spans="1:14" x14ac:dyDescent="0.15">
      <c r="A255" s="723" t="s">
        <v>3353</v>
      </c>
      <c r="B255" s="720" t="s">
        <v>2869</v>
      </c>
      <c r="C255" s="721" t="s">
        <v>376</v>
      </c>
      <c r="D255" s="721" t="s">
        <v>2840</v>
      </c>
      <c r="E255" s="721">
        <v>13</v>
      </c>
      <c r="F255" s="721">
        <v>1</v>
      </c>
      <c r="G255" s="722" t="s">
        <v>3354</v>
      </c>
      <c r="H255" s="722">
        <v>1510053</v>
      </c>
      <c r="I255" s="724">
        <v>44216</v>
      </c>
      <c r="K255" s="722">
        <v>2248</v>
      </c>
      <c r="N255" s="722" t="str">
        <f t="shared" si="3"/>
        <v>F113310103475</v>
      </c>
    </row>
    <row r="256" spans="1:14" x14ac:dyDescent="0.15">
      <c r="A256" s="723" t="s">
        <v>3355</v>
      </c>
      <c r="B256" s="720" t="s">
        <v>2869</v>
      </c>
      <c r="C256" s="721" t="s">
        <v>379</v>
      </c>
      <c r="D256" s="721" t="s">
        <v>2840</v>
      </c>
      <c r="E256" s="721">
        <v>13</v>
      </c>
      <c r="F256" s="721">
        <v>1</v>
      </c>
      <c r="G256" s="722" t="s">
        <v>3356</v>
      </c>
      <c r="H256" s="722">
        <v>1028160</v>
      </c>
      <c r="I256" s="724">
        <v>44216</v>
      </c>
      <c r="K256" s="722">
        <v>2249</v>
      </c>
      <c r="N256" s="722" t="str">
        <f t="shared" si="3"/>
        <v>F113310103484</v>
      </c>
    </row>
    <row r="257" spans="1:14" x14ac:dyDescent="0.15">
      <c r="A257" s="723" t="s">
        <v>3357</v>
      </c>
      <c r="B257" s="720" t="s">
        <v>2869</v>
      </c>
      <c r="C257" s="721" t="s">
        <v>380</v>
      </c>
      <c r="D257" s="721" t="s">
        <v>2840</v>
      </c>
      <c r="E257" s="721">
        <v>13</v>
      </c>
      <c r="F257" s="721">
        <v>1</v>
      </c>
      <c r="G257" s="722" t="s">
        <v>3358</v>
      </c>
      <c r="H257" s="722">
        <v>1420063</v>
      </c>
      <c r="I257" s="724">
        <v>44216</v>
      </c>
      <c r="K257" s="722">
        <v>2250</v>
      </c>
      <c r="N257" s="722" t="str">
        <f t="shared" si="3"/>
        <v>F113310103493</v>
      </c>
    </row>
    <row r="258" spans="1:14" x14ac:dyDescent="0.15">
      <c r="A258" s="723" t="s">
        <v>3359</v>
      </c>
      <c r="B258" s="720" t="s">
        <v>2869</v>
      </c>
      <c r="C258" s="721" t="s">
        <v>381</v>
      </c>
      <c r="D258" s="721" t="s">
        <v>2840</v>
      </c>
      <c r="E258" s="721">
        <v>13</v>
      </c>
      <c r="F258" s="721">
        <v>1</v>
      </c>
      <c r="G258" s="722" t="s">
        <v>3360</v>
      </c>
      <c r="H258" s="722">
        <v>1768534</v>
      </c>
      <c r="I258" s="724">
        <v>44216</v>
      </c>
      <c r="K258" s="722">
        <v>2251</v>
      </c>
      <c r="N258" s="722" t="str">
        <f t="shared" ref="N258:N321" si="4">A258</f>
        <v>F113310103509</v>
      </c>
    </row>
    <row r="259" spans="1:14" x14ac:dyDescent="0.15">
      <c r="A259" s="723" t="s">
        <v>3361</v>
      </c>
      <c r="B259" s="720" t="s">
        <v>2869</v>
      </c>
      <c r="C259" s="721" t="s">
        <v>355</v>
      </c>
      <c r="D259" s="721" t="s">
        <v>2840</v>
      </c>
      <c r="E259" s="721">
        <v>13</v>
      </c>
      <c r="F259" s="721">
        <v>1</v>
      </c>
      <c r="G259" s="722" t="s">
        <v>3362</v>
      </c>
      <c r="H259" s="722">
        <v>1580087</v>
      </c>
      <c r="I259" s="724">
        <v>44216</v>
      </c>
      <c r="K259" s="722">
        <v>2252</v>
      </c>
      <c r="N259" s="722" t="str">
        <f t="shared" si="4"/>
        <v>F113310103518</v>
      </c>
    </row>
    <row r="260" spans="1:14" x14ac:dyDescent="0.15">
      <c r="A260" s="723" t="s">
        <v>3363</v>
      </c>
      <c r="B260" s="720" t="s">
        <v>2869</v>
      </c>
      <c r="C260" s="721" t="s">
        <v>383</v>
      </c>
      <c r="D260" s="721" t="s">
        <v>2840</v>
      </c>
      <c r="E260" s="721">
        <v>13</v>
      </c>
      <c r="F260" s="721">
        <v>1</v>
      </c>
      <c r="G260" s="722" t="s">
        <v>3364</v>
      </c>
      <c r="H260" s="722">
        <v>1768521</v>
      </c>
      <c r="I260" s="724">
        <v>44216</v>
      </c>
      <c r="K260" s="722">
        <v>2253</v>
      </c>
      <c r="N260" s="722" t="str">
        <f t="shared" si="4"/>
        <v>F113310103527</v>
      </c>
    </row>
    <row r="261" spans="1:14" x14ac:dyDescent="0.15">
      <c r="A261" s="723" t="s">
        <v>3365</v>
      </c>
      <c r="B261" s="720" t="s">
        <v>2869</v>
      </c>
      <c r="C261" s="721" t="s">
        <v>385</v>
      </c>
      <c r="D261" s="721" t="s">
        <v>2840</v>
      </c>
      <c r="E261" s="721">
        <v>13</v>
      </c>
      <c r="F261" s="721">
        <v>1</v>
      </c>
      <c r="G261" s="722" t="s">
        <v>3366</v>
      </c>
      <c r="H261" s="722">
        <v>1018301</v>
      </c>
      <c r="I261" s="724">
        <v>44216</v>
      </c>
      <c r="K261" s="722">
        <v>2254</v>
      </c>
      <c r="N261" s="722" t="str">
        <f t="shared" si="4"/>
        <v>F113310103536</v>
      </c>
    </row>
    <row r="262" spans="1:14" x14ac:dyDescent="0.15">
      <c r="A262" s="723" t="s">
        <v>3367</v>
      </c>
      <c r="B262" s="720" t="s">
        <v>2869</v>
      </c>
      <c r="C262" s="721" t="s">
        <v>386</v>
      </c>
      <c r="D262" s="721" t="s">
        <v>2840</v>
      </c>
      <c r="E262" s="721">
        <v>13</v>
      </c>
      <c r="F262" s="721">
        <v>1</v>
      </c>
      <c r="G262" s="722" t="s">
        <v>3368</v>
      </c>
      <c r="H262" s="722">
        <v>1088636</v>
      </c>
      <c r="I262" s="724">
        <v>44216</v>
      </c>
      <c r="K262" s="722">
        <v>2255</v>
      </c>
      <c r="N262" s="722" t="str">
        <f t="shared" si="4"/>
        <v>F113310103545</v>
      </c>
    </row>
    <row r="263" spans="1:14" x14ac:dyDescent="0.15">
      <c r="A263" s="723" t="s">
        <v>3369</v>
      </c>
      <c r="B263" s="720" t="s">
        <v>2869</v>
      </c>
      <c r="C263" s="721" t="s">
        <v>387</v>
      </c>
      <c r="D263" s="721" t="s">
        <v>2840</v>
      </c>
      <c r="E263" s="721">
        <v>13</v>
      </c>
      <c r="F263" s="721">
        <v>1</v>
      </c>
      <c r="G263" s="722" t="s">
        <v>3370</v>
      </c>
      <c r="H263" s="722">
        <v>2048588</v>
      </c>
      <c r="I263" s="724">
        <v>44216</v>
      </c>
      <c r="K263" s="722">
        <v>2256</v>
      </c>
      <c r="N263" s="722" t="str">
        <f t="shared" si="4"/>
        <v>F113310103554</v>
      </c>
    </row>
    <row r="264" spans="1:14" x14ac:dyDescent="0.15">
      <c r="A264" s="723" t="s">
        <v>3371</v>
      </c>
      <c r="B264" s="720" t="s">
        <v>2869</v>
      </c>
      <c r="C264" s="721" t="s">
        <v>390</v>
      </c>
      <c r="D264" s="721" t="s">
        <v>2840</v>
      </c>
      <c r="E264" s="721">
        <v>13</v>
      </c>
      <c r="F264" s="721">
        <v>1</v>
      </c>
      <c r="G264" s="722" t="s">
        <v>3372</v>
      </c>
      <c r="H264" s="722">
        <v>1710021</v>
      </c>
      <c r="I264" s="724">
        <v>44216</v>
      </c>
      <c r="K264" s="722">
        <v>2257</v>
      </c>
      <c r="N264" s="722" t="str">
        <f t="shared" si="4"/>
        <v>F113310103563</v>
      </c>
    </row>
    <row r="265" spans="1:14" x14ac:dyDescent="0.15">
      <c r="A265" s="723" t="s">
        <v>3373</v>
      </c>
      <c r="B265" s="720" t="s">
        <v>2869</v>
      </c>
      <c r="C265" s="721" t="s">
        <v>391</v>
      </c>
      <c r="D265" s="721" t="s">
        <v>2840</v>
      </c>
      <c r="E265" s="721">
        <v>13</v>
      </c>
      <c r="F265" s="721">
        <v>1</v>
      </c>
      <c r="G265" s="722" t="s">
        <v>3374</v>
      </c>
      <c r="H265" s="722">
        <v>1418602</v>
      </c>
      <c r="I265" s="724">
        <v>44216</v>
      </c>
      <c r="K265" s="722">
        <v>2258</v>
      </c>
      <c r="N265" s="722" t="str">
        <f t="shared" si="4"/>
        <v>F113310103572</v>
      </c>
    </row>
    <row r="266" spans="1:14" x14ac:dyDescent="0.15">
      <c r="A266" s="723" t="s">
        <v>3375</v>
      </c>
      <c r="B266" s="720" t="s">
        <v>2869</v>
      </c>
      <c r="C266" s="721" t="s">
        <v>394</v>
      </c>
      <c r="D266" s="721" t="s">
        <v>2840</v>
      </c>
      <c r="E266" s="721">
        <v>13</v>
      </c>
      <c r="F266" s="721">
        <v>1</v>
      </c>
      <c r="G266" s="722" t="s">
        <v>3376</v>
      </c>
      <c r="H266" s="722">
        <v>1698050</v>
      </c>
      <c r="I266" s="724">
        <v>44216</v>
      </c>
      <c r="K266" s="722">
        <v>2259</v>
      </c>
      <c r="N266" s="722" t="str">
        <f t="shared" si="4"/>
        <v>F113310103581</v>
      </c>
    </row>
    <row r="267" spans="1:14" x14ac:dyDescent="0.15">
      <c r="A267" s="723" t="s">
        <v>3377</v>
      </c>
      <c r="B267" s="720" t="s">
        <v>2869</v>
      </c>
      <c r="C267" s="721" t="s">
        <v>299</v>
      </c>
      <c r="D267" s="721" t="s">
        <v>2840</v>
      </c>
      <c r="E267" s="721">
        <v>13</v>
      </c>
      <c r="F267" s="721">
        <v>1</v>
      </c>
      <c r="G267" s="722" t="s">
        <v>3378</v>
      </c>
      <c r="H267" s="722">
        <v>1120003</v>
      </c>
      <c r="I267" s="724">
        <v>44216</v>
      </c>
      <c r="K267" s="722">
        <v>2260</v>
      </c>
      <c r="N267" s="722" t="str">
        <f t="shared" si="4"/>
        <v>F113310103590</v>
      </c>
    </row>
    <row r="268" spans="1:14" x14ac:dyDescent="0.15">
      <c r="A268" s="723" t="s">
        <v>3379</v>
      </c>
      <c r="B268" s="720" t="s">
        <v>2869</v>
      </c>
      <c r="C268" s="721" t="s">
        <v>289</v>
      </c>
      <c r="D268" s="721" t="s">
        <v>2840</v>
      </c>
      <c r="E268" s="721">
        <v>13</v>
      </c>
      <c r="F268" s="721">
        <v>1</v>
      </c>
      <c r="G268" s="722" t="s">
        <v>3380</v>
      </c>
      <c r="H268" s="722">
        <v>1620052</v>
      </c>
      <c r="I268" s="724">
        <v>44216</v>
      </c>
      <c r="K268" s="722">
        <v>2261</v>
      </c>
      <c r="N268" s="722" t="str">
        <f t="shared" si="4"/>
        <v>F113310103607</v>
      </c>
    </row>
    <row r="269" spans="1:14" x14ac:dyDescent="0.15">
      <c r="A269" s="723" t="s">
        <v>3381</v>
      </c>
      <c r="B269" s="720" t="s">
        <v>2869</v>
      </c>
      <c r="C269" s="721" t="s">
        <v>3382</v>
      </c>
      <c r="D269" s="721" t="s">
        <v>2840</v>
      </c>
      <c r="E269" s="721">
        <v>13</v>
      </c>
      <c r="F269" s="721">
        <v>1</v>
      </c>
      <c r="G269" s="722" t="s">
        <v>3383</v>
      </c>
      <c r="H269" s="722">
        <v>1036117</v>
      </c>
      <c r="I269" s="724">
        <v>44216</v>
      </c>
      <c r="K269" s="722">
        <v>2292</v>
      </c>
      <c r="N269" s="722" t="str">
        <f t="shared" si="4"/>
        <v>F113310103643</v>
      </c>
    </row>
    <row r="270" spans="1:14" x14ac:dyDescent="0.15">
      <c r="A270" s="723" t="s">
        <v>3384</v>
      </c>
      <c r="B270" s="720" t="s">
        <v>2869</v>
      </c>
      <c r="C270" s="721" t="s">
        <v>2742</v>
      </c>
      <c r="D270" s="721" t="s">
        <v>2840</v>
      </c>
      <c r="E270" s="721">
        <v>13</v>
      </c>
      <c r="F270" s="721">
        <v>1</v>
      </c>
      <c r="G270" s="722" t="s">
        <v>3385</v>
      </c>
      <c r="H270" s="722">
        <v>1600023</v>
      </c>
      <c r="I270" s="724">
        <v>44216</v>
      </c>
      <c r="K270" s="722">
        <v>2293</v>
      </c>
      <c r="N270" s="722" t="str">
        <f t="shared" si="4"/>
        <v>F113310103652</v>
      </c>
    </row>
    <row r="271" spans="1:14" x14ac:dyDescent="0.15">
      <c r="A271" s="723" t="s">
        <v>3386</v>
      </c>
      <c r="B271" s="720" t="s">
        <v>2869</v>
      </c>
      <c r="C271" s="721" t="s">
        <v>303</v>
      </c>
      <c r="D271" s="721" t="s">
        <v>2840</v>
      </c>
      <c r="E271" s="721">
        <v>13</v>
      </c>
      <c r="F271" s="721">
        <v>1</v>
      </c>
      <c r="G271" s="722" t="s">
        <v>3387</v>
      </c>
      <c r="H271" s="722">
        <v>2068511</v>
      </c>
      <c r="I271" s="724">
        <v>44216</v>
      </c>
      <c r="K271" s="722">
        <v>2295</v>
      </c>
      <c r="N271" s="722" t="str">
        <f t="shared" si="4"/>
        <v>F113310103670</v>
      </c>
    </row>
    <row r="272" spans="1:14" x14ac:dyDescent="0.15">
      <c r="A272" s="723" t="s">
        <v>3388</v>
      </c>
      <c r="B272" s="720" t="s">
        <v>2869</v>
      </c>
      <c r="C272" s="721" t="s">
        <v>281</v>
      </c>
      <c r="D272" s="721" t="s">
        <v>2840</v>
      </c>
      <c r="E272" s="721">
        <v>13</v>
      </c>
      <c r="F272" s="721">
        <v>1</v>
      </c>
      <c r="G272" s="722" t="s">
        <v>3389</v>
      </c>
      <c r="H272" s="722">
        <v>1800022</v>
      </c>
      <c r="I272" s="724">
        <v>44216</v>
      </c>
      <c r="K272" s="722">
        <v>2296</v>
      </c>
      <c r="N272" s="722" t="str">
        <f t="shared" si="4"/>
        <v>F113310103689</v>
      </c>
    </row>
    <row r="273" spans="1:14" x14ac:dyDescent="0.15">
      <c r="A273" s="723" t="s">
        <v>3390</v>
      </c>
      <c r="B273" s="720" t="s">
        <v>2869</v>
      </c>
      <c r="C273" s="721" t="s">
        <v>284</v>
      </c>
      <c r="D273" s="721" t="s">
        <v>2840</v>
      </c>
      <c r="E273" s="721">
        <v>13</v>
      </c>
      <c r="F273" s="721">
        <v>1</v>
      </c>
      <c r="G273" s="722" t="s">
        <v>3391</v>
      </c>
      <c r="H273" s="722">
        <v>1940294</v>
      </c>
      <c r="I273" s="724">
        <v>44216</v>
      </c>
      <c r="K273" s="722">
        <v>2297</v>
      </c>
      <c r="N273" s="722" t="str">
        <f t="shared" si="4"/>
        <v>F113310103698</v>
      </c>
    </row>
    <row r="274" spans="1:14" x14ac:dyDescent="0.15">
      <c r="A274" s="723" t="s">
        <v>3392</v>
      </c>
      <c r="B274" s="720" t="s">
        <v>2869</v>
      </c>
      <c r="C274" s="721" t="s">
        <v>293</v>
      </c>
      <c r="D274" s="721" t="s">
        <v>2840</v>
      </c>
      <c r="E274" s="721">
        <v>13</v>
      </c>
      <c r="F274" s="721">
        <v>1</v>
      </c>
      <c r="G274" s="722" t="s">
        <v>3393</v>
      </c>
      <c r="H274" s="722">
        <v>1900004</v>
      </c>
      <c r="I274" s="724">
        <v>44216</v>
      </c>
      <c r="K274" s="722">
        <v>2298</v>
      </c>
      <c r="N274" s="722" t="str">
        <f t="shared" si="4"/>
        <v>F113310103705</v>
      </c>
    </row>
    <row r="275" spans="1:14" x14ac:dyDescent="0.15">
      <c r="A275" s="723" t="s">
        <v>3394</v>
      </c>
      <c r="B275" s="720" t="s">
        <v>2869</v>
      </c>
      <c r="C275" s="721" t="s">
        <v>298</v>
      </c>
      <c r="D275" s="721" t="s">
        <v>2840</v>
      </c>
      <c r="E275" s="721">
        <v>13</v>
      </c>
      <c r="F275" s="721">
        <v>1</v>
      </c>
      <c r="G275" s="722" t="s">
        <v>3395</v>
      </c>
      <c r="H275" s="722">
        <v>1818585</v>
      </c>
      <c r="I275" s="724">
        <v>44216</v>
      </c>
      <c r="K275" s="722">
        <v>2299</v>
      </c>
      <c r="N275" s="722" t="str">
        <f t="shared" si="4"/>
        <v>F113310103714</v>
      </c>
    </row>
    <row r="276" spans="1:14" x14ac:dyDescent="0.15">
      <c r="A276" s="723" t="s">
        <v>3396</v>
      </c>
      <c r="B276" s="720" t="s">
        <v>2869</v>
      </c>
      <c r="C276" s="721" t="s">
        <v>314</v>
      </c>
      <c r="D276" s="721" t="s">
        <v>2840</v>
      </c>
      <c r="E276" s="721">
        <v>13</v>
      </c>
      <c r="F276" s="721">
        <v>1</v>
      </c>
      <c r="G276" s="722" t="s">
        <v>3397</v>
      </c>
      <c r="H276" s="722">
        <v>1828525</v>
      </c>
      <c r="I276" s="724">
        <v>44216</v>
      </c>
      <c r="K276" s="722">
        <v>2300</v>
      </c>
      <c r="N276" s="722" t="str">
        <f t="shared" si="4"/>
        <v>F113310103723</v>
      </c>
    </row>
    <row r="277" spans="1:14" x14ac:dyDescent="0.15">
      <c r="A277" s="723" t="s">
        <v>3398</v>
      </c>
      <c r="B277" s="720" t="s">
        <v>2869</v>
      </c>
      <c r="C277" s="721" t="s">
        <v>316</v>
      </c>
      <c r="D277" s="721" t="s">
        <v>2840</v>
      </c>
      <c r="E277" s="721">
        <v>13</v>
      </c>
      <c r="F277" s="721">
        <v>1</v>
      </c>
      <c r="G277" s="722" t="s">
        <v>3399</v>
      </c>
      <c r="H277" s="722">
        <v>1808633</v>
      </c>
      <c r="I277" s="724">
        <v>44216</v>
      </c>
      <c r="K277" s="722">
        <v>2301</v>
      </c>
      <c r="N277" s="722" t="str">
        <f t="shared" si="4"/>
        <v>F113310103732</v>
      </c>
    </row>
    <row r="278" spans="1:14" x14ac:dyDescent="0.15">
      <c r="A278" s="723" t="s">
        <v>3400</v>
      </c>
      <c r="B278" s="720" t="s">
        <v>2869</v>
      </c>
      <c r="C278" s="721" t="s">
        <v>328</v>
      </c>
      <c r="D278" s="721" t="s">
        <v>2840</v>
      </c>
      <c r="E278" s="721">
        <v>13</v>
      </c>
      <c r="F278" s="721">
        <v>1</v>
      </c>
      <c r="G278" s="722" t="s">
        <v>3401</v>
      </c>
      <c r="H278" s="722">
        <v>1948610</v>
      </c>
      <c r="I278" s="724">
        <v>44216</v>
      </c>
      <c r="K278" s="722">
        <v>2302</v>
      </c>
      <c r="N278" s="722" t="str">
        <f t="shared" si="4"/>
        <v>F113310103741</v>
      </c>
    </row>
    <row r="279" spans="1:14" x14ac:dyDescent="0.15">
      <c r="A279" s="723" t="s">
        <v>3402</v>
      </c>
      <c r="B279" s="720" t="s">
        <v>2869</v>
      </c>
      <c r="C279" s="721" t="s">
        <v>331</v>
      </c>
      <c r="D279" s="721" t="s">
        <v>2840</v>
      </c>
      <c r="E279" s="721">
        <v>13</v>
      </c>
      <c r="F279" s="721">
        <v>1</v>
      </c>
      <c r="G279" s="722" t="s">
        <v>3403</v>
      </c>
      <c r="H279" s="722">
        <v>1878577</v>
      </c>
      <c r="I279" s="724">
        <v>44216</v>
      </c>
      <c r="K279" s="722">
        <v>2303</v>
      </c>
      <c r="N279" s="722" t="str">
        <f t="shared" si="4"/>
        <v>F113310103750</v>
      </c>
    </row>
    <row r="280" spans="1:14" x14ac:dyDescent="0.15">
      <c r="A280" s="723" t="s">
        <v>3404</v>
      </c>
      <c r="B280" s="720" t="s">
        <v>2869</v>
      </c>
      <c r="C280" s="721" t="s">
        <v>332</v>
      </c>
      <c r="D280" s="721" t="s">
        <v>2840</v>
      </c>
      <c r="E280" s="721">
        <v>13</v>
      </c>
      <c r="F280" s="721">
        <v>1</v>
      </c>
      <c r="G280" s="722" t="s">
        <v>3405</v>
      </c>
      <c r="H280" s="722">
        <v>1738605</v>
      </c>
      <c r="I280" s="724">
        <v>44216</v>
      </c>
      <c r="K280" s="722">
        <v>2304</v>
      </c>
      <c r="N280" s="722" t="str">
        <f t="shared" si="4"/>
        <v>F113310103769</v>
      </c>
    </row>
    <row r="281" spans="1:14" x14ac:dyDescent="0.15">
      <c r="A281" s="723" t="s">
        <v>3406</v>
      </c>
      <c r="B281" s="720" t="s">
        <v>2869</v>
      </c>
      <c r="C281" s="721" t="s">
        <v>342</v>
      </c>
      <c r="D281" s="721" t="s">
        <v>2840</v>
      </c>
      <c r="E281" s="721">
        <v>13</v>
      </c>
      <c r="F281" s="721">
        <v>1</v>
      </c>
      <c r="G281" s="722" t="s">
        <v>3407</v>
      </c>
      <c r="H281" s="722">
        <v>1850021</v>
      </c>
      <c r="I281" s="724">
        <v>44216</v>
      </c>
      <c r="K281" s="722">
        <v>2305</v>
      </c>
      <c r="N281" s="722" t="str">
        <f t="shared" si="4"/>
        <v>F113310103778</v>
      </c>
    </row>
    <row r="282" spans="1:14" x14ac:dyDescent="0.15">
      <c r="A282" s="723" t="s">
        <v>3408</v>
      </c>
      <c r="B282" s="720" t="s">
        <v>2869</v>
      </c>
      <c r="C282" s="721" t="s">
        <v>349</v>
      </c>
      <c r="D282" s="721" t="s">
        <v>2840</v>
      </c>
      <c r="E282" s="721">
        <v>13</v>
      </c>
      <c r="F282" s="721">
        <v>1</v>
      </c>
      <c r="G282" s="722" t="s">
        <v>3409</v>
      </c>
      <c r="H282" s="722">
        <v>1868668</v>
      </c>
      <c r="I282" s="724">
        <v>44216</v>
      </c>
      <c r="K282" s="722">
        <v>2306</v>
      </c>
      <c r="N282" s="722" t="str">
        <f t="shared" si="4"/>
        <v>F113310103787</v>
      </c>
    </row>
    <row r="283" spans="1:14" x14ac:dyDescent="0.15">
      <c r="A283" s="723" t="s">
        <v>3410</v>
      </c>
      <c r="B283" s="720" t="s">
        <v>2869</v>
      </c>
      <c r="C283" s="721" t="s">
        <v>350</v>
      </c>
      <c r="D283" s="721" t="s">
        <v>2840</v>
      </c>
      <c r="E283" s="721">
        <v>13</v>
      </c>
      <c r="F283" s="721">
        <v>1</v>
      </c>
      <c r="G283" s="722" t="s">
        <v>3411</v>
      </c>
      <c r="H283" s="722">
        <v>1810015</v>
      </c>
      <c r="I283" s="724">
        <v>44216</v>
      </c>
      <c r="K283" s="722">
        <v>2307</v>
      </c>
      <c r="N283" s="722" t="str">
        <f t="shared" si="4"/>
        <v>F113310103796</v>
      </c>
    </row>
    <row r="284" spans="1:14" x14ac:dyDescent="0.15">
      <c r="A284" s="723" t="s">
        <v>3412</v>
      </c>
      <c r="B284" s="720" t="s">
        <v>2869</v>
      </c>
      <c r="C284" s="721" t="s">
        <v>353</v>
      </c>
      <c r="D284" s="721" t="s">
        <v>2840</v>
      </c>
      <c r="E284" s="721">
        <v>13</v>
      </c>
      <c r="F284" s="721">
        <v>1</v>
      </c>
      <c r="G284" s="722" t="s">
        <v>3413</v>
      </c>
      <c r="H284" s="722">
        <v>1920992</v>
      </c>
      <c r="I284" s="724">
        <v>44216</v>
      </c>
      <c r="K284" s="722">
        <v>2308</v>
      </c>
      <c r="N284" s="722" t="str">
        <f t="shared" si="4"/>
        <v>F113310103803</v>
      </c>
    </row>
    <row r="285" spans="1:14" x14ac:dyDescent="0.15">
      <c r="A285" s="723" t="s">
        <v>3414</v>
      </c>
      <c r="B285" s="720" t="s">
        <v>2869</v>
      </c>
      <c r="C285" s="721" t="s">
        <v>362</v>
      </c>
      <c r="D285" s="721" t="s">
        <v>2840</v>
      </c>
      <c r="E285" s="721">
        <v>13</v>
      </c>
      <c r="F285" s="721">
        <v>1</v>
      </c>
      <c r="G285" s="722" t="s">
        <v>3415</v>
      </c>
      <c r="H285" s="722">
        <v>1820003</v>
      </c>
      <c r="I285" s="724">
        <v>44216</v>
      </c>
      <c r="K285" s="722">
        <v>2309</v>
      </c>
      <c r="N285" s="722" t="str">
        <f t="shared" si="4"/>
        <v>F113310103812</v>
      </c>
    </row>
    <row r="286" spans="1:14" x14ac:dyDescent="0.15">
      <c r="A286" s="723" t="s">
        <v>3416</v>
      </c>
      <c r="B286" s="720" t="s">
        <v>2869</v>
      </c>
      <c r="C286" s="721" t="s">
        <v>369</v>
      </c>
      <c r="D286" s="721" t="s">
        <v>2840</v>
      </c>
      <c r="E286" s="721">
        <v>13</v>
      </c>
      <c r="F286" s="721">
        <v>1</v>
      </c>
      <c r="G286" s="722" t="s">
        <v>3417</v>
      </c>
      <c r="H286" s="722">
        <v>1800023</v>
      </c>
      <c r="I286" s="724">
        <v>44216</v>
      </c>
      <c r="K286" s="722">
        <v>2310</v>
      </c>
      <c r="N286" s="722" t="str">
        <f t="shared" si="4"/>
        <v>F113310103821</v>
      </c>
    </row>
    <row r="287" spans="1:14" x14ac:dyDescent="0.15">
      <c r="A287" s="723" t="s">
        <v>3418</v>
      </c>
      <c r="B287" s="720" t="s">
        <v>2869</v>
      </c>
      <c r="C287" s="721" t="s">
        <v>382</v>
      </c>
      <c r="D287" s="721" t="s">
        <v>2840</v>
      </c>
      <c r="E287" s="721">
        <v>13</v>
      </c>
      <c r="F287" s="721">
        <v>1</v>
      </c>
      <c r="G287" s="722" t="s">
        <v>3419</v>
      </c>
      <c r="H287" s="722">
        <v>1358181</v>
      </c>
      <c r="I287" s="724">
        <v>44216</v>
      </c>
      <c r="K287" s="722">
        <v>2311</v>
      </c>
      <c r="N287" s="722" t="str">
        <f t="shared" si="4"/>
        <v>F113310103830</v>
      </c>
    </row>
    <row r="288" spans="1:14" x14ac:dyDescent="0.15">
      <c r="A288" s="723" t="s">
        <v>3420</v>
      </c>
      <c r="B288" s="720" t="s">
        <v>2869</v>
      </c>
      <c r="C288" s="721" t="s">
        <v>384</v>
      </c>
      <c r="D288" s="721" t="s">
        <v>2840</v>
      </c>
      <c r="E288" s="721">
        <v>13</v>
      </c>
      <c r="F288" s="721">
        <v>1</v>
      </c>
      <c r="G288" s="722" t="s">
        <v>3421</v>
      </c>
      <c r="H288" s="722">
        <v>1878505</v>
      </c>
      <c r="I288" s="724">
        <v>44216</v>
      </c>
      <c r="K288" s="722">
        <v>2312</v>
      </c>
      <c r="N288" s="722" t="str">
        <f t="shared" si="4"/>
        <v>F113310103849</v>
      </c>
    </row>
    <row r="289" spans="1:14" x14ac:dyDescent="0.15">
      <c r="A289" s="723" t="s">
        <v>3422</v>
      </c>
      <c r="B289" s="720" t="s">
        <v>2869</v>
      </c>
      <c r="C289" s="721" t="s">
        <v>388</v>
      </c>
      <c r="D289" s="721" t="s">
        <v>2840</v>
      </c>
      <c r="E289" s="721">
        <v>13</v>
      </c>
      <c r="F289" s="721">
        <v>1</v>
      </c>
      <c r="G289" s="722" t="s">
        <v>3423</v>
      </c>
      <c r="H289" s="722">
        <v>1918506</v>
      </c>
      <c r="I289" s="724">
        <v>44216</v>
      </c>
      <c r="K289" s="722">
        <v>2313</v>
      </c>
      <c r="N289" s="722" t="str">
        <f t="shared" si="4"/>
        <v>F113310103858</v>
      </c>
    </row>
    <row r="290" spans="1:14" x14ac:dyDescent="0.15">
      <c r="A290" s="723" t="s">
        <v>3424</v>
      </c>
      <c r="B290" s="720" t="s">
        <v>2869</v>
      </c>
      <c r="C290" s="721" t="s">
        <v>393</v>
      </c>
      <c r="D290" s="721" t="s">
        <v>2840</v>
      </c>
      <c r="E290" s="721">
        <v>13</v>
      </c>
      <c r="F290" s="721">
        <v>1</v>
      </c>
      <c r="G290" s="722" t="s">
        <v>3425</v>
      </c>
      <c r="H290" s="722">
        <v>1958585</v>
      </c>
      <c r="I290" s="724">
        <v>44216</v>
      </c>
      <c r="K290" s="722">
        <v>2314</v>
      </c>
      <c r="N290" s="722" t="str">
        <f t="shared" si="4"/>
        <v>F113310103867</v>
      </c>
    </row>
    <row r="291" spans="1:14" x14ac:dyDescent="0.15">
      <c r="A291" s="723" t="s">
        <v>3426</v>
      </c>
      <c r="B291" s="720" t="s">
        <v>2869</v>
      </c>
      <c r="C291" s="721" t="s">
        <v>292</v>
      </c>
      <c r="D291" s="721" t="s">
        <v>2840</v>
      </c>
      <c r="E291" s="721">
        <v>13</v>
      </c>
      <c r="F291" s="721">
        <v>1</v>
      </c>
      <c r="G291" s="722" t="s">
        <v>3427</v>
      </c>
      <c r="H291" s="722">
        <v>1810004</v>
      </c>
      <c r="I291" s="724">
        <v>44216</v>
      </c>
      <c r="K291" s="722">
        <v>2315</v>
      </c>
      <c r="N291" s="722" t="str">
        <f t="shared" si="4"/>
        <v>F113310103876</v>
      </c>
    </row>
    <row r="292" spans="1:14" x14ac:dyDescent="0.15">
      <c r="A292" s="723" t="s">
        <v>3428</v>
      </c>
      <c r="B292" s="720" t="s">
        <v>2869</v>
      </c>
      <c r="C292" s="721" t="s">
        <v>322</v>
      </c>
      <c r="D292" s="721" t="s">
        <v>2840</v>
      </c>
      <c r="E292" s="721">
        <v>13</v>
      </c>
      <c r="F292" s="721">
        <v>1</v>
      </c>
      <c r="G292" s="722" t="s">
        <v>3429</v>
      </c>
      <c r="H292" s="722">
        <v>1928577</v>
      </c>
      <c r="I292" s="724">
        <v>44216</v>
      </c>
      <c r="K292" s="722">
        <v>2316</v>
      </c>
      <c r="N292" s="722" t="str">
        <f t="shared" si="4"/>
        <v>F113310103885</v>
      </c>
    </row>
    <row r="293" spans="1:14" x14ac:dyDescent="0.15">
      <c r="A293" s="723" t="s">
        <v>3430</v>
      </c>
      <c r="B293" s="720" t="s">
        <v>2869</v>
      </c>
      <c r="C293" s="721" t="s">
        <v>374</v>
      </c>
      <c r="D293" s="721" t="s">
        <v>2840</v>
      </c>
      <c r="E293" s="721">
        <v>13</v>
      </c>
      <c r="F293" s="721">
        <v>1</v>
      </c>
      <c r="G293" s="722" t="s">
        <v>3431</v>
      </c>
      <c r="H293" s="722">
        <v>1920986</v>
      </c>
      <c r="I293" s="724">
        <v>44216</v>
      </c>
      <c r="K293" s="722">
        <v>2317</v>
      </c>
      <c r="N293" s="722" t="str">
        <f t="shared" si="4"/>
        <v>F113310103894</v>
      </c>
    </row>
    <row r="294" spans="1:14" x14ac:dyDescent="0.15">
      <c r="A294" s="723" t="s">
        <v>3432</v>
      </c>
      <c r="B294" s="720" t="s">
        <v>2869</v>
      </c>
      <c r="C294" s="721" t="s">
        <v>343</v>
      </c>
      <c r="D294" s="721" t="s">
        <v>2840</v>
      </c>
      <c r="E294" s="721">
        <v>13</v>
      </c>
      <c r="F294" s="721">
        <v>1</v>
      </c>
      <c r="G294" s="722" t="s">
        <v>3433</v>
      </c>
      <c r="H294" s="722">
        <v>1920914</v>
      </c>
      <c r="I294" s="724">
        <v>44216</v>
      </c>
      <c r="K294" s="722">
        <v>2319</v>
      </c>
      <c r="N294" s="722" t="str">
        <f t="shared" si="4"/>
        <v>F113310103901</v>
      </c>
    </row>
    <row r="295" spans="1:14" x14ac:dyDescent="0.15">
      <c r="A295" s="723" t="s">
        <v>3434</v>
      </c>
      <c r="B295" s="720" t="s">
        <v>2869</v>
      </c>
      <c r="C295" s="721" t="s">
        <v>372</v>
      </c>
      <c r="D295" s="721" t="s">
        <v>2840</v>
      </c>
      <c r="E295" s="721">
        <v>13</v>
      </c>
      <c r="F295" s="721">
        <v>1</v>
      </c>
      <c r="G295" s="722" t="s">
        <v>3435</v>
      </c>
      <c r="H295" s="722">
        <v>1500012</v>
      </c>
      <c r="I295" s="724">
        <v>44216</v>
      </c>
      <c r="K295" s="722">
        <v>2320</v>
      </c>
      <c r="N295" s="722" t="str">
        <f t="shared" si="4"/>
        <v>F113310103910</v>
      </c>
    </row>
    <row r="296" spans="1:14" x14ac:dyDescent="0.15">
      <c r="A296" s="723" t="s">
        <v>3436</v>
      </c>
      <c r="B296" s="720" t="s">
        <v>2869</v>
      </c>
      <c r="C296" s="721" t="s">
        <v>296</v>
      </c>
      <c r="D296" s="721" t="s">
        <v>2840</v>
      </c>
      <c r="E296" s="721">
        <v>13</v>
      </c>
      <c r="F296" s="721">
        <v>1</v>
      </c>
      <c r="G296" s="722" t="s">
        <v>3437</v>
      </c>
      <c r="H296" s="722">
        <v>2060032</v>
      </c>
      <c r="I296" s="724">
        <v>44216</v>
      </c>
      <c r="K296" s="722">
        <v>2321</v>
      </c>
      <c r="N296" s="722" t="str">
        <f t="shared" si="4"/>
        <v>F113310103929</v>
      </c>
    </row>
    <row r="297" spans="1:14" x14ac:dyDescent="0.15">
      <c r="A297" s="723" t="s">
        <v>3438</v>
      </c>
      <c r="B297" s="720" t="s">
        <v>2869</v>
      </c>
      <c r="C297" s="721" t="s">
        <v>327</v>
      </c>
      <c r="D297" s="721" t="s">
        <v>2840</v>
      </c>
      <c r="E297" s="721">
        <v>13</v>
      </c>
      <c r="F297" s="721">
        <v>1</v>
      </c>
      <c r="G297" s="722" t="s">
        <v>3439</v>
      </c>
      <c r="H297" s="722">
        <v>2060022</v>
      </c>
      <c r="I297" s="724">
        <v>44216</v>
      </c>
      <c r="K297" s="722">
        <v>2322</v>
      </c>
      <c r="N297" s="722" t="str">
        <f t="shared" si="4"/>
        <v>F113310103938</v>
      </c>
    </row>
    <row r="298" spans="1:14" x14ac:dyDescent="0.15">
      <c r="A298" s="723" t="s">
        <v>3440</v>
      </c>
      <c r="B298" s="720" t="s">
        <v>2869</v>
      </c>
      <c r="C298" s="721" t="s">
        <v>2160</v>
      </c>
      <c r="D298" s="721" t="s">
        <v>2840</v>
      </c>
      <c r="E298" s="721">
        <v>13</v>
      </c>
      <c r="F298" s="721">
        <v>1</v>
      </c>
      <c r="G298" s="722" t="s">
        <v>3441</v>
      </c>
      <c r="H298" s="722">
        <v>1920011</v>
      </c>
      <c r="I298" s="724">
        <v>44216</v>
      </c>
      <c r="K298" s="722">
        <v>2323</v>
      </c>
      <c r="N298" s="722" t="str">
        <f t="shared" si="4"/>
        <v>F113310103947</v>
      </c>
    </row>
    <row r="299" spans="1:14" x14ac:dyDescent="0.15">
      <c r="A299" s="723" t="s">
        <v>3442</v>
      </c>
      <c r="B299" s="720" t="s">
        <v>2869</v>
      </c>
      <c r="C299" s="721" t="s">
        <v>287</v>
      </c>
      <c r="D299" s="721" t="s">
        <v>2840</v>
      </c>
      <c r="E299" s="721">
        <v>13</v>
      </c>
      <c r="F299" s="721">
        <v>1</v>
      </c>
      <c r="G299" s="722" t="s">
        <v>3443</v>
      </c>
      <c r="H299" s="722">
        <v>1878578</v>
      </c>
      <c r="I299" s="724">
        <v>44216</v>
      </c>
      <c r="K299" s="722">
        <v>2324</v>
      </c>
      <c r="N299" s="722" t="str">
        <f t="shared" si="4"/>
        <v>F113310103956</v>
      </c>
    </row>
    <row r="300" spans="1:14" x14ac:dyDescent="0.15">
      <c r="A300" s="723" t="s">
        <v>3444</v>
      </c>
      <c r="B300" s="720" t="s">
        <v>2869</v>
      </c>
      <c r="C300" s="721" t="s">
        <v>357</v>
      </c>
      <c r="D300" s="721" t="s">
        <v>2840</v>
      </c>
      <c r="E300" s="721">
        <v>13</v>
      </c>
      <c r="F300" s="721">
        <v>1</v>
      </c>
      <c r="G300" s="722" t="s">
        <v>3445</v>
      </c>
      <c r="H300" s="722">
        <v>1618556</v>
      </c>
      <c r="I300" s="724">
        <v>44216</v>
      </c>
      <c r="K300" s="722">
        <v>2326</v>
      </c>
      <c r="N300" s="722" t="str">
        <f t="shared" si="4"/>
        <v>F113310103965</v>
      </c>
    </row>
    <row r="301" spans="1:14" x14ac:dyDescent="0.15">
      <c r="A301" s="723" t="s">
        <v>4503</v>
      </c>
      <c r="B301" s="720" t="s">
        <v>2869</v>
      </c>
      <c r="C301" s="721" t="s">
        <v>705</v>
      </c>
      <c r="D301" s="721" t="s">
        <v>2840</v>
      </c>
      <c r="E301" s="721">
        <v>13</v>
      </c>
      <c r="F301" s="721">
        <v>1</v>
      </c>
      <c r="G301" s="722" t="s">
        <v>3447</v>
      </c>
      <c r="H301" s="722">
        <v>1010061</v>
      </c>
      <c r="I301" s="724">
        <v>44216</v>
      </c>
      <c r="K301" s="722">
        <v>2327</v>
      </c>
      <c r="N301" s="722" t="str">
        <f t="shared" si="4"/>
        <v>F113310103974</v>
      </c>
    </row>
    <row r="302" spans="1:14" x14ac:dyDescent="0.15">
      <c r="A302" s="723" t="s">
        <v>3448</v>
      </c>
      <c r="B302" s="720" t="s">
        <v>2869</v>
      </c>
      <c r="C302" s="721" t="s">
        <v>703</v>
      </c>
      <c r="D302" s="721" t="s">
        <v>2840</v>
      </c>
      <c r="E302" s="721">
        <v>13</v>
      </c>
      <c r="F302" s="721">
        <v>1</v>
      </c>
      <c r="G302" s="722" t="s">
        <v>3449</v>
      </c>
      <c r="H302" s="722">
        <v>1010062</v>
      </c>
      <c r="I302" s="724">
        <v>44216</v>
      </c>
      <c r="K302" s="722">
        <v>2328</v>
      </c>
      <c r="N302" s="722" t="str">
        <f t="shared" si="4"/>
        <v>F113310103983</v>
      </c>
    </row>
    <row r="303" spans="1:14" x14ac:dyDescent="0.15">
      <c r="A303" s="723" t="s">
        <v>3450</v>
      </c>
      <c r="B303" s="720" t="s">
        <v>2869</v>
      </c>
      <c r="C303" s="721" t="s">
        <v>313</v>
      </c>
      <c r="D303" s="721" t="s">
        <v>2840</v>
      </c>
      <c r="E303" s="721">
        <v>13</v>
      </c>
      <c r="F303" s="721">
        <v>1</v>
      </c>
      <c r="G303" s="722" t="s">
        <v>3451</v>
      </c>
      <c r="H303" s="722">
        <v>1870032</v>
      </c>
      <c r="I303" s="724">
        <v>44216</v>
      </c>
      <c r="K303" s="722">
        <v>2329</v>
      </c>
      <c r="N303" s="722" t="str">
        <f t="shared" si="4"/>
        <v>F113310103992</v>
      </c>
    </row>
    <row r="304" spans="1:14" x14ac:dyDescent="0.15">
      <c r="A304" s="723" t="s">
        <v>3452</v>
      </c>
      <c r="B304" s="720" t="s">
        <v>2869</v>
      </c>
      <c r="C304" s="721" t="s">
        <v>338</v>
      </c>
      <c r="D304" s="721" t="s">
        <v>2840</v>
      </c>
      <c r="E304" s="721">
        <v>13</v>
      </c>
      <c r="F304" s="721">
        <v>1</v>
      </c>
      <c r="G304" s="722" t="s">
        <v>3453</v>
      </c>
      <c r="H304" s="722">
        <v>1418648</v>
      </c>
      <c r="I304" s="724">
        <v>44216</v>
      </c>
      <c r="K304" s="722">
        <v>2330</v>
      </c>
      <c r="N304" s="722" t="str">
        <f t="shared" si="4"/>
        <v>F113310104009</v>
      </c>
    </row>
    <row r="305" spans="1:14" x14ac:dyDescent="0.15">
      <c r="A305" s="723" t="s">
        <v>3454</v>
      </c>
      <c r="B305" s="720" t="s">
        <v>2869</v>
      </c>
      <c r="C305" s="721" t="s">
        <v>351</v>
      </c>
      <c r="D305" s="721" t="s">
        <v>2840</v>
      </c>
      <c r="E305" s="721">
        <v>13</v>
      </c>
      <c r="F305" s="721">
        <v>1</v>
      </c>
      <c r="G305" s="722" t="s">
        <v>3455</v>
      </c>
      <c r="H305" s="722">
        <v>1248530</v>
      </c>
      <c r="I305" s="724">
        <v>44216</v>
      </c>
      <c r="K305" s="722">
        <v>2331</v>
      </c>
      <c r="N305" s="722" t="str">
        <f t="shared" si="4"/>
        <v>F113310104018</v>
      </c>
    </row>
    <row r="306" spans="1:14" x14ac:dyDescent="0.15">
      <c r="A306" s="723" t="s">
        <v>3456</v>
      </c>
      <c r="B306" s="720" t="s">
        <v>2869</v>
      </c>
      <c r="C306" s="721" t="s">
        <v>704</v>
      </c>
      <c r="D306" s="721" t="s">
        <v>2840</v>
      </c>
      <c r="E306" s="721">
        <v>13</v>
      </c>
      <c r="F306" s="721">
        <v>1</v>
      </c>
      <c r="G306" s="722" t="s">
        <v>3457</v>
      </c>
      <c r="H306" s="722">
        <v>1020085</v>
      </c>
      <c r="I306" s="724">
        <v>44216</v>
      </c>
      <c r="K306" s="722">
        <v>2339</v>
      </c>
      <c r="N306" s="722" t="str">
        <f t="shared" si="4"/>
        <v>F113310104027</v>
      </c>
    </row>
    <row r="307" spans="1:14" x14ac:dyDescent="0.15">
      <c r="A307" s="723" t="s">
        <v>3458</v>
      </c>
      <c r="B307" s="720" t="s">
        <v>2869</v>
      </c>
      <c r="C307" s="721" t="s">
        <v>294</v>
      </c>
      <c r="D307" s="721" t="s">
        <v>2840</v>
      </c>
      <c r="E307" s="721">
        <v>13</v>
      </c>
      <c r="F307" s="721">
        <v>1</v>
      </c>
      <c r="G307" s="722" t="s">
        <v>3459</v>
      </c>
      <c r="H307" s="722">
        <v>1020084</v>
      </c>
      <c r="I307" s="724">
        <v>44216</v>
      </c>
      <c r="K307" s="722">
        <v>2341</v>
      </c>
      <c r="N307" s="722" t="str">
        <f t="shared" si="4"/>
        <v>F113310104036</v>
      </c>
    </row>
    <row r="308" spans="1:14" x14ac:dyDescent="0.15">
      <c r="A308" s="723" t="s">
        <v>3460</v>
      </c>
      <c r="B308" s="720" t="s">
        <v>2869</v>
      </c>
      <c r="C308" s="721" t="s">
        <v>377</v>
      </c>
      <c r="D308" s="721" t="s">
        <v>2840</v>
      </c>
      <c r="E308" s="721">
        <v>13</v>
      </c>
      <c r="F308" s="721">
        <v>1</v>
      </c>
      <c r="G308" s="722" t="s">
        <v>3461</v>
      </c>
      <c r="H308" s="722">
        <v>1510053</v>
      </c>
      <c r="I308" s="724">
        <v>44216</v>
      </c>
      <c r="K308" s="722">
        <v>2343</v>
      </c>
      <c r="N308" s="722" t="str">
        <f t="shared" si="4"/>
        <v>F113310104045</v>
      </c>
    </row>
    <row r="309" spans="1:14" x14ac:dyDescent="0.15">
      <c r="A309" s="723" t="s">
        <v>3462</v>
      </c>
      <c r="B309" s="720" t="s">
        <v>2869</v>
      </c>
      <c r="C309" s="721" t="s">
        <v>286</v>
      </c>
      <c r="D309" s="721" t="s">
        <v>2840</v>
      </c>
      <c r="E309" s="721">
        <v>13</v>
      </c>
      <c r="F309" s="721">
        <v>1</v>
      </c>
      <c r="G309" s="722" t="s">
        <v>3463</v>
      </c>
      <c r="H309" s="722">
        <v>1010065</v>
      </c>
      <c r="I309" s="724">
        <v>44216</v>
      </c>
      <c r="K309" s="722">
        <v>2345</v>
      </c>
      <c r="N309" s="722" t="str">
        <f t="shared" si="4"/>
        <v>F113310104054</v>
      </c>
    </row>
    <row r="310" spans="1:14" x14ac:dyDescent="0.15">
      <c r="A310" s="723" t="s">
        <v>3464</v>
      </c>
      <c r="B310" s="720" t="s">
        <v>2869</v>
      </c>
      <c r="C310" s="721" t="s">
        <v>358</v>
      </c>
      <c r="D310" s="721" t="s">
        <v>2840</v>
      </c>
      <c r="E310" s="721">
        <v>13</v>
      </c>
      <c r="F310" s="721">
        <v>1</v>
      </c>
      <c r="G310" s="722" t="s">
        <v>3465</v>
      </c>
      <c r="H310" s="722">
        <v>1200023</v>
      </c>
      <c r="I310" s="724">
        <v>44216</v>
      </c>
      <c r="K310" s="722">
        <v>2346</v>
      </c>
      <c r="N310" s="722" t="str">
        <f t="shared" si="4"/>
        <v>F113310104063</v>
      </c>
    </row>
    <row r="311" spans="1:14" x14ac:dyDescent="0.15">
      <c r="A311" s="723" t="s">
        <v>3466</v>
      </c>
      <c r="B311" s="720" t="s">
        <v>2869</v>
      </c>
      <c r="C311" s="721" t="s">
        <v>375</v>
      </c>
      <c r="D311" s="721" t="s">
        <v>2840</v>
      </c>
      <c r="E311" s="721">
        <v>13</v>
      </c>
      <c r="F311" s="721">
        <v>1</v>
      </c>
      <c r="G311" s="722" t="s">
        <v>3467</v>
      </c>
      <c r="H311" s="722">
        <v>1060032</v>
      </c>
      <c r="I311" s="724">
        <v>44216</v>
      </c>
      <c r="K311" s="722">
        <v>2348</v>
      </c>
      <c r="N311" s="722" t="str">
        <f t="shared" si="4"/>
        <v>F113310104072</v>
      </c>
    </row>
    <row r="312" spans="1:14" x14ac:dyDescent="0.15">
      <c r="A312" s="723" t="s">
        <v>3468</v>
      </c>
      <c r="B312" s="720" t="s">
        <v>2869</v>
      </c>
      <c r="C312" s="721" t="s">
        <v>2464</v>
      </c>
      <c r="D312" s="721" t="s">
        <v>2840</v>
      </c>
      <c r="E312" s="721">
        <v>13</v>
      </c>
      <c r="F312" s="721">
        <v>1</v>
      </c>
      <c r="G312" s="722" t="s">
        <v>3469</v>
      </c>
      <c r="H312" s="722">
        <v>1066021</v>
      </c>
      <c r="I312" s="724">
        <v>44216</v>
      </c>
      <c r="K312" s="722">
        <v>2349</v>
      </c>
      <c r="N312" s="722" t="str">
        <f t="shared" si="4"/>
        <v>F113310104081</v>
      </c>
    </row>
    <row r="313" spans="1:14" x14ac:dyDescent="0.15">
      <c r="A313" s="723" t="s">
        <v>3470</v>
      </c>
      <c r="B313" s="720" t="s">
        <v>2869</v>
      </c>
      <c r="C313" s="721" t="s">
        <v>301</v>
      </c>
      <c r="D313" s="721" t="s">
        <v>2840</v>
      </c>
      <c r="E313" s="721">
        <v>13</v>
      </c>
      <c r="F313" s="721">
        <v>1</v>
      </c>
      <c r="G313" s="722" t="s">
        <v>3471</v>
      </c>
      <c r="H313" s="722">
        <v>1640011</v>
      </c>
      <c r="I313" s="724">
        <v>44216</v>
      </c>
      <c r="K313" s="722">
        <v>2350</v>
      </c>
      <c r="N313" s="722" t="str">
        <f t="shared" si="4"/>
        <v>F113310104090</v>
      </c>
    </row>
    <row r="314" spans="1:14" x14ac:dyDescent="0.15">
      <c r="A314" s="723" t="s">
        <v>3472</v>
      </c>
      <c r="B314" s="720" t="s">
        <v>2869</v>
      </c>
      <c r="C314" s="721" t="s">
        <v>336</v>
      </c>
      <c r="D314" s="721" t="s">
        <v>2840</v>
      </c>
      <c r="E314" s="721">
        <v>13</v>
      </c>
      <c r="F314" s="721">
        <v>1</v>
      </c>
      <c r="G314" s="722" t="s">
        <v>3473</v>
      </c>
      <c r="H314" s="722">
        <v>1350063</v>
      </c>
      <c r="I314" s="724">
        <v>44216</v>
      </c>
      <c r="K314" s="722">
        <v>2351</v>
      </c>
      <c r="N314" s="722" t="str">
        <f t="shared" si="4"/>
        <v>F113310104107</v>
      </c>
    </row>
    <row r="315" spans="1:14" x14ac:dyDescent="0.15">
      <c r="A315" s="723" t="s">
        <v>3474</v>
      </c>
      <c r="B315" s="720" t="s">
        <v>2869</v>
      </c>
      <c r="C315" s="721" t="s">
        <v>344</v>
      </c>
      <c r="D315" s="721" t="s">
        <v>2840</v>
      </c>
      <c r="E315" s="721">
        <v>13</v>
      </c>
      <c r="F315" s="721">
        <v>1</v>
      </c>
      <c r="G315" s="722" t="s">
        <v>3475</v>
      </c>
      <c r="H315" s="722">
        <v>1648678</v>
      </c>
      <c r="I315" s="724">
        <v>44216</v>
      </c>
      <c r="K315" s="722">
        <v>2358</v>
      </c>
      <c r="N315" s="722" t="str">
        <f t="shared" si="4"/>
        <v>F113310104116</v>
      </c>
    </row>
    <row r="316" spans="1:14" x14ac:dyDescent="0.15">
      <c r="A316" s="723" t="s">
        <v>3476</v>
      </c>
      <c r="B316" s="720" t="s">
        <v>2869</v>
      </c>
      <c r="C316" s="721" t="s">
        <v>402</v>
      </c>
      <c r="D316" s="721" t="s">
        <v>2840</v>
      </c>
      <c r="E316" s="721">
        <v>13</v>
      </c>
      <c r="F316" s="721">
        <v>1</v>
      </c>
      <c r="G316" s="722" t="s">
        <v>3477</v>
      </c>
      <c r="H316" s="722">
        <v>1588630</v>
      </c>
      <c r="I316" s="724">
        <v>44216</v>
      </c>
      <c r="K316" s="722">
        <v>2361</v>
      </c>
      <c r="N316" s="722" t="str">
        <f t="shared" si="4"/>
        <v>F113310104125</v>
      </c>
    </row>
    <row r="317" spans="1:14" x14ac:dyDescent="0.15">
      <c r="A317" s="723" t="s">
        <v>3478</v>
      </c>
      <c r="B317" s="720" t="s">
        <v>2869</v>
      </c>
      <c r="C317" s="721" t="s">
        <v>2673</v>
      </c>
      <c r="D317" s="721" t="s">
        <v>2840</v>
      </c>
      <c r="E317" s="721">
        <v>13</v>
      </c>
      <c r="F317" s="721">
        <v>1</v>
      </c>
      <c r="G317" s="722" t="s">
        <v>3479</v>
      </c>
      <c r="H317" s="722">
        <v>1920364</v>
      </c>
      <c r="I317" s="724">
        <v>44216</v>
      </c>
      <c r="K317" s="722">
        <v>2383</v>
      </c>
      <c r="N317" s="722" t="str">
        <f t="shared" si="4"/>
        <v>F113310104134</v>
      </c>
    </row>
    <row r="318" spans="1:14" x14ac:dyDescent="0.15">
      <c r="A318" s="723" t="s">
        <v>3480</v>
      </c>
      <c r="B318" s="720" t="s">
        <v>2869</v>
      </c>
      <c r="C318" s="721" t="s">
        <v>2741</v>
      </c>
      <c r="D318" s="721" t="s">
        <v>2840</v>
      </c>
      <c r="E318" s="721">
        <v>13</v>
      </c>
      <c r="F318" s="721">
        <v>1</v>
      </c>
      <c r="G318" s="722" t="s">
        <v>3481</v>
      </c>
      <c r="H318" s="722">
        <v>2060033</v>
      </c>
      <c r="I318" s="724">
        <v>44216</v>
      </c>
      <c r="K318" s="722">
        <v>2398</v>
      </c>
      <c r="N318" s="722" t="str">
        <f t="shared" si="4"/>
        <v>F113310104143</v>
      </c>
    </row>
    <row r="319" spans="1:14" x14ac:dyDescent="0.15">
      <c r="A319" s="723" t="s">
        <v>3482</v>
      </c>
      <c r="B319" s="720" t="s">
        <v>2869</v>
      </c>
      <c r="C319" s="721" t="s">
        <v>304</v>
      </c>
      <c r="D319" s="721" t="s">
        <v>2840</v>
      </c>
      <c r="E319" s="721">
        <v>13</v>
      </c>
      <c r="F319" s="721">
        <v>1</v>
      </c>
      <c r="G319" s="722" t="s">
        <v>3483</v>
      </c>
      <c r="H319" s="722">
        <v>1070062</v>
      </c>
      <c r="I319" s="724">
        <v>44216</v>
      </c>
      <c r="K319" s="722">
        <v>2399</v>
      </c>
      <c r="N319" s="722" t="str">
        <f t="shared" si="4"/>
        <v>F113310104152</v>
      </c>
    </row>
    <row r="320" spans="1:14" x14ac:dyDescent="0.15">
      <c r="A320" s="723" t="s">
        <v>3484</v>
      </c>
      <c r="B320" s="720" t="s">
        <v>2869</v>
      </c>
      <c r="C320" s="721" t="s">
        <v>2773</v>
      </c>
      <c r="D320" s="721" t="s">
        <v>2840</v>
      </c>
      <c r="E320" s="721">
        <v>13</v>
      </c>
      <c r="F320" s="721">
        <v>1</v>
      </c>
      <c r="G320" s="722" t="s">
        <v>3485</v>
      </c>
      <c r="H320" s="722">
        <v>1698518</v>
      </c>
      <c r="I320" s="724">
        <v>44216</v>
      </c>
      <c r="K320" s="722">
        <v>2400</v>
      </c>
      <c r="N320" s="722" t="str">
        <f t="shared" si="4"/>
        <v>F113310104161</v>
      </c>
    </row>
    <row r="321" spans="1:14" x14ac:dyDescent="0.15">
      <c r="A321" s="723" t="s">
        <v>3486</v>
      </c>
      <c r="B321" s="720" t="s">
        <v>2869</v>
      </c>
      <c r="C321" s="721" t="s">
        <v>333</v>
      </c>
      <c r="D321" s="721" t="s">
        <v>2840</v>
      </c>
      <c r="E321" s="721">
        <v>13</v>
      </c>
      <c r="F321" s="721">
        <v>1</v>
      </c>
      <c r="G321" s="722" t="s">
        <v>3487</v>
      </c>
      <c r="H321" s="722">
        <v>1200045</v>
      </c>
      <c r="I321" s="724">
        <v>44216</v>
      </c>
      <c r="K321" s="722">
        <v>2405</v>
      </c>
      <c r="N321" s="722" t="str">
        <f t="shared" si="4"/>
        <v>F113310104170</v>
      </c>
    </row>
    <row r="322" spans="1:14" x14ac:dyDescent="0.15">
      <c r="A322" s="723" t="s">
        <v>3488</v>
      </c>
      <c r="B322" s="720" t="s">
        <v>2839</v>
      </c>
      <c r="C322" s="721" t="s">
        <v>34</v>
      </c>
      <c r="D322" s="721" t="s">
        <v>2840</v>
      </c>
      <c r="E322" s="721">
        <v>14</v>
      </c>
      <c r="F322" s="721">
        <v>1</v>
      </c>
      <c r="G322" s="722" t="s">
        <v>3489</v>
      </c>
      <c r="H322" s="722">
        <v>2408501</v>
      </c>
      <c r="I322" s="724">
        <v>44216</v>
      </c>
      <c r="K322" s="722">
        <v>224</v>
      </c>
      <c r="N322" s="722" t="str">
        <f t="shared" ref="N322:N385" si="5">A322</f>
        <v>F114110104592</v>
      </c>
    </row>
    <row r="323" spans="1:14" x14ac:dyDescent="0.15">
      <c r="A323" s="723" t="s">
        <v>3490</v>
      </c>
      <c r="B323" s="720" t="s">
        <v>2839</v>
      </c>
      <c r="C323" s="721" t="s">
        <v>85</v>
      </c>
      <c r="D323" s="721" t="s">
        <v>2840</v>
      </c>
      <c r="E323" s="721">
        <v>14</v>
      </c>
      <c r="F323" s="721">
        <v>1</v>
      </c>
      <c r="G323" s="722" t="s">
        <v>3491</v>
      </c>
      <c r="H323" s="722">
        <v>2400193</v>
      </c>
      <c r="I323" s="724">
        <v>44216</v>
      </c>
      <c r="K323" s="722">
        <v>484</v>
      </c>
      <c r="N323" s="722" t="str">
        <f t="shared" si="5"/>
        <v>F114110104609</v>
      </c>
    </row>
    <row r="324" spans="1:14" x14ac:dyDescent="0.15">
      <c r="A324" s="723" t="s">
        <v>3492</v>
      </c>
      <c r="B324" s="720" t="s">
        <v>2855</v>
      </c>
      <c r="C324" s="721" t="s">
        <v>110</v>
      </c>
      <c r="D324" s="721" t="s">
        <v>2840</v>
      </c>
      <c r="E324" s="721">
        <v>14</v>
      </c>
      <c r="F324" s="721">
        <v>1</v>
      </c>
      <c r="G324" s="722" t="s">
        <v>3493</v>
      </c>
      <c r="H324" s="722">
        <v>2360027</v>
      </c>
      <c r="I324" s="724">
        <v>44216</v>
      </c>
      <c r="K324" s="722">
        <v>1152</v>
      </c>
      <c r="N324" s="722" t="str">
        <f t="shared" si="5"/>
        <v>F114210104616</v>
      </c>
    </row>
    <row r="325" spans="1:14" x14ac:dyDescent="0.15">
      <c r="A325" s="723" t="s">
        <v>3494</v>
      </c>
      <c r="B325" s="720" t="s">
        <v>2855</v>
      </c>
      <c r="C325" s="721" t="s">
        <v>109</v>
      </c>
      <c r="D325" s="721" t="s">
        <v>2840</v>
      </c>
      <c r="E325" s="721">
        <v>14</v>
      </c>
      <c r="F325" s="721">
        <v>1</v>
      </c>
      <c r="G325" s="722" t="s">
        <v>3495</v>
      </c>
      <c r="H325" s="722">
        <v>2380013</v>
      </c>
      <c r="I325" s="724">
        <v>44216</v>
      </c>
      <c r="K325" s="722">
        <v>1153</v>
      </c>
      <c r="N325" s="722" t="str">
        <f t="shared" si="5"/>
        <v>F114210104625</v>
      </c>
    </row>
    <row r="326" spans="1:14" x14ac:dyDescent="0.15">
      <c r="A326" s="723" t="s">
        <v>3496</v>
      </c>
      <c r="B326" s="720" t="s">
        <v>2869</v>
      </c>
      <c r="C326" s="721" t="s">
        <v>407</v>
      </c>
      <c r="D326" s="721" t="s">
        <v>2840</v>
      </c>
      <c r="E326" s="721">
        <v>14</v>
      </c>
      <c r="F326" s="721">
        <v>1</v>
      </c>
      <c r="G326" s="722" t="s">
        <v>3497</v>
      </c>
      <c r="H326" s="722">
        <v>2500631</v>
      </c>
      <c r="I326" s="724">
        <v>44216</v>
      </c>
      <c r="K326" s="722">
        <v>2024</v>
      </c>
      <c r="N326" s="722" t="str">
        <f t="shared" si="5"/>
        <v>F114310104632</v>
      </c>
    </row>
    <row r="327" spans="1:14" x14ac:dyDescent="0.15">
      <c r="A327" s="723" t="s">
        <v>3498</v>
      </c>
      <c r="B327" s="720" t="s">
        <v>2869</v>
      </c>
      <c r="C327" s="721" t="s">
        <v>396</v>
      </c>
      <c r="D327" s="721" t="s">
        <v>2840</v>
      </c>
      <c r="E327" s="721">
        <v>14</v>
      </c>
      <c r="F327" s="721">
        <v>1</v>
      </c>
      <c r="G327" s="722" t="s">
        <v>3499</v>
      </c>
      <c r="H327" s="722">
        <v>2218686</v>
      </c>
      <c r="I327" s="724">
        <v>44216</v>
      </c>
      <c r="K327" s="722">
        <v>2332</v>
      </c>
      <c r="N327" s="722" t="str">
        <f t="shared" si="5"/>
        <v>F114310104641</v>
      </c>
    </row>
    <row r="328" spans="1:14" x14ac:dyDescent="0.15">
      <c r="A328" s="723" t="s">
        <v>3500</v>
      </c>
      <c r="B328" s="720" t="s">
        <v>2869</v>
      </c>
      <c r="C328" s="721" t="s">
        <v>400</v>
      </c>
      <c r="D328" s="721" t="s">
        <v>2840</v>
      </c>
      <c r="E328" s="721">
        <v>14</v>
      </c>
      <c r="F328" s="721">
        <v>1</v>
      </c>
      <c r="G328" s="722" t="s">
        <v>3501</v>
      </c>
      <c r="H328" s="722">
        <v>2368501</v>
      </c>
      <c r="I328" s="724">
        <v>44216</v>
      </c>
      <c r="K328" s="722">
        <v>2333</v>
      </c>
      <c r="N328" s="722" t="str">
        <f t="shared" si="5"/>
        <v>F114310104650</v>
      </c>
    </row>
    <row r="329" spans="1:14" x14ac:dyDescent="0.15">
      <c r="A329" s="723" t="s">
        <v>3502</v>
      </c>
      <c r="B329" s="720" t="s">
        <v>2869</v>
      </c>
      <c r="C329" s="721" t="s">
        <v>410</v>
      </c>
      <c r="D329" s="721" t="s">
        <v>2840</v>
      </c>
      <c r="E329" s="721">
        <v>14</v>
      </c>
      <c r="F329" s="721">
        <v>1</v>
      </c>
      <c r="G329" s="722" t="s">
        <v>3503</v>
      </c>
      <c r="H329" s="722">
        <v>2308501</v>
      </c>
      <c r="I329" s="724">
        <v>44216</v>
      </c>
      <c r="K329" s="722">
        <v>2334</v>
      </c>
      <c r="N329" s="722" t="str">
        <f t="shared" si="5"/>
        <v>F114310104669</v>
      </c>
    </row>
    <row r="330" spans="1:14" x14ac:dyDescent="0.15">
      <c r="A330" s="723" t="s">
        <v>3504</v>
      </c>
      <c r="B330" s="720" t="s">
        <v>2869</v>
      </c>
      <c r="C330" s="721" t="s">
        <v>414</v>
      </c>
      <c r="D330" s="721" t="s">
        <v>2840</v>
      </c>
      <c r="E330" s="721">
        <v>14</v>
      </c>
      <c r="F330" s="721">
        <v>1</v>
      </c>
      <c r="G330" s="722" t="s">
        <v>3505</v>
      </c>
      <c r="H330" s="722">
        <v>2458650</v>
      </c>
      <c r="I330" s="724">
        <v>44216</v>
      </c>
      <c r="K330" s="722">
        <v>2335</v>
      </c>
      <c r="N330" s="722" t="str">
        <f t="shared" si="5"/>
        <v>F114310104678</v>
      </c>
    </row>
    <row r="331" spans="1:14" x14ac:dyDescent="0.15">
      <c r="A331" s="723" t="s">
        <v>3506</v>
      </c>
      <c r="B331" s="720" t="s">
        <v>2869</v>
      </c>
      <c r="C331" s="721" t="s">
        <v>416</v>
      </c>
      <c r="D331" s="721" t="s">
        <v>2840</v>
      </c>
      <c r="E331" s="721">
        <v>14</v>
      </c>
      <c r="F331" s="721">
        <v>1</v>
      </c>
      <c r="G331" s="722" t="s">
        <v>3507</v>
      </c>
      <c r="H331" s="722">
        <v>2308577</v>
      </c>
      <c r="I331" s="724">
        <v>44216</v>
      </c>
      <c r="K331" s="722">
        <v>2336</v>
      </c>
      <c r="N331" s="722" t="str">
        <f t="shared" si="5"/>
        <v>F114310104687</v>
      </c>
    </row>
    <row r="332" spans="1:14" x14ac:dyDescent="0.15">
      <c r="A332" s="723" t="s">
        <v>3508</v>
      </c>
      <c r="B332" s="720" t="s">
        <v>2869</v>
      </c>
      <c r="C332" s="721" t="s">
        <v>415</v>
      </c>
      <c r="D332" s="721" t="s">
        <v>2840</v>
      </c>
      <c r="E332" s="721">
        <v>14</v>
      </c>
      <c r="F332" s="721">
        <v>1</v>
      </c>
      <c r="G332" s="722" t="s">
        <v>3509</v>
      </c>
      <c r="H332" s="722">
        <v>2200021</v>
      </c>
      <c r="I332" s="724">
        <v>44216</v>
      </c>
      <c r="K332" s="722">
        <v>2337</v>
      </c>
      <c r="N332" s="722" t="str">
        <f t="shared" si="5"/>
        <v>F114310104696</v>
      </c>
    </row>
    <row r="333" spans="1:14" x14ac:dyDescent="0.15">
      <c r="A333" s="723" t="s">
        <v>3510</v>
      </c>
      <c r="B333" s="720" t="s">
        <v>2869</v>
      </c>
      <c r="C333" s="721" t="s">
        <v>405</v>
      </c>
      <c r="D333" s="721" t="s">
        <v>2840</v>
      </c>
      <c r="E333" s="721">
        <v>14</v>
      </c>
      <c r="F333" s="721">
        <v>1</v>
      </c>
      <c r="G333" s="722" t="s">
        <v>3511</v>
      </c>
      <c r="H333" s="722">
        <v>2210835</v>
      </c>
      <c r="I333" s="724">
        <v>44216</v>
      </c>
      <c r="K333" s="722">
        <v>2338</v>
      </c>
      <c r="N333" s="722" t="str">
        <f t="shared" si="5"/>
        <v>F114310104703</v>
      </c>
    </row>
    <row r="334" spans="1:14" x14ac:dyDescent="0.15">
      <c r="A334" s="723" t="s">
        <v>3512</v>
      </c>
      <c r="B334" s="720" t="s">
        <v>2869</v>
      </c>
      <c r="C334" s="721" t="s">
        <v>418</v>
      </c>
      <c r="D334" s="721" t="s">
        <v>2840</v>
      </c>
      <c r="E334" s="721">
        <v>14</v>
      </c>
      <c r="F334" s="721">
        <v>1</v>
      </c>
      <c r="G334" s="722" t="s">
        <v>3513</v>
      </c>
      <c r="H334" s="722">
        <v>2450066</v>
      </c>
      <c r="I334" s="724">
        <v>44216</v>
      </c>
      <c r="K334" s="722">
        <v>2344</v>
      </c>
      <c r="N334" s="722" t="str">
        <f t="shared" si="5"/>
        <v>F114310104712</v>
      </c>
    </row>
    <row r="335" spans="1:14" x14ac:dyDescent="0.15">
      <c r="A335" s="723" t="s">
        <v>3514</v>
      </c>
      <c r="B335" s="720" t="s">
        <v>2869</v>
      </c>
      <c r="C335" s="721" t="s">
        <v>395</v>
      </c>
      <c r="D335" s="721" t="s">
        <v>2840</v>
      </c>
      <c r="E335" s="721">
        <v>14</v>
      </c>
      <c r="F335" s="721">
        <v>1</v>
      </c>
      <c r="G335" s="722" t="s">
        <v>3515</v>
      </c>
      <c r="H335" s="722">
        <v>2525201</v>
      </c>
      <c r="I335" s="724">
        <v>44216</v>
      </c>
      <c r="K335" s="722">
        <v>2352</v>
      </c>
      <c r="N335" s="722" t="str">
        <f t="shared" si="5"/>
        <v>F114310104721</v>
      </c>
    </row>
    <row r="336" spans="1:14" x14ac:dyDescent="0.15">
      <c r="A336" s="723" t="s">
        <v>3516</v>
      </c>
      <c r="B336" s="720" t="s">
        <v>2869</v>
      </c>
      <c r="C336" s="721" t="s">
        <v>398</v>
      </c>
      <c r="D336" s="721" t="s">
        <v>2840</v>
      </c>
      <c r="E336" s="721">
        <v>14</v>
      </c>
      <c r="F336" s="721">
        <v>1</v>
      </c>
      <c r="G336" s="722" t="s">
        <v>3517</v>
      </c>
      <c r="H336" s="722">
        <v>2388580</v>
      </c>
      <c r="I336" s="724">
        <v>44216</v>
      </c>
      <c r="K336" s="722">
        <v>2353</v>
      </c>
      <c r="N336" s="722" t="str">
        <f t="shared" si="5"/>
        <v>F114310104730</v>
      </c>
    </row>
    <row r="337" spans="1:14" x14ac:dyDescent="0.15">
      <c r="A337" s="723" t="s">
        <v>3518</v>
      </c>
      <c r="B337" s="720" t="s">
        <v>2869</v>
      </c>
      <c r="C337" s="721" t="s">
        <v>399</v>
      </c>
      <c r="D337" s="721" t="s">
        <v>2840</v>
      </c>
      <c r="E337" s="721">
        <v>14</v>
      </c>
      <c r="F337" s="721">
        <v>1</v>
      </c>
      <c r="G337" s="722" t="s">
        <v>3519</v>
      </c>
      <c r="H337" s="722">
        <v>2478512</v>
      </c>
      <c r="I337" s="724">
        <v>44216</v>
      </c>
      <c r="K337" s="722">
        <v>2354</v>
      </c>
      <c r="N337" s="722" t="str">
        <f t="shared" si="5"/>
        <v>F114310104749</v>
      </c>
    </row>
    <row r="338" spans="1:14" x14ac:dyDescent="0.15">
      <c r="A338" s="723" t="s">
        <v>3520</v>
      </c>
      <c r="B338" s="720" t="s">
        <v>2869</v>
      </c>
      <c r="C338" s="721" t="s">
        <v>404</v>
      </c>
      <c r="D338" s="721" t="s">
        <v>2840</v>
      </c>
      <c r="E338" s="721">
        <v>14</v>
      </c>
      <c r="F338" s="721">
        <v>1</v>
      </c>
      <c r="G338" s="722" t="s">
        <v>3521</v>
      </c>
      <c r="H338" s="722">
        <v>2518511</v>
      </c>
      <c r="I338" s="724">
        <v>44216</v>
      </c>
      <c r="K338" s="722">
        <v>2355</v>
      </c>
      <c r="N338" s="722" t="str">
        <f t="shared" si="5"/>
        <v>F114310104758</v>
      </c>
    </row>
    <row r="339" spans="1:14" x14ac:dyDescent="0.15">
      <c r="A339" s="723" t="s">
        <v>3522</v>
      </c>
      <c r="B339" s="720" t="s">
        <v>2869</v>
      </c>
      <c r="C339" s="721" t="s">
        <v>401</v>
      </c>
      <c r="D339" s="721" t="s">
        <v>2840</v>
      </c>
      <c r="E339" s="721">
        <v>14</v>
      </c>
      <c r="F339" s="721">
        <v>1</v>
      </c>
      <c r="G339" s="722" t="s">
        <v>3523</v>
      </c>
      <c r="H339" s="722">
        <v>2520383</v>
      </c>
      <c r="I339" s="724">
        <v>44216</v>
      </c>
      <c r="K339" s="722">
        <v>2356</v>
      </c>
      <c r="N339" s="722" t="str">
        <f t="shared" si="5"/>
        <v>F114310104767</v>
      </c>
    </row>
    <row r="340" spans="1:14" x14ac:dyDescent="0.15">
      <c r="A340" s="723" t="s">
        <v>3524</v>
      </c>
      <c r="B340" s="720" t="s">
        <v>2869</v>
      </c>
      <c r="C340" s="721" t="s">
        <v>409</v>
      </c>
      <c r="D340" s="721" t="s">
        <v>2840</v>
      </c>
      <c r="E340" s="721">
        <v>14</v>
      </c>
      <c r="F340" s="721">
        <v>1</v>
      </c>
      <c r="G340" s="722" t="s">
        <v>3525</v>
      </c>
      <c r="H340" s="722">
        <v>2138580</v>
      </c>
      <c r="I340" s="724">
        <v>44216</v>
      </c>
      <c r="K340" s="722">
        <v>2357</v>
      </c>
      <c r="N340" s="722" t="str">
        <f t="shared" si="5"/>
        <v>F114310104776</v>
      </c>
    </row>
    <row r="341" spans="1:14" x14ac:dyDescent="0.15">
      <c r="A341" s="723" t="s">
        <v>3526</v>
      </c>
      <c r="B341" s="720" t="s">
        <v>2869</v>
      </c>
      <c r="C341" s="721" t="s">
        <v>408</v>
      </c>
      <c r="D341" s="721" t="s">
        <v>2840</v>
      </c>
      <c r="E341" s="721">
        <v>14</v>
      </c>
      <c r="F341" s="721">
        <v>1</v>
      </c>
      <c r="G341" s="722" t="s">
        <v>3527</v>
      </c>
      <c r="H341" s="722">
        <v>2160015</v>
      </c>
      <c r="I341" s="724">
        <v>44216</v>
      </c>
      <c r="K341" s="722">
        <v>2359</v>
      </c>
      <c r="N341" s="722" t="str">
        <f t="shared" si="5"/>
        <v>F114310104785</v>
      </c>
    </row>
    <row r="342" spans="1:14" x14ac:dyDescent="0.15">
      <c r="A342" s="723" t="s">
        <v>3528</v>
      </c>
      <c r="B342" s="720" t="s">
        <v>2869</v>
      </c>
      <c r="C342" s="721" t="s">
        <v>397</v>
      </c>
      <c r="D342" s="721" t="s">
        <v>2840</v>
      </c>
      <c r="E342" s="721">
        <v>14</v>
      </c>
      <c r="F342" s="721">
        <v>1</v>
      </c>
      <c r="G342" s="722" t="s">
        <v>3529</v>
      </c>
      <c r="H342" s="722">
        <v>2430203</v>
      </c>
      <c r="I342" s="724">
        <v>44216</v>
      </c>
      <c r="K342" s="722">
        <v>2360</v>
      </c>
      <c r="N342" s="722" t="str">
        <f t="shared" si="5"/>
        <v>F114310104794</v>
      </c>
    </row>
    <row r="343" spans="1:14" x14ac:dyDescent="0.15">
      <c r="A343" s="723" t="s">
        <v>3530</v>
      </c>
      <c r="B343" s="720" t="s">
        <v>2869</v>
      </c>
      <c r="C343" s="721" t="s">
        <v>406</v>
      </c>
      <c r="D343" s="721" t="s">
        <v>2840</v>
      </c>
      <c r="E343" s="721">
        <v>14</v>
      </c>
      <c r="F343" s="721">
        <v>1</v>
      </c>
      <c r="G343" s="722" t="s">
        <v>3531</v>
      </c>
      <c r="H343" s="722">
        <v>2158558</v>
      </c>
      <c r="I343" s="724">
        <v>44216</v>
      </c>
      <c r="K343" s="722">
        <v>2362</v>
      </c>
      <c r="N343" s="722" t="str">
        <f t="shared" si="5"/>
        <v>F114310104801</v>
      </c>
    </row>
    <row r="344" spans="1:14" x14ac:dyDescent="0.15">
      <c r="A344" s="723" t="s">
        <v>3532</v>
      </c>
      <c r="B344" s="720" t="s">
        <v>2869</v>
      </c>
      <c r="C344" s="721" t="s">
        <v>412</v>
      </c>
      <c r="D344" s="721" t="s">
        <v>2840</v>
      </c>
      <c r="E344" s="721">
        <v>14</v>
      </c>
      <c r="F344" s="721">
        <v>1</v>
      </c>
      <c r="G344" s="722" t="s">
        <v>3533</v>
      </c>
      <c r="H344" s="722">
        <v>2250025</v>
      </c>
      <c r="I344" s="724">
        <v>44216</v>
      </c>
      <c r="K344" s="722">
        <v>2363</v>
      </c>
      <c r="N344" s="722" t="str">
        <f t="shared" si="5"/>
        <v>F114310104810</v>
      </c>
    </row>
    <row r="345" spans="1:14" x14ac:dyDescent="0.15">
      <c r="A345" s="723" t="s">
        <v>3534</v>
      </c>
      <c r="B345" s="720" t="s">
        <v>2869</v>
      </c>
      <c r="C345" s="721" t="s">
        <v>413</v>
      </c>
      <c r="D345" s="721" t="s">
        <v>2840</v>
      </c>
      <c r="E345" s="721">
        <v>14</v>
      </c>
      <c r="F345" s="721">
        <v>1</v>
      </c>
      <c r="G345" s="722" t="s">
        <v>3535</v>
      </c>
      <c r="H345" s="722">
        <v>2260015</v>
      </c>
      <c r="I345" s="724">
        <v>44216</v>
      </c>
      <c r="K345" s="722">
        <v>2364</v>
      </c>
      <c r="N345" s="722" t="str">
        <f t="shared" si="5"/>
        <v>F114310104829</v>
      </c>
    </row>
    <row r="346" spans="1:14" x14ac:dyDescent="0.15">
      <c r="A346" s="723" t="s">
        <v>3536</v>
      </c>
      <c r="B346" s="720" t="s">
        <v>2869</v>
      </c>
      <c r="C346" s="721" t="s">
        <v>403</v>
      </c>
      <c r="D346" s="721" t="s">
        <v>2840</v>
      </c>
      <c r="E346" s="721">
        <v>14</v>
      </c>
      <c r="F346" s="721">
        <v>1</v>
      </c>
      <c r="G346" s="722" t="s">
        <v>3537</v>
      </c>
      <c r="H346" s="722">
        <v>2430124</v>
      </c>
      <c r="I346" s="724">
        <v>44216</v>
      </c>
      <c r="K346" s="722">
        <v>2365</v>
      </c>
      <c r="N346" s="722" t="str">
        <f t="shared" si="5"/>
        <v>F114310104838</v>
      </c>
    </row>
    <row r="347" spans="1:14" x14ac:dyDescent="0.15">
      <c r="A347" s="723" t="s">
        <v>3538</v>
      </c>
      <c r="B347" s="720" t="s">
        <v>2869</v>
      </c>
      <c r="C347" s="721" t="s">
        <v>411</v>
      </c>
      <c r="D347" s="721" t="s">
        <v>2840</v>
      </c>
      <c r="E347" s="721">
        <v>14</v>
      </c>
      <c r="F347" s="721">
        <v>1</v>
      </c>
      <c r="G347" s="722" t="s">
        <v>3539</v>
      </c>
      <c r="H347" s="722">
        <v>2158542</v>
      </c>
      <c r="I347" s="724">
        <v>44216</v>
      </c>
      <c r="K347" s="722">
        <v>2366</v>
      </c>
      <c r="N347" s="722" t="str">
        <f t="shared" si="5"/>
        <v>F114310104847</v>
      </c>
    </row>
    <row r="348" spans="1:14" x14ac:dyDescent="0.15">
      <c r="A348" s="723" t="s">
        <v>3540</v>
      </c>
      <c r="B348" s="720" t="s">
        <v>2869</v>
      </c>
      <c r="C348" s="721" t="s">
        <v>417</v>
      </c>
      <c r="D348" s="721" t="s">
        <v>2840</v>
      </c>
      <c r="E348" s="721">
        <v>14</v>
      </c>
      <c r="F348" s="721">
        <v>1</v>
      </c>
      <c r="G348" s="722" t="s">
        <v>3541</v>
      </c>
      <c r="H348" s="722">
        <v>2270033</v>
      </c>
      <c r="I348" s="724">
        <v>44216</v>
      </c>
      <c r="K348" s="722">
        <v>2384</v>
      </c>
      <c r="N348" s="722" t="str">
        <f t="shared" si="5"/>
        <v>F114310104856</v>
      </c>
    </row>
    <row r="349" spans="1:14" x14ac:dyDescent="0.15">
      <c r="A349" s="723" t="s">
        <v>3542</v>
      </c>
      <c r="B349" s="720" t="s">
        <v>2869</v>
      </c>
      <c r="C349" s="721" t="s">
        <v>2744</v>
      </c>
      <c r="D349" s="721" t="s">
        <v>2840</v>
      </c>
      <c r="E349" s="721">
        <v>14</v>
      </c>
      <c r="F349" s="721">
        <v>1</v>
      </c>
      <c r="G349" s="722" t="s">
        <v>3543</v>
      </c>
      <c r="H349" s="722">
        <v>2150004</v>
      </c>
      <c r="I349" s="724">
        <v>44216</v>
      </c>
      <c r="K349" s="722">
        <v>2385</v>
      </c>
      <c r="N349" s="722" t="str">
        <f t="shared" si="5"/>
        <v>F114310104865</v>
      </c>
    </row>
    <row r="350" spans="1:14" x14ac:dyDescent="0.15">
      <c r="A350" s="723" t="s">
        <v>3544</v>
      </c>
      <c r="B350" s="720" t="s">
        <v>2869</v>
      </c>
      <c r="C350" s="721" t="s">
        <v>2540</v>
      </c>
      <c r="D350" s="721" t="s">
        <v>2840</v>
      </c>
      <c r="E350" s="721">
        <v>14</v>
      </c>
      <c r="F350" s="721">
        <v>1</v>
      </c>
      <c r="G350" s="722" t="s">
        <v>3545</v>
      </c>
      <c r="H350" s="722">
        <v>2260015</v>
      </c>
      <c r="I350" s="724">
        <v>44216</v>
      </c>
      <c r="K350" s="722">
        <v>2401</v>
      </c>
      <c r="N350" s="722" t="str">
        <f t="shared" si="5"/>
        <v>F114310104874</v>
      </c>
    </row>
    <row r="351" spans="1:14" x14ac:dyDescent="0.15">
      <c r="A351" s="723" t="s">
        <v>3546</v>
      </c>
      <c r="B351" s="720" t="s">
        <v>2869</v>
      </c>
      <c r="C351" s="721" t="s">
        <v>2743</v>
      </c>
      <c r="D351" s="721" t="s">
        <v>2840</v>
      </c>
      <c r="E351" s="721">
        <v>14</v>
      </c>
      <c r="F351" s="721">
        <v>1</v>
      </c>
      <c r="G351" s="722" t="s">
        <v>3547</v>
      </c>
      <c r="H351" s="722">
        <v>2440806</v>
      </c>
      <c r="I351" s="724">
        <v>44216</v>
      </c>
      <c r="K351" s="722">
        <v>2402</v>
      </c>
      <c r="N351" s="722" t="str">
        <f t="shared" si="5"/>
        <v>F114310104883</v>
      </c>
    </row>
    <row r="352" spans="1:14" x14ac:dyDescent="0.15">
      <c r="A352" s="723" t="s">
        <v>3548</v>
      </c>
      <c r="B352" s="720" t="s">
        <v>2869</v>
      </c>
      <c r="C352" s="721" t="s">
        <v>3549</v>
      </c>
      <c r="D352" s="721" t="s">
        <v>2840</v>
      </c>
      <c r="E352" s="721">
        <v>14</v>
      </c>
      <c r="F352" s="721">
        <v>1</v>
      </c>
      <c r="G352" s="722" t="s">
        <v>3550</v>
      </c>
      <c r="H352" s="722">
        <v>2470066</v>
      </c>
      <c r="I352" s="724">
        <v>44216</v>
      </c>
      <c r="K352" s="722">
        <v>2409</v>
      </c>
      <c r="N352" s="722" t="str">
        <f t="shared" si="5"/>
        <v>F114310104892</v>
      </c>
    </row>
    <row r="353" spans="1:14" x14ac:dyDescent="0.15">
      <c r="A353" s="723" t="s">
        <v>3551</v>
      </c>
      <c r="B353" s="720" t="s">
        <v>2839</v>
      </c>
      <c r="C353" s="721" t="s">
        <v>35</v>
      </c>
      <c r="D353" s="721" t="s">
        <v>2840</v>
      </c>
      <c r="E353" s="721">
        <v>15</v>
      </c>
      <c r="F353" s="721">
        <v>1</v>
      </c>
      <c r="G353" s="722" t="s">
        <v>3552</v>
      </c>
      <c r="H353" s="722">
        <v>9502181</v>
      </c>
      <c r="I353" s="724">
        <v>44216</v>
      </c>
      <c r="K353" s="722">
        <v>228</v>
      </c>
      <c r="N353" s="722" t="str">
        <f t="shared" si="5"/>
        <v>F115110105046</v>
      </c>
    </row>
    <row r="354" spans="1:14" x14ac:dyDescent="0.15">
      <c r="A354" s="723" t="s">
        <v>3553</v>
      </c>
      <c r="B354" s="720" t="s">
        <v>2839</v>
      </c>
      <c r="C354" s="721" t="s">
        <v>36</v>
      </c>
      <c r="D354" s="721" t="s">
        <v>2840</v>
      </c>
      <c r="E354" s="721">
        <v>15</v>
      </c>
      <c r="F354" s="721">
        <v>1</v>
      </c>
      <c r="G354" s="722" t="s">
        <v>3554</v>
      </c>
      <c r="H354" s="722">
        <v>9402188</v>
      </c>
      <c r="I354" s="724">
        <v>44216</v>
      </c>
      <c r="K354" s="722">
        <v>432</v>
      </c>
      <c r="N354" s="722" t="str">
        <f t="shared" si="5"/>
        <v>F115110105055</v>
      </c>
    </row>
    <row r="355" spans="1:14" x14ac:dyDescent="0.15">
      <c r="A355" s="723" t="s">
        <v>3555</v>
      </c>
      <c r="B355" s="720" t="s">
        <v>2839</v>
      </c>
      <c r="C355" s="721" t="s">
        <v>37</v>
      </c>
      <c r="D355" s="721" t="s">
        <v>2840</v>
      </c>
      <c r="E355" s="721">
        <v>15</v>
      </c>
      <c r="F355" s="721">
        <v>1</v>
      </c>
      <c r="G355" s="722" t="s">
        <v>3556</v>
      </c>
      <c r="H355" s="722">
        <v>9438512</v>
      </c>
      <c r="I355" s="724">
        <v>44216</v>
      </c>
      <c r="K355" s="722">
        <v>452</v>
      </c>
      <c r="N355" s="722" t="str">
        <f t="shared" si="5"/>
        <v>F115110105064</v>
      </c>
    </row>
    <row r="356" spans="1:14" x14ac:dyDescent="0.15">
      <c r="A356" s="723" t="s">
        <v>3557</v>
      </c>
      <c r="B356" s="720" t="s">
        <v>2855</v>
      </c>
      <c r="C356" s="721" t="s">
        <v>113</v>
      </c>
      <c r="D356" s="721" t="s">
        <v>2840</v>
      </c>
      <c r="E356" s="721">
        <v>15</v>
      </c>
      <c r="F356" s="721">
        <v>1</v>
      </c>
      <c r="G356" s="722" t="s">
        <v>3558</v>
      </c>
      <c r="H356" s="722">
        <v>9430147</v>
      </c>
      <c r="I356" s="724">
        <v>44216</v>
      </c>
      <c r="K356" s="722">
        <v>1155</v>
      </c>
      <c r="N356" s="722" t="str">
        <f t="shared" si="5"/>
        <v>F115210105071</v>
      </c>
    </row>
    <row r="357" spans="1:14" x14ac:dyDescent="0.15">
      <c r="A357" s="723" t="s">
        <v>3559</v>
      </c>
      <c r="B357" s="720" t="s">
        <v>2855</v>
      </c>
      <c r="C357" s="721" t="s">
        <v>112</v>
      </c>
      <c r="D357" s="721" t="s">
        <v>2840</v>
      </c>
      <c r="E357" s="721">
        <v>15</v>
      </c>
      <c r="F357" s="721">
        <v>1</v>
      </c>
      <c r="G357" s="722" t="s">
        <v>3560</v>
      </c>
      <c r="H357" s="722">
        <v>9508680</v>
      </c>
      <c r="I357" s="724">
        <v>44216</v>
      </c>
      <c r="K357" s="722">
        <v>1156</v>
      </c>
      <c r="N357" s="722" t="str">
        <f t="shared" si="5"/>
        <v>F115210105080</v>
      </c>
    </row>
    <row r="358" spans="1:14" x14ac:dyDescent="0.15">
      <c r="A358" s="723" t="s">
        <v>3561</v>
      </c>
      <c r="B358" s="720" t="s">
        <v>2855</v>
      </c>
      <c r="C358" s="721" t="s">
        <v>111</v>
      </c>
      <c r="D358" s="721" t="s">
        <v>2840</v>
      </c>
      <c r="E358" s="721">
        <v>15</v>
      </c>
      <c r="F358" s="721">
        <v>1</v>
      </c>
      <c r="G358" s="722" t="s">
        <v>3562</v>
      </c>
      <c r="H358" s="722">
        <v>9402088</v>
      </c>
      <c r="I358" s="724">
        <v>44216</v>
      </c>
      <c r="K358" s="722">
        <v>1157</v>
      </c>
      <c r="N358" s="722" t="str">
        <f t="shared" si="5"/>
        <v>F115210105099</v>
      </c>
    </row>
    <row r="359" spans="1:14" x14ac:dyDescent="0.15">
      <c r="A359" s="723" t="s">
        <v>3566</v>
      </c>
      <c r="B359" s="720" t="s">
        <v>2869</v>
      </c>
      <c r="C359" s="721" t="s">
        <v>422</v>
      </c>
      <c r="D359" s="721" t="s">
        <v>2840</v>
      </c>
      <c r="E359" s="721">
        <v>15</v>
      </c>
      <c r="F359" s="721">
        <v>1</v>
      </c>
      <c r="G359" s="722" t="s">
        <v>3567</v>
      </c>
      <c r="H359" s="722">
        <v>9400828</v>
      </c>
      <c r="I359" s="724">
        <v>44216</v>
      </c>
      <c r="K359" s="722">
        <v>2367</v>
      </c>
      <c r="N359" s="722" t="str">
        <f t="shared" si="5"/>
        <v>F115310105104</v>
      </c>
    </row>
    <row r="360" spans="1:14" x14ac:dyDescent="0.15">
      <c r="A360" s="723" t="s">
        <v>3568</v>
      </c>
      <c r="B360" s="720" t="s">
        <v>2869</v>
      </c>
      <c r="C360" s="721" t="s">
        <v>423</v>
      </c>
      <c r="D360" s="721" t="s">
        <v>2840</v>
      </c>
      <c r="E360" s="721">
        <v>15</v>
      </c>
      <c r="F360" s="721">
        <v>1</v>
      </c>
      <c r="G360" s="722" t="s">
        <v>3569</v>
      </c>
      <c r="H360" s="722">
        <v>9503198</v>
      </c>
      <c r="I360" s="724">
        <v>44216</v>
      </c>
      <c r="K360" s="722">
        <v>2368</v>
      </c>
      <c r="N360" s="722" t="str">
        <f t="shared" si="5"/>
        <v>F115310105113</v>
      </c>
    </row>
    <row r="361" spans="1:14" x14ac:dyDescent="0.15">
      <c r="A361" s="723" t="s">
        <v>3570</v>
      </c>
      <c r="B361" s="720" t="s">
        <v>2869</v>
      </c>
      <c r="C361" s="721" t="s">
        <v>428</v>
      </c>
      <c r="D361" s="721" t="s">
        <v>2840</v>
      </c>
      <c r="E361" s="721">
        <v>15</v>
      </c>
      <c r="F361" s="721">
        <v>1</v>
      </c>
      <c r="G361" s="722" t="s">
        <v>3571</v>
      </c>
      <c r="H361" s="722">
        <v>9518121</v>
      </c>
      <c r="I361" s="724">
        <v>44216</v>
      </c>
      <c r="K361" s="722">
        <v>2369</v>
      </c>
      <c r="N361" s="722" t="str">
        <f t="shared" si="5"/>
        <v>F115310105122</v>
      </c>
    </row>
    <row r="362" spans="1:14" x14ac:dyDescent="0.15">
      <c r="A362" s="723" t="s">
        <v>3572</v>
      </c>
      <c r="B362" s="720" t="s">
        <v>2869</v>
      </c>
      <c r="C362" s="721" t="s">
        <v>425</v>
      </c>
      <c r="D362" s="721" t="s">
        <v>2840</v>
      </c>
      <c r="E362" s="721">
        <v>15</v>
      </c>
      <c r="F362" s="721">
        <v>1</v>
      </c>
      <c r="G362" s="722" t="s">
        <v>3573</v>
      </c>
      <c r="H362" s="722">
        <v>9451195</v>
      </c>
      <c r="I362" s="724">
        <v>44216</v>
      </c>
      <c r="K362" s="722">
        <v>2370</v>
      </c>
      <c r="N362" s="722" t="str">
        <f t="shared" si="5"/>
        <v>F115310105131</v>
      </c>
    </row>
    <row r="363" spans="1:14" x14ac:dyDescent="0.15">
      <c r="A363" s="723" t="s">
        <v>3574</v>
      </c>
      <c r="B363" s="720" t="s">
        <v>2869</v>
      </c>
      <c r="C363" s="721" t="s">
        <v>424</v>
      </c>
      <c r="D363" s="721" t="s">
        <v>2840</v>
      </c>
      <c r="E363" s="721">
        <v>15</v>
      </c>
      <c r="F363" s="721">
        <v>1</v>
      </c>
      <c r="G363" s="722" t="s">
        <v>3575</v>
      </c>
      <c r="H363" s="722">
        <v>9591321</v>
      </c>
      <c r="I363" s="724">
        <v>44216</v>
      </c>
      <c r="K363" s="722">
        <v>2372</v>
      </c>
      <c r="N363" s="722" t="str">
        <f t="shared" si="5"/>
        <v>F115310105140</v>
      </c>
    </row>
    <row r="364" spans="1:14" x14ac:dyDescent="0.15">
      <c r="A364" s="723" t="s">
        <v>3576</v>
      </c>
      <c r="B364" s="720" t="s">
        <v>2869</v>
      </c>
      <c r="C364" s="721" t="s">
        <v>426</v>
      </c>
      <c r="D364" s="721" t="s">
        <v>2840</v>
      </c>
      <c r="E364" s="721">
        <v>15</v>
      </c>
      <c r="F364" s="721">
        <v>1</v>
      </c>
      <c r="G364" s="722" t="s">
        <v>3577</v>
      </c>
      <c r="H364" s="722">
        <v>9502292</v>
      </c>
      <c r="I364" s="724">
        <v>44216</v>
      </c>
      <c r="K364" s="722">
        <v>2373</v>
      </c>
      <c r="N364" s="722" t="str">
        <f t="shared" si="5"/>
        <v>F115310105159</v>
      </c>
    </row>
    <row r="365" spans="1:14" x14ac:dyDescent="0.15">
      <c r="A365" s="723" t="s">
        <v>3578</v>
      </c>
      <c r="B365" s="720" t="s">
        <v>2869</v>
      </c>
      <c r="C365" s="721" t="s">
        <v>419</v>
      </c>
      <c r="D365" s="721" t="s">
        <v>2840</v>
      </c>
      <c r="E365" s="721">
        <v>15</v>
      </c>
      <c r="F365" s="721">
        <v>1</v>
      </c>
      <c r="G365" s="722" t="s">
        <v>3579</v>
      </c>
      <c r="H365" s="722">
        <v>9578585</v>
      </c>
      <c r="I365" s="724">
        <v>44216</v>
      </c>
      <c r="K365" s="722">
        <v>2374</v>
      </c>
      <c r="N365" s="722" t="str">
        <f t="shared" si="5"/>
        <v>F115310105168</v>
      </c>
    </row>
    <row r="366" spans="1:14" x14ac:dyDescent="0.15">
      <c r="A366" s="723" t="s">
        <v>3580</v>
      </c>
      <c r="B366" s="720" t="s">
        <v>2869</v>
      </c>
      <c r="C366" s="721" t="s">
        <v>429</v>
      </c>
      <c r="D366" s="721" t="s">
        <v>2840</v>
      </c>
      <c r="E366" s="721">
        <v>15</v>
      </c>
      <c r="F366" s="721">
        <v>1</v>
      </c>
      <c r="G366" s="722" t="s">
        <v>3581</v>
      </c>
      <c r="H366" s="722">
        <v>9568603</v>
      </c>
      <c r="I366" s="724">
        <v>44216</v>
      </c>
      <c r="K366" s="722">
        <v>2375</v>
      </c>
      <c r="N366" s="722" t="str">
        <f t="shared" si="5"/>
        <v>F115310105177</v>
      </c>
    </row>
    <row r="367" spans="1:14" x14ac:dyDescent="0.15">
      <c r="A367" s="723" t="s">
        <v>3582</v>
      </c>
      <c r="B367" s="720" t="s">
        <v>2869</v>
      </c>
      <c r="C367" s="721" t="s">
        <v>420</v>
      </c>
      <c r="D367" s="721" t="s">
        <v>2840</v>
      </c>
      <c r="E367" s="721">
        <v>15</v>
      </c>
      <c r="F367" s="721">
        <v>1</v>
      </c>
      <c r="G367" s="722" t="s">
        <v>3583</v>
      </c>
      <c r="H367" s="722">
        <v>9497277</v>
      </c>
      <c r="I367" s="724">
        <v>44216</v>
      </c>
      <c r="K367" s="722">
        <v>2376</v>
      </c>
      <c r="N367" s="722" t="str">
        <f t="shared" si="5"/>
        <v>F115310105186</v>
      </c>
    </row>
    <row r="368" spans="1:14" x14ac:dyDescent="0.15">
      <c r="A368" s="723" t="s">
        <v>3584</v>
      </c>
      <c r="B368" s="720" t="s">
        <v>2869</v>
      </c>
      <c r="C368" s="721" t="s">
        <v>427</v>
      </c>
      <c r="D368" s="721" t="s">
        <v>2840</v>
      </c>
      <c r="E368" s="721">
        <v>15</v>
      </c>
      <c r="F368" s="721">
        <v>1</v>
      </c>
      <c r="G368" s="722" t="s">
        <v>3585</v>
      </c>
      <c r="H368" s="722">
        <v>9451393</v>
      </c>
      <c r="I368" s="724">
        <v>44216</v>
      </c>
      <c r="K368" s="722">
        <v>2377</v>
      </c>
      <c r="N368" s="722" t="str">
        <f t="shared" si="5"/>
        <v>F115310105195</v>
      </c>
    </row>
    <row r="369" spans="1:14" x14ac:dyDescent="0.15">
      <c r="A369" s="723" t="s">
        <v>3586</v>
      </c>
      <c r="B369" s="720" t="s">
        <v>2869</v>
      </c>
      <c r="C369" s="721" t="s">
        <v>421</v>
      </c>
      <c r="D369" s="721" t="s">
        <v>2840</v>
      </c>
      <c r="E369" s="721">
        <v>15</v>
      </c>
      <c r="F369" s="721">
        <v>1</v>
      </c>
      <c r="G369" s="722" t="s">
        <v>3587</v>
      </c>
      <c r="H369" s="722">
        <v>9500916</v>
      </c>
      <c r="I369" s="724">
        <v>44216</v>
      </c>
      <c r="K369" s="722">
        <v>2381</v>
      </c>
      <c r="N369" s="722" t="str">
        <f t="shared" si="5"/>
        <v>F115310105202</v>
      </c>
    </row>
    <row r="370" spans="1:14" x14ac:dyDescent="0.15">
      <c r="A370" s="723" t="s">
        <v>3588</v>
      </c>
      <c r="B370" s="720" t="s">
        <v>2869</v>
      </c>
      <c r="C370" s="721" t="s">
        <v>430</v>
      </c>
      <c r="D370" s="721" t="s">
        <v>2840</v>
      </c>
      <c r="E370" s="721">
        <v>15</v>
      </c>
      <c r="F370" s="721">
        <v>1</v>
      </c>
      <c r="G370" s="722" t="s">
        <v>3589</v>
      </c>
      <c r="H370" s="722">
        <v>9580053</v>
      </c>
      <c r="I370" s="724">
        <v>44216</v>
      </c>
      <c r="K370" s="722">
        <v>2382</v>
      </c>
      <c r="N370" s="722" t="str">
        <f t="shared" si="5"/>
        <v>F115310105211</v>
      </c>
    </row>
    <row r="371" spans="1:14" x14ac:dyDescent="0.15">
      <c r="A371" s="723" t="s">
        <v>3590</v>
      </c>
      <c r="B371" s="720" t="s">
        <v>2869</v>
      </c>
      <c r="C371" s="721" t="s">
        <v>2746</v>
      </c>
      <c r="D371" s="721" t="s">
        <v>2840</v>
      </c>
      <c r="E371" s="721">
        <v>15</v>
      </c>
      <c r="F371" s="721">
        <v>1</v>
      </c>
      <c r="G371" s="722" t="s">
        <v>3591</v>
      </c>
      <c r="H371" s="722">
        <v>9503197</v>
      </c>
      <c r="I371" s="724">
        <v>44216</v>
      </c>
      <c r="K371" s="722">
        <v>2393</v>
      </c>
      <c r="N371" s="722" t="str">
        <f t="shared" si="5"/>
        <v>F115310105220</v>
      </c>
    </row>
    <row r="372" spans="1:14" x14ac:dyDescent="0.15">
      <c r="A372" s="723" t="s">
        <v>3592</v>
      </c>
      <c r="B372" s="720" t="s">
        <v>2869</v>
      </c>
      <c r="C372" s="721" t="s">
        <v>2745</v>
      </c>
      <c r="D372" s="721" t="s">
        <v>2840</v>
      </c>
      <c r="E372" s="721">
        <v>15</v>
      </c>
      <c r="F372" s="721">
        <v>1</v>
      </c>
      <c r="G372" s="722" t="s">
        <v>3593</v>
      </c>
      <c r="H372" s="722">
        <v>9402135</v>
      </c>
      <c r="I372" s="724">
        <v>44216</v>
      </c>
      <c r="K372" s="722">
        <v>2403</v>
      </c>
      <c r="N372" s="722" t="str">
        <f t="shared" si="5"/>
        <v>F115310105248</v>
      </c>
    </row>
    <row r="373" spans="1:14" x14ac:dyDescent="0.15">
      <c r="A373" s="723" t="s">
        <v>3594</v>
      </c>
      <c r="B373" s="720" t="s">
        <v>2839</v>
      </c>
      <c r="C373" s="721" t="s">
        <v>38</v>
      </c>
      <c r="D373" s="721" t="s">
        <v>2840</v>
      </c>
      <c r="E373" s="721">
        <v>16</v>
      </c>
      <c r="F373" s="721">
        <v>1</v>
      </c>
      <c r="G373" s="722" t="s">
        <v>3595</v>
      </c>
      <c r="H373" s="722">
        <v>9300887</v>
      </c>
      <c r="I373" s="724">
        <v>44216</v>
      </c>
      <c r="K373" s="722">
        <v>536</v>
      </c>
      <c r="N373" s="722" t="str">
        <f t="shared" si="5"/>
        <v>F116110105312</v>
      </c>
    </row>
    <row r="374" spans="1:14" x14ac:dyDescent="0.15">
      <c r="A374" s="723" t="s">
        <v>3596</v>
      </c>
      <c r="B374" s="720" t="s">
        <v>2855</v>
      </c>
      <c r="C374" s="721" t="s">
        <v>114</v>
      </c>
      <c r="D374" s="721" t="s">
        <v>2840</v>
      </c>
      <c r="E374" s="721">
        <v>16</v>
      </c>
      <c r="F374" s="721">
        <v>1</v>
      </c>
      <c r="G374" s="722" t="s">
        <v>3597</v>
      </c>
      <c r="H374" s="722">
        <v>9390398</v>
      </c>
      <c r="I374" s="724">
        <v>44216</v>
      </c>
      <c r="K374" s="722">
        <v>1160</v>
      </c>
      <c r="N374" s="722" t="str">
        <f t="shared" si="5"/>
        <v>F116210105329</v>
      </c>
    </row>
    <row r="375" spans="1:14" x14ac:dyDescent="0.15">
      <c r="A375" s="723" t="s">
        <v>3598</v>
      </c>
      <c r="B375" s="720" t="s">
        <v>2869</v>
      </c>
      <c r="C375" s="721" t="s">
        <v>431</v>
      </c>
      <c r="D375" s="721" t="s">
        <v>2840</v>
      </c>
      <c r="E375" s="721">
        <v>16</v>
      </c>
      <c r="F375" s="721">
        <v>1</v>
      </c>
      <c r="G375" s="722" t="s">
        <v>3599</v>
      </c>
      <c r="H375" s="722">
        <v>9391193</v>
      </c>
      <c r="I375" s="724">
        <v>44216</v>
      </c>
      <c r="K375" s="722">
        <v>2378</v>
      </c>
      <c r="N375" s="722" t="str">
        <f t="shared" si="5"/>
        <v>F116310105336</v>
      </c>
    </row>
    <row r="376" spans="1:14" x14ac:dyDescent="0.15">
      <c r="A376" s="723" t="s">
        <v>3600</v>
      </c>
      <c r="B376" s="720" t="s">
        <v>2869</v>
      </c>
      <c r="C376" s="721" t="s">
        <v>433</v>
      </c>
      <c r="D376" s="721" t="s">
        <v>2840</v>
      </c>
      <c r="E376" s="721">
        <v>16</v>
      </c>
      <c r="F376" s="721">
        <v>1</v>
      </c>
      <c r="G376" s="722" t="s">
        <v>3601</v>
      </c>
      <c r="H376" s="722">
        <v>9301292</v>
      </c>
      <c r="I376" s="724">
        <v>44216</v>
      </c>
      <c r="K376" s="722">
        <v>2379</v>
      </c>
      <c r="N376" s="722" t="str">
        <f t="shared" si="5"/>
        <v>F116310105345</v>
      </c>
    </row>
    <row r="377" spans="1:14" x14ac:dyDescent="0.15">
      <c r="A377" s="723" t="s">
        <v>3602</v>
      </c>
      <c r="B377" s="720" t="s">
        <v>2869</v>
      </c>
      <c r="C377" s="721" t="s">
        <v>432</v>
      </c>
      <c r="D377" s="721" t="s">
        <v>2840</v>
      </c>
      <c r="E377" s="721">
        <v>16</v>
      </c>
      <c r="F377" s="721">
        <v>1</v>
      </c>
      <c r="G377" s="722" t="s">
        <v>3603</v>
      </c>
      <c r="H377" s="722">
        <v>9300138</v>
      </c>
      <c r="I377" s="724">
        <v>44216</v>
      </c>
      <c r="K377" s="722">
        <v>2380</v>
      </c>
      <c r="N377" s="722" t="str">
        <f t="shared" si="5"/>
        <v>F116310105354</v>
      </c>
    </row>
    <row r="378" spans="1:14" x14ac:dyDescent="0.15">
      <c r="A378" s="723" t="s">
        <v>3604</v>
      </c>
      <c r="B378" s="720" t="s">
        <v>2839</v>
      </c>
      <c r="C378" s="721" t="s">
        <v>39</v>
      </c>
      <c r="D378" s="721" t="s">
        <v>2840</v>
      </c>
      <c r="E378" s="721">
        <v>17</v>
      </c>
      <c r="F378" s="721">
        <v>1</v>
      </c>
      <c r="G378" s="722" t="s">
        <v>3605</v>
      </c>
      <c r="H378" s="722">
        <v>9201192</v>
      </c>
      <c r="I378" s="724">
        <v>44216</v>
      </c>
      <c r="K378" s="722">
        <v>236</v>
      </c>
      <c r="N378" s="722" t="str">
        <f t="shared" si="5"/>
        <v>F117110105393</v>
      </c>
    </row>
    <row r="379" spans="1:14" x14ac:dyDescent="0.15">
      <c r="A379" s="723" t="s">
        <v>3606</v>
      </c>
      <c r="B379" s="720" t="s">
        <v>2839</v>
      </c>
      <c r="C379" s="721" t="s">
        <v>86</v>
      </c>
      <c r="D379" s="721" t="s">
        <v>2840</v>
      </c>
      <c r="E379" s="721">
        <v>17</v>
      </c>
      <c r="F379" s="721">
        <v>1</v>
      </c>
      <c r="G379" s="722" t="s">
        <v>3607</v>
      </c>
      <c r="H379" s="722">
        <v>9231292</v>
      </c>
      <c r="I379" s="724">
        <v>44216</v>
      </c>
      <c r="K379" s="722">
        <v>488</v>
      </c>
      <c r="N379" s="722" t="str">
        <f t="shared" si="5"/>
        <v>F117110105400</v>
      </c>
    </row>
    <row r="380" spans="1:14" x14ac:dyDescent="0.15">
      <c r="A380" s="723" t="s">
        <v>3608</v>
      </c>
      <c r="B380" s="720" t="s">
        <v>2855</v>
      </c>
      <c r="C380" s="721" t="s">
        <v>2724</v>
      </c>
      <c r="D380" s="721" t="s">
        <v>2840</v>
      </c>
      <c r="E380" s="721">
        <v>17</v>
      </c>
      <c r="F380" s="721">
        <v>1</v>
      </c>
      <c r="G380" s="722" t="s">
        <v>3609</v>
      </c>
      <c r="H380" s="722">
        <v>9238511</v>
      </c>
      <c r="I380" s="724">
        <v>44216</v>
      </c>
      <c r="K380" s="722">
        <v>1162</v>
      </c>
      <c r="N380" s="722" t="str">
        <f t="shared" si="5"/>
        <v>F117210105417</v>
      </c>
    </row>
    <row r="381" spans="1:14" x14ac:dyDescent="0.15">
      <c r="A381" s="723" t="s">
        <v>3610</v>
      </c>
      <c r="B381" s="720" t="s">
        <v>2855</v>
      </c>
      <c r="C381" s="721" t="s">
        <v>115</v>
      </c>
      <c r="D381" s="721" t="s">
        <v>2840</v>
      </c>
      <c r="E381" s="721">
        <v>17</v>
      </c>
      <c r="F381" s="721">
        <v>1</v>
      </c>
      <c r="G381" s="722" t="s">
        <v>3611</v>
      </c>
      <c r="H381" s="722">
        <v>9218836</v>
      </c>
      <c r="I381" s="724">
        <v>44216</v>
      </c>
      <c r="K381" s="722">
        <v>1163</v>
      </c>
      <c r="N381" s="722" t="str">
        <f t="shared" si="5"/>
        <v>F117210105426</v>
      </c>
    </row>
    <row r="382" spans="1:14" x14ac:dyDescent="0.15">
      <c r="A382" s="723" t="s">
        <v>3612</v>
      </c>
      <c r="B382" s="720" t="s">
        <v>2855</v>
      </c>
      <c r="C382" s="721" t="s">
        <v>117</v>
      </c>
      <c r="D382" s="721" t="s">
        <v>2840</v>
      </c>
      <c r="E382" s="721">
        <v>17</v>
      </c>
      <c r="F382" s="721">
        <v>1</v>
      </c>
      <c r="G382" s="722" t="s">
        <v>3613</v>
      </c>
      <c r="H382" s="722">
        <v>9200942</v>
      </c>
      <c r="I382" s="724">
        <v>44216</v>
      </c>
      <c r="K382" s="722">
        <v>1164</v>
      </c>
      <c r="N382" s="722" t="str">
        <f t="shared" si="5"/>
        <v>F117210105435</v>
      </c>
    </row>
    <row r="383" spans="1:14" x14ac:dyDescent="0.15">
      <c r="A383" s="723" t="s">
        <v>3614</v>
      </c>
      <c r="B383" s="720" t="s">
        <v>2855</v>
      </c>
      <c r="C383" s="721" t="s">
        <v>116</v>
      </c>
      <c r="D383" s="721" t="s">
        <v>2840</v>
      </c>
      <c r="E383" s="721">
        <v>17</v>
      </c>
      <c r="F383" s="721">
        <v>1</v>
      </c>
      <c r="G383" s="722" t="s">
        <v>3615</v>
      </c>
      <c r="H383" s="722">
        <v>9291210</v>
      </c>
      <c r="I383" s="724">
        <v>44216</v>
      </c>
      <c r="K383" s="722">
        <v>1165</v>
      </c>
      <c r="N383" s="722" t="str">
        <f t="shared" si="5"/>
        <v>F117210105444</v>
      </c>
    </row>
    <row r="384" spans="1:14" x14ac:dyDescent="0.15">
      <c r="A384" s="723" t="s">
        <v>3616</v>
      </c>
      <c r="B384" s="720" t="s">
        <v>2869</v>
      </c>
      <c r="C384" s="721" t="s">
        <v>437</v>
      </c>
      <c r="D384" s="721" t="s">
        <v>2840</v>
      </c>
      <c r="E384" s="721">
        <v>17</v>
      </c>
      <c r="F384" s="721">
        <v>1</v>
      </c>
      <c r="G384" s="722" t="s">
        <v>3617</v>
      </c>
      <c r="H384" s="722">
        <v>9208620</v>
      </c>
      <c r="I384" s="724">
        <v>44216</v>
      </c>
      <c r="K384" s="722">
        <v>2386</v>
      </c>
      <c r="N384" s="722" t="str">
        <f t="shared" si="5"/>
        <v>F117310105451</v>
      </c>
    </row>
    <row r="385" spans="1:14" x14ac:dyDescent="0.15">
      <c r="A385" s="723" t="s">
        <v>3618</v>
      </c>
      <c r="B385" s="720" t="s">
        <v>2869</v>
      </c>
      <c r="C385" s="721" t="s">
        <v>436</v>
      </c>
      <c r="D385" s="721" t="s">
        <v>2840</v>
      </c>
      <c r="E385" s="721">
        <v>17</v>
      </c>
      <c r="F385" s="721">
        <v>1</v>
      </c>
      <c r="G385" s="722" t="s">
        <v>3619</v>
      </c>
      <c r="H385" s="722">
        <v>9218501</v>
      </c>
      <c r="I385" s="724">
        <v>44216</v>
      </c>
      <c r="K385" s="722">
        <v>2387</v>
      </c>
      <c r="N385" s="722" t="str">
        <f t="shared" si="5"/>
        <v>F117310105460</v>
      </c>
    </row>
    <row r="386" spans="1:14" x14ac:dyDescent="0.15">
      <c r="A386" s="723" t="s">
        <v>3620</v>
      </c>
      <c r="B386" s="720" t="s">
        <v>2869</v>
      </c>
      <c r="C386" s="721" t="s">
        <v>434</v>
      </c>
      <c r="D386" s="721" t="s">
        <v>2840</v>
      </c>
      <c r="E386" s="721">
        <v>17</v>
      </c>
      <c r="F386" s="721">
        <v>1</v>
      </c>
      <c r="G386" s="722" t="s">
        <v>3621</v>
      </c>
      <c r="H386" s="722">
        <v>9200265</v>
      </c>
      <c r="I386" s="724">
        <v>44216</v>
      </c>
      <c r="K386" s="722">
        <v>2388</v>
      </c>
      <c r="N386" s="722" t="str">
        <f t="shared" ref="N386:N449" si="6">A386</f>
        <v>F117310105479</v>
      </c>
    </row>
    <row r="387" spans="1:14" x14ac:dyDescent="0.15">
      <c r="A387" s="723" t="s">
        <v>3622</v>
      </c>
      <c r="B387" s="720" t="s">
        <v>2869</v>
      </c>
      <c r="C387" s="721" t="s">
        <v>439</v>
      </c>
      <c r="D387" s="721" t="s">
        <v>2840</v>
      </c>
      <c r="E387" s="721">
        <v>17</v>
      </c>
      <c r="F387" s="721">
        <v>1</v>
      </c>
      <c r="G387" s="722" t="s">
        <v>3623</v>
      </c>
      <c r="H387" s="722">
        <v>9201148</v>
      </c>
      <c r="I387" s="724">
        <v>44216</v>
      </c>
      <c r="K387" s="722">
        <v>2389</v>
      </c>
      <c r="N387" s="722" t="str">
        <f t="shared" si="6"/>
        <v>F117310105488</v>
      </c>
    </row>
    <row r="388" spans="1:14" x14ac:dyDescent="0.15">
      <c r="A388" s="723" t="s">
        <v>3624</v>
      </c>
      <c r="B388" s="720" t="s">
        <v>2869</v>
      </c>
      <c r="C388" s="721" t="s">
        <v>435</v>
      </c>
      <c r="D388" s="721" t="s">
        <v>2840</v>
      </c>
      <c r="E388" s="721">
        <v>17</v>
      </c>
      <c r="F388" s="721">
        <v>1</v>
      </c>
      <c r="G388" s="722" t="s">
        <v>3625</v>
      </c>
      <c r="H388" s="722">
        <v>9201302</v>
      </c>
      <c r="I388" s="724">
        <v>44216</v>
      </c>
      <c r="K388" s="722">
        <v>2390</v>
      </c>
      <c r="N388" s="722" t="str">
        <f t="shared" si="6"/>
        <v>F117310105497</v>
      </c>
    </row>
    <row r="389" spans="1:14" x14ac:dyDescent="0.15">
      <c r="A389" s="723" t="s">
        <v>3626</v>
      </c>
      <c r="B389" s="720" t="s">
        <v>2869</v>
      </c>
      <c r="C389" s="721" t="s">
        <v>438</v>
      </c>
      <c r="D389" s="721" t="s">
        <v>2840</v>
      </c>
      <c r="E389" s="721">
        <v>17</v>
      </c>
      <c r="F389" s="721">
        <v>1</v>
      </c>
      <c r="G389" s="722" t="s">
        <v>3627</v>
      </c>
      <c r="H389" s="722">
        <v>9240063</v>
      </c>
      <c r="I389" s="724">
        <v>44216</v>
      </c>
      <c r="K389" s="722">
        <v>2391</v>
      </c>
      <c r="N389" s="722" t="str">
        <f t="shared" si="6"/>
        <v>F117310105503</v>
      </c>
    </row>
    <row r="390" spans="1:14" x14ac:dyDescent="0.15">
      <c r="A390" s="723" t="s">
        <v>3628</v>
      </c>
      <c r="B390" s="720" t="s">
        <v>2869</v>
      </c>
      <c r="C390" s="721" t="s">
        <v>440</v>
      </c>
      <c r="D390" s="721" t="s">
        <v>2840</v>
      </c>
      <c r="E390" s="721">
        <v>17</v>
      </c>
      <c r="F390" s="721">
        <v>1</v>
      </c>
      <c r="G390" s="722" t="s">
        <v>3629</v>
      </c>
      <c r="H390" s="722">
        <v>9201346</v>
      </c>
      <c r="I390" s="724">
        <v>44216</v>
      </c>
      <c r="K390" s="722">
        <v>2392</v>
      </c>
      <c r="N390" s="722" t="str">
        <f t="shared" si="6"/>
        <v>F117310105512</v>
      </c>
    </row>
    <row r="391" spans="1:14" x14ac:dyDescent="0.15">
      <c r="A391" s="723" t="s">
        <v>3630</v>
      </c>
      <c r="B391" s="720" t="s">
        <v>2839</v>
      </c>
      <c r="C391" s="721" t="s">
        <v>40</v>
      </c>
      <c r="D391" s="721" t="s">
        <v>2840</v>
      </c>
      <c r="E391" s="721">
        <v>18</v>
      </c>
      <c r="F391" s="721">
        <v>1</v>
      </c>
      <c r="G391" s="722" t="s">
        <v>3631</v>
      </c>
      <c r="H391" s="722">
        <v>9108507</v>
      </c>
      <c r="I391" s="724">
        <v>44216</v>
      </c>
      <c r="K391" s="722">
        <v>508</v>
      </c>
      <c r="N391" s="722" t="str">
        <f t="shared" si="6"/>
        <v>F118110105597</v>
      </c>
    </row>
    <row r="392" spans="1:14" x14ac:dyDescent="0.15">
      <c r="A392" s="723" t="s">
        <v>3632</v>
      </c>
      <c r="B392" s="720" t="s">
        <v>2855</v>
      </c>
      <c r="C392" s="721" t="s">
        <v>118</v>
      </c>
      <c r="D392" s="721" t="s">
        <v>2840</v>
      </c>
      <c r="E392" s="721">
        <v>18</v>
      </c>
      <c r="F392" s="721">
        <v>1</v>
      </c>
      <c r="G392" s="722" t="s">
        <v>3633</v>
      </c>
      <c r="H392" s="722">
        <v>9101195</v>
      </c>
      <c r="I392" s="724">
        <v>44216</v>
      </c>
      <c r="K392" s="722">
        <v>1166</v>
      </c>
      <c r="N392" s="722" t="str">
        <f t="shared" si="6"/>
        <v>F118210105602</v>
      </c>
    </row>
    <row r="393" spans="1:14" x14ac:dyDescent="0.15">
      <c r="A393" s="723" t="s">
        <v>3634</v>
      </c>
      <c r="B393" s="720" t="s">
        <v>2855</v>
      </c>
      <c r="C393" s="721" t="s">
        <v>2725</v>
      </c>
      <c r="D393" s="721" t="s">
        <v>2840</v>
      </c>
      <c r="E393" s="721">
        <v>18</v>
      </c>
      <c r="F393" s="721">
        <v>1</v>
      </c>
      <c r="G393" s="722" t="s">
        <v>3635</v>
      </c>
      <c r="H393" s="722">
        <v>9140814</v>
      </c>
      <c r="I393" s="724">
        <v>44216</v>
      </c>
      <c r="K393" s="722">
        <v>1167</v>
      </c>
      <c r="N393" s="722" t="str">
        <f t="shared" si="6"/>
        <v>F118210105611</v>
      </c>
    </row>
    <row r="394" spans="1:14" x14ac:dyDescent="0.15">
      <c r="A394" s="723" t="s">
        <v>3636</v>
      </c>
      <c r="B394" s="720" t="s">
        <v>2869</v>
      </c>
      <c r="C394" s="721" t="s">
        <v>442</v>
      </c>
      <c r="D394" s="721" t="s">
        <v>2840</v>
      </c>
      <c r="E394" s="721">
        <v>18</v>
      </c>
      <c r="F394" s="721">
        <v>1</v>
      </c>
      <c r="G394" s="722" t="s">
        <v>3637</v>
      </c>
      <c r="H394" s="722">
        <v>9100028</v>
      </c>
      <c r="I394" s="724">
        <v>44216</v>
      </c>
      <c r="K394" s="722">
        <v>2395</v>
      </c>
      <c r="N394" s="722" t="str">
        <f t="shared" si="6"/>
        <v>F118310105628</v>
      </c>
    </row>
    <row r="395" spans="1:14" x14ac:dyDescent="0.15">
      <c r="A395" s="723" t="s">
        <v>3638</v>
      </c>
      <c r="B395" s="720" t="s">
        <v>2869</v>
      </c>
      <c r="C395" s="721" t="s">
        <v>441</v>
      </c>
      <c r="D395" s="721" t="s">
        <v>2840</v>
      </c>
      <c r="E395" s="721">
        <v>18</v>
      </c>
      <c r="F395" s="721">
        <v>1</v>
      </c>
      <c r="G395" s="722" t="s">
        <v>3639</v>
      </c>
      <c r="H395" s="722">
        <v>9158586</v>
      </c>
      <c r="I395" s="724">
        <v>44216</v>
      </c>
      <c r="K395" s="722">
        <v>2396</v>
      </c>
      <c r="N395" s="722" t="str">
        <f t="shared" si="6"/>
        <v>F118310105637</v>
      </c>
    </row>
    <row r="396" spans="1:14" x14ac:dyDescent="0.15">
      <c r="A396" s="723" t="s">
        <v>3640</v>
      </c>
      <c r="B396" s="720" t="s">
        <v>2869</v>
      </c>
      <c r="C396" s="721" t="s">
        <v>2747</v>
      </c>
      <c r="D396" s="721" t="s">
        <v>2840</v>
      </c>
      <c r="E396" s="721">
        <v>18</v>
      </c>
      <c r="F396" s="721">
        <v>1</v>
      </c>
      <c r="G396" s="722" t="s">
        <v>3641</v>
      </c>
      <c r="H396" s="722">
        <v>9103190</v>
      </c>
      <c r="I396" s="724">
        <v>44216</v>
      </c>
      <c r="K396" s="722">
        <v>2397</v>
      </c>
      <c r="N396" s="722" t="str">
        <f t="shared" si="6"/>
        <v>F118310105646</v>
      </c>
    </row>
    <row r="397" spans="1:14" x14ac:dyDescent="0.15">
      <c r="A397" s="723" t="s">
        <v>3642</v>
      </c>
      <c r="B397" s="720" t="s">
        <v>2839</v>
      </c>
      <c r="C397" s="721" t="s">
        <v>41</v>
      </c>
      <c r="D397" s="721" t="s">
        <v>2840</v>
      </c>
      <c r="E397" s="721">
        <v>19</v>
      </c>
      <c r="F397" s="721">
        <v>1</v>
      </c>
      <c r="G397" s="722" t="s">
        <v>3643</v>
      </c>
      <c r="H397" s="722">
        <v>4000016</v>
      </c>
      <c r="I397" s="724">
        <v>44216</v>
      </c>
      <c r="K397" s="722">
        <v>500</v>
      </c>
      <c r="N397" s="722" t="str">
        <f t="shared" si="6"/>
        <v>F119110105676</v>
      </c>
    </row>
    <row r="398" spans="1:14" x14ac:dyDescent="0.15">
      <c r="A398" s="723" t="s">
        <v>3644</v>
      </c>
      <c r="B398" s="720" t="s">
        <v>2855</v>
      </c>
      <c r="C398" s="721" t="s">
        <v>119</v>
      </c>
      <c r="D398" s="721" t="s">
        <v>2840</v>
      </c>
      <c r="E398" s="721">
        <v>19</v>
      </c>
      <c r="F398" s="721">
        <v>1</v>
      </c>
      <c r="G398" s="722" t="s">
        <v>3645</v>
      </c>
      <c r="H398" s="722">
        <v>4020054</v>
      </c>
      <c r="I398" s="724">
        <v>44216</v>
      </c>
      <c r="K398" s="722">
        <v>1172</v>
      </c>
      <c r="N398" s="722" t="str">
        <f t="shared" si="6"/>
        <v>F119210105683</v>
      </c>
    </row>
    <row r="399" spans="1:14" x14ac:dyDescent="0.15">
      <c r="A399" s="723" t="s">
        <v>3646</v>
      </c>
      <c r="B399" s="720" t="s">
        <v>2855</v>
      </c>
      <c r="C399" s="721" t="s">
        <v>120</v>
      </c>
      <c r="D399" s="721" t="s">
        <v>2840</v>
      </c>
      <c r="E399" s="721">
        <v>19</v>
      </c>
      <c r="F399" s="721">
        <v>1</v>
      </c>
      <c r="G399" s="722" t="s">
        <v>3647</v>
      </c>
      <c r="H399" s="722">
        <v>4000035</v>
      </c>
      <c r="I399" s="724">
        <v>44216</v>
      </c>
      <c r="K399" s="722">
        <v>1177</v>
      </c>
      <c r="N399" s="722" t="str">
        <f t="shared" si="6"/>
        <v>F119210105692</v>
      </c>
    </row>
    <row r="400" spans="1:14" x14ac:dyDescent="0.15">
      <c r="A400" s="723" t="s">
        <v>3648</v>
      </c>
      <c r="B400" s="720" t="s">
        <v>2869</v>
      </c>
      <c r="C400" s="721" t="s">
        <v>446</v>
      </c>
      <c r="D400" s="721" t="s">
        <v>2840</v>
      </c>
      <c r="E400" s="721">
        <v>19</v>
      </c>
      <c r="F400" s="721">
        <v>1</v>
      </c>
      <c r="G400" s="722" t="s">
        <v>3649</v>
      </c>
      <c r="H400" s="722">
        <v>4008575</v>
      </c>
      <c r="I400" s="724">
        <v>44216</v>
      </c>
      <c r="K400" s="722">
        <v>2404</v>
      </c>
      <c r="N400" s="722" t="str">
        <f t="shared" si="6"/>
        <v>F119310105707</v>
      </c>
    </row>
    <row r="401" spans="1:14" x14ac:dyDescent="0.15">
      <c r="A401" s="723" t="s">
        <v>3650</v>
      </c>
      <c r="B401" s="720" t="s">
        <v>2869</v>
      </c>
      <c r="C401" s="721" t="s">
        <v>444</v>
      </c>
      <c r="D401" s="721" t="s">
        <v>2840</v>
      </c>
      <c r="E401" s="721">
        <v>19</v>
      </c>
      <c r="F401" s="721">
        <v>1</v>
      </c>
      <c r="G401" s="722" t="s">
        <v>3651</v>
      </c>
      <c r="H401" s="722">
        <v>4092597</v>
      </c>
      <c r="I401" s="724">
        <v>44216</v>
      </c>
      <c r="K401" s="722">
        <v>2406</v>
      </c>
      <c r="N401" s="722" t="str">
        <f t="shared" si="6"/>
        <v>F119310105716</v>
      </c>
    </row>
    <row r="402" spans="1:14" x14ac:dyDescent="0.15">
      <c r="A402" s="723" t="s">
        <v>3652</v>
      </c>
      <c r="B402" s="720" t="s">
        <v>2869</v>
      </c>
      <c r="C402" s="721" t="s">
        <v>445</v>
      </c>
      <c r="D402" s="721" t="s">
        <v>2840</v>
      </c>
      <c r="E402" s="721">
        <v>19</v>
      </c>
      <c r="F402" s="721">
        <v>1</v>
      </c>
      <c r="G402" s="722" t="s">
        <v>3653</v>
      </c>
      <c r="H402" s="722">
        <v>4008555</v>
      </c>
      <c r="I402" s="724">
        <v>44216</v>
      </c>
      <c r="K402" s="722">
        <v>2407</v>
      </c>
      <c r="N402" s="722" t="str">
        <f t="shared" si="6"/>
        <v>F119310105725</v>
      </c>
    </row>
    <row r="403" spans="1:14" x14ac:dyDescent="0.15">
      <c r="A403" s="723" t="s">
        <v>3654</v>
      </c>
      <c r="B403" s="720" t="s">
        <v>2869</v>
      </c>
      <c r="C403" s="721" t="s">
        <v>443</v>
      </c>
      <c r="D403" s="721" t="s">
        <v>2840</v>
      </c>
      <c r="E403" s="721">
        <v>19</v>
      </c>
      <c r="F403" s="721">
        <v>1</v>
      </c>
      <c r="G403" s="722" t="s">
        <v>3655</v>
      </c>
      <c r="H403" s="722">
        <v>4010302</v>
      </c>
      <c r="I403" s="724">
        <v>44216</v>
      </c>
      <c r="K403" s="722">
        <v>2408</v>
      </c>
      <c r="N403" s="722" t="str">
        <f t="shared" si="6"/>
        <v>F119310105734</v>
      </c>
    </row>
    <row r="404" spans="1:14" x14ac:dyDescent="0.15">
      <c r="A404" s="723" t="s">
        <v>3656</v>
      </c>
      <c r="B404" s="720" t="s">
        <v>2839</v>
      </c>
      <c r="C404" s="721" t="s">
        <v>42</v>
      </c>
      <c r="D404" s="721" t="s">
        <v>2840</v>
      </c>
      <c r="E404" s="721">
        <v>20</v>
      </c>
      <c r="F404" s="721">
        <v>1</v>
      </c>
      <c r="G404" s="722" t="s">
        <v>3657</v>
      </c>
      <c r="H404" s="722">
        <v>3908621</v>
      </c>
      <c r="I404" s="724">
        <v>44216</v>
      </c>
      <c r="K404" s="722">
        <v>248</v>
      </c>
      <c r="N404" s="722" t="str">
        <f t="shared" si="6"/>
        <v>F120110105771</v>
      </c>
    </row>
    <row r="405" spans="1:14" x14ac:dyDescent="0.15">
      <c r="A405" s="723" t="s">
        <v>3658</v>
      </c>
      <c r="B405" s="720" t="s">
        <v>2855</v>
      </c>
      <c r="C405" s="721" t="s">
        <v>2784</v>
      </c>
      <c r="D405" s="721" t="s">
        <v>2840</v>
      </c>
      <c r="E405" s="721">
        <v>20</v>
      </c>
      <c r="F405" s="721">
        <v>1</v>
      </c>
      <c r="G405" s="722" t="s">
        <v>3659</v>
      </c>
      <c r="H405" s="722">
        <v>3910292</v>
      </c>
      <c r="I405" s="724">
        <v>44216</v>
      </c>
      <c r="K405" s="722">
        <v>1179</v>
      </c>
      <c r="N405" s="722" t="str">
        <f t="shared" si="6"/>
        <v>F120210105788</v>
      </c>
    </row>
    <row r="406" spans="1:14" x14ac:dyDescent="0.15">
      <c r="A406" s="723" t="s">
        <v>3660</v>
      </c>
      <c r="B406" s="720" t="s">
        <v>2855</v>
      </c>
      <c r="C406" s="721" t="s">
        <v>2726</v>
      </c>
      <c r="D406" s="721" t="s">
        <v>2840</v>
      </c>
      <c r="E406" s="721">
        <v>20</v>
      </c>
      <c r="F406" s="721">
        <v>1</v>
      </c>
      <c r="G406" s="722" t="s">
        <v>3661</v>
      </c>
      <c r="H406" s="722">
        <v>3808525</v>
      </c>
      <c r="I406" s="724">
        <v>44216</v>
      </c>
      <c r="K406" s="722">
        <v>1181</v>
      </c>
      <c r="N406" s="722" t="str">
        <f t="shared" si="6"/>
        <v>F120210105797</v>
      </c>
    </row>
    <row r="407" spans="1:14" x14ac:dyDescent="0.15">
      <c r="A407" s="723" t="s">
        <v>3662</v>
      </c>
      <c r="B407" s="720" t="s">
        <v>2855</v>
      </c>
      <c r="C407" s="721" t="s">
        <v>121</v>
      </c>
      <c r="D407" s="721" t="s">
        <v>2840</v>
      </c>
      <c r="E407" s="721">
        <v>20</v>
      </c>
      <c r="F407" s="721">
        <v>1</v>
      </c>
      <c r="G407" s="722" t="s">
        <v>3663</v>
      </c>
      <c r="H407" s="722">
        <v>3994117</v>
      </c>
      <c r="I407" s="724">
        <v>44216</v>
      </c>
      <c r="K407" s="722">
        <v>1182</v>
      </c>
      <c r="N407" s="722" t="str">
        <f t="shared" si="6"/>
        <v>F120210105804</v>
      </c>
    </row>
    <row r="408" spans="1:14" x14ac:dyDescent="0.15">
      <c r="A408" s="723" t="s">
        <v>3664</v>
      </c>
      <c r="B408" s="720" t="s">
        <v>2855</v>
      </c>
      <c r="C408" s="721" t="s">
        <v>449</v>
      </c>
      <c r="D408" s="721" t="s">
        <v>2840</v>
      </c>
      <c r="E408" s="721">
        <v>20</v>
      </c>
      <c r="F408" s="721">
        <v>1</v>
      </c>
      <c r="G408" s="722" t="s">
        <v>3665</v>
      </c>
      <c r="H408" s="722">
        <v>3861298</v>
      </c>
      <c r="I408" s="724">
        <v>44216</v>
      </c>
      <c r="K408" s="722">
        <v>1183</v>
      </c>
      <c r="N408" s="722" t="str">
        <f t="shared" si="6"/>
        <v>F120210105813</v>
      </c>
    </row>
    <row r="409" spans="1:14" x14ac:dyDescent="0.15">
      <c r="A409" s="723" t="s">
        <v>3666</v>
      </c>
      <c r="B409" s="720" t="s">
        <v>2869</v>
      </c>
      <c r="C409" s="721" t="s">
        <v>451</v>
      </c>
      <c r="D409" s="721" t="s">
        <v>2840</v>
      </c>
      <c r="E409" s="721">
        <v>20</v>
      </c>
      <c r="F409" s="721">
        <v>1</v>
      </c>
      <c r="G409" s="722" t="s">
        <v>3667</v>
      </c>
      <c r="H409" s="722">
        <v>3990781</v>
      </c>
      <c r="I409" s="724">
        <v>44216</v>
      </c>
      <c r="K409" s="722">
        <v>2418</v>
      </c>
      <c r="N409" s="722" t="str">
        <f t="shared" si="6"/>
        <v>F120310105820</v>
      </c>
    </row>
    <row r="410" spans="1:14" x14ac:dyDescent="0.15">
      <c r="A410" s="723" t="s">
        <v>3668</v>
      </c>
      <c r="B410" s="720" t="s">
        <v>2869</v>
      </c>
      <c r="C410" s="721" t="s">
        <v>450</v>
      </c>
      <c r="D410" s="721" t="s">
        <v>2840</v>
      </c>
      <c r="E410" s="721">
        <v>20</v>
      </c>
      <c r="F410" s="721">
        <v>1</v>
      </c>
      <c r="G410" s="722" t="s">
        <v>3669</v>
      </c>
      <c r="H410" s="722">
        <v>3901295</v>
      </c>
      <c r="I410" s="724">
        <v>44216</v>
      </c>
      <c r="K410" s="722">
        <v>2420</v>
      </c>
      <c r="N410" s="722" t="str">
        <f t="shared" si="6"/>
        <v>F120310105839</v>
      </c>
    </row>
    <row r="411" spans="1:14" x14ac:dyDescent="0.15">
      <c r="A411" s="723" t="s">
        <v>3670</v>
      </c>
      <c r="B411" s="720" t="s">
        <v>2869</v>
      </c>
      <c r="C411" s="721" t="s">
        <v>448</v>
      </c>
      <c r="D411" s="721" t="s">
        <v>2840</v>
      </c>
      <c r="E411" s="721">
        <v>20</v>
      </c>
      <c r="F411" s="721">
        <v>1</v>
      </c>
      <c r="G411" s="722" t="s">
        <v>3671</v>
      </c>
      <c r="H411" s="722">
        <v>3810085</v>
      </c>
      <c r="I411" s="724">
        <v>44216</v>
      </c>
      <c r="K411" s="722">
        <v>2421</v>
      </c>
      <c r="N411" s="722" t="str">
        <f t="shared" si="6"/>
        <v>F120310105848</v>
      </c>
    </row>
    <row r="412" spans="1:14" x14ac:dyDescent="0.15">
      <c r="A412" s="723" t="s">
        <v>3672</v>
      </c>
      <c r="B412" s="720" t="s">
        <v>2869</v>
      </c>
      <c r="C412" s="721" t="s">
        <v>447</v>
      </c>
      <c r="D412" s="721" t="s">
        <v>2840</v>
      </c>
      <c r="E412" s="721">
        <v>20</v>
      </c>
      <c r="F412" s="721">
        <v>1</v>
      </c>
      <c r="G412" s="722" t="s">
        <v>3673</v>
      </c>
      <c r="H412" s="722">
        <v>3850022</v>
      </c>
      <c r="I412" s="724">
        <v>44216</v>
      </c>
      <c r="K412" s="722">
        <v>2422</v>
      </c>
      <c r="N412" s="722" t="str">
        <f t="shared" si="6"/>
        <v>F120310105857</v>
      </c>
    </row>
    <row r="413" spans="1:14" x14ac:dyDescent="0.15">
      <c r="A413" s="723" t="s">
        <v>3674</v>
      </c>
      <c r="B413" s="720" t="s">
        <v>2869</v>
      </c>
      <c r="C413" s="721" t="s">
        <v>2748</v>
      </c>
      <c r="D413" s="721" t="s">
        <v>2840</v>
      </c>
      <c r="E413" s="721">
        <v>20</v>
      </c>
      <c r="F413" s="721">
        <v>1</v>
      </c>
      <c r="G413" s="722" t="s">
        <v>3675</v>
      </c>
      <c r="H413" s="722">
        <v>3812227</v>
      </c>
      <c r="I413" s="724">
        <v>44216</v>
      </c>
      <c r="K413" s="722">
        <v>2423</v>
      </c>
      <c r="N413" s="722" t="str">
        <f t="shared" si="6"/>
        <v>F120310105866</v>
      </c>
    </row>
    <row r="414" spans="1:14" x14ac:dyDescent="0.15">
      <c r="A414" s="723" t="s">
        <v>3679</v>
      </c>
      <c r="B414" s="720" t="s">
        <v>2839</v>
      </c>
      <c r="C414" s="721" t="s">
        <v>43</v>
      </c>
      <c r="D414" s="721" t="s">
        <v>2840</v>
      </c>
      <c r="E414" s="721">
        <v>21</v>
      </c>
      <c r="F414" s="721">
        <v>1</v>
      </c>
      <c r="G414" s="722" t="s">
        <v>3680</v>
      </c>
      <c r="H414" s="722">
        <v>5011193</v>
      </c>
      <c r="I414" s="724">
        <v>44216</v>
      </c>
      <c r="K414" s="722">
        <v>252</v>
      </c>
      <c r="N414" s="722" t="str">
        <f t="shared" si="6"/>
        <v>F121110105976</v>
      </c>
    </row>
    <row r="415" spans="1:14" x14ac:dyDescent="0.15">
      <c r="A415" s="723" t="s">
        <v>3681</v>
      </c>
      <c r="B415" s="720" t="s">
        <v>2855</v>
      </c>
      <c r="C415" s="721" t="s">
        <v>123</v>
      </c>
      <c r="D415" s="721" t="s">
        <v>2840</v>
      </c>
      <c r="E415" s="721">
        <v>21</v>
      </c>
      <c r="F415" s="721">
        <v>1</v>
      </c>
      <c r="G415" s="722" t="s">
        <v>3682</v>
      </c>
      <c r="H415" s="722">
        <v>5020003</v>
      </c>
      <c r="I415" s="724">
        <v>44216</v>
      </c>
      <c r="K415" s="722">
        <v>1184</v>
      </c>
      <c r="N415" s="722" t="str">
        <f t="shared" si="6"/>
        <v>F121210105983</v>
      </c>
    </row>
    <row r="416" spans="1:14" x14ac:dyDescent="0.15">
      <c r="A416" s="723" t="s">
        <v>3683</v>
      </c>
      <c r="B416" s="720" t="s">
        <v>2855</v>
      </c>
      <c r="C416" s="721" t="s">
        <v>122</v>
      </c>
      <c r="D416" s="721" t="s">
        <v>2840</v>
      </c>
      <c r="E416" s="721">
        <v>21</v>
      </c>
      <c r="F416" s="721">
        <v>1</v>
      </c>
      <c r="G416" s="722" t="s">
        <v>3684</v>
      </c>
      <c r="H416" s="722">
        <v>5016295</v>
      </c>
      <c r="I416" s="724">
        <v>44216</v>
      </c>
      <c r="K416" s="722">
        <v>1185</v>
      </c>
      <c r="N416" s="722" t="str">
        <f t="shared" si="6"/>
        <v>F121210105992</v>
      </c>
    </row>
    <row r="417" spans="1:14" x14ac:dyDescent="0.15">
      <c r="A417" s="723" t="s">
        <v>3685</v>
      </c>
      <c r="B417" s="720" t="s">
        <v>2855</v>
      </c>
      <c r="C417" s="721" t="s">
        <v>124</v>
      </c>
      <c r="D417" s="721" t="s">
        <v>2840</v>
      </c>
      <c r="E417" s="721">
        <v>21</v>
      </c>
      <c r="F417" s="721">
        <v>1</v>
      </c>
      <c r="G417" s="722" t="s">
        <v>3686</v>
      </c>
      <c r="H417" s="722">
        <v>5030014</v>
      </c>
      <c r="I417" s="724">
        <v>44216</v>
      </c>
      <c r="K417" s="722">
        <v>1186</v>
      </c>
      <c r="N417" s="722" t="str">
        <f t="shared" si="6"/>
        <v>F121210106009</v>
      </c>
    </row>
    <row r="418" spans="1:14" x14ac:dyDescent="0.15">
      <c r="A418" s="723" t="s">
        <v>3687</v>
      </c>
      <c r="B418" s="720" t="s">
        <v>2869</v>
      </c>
      <c r="C418" s="721" t="s">
        <v>456</v>
      </c>
      <c r="D418" s="721" t="s">
        <v>2840</v>
      </c>
      <c r="E418" s="721">
        <v>21</v>
      </c>
      <c r="F418" s="721">
        <v>1</v>
      </c>
      <c r="G418" s="722" t="s">
        <v>3688</v>
      </c>
      <c r="H418" s="722">
        <v>5099195</v>
      </c>
      <c r="I418" s="724">
        <v>44216</v>
      </c>
      <c r="K418" s="722">
        <v>2431</v>
      </c>
      <c r="N418" s="722" t="str">
        <f t="shared" si="6"/>
        <v>F121310106016</v>
      </c>
    </row>
    <row r="419" spans="1:14" x14ac:dyDescent="0.15">
      <c r="A419" s="723" t="s">
        <v>3689</v>
      </c>
      <c r="B419" s="720" t="s">
        <v>2869</v>
      </c>
      <c r="C419" s="721" t="s">
        <v>2749</v>
      </c>
      <c r="D419" s="721" t="s">
        <v>2840</v>
      </c>
      <c r="E419" s="721">
        <v>21</v>
      </c>
      <c r="F419" s="721">
        <v>1</v>
      </c>
      <c r="G419" s="722" t="s">
        <v>3690</v>
      </c>
      <c r="H419" s="722">
        <v>5030019</v>
      </c>
      <c r="I419" s="724">
        <v>44216</v>
      </c>
      <c r="K419" s="722">
        <v>2432</v>
      </c>
      <c r="N419" s="722" t="str">
        <f t="shared" si="6"/>
        <v>F121310106025</v>
      </c>
    </row>
    <row r="420" spans="1:14" x14ac:dyDescent="0.15">
      <c r="A420" s="723" t="s">
        <v>3691</v>
      </c>
      <c r="B420" s="720" t="s">
        <v>2869</v>
      </c>
      <c r="C420" s="721" t="s">
        <v>454</v>
      </c>
      <c r="D420" s="721" t="s">
        <v>2840</v>
      </c>
      <c r="E420" s="721">
        <v>21</v>
      </c>
      <c r="F420" s="721">
        <v>1</v>
      </c>
      <c r="G420" s="722" t="s">
        <v>3692</v>
      </c>
      <c r="H420" s="722">
        <v>5012592</v>
      </c>
      <c r="I420" s="724">
        <v>44216</v>
      </c>
      <c r="K420" s="722">
        <v>2433</v>
      </c>
      <c r="N420" s="722" t="str">
        <f t="shared" si="6"/>
        <v>F121310106034</v>
      </c>
    </row>
    <row r="421" spans="1:14" x14ac:dyDescent="0.15">
      <c r="A421" s="723" t="s">
        <v>3693</v>
      </c>
      <c r="B421" s="720" t="s">
        <v>2869</v>
      </c>
      <c r="C421" s="721" t="s">
        <v>452</v>
      </c>
      <c r="D421" s="721" t="s">
        <v>2840</v>
      </c>
      <c r="E421" s="721">
        <v>21</v>
      </c>
      <c r="F421" s="721">
        <v>1</v>
      </c>
      <c r="G421" s="722" t="s">
        <v>3694</v>
      </c>
      <c r="H421" s="722">
        <v>5010296</v>
      </c>
      <c r="I421" s="724">
        <v>44216</v>
      </c>
      <c r="K421" s="722">
        <v>2434</v>
      </c>
      <c r="N421" s="722" t="str">
        <f t="shared" si="6"/>
        <v>F121310106043</v>
      </c>
    </row>
    <row r="422" spans="1:14" x14ac:dyDescent="0.15">
      <c r="A422" s="723" t="s">
        <v>3695</v>
      </c>
      <c r="B422" s="720" t="s">
        <v>2869</v>
      </c>
      <c r="C422" s="721" t="s">
        <v>455</v>
      </c>
      <c r="D422" s="721" t="s">
        <v>2840</v>
      </c>
      <c r="E422" s="721">
        <v>21</v>
      </c>
      <c r="F422" s="721">
        <v>1</v>
      </c>
      <c r="G422" s="722" t="s">
        <v>3696</v>
      </c>
      <c r="H422" s="722">
        <v>5016194</v>
      </c>
      <c r="I422" s="724">
        <v>44216</v>
      </c>
      <c r="K422" s="722">
        <v>2435</v>
      </c>
      <c r="N422" s="722" t="str">
        <f t="shared" si="6"/>
        <v>F121310106052</v>
      </c>
    </row>
    <row r="423" spans="1:14" x14ac:dyDescent="0.15">
      <c r="A423" s="723" t="s">
        <v>3697</v>
      </c>
      <c r="B423" s="720" t="s">
        <v>2869</v>
      </c>
      <c r="C423" s="721" t="s">
        <v>458</v>
      </c>
      <c r="D423" s="721" t="s">
        <v>2840</v>
      </c>
      <c r="E423" s="721">
        <v>21</v>
      </c>
      <c r="F423" s="721">
        <v>1</v>
      </c>
      <c r="G423" s="722" t="s">
        <v>3698</v>
      </c>
      <c r="H423" s="722">
        <v>5048511</v>
      </c>
      <c r="I423" s="724">
        <v>44216</v>
      </c>
      <c r="K423" s="722">
        <v>2436</v>
      </c>
      <c r="N423" s="722" t="str">
        <f t="shared" si="6"/>
        <v>F121310106061</v>
      </c>
    </row>
    <row r="424" spans="1:14" x14ac:dyDescent="0.15">
      <c r="A424" s="723" t="s">
        <v>3699</v>
      </c>
      <c r="B424" s="720" t="s">
        <v>2869</v>
      </c>
      <c r="C424" s="721" t="s">
        <v>457</v>
      </c>
      <c r="D424" s="721" t="s">
        <v>2840</v>
      </c>
      <c r="E424" s="721">
        <v>21</v>
      </c>
      <c r="F424" s="721">
        <v>1</v>
      </c>
      <c r="G424" s="722" t="s">
        <v>3700</v>
      </c>
      <c r="H424" s="722">
        <v>5013993</v>
      </c>
      <c r="I424" s="724">
        <v>44216</v>
      </c>
      <c r="K424" s="722">
        <v>2437</v>
      </c>
      <c r="N424" s="722" t="str">
        <f t="shared" si="6"/>
        <v>F121310106070</v>
      </c>
    </row>
    <row r="425" spans="1:14" x14ac:dyDescent="0.15">
      <c r="A425" s="723" t="s">
        <v>3701</v>
      </c>
      <c r="B425" s="720" t="s">
        <v>2869</v>
      </c>
      <c r="C425" s="721" t="s">
        <v>453</v>
      </c>
      <c r="D425" s="721" t="s">
        <v>2840</v>
      </c>
      <c r="E425" s="721">
        <v>21</v>
      </c>
      <c r="F425" s="721">
        <v>1</v>
      </c>
      <c r="G425" s="722" t="s">
        <v>3702</v>
      </c>
      <c r="H425" s="722">
        <v>5013822</v>
      </c>
      <c r="I425" s="724">
        <v>44216</v>
      </c>
      <c r="K425" s="722">
        <v>2438</v>
      </c>
      <c r="N425" s="722" t="str">
        <f t="shared" si="6"/>
        <v>F121310106089</v>
      </c>
    </row>
    <row r="426" spans="1:14" x14ac:dyDescent="0.15">
      <c r="A426" s="723" t="s">
        <v>3703</v>
      </c>
      <c r="B426" s="720" t="s">
        <v>2869</v>
      </c>
      <c r="C426" s="721" t="s">
        <v>2750</v>
      </c>
      <c r="D426" s="721" t="s">
        <v>2840</v>
      </c>
      <c r="E426" s="721">
        <v>21</v>
      </c>
      <c r="F426" s="721">
        <v>1</v>
      </c>
      <c r="G426" s="722" t="s">
        <v>3704</v>
      </c>
      <c r="H426" s="722">
        <v>5008281</v>
      </c>
      <c r="I426" s="724">
        <v>44216</v>
      </c>
      <c r="K426" s="722">
        <v>2439</v>
      </c>
      <c r="N426" s="722" t="str">
        <f t="shared" si="6"/>
        <v>F121310106098</v>
      </c>
    </row>
    <row r="427" spans="1:14" x14ac:dyDescent="0.15">
      <c r="A427" s="723" t="s">
        <v>3705</v>
      </c>
      <c r="B427" s="720" t="s">
        <v>2839</v>
      </c>
      <c r="C427" s="721" t="s">
        <v>44</v>
      </c>
      <c r="D427" s="721" t="s">
        <v>2840</v>
      </c>
      <c r="E427" s="721">
        <v>22</v>
      </c>
      <c r="F427" s="721">
        <v>1</v>
      </c>
      <c r="G427" s="722" t="s">
        <v>3706</v>
      </c>
      <c r="H427" s="722">
        <v>4228017</v>
      </c>
      <c r="I427" s="724">
        <v>44216</v>
      </c>
      <c r="K427" s="722">
        <v>256</v>
      </c>
      <c r="N427" s="722" t="str">
        <f t="shared" si="6"/>
        <v>F122110106224</v>
      </c>
    </row>
    <row r="428" spans="1:14" x14ac:dyDescent="0.15">
      <c r="A428" s="723" t="s">
        <v>3707</v>
      </c>
      <c r="B428" s="720" t="s">
        <v>2839</v>
      </c>
      <c r="C428" s="721" t="s">
        <v>45</v>
      </c>
      <c r="D428" s="721" t="s">
        <v>2840</v>
      </c>
      <c r="E428" s="721">
        <v>22</v>
      </c>
      <c r="F428" s="721">
        <v>1</v>
      </c>
      <c r="G428" s="722" t="s">
        <v>3708</v>
      </c>
      <c r="H428" s="722">
        <v>4313125</v>
      </c>
      <c r="I428" s="724">
        <v>44216</v>
      </c>
      <c r="K428" s="722">
        <v>412</v>
      </c>
      <c r="N428" s="722" t="str">
        <f t="shared" si="6"/>
        <v>F122110106233</v>
      </c>
    </row>
    <row r="429" spans="1:14" x14ac:dyDescent="0.15">
      <c r="A429" s="723" t="s">
        <v>3709</v>
      </c>
      <c r="B429" s="720" t="s">
        <v>2855</v>
      </c>
      <c r="C429" s="721" t="s">
        <v>125</v>
      </c>
      <c r="D429" s="721" t="s">
        <v>2840</v>
      </c>
      <c r="E429" s="721">
        <v>22</v>
      </c>
      <c r="F429" s="721">
        <v>1</v>
      </c>
      <c r="G429" s="722" t="s">
        <v>3710</v>
      </c>
      <c r="H429" s="722">
        <v>4228526</v>
      </c>
      <c r="I429" s="724">
        <v>44216</v>
      </c>
      <c r="K429" s="722">
        <v>1190</v>
      </c>
      <c r="N429" s="722" t="str">
        <f t="shared" si="6"/>
        <v>F122210106259</v>
      </c>
    </row>
    <row r="430" spans="1:14" x14ac:dyDescent="0.15">
      <c r="A430" s="723" t="s">
        <v>3711</v>
      </c>
      <c r="B430" s="720" t="s">
        <v>2855</v>
      </c>
      <c r="C430" s="721" t="s">
        <v>126</v>
      </c>
      <c r="D430" s="721" t="s">
        <v>2840</v>
      </c>
      <c r="E430" s="721">
        <v>22</v>
      </c>
      <c r="F430" s="721">
        <v>1</v>
      </c>
      <c r="G430" s="722" t="s">
        <v>3712</v>
      </c>
      <c r="H430" s="722">
        <v>4308533</v>
      </c>
      <c r="I430" s="724">
        <v>44216</v>
      </c>
      <c r="K430" s="722">
        <v>1193</v>
      </c>
      <c r="N430" s="722" t="str">
        <f t="shared" si="6"/>
        <v>F122210106268</v>
      </c>
    </row>
    <row r="431" spans="1:14" x14ac:dyDescent="0.15">
      <c r="A431" s="723" t="s">
        <v>3716</v>
      </c>
      <c r="B431" s="720" t="s">
        <v>2869</v>
      </c>
      <c r="C431" s="721" t="s">
        <v>466</v>
      </c>
      <c r="D431" s="721" t="s">
        <v>2840</v>
      </c>
      <c r="E431" s="721">
        <v>22</v>
      </c>
      <c r="F431" s="721">
        <v>1</v>
      </c>
      <c r="G431" s="722" t="s">
        <v>3717</v>
      </c>
      <c r="H431" s="722">
        <v>4311202</v>
      </c>
      <c r="I431" s="724">
        <v>44216</v>
      </c>
      <c r="K431" s="722">
        <v>2448</v>
      </c>
      <c r="N431" s="722" t="str">
        <f t="shared" si="6"/>
        <v>F122310106275</v>
      </c>
    </row>
    <row r="432" spans="1:14" x14ac:dyDescent="0.15">
      <c r="A432" s="723" t="s">
        <v>3718</v>
      </c>
      <c r="B432" s="720" t="s">
        <v>2869</v>
      </c>
      <c r="C432" s="721" t="s">
        <v>461</v>
      </c>
      <c r="D432" s="721" t="s">
        <v>2840</v>
      </c>
      <c r="E432" s="721">
        <v>22</v>
      </c>
      <c r="F432" s="721">
        <v>1</v>
      </c>
      <c r="G432" s="722" t="s">
        <v>3719</v>
      </c>
      <c r="H432" s="722">
        <v>4258611</v>
      </c>
      <c r="I432" s="724">
        <v>44216</v>
      </c>
      <c r="K432" s="722">
        <v>2449</v>
      </c>
      <c r="N432" s="722" t="str">
        <f t="shared" si="6"/>
        <v>F122310106284</v>
      </c>
    </row>
    <row r="433" spans="1:14" x14ac:dyDescent="0.15">
      <c r="A433" s="723" t="s">
        <v>3720</v>
      </c>
      <c r="B433" s="720" t="s">
        <v>2869</v>
      </c>
      <c r="C433" s="721" t="s">
        <v>465</v>
      </c>
      <c r="D433" s="721" t="s">
        <v>2840</v>
      </c>
      <c r="E433" s="721">
        <v>22</v>
      </c>
      <c r="F433" s="721">
        <v>1</v>
      </c>
      <c r="G433" s="722" t="s">
        <v>3721</v>
      </c>
      <c r="H433" s="722">
        <v>4328012</v>
      </c>
      <c r="I433" s="724">
        <v>44216</v>
      </c>
      <c r="K433" s="722">
        <v>2450</v>
      </c>
      <c r="N433" s="722" t="str">
        <f t="shared" si="6"/>
        <v>F122310106293</v>
      </c>
    </row>
    <row r="434" spans="1:14" x14ac:dyDescent="0.15">
      <c r="A434" s="723" t="s">
        <v>3722</v>
      </c>
      <c r="B434" s="720" t="s">
        <v>2869</v>
      </c>
      <c r="C434" s="721" t="s">
        <v>459</v>
      </c>
      <c r="D434" s="721" t="s">
        <v>2840</v>
      </c>
      <c r="E434" s="721">
        <v>22</v>
      </c>
      <c r="F434" s="721">
        <v>1</v>
      </c>
      <c r="G434" s="722" t="s">
        <v>3723</v>
      </c>
      <c r="H434" s="722">
        <v>4228545</v>
      </c>
      <c r="I434" s="724">
        <v>44216</v>
      </c>
      <c r="K434" s="722">
        <v>2451</v>
      </c>
      <c r="N434" s="722" t="str">
        <f t="shared" si="6"/>
        <v>F122310106300</v>
      </c>
    </row>
    <row r="435" spans="1:14" x14ac:dyDescent="0.15">
      <c r="A435" s="723" t="s">
        <v>3724</v>
      </c>
      <c r="B435" s="720" t="s">
        <v>2869</v>
      </c>
      <c r="C435" s="721" t="s">
        <v>464</v>
      </c>
      <c r="D435" s="721" t="s">
        <v>2840</v>
      </c>
      <c r="E435" s="721">
        <v>22</v>
      </c>
      <c r="F435" s="721">
        <v>1</v>
      </c>
      <c r="G435" s="722" t="s">
        <v>3725</v>
      </c>
      <c r="H435" s="722">
        <v>4228581</v>
      </c>
      <c r="I435" s="724">
        <v>44216</v>
      </c>
      <c r="K435" s="722">
        <v>2452</v>
      </c>
      <c r="N435" s="722" t="str">
        <f t="shared" si="6"/>
        <v>F122310106319</v>
      </c>
    </row>
    <row r="436" spans="1:14" x14ac:dyDescent="0.15">
      <c r="A436" s="723" t="s">
        <v>3726</v>
      </c>
      <c r="B436" s="720" t="s">
        <v>2869</v>
      </c>
      <c r="C436" s="721" t="s">
        <v>462</v>
      </c>
      <c r="D436" s="721" t="s">
        <v>2840</v>
      </c>
      <c r="E436" s="721">
        <v>22</v>
      </c>
      <c r="F436" s="721">
        <v>1</v>
      </c>
      <c r="G436" s="722" t="s">
        <v>3727</v>
      </c>
      <c r="H436" s="722">
        <v>4378555</v>
      </c>
      <c r="I436" s="724">
        <v>44216</v>
      </c>
      <c r="K436" s="722">
        <v>2454</v>
      </c>
      <c r="N436" s="722" t="str">
        <f t="shared" si="6"/>
        <v>F122310106328</v>
      </c>
    </row>
    <row r="437" spans="1:14" x14ac:dyDescent="0.15">
      <c r="A437" s="723" t="s">
        <v>3728</v>
      </c>
      <c r="B437" s="720" t="s">
        <v>2869</v>
      </c>
      <c r="C437" s="721" t="s">
        <v>463</v>
      </c>
      <c r="D437" s="721" t="s">
        <v>2840</v>
      </c>
      <c r="E437" s="721">
        <v>22</v>
      </c>
      <c r="F437" s="721">
        <v>1</v>
      </c>
      <c r="G437" s="722" t="s">
        <v>3729</v>
      </c>
      <c r="H437" s="722">
        <v>4338558</v>
      </c>
      <c r="I437" s="724">
        <v>44216</v>
      </c>
      <c r="K437" s="722">
        <v>2455</v>
      </c>
      <c r="N437" s="722" t="str">
        <f t="shared" si="6"/>
        <v>F122310106337</v>
      </c>
    </row>
    <row r="438" spans="1:14" x14ac:dyDescent="0.15">
      <c r="A438" s="723" t="s">
        <v>3730</v>
      </c>
      <c r="B438" s="720" t="s">
        <v>2869</v>
      </c>
      <c r="C438" s="721" t="s">
        <v>460</v>
      </c>
      <c r="D438" s="721" t="s">
        <v>2840</v>
      </c>
      <c r="E438" s="721">
        <v>22</v>
      </c>
      <c r="F438" s="721">
        <v>1</v>
      </c>
      <c r="G438" s="722" t="s">
        <v>3731</v>
      </c>
      <c r="H438" s="722">
        <v>4268668</v>
      </c>
      <c r="I438" s="724">
        <v>44216</v>
      </c>
      <c r="K438" s="722">
        <v>2456</v>
      </c>
      <c r="N438" s="722" t="str">
        <f t="shared" si="6"/>
        <v>F122310106346</v>
      </c>
    </row>
    <row r="439" spans="1:14" x14ac:dyDescent="0.15">
      <c r="A439" s="723" t="s">
        <v>3732</v>
      </c>
      <c r="B439" s="720" t="s">
        <v>2839</v>
      </c>
      <c r="C439" s="721" t="s">
        <v>46</v>
      </c>
      <c r="D439" s="721" t="s">
        <v>2840</v>
      </c>
      <c r="E439" s="721">
        <v>23</v>
      </c>
      <c r="F439" s="721">
        <v>1</v>
      </c>
      <c r="G439" s="722" t="s">
        <v>3733</v>
      </c>
      <c r="H439" s="722">
        <v>4648601</v>
      </c>
      <c r="I439" s="724">
        <v>44216</v>
      </c>
      <c r="K439" s="722">
        <v>260</v>
      </c>
      <c r="N439" s="722" t="str">
        <f t="shared" si="6"/>
        <v>F123110106429</v>
      </c>
    </row>
    <row r="440" spans="1:14" x14ac:dyDescent="0.15">
      <c r="A440" s="723" t="s">
        <v>3734</v>
      </c>
      <c r="B440" s="720" t="s">
        <v>2839</v>
      </c>
      <c r="C440" s="721" t="s">
        <v>48</v>
      </c>
      <c r="D440" s="721" t="s">
        <v>2840</v>
      </c>
      <c r="E440" s="721">
        <v>23</v>
      </c>
      <c r="F440" s="721">
        <v>1</v>
      </c>
      <c r="G440" s="722" t="s">
        <v>3735</v>
      </c>
      <c r="H440" s="722">
        <v>4668555</v>
      </c>
      <c r="I440" s="724">
        <v>44216</v>
      </c>
      <c r="K440" s="722">
        <v>264</v>
      </c>
      <c r="N440" s="722" t="str">
        <f t="shared" si="6"/>
        <v>F123110106438</v>
      </c>
    </row>
    <row r="441" spans="1:14" x14ac:dyDescent="0.15">
      <c r="A441" s="723" t="s">
        <v>3736</v>
      </c>
      <c r="B441" s="720" t="s">
        <v>2839</v>
      </c>
      <c r="C441" s="721" t="s">
        <v>47</v>
      </c>
      <c r="D441" s="721" t="s">
        <v>2840</v>
      </c>
      <c r="E441" s="721">
        <v>23</v>
      </c>
      <c r="F441" s="721">
        <v>1</v>
      </c>
      <c r="G441" s="722" t="s">
        <v>3737</v>
      </c>
      <c r="H441" s="722">
        <v>4488542</v>
      </c>
      <c r="I441" s="724">
        <v>44216</v>
      </c>
      <c r="K441" s="722">
        <v>268</v>
      </c>
      <c r="N441" s="722" t="str">
        <f t="shared" si="6"/>
        <v>F123110106447</v>
      </c>
    </row>
    <row r="442" spans="1:14" x14ac:dyDescent="0.15">
      <c r="A442" s="723" t="s">
        <v>3738</v>
      </c>
      <c r="B442" s="720" t="s">
        <v>2839</v>
      </c>
      <c r="C442" s="721" t="s">
        <v>49</v>
      </c>
      <c r="D442" s="721" t="s">
        <v>2840</v>
      </c>
      <c r="E442" s="721">
        <v>23</v>
      </c>
      <c r="F442" s="721">
        <v>1</v>
      </c>
      <c r="G442" s="722" t="s">
        <v>3739</v>
      </c>
      <c r="H442" s="722">
        <v>4418122</v>
      </c>
      <c r="I442" s="724">
        <v>44216</v>
      </c>
      <c r="K442" s="722">
        <v>436</v>
      </c>
      <c r="N442" s="722" t="str">
        <f t="shared" si="6"/>
        <v>F123110106456</v>
      </c>
    </row>
    <row r="443" spans="1:14" x14ac:dyDescent="0.15">
      <c r="A443" s="723" t="s">
        <v>3740</v>
      </c>
      <c r="B443" s="720" t="s">
        <v>2855</v>
      </c>
      <c r="C443" s="721" t="s">
        <v>129</v>
      </c>
      <c r="D443" s="721" t="s">
        <v>2840</v>
      </c>
      <c r="E443" s="721">
        <v>23</v>
      </c>
      <c r="F443" s="721">
        <v>1</v>
      </c>
      <c r="G443" s="722" t="s">
        <v>3741</v>
      </c>
      <c r="H443" s="722">
        <v>4678601</v>
      </c>
      <c r="I443" s="724">
        <v>44216</v>
      </c>
      <c r="K443" s="722">
        <v>1204</v>
      </c>
      <c r="N443" s="722" t="str">
        <f t="shared" si="6"/>
        <v>F123210106463</v>
      </c>
    </row>
    <row r="444" spans="1:14" x14ac:dyDescent="0.15">
      <c r="A444" s="723" t="s">
        <v>3742</v>
      </c>
      <c r="B444" s="720" t="s">
        <v>2855</v>
      </c>
      <c r="C444" s="721" t="s">
        <v>128</v>
      </c>
      <c r="D444" s="721" t="s">
        <v>2840</v>
      </c>
      <c r="E444" s="721">
        <v>23</v>
      </c>
      <c r="F444" s="721">
        <v>1</v>
      </c>
      <c r="G444" s="722" t="s">
        <v>3743</v>
      </c>
      <c r="H444" s="722">
        <v>4801194</v>
      </c>
      <c r="I444" s="724">
        <v>44216</v>
      </c>
      <c r="K444" s="722">
        <v>1208</v>
      </c>
      <c r="N444" s="722" t="str">
        <f t="shared" si="6"/>
        <v>F123210106472</v>
      </c>
    </row>
    <row r="445" spans="1:14" x14ac:dyDescent="0.15">
      <c r="A445" s="723" t="s">
        <v>3744</v>
      </c>
      <c r="B445" s="720" t="s">
        <v>2855</v>
      </c>
      <c r="C445" s="721" t="s">
        <v>127</v>
      </c>
      <c r="D445" s="721" t="s">
        <v>2840</v>
      </c>
      <c r="E445" s="721">
        <v>23</v>
      </c>
      <c r="F445" s="721">
        <v>1</v>
      </c>
      <c r="G445" s="722" t="s">
        <v>3745</v>
      </c>
      <c r="H445" s="722">
        <v>4801198</v>
      </c>
      <c r="I445" s="724">
        <v>44216</v>
      </c>
      <c r="K445" s="722">
        <v>1217</v>
      </c>
      <c r="N445" s="722" t="str">
        <f t="shared" si="6"/>
        <v>F123210106481</v>
      </c>
    </row>
    <row r="446" spans="1:14" x14ac:dyDescent="0.15">
      <c r="A446" s="723" t="s">
        <v>3746</v>
      </c>
      <c r="B446" s="720" t="s">
        <v>2869</v>
      </c>
      <c r="C446" s="721" t="s">
        <v>471</v>
      </c>
      <c r="D446" s="721" t="s">
        <v>2840</v>
      </c>
      <c r="E446" s="721">
        <v>23</v>
      </c>
      <c r="F446" s="721">
        <v>1</v>
      </c>
      <c r="G446" s="722" t="s">
        <v>3747</v>
      </c>
      <c r="H446" s="722">
        <v>4430047</v>
      </c>
      <c r="I446" s="724">
        <v>44216</v>
      </c>
      <c r="K446" s="722">
        <v>2459</v>
      </c>
      <c r="N446" s="722" t="str">
        <f t="shared" si="6"/>
        <v>F123310106498</v>
      </c>
    </row>
    <row r="447" spans="1:14" x14ac:dyDescent="0.15">
      <c r="A447" s="723" t="s">
        <v>3748</v>
      </c>
      <c r="B447" s="720" t="s">
        <v>2869</v>
      </c>
      <c r="C447" s="721" t="s">
        <v>497</v>
      </c>
      <c r="D447" s="721" t="s">
        <v>2840</v>
      </c>
      <c r="E447" s="721">
        <v>23</v>
      </c>
      <c r="F447" s="721">
        <v>1</v>
      </c>
      <c r="G447" s="722" t="s">
        <v>3749</v>
      </c>
      <c r="H447" s="722">
        <v>4880076</v>
      </c>
      <c r="I447" s="724">
        <v>44216</v>
      </c>
      <c r="K447" s="722">
        <v>2460</v>
      </c>
      <c r="N447" s="722" t="str">
        <f t="shared" si="6"/>
        <v>F123310106504</v>
      </c>
    </row>
    <row r="448" spans="1:14" x14ac:dyDescent="0.15">
      <c r="A448" s="723" t="s">
        <v>3750</v>
      </c>
      <c r="B448" s="720" t="s">
        <v>2869</v>
      </c>
      <c r="C448" s="721" t="s">
        <v>505</v>
      </c>
      <c r="D448" s="721" t="s">
        <v>2840</v>
      </c>
      <c r="E448" s="721">
        <v>23</v>
      </c>
      <c r="F448" s="721">
        <v>1</v>
      </c>
      <c r="G448" s="722" t="s">
        <v>3751</v>
      </c>
      <c r="H448" s="722">
        <v>4443505</v>
      </c>
      <c r="I448" s="724">
        <v>44216</v>
      </c>
      <c r="K448" s="722">
        <v>2461</v>
      </c>
      <c r="N448" s="722" t="str">
        <f t="shared" si="6"/>
        <v>F123310106513</v>
      </c>
    </row>
    <row r="449" spans="1:14" x14ac:dyDescent="0.15">
      <c r="A449" s="723" t="s">
        <v>3752</v>
      </c>
      <c r="B449" s="720" t="s">
        <v>2869</v>
      </c>
      <c r="C449" s="721" t="s">
        <v>501</v>
      </c>
      <c r="D449" s="721" t="s">
        <v>2840</v>
      </c>
      <c r="E449" s="721">
        <v>23</v>
      </c>
      <c r="F449" s="721">
        <v>1</v>
      </c>
      <c r="G449" s="722" t="s">
        <v>3753</v>
      </c>
      <c r="H449" s="722">
        <v>4928520</v>
      </c>
      <c r="I449" s="724">
        <v>44216</v>
      </c>
      <c r="K449" s="722">
        <v>2462</v>
      </c>
      <c r="N449" s="722" t="str">
        <f t="shared" si="6"/>
        <v>F123310106522</v>
      </c>
    </row>
    <row r="450" spans="1:14" x14ac:dyDescent="0.15">
      <c r="A450" s="723" t="s">
        <v>3754</v>
      </c>
      <c r="B450" s="720" t="s">
        <v>2869</v>
      </c>
      <c r="C450" s="721" t="s">
        <v>477</v>
      </c>
      <c r="D450" s="721" t="s">
        <v>2840</v>
      </c>
      <c r="E450" s="721">
        <v>23</v>
      </c>
      <c r="F450" s="721">
        <v>1</v>
      </c>
      <c r="G450" s="722" t="s">
        <v>3755</v>
      </c>
      <c r="H450" s="722">
        <v>4670867</v>
      </c>
      <c r="I450" s="724">
        <v>44216</v>
      </c>
      <c r="K450" s="722">
        <v>2463</v>
      </c>
      <c r="N450" s="722" t="str">
        <f t="shared" ref="N450:N513" si="7">A450</f>
        <v>F123310106531</v>
      </c>
    </row>
    <row r="451" spans="1:14" x14ac:dyDescent="0.15">
      <c r="A451" s="723" t="s">
        <v>3756</v>
      </c>
      <c r="B451" s="720" t="s">
        <v>2869</v>
      </c>
      <c r="C451" s="721" t="s">
        <v>469</v>
      </c>
      <c r="D451" s="721" t="s">
        <v>2840</v>
      </c>
      <c r="E451" s="721">
        <v>23</v>
      </c>
      <c r="F451" s="721">
        <v>1</v>
      </c>
      <c r="G451" s="722" t="s">
        <v>3757</v>
      </c>
      <c r="H451" s="722">
        <v>4700195</v>
      </c>
      <c r="I451" s="724">
        <v>44216</v>
      </c>
      <c r="K451" s="722">
        <v>2464</v>
      </c>
      <c r="N451" s="722" t="str">
        <f t="shared" si="7"/>
        <v>F123310106540</v>
      </c>
    </row>
    <row r="452" spans="1:14" x14ac:dyDescent="0.15">
      <c r="A452" s="723" t="s">
        <v>3758</v>
      </c>
      <c r="B452" s="720" t="s">
        <v>2869</v>
      </c>
      <c r="C452" s="721" t="s">
        <v>472</v>
      </c>
      <c r="D452" s="721" t="s">
        <v>2840</v>
      </c>
      <c r="E452" s="721">
        <v>23</v>
      </c>
      <c r="F452" s="721">
        <v>1</v>
      </c>
      <c r="G452" s="722" t="s">
        <v>3759</v>
      </c>
      <c r="H452" s="722">
        <v>4700392</v>
      </c>
      <c r="I452" s="724">
        <v>44216</v>
      </c>
      <c r="K452" s="722">
        <v>2465</v>
      </c>
      <c r="N452" s="722" t="str">
        <f t="shared" si="7"/>
        <v>F123310106559</v>
      </c>
    </row>
    <row r="453" spans="1:14" x14ac:dyDescent="0.15">
      <c r="A453" s="723" t="s">
        <v>3760</v>
      </c>
      <c r="B453" s="720" t="s">
        <v>2869</v>
      </c>
      <c r="C453" s="721" t="s">
        <v>479</v>
      </c>
      <c r="D453" s="721" t="s">
        <v>2840</v>
      </c>
      <c r="E453" s="721">
        <v>23</v>
      </c>
      <c r="F453" s="721">
        <v>1</v>
      </c>
      <c r="G453" s="722" t="s">
        <v>3761</v>
      </c>
      <c r="H453" s="722">
        <v>4638521</v>
      </c>
      <c r="I453" s="724">
        <v>44216</v>
      </c>
      <c r="K453" s="722">
        <v>2466</v>
      </c>
      <c r="N453" s="722" t="str">
        <f t="shared" si="7"/>
        <v>F123310106568</v>
      </c>
    </row>
    <row r="454" spans="1:14" x14ac:dyDescent="0.15">
      <c r="A454" s="723" t="s">
        <v>3762</v>
      </c>
      <c r="B454" s="720" t="s">
        <v>2869</v>
      </c>
      <c r="C454" s="721" t="s">
        <v>482</v>
      </c>
      <c r="D454" s="721" t="s">
        <v>2840</v>
      </c>
      <c r="E454" s="721">
        <v>23</v>
      </c>
      <c r="F454" s="721">
        <v>1</v>
      </c>
      <c r="G454" s="722" t="s">
        <v>3763</v>
      </c>
      <c r="H454" s="722">
        <v>4648662</v>
      </c>
      <c r="I454" s="724">
        <v>44216</v>
      </c>
      <c r="K454" s="722">
        <v>2467</v>
      </c>
      <c r="N454" s="722" t="str">
        <f t="shared" si="7"/>
        <v>F123310106577</v>
      </c>
    </row>
    <row r="455" spans="1:14" x14ac:dyDescent="0.15">
      <c r="A455" s="723" t="s">
        <v>3764</v>
      </c>
      <c r="B455" s="720" t="s">
        <v>2869</v>
      </c>
      <c r="C455" s="721" t="s">
        <v>484</v>
      </c>
      <c r="D455" s="721" t="s">
        <v>2840</v>
      </c>
      <c r="E455" s="721">
        <v>23</v>
      </c>
      <c r="F455" s="721">
        <v>1</v>
      </c>
      <c r="G455" s="722" t="s">
        <v>3765</v>
      </c>
      <c r="H455" s="722">
        <v>4578530</v>
      </c>
      <c r="I455" s="724">
        <v>44216</v>
      </c>
      <c r="K455" s="722">
        <v>2468</v>
      </c>
      <c r="N455" s="722" t="str">
        <f t="shared" si="7"/>
        <v>F123310106586</v>
      </c>
    </row>
    <row r="456" spans="1:14" x14ac:dyDescent="0.15">
      <c r="A456" s="723" t="s">
        <v>3766</v>
      </c>
      <c r="B456" s="720" t="s">
        <v>2869</v>
      </c>
      <c r="C456" s="721" t="s">
        <v>485</v>
      </c>
      <c r="D456" s="721" t="s">
        <v>2840</v>
      </c>
      <c r="E456" s="721">
        <v>23</v>
      </c>
      <c r="F456" s="721">
        <v>1</v>
      </c>
      <c r="G456" s="722" t="s">
        <v>3767</v>
      </c>
      <c r="H456" s="722">
        <v>4668666</v>
      </c>
      <c r="I456" s="724">
        <v>44216</v>
      </c>
      <c r="K456" s="722">
        <v>2469</v>
      </c>
      <c r="N456" s="722" t="str">
        <f t="shared" si="7"/>
        <v>F123310106595</v>
      </c>
    </row>
    <row r="457" spans="1:14" x14ac:dyDescent="0.15">
      <c r="A457" s="723" t="s">
        <v>3768</v>
      </c>
      <c r="B457" s="720" t="s">
        <v>2869</v>
      </c>
      <c r="C457" s="721" t="s">
        <v>488</v>
      </c>
      <c r="D457" s="721" t="s">
        <v>2840</v>
      </c>
      <c r="E457" s="721">
        <v>23</v>
      </c>
      <c r="F457" s="721">
        <v>1</v>
      </c>
      <c r="G457" s="722" t="s">
        <v>3769</v>
      </c>
      <c r="H457" s="722">
        <v>4530841</v>
      </c>
      <c r="I457" s="724">
        <v>44216</v>
      </c>
      <c r="K457" s="722">
        <v>2470</v>
      </c>
      <c r="N457" s="722" t="str">
        <f t="shared" si="7"/>
        <v>F123310106602</v>
      </c>
    </row>
    <row r="458" spans="1:14" x14ac:dyDescent="0.15">
      <c r="A458" s="723" t="s">
        <v>3770</v>
      </c>
      <c r="B458" s="720" t="s">
        <v>2869</v>
      </c>
      <c r="C458" s="721" t="s">
        <v>493</v>
      </c>
      <c r="D458" s="721" t="s">
        <v>2840</v>
      </c>
      <c r="E458" s="721">
        <v>23</v>
      </c>
      <c r="F458" s="721">
        <v>1</v>
      </c>
      <c r="G458" s="722" t="s">
        <v>3771</v>
      </c>
      <c r="H458" s="722">
        <v>4568612</v>
      </c>
      <c r="I458" s="724">
        <v>44216</v>
      </c>
      <c r="K458" s="722">
        <v>2471</v>
      </c>
      <c r="N458" s="722" t="str">
        <f t="shared" si="7"/>
        <v>F123310106611</v>
      </c>
    </row>
    <row r="459" spans="1:14" x14ac:dyDescent="0.15">
      <c r="A459" s="723" t="s">
        <v>3772</v>
      </c>
      <c r="B459" s="720" t="s">
        <v>2869</v>
      </c>
      <c r="C459" s="721" t="s">
        <v>498</v>
      </c>
      <c r="D459" s="721" t="s">
        <v>2840</v>
      </c>
      <c r="E459" s="721">
        <v>23</v>
      </c>
      <c r="F459" s="721">
        <v>1</v>
      </c>
      <c r="G459" s="722" t="s">
        <v>3773</v>
      </c>
      <c r="H459" s="722">
        <v>4700111</v>
      </c>
      <c r="I459" s="724">
        <v>44216</v>
      </c>
      <c r="K459" s="722">
        <v>2472</v>
      </c>
      <c r="N459" s="722" t="str">
        <f t="shared" si="7"/>
        <v>F123310106620</v>
      </c>
    </row>
    <row r="460" spans="1:14" x14ac:dyDescent="0.15">
      <c r="A460" s="723" t="s">
        <v>3774</v>
      </c>
      <c r="B460" s="720" t="s">
        <v>2869</v>
      </c>
      <c r="C460" s="721" t="s">
        <v>499</v>
      </c>
      <c r="D460" s="721" t="s">
        <v>2840</v>
      </c>
      <c r="E460" s="721">
        <v>23</v>
      </c>
      <c r="F460" s="721">
        <v>1</v>
      </c>
      <c r="G460" s="722" t="s">
        <v>3775</v>
      </c>
      <c r="H460" s="722">
        <v>4678610</v>
      </c>
      <c r="I460" s="724">
        <v>44216</v>
      </c>
      <c r="K460" s="722">
        <v>2473</v>
      </c>
      <c r="N460" s="722" t="str">
        <f t="shared" si="7"/>
        <v>F123310106639</v>
      </c>
    </row>
    <row r="461" spans="1:14" x14ac:dyDescent="0.15">
      <c r="A461" s="723" t="s">
        <v>3776</v>
      </c>
      <c r="B461" s="720" t="s">
        <v>2869</v>
      </c>
      <c r="C461" s="721" t="s">
        <v>502</v>
      </c>
      <c r="D461" s="721" t="s">
        <v>2840</v>
      </c>
      <c r="E461" s="721">
        <v>23</v>
      </c>
      <c r="F461" s="721">
        <v>1</v>
      </c>
      <c r="G461" s="722" t="s">
        <v>3777</v>
      </c>
      <c r="H461" s="722">
        <v>4668673</v>
      </c>
      <c r="I461" s="724">
        <v>44216</v>
      </c>
      <c r="K461" s="722">
        <v>2474</v>
      </c>
      <c r="N461" s="722" t="str">
        <f t="shared" si="7"/>
        <v>F123310106648</v>
      </c>
    </row>
    <row r="462" spans="1:14" x14ac:dyDescent="0.15">
      <c r="A462" s="723" t="s">
        <v>3778</v>
      </c>
      <c r="B462" s="720" t="s">
        <v>2869</v>
      </c>
      <c r="C462" s="721" t="s">
        <v>504</v>
      </c>
      <c r="D462" s="721" t="s">
        <v>2840</v>
      </c>
      <c r="E462" s="721">
        <v>23</v>
      </c>
      <c r="F462" s="721">
        <v>1</v>
      </c>
      <c r="G462" s="722" t="s">
        <v>3779</v>
      </c>
      <c r="H462" s="722">
        <v>4703295</v>
      </c>
      <c r="I462" s="724">
        <v>44216</v>
      </c>
      <c r="K462" s="722">
        <v>2475</v>
      </c>
      <c r="N462" s="722" t="str">
        <f t="shared" si="7"/>
        <v>F123310106657</v>
      </c>
    </row>
    <row r="463" spans="1:14" x14ac:dyDescent="0.15">
      <c r="A463" s="723" t="s">
        <v>3780</v>
      </c>
      <c r="B463" s="720" t="s">
        <v>2869</v>
      </c>
      <c r="C463" s="721" t="s">
        <v>506</v>
      </c>
      <c r="D463" s="721" t="s">
        <v>2840</v>
      </c>
      <c r="E463" s="721">
        <v>23</v>
      </c>
      <c r="F463" s="721">
        <v>1</v>
      </c>
      <c r="G463" s="722" t="s">
        <v>3781</v>
      </c>
      <c r="H463" s="722">
        <v>4688502</v>
      </c>
      <c r="I463" s="724">
        <v>44216</v>
      </c>
      <c r="K463" s="722">
        <v>2476</v>
      </c>
      <c r="N463" s="722" t="str">
        <f t="shared" si="7"/>
        <v>F123310106666</v>
      </c>
    </row>
    <row r="464" spans="1:14" x14ac:dyDescent="0.15">
      <c r="A464" s="723" t="s">
        <v>3782</v>
      </c>
      <c r="B464" s="720" t="s">
        <v>2869</v>
      </c>
      <c r="C464" s="721" t="s">
        <v>491</v>
      </c>
      <c r="D464" s="721" t="s">
        <v>2840</v>
      </c>
      <c r="E464" s="721">
        <v>23</v>
      </c>
      <c r="F464" s="721">
        <v>1</v>
      </c>
      <c r="G464" s="722" t="s">
        <v>3769</v>
      </c>
      <c r="H464" s="722">
        <v>4530841</v>
      </c>
      <c r="I464" s="724">
        <v>44216</v>
      </c>
      <c r="K464" s="722">
        <v>2477</v>
      </c>
      <c r="N464" s="722" t="str">
        <f t="shared" si="7"/>
        <v>F123310106675</v>
      </c>
    </row>
    <row r="465" spans="1:14" x14ac:dyDescent="0.15">
      <c r="A465" s="723" t="s">
        <v>3783</v>
      </c>
      <c r="B465" s="720" t="s">
        <v>2869</v>
      </c>
      <c r="C465" s="721" t="s">
        <v>489</v>
      </c>
      <c r="D465" s="721" t="s">
        <v>2840</v>
      </c>
      <c r="E465" s="721">
        <v>23</v>
      </c>
      <c r="F465" s="721">
        <v>1</v>
      </c>
      <c r="G465" s="722" t="s">
        <v>3784</v>
      </c>
      <c r="H465" s="722">
        <v>4688511</v>
      </c>
      <c r="I465" s="724">
        <v>44216</v>
      </c>
      <c r="K465" s="722">
        <v>2478</v>
      </c>
      <c r="N465" s="722" t="str">
        <f t="shared" si="7"/>
        <v>F123310106684</v>
      </c>
    </row>
    <row r="466" spans="1:14" x14ac:dyDescent="0.15">
      <c r="A466" s="723" t="s">
        <v>3785</v>
      </c>
      <c r="B466" s="720" t="s">
        <v>2869</v>
      </c>
      <c r="C466" s="721" t="s">
        <v>492</v>
      </c>
      <c r="D466" s="721" t="s">
        <v>2840</v>
      </c>
      <c r="E466" s="721">
        <v>23</v>
      </c>
      <c r="F466" s="721">
        <v>1</v>
      </c>
      <c r="G466" s="722" t="s">
        <v>3786</v>
      </c>
      <c r="H466" s="722">
        <v>4700197</v>
      </c>
      <c r="I466" s="724">
        <v>44216</v>
      </c>
      <c r="K466" s="722">
        <v>2479</v>
      </c>
      <c r="N466" s="722" t="str">
        <f t="shared" si="7"/>
        <v>F123310106693</v>
      </c>
    </row>
    <row r="467" spans="1:14" x14ac:dyDescent="0.15">
      <c r="A467" s="723" t="s">
        <v>3787</v>
      </c>
      <c r="B467" s="720" t="s">
        <v>2869</v>
      </c>
      <c r="C467" s="721" t="s">
        <v>500</v>
      </c>
      <c r="D467" s="721" t="s">
        <v>2840</v>
      </c>
      <c r="E467" s="721">
        <v>23</v>
      </c>
      <c r="F467" s="721">
        <v>1</v>
      </c>
      <c r="G467" s="722" t="s">
        <v>3788</v>
      </c>
      <c r="H467" s="722">
        <v>4850802</v>
      </c>
      <c r="I467" s="724">
        <v>44216</v>
      </c>
      <c r="K467" s="722">
        <v>2480</v>
      </c>
      <c r="N467" s="722" t="str">
        <f t="shared" si="7"/>
        <v>F123310106700</v>
      </c>
    </row>
    <row r="468" spans="1:14" x14ac:dyDescent="0.15">
      <c r="A468" s="723" t="s">
        <v>3789</v>
      </c>
      <c r="B468" s="720" t="s">
        <v>2869</v>
      </c>
      <c r="C468" s="721" t="s">
        <v>473</v>
      </c>
      <c r="D468" s="721" t="s">
        <v>2840</v>
      </c>
      <c r="E468" s="721">
        <v>23</v>
      </c>
      <c r="F468" s="721">
        <v>1</v>
      </c>
      <c r="G468" s="722" t="s">
        <v>3790</v>
      </c>
      <c r="H468" s="722">
        <v>4440005</v>
      </c>
      <c r="I468" s="724">
        <v>44216</v>
      </c>
      <c r="K468" s="722">
        <v>2481</v>
      </c>
      <c r="N468" s="722" t="str">
        <f t="shared" si="7"/>
        <v>F123310106719</v>
      </c>
    </row>
    <row r="469" spans="1:14" x14ac:dyDescent="0.15">
      <c r="A469" s="723" t="s">
        <v>3791</v>
      </c>
      <c r="B469" s="720" t="s">
        <v>2869</v>
      </c>
      <c r="C469" s="721" t="s">
        <v>487</v>
      </c>
      <c r="D469" s="721" t="s">
        <v>2840</v>
      </c>
      <c r="E469" s="721">
        <v>23</v>
      </c>
      <c r="F469" s="721">
        <v>1</v>
      </c>
      <c r="G469" s="722" t="s">
        <v>3792</v>
      </c>
      <c r="H469" s="722">
        <v>4700207</v>
      </c>
      <c r="I469" s="724">
        <v>44216</v>
      </c>
      <c r="K469" s="722">
        <v>2482</v>
      </c>
      <c r="N469" s="722" t="str">
        <f t="shared" si="7"/>
        <v>F123310106728</v>
      </c>
    </row>
    <row r="470" spans="1:14" x14ac:dyDescent="0.15">
      <c r="A470" s="723" t="s">
        <v>3793</v>
      </c>
      <c r="B470" s="720" t="s">
        <v>2869</v>
      </c>
      <c r="C470" s="721" t="s">
        <v>490</v>
      </c>
      <c r="D470" s="721" t="s">
        <v>2840</v>
      </c>
      <c r="E470" s="721">
        <v>23</v>
      </c>
      <c r="F470" s="721">
        <v>1</v>
      </c>
      <c r="G470" s="722" t="s">
        <v>3794</v>
      </c>
      <c r="H470" s="722">
        <v>4408511</v>
      </c>
      <c r="I470" s="724">
        <v>44216</v>
      </c>
      <c r="K470" s="722">
        <v>2483</v>
      </c>
      <c r="N470" s="722" t="str">
        <f t="shared" si="7"/>
        <v>F123310106737</v>
      </c>
    </row>
    <row r="471" spans="1:14" x14ac:dyDescent="0.15">
      <c r="A471" s="723" t="s">
        <v>3795</v>
      </c>
      <c r="B471" s="720" t="s">
        <v>2869</v>
      </c>
      <c r="C471" s="721" t="s">
        <v>475</v>
      </c>
      <c r="D471" s="721" t="s">
        <v>2840</v>
      </c>
      <c r="E471" s="721">
        <v>23</v>
      </c>
      <c r="F471" s="721">
        <v>1</v>
      </c>
      <c r="G471" s="722" t="s">
        <v>3796</v>
      </c>
      <c r="H471" s="722">
        <v>4658515</v>
      </c>
      <c r="I471" s="724">
        <v>44216</v>
      </c>
      <c r="K471" s="722">
        <v>2484</v>
      </c>
      <c r="N471" s="722" t="str">
        <f t="shared" si="7"/>
        <v>F123310106746</v>
      </c>
    </row>
    <row r="472" spans="1:14" x14ac:dyDescent="0.15">
      <c r="A472" s="723" t="s">
        <v>3797</v>
      </c>
      <c r="B472" s="720" t="s">
        <v>2869</v>
      </c>
      <c r="C472" s="721" t="s">
        <v>483</v>
      </c>
      <c r="D472" s="721" t="s">
        <v>2840</v>
      </c>
      <c r="E472" s="721">
        <v>23</v>
      </c>
      <c r="F472" s="721">
        <v>1</v>
      </c>
      <c r="G472" s="722" t="s">
        <v>3798</v>
      </c>
      <c r="H472" s="722">
        <v>4768588</v>
      </c>
      <c r="I472" s="724">
        <v>44216</v>
      </c>
      <c r="K472" s="722">
        <v>2485</v>
      </c>
      <c r="N472" s="722" t="str">
        <f t="shared" si="7"/>
        <v>F123310106755</v>
      </c>
    </row>
    <row r="473" spans="1:14" x14ac:dyDescent="0.15">
      <c r="A473" s="723" t="s">
        <v>3799</v>
      </c>
      <c r="B473" s="720" t="s">
        <v>2869</v>
      </c>
      <c r="C473" s="721" t="s">
        <v>476</v>
      </c>
      <c r="D473" s="721" t="s">
        <v>2840</v>
      </c>
      <c r="E473" s="721">
        <v>23</v>
      </c>
      <c r="F473" s="721">
        <v>1</v>
      </c>
      <c r="G473" s="722" t="s">
        <v>3800</v>
      </c>
      <c r="H473" s="722">
        <v>4858565</v>
      </c>
      <c r="I473" s="724">
        <v>44216</v>
      </c>
      <c r="K473" s="722">
        <v>2486</v>
      </c>
      <c r="N473" s="722" t="str">
        <f t="shared" si="7"/>
        <v>F123310106764</v>
      </c>
    </row>
    <row r="474" spans="1:14" x14ac:dyDescent="0.15">
      <c r="A474" s="723" t="s">
        <v>3801</v>
      </c>
      <c r="B474" s="720" t="s">
        <v>2869</v>
      </c>
      <c r="C474" s="721" t="s">
        <v>478</v>
      </c>
      <c r="D474" s="721" t="s">
        <v>2840</v>
      </c>
      <c r="E474" s="721">
        <v>23</v>
      </c>
      <c r="F474" s="721">
        <v>1</v>
      </c>
      <c r="G474" s="722" t="s">
        <v>3802</v>
      </c>
      <c r="H474" s="722">
        <v>4701193</v>
      </c>
      <c r="I474" s="724">
        <v>44216</v>
      </c>
      <c r="K474" s="722">
        <v>2487</v>
      </c>
      <c r="N474" s="722" t="str">
        <f t="shared" si="7"/>
        <v>F123310106773</v>
      </c>
    </row>
    <row r="475" spans="1:14" x14ac:dyDescent="0.15">
      <c r="A475" s="723" t="s">
        <v>3803</v>
      </c>
      <c r="B475" s="720" t="s">
        <v>2869</v>
      </c>
      <c r="C475" s="721" t="s">
        <v>467</v>
      </c>
      <c r="D475" s="721" t="s">
        <v>2840</v>
      </c>
      <c r="E475" s="721">
        <v>23</v>
      </c>
      <c r="F475" s="721">
        <v>1</v>
      </c>
      <c r="G475" s="722" t="s">
        <v>3804</v>
      </c>
      <c r="H475" s="722">
        <v>4418522</v>
      </c>
      <c r="I475" s="724">
        <v>44216</v>
      </c>
      <c r="K475" s="722">
        <v>2488</v>
      </c>
      <c r="N475" s="722" t="str">
        <f t="shared" si="7"/>
        <v>F123310106782</v>
      </c>
    </row>
    <row r="476" spans="1:14" x14ac:dyDescent="0.15">
      <c r="A476" s="723" t="s">
        <v>3805</v>
      </c>
      <c r="B476" s="720" t="s">
        <v>2869</v>
      </c>
      <c r="C476" s="721" t="s">
        <v>470</v>
      </c>
      <c r="D476" s="721" t="s">
        <v>2840</v>
      </c>
      <c r="E476" s="721">
        <v>23</v>
      </c>
      <c r="F476" s="721">
        <v>1</v>
      </c>
      <c r="G476" s="722" t="s">
        <v>3806</v>
      </c>
      <c r="H476" s="722">
        <v>4448520</v>
      </c>
      <c r="I476" s="724">
        <v>44216</v>
      </c>
      <c r="K476" s="722">
        <v>2489</v>
      </c>
      <c r="N476" s="722" t="str">
        <f t="shared" si="7"/>
        <v>F123310106791</v>
      </c>
    </row>
    <row r="477" spans="1:14" x14ac:dyDescent="0.15">
      <c r="A477" s="723" t="s">
        <v>3807</v>
      </c>
      <c r="B477" s="720" t="s">
        <v>2869</v>
      </c>
      <c r="C477" s="721" t="s">
        <v>480</v>
      </c>
      <c r="D477" s="721" t="s">
        <v>2840</v>
      </c>
      <c r="E477" s="721">
        <v>23</v>
      </c>
      <c r="F477" s="721">
        <v>1</v>
      </c>
      <c r="G477" s="722" t="s">
        <v>3808</v>
      </c>
      <c r="H477" s="722">
        <v>4740011</v>
      </c>
      <c r="I477" s="724">
        <v>44216</v>
      </c>
      <c r="K477" s="722">
        <v>2490</v>
      </c>
      <c r="N477" s="722" t="str">
        <f t="shared" si="7"/>
        <v>F123310106808</v>
      </c>
    </row>
    <row r="478" spans="1:14" x14ac:dyDescent="0.15">
      <c r="A478" s="723" t="s">
        <v>3809</v>
      </c>
      <c r="B478" s="720" t="s">
        <v>2869</v>
      </c>
      <c r="C478" s="721" t="s">
        <v>486</v>
      </c>
      <c r="D478" s="721" t="s">
        <v>2840</v>
      </c>
      <c r="E478" s="721">
        <v>23</v>
      </c>
      <c r="F478" s="721">
        <v>1</v>
      </c>
      <c r="G478" s="722" t="s">
        <v>3810</v>
      </c>
      <c r="H478" s="722">
        <v>4878501</v>
      </c>
      <c r="I478" s="724">
        <v>44216</v>
      </c>
      <c r="K478" s="722">
        <v>2491</v>
      </c>
      <c r="N478" s="722" t="str">
        <f t="shared" si="7"/>
        <v>F123310106817</v>
      </c>
    </row>
    <row r="479" spans="1:14" x14ac:dyDescent="0.15">
      <c r="A479" s="723" t="s">
        <v>3811</v>
      </c>
      <c r="B479" s="720" t="s">
        <v>2869</v>
      </c>
      <c r="C479" s="721" t="s">
        <v>2753</v>
      </c>
      <c r="D479" s="721" t="s">
        <v>2840</v>
      </c>
      <c r="E479" s="721">
        <v>23</v>
      </c>
      <c r="F479" s="721">
        <v>1</v>
      </c>
      <c r="G479" s="722" t="s">
        <v>3812</v>
      </c>
      <c r="H479" s="722">
        <v>4701101</v>
      </c>
      <c r="I479" s="724">
        <v>44216</v>
      </c>
      <c r="K479" s="722">
        <v>2492</v>
      </c>
      <c r="N479" s="722" t="str">
        <f t="shared" si="7"/>
        <v>F123310106826</v>
      </c>
    </row>
    <row r="480" spans="1:14" x14ac:dyDescent="0.15">
      <c r="A480" s="723" t="s">
        <v>3813</v>
      </c>
      <c r="B480" s="720" t="s">
        <v>2869</v>
      </c>
      <c r="C480" s="721" t="s">
        <v>496</v>
      </c>
      <c r="D480" s="721" t="s">
        <v>2840</v>
      </c>
      <c r="E480" s="721">
        <v>23</v>
      </c>
      <c r="F480" s="721">
        <v>1</v>
      </c>
      <c r="G480" s="722" t="s">
        <v>3814</v>
      </c>
      <c r="H480" s="722">
        <v>4810006</v>
      </c>
      <c r="I480" s="724">
        <v>44216</v>
      </c>
      <c r="K480" s="722">
        <v>2493</v>
      </c>
      <c r="N480" s="722" t="str">
        <f t="shared" si="7"/>
        <v>F123310106835</v>
      </c>
    </row>
    <row r="481" spans="1:14" x14ac:dyDescent="0.15">
      <c r="A481" s="723" t="s">
        <v>3815</v>
      </c>
      <c r="B481" s="720" t="s">
        <v>2869</v>
      </c>
      <c r="C481" s="721" t="s">
        <v>468</v>
      </c>
      <c r="D481" s="721" t="s">
        <v>2840</v>
      </c>
      <c r="E481" s="721">
        <v>23</v>
      </c>
      <c r="F481" s="721">
        <v>1</v>
      </c>
      <c r="G481" s="722" t="s">
        <v>3816</v>
      </c>
      <c r="H481" s="722">
        <v>4801195</v>
      </c>
      <c r="I481" s="724">
        <v>44216</v>
      </c>
      <c r="K481" s="722">
        <v>2494</v>
      </c>
      <c r="N481" s="722" t="str">
        <f t="shared" si="7"/>
        <v>F123310106844</v>
      </c>
    </row>
    <row r="482" spans="1:14" x14ac:dyDescent="0.15">
      <c r="A482" s="723" t="s">
        <v>3817</v>
      </c>
      <c r="B482" s="720" t="s">
        <v>2869</v>
      </c>
      <c r="C482" s="721" t="s">
        <v>474</v>
      </c>
      <c r="D482" s="721" t="s">
        <v>2840</v>
      </c>
      <c r="E482" s="721">
        <v>23</v>
      </c>
      <c r="F482" s="721">
        <v>1</v>
      </c>
      <c r="G482" s="722" t="s">
        <v>3818</v>
      </c>
      <c r="H482" s="722">
        <v>4801197</v>
      </c>
      <c r="I482" s="724">
        <v>44216</v>
      </c>
      <c r="K482" s="722">
        <v>2495</v>
      </c>
      <c r="N482" s="722" t="str">
        <f t="shared" si="7"/>
        <v>F123310106853</v>
      </c>
    </row>
    <row r="483" spans="1:14" x14ac:dyDescent="0.15">
      <c r="A483" s="723" t="s">
        <v>3819</v>
      </c>
      <c r="B483" s="720" t="s">
        <v>2869</v>
      </c>
      <c r="C483" s="721" t="s">
        <v>495</v>
      </c>
      <c r="D483" s="721" t="s">
        <v>2840</v>
      </c>
      <c r="E483" s="721">
        <v>23</v>
      </c>
      <c r="F483" s="721">
        <v>1</v>
      </c>
      <c r="G483" s="722" t="s">
        <v>3820</v>
      </c>
      <c r="H483" s="722">
        <v>4848504</v>
      </c>
      <c r="I483" s="724">
        <v>44216</v>
      </c>
      <c r="K483" s="722">
        <v>2496</v>
      </c>
      <c r="N483" s="722" t="str">
        <f t="shared" si="7"/>
        <v>F123310106862</v>
      </c>
    </row>
    <row r="484" spans="1:14" x14ac:dyDescent="0.15">
      <c r="A484" s="723" t="s">
        <v>3821</v>
      </c>
      <c r="B484" s="720" t="s">
        <v>2869</v>
      </c>
      <c r="C484" s="721" t="s">
        <v>494</v>
      </c>
      <c r="D484" s="721" t="s">
        <v>2840</v>
      </c>
      <c r="E484" s="721">
        <v>23</v>
      </c>
      <c r="F484" s="721">
        <v>1</v>
      </c>
      <c r="G484" s="722" t="s">
        <v>3822</v>
      </c>
      <c r="H484" s="722">
        <v>4700196</v>
      </c>
      <c r="I484" s="724">
        <v>44216</v>
      </c>
      <c r="K484" s="722">
        <v>2499</v>
      </c>
      <c r="N484" s="722" t="str">
        <f t="shared" si="7"/>
        <v>F123310106871</v>
      </c>
    </row>
    <row r="485" spans="1:14" x14ac:dyDescent="0.15">
      <c r="A485" s="723" t="s">
        <v>3823</v>
      </c>
      <c r="B485" s="720" t="s">
        <v>2869</v>
      </c>
      <c r="C485" s="721" t="s">
        <v>503</v>
      </c>
      <c r="D485" s="721" t="s">
        <v>2840</v>
      </c>
      <c r="E485" s="721">
        <v>23</v>
      </c>
      <c r="F485" s="721">
        <v>1</v>
      </c>
      <c r="G485" s="722" t="s">
        <v>3824</v>
      </c>
      <c r="H485" s="722">
        <v>4718565</v>
      </c>
      <c r="I485" s="724">
        <v>44216</v>
      </c>
      <c r="K485" s="722">
        <v>2501</v>
      </c>
      <c r="N485" s="722" t="str">
        <f t="shared" si="7"/>
        <v>F123310106880</v>
      </c>
    </row>
    <row r="486" spans="1:14" x14ac:dyDescent="0.15">
      <c r="A486" s="723" t="s">
        <v>3825</v>
      </c>
      <c r="B486" s="720" t="s">
        <v>2869</v>
      </c>
      <c r="C486" s="721" t="s">
        <v>481</v>
      </c>
      <c r="D486" s="721" t="s">
        <v>2840</v>
      </c>
      <c r="E486" s="721">
        <v>23</v>
      </c>
      <c r="F486" s="721">
        <v>1</v>
      </c>
      <c r="G486" s="722" t="s">
        <v>3826</v>
      </c>
      <c r="H486" s="722">
        <v>4910938</v>
      </c>
      <c r="I486" s="724">
        <v>44216</v>
      </c>
      <c r="K486" s="722">
        <v>2502</v>
      </c>
      <c r="N486" s="722" t="str">
        <f t="shared" si="7"/>
        <v>F123310106899</v>
      </c>
    </row>
    <row r="487" spans="1:14" x14ac:dyDescent="0.15">
      <c r="A487" s="723" t="s">
        <v>3827</v>
      </c>
      <c r="B487" s="720" t="s">
        <v>2869</v>
      </c>
      <c r="C487" s="721" t="s">
        <v>2752</v>
      </c>
      <c r="D487" s="721" t="s">
        <v>2840</v>
      </c>
      <c r="E487" s="721">
        <v>23</v>
      </c>
      <c r="F487" s="721">
        <v>1</v>
      </c>
      <c r="G487" s="722" t="s">
        <v>3828</v>
      </c>
      <c r="H487" s="722">
        <v>4440015</v>
      </c>
      <c r="I487" s="724">
        <v>44216</v>
      </c>
      <c r="K487" s="722">
        <v>2503</v>
      </c>
      <c r="N487" s="722" t="str">
        <f t="shared" si="7"/>
        <v>F123310106906</v>
      </c>
    </row>
    <row r="488" spans="1:14" x14ac:dyDescent="0.15">
      <c r="A488" s="723" t="s">
        <v>3829</v>
      </c>
      <c r="B488" s="720" t="s">
        <v>2869</v>
      </c>
      <c r="C488" s="721" t="s">
        <v>2751</v>
      </c>
      <c r="D488" s="721" t="s">
        <v>2840</v>
      </c>
      <c r="E488" s="721">
        <v>23</v>
      </c>
      <c r="F488" s="721">
        <v>1</v>
      </c>
      <c r="G488" s="722" t="s">
        <v>3830</v>
      </c>
      <c r="H488" s="722">
        <v>4910063</v>
      </c>
      <c r="I488" s="724">
        <v>44216</v>
      </c>
      <c r="K488" s="722">
        <v>2504</v>
      </c>
      <c r="N488" s="722" t="str">
        <f t="shared" si="7"/>
        <v>F123310106915</v>
      </c>
    </row>
    <row r="489" spans="1:14" x14ac:dyDescent="0.15">
      <c r="A489" s="723" t="s">
        <v>3831</v>
      </c>
      <c r="B489" s="720" t="s">
        <v>2869</v>
      </c>
      <c r="C489" s="721" t="s">
        <v>3832</v>
      </c>
      <c r="D489" s="721" t="s">
        <v>2840</v>
      </c>
      <c r="E489" s="721">
        <v>23</v>
      </c>
      <c r="F489" s="721">
        <v>1</v>
      </c>
      <c r="G489" s="722" t="s">
        <v>3833</v>
      </c>
      <c r="H489" s="722">
        <v>4660034</v>
      </c>
      <c r="I489" s="724">
        <v>44216</v>
      </c>
      <c r="K489" s="722">
        <v>2505</v>
      </c>
      <c r="N489" s="722" t="str">
        <f t="shared" si="7"/>
        <v>F123310106924</v>
      </c>
    </row>
    <row r="490" spans="1:14" x14ac:dyDescent="0.15">
      <c r="A490" s="723" t="s">
        <v>3834</v>
      </c>
      <c r="B490" s="720" t="s">
        <v>2839</v>
      </c>
      <c r="C490" s="721" t="s">
        <v>50</v>
      </c>
      <c r="D490" s="721" t="s">
        <v>2840</v>
      </c>
      <c r="E490" s="721">
        <v>24</v>
      </c>
      <c r="F490" s="721">
        <v>1</v>
      </c>
      <c r="G490" s="722" t="s">
        <v>3835</v>
      </c>
      <c r="H490" s="722">
        <v>5148507</v>
      </c>
      <c r="I490" s="724">
        <v>44216</v>
      </c>
      <c r="K490" s="722">
        <v>272</v>
      </c>
      <c r="N490" s="722" t="str">
        <f t="shared" si="7"/>
        <v>F124110107141</v>
      </c>
    </row>
    <row r="491" spans="1:14" x14ac:dyDescent="0.15">
      <c r="A491" s="723" t="s">
        <v>3836</v>
      </c>
      <c r="B491" s="720" t="s">
        <v>2855</v>
      </c>
      <c r="C491" s="721" t="s">
        <v>130</v>
      </c>
      <c r="D491" s="721" t="s">
        <v>2840</v>
      </c>
      <c r="E491" s="721">
        <v>24</v>
      </c>
      <c r="F491" s="721">
        <v>1</v>
      </c>
      <c r="G491" s="722" t="s">
        <v>3837</v>
      </c>
      <c r="H491" s="722">
        <v>5140116</v>
      </c>
      <c r="I491" s="724">
        <v>44216</v>
      </c>
      <c r="K491" s="722">
        <v>1215</v>
      </c>
      <c r="N491" s="722" t="str">
        <f t="shared" si="7"/>
        <v>F124210107158</v>
      </c>
    </row>
    <row r="492" spans="1:14" x14ac:dyDescent="0.15">
      <c r="A492" s="723" t="s">
        <v>3838</v>
      </c>
      <c r="B492" s="720" t="s">
        <v>2869</v>
      </c>
      <c r="C492" s="721" t="s">
        <v>509</v>
      </c>
      <c r="D492" s="721" t="s">
        <v>2840</v>
      </c>
      <c r="E492" s="721">
        <v>24</v>
      </c>
      <c r="F492" s="721">
        <v>1</v>
      </c>
      <c r="G492" s="722" t="s">
        <v>3839</v>
      </c>
      <c r="H492" s="722">
        <v>5128512</v>
      </c>
      <c r="I492" s="724">
        <v>44216</v>
      </c>
      <c r="K492" s="722">
        <v>2498</v>
      </c>
      <c r="N492" s="722" t="str">
        <f t="shared" si="7"/>
        <v>F124310107165</v>
      </c>
    </row>
    <row r="493" spans="1:14" x14ac:dyDescent="0.15">
      <c r="A493" s="723" t="s">
        <v>3840</v>
      </c>
      <c r="B493" s="720" t="s">
        <v>2869</v>
      </c>
      <c r="C493" s="721" t="s">
        <v>507</v>
      </c>
      <c r="D493" s="721" t="s">
        <v>2840</v>
      </c>
      <c r="E493" s="721">
        <v>24</v>
      </c>
      <c r="F493" s="721">
        <v>1</v>
      </c>
      <c r="G493" s="722" t="s">
        <v>3841</v>
      </c>
      <c r="H493" s="722">
        <v>5168555</v>
      </c>
      <c r="I493" s="724">
        <v>44216</v>
      </c>
      <c r="K493" s="722">
        <v>2517</v>
      </c>
      <c r="N493" s="722" t="str">
        <f t="shared" si="7"/>
        <v>F124310107174</v>
      </c>
    </row>
    <row r="494" spans="1:14" x14ac:dyDescent="0.15">
      <c r="A494" s="723" t="s">
        <v>3842</v>
      </c>
      <c r="B494" s="720" t="s">
        <v>2869</v>
      </c>
      <c r="C494" s="721" t="s">
        <v>508</v>
      </c>
      <c r="D494" s="721" t="s">
        <v>2840</v>
      </c>
      <c r="E494" s="721">
        <v>24</v>
      </c>
      <c r="F494" s="721">
        <v>1</v>
      </c>
      <c r="G494" s="722" t="s">
        <v>3843</v>
      </c>
      <c r="H494" s="722">
        <v>5100293</v>
      </c>
      <c r="I494" s="724">
        <v>44216</v>
      </c>
      <c r="K494" s="722">
        <v>2518</v>
      </c>
      <c r="N494" s="722" t="str">
        <f t="shared" si="7"/>
        <v>F124310107183</v>
      </c>
    </row>
    <row r="495" spans="1:14" x14ac:dyDescent="0.15">
      <c r="A495" s="723" t="s">
        <v>3844</v>
      </c>
      <c r="B495" s="720" t="s">
        <v>2869</v>
      </c>
      <c r="C495" s="721" t="s">
        <v>2205</v>
      </c>
      <c r="D495" s="721" t="s">
        <v>2840</v>
      </c>
      <c r="E495" s="721">
        <v>24</v>
      </c>
      <c r="F495" s="721">
        <v>1</v>
      </c>
      <c r="G495" s="722" t="s">
        <v>3845</v>
      </c>
      <c r="H495" s="722">
        <v>5100298</v>
      </c>
      <c r="I495" s="724">
        <v>44216</v>
      </c>
      <c r="K495" s="722">
        <v>2519</v>
      </c>
      <c r="N495" s="722" t="str">
        <f t="shared" si="7"/>
        <v>F124310107192</v>
      </c>
    </row>
    <row r="496" spans="1:14" x14ac:dyDescent="0.15">
      <c r="A496" s="723" t="s">
        <v>3846</v>
      </c>
      <c r="B496" s="720" t="s">
        <v>2869</v>
      </c>
      <c r="C496" s="721" t="s">
        <v>510</v>
      </c>
      <c r="D496" s="721" t="s">
        <v>2840</v>
      </c>
      <c r="E496" s="721">
        <v>24</v>
      </c>
      <c r="F496" s="721">
        <v>1</v>
      </c>
      <c r="G496" s="722" t="s">
        <v>3847</v>
      </c>
      <c r="H496" s="722">
        <v>5128512</v>
      </c>
      <c r="I496" s="724">
        <v>44216</v>
      </c>
      <c r="K496" s="722">
        <v>2520</v>
      </c>
      <c r="N496" s="722" t="str">
        <f t="shared" si="7"/>
        <v>F124310107209</v>
      </c>
    </row>
    <row r="497" spans="1:14" x14ac:dyDescent="0.15">
      <c r="A497" s="723" t="s">
        <v>3848</v>
      </c>
      <c r="B497" s="720" t="s">
        <v>2839</v>
      </c>
      <c r="C497" s="721" t="s">
        <v>51</v>
      </c>
      <c r="D497" s="721" t="s">
        <v>2840</v>
      </c>
      <c r="E497" s="721">
        <v>25</v>
      </c>
      <c r="F497" s="721">
        <v>1</v>
      </c>
      <c r="G497" s="722" t="s">
        <v>3849</v>
      </c>
      <c r="H497" s="722">
        <v>5228522</v>
      </c>
      <c r="I497" s="724">
        <v>44216</v>
      </c>
      <c r="K497" s="722">
        <v>276</v>
      </c>
      <c r="N497" s="722" t="str">
        <f t="shared" si="7"/>
        <v>F125110107284</v>
      </c>
    </row>
    <row r="498" spans="1:14" x14ac:dyDescent="0.15">
      <c r="A498" s="723" t="s">
        <v>3850</v>
      </c>
      <c r="B498" s="720" t="s">
        <v>2839</v>
      </c>
      <c r="C498" s="721" t="s">
        <v>52</v>
      </c>
      <c r="D498" s="721" t="s">
        <v>2840</v>
      </c>
      <c r="E498" s="721">
        <v>25</v>
      </c>
      <c r="F498" s="721">
        <v>1</v>
      </c>
      <c r="G498" s="722" t="s">
        <v>3851</v>
      </c>
      <c r="H498" s="722">
        <v>5202121</v>
      </c>
      <c r="I498" s="724">
        <v>44216</v>
      </c>
      <c r="K498" s="722">
        <v>420</v>
      </c>
      <c r="N498" s="722" t="str">
        <f t="shared" si="7"/>
        <v>F125110107293</v>
      </c>
    </row>
    <row r="499" spans="1:14" x14ac:dyDescent="0.15">
      <c r="A499" s="723" t="s">
        <v>3852</v>
      </c>
      <c r="B499" s="720" t="s">
        <v>2855</v>
      </c>
      <c r="C499" s="721" t="s">
        <v>131</v>
      </c>
      <c r="D499" s="721" t="s">
        <v>2840</v>
      </c>
      <c r="E499" s="721">
        <v>25</v>
      </c>
      <c r="F499" s="721">
        <v>1</v>
      </c>
      <c r="G499" s="722" t="s">
        <v>3853</v>
      </c>
      <c r="H499" s="722">
        <v>5228533</v>
      </c>
      <c r="I499" s="724">
        <v>44216</v>
      </c>
      <c r="K499" s="722">
        <v>1216</v>
      </c>
      <c r="N499" s="722" t="str">
        <f t="shared" si="7"/>
        <v>F125210107308</v>
      </c>
    </row>
    <row r="500" spans="1:14" x14ac:dyDescent="0.15">
      <c r="A500" s="723" t="s">
        <v>3854</v>
      </c>
      <c r="B500" s="720" t="s">
        <v>2869</v>
      </c>
      <c r="C500" s="721" t="s">
        <v>511</v>
      </c>
      <c r="D500" s="721" t="s">
        <v>2840</v>
      </c>
      <c r="E500" s="721">
        <v>25</v>
      </c>
      <c r="F500" s="721">
        <v>1</v>
      </c>
      <c r="G500" s="722" t="s">
        <v>3855</v>
      </c>
      <c r="H500" s="722">
        <v>5200248</v>
      </c>
      <c r="I500" s="724">
        <v>44216</v>
      </c>
      <c r="K500" s="722">
        <v>2525</v>
      </c>
      <c r="N500" s="722" t="str">
        <f t="shared" si="7"/>
        <v>F125310107315</v>
      </c>
    </row>
    <row r="501" spans="1:14" x14ac:dyDescent="0.15">
      <c r="A501" s="723" t="s">
        <v>3856</v>
      </c>
      <c r="B501" s="720" t="s">
        <v>2869</v>
      </c>
      <c r="C501" s="721" t="s">
        <v>512</v>
      </c>
      <c r="D501" s="721" t="s">
        <v>2840</v>
      </c>
      <c r="E501" s="721">
        <v>25</v>
      </c>
      <c r="F501" s="721">
        <v>1</v>
      </c>
      <c r="G501" s="722" t="s">
        <v>3857</v>
      </c>
      <c r="H501" s="722">
        <v>5211123</v>
      </c>
      <c r="I501" s="724">
        <v>44216</v>
      </c>
      <c r="K501" s="722">
        <v>2527</v>
      </c>
      <c r="N501" s="722" t="str">
        <f t="shared" si="7"/>
        <v>F125310107324</v>
      </c>
    </row>
    <row r="502" spans="1:14" x14ac:dyDescent="0.15">
      <c r="A502" s="723" t="s">
        <v>3858</v>
      </c>
      <c r="B502" s="720" t="s">
        <v>2869</v>
      </c>
      <c r="C502" s="721" t="s">
        <v>513</v>
      </c>
      <c r="D502" s="721" t="s">
        <v>2840</v>
      </c>
      <c r="E502" s="721">
        <v>25</v>
      </c>
      <c r="F502" s="721">
        <v>1</v>
      </c>
      <c r="G502" s="722" t="s">
        <v>3859</v>
      </c>
      <c r="H502" s="722">
        <v>5260829</v>
      </c>
      <c r="I502" s="724">
        <v>44216</v>
      </c>
      <c r="K502" s="722">
        <v>2528</v>
      </c>
      <c r="N502" s="722" t="str">
        <f t="shared" si="7"/>
        <v>F125310107333</v>
      </c>
    </row>
    <row r="503" spans="1:14" x14ac:dyDescent="0.15">
      <c r="A503" s="723" t="s">
        <v>3860</v>
      </c>
      <c r="B503" s="720" t="s">
        <v>2869</v>
      </c>
      <c r="C503" s="721" t="s">
        <v>515</v>
      </c>
      <c r="D503" s="721" t="s">
        <v>2840</v>
      </c>
      <c r="E503" s="721">
        <v>25</v>
      </c>
      <c r="F503" s="721">
        <v>1</v>
      </c>
      <c r="G503" s="722" t="s">
        <v>3861</v>
      </c>
      <c r="H503" s="722">
        <v>5200503</v>
      </c>
      <c r="I503" s="724">
        <v>44216</v>
      </c>
      <c r="K503" s="722">
        <v>2529</v>
      </c>
      <c r="N503" s="722" t="str">
        <f t="shared" si="7"/>
        <v>F125310107342</v>
      </c>
    </row>
    <row r="504" spans="1:14" x14ac:dyDescent="0.15">
      <c r="A504" s="723" t="s">
        <v>3862</v>
      </c>
      <c r="B504" s="720" t="s">
        <v>2869</v>
      </c>
      <c r="C504" s="721" t="s">
        <v>514</v>
      </c>
      <c r="D504" s="721" t="s">
        <v>2840</v>
      </c>
      <c r="E504" s="721">
        <v>25</v>
      </c>
      <c r="F504" s="721">
        <v>1</v>
      </c>
      <c r="G504" s="722" t="s">
        <v>3863</v>
      </c>
      <c r="H504" s="722">
        <v>5270081</v>
      </c>
      <c r="I504" s="724">
        <v>44216</v>
      </c>
      <c r="K504" s="722">
        <v>2530</v>
      </c>
      <c r="N504" s="722" t="str">
        <f t="shared" si="7"/>
        <v>F125310107351</v>
      </c>
    </row>
    <row r="505" spans="1:14" x14ac:dyDescent="0.15">
      <c r="A505" s="723" t="s">
        <v>3864</v>
      </c>
      <c r="B505" s="720" t="s">
        <v>2839</v>
      </c>
      <c r="C505" s="721" t="s">
        <v>53</v>
      </c>
      <c r="D505" s="721" t="s">
        <v>2840</v>
      </c>
      <c r="E505" s="721">
        <v>26</v>
      </c>
      <c r="F505" s="721">
        <v>1</v>
      </c>
      <c r="G505" s="722" t="s">
        <v>3865</v>
      </c>
      <c r="H505" s="722">
        <v>6068501</v>
      </c>
      <c r="I505" s="724">
        <v>44216</v>
      </c>
      <c r="K505" s="722">
        <v>280</v>
      </c>
      <c r="N505" s="722" t="str">
        <f t="shared" si="7"/>
        <v>F126110107407</v>
      </c>
    </row>
    <row r="506" spans="1:14" x14ac:dyDescent="0.15">
      <c r="A506" s="723" t="s">
        <v>3866</v>
      </c>
      <c r="B506" s="720" t="s">
        <v>2839</v>
      </c>
      <c r="C506" s="721" t="s">
        <v>54</v>
      </c>
      <c r="D506" s="721" t="s">
        <v>2840</v>
      </c>
      <c r="E506" s="721">
        <v>26</v>
      </c>
      <c r="F506" s="721">
        <v>1</v>
      </c>
      <c r="G506" s="722" t="s">
        <v>3867</v>
      </c>
      <c r="H506" s="722">
        <v>6120863</v>
      </c>
      <c r="I506" s="724">
        <v>44216</v>
      </c>
      <c r="K506" s="722">
        <v>284</v>
      </c>
      <c r="N506" s="722" t="str">
        <f t="shared" si="7"/>
        <v>F126110107416</v>
      </c>
    </row>
    <row r="507" spans="1:14" x14ac:dyDescent="0.15">
      <c r="A507" s="723" t="s">
        <v>3868</v>
      </c>
      <c r="B507" s="720" t="s">
        <v>2839</v>
      </c>
      <c r="C507" s="721" t="s">
        <v>55</v>
      </c>
      <c r="D507" s="721" t="s">
        <v>2840</v>
      </c>
      <c r="E507" s="721">
        <v>26</v>
      </c>
      <c r="F507" s="721">
        <v>1</v>
      </c>
      <c r="G507" s="722" t="s">
        <v>3869</v>
      </c>
      <c r="H507" s="722">
        <v>6060951</v>
      </c>
      <c r="I507" s="724">
        <v>44216</v>
      </c>
      <c r="K507" s="722">
        <v>288</v>
      </c>
      <c r="N507" s="722" t="str">
        <f t="shared" si="7"/>
        <v>F126110107425</v>
      </c>
    </row>
    <row r="508" spans="1:14" x14ac:dyDescent="0.15">
      <c r="A508" s="723" t="s">
        <v>3870</v>
      </c>
      <c r="B508" s="720" t="s">
        <v>2855</v>
      </c>
      <c r="C508" s="721" t="s">
        <v>132</v>
      </c>
      <c r="D508" s="721" t="s">
        <v>2840</v>
      </c>
      <c r="E508" s="721">
        <v>26</v>
      </c>
      <c r="F508" s="721">
        <v>1</v>
      </c>
      <c r="G508" s="722" t="s">
        <v>3871</v>
      </c>
      <c r="H508" s="722">
        <v>6101106</v>
      </c>
      <c r="I508" s="724">
        <v>44216</v>
      </c>
      <c r="K508" s="722">
        <v>1220</v>
      </c>
      <c r="N508" s="722" t="str">
        <f t="shared" si="7"/>
        <v>F126210107432</v>
      </c>
    </row>
    <row r="509" spans="1:14" x14ac:dyDescent="0.15">
      <c r="A509" s="723" t="s">
        <v>3872</v>
      </c>
      <c r="B509" s="720" t="s">
        <v>2855</v>
      </c>
      <c r="C509" s="721" t="s">
        <v>133</v>
      </c>
      <c r="D509" s="721" t="s">
        <v>2840</v>
      </c>
      <c r="E509" s="721">
        <v>26</v>
      </c>
      <c r="F509" s="721">
        <v>1</v>
      </c>
      <c r="G509" s="722" t="s">
        <v>3873</v>
      </c>
      <c r="H509" s="722">
        <v>6068522</v>
      </c>
      <c r="I509" s="724">
        <v>44216</v>
      </c>
      <c r="K509" s="722">
        <v>1224</v>
      </c>
      <c r="N509" s="722" t="str">
        <f t="shared" si="7"/>
        <v>F126210107441</v>
      </c>
    </row>
    <row r="510" spans="1:14" x14ac:dyDescent="0.15">
      <c r="A510" s="723" t="s">
        <v>3874</v>
      </c>
      <c r="B510" s="720" t="s">
        <v>2855</v>
      </c>
      <c r="C510" s="721" t="s">
        <v>134</v>
      </c>
      <c r="D510" s="721" t="s">
        <v>2840</v>
      </c>
      <c r="E510" s="721">
        <v>26</v>
      </c>
      <c r="F510" s="721">
        <v>1</v>
      </c>
      <c r="G510" s="722" t="s">
        <v>3875</v>
      </c>
      <c r="H510" s="722">
        <v>6020841</v>
      </c>
      <c r="I510" s="724">
        <v>44216</v>
      </c>
      <c r="K510" s="722">
        <v>1228</v>
      </c>
      <c r="N510" s="722" t="str">
        <f t="shared" si="7"/>
        <v>F126210107450</v>
      </c>
    </row>
    <row r="511" spans="1:14" x14ac:dyDescent="0.15">
      <c r="A511" s="723" t="s">
        <v>3876</v>
      </c>
      <c r="B511" s="720" t="s">
        <v>2855</v>
      </c>
      <c r="C511" s="721" t="s">
        <v>2345</v>
      </c>
      <c r="D511" s="721" t="s">
        <v>2840</v>
      </c>
      <c r="E511" s="721">
        <v>26</v>
      </c>
      <c r="F511" s="721">
        <v>1</v>
      </c>
      <c r="G511" s="722" t="s">
        <v>3877</v>
      </c>
      <c r="H511" s="722">
        <v>6200866</v>
      </c>
      <c r="I511" s="724">
        <v>44216</v>
      </c>
      <c r="K511" s="722">
        <v>1229</v>
      </c>
      <c r="N511" s="722" t="str">
        <f t="shared" si="7"/>
        <v>F126210107469</v>
      </c>
    </row>
    <row r="512" spans="1:14" x14ac:dyDescent="0.15">
      <c r="A512" s="723" t="s">
        <v>3878</v>
      </c>
      <c r="B512" s="720" t="s">
        <v>2869</v>
      </c>
      <c r="C512" s="721" t="s">
        <v>533</v>
      </c>
      <c r="D512" s="721" t="s">
        <v>2840</v>
      </c>
      <c r="E512" s="721">
        <v>26</v>
      </c>
      <c r="F512" s="721">
        <v>1</v>
      </c>
      <c r="G512" s="722" t="s">
        <v>3879</v>
      </c>
      <c r="H512" s="722">
        <v>6028013</v>
      </c>
      <c r="I512" s="724">
        <v>44216</v>
      </c>
      <c r="K512" s="722">
        <v>2526</v>
      </c>
      <c r="N512" s="722" t="str">
        <f t="shared" si="7"/>
        <v>F126310107476</v>
      </c>
    </row>
    <row r="513" spans="1:14" x14ac:dyDescent="0.15">
      <c r="A513" s="723" t="s">
        <v>3880</v>
      </c>
      <c r="B513" s="720" t="s">
        <v>2869</v>
      </c>
      <c r="C513" s="721" t="s">
        <v>516</v>
      </c>
      <c r="D513" s="721" t="s">
        <v>2840</v>
      </c>
      <c r="E513" s="721">
        <v>26</v>
      </c>
      <c r="F513" s="721">
        <v>1</v>
      </c>
      <c r="G513" s="722" t="s">
        <v>3881</v>
      </c>
      <c r="H513" s="722">
        <v>6038143</v>
      </c>
      <c r="I513" s="724">
        <v>44216</v>
      </c>
      <c r="K513" s="722">
        <v>2539</v>
      </c>
      <c r="N513" s="722" t="str">
        <f t="shared" si="7"/>
        <v>F126310107485</v>
      </c>
    </row>
    <row r="514" spans="1:14" x14ac:dyDescent="0.15">
      <c r="A514" s="723" t="s">
        <v>3882</v>
      </c>
      <c r="B514" s="720" t="s">
        <v>2869</v>
      </c>
      <c r="C514" s="721" t="s">
        <v>518</v>
      </c>
      <c r="D514" s="721" t="s">
        <v>2840</v>
      </c>
      <c r="E514" s="721">
        <v>26</v>
      </c>
      <c r="F514" s="721">
        <v>1</v>
      </c>
      <c r="G514" s="722" t="s">
        <v>3883</v>
      </c>
      <c r="H514" s="722">
        <v>6158558</v>
      </c>
      <c r="I514" s="724">
        <v>44216</v>
      </c>
      <c r="K514" s="722">
        <v>2540</v>
      </c>
      <c r="N514" s="722" t="str">
        <f t="shared" ref="N514:N577" si="8">A514</f>
        <v>F126310107494</v>
      </c>
    </row>
    <row r="515" spans="1:14" x14ac:dyDescent="0.15">
      <c r="A515" s="723" t="s">
        <v>3884</v>
      </c>
      <c r="B515" s="720" t="s">
        <v>2869</v>
      </c>
      <c r="C515" s="721" t="s">
        <v>520</v>
      </c>
      <c r="D515" s="721" t="s">
        <v>2840</v>
      </c>
      <c r="E515" s="721">
        <v>26</v>
      </c>
      <c r="F515" s="721">
        <v>1</v>
      </c>
      <c r="G515" s="722" t="s">
        <v>3885</v>
      </c>
      <c r="H515" s="722">
        <v>6038555</v>
      </c>
      <c r="I515" s="724">
        <v>44216</v>
      </c>
      <c r="K515" s="722">
        <v>2541</v>
      </c>
      <c r="N515" s="722" t="str">
        <f t="shared" si="8"/>
        <v>F126310107500</v>
      </c>
    </row>
    <row r="516" spans="1:14" x14ac:dyDescent="0.15">
      <c r="A516" s="723" t="s">
        <v>3886</v>
      </c>
      <c r="B516" s="720" t="s">
        <v>2869</v>
      </c>
      <c r="C516" s="721" t="s">
        <v>522</v>
      </c>
      <c r="D516" s="721" t="s">
        <v>2840</v>
      </c>
      <c r="E516" s="721">
        <v>26</v>
      </c>
      <c r="F516" s="721">
        <v>1</v>
      </c>
      <c r="G516" s="722" t="s">
        <v>3887</v>
      </c>
      <c r="H516" s="722">
        <v>6058501</v>
      </c>
      <c r="I516" s="724">
        <v>44216</v>
      </c>
      <c r="K516" s="722">
        <v>2542</v>
      </c>
      <c r="N516" s="722" t="str">
        <f t="shared" si="8"/>
        <v>F126310107519</v>
      </c>
    </row>
    <row r="517" spans="1:14" x14ac:dyDescent="0.15">
      <c r="A517" s="723" t="s">
        <v>3888</v>
      </c>
      <c r="B517" s="720" t="s">
        <v>2869</v>
      </c>
      <c r="C517" s="721" t="s">
        <v>527</v>
      </c>
      <c r="D517" s="721" t="s">
        <v>2840</v>
      </c>
      <c r="E517" s="721">
        <v>26</v>
      </c>
      <c r="F517" s="721">
        <v>1</v>
      </c>
      <c r="G517" s="722" t="s">
        <v>3889</v>
      </c>
      <c r="H517" s="722">
        <v>6078414</v>
      </c>
      <c r="I517" s="724">
        <v>44216</v>
      </c>
      <c r="K517" s="722">
        <v>2543</v>
      </c>
      <c r="N517" s="722" t="str">
        <f t="shared" si="8"/>
        <v>F126310107528</v>
      </c>
    </row>
    <row r="518" spans="1:14" x14ac:dyDescent="0.15">
      <c r="A518" s="723" t="s">
        <v>3890</v>
      </c>
      <c r="B518" s="720" t="s">
        <v>2869</v>
      </c>
      <c r="C518" s="721" t="s">
        <v>519</v>
      </c>
      <c r="D518" s="721" t="s">
        <v>2840</v>
      </c>
      <c r="E518" s="721">
        <v>26</v>
      </c>
      <c r="F518" s="721">
        <v>1</v>
      </c>
      <c r="G518" s="722" t="s">
        <v>3891</v>
      </c>
      <c r="H518" s="722">
        <v>6150882</v>
      </c>
      <c r="I518" s="724">
        <v>44216</v>
      </c>
      <c r="K518" s="722">
        <v>2544</v>
      </c>
      <c r="N518" s="722" t="str">
        <f t="shared" si="8"/>
        <v>F126310107537</v>
      </c>
    </row>
    <row r="519" spans="1:14" x14ac:dyDescent="0.15">
      <c r="A519" s="723" t="s">
        <v>3892</v>
      </c>
      <c r="B519" s="720" t="s">
        <v>2869</v>
      </c>
      <c r="C519" s="721" t="s">
        <v>528</v>
      </c>
      <c r="D519" s="721" t="s">
        <v>2840</v>
      </c>
      <c r="E519" s="721">
        <v>26</v>
      </c>
      <c r="F519" s="721">
        <v>1</v>
      </c>
      <c r="G519" s="722" t="s">
        <v>3893</v>
      </c>
      <c r="H519" s="722">
        <v>6128156</v>
      </c>
      <c r="I519" s="724">
        <v>44216</v>
      </c>
      <c r="K519" s="722">
        <v>2545</v>
      </c>
      <c r="N519" s="722" t="str">
        <f t="shared" si="8"/>
        <v>F126310107546</v>
      </c>
    </row>
    <row r="520" spans="1:14" x14ac:dyDescent="0.15">
      <c r="A520" s="723" t="s">
        <v>3894</v>
      </c>
      <c r="B520" s="720" t="s">
        <v>2869</v>
      </c>
      <c r="C520" s="721" t="s">
        <v>524</v>
      </c>
      <c r="D520" s="721" t="s">
        <v>2840</v>
      </c>
      <c r="E520" s="721">
        <v>26</v>
      </c>
      <c r="F520" s="721">
        <v>1</v>
      </c>
      <c r="G520" s="722" t="s">
        <v>3895</v>
      </c>
      <c r="H520" s="722">
        <v>6078175</v>
      </c>
      <c r="I520" s="724">
        <v>44216</v>
      </c>
      <c r="K520" s="722">
        <v>2546</v>
      </c>
      <c r="N520" s="722" t="str">
        <f t="shared" si="8"/>
        <v>F126310107555</v>
      </c>
    </row>
    <row r="521" spans="1:14" x14ac:dyDescent="0.15">
      <c r="A521" s="723" t="s">
        <v>3896</v>
      </c>
      <c r="B521" s="720" t="s">
        <v>2869</v>
      </c>
      <c r="C521" s="721" t="s">
        <v>529</v>
      </c>
      <c r="D521" s="721" t="s">
        <v>2840</v>
      </c>
      <c r="E521" s="721">
        <v>26</v>
      </c>
      <c r="F521" s="721">
        <v>1</v>
      </c>
      <c r="G521" s="722" t="s">
        <v>3897</v>
      </c>
      <c r="H521" s="722">
        <v>6020893</v>
      </c>
      <c r="I521" s="724">
        <v>44216</v>
      </c>
      <c r="K521" s="722">
        <v>2547</v>
      </c>
      <c r="N521" s="722" t="str">
        <f t="shared" si="8"/>
        <v>F126310107564</v>
      </c>
    </row>
    <row r="522" spans="1:14" x14ac:dyDescent="0.15">
      <c r="A522" s="723" t="s">
        <v>3898</v>
      </c>
      <c r="B522" s="720" t="s">
        <v>2869</v>
      </c>
      <c r="C522" s="721" t="s">
        <v>530</v>
      </c>
      <c r="D522" s="721" t="s">
        <v>2840</v>
      </c>
      <c r="E522" s="721">
        <v>26</v>
      </c>
      <c r="F522" s="721">
        <v>1</v>
      </c>
      <c r="G522" s="722" t="s">
        <v>3899</v>
      </c>
      <c r="H522" s="722">
        <v>6100395</v>
      </c>
      <c r="I522" s="724">
        <v>44216</v>
      </c>
      <c r="K522" s="722">
        <v>2548</v>
      </c>
      <c r="N522" s="722" t="str">
        <f t="shared" si="8"/>
        <v>F126310107573</v>
      </c>
    </row>
    <row r="523" spans="1:14" x14ac:dyDescent="0.15">
      <c r="A523" s="723" t="s">
        <v>3900</v>
      </c>
      <c r="B523" s="720" t="s">
        <v>2869</v>
      </c>
      <c r="C523" s="721" t="s">
        <v>525</v>
      </c>
      <c r="D523" s="721" t="s">
        <v>2840</v>
      </c>
      <c r="E523" s="721">
        <v>26</v>
      </c>
      <c r="F523" s="721">
        <v>1</v>
      </c>
      <c r="G523" s="722" t="s">
        <v>3901</v>
      </c>
      <c r="H523" s="722">
        <v>6060847</v>
      </c>
      <c r="I523" s="724">
        <v>44216</v>
      </c>
      <c r="K523" s="722">
        <v>2549</v>
      </c>
      <c r="N523" s="722" t="str">
        <f t="shared" si="8"/>
        <v>F126310107582</v>
      </c>
    </row>
    <row r="524" spans="1:14" x14ac:dyDescent="0.15">
      <c r="A524" s="723" t="s">
        <v>3902</v>
      </c>
      <c r="B524" s="720" t="s">
        <v>2869</v>
      </c>
      <c r="C524" s="721" t="s">
        <v>531</v>
      </c>
      <c r="D524" s="721" t="s">
        <v>2840</v>
      </c>
      <c r="E524" s="721">
        <v>26</v>
      </c>
      <c r="F524" s="721">
        <v>1</v>
      </c>
      <c r="G524" s="722" t="s">
        <v>3903</v>
      </c>
      <c r="H524" s="722">
        <v>6040000</v>
      </c>
      <c r="I524" s="724">
        <v>44216</v>
      </c>
      <c r="K524" s="722">
        <v>2550</v>
      </c>
      <c r="N524" s="722" t="str">
        <f t="shared" si="8"/>
        <v>F126310107591</v>
      </c>
    </row>
    <row r="525" spans="1:14" x14ac:dyDescent="0.15">
      <c r="A525" s="723" t="s">
        <v>3904</v>
      </c>
      <c r="B525" s="720" t="s">
        <v>2869</v>
      </c>
      <c r="C525" s="721" t="s">
        <v>532</v>
      </c>
      <c r="D525" s="721" t="s">
        <v>2840</v>
      </c>
      <c r="E525" s="721">
        <v>26</v>
      </c>
      <c r="F525" s="721">
        <v>1</v>
      </c>
      <c r="G525" s="722" t="s">
        <v>3905</v>
      </c>
      <c r="H525" s="722">
        <v>6038301</v>
      </c>
      <c r="I525" s="724">
        <v>44216</v>
      </c>
      <c r="K525" s="722">
        <v>2551</v>
      </c>
      <c r="N525" s="722" t="str">
        <f t="shared" si="8"/>
        <v>F126310107608</v>
      </c>
    </row>
    <row r="526" spans="1:14" x14ac:dyDescent="0.15">
      <c r="A526" s="723" t="s">
        <v>3906</v>
      </c>
      <c r="B526" s="720" t="s">
        <v>2869</v>
      </c>
      <c r="C526" s="721" t="s">
        <v>535</v>
      </c>
      <c r="D526" s="721" t="s">
        <v>2840</v>
      </c>
      <c r="E526" s="721">
        <v>26</v>
      </c>
      <c r="F526" s="721">
        <v>1</v>
      </c>
      <c r="G526" s="722" t="s">
        <v>3907</v>
      </c>
      <c r="H526" s="722">
        <v>6048520</v>
      </c>
      <c r="I526" s="724">
        <v>44216</v>
      </c>
      <c r="K526" s="722">
        <v>2552</v>
      </c>
      <c r="N526" s="722" t="str">
        <f t="shared" si="8"/>
        <v>F126310107617</v>
      </c>
    </row>
    <row r="527" spans="1:14" x14ac:dyDescent="0.15">
      <c r="A527" s="723" t="s">
        <v>3908</v>
      </c>
      <c r="B527" s="720" t="s">
        <v>2869</v>
      </c>
      <c r="C527" s="721" t="s">
        <v>536</v>
      </c>
      <c r="D527" s="721" t="s">
        <v>2840</v>
      </c>
      <c r="E527" s="721">
        <v>26</v>
      </c>
      <c r="F527" s="721">
        <v>1</v>
      </c>
      <c r="G527" s="722" t="s">
        <v>3909</v>
      </c>
      <c r="H527" s="722">
        <v>6128577</v>
      </c>
      <c r="I527" s="724">
        <v>44216</v>
      </c>
      <c r="K527" s="722">
        <v>2553</v>
      </c>
      <c r="N527" s="722" t="str">
        <f t="shared" si="8"/>
        <v>F126310107626</v>
      </c>
    </row>
    <row r="528" spans="1:14" x14ac:dyDescent="0.15">
      <c r="A528" s="723" t="s">
        <v>3910</v>
      </c>
      <c r="B528" s="720" t="s">
        <v>2869</v>
      </c>
      <c r="C528" s="721" t="s">
        <v>2754</v>
      </c>
      <c r="D528" s="721" t="s">
        <v>2840</v>
      </c>
      <c r="E528" s="721">
        <v>26</v>
      </c>
      <c r="F528" s="721">
        <v>1</v>
      </c>
      <c r="G528" s="722" t="s">
        <v>3911</v>
      </c>
      <c r="H528" s="722">
        <v>6158577</v>
      </c>
      <c r="I528" s="724">
        <v>44216</v>
      </c>
      <c r="K528" s="722">
        <v>2554</v>
      </c>
      <c r="N528" s="722" t="str">
        <f t="shared" si="8"/>
        <v>F126310107635</v>
      </c>
    </row>
    <row r="529" spans="1:14" x14ac:dyDescent="0.15">
      <c r="A529" s="723" t="s">
        <v>3912</v>
      </c>
      <c r="B529" s="720" t="s">
        <v>2869</v>
      </c>
      <c r="C529" s="721" t="s">
        <v>523</v>
      </c>
      <c r="D529" s="721" t="s">
        <v>2840</v>
      </c>
      <c r="E529" s="721">
        <v>26</v>
      </c>
      <c r="F529" s="721">
        <v>1</v>
      </c>
      <c r="G529" s="722" t="s">
        <v>3913</v>
      </c>
      <c r="H529" s="722">
        <v>6068588</v>
      </c>
      <c r="I529" s="724">
        <v>44216</v>
      </c>
      <c r="K529" s="722">
        <v>2555</v>
      </c>
      <c r="N529" s="722" t="str">
        <f t="shared" si="8"/>
        <v>F126310107644</v>
      </c>
    </row>
    <row r="530" spans="1:14" x14ac:dyDescent="0.15">
      <c r="A530" s="723" t="s">
        <v>3914</v>
      </c>
      <c r="B530" s="720" t="s">
        <v>2869</v>
      </c>
      <c r="C530" s="721" t="s">
        <v>534</v>
      </c>
      <c r="D530" s="721" t="s">
        <v>2840</v>
      </c>
      <c r="E530" s="721">
        <v>26</v>
      </c>
      <c r="F530" s="721">
        <v>1</v>
      </c>
      <c r="G530" s="722" t="s">
        <v>3915</v>
      </c>
      <c r="H530" s="722">
        <v>6290392</v>
      </c>
      <c r="I530" s="724">
        <v>44216</v>
      </c>
      <c r="K530" s="722">
        <v>2556</v>
      </c>
      <c r="N530" s="722" t="str">
        <f t="shared" si="8"/>
        <v>F126310107653</v>
      </c>
    </row>
    <row r="531" spans="1:14" x14ac:dyDescent="0.15">
      <c r="A531" s="723" t="s">
        <v>3916</v>
      </c>
      <c r="B531" s="720" t="s">
        <v>2869</v>
      </c>
      <c r="C531" s="721" t="s">
        <v>3917</v>
      </c>
      <c r="D531" s="721" t="s">
        <v>2840</v>
      </c>
      <c r="E531" s="721">
        <v>26</v>
      </c>
      <c r="F531" s="721">
        <v>1</v>
      </c>
      <c r="G531" s="722" t="s">
        <v>3918</v>
      </c>
      <c r="H531" s="722">
        <v>6068271</v>
      </c>
      <c r="I531" s="724">
        <v>44216</v>
      </c>
      <c r="K531" s="722">
        <v>2557</v>
      </c>
      <c r="N531" s="722" t="str">
        <f t="shared" si="8"/>
        <v>F126310107662</v>
      </c>
    </row>
    <row r="532" spans="1:14" x14ac:dyDescent="0.15">
      <c r="A532" s="723" t="s">
        <v>3919</v>
      </c>
      <c r="B532" s="720" t="s">
        <v>2869</v>
      </c>
      <c r="C532" s="721" t="s">
        <v>526</v>
      </c>
      <c r="D532" s="721" t="s">
        <v>2840</v>
      </c>
      <c r="E532" s="721">
        <v>26</v>
      </c>
      <c r="F532" s="721">
        <v>1</v>
      </c>
      <c r="G532" s="722" t="s">
        <v>3920</v>
      </c>
      <c r="H532" s="722">
        <v>6110041</v>
      </c>
      <c r="I532" s="724">
        <v>44216</v>
      </c>
      <c r="K532" s="722">
        <v>2558</v>
      </c>
      <c r="N532" s="722" t="str">
        <f t="shared" si="8"/>
        <v>F126310107671</v>
      </c>
    </row>
    <row r="533" spans="1:14" x14ac:dyDescent="0.15">
      <c r="A533" s="723" t="s">
        <v>3921</v>
      </c>
      <c r="B533" s="720" t="s">
        <v>2869</v>
      </c>
      <c r="C533" s="721" t="s">
        <v>2758</v>
      </c>
      <c r="D533" s="721" t="s">
        <v>2840</v>
      </c>
      <c r="E533" s="721">
        <v>26</v>
      </c>
      <c r="F533" s="721">
        <v>1</v>
      </c>
      <c r="G533" s="722" t="s">
        <v>3922</v>
      </c>
      <c r="H533" s="722">
        <v>6168362</v>
      </c>
      <c r="I533" s="724">
        <v>44216</v>
      </c>
      <c r="K533" s="722">
        <v>2560</v>
      </c>
      <c r="N533" s="722" t="str">
        <f t="shared" si="8"/>
        <v>F126310107680</v>
      </c>
    </row>
    <row r="534" spans="1:14" x14ac:dyDescent="0.15">
      <c r="A534" s="723" t="s">
        <v>3923</v>
      </c>
      <c r="B534" s="720" t="s">
        <v>2869</v>
      </c>
      <c r="C534" s="721" t="s">
        <v>521</v>
      </c>
      <c r="D534" s="721" t="s">
        <v>2840</v>
      </c>
      <c r="E534" s="721">
        <v>26</v>
      </c>
      <c r="F534" s="721">
        <v>1</v>
      </c>
      <c r="G534" s="722" t="s">
        <v>3924</v>
      </c>
      <c r="H534" s="722">
        <v>6068225</v>
      </c>
      <c r="I534" s="724">
        <v>44216</v>
      </c>
      <c r="K534" s="722">
        <v>2561</v>
      </c>
      <c r="N534" s="722" t="str">
        <f t="shared" si="8"/>
        <v>F126310107699</v>
      </c>
    </row>
    <row r="535" spans="1:14" x14ac:dyDescent="0.15">
      <c r="A535" s="723" t="s">
        <v>3925</v>
      </c>
      <c r="B535" s="720" t="s">
        <v>2869</v>
      </c>
      <c r="C535" s="721" t="s">
        <v>517</v>
      </c>
      <c r="D535" s="721" t="s">
        <v>2840</v>
      </c>
      <c r="E535" s="721">
        <v>26</v>
      </c>
      <c r="F535" s="721">
        <v>1</v>
      </c>
      <c r="G535" s="722" t="s">
        <v>3926</v>
      </c>
      <c r="H535" s="722">
        <v>6220041</v>
      </c>
      <c r="I535" s="724">
        <v>44216</v>
      </c>
      <c r="K535" s="722">
        <v>2562</v>
      </c>
      <c r="N535" s="722" t="str">
        <f t="shared" si="8"/>
        <v>F126310107706</v>
      </c>
    </row>
    <row r="536" spans="1:14" x14ac:dyDescent="0.15">
      <c r="A536" s="723" t="s">
        <v>3927</v>
      </c>
      <c r="B536" s="720" t="s">
        <v>2869</v>
      </c>
      <c r="C536" s="721" t="s">
        <v>2755</v>
      </c>
      <c r="D536" s="721" t="s">
        <v>2840</v>
      </c>
      <c r="E536" s="721">
        <v>26</v>
      </c>
      <c r="F536" s="721">
        <v>1</v>
      </c>
      <c r="G536" s="722" t="s">
        <v>3928</v>
      </c>
      <c r="H536" s="722">
        <v>6050062</v>
      </c>
      <c r="I536" s="724">
        <v>44216</v>
      </c>
      <c r="K536" s="722">
        <v>2563</v>
      </c>
      <c r="N536" s="722" t="str">
        <f t="shared" si="8"/>
        <v>F126310107715</v>
      </c>
    </row>
    <row r="537" spans="1:14" x14ac:dyDescent="0.15">
      <c r="A537" s="723" t="s">
        <v>3929</v>
      </c>
      <c r="B537" s="720" t="s">
        <v>2869</v>
      </c>
      <c r="C537" s="721" t="s">
        <v>2757</v>
      </c>
      <c r="D537" s="721" t="s">
        <v>2840</v>
      </c>
      <c r="E537" s="721">
        <v>26</v>
      </c>
      <c r="F537" s="721">
        <v>1</v>
      </c>
      <c r="G537" s="722" t="s">
        <v>3930</v>
      </c>
      <c r="H537" s="722">
        <v>6050991</v>
      </c>
      <c r="I537" s="724">
        <v>44216</v>
      </c>
      <c r="K537" s="722">
        <v>2564</v>
      </c>
      <c r="N537" s="722" t="str">
        <f t="shared" si="8"/>
        <v>F126310107724</v>
      </c>
    </row>
    <row r="538" spans="1:14" x14ac:dyDescent="0.15">
      <c r="A538" s="723" t="s">
        <v>3931</v>
      </c>
      <c r="B538" s="720" t="s">
        <v>2869</v>
      </c>
      <c r="C538" s="721" t="s">
        <v>2756</v>
      </c>
      <c r="D538" s="721" t="s">
        <v>2840</v>
      </c>
      <c r="E538" s="721">
        <v>26</v>
      </c>
      <c r="F538" s="721">
        <v>1</v>
      </c>
      <c r="G538" s="722" t="s">
        <v>3932</v>
      </c>
      <c r="H538" s="722">
        <v>6048845</v>
      </c>
      <c r="I538" s="724">
        <v>44216</v>
      </c>
      <c r="K538" s="722">
        <v>2565</v>
      </c>
      <c r="N538" s="722" t="str">
        <f t="shared" si="8"/>
        <v>F126310107733</v>
      </c>
    </row>
    <row r="539" spans="1:14" x14ac:dyDescent="0.15">
      <c r="A539" s="723" t="s">
        <v>3933</v>
      </c>
      <c r="B539" s="720" t="s">
        <v>2839</v>
      </c>
      <c r="C539" s="721" t="s">
        <v>56</v>
      </c>
      <c r="D539" s="721" t="s">
        <v>2840</v>
      </c>
      <c r="E539" s="721">
        <v>27</v>
      </c>
      <c r="F539" s="721">
        <v>1</v>
      </c>
      <c r="G539" s="722" t="s">
        <v>3934</v>
      </c>
      <c r="H539" s="722">
        <v>5650871</v>
      </c>
      <c r="I539" s="724">
        <v>44216</v>
      </c>
      <c r="K539" s="722">
        <v>292</v>
      </c>
      <c r="N539" s="722" t="str">
        <f t="shared" si="8"/>
        <v>F127110107852</v>
      </c>
    </row>
    <row r="540" spans="1:14" x14ac:dyDescent="0.15">
      <c r="A540" s="723" t="s">
        <v>3935</v>
      </c>
      <c r="B540" s="720" t="s">
        <v>2839</v>
      </c>
      <c r="C540" s="721" t="s">
        <v>57</v>
      </c>
      <c r="D540" s="721" t="s">
        <v>2840</v>
      </c>
      <c r="E540" s="721">
        <v>27</v>
      </c>
      <c r="F540" s="721">
        <v>1</v>
      </c>
      <c r="G540" s="722" t="s">
        <v>3936</v>
      </c>
      <c r="H540" s="722">
        <v>5820026</v>
      </c>
      <c r="I540" s="724">
        <v>44216</v>
      </c>
      <c r="K540" s="722">
        <v>300</v>
      </c>
      <c r="N540" s="722" t="str">
        <f t="shared" si="8"/>
        <v>F127110107861</v>
      </c>
    </row>
    <row r="541" spans="1:14" x14ac:dyDescent="0.15">
      <c r="A541" s="723" t="s">
        <v>3937</v>
      </c>
      <c r="B541" s="720" t="s">
        <v>2855</v>
      </c>
      <c r="C541" s="721" t="s">
        <v>135</v>
      </c>
      <c r="D541" s="721" t="s">
        <v>2840</v>
      </c>
      <c r="E541" s="721">
        <v>27</v>
      </c>
      <c r="F541" s="721">
        <v>1</v>
      </c>
      <c r="G541" s="722" t="s">
        <v>3938</v>
      </c>
      <c r="H541" s="722">
        <v>5588585</v>
      </c>
      <c r="I541" s="724">
        <v>44216</v>
      </c>
      <c r="K541" s="722">
        <v>1236</v>
      </c>
      <c r="N541" s="722" t="str">
        <f t="shared" si="8"/>
        <v>F127210107878</v>
      </c>
    </row>
    <row r="542" spans="1:14" x14ac:dyDescent="0.15">
      <c r="A542" s="723" t="s">
        <v>3939</v>
      </c>
      <c r="B542" s="720" t="s">
        <v>2855</v>
      </c>
      <c r="C542" s="721" t="s">
        <v>136</v>
      </c>
      <c r="D542" s="721" t="s">
        <v>2840</v>
      </c>
      <c r="E542" s="721">
        <v>27</v>
      </c>
      <c r="F542" s="721">
        <v>1</v>
      </c>
      <c r="G542" s="722" t="s">
        <v>3940</v>
      </c>
      <c r="H542" s="722">
        <v>5998231</v>
      </c>
      <c r="I542" s="724">
        <v>44216</v>
      </c>
      <c r="K542" s="722">
        <v>1243</v>
      </c>
      <c r="N542" s="722" t="str">
        <f t="shared" si="8"/>
        <v>F127210107887</v>
      </c>
    </row>
    <row r="543" spans="1:14" x14ac:dyDescent="0.15">
      <c r="A543" s="723" t="s">
        <v>3941</v>
      </c>
      <c r="B543" s="720" t="s">
        <v>2869</v>
      </c>
      <c r="C543" s="721" t="s">
        <v>544</v>
      </c>
      <c r="D543" s="721" t="s">
        <v>2840</v>
      </c>
      <c r="E543" s="721">
        <v>27</v>
      </c>
      <c r="F543" s="721">
        <v>1</v>
      </c>
      <c r="G543" s="722" t="s">
        <v>3942</v>
      </c>
      <c r="H543" s="722">
        <v>5330015</v>
      </c>
      <c r="I543" s="724">
        <v>44216</v>
      </c>
      <c r="K543" s="722">
        <v>2577</v>
      </c>
      <c r="N543" s="722" t="str">
        <f t="shared" si="8"/>
        <v>F127310107894</v>
      </c>
    </row>
    <row r="544" spans="1:14" x14ac:dyDescent="0.15">
      <c r="A544" s="723" t="s">
        <v>3943</v>
      </c>
      <c r="B544" s="720" t="s">
        <v>2869</v>
      </c>
      <c r="C544" s="721" t="s">
        <v>547</v>
      </c>
      <c r="D544" s="721" t="s">
        <v>2840</v>
      </c>
      <c r="E544" s="721">
        <v>27</v>
      </c>
      <c r="F544" s="721">
        <v>1</v>
      </c>
      <c r="G544" s="722" t="s">
        <v>3944</v>
      </c>
      <c r="H544" s="722">
        <v>5358585</v>
      </c>
      <c r="I544" s="724">
        <v>44216</v>
      </c>
      <c r="K544" s="722">
        <v>2578</v>
      </c>
      <c r="N544" s="722" t="str">
        <f t="shared" si="8"/>
        <v>F127310107901</v>
      </c>
    </row>
    <row r="545" spans="1:14" x14ac:dyDescent="0.15">
      <c r="A545" s="723" t="s">
        <v>3945</v>
      </c>
      <c r="B545" s="720" t="s">
        <v>2869</v>
      </c>
      <c r="C545" s="721" t="s">
        <v>550</v>
      </c>
      <c r="D545" s="721" t="s">
        <v>2840</v>
      </c>
      <c r="E545" s="721">
        <v>27</v>
      </c>
      <c r="F545" s="721">
        <v>1</v>
      </c>
      <c r="G545" s="722" t="s">
        <v>3946</v>
      </c>
      <c r="H545" s="722">
        <v>5731121</v>
      </c>
      <c r="I545" s="724">
        <v>44216</v>
      </c>
      <c r="K545" s="722">
        <v>2579</v>
      </c>
      <c r="N545" s="722" t="str">
        <f t="shared" si="8"/>
        <v>F127310107910</v>
      </c>
    </row>
    <row r="546" spans="1:14" x14ac:dyDescent="0.15">
      <c r="A546" s="723" t="s">
        <v>3947</v>
      </c>
      <c r="B546" s="720" t="s">
        <v>2869</v>
      </c>
      <c r="C546" s="721" t="s">
        <v>570</v>
      </c>
      <c r="D546" s="721" t="s">
        <v>2840</v>
      </c>
      <c r="E546" s="721">
        <v>27</v>
      </c>
      <c r="F546" s="721">
        <v>1</v>
      </c>
      <c r="G546" s="722" t="s">
        <v>3948</v>
      </c>
      <c r="H546" s="722">
        <v>5590033</v>
      </c>
      <c r="I546" s="724">
        <v>44216</v>
      </c>
      <c r="K546" s="722">
        <v>2580</v>
      </c>
      <c r="N546" s="722" t="str">
        <f t="shared" si="8"/>
        <v>F127310107929</v>
      </c>
    </row>
    <row r="547" spans="1:14" x14ac:dyDescent="0.15">
      <c r="A547" s="723" t="s">
        <v>3949</v>
      </c>
      <c r="B547" s="720" t="s">
        <v>2869</v>
      </c>
      <c r="C547" s="721" t="s">
        <v>578</v>
      </c>
      <c r="D547" s="721" t="s">
        <v>2840</v>
      </c>
      <c r="E547" s="721">
        <v>27</v>
      </c>
      <c r="F547" s="721">
        <v>1</v>
      </c>
      <c r="G547" s="722" t="s">
        <v>3950</v>
      </c>
      <c r="H547" s="722">
        <v>5941198</v>
      </c>
      <c r="I547" s="724">
        <v>44216</v>
      </c>
      <c r="K547" s="722">
        <v>2581</v>
      </c>
      <c r="N547" s="722" t="str">
        <f t="shared" si="8"/>
        <v>F127310107938</v>
      </c>
    </row>
    <row r="548" spans="1:14" x14ac:dyDescent="0.15">
      <c r="A548" s="723" t="s">
        <v>3951</v>
      </c>
      <c r="B548" s="720" t="s">
        <v>2869</v>
      </c>
      <c r="C548" s="721" t="s">
        <v>568</v>
      </c>
      <c r="D548" s="721" t="s">
        <v>2840</v>
      </c>
      <c r="E548" s="721">
        <v>27</v>
      </c>
      <c r="F548" s="721">
        <v>1</v>
      </c>
      <c r="G548" s="722" t="s">
        <v>3952</v>
      </c>
      <c r="H548" s="722">
        <v>5720074</v>
      </c>
      <c r="I548" s="724">
        <v>44216</v>
      </c>
      <c r="K548" s="722">
        <v>2582</v>
      </c>
      <c r="N548" s="722" t="str">
        <f t="shared" si="8"/>
        <v>F127310107947</v>
      </c>
    </row>
    <row r="549" spans="1:14" x14ac:dyDescent="0.15">
      <c r="A549" s="723" t="s">
        <v>3953</v>
      </c>
      <c r="B549" s="720" t="s">
        <v>2869</v>
      </c>
      <c r="C549" s="721" t="s">
        <v>2761</v>
      </c>
      <c r="D549" s="721" t="s">
        <v>2840</v>
      </c>
      <c r="E549" s="721">
        <v>27</v>
      </c>
      <c r="F549" s="721">
        <v>1</v>
      </c>
      <c r="G549" s="722" t="s">
        <v>3954</v>
      </c>
      <c r="H549" s="722">
        <v>5900114</v>
      </c>
      <c r="I549" s="724">
        <v>44216</v>
      </c>
      <c r="K549" s="722">
        <v>2583</v>
      </c>
      <c r="N549" s="722" t="str">
        <f t="shared" si="8"/>
        <v>F127310107956</v>
      </c>
    </row>
    <row r="550" spans="1:14" x14ac:dyDescent="0.15">
      <c r="A550" s="723" t="s">
        <v>3955</v>
      </c>
      <c r="B550" s="720" t="s">
        <v>2869</v>
      </c>
      <c r="C550" s="721" t="s">
        <v>4577</v>
      </c>
      <c r="D550" s="721" t="s">
        <v>2840</v>
      </c>
      <c r="E550" s="721">
        <v>27</v>
      </c>
      <c r="F550" s="721">
        <v>1</v>
      </c>
      <c r="G550" s="722" t="s">
        <v>3956</v>
      </c>
      <c r="H550" s="722">
        <v>5698686</v>
      </c>
      <c r="I550" s="724">
        <v>44216</v>
      </c>
      <c r="K550" s="722">
        <v>2602</v>
      </c>
      <c r="N550" s="722" t="str">
        <f t="shared" si="8"/>
        <v>F127310107965</v>
      </c>
    </row>
    <row r="551" spans="1:14" x14ac:dyDescent="0.15">
      <c r="A551" s="723" t="s">
        <v>3957</v>
      </c>
      <c r="B551" s="720" t="s">
        <v>2869</v>
      </c>
      <c r="C551" s="721" t="s">
        <v>541</v>
      </c>
      <c r="D551" s="721" t="s">
        <v>2840</v>
      </c>
      <c r="E551" s="721">
        <v>27</v>
      </c>
      <c r="F551" s="721">
        <v>1</v>
      </c>
      <c r="G551" s="722" t="s">
        <v>3958</v>
      </c>
      <c r="H551" s="722">
        <v>5618555</v>
      </c>
      <c r="I551" s="724">
        <v>44216</v>
      </c>
      <c r="K551" s="722">
        <v>2603</v>
      </c>
      <c r="N551" s="722" t="str">
        <f t="shared" si="8"/>
        <v>F127310107974</v>
      </c>
    </row>
    <row r="552" spans="1:14" x14ac:dyDescent="0.15">
      <c r="A552" s="723" t="s">
        <v>3959</v>
      </c>
      <c r="B552" s="720" t="s">
        <v>2869</v>
      </c>
      <c r="C552" s="721" t="s">
        <v>542</v>
      </c>
      <c r="D552" s="721" t="s">
        <v>2840</v>
      </c>
      <c r="E552" s="721">
        <v>27</v>
      </c>
      <c r="F552" s="721">
        <v>1</v>
      </c>
      <c r="G552" s="722" t="s">
        <v>3960</v>
      </c>
      <c r="H552" s="722">
        <v>5640011</v>
      </c>
      <c r="I552" s="724">
        <v>44216</v>
      </c>
      <c r="K552" s="722">
        <v>2604</v>
      </c>
      <c r="N552" s="722" t="str">
        <f t="shared" si="8"/>
        <v>F127310107983</v>
      </c>
    </row>
    <row r="553" spans="1:14" x14ac:dyDescent="0.15">
      <c r="A553" s="723" t="s">
        <v>3961</v>
      </c>
      <c r="B553" s="720" t="s">
        <v>2869</v>
      </c>
      <c r="C553" s="721" t="s">
        <v>546</v>
      </c>
      <c r="D553" s="721" t="s">
        <v>2840</v>
      </c>
      <c r="E553" s="721">
        <v>27</v>
      </c>
      <c r="F553" s="721">
        <v>1</v>
      </c>
      <c r="G553" s="722" t="s">
        <v>3962</v>
      </c>
      <c r="H553" s="722">
        <v>5858555</v>
      </c>
      <c r="I553" s="724">
        <v>44216</v>
      </c>
      <c r="K553" s="722">
        <v>2605</v>
      </c>
      <c r="N553" s="722" t="str">
        <f t="shared" si="8"/>
        <v>F127310107992</v>
      </c>
    </row>
    <row r="554" spans="1:14" x14ac:dyDescent="0.15">
      <c r="A554" s="723" t="s">
        <v>3963</v>
      </c>
      <c r="B554" s="720" t="s">
        <v>2869</v>
      </c>
      <c r="C554" s="721" t="s">
        <v>549</v>
      </c>
      <c r="D554" s="721" t="s">
        <v>2840</v>
      </c>
      <c r="E554" s="721">
        <v>27</v>
      </c>
      <c r="F554" s="721">
        <v>1</v>
      </c>
      <c r="G554" s="722" t="s">
        <v>3964</v>
      </c>
      <c r="H554" s="722">
        <v>5748530</v>
      </c>
      <c r="I554" s="724">
        <v>44216</v>
      </c>
      <c r="K554" s="722">
        <v>2606</v>
      </c>
      <c r="N554" s="722" t="str">
        <f t="shared" si="8"/>
        <v>F127310108009</v>
      </c>
    </row>
    <row r="555" spans="1:14" x14ac:dyDescent="0.15">
      <c r="A555" s="723" t="s">
        <v>3965</v>
      </c>
      <c r="B555" s="720" t="s">
        <v>2869</v>
      </c>
      <c r="C555" s="721" t="s">
        <v>551</v>
      </c>
      <c r="D555" s="721" t="s">
        <v>2840</v>
      </c>
      <c r="E555" s="721">
        <v>27</v>
      </c>
      <c r="F555" s="721">
        <v>1</v>
      </c>
      <c r="G555" s="722" t="s">
        <v>3966</v>
      </c>
      <c r="H555" s="722">
        <v>5770051</v>
      </c>
      <c r="I555" s="724">
        <v>44216</v>
      </c>
      <c r="K555" s="722">
        <v>2607</v>
      </c>
      <c r="N555" s="722" t="str">
        <f t="shared" si="8"/>
        <v>F127310108018</v>
      </c>
    </row>
    <row r="556" spans="1:14" x14ac:dyDescent="0.15">
      <c r="A556" s="723" t="s">
        <v>3967</v>
      </c>
      <c r="B556" s="720" t="s">
        <v>2869</v>
      </c>
      <c r="C556" s="721" t="s">
        <v>552</v>
      </c>
      <c r="D556" s="721" t="s">
        <v>2840</v>
      </c>
      <c r="E556" s="721">
        <v>27</v>
      </c>
      <c r="F556" s="721">
        <v>1</v>
      </c>
      <c r="G556" s="722" t="s">
        <v>3968</v>
      </c>
      <c r="H556" s="722">
        <v>5778505</v>
      </c>
      <c r="I556" s="724">
        <v>44216</v>
      </c>
      <c r="K556" s="722">
        <v>2608</v>
      </c>
      <c r="N556" s="722" t="str">
        <f t="shared" si="8"/>
        <v>F127310108027</v>
      </c>
    </row>
    <row r="557" spans="1:14" x14ac:dyDescent="0.15">
      <c r="A557" s="723" t="s">
        <v>3969</v>
      </c>
      <c r="B557" s="720" t="s">
        <v>2869</v>
      </c>
      <c r="C557" s="721" t="s">
        <v>556</v>
      </c>
      <c r="D557" s="721" t="s">
        <v>2840</v>
      </c>
      <c r="E557" s="721">
        <v>27</v>
      </c>
      <c r="F557" s="721">
        <v>1</v>
      </c>
      <c r="G557" s="722" t="s">
        <v>3970</v>
      </c>
      <c r="H557" s="722">
        <v>5900496</v>
      </c>
      <c r="I557" s="724">
        <v>44216</v>
      </c>
      <c r="K557" s="722">
        <v>2609</v>
      </c>
      <c r="N557" s="722" t="str">
        <f t="shared" si="8"/>
        <v>F127310108036</v>
      </c>
    </row>
    <row r="558" spans="1:14" x14ac:dyDescent="0.15">
      <c r="A558" s="723" t="s">
        <v>3971</v>
      </c>
      <c r="B558" s="720" t="s">
        <v>2869</v>
      </c>
      <c r="C558" s="721" t="s">
        <v>557</v>
      </c>
      <c r="D558" s="721" t="s">
        <v>2840</v>
      </c>
      <c r="E558" s="721">
        <v>27</v>
      </c>
      <c r="F558" s="721">
        <v>1</v>
      </c>
      <c r="G558" s="722" t="s">
        <v>3972</v>
      </c>
      <c r="H558" s="722">
        <v>5720833</v>
      </c>
      <c r="I558" s="724">
        <v>44216</v>
      </c>
      <c r="K558" s="722">
        <v>2610</v>
      </c>
      <c r="N558" s="722" t="str">
        <f t="shared" si="8"/>
        <v>F127310108045</v>
      </c>
    </row>
    <row r="559" spans="1:14" x14ac:dyDescent="0.15">
      <c r="A559" s="723" t="s">
        <v>3973</v>
      </c>
      <c r="B559" s="720" t="s">
        <v>2869</v>
      </c>
      <c r="C559" s="721" t="s">
        <v>4578</v>
      </c>
      <c r="D559" s="721" t="s">
        <v>2840</v>
      </c>
      <c r="E559" s="721">
        <v>27</v>
      </c>
      <c r="F559" s="721">
        <v>1</v>
      </c>
      <c r="G559" s="722" t="s">
        <v>3974</v>
      </c>
      <c r="H559" s="722">
        <v>5691041</v>
      </c>
      <c r="I559" s="724">
        <v>44216</v>
      </c>
      <c r="K559" s="722">
        <v>2611</v>
      </c>
      <c r="N559" s="722" t="str">
        <f t="shared" si="8"/>
        <v>F127310108054</v>
      </c>
    </row>
    <row r="560" spans="1:14" x14ac:dyDescent="0.15">
      <c r="A560" s="723" t="s">
        <v>3975</v>
      </c>
      <c r="B560" s="720" t="s">
        <v>2869</v>
      </c>
      <c r="C560" s="721" t="s">
        <v>540</v>
      </c>
      <c r="D560" s="721" t="s">
        <v>2840</v>
      </c>
      <c r="E560" s="721">
        <v>27</v>
      </c>
      <c r="F560" s="721">
        <v>1</v>
      </c>
      <c r="G560" s="722" t="s">
        <v>3976</v>
      </c>
      <c r="H560" s="722">
        <v>5848540</v>
      </c>
      <c r="I560" s="724">
        <v>44216</v>
      </c>
      <c r="K560" s="722">
        <v>2612</v>
      </c>
      <c r="N560" s="722" t="str">
        <f t="shared" si="8"/>
        <v>F127310108063</v>
      </c>
    </row>
    <row r="561" spans="1:14" x14ac:dyDescent="0.15">
      <c r="A561" s="723" t="s">
        <v>3977</v>
      </c>
      <c r="B561" s="720" t="s">
        <v>2869</v>
      </c>
      <c r="C561" s="721" t="s">
        <v>538</v>
      </c>
      <c r="D561" s="721" t="s">
        <v>2840</v>
      </c>
      <c r="E561" s="721">
        <v>27</v>
      </c>
      <c r="F561" s="721">
        <v>1</v>
      </c>
      <c r="G561" s="722" t="s">
        <v>3978</v>
      </c>
      <c r="H561" s="722">
        <v>5678502</v>
      </c>
      <c r="I561" s="724">
        <v>44216</v>
      </c>
      <c r="K561" s="722">
        <v>2613</v>
      </c>
      <c r="N561" s="722" t="str">
        <f t="shared" si="8"/>
        <v>F127310108072</v>
      </c>
    </row>
    <row r="562" spans="1:14" x14ac:dyDescent="0.15">
      <c r="A562" s="723" t="s">
        <v>3979</v>
      </c>
      <c r="B562" s="720" t="s">
        <v>2869</v>
      </c>
      <c r="C562" s="721" t="s">
        <v>560</v>
      </c>
      <c r="D562" s="721" t="s">
        <v>2840</v>
      </c>
      <c r="E562" s="721">
        <v>27</v>
      </c>
      <c r="F562" s="721">
        <v>1</v>
      </c>
      <c r="G562" s="722" t="s">
        <v>3980</v>
      </c>
      <c r="H562" s="722">
        <v>5640073</v>
      </c>
      <c r="I562" s="724">
        <v>44216</v>
      </c>
      <c r="K562" s="722">
        <v>2614</v>
      </c>
      <c r="N562" s="722" t="str">
        <f t="shared" si="8"/>
        <v>F127310108081</v>
      </c>
    </row>
    <row r="563" spans="1:14" x14ac:dyDescent="0.15">
      <c r="A563" s="723" t="s">
        <v>3981</v>
      </c>
      <c r="B563" s="720" t="s">
        <v>2869</v>
      </c>
      <c r="C563" s="721" t="s">
        <v>561</v>
      </c>
      <c r="D563" s="721" t="s">
        <v>2840</v>
      </c>
      <c r="E563" s="721">
        <v>27</v>
      </c>
      <c r="F563" s="721">
        <v>1</v>
      </c>
      <c r="G563" s="722" t="s">
        <v>3982</v>
      </c>
      <c r="H563" s="722">
        <v>5731010</v>
      </c>
      <c r="I563" s="724">
        <v>44216</v>
      </c>
      <c r="K563" s="722">
        <v>2615</v>
      </c>
      <c r="N563" s="722" t="str">
        <f t="shared" si="8"/>
        <v>F127310108090</v>
      </c>
    </row>
    <row r="564" spans="1:14" x14ac:dyDescent="0.15">
      <c r="A564" s="723" t="s">
        <v>3983</v>
      </c>
      <c r="B564" s="720" t="s">
        <v>2869</v>
      </c>
      <c r="C564" s="721" t="s">
        <v>563</v>
      </c>
      <c r="D564" s="721" t="s">
        <v>2840</v>
      </c>
      <c r="E564" s="721">
        <v>27</v>
      </c>
      <c r="F564" s="721">
        <v>1</v>
      </c>
      <c r="G564" s="722" t="s">
        <v>3984</v>
      </c>
      <c r="H564" s="722">
        <v>5731001</v>
      </c>
      <c r="I564" s="724">
        <v>44216</v>
      </c>
      <c r="K564" s="722">
        <v>2616</v>
      </c>
      <c r="N564" s="722" t="str">
        <f t="shared" si="8"/>
        <v>F127310108107</v>
      </c>
    </row>
    <row r="565" spans="1:14" x14ac:dyDescent="0.15">
      <c r="A565" s="723" t="s">
        <v>3985</v>
      </c>
      <c r="B565" s="720" t="s">
        <v>2869</v>
      </c>
      <c r="C565" s="721" t="s">
        <v>565</v>
      </c>
      <c r="D565" s="721" t="s">
        <v>2840</v>
      </c>
      <c r="E565" s="721">
        <v>27</v>
      </c>
      <c r="F565" s="721">
        <v>1</v>
      </c>
      <c r="G565" s="722" t="s">
        <v>3986</v>
      </c>
      <c r="H565" s="722">
        <v>5778502</v>
      </c>
      <c r="I565" s="724">
        <v>44216</v>
      </c>
      <c r="K565" s="722">
        <v>2617</v>
      </c>
      <c r="N565" s="722" t="str">
        <f t="shared" si="8"/>
        <v>F127310108116</v>
      </c>
    </row>
    <row r="566" spans="1:14" x14ac:dyDescent="0.15">
      <c r="A566" s="723" t="s">
        <v>3987</v>
      </c>
      <c r="B566" s="720" t="s">
        <v>2869</v>
      </c>
      <c r="C566" s="721" t="s">
        <v>567</v>
      </c>
      <c r="D566" s="721" t="s">
        <v>2840</v>
      </c>
      <c r="E566" s="721">
        <v>27</v>
      </c>
      <c r="F566" s="721">
        <v>1</v>
      </c>
      <c r="G566" s="722" t="s">
        <v>3988</v>
      </c>
      <c r="H566" s="722">
        <v>5830000</v>
      </c>
      <c r="I566" s="724">
        <v>44216</v>
      </c>
      <c r="K566" s="722">
        <v>2618</v>
      </c>
      <c r="N566" s="722" t="str">
        <f t="shared" si="8"/>
        <v>F127310108125</v>
      </c>
    </row>
    <row r="567" spans="1:14" x14ac:dyDescent="0.15">
      <c r="A567" s="723" t="s">
        <v>3989</v>
      </c>
      <c r="B567" s="720" t="s">
        <v>2869</v>
      </c>
      <c r="C567" s="721" t="s">
        <v>572</v>
      </c>
      <c r="D567" s="721" t="s">
        <v>2840</v>
      </c>
      <c r="E567" s="721">
        <v>27</v>
      </c>
      <c r="F567" s="721">
        <v>1</v>
      </c>
      <c r="G567" s="722" t="s">
        <v>3990</v>
      </c>
      <c r="H567" s="722">
        <v>5900113</v>
      </c>
      <c r="I567" s="724">
        <v>44216</v>
      </c>
      <c r="K567" s="722">
        <v>2620</v>
      </c>
      <c r="N567" s="722" t="str">
        <f t="shared" si="8"/>
        <v>F127310108134</v>
      </c>
    </row>
    <row r="568" spans="1:14" x14ac:dyDescent="0.15">
      <c r="A568" s="723" t="s">
        <v>3991</v>
      </c>
      <c r="B568" s="720" t="s">
        <v>2869</v>
      </c>
      <c r="C568" s="721" t="s">
        <v>574</v>
      </c>
      <c r="D568" s="721" t="s">
        <v>2840</v>
      </c>
      <c r="E568" s="721">
        <v>27</v>
      </c>
      <c r="F568" s="721">
        <v>1</v>
      </c>
      <c r="G568" s="722" t="s">
        <v>3992</v>
      </c>
      <c r="H568" s="722">
        <v>5678578</v>
      </c>
      <c r="I568" s="724">
        <v>44216</v>
      </c>
      <c r="K568" s="722">
        <v>2621</v>
      </c>
      <c r="N568" s="722" t="str">
        <f t="shared" si="8"/>
        <v>F127310108143</v>
      </c>
    </row>
    <row r="569" spans="1:14" x14ac:dyDescent="0.15">
      <c r="A569" s="723" t="s">
        <v>3993</v>
      </c>
      <c r="B569" s="720" t="s">
        <v>2869</v>
      </c>
      <c r="C569" s="721" t="s">
        <v>576</v>
      </c>
      <c r="D569" s="721" t="s">
        <v>2840</v>
      </c>
      <c r="E569" s="721">
        <v>27</v>
      </c>
      <c r="F569" s="721">
        <v>1</v>
      </c>
      <c r="G569" s="722" t="s">
        <v>3994</v>
      </c>
      <c r="H569" s="722">
        <v>5808502</v>
      </c>
      <c r="I569" s="724">
        <v>44216</v>
      </c>
      <c r="K569" s="722">
        <v>2622</v>
      </c>
      <c r="N569" s="722" t="str">
        <f t="shared" si="8"/>
        <v>F127310108152</v>
      </c>
    </row>
    <row r="570" spans="1:14" x14ac:dyDescent="0.15">
      <c r="A570" s="723" t="s">
        <v>3995</v>
      </c>
      <c r="B570" s="720" t="s">
        <v>2869</v>
      </c>
      <c r="C570" s="721" t="s">
        <v>545</v>
      </c>
      <c r="D570" s="721" t="s">
        <v>2840</v>
      </c>
      <c r="E570" s="721">
        <v>27</v>
      </c>
      <c r="F570" s="721">
        <v>1</v>
      </c>
      <c r="G570" s="722" t="s">
        <v>3996</v>
      </c>
      <c r="H570" s="722">
        <v>5818511</v>
      </c>
      <c r="I570" s="724">
        <v>44216</v>
      </c>
      <c r="K570" s="722">
        <v>2623</v>
      </c>
      <c r="N570" s="722" t="str">
        <f t="shared" si="8"/>
        <v>F127310108161</v>
      </c>
    </row>
    <row r="571" spans="1:14" x14ac:dyDescent="0.15">
      <c r="A571" s="723" t="s">
        <v>3997</v>
      </c>
      <c r="B571" s="720" t="s">
        <v>2869</v>
      </c>
      <c r="C571" s="721" t="s">
        <v>548</v>
      </c>
      <c r="D571" s="721" t="s">
        <v>2840</v>
      </c>
      <c r="E571" s="721">
        <v>27</v>
      </c>
      <c r="F571" s="721">
        <v>1</v>
      </c>
      <c r="G571" s="722" t="s">
        <v>3998</v>
      </c>
      <c r="H571" s="722">
        <v>5708555</v>
      </c>
      <c r="I571" s="724">
        <v>44216</v>
      </c>
      <c r="K571" s="722">
        <v>2624</v>
      </c>
      <c r="N571" s="722" t="str">
        <f t="shared" si="8"/>
        <v>F127310108170</v>
      </c>
    </row>
    <row r="572" spans="1:14" x14ac:dyDescent="0.15">
      <c r="A572" s="723" t="s">
        <v>3999</v>
      </c>
      <c r="B572" s="720" t="s">
        <v>2869</v>
      </c>
      <c r="C572" s="721" t="s">
        <v>564</v>
      </c>
      <c r="D572" s="721" t="s">
        <v>2840</v>
      </c>
      <c r="E572" s="721">
        <v>27</v>
      </c>
      <c r="F572" s="721">
        <v>1</v>
      </c>
      <c r="G572" s="722" t="s">
        <v>4000</v>
      </c>
      <c r="H572" s="722">
        <v>5820026</v>
      </c>
      <c r="I572" s="724">
        <v>44216</v>
      </c>
      <c r="K572" s="722">
        <v>2625</v>
      </c>
      <c r="N572" s="722" t="str">
        <f t="shared" si="8"/>
        <v>F127310108189</v>
      </c>
    </row>
    <row r="573" spans="1:14" x14ac:dyDescent="0.15">
      <c r="A573" s="723" t="s">
        <v>4001</v>
      </c>
      <c r="B573" s="720" t="s">
        <v>2869</v>
      </c>
      <c r="C573" s="721" t="s">
        <v>571</v>
      </c>
      <c r="D573" s="721" t="s">
        <v>2840</v>
      </c>
      <c r="E573" s="721">
        <v>27</v>
      </c>
      <c r="F573" s="721">
        <v>1</v>
      </c>
      <c r="G573" s="722" t="s">
        <v>4002</v>
      </c>
      <c r="H573" s="722">
        <v>5878555</v>
      </c>
      <c r="I573" s="724">
        <v>44216</v>
      </c>
      <c r="K573" s="722">
        <v>2626</v>
      </c>
      <c r="N573" s="722" t="str">
        <f t="shared" si="8"/>
        <v>F127310108198</v>
      </c>
    </row>
    <row r="574" spans="1:14" x14ac:dyDescent="0.15">
      <c r="A574" s="723" t="s">
        <v>4003</v>
      </c>
      <c r="B574" s="720" t="s">
        <v>2869</v>
      </c>
      <c r="C574" s="721" t="s">
        <v>573</v>
      </c>
      <c r="D574" s="721" t="s">
        <v>2840</v>
      </c>
      <c r="E574" s="721">
        <v>27</v>
      </c>
      <c r="F574" s="721">
        <v>1</v>
      </c>
      <c r="G574" s="722" t="s">
        <v>4004</v>
      </c>
      <c r="H574" s="722">
        <v>5470021</v>
      </c>
      <c r="I574" s="724">
        <v>44216</v>
      </c>
      <c r="K574" s="722">
        <v>2627</v>
      </c>
      <c r="N574" s="722" t="str">
        <f t="shared" si="8"/>
        <v>F127310108205</v>
      </c>
    </row>
    <row r="575" spans="1:14" x14ac:dyDescent="0.15">
      <c r="A575" s="723" t="s">
        <v>4005</v>
      </c>
      <c r="B575" s="720" t="s">
        <v>2869</v>
      </c>
      <c r="C575" s="721" t="s">
        <v>543</v>
      </c>
      <c r="D575" s="721" t="s">
        <v>2840</v>
      </c>
      <c r="E575" s="721">
        <v>27</v>
      </c>
      <c r="F575" s="721">
        <v>1</v>
      </c>
      <c r="G575" s="722" t="s">
        <v>4006</v>
      </c>
      <c r="H575" s="722">
        <v>5900405</v>
      </c>
      <c r="I575" s="724">
        <v>44216</v>
      </c>
      <c r="K575" s="722">
        <v>2628</v>
      </c>
      <c r="N575" s="722" t="str">
        <f t="shared" si="8"/>
        <v>F127310108214</v>
      </c>
    </row>
    <row r="576" spans="1:14" x14ac:dyDescent="0.15">
      <c r="A576" s="723" t="s">
        <v>4007</v>
      </c>
      <c r="B576" s="720" t="s">
        <v>2869</v>
      </c>
      <c r="C576" s="721" t="s">
        <v>558</v>
      </c>
      <c r="D576" s="721" t="s">
        <v>2840</v>
      </c>
      <c r="E576" s="721">
        <v>27</v>
      </c>
      <c r="F576" s="721">
        <v>1</v>
      </c>
      <c r="G576" s="722" t="s">
        <v>4008</v>
      </c>
      <c r="H576" s="722">
        <v>5668501</v>
      </c>
      <c r="I576" s="724">
        <v>44216</v>
      </c>
      <c r="K576" s="722">
        <v>2629</v>
      </c>
      <c r="N576" s="722" t="str">
        <f t="shared" si="8"/>
        <v>F127310108223</v>
      </c>
    </row>
    <row r="577" spans="1:14" x14ac:dyDescent="0.15">
      <c r="A577" s="723" t="s">
        <v>4009</v>
      </c>
      <c r="B577" s="720" t="s">
        <v>2869</v>
      </c>
      <c r="C577" s="721" t="s">
        <v>575</v>
      </c>
      <c r="D577" s="721" t="s">
        <v>2840</v>
      </c>
      <c r="E577" s="721">
        <v>27</v>
      </c>
      <c r="F577" s="721">
        <v>1</v>
      </c>
      <c r="G577" s="722" t="s">
        <v>4010</v>
      </c>
      <c r="H577" s="722">
        <v>5928344</v>
      </c>
      <c r="I577" s="724">
        <v>44216</v>
      </c>
      <c r="K577" s="722">
        <v>2630</v>
      </c>
      <c r="N577" s="722" t="str">
        <f t="shared" si="8"/>
        <v>F127310108232</v>
      </c>
    </row>
    <row r="578" spans="1:14" x14ac:dyDescent="0.15">
      <c r="A578" s="723" t="s">
        <v>4011</v>
      </c>
      <c r="B578" s="720" t="s">
        <v>2869</v>
      </c>
      <c r="C578" s="721" t="s">
        <v>554</v>
      </c>
      <c r="D578" s="721" t="s">
        <v>2840</v>
      </c>
      <c r="E578" s="721">
        <v>27</v>
      </c>
      <c r="F578" s="721">
        <v>1</v>
      </c>
      <c r="G578" s="722" t="s">
        <v>4012</v>
      </c>
      <c r="H578" s="722">
        <v>5330007</v>
      </c>
      <c r="I578" s="724">
        <v>44216</v>
      </c>
      <c r="K578" s="722">
        <v>2631</v>
      </c>
      <c r="N578" s="722" t="str">
        <f t="shared" ref="N578:N641" si="9">A578</f>
        <v>F127310108241</v>
      </c>
    </row>
    <row r="579" spans="1:14" x14ac:dyDescent="0.15">
      <c r="A579" s="723" t="s">
        <v>4013</v>
      </c>
      <c r="B579" s="720" t="s">
        <v>2869</v>
      </c>
      <c r="C579" s="721" t="s">
        <v>562</v>
      </c>
      <c r="D579" s="721" t="s">
        <v>2840</v>
      </c>
      <c r="E579" s="721">
        <v>27</v>
      </c>
      <c r="F579" s="721">
        <v>1</v>
      </c>
      <c r="G579" s="722" t="s">
        <v>4014</v>
      </c>
      <c r="H579" s="722">
        <v>5900433</v>
      </c>
      <c r="I579" s="724">
        <v>44216</v>
      </c>
      <c r="K579" s="722">
        <v>2632</v>
      </c>
      <c r="N579" s="722" t="str">
        <f t="shared" si="9"/>
        <v>F127310108250</v>
      </c>
    </row>
    <row r="580" spans="1:14" x14ac:dyDescent="0.15">
      <c r="A580" s="723" t="s">
        <v>4015</v>
      </c>
      <c r="B580" s="720" t="s">
        <v>2869</v>
      </c>
      <c r="C580" s="721" t="s">
        <v>569</v>
      </c>
      <c r="D580" s="721" t="s">
        <v>2840</v>
      </c>
      <c r="E580" s="721">
        <v>27</v>
      </c>
      <c r="F580" s="721">
        <v>1</v>
      </c>
      <c r="G580" s="722" t="s">
        <v>4016</v>
      </c>
      <c r="H580" s="722">
        <v>5650873</v>
      </c>
      <c r="I580" s="724">
        <v>44216</v>
      </c>
      <c r="K580" s="722">
        <v>2633</v>
      </c>
      <c r="N580" s="722" t="str">
        <f t="shared" si="9"/>
        <v>F127310108269</v>
      </c>
    </row>
    <row r="581" spans="1:14" x14ac:dyDescent="0.15">
      <c r="A581" s="723" t="s">
        <v>4017</v>
      </c>
      <c r="B581" s="720" t="s">
        <v>2869</v>
      </c>
      <c r="C581" s="721" t="s">
        <v>577</v>
      </c>
      <c r="D581" s="721" t="s">
        <v>2840</v>
      </c>
      <c r="E581" s="721">
        <v>27</v>
      </c>
      <c r="F581" s="721">
        <v>1</v>
      </c>
      <c r="G581" s="722" t="s">
        <v>4018</v>
      </c>
      <c r="H581" s="722">
        <v>5770044</v>
      </c>
      <c r="I581" s="724">
        <v>44216</v>
      </c>
      <c r="K581" s="722">
        <v>2634</v>
      </c>
      <c r="N581" s="722" t="str">
        <f t="shared" si="9"/>
        <v>F127310108278</v>
      </c>
    </row>
    <row r="582" spans="1:14" x14ac:dyDescent="0.15">
      <c r="A582" s="723" t="s">
        <v>4019</v>
      </c>
      <c r="B582" s="720" t="s">
        <v>2869</v>
      </c>
      <c r="C582" s="721" t="s">
        <v>553</v>
      </c>
      <c r="D582" s="721" t="s">
        <v>2840</v>
      </c>
      <c r="E582" s="721">
        <v>27</v>
      </c>
      <c r="F582" s="721">
        <v>1</v>
      </c>
      <c r="G582" s="722" t="s">
        <v>4020</v>
      </c>
      <c r="H582" s="722">
        <v>5400004</v>
      </c>
      <c r="I582" s="724">
        <v>44216</v>
      </c>
      <c r="K582" s="722">
        <v>2635</v>
      </c>
      <c r="N582" s="722" t="str">
        <f t="shared" si="9"/>
        <v>F127310108287</v>
      </c>
    </row>
    <row r="583" spans="1:14" x14ac:dyDescent="0.15">
      <c r="A583" s="723" t="s">
        <v>4021</v>
      </c>
      <c r="B583" s="720" t="s">
        <v>2869</v>
      </c>
      <c r="C583" s="721" t="s">
        <v>537</v>
      </c>
      <c r="D583" s="721" t="s">
        <v>2840</v>
      </c>
      <c r="E583" s="721">
        <v>27</v>
      </c>
      <c r="F583" s="721">
        <v>1</v>
      </c>
      <c r="G583" s="722" t="s">
        <v>4022</v>
      </c>
      <c r="H583" s="722">
        <v>5670012</v>
      </c>
      <c r="I583" s="724">
        <v>44216</v>
      </c>
      <c r="K583" s="722">
        <v>2636</v>
      </c>
      <c r="N583" s="722" t="str">
        <f t="shared" si="9"/>
        <v>F127310108296</v>
      </c>
    </row>
    <row r="584" spans="1:14" x14ac:dyDescent="0.15">
      <c r="A584" s="723" t="s">
        <v>4023</v>
      </c>
      <c r="B584" s="720" t="s">
        <v>2869</v>
      </c>
      <c r="C584" s="721" t="s">
        <v>539</v>
      </c>
      <c r="D584" s="721" t="s">
        <v>2840</v>
      </c>
      <c r="E584" s="721">
        <v>27</v>
      </c>
      <c r="F584" s="721">
        <v>1</v>
      </c>
      <c r="G584" s="722" t="s">
        <v>4024</v>
      </c>
      <c r="H584" s="722">
        <v>5620005</v>
      </c>
      <c r="I584" s="724">
        <v>44216</v>
      </c>
      <c r="K584" s="722">
        <v>2637</v>
      </c>
      <c r="N584" s="722" t="str">
        <f t="shared" si="9"/>
        <v>F127310108303</v>
      </c>
    </row>
    <row r="585" spans="1:14" x14ac:dyDescent="0.15">
      <c r="A585" s="723" t="s">
        <v>4025</v>
      </c>
      <c r="B585" s="720" t="s">
        <v>2869</v>
      </c>
      <c r="C585" s="721" t="s">
        <v>566</v>
      </c>
      <c r="D585" s="721" t="s">
        <v>2840</v>
      </c>
      <c r="E585" s="721">
        <v>27</v>
      </c>
      <c r="F585" s="721">
        <v>1</v>
      </c>
      <c r="G585" s="722" t="s">
        <v>4026</v>
      </c>
      <c r="H585" s="722">
        <v>5740011</v>
      </c>
      <c r="I585" s="724">
        <v>44216</v>
      </c>
      <c r="K585" s="722">
        <v>2638</v>
      </c>
      <c r="N585" s="722" t="str">
        <f t="shared" si="9"/>
        <v>F127310108312</v>
      </c>
    </row>
    <row r="586" spans="1:14" x14ac:dyDescent="0.15">
      <c r="A586" s="723" t="s">
        <v>4027</v>
      </c>
      <c r="B586" s="720" t="s">
        <v>2869</v>
      </c>
      <c r="C586" s="721" t="s">
        <v>4028</v>
      </c>
      <c r="D586" s="721" t="s">
        <v>2840</v>
      </c>
      <c r="E586" s="721">
        <v>27</v>
      </c>
      <c r="F586" s="721">
        <v>1</v>
      </c>
      <c r="G586" s="722" t="s">
        <v>4029</v>
      </c>
      <c r="H586" s="722">
        <v>5970104</v>
      </c>
      <c r="I586" s="724">
        <v>44216</v>
      </c>
      <c r="K586" s="722">
        <v>2639</v>
      </c>
      <c r="N586" s="722" t="str">
        <f t="shared" si="9"/>
        <v>F127310108321</v>
      </c>
    </row>
    <row r="587" spans="1:14" x14ac:dyDescent="0.15">
      <c r="A587" s="723" t="s">
        <v>4030</v>
      </c>
      <c r="B587" s="720" t="s">
        <v>2869</v>
      </c>
      <c r="C587" s="721" t="s">
        <v>555</v>
      </c>
      <c r="D587" s="721" t="s">
        <v>2840</v>
      </c>
      <c r="E587" s="721">
        <v>27</v>
      </c>
      <c r="F587" s="721">
        <v>1</v>
      </c>
      <c r="G587" s="722" t="s">
        <v>4031</v>
      </c>
      <c r="H587" s="722">
        <v>5460013</v>
      </c>
      <c r="I587" s="724">
        <v>44216</v>
      </c>
      <c r="K587" s="722">
        <v>2640</v>
      </c>
      <c r="N587" s="722" t="str">
        <f t="shared" si="9"/>
        <v>F127310108330</v>
      </c>
    </row>
    <row r="588" spans="1:14" x14ac:dyDescent="0.15">
      <c r="A588" s="723" t="s">
        <v>4032</v>
      </c>
      <c r="B588" s="720" t="s">
        <v>2869</v>
      </c>
      <c r="C588" s="721" t="s">
        <v>579</v>
      </c>
      <c r="D588" s="721" t="s">
        <v>2840</v>
      </c>
      <c r="E588" s="721">
        <v>27</v>
      </c>
      <c r="F588" s="721">
        <v>1</v>
      </c>
      <c r="G588" s="722" t="s">
        <v>4033</v>
      </c>
      <c r="H588" s="722">
        <v>5598611</v>
      </c>
      <c r="I588" s="724">
        <v>44216</v>
      </c>
      <c r="K588" s="722">
        <v>2642</v>
      </c>
      <c r="N588" s="722" t="str">
        <f t="shared" si="9"/>
        <v>F127310108349</v>
      </c>
    </row>
    <row r="589" spans="1:14" x14ac:dyDescent="0.15">
      <c r="A589" s="723" t="s">
        <v>4034</v>
      </c>
      <c r="B589" s="720" t="s">
        <v>2869</v>
      </c>
      <c r="C589" s="721" t="s">
        <v>559</v>
      </c>
      <c r="D589" s="721" t="s">
        <v>2840</v>
      </c>
      <c r="E589" s="721">
        <v>27</v>
      </c>
      <c r="F589" s="721">
        <v>1</v>
      </c>
      <c r="G589" s="722" t="s">
        <v>4035</v>
      </c>
      <c r="H589" s="722">
        <v>5300043</v>
      </c>
      <c r="I589" s="724">
        <v>44216</v>
      </c>
      <c r="K589" s="722">
        <v>2654</v>
      </c>
      <c r="N589" s="722" t="str">
        <f t="shared" si="9"/>
        <v>F127310108358</v>
      </c>
    </row>
    <row r="590" spans="1:14" x14ac:dyDescent="0.15">
      <c r="A590" s="723" t="s">
        <v>4036</v>
      </c>
      <c r="B590" s="720" t="s">
        <v>2869</v>
      </c>
      <c r="C590" s="721" t="s">
        <v>2759</v>
      </c>
      <c r="D590" s="721" t="s">
        <v>2840</v>
      </c>
      <c r="E590" s="721">
        <v>27</v>
      </c>
      <c r="F590" s="721">
        <v>1</v>
      </c>
      <c r="G590" s="722" t="s">
        <v>4037</v>
      </c>
      <c r="H590" s="722">
        <v>5938328</v>
      </c>
      <c r="I590" s="724">
        <v>44216</v>
      </c>
      <c r="K590" s="722">
        <v>2656</v>
      </c>
      <c r="N590" s="722" t="str">
        <f t="shared" si="9"/>
        <v>F127310108367</v>
      </c>
    </row>
    <row r="591" spans="1:14" x14ac:dyDescent="0.15">
      <c r="A591" s="723" t="s">
        <v>4038</v>
      </c>
      <c r="B591" s="720" t="s">
        <v>2869</v>
      </c>
      <c r="C591" s="721" t="s">
        <v>4582</v>
      </c>
      <c r="D591" s="721" t="s">
        <v>2840</v>
      </c>
      <c r="E591" s="721">
        <v>27</v>
      </c>
      <c r="F591" s="721">
        <v>1</v>
      </c>
      <c r="G591" s="722" t="s">
        <v>4039</v>
      </c>
      <c r="H591" s="722">
        <v>5320003</v>
      </c>
      <c r="I591" s="724">
        <v>44216</v>
      </c>
      <c r="K591" s="722">
        <v>2657</v>
      </c>
      <c r="N591" s="722" t="str">
        <f t="shared" si="9"/>
        <v>F127310108376</v>
      </c>
    </row>
    <row r="592" spans="1:14" x14ac:dyDescent="0.15">
      <c r="A592" s="723" t="s">
        <v>4040</v>
      </c>
      <c r="B592" s="720" t="s">
        <v>2869</v>
      </c>
      <c r="C592" s="721" t="s">
        <v>2760</v>
      </c>
      <c r="D592" s="721" t="s">
        <v>2840</v>
      </c>
      <c r="E592" s="721">
        <v>27</v>
      </c>
      <c r="F592" s="721">
        <v>1</v>
      </c>
      <c r="G592" s="722" t="s">
        <v>4041</v>
      </c>
      <c r="H592" s="722">
        <v>5670801</v>
      </c>
      <c r="I592" s="724">
        <v>44216</v>
      </c>
      <c r="K592" s="722">
        <v>2658</v>
      </c>
      <c r="N592" s="722" t="str">
        <f t="shared" si="9"/>
        <v>F127310108385</v>
      </c>
    </row>
    <row r="593" spans="1:14" x14ac:dyDescent="0.15">
      <c r="A593" s="723" t="s">
        <v>4042</v>
      </c>
      <c r="B593" s="720" t="s">
        <v>2869</v>
      </c>
      <c r="C593" s="721" t="s">
        <v>2762</v>
      </c>
      <c r="D593" s="721" t="s">
        <v>2840</v>
      </c>
      <c r="E593" s="721">
        <v>27</v>
      </c>
      <c r="F593" s="721">
        <v>1</v>
      </c>
      <c r="G593" s="722" t="s">
        <v>4043</v>
      </c>
      <c r="H593" s="722">
        <v>5640082</v>
      </c>
      <c r="I593" s="724">
        <v>44216</v>
      </c>
      <c r="K593" s="722">
        <v>2659</v>
      </c>
      <c r="N593" s="722" t="str">
        <f t="shared" si="9"/>
        <v>F127310108394</v>
      </c>
    </row>
    <row r="594" spans="1:14" x14ac:dyDescent="0.15">
      <c r="A594" s="723" t="s">
        <v>4044</v>
      </c>
      <c r="B594" s="720" t="s">
        <v>2869</v>
      </c>
      <c r="C594" s="721" t="s">
        <v>601</v>
      </c>
      <c r="D594" s="721" t="s">
        <v>2840</v>
      </c>
      <c r="E594" s="721">
        <v>27</v>
      </c>
      <c r="F594" s="721">
        <v>1</v>
      </c>
      <c r="G594" s="722" t="s">
        <v>4045</v>
      </c>
      <c r="H594" s="722">
        <v>5300012</v>
      </c>
      <c r="I594" s="724">
        <v>44343</v>
      </c>
      <c r="K594" s="722">
        <v>2676</v>
      </c>
      <c r="N594" s="722" t="str">
        <f t="shared" si="9"/>
        <v>F127310108900</v>
      </c>
    </row>
    <row r="595" spans="1:14" x14ac:dyDescent="0.15">
      <c r="A595" s="723" t="s">
        <v>4046</v>
      </c>
      <c r="B595" s="720" t="s">
        <v>2839</v>
      </c>
      <c r="C595" s="721" t="s">
        <v>59</v>
      </c>
      <c r="D595" s="721" t="s">
        <v>2840</v>
      </c>
      <c r="E595" s="721">
        <v>28</v>
      </c>
      <c r="F595" s="721">
        <v>1</v>
      </c>
      <c r="G595" s="722" t="s">
        <v>4047</v>
      </c>
      <c r="H595" s="722">
        <v>6578501</v>
      </c>
      <c r="I595" s="724">
        <v>44216</v>
      </c>
      <c r="K595" s="722">
        <v>304</v>
      </c>
      <c r="N595" s="722" t="str">
        <f t="shared" si="9"/>
        <v>F128110108654</v>
      </c>
    </row>
    <row r="596" spans="1:14" x14ac:dyDescent="0.15">
      <c r="A596" s="723" t="s">
        <v>4048</v>
      </c>
      <c r="B596" s="720" t="s">
        <v>2839</v>
      </c>
      <c r="C596" s="721" t="s">
        <v>58</v>
      </c>
      <c r="D596" s="721" t="s">
        <v>2840</v>
      </c>
      <c r="E596" s="721">
        <v>28</v>
      </c>
      <c r="F596" s="721">
        <v>1</v>
      </c>
      <c r="G596" s="722" t="s">
        <v>4049</v>
      </c>
      <c r="H596" s="722">
        <v>6731494</v>
      </c>
      <c r="I596" s="724">
        <v>44216</v>
      </c>
      <c r="K596" s="722">
        <v>464</v>
      </c>
      <c r="N596" s="722" t="str">
        <f t="shared" si="9"/>
        <v>F128110108663</v>
      </c>
    </row>
    <row r="597" spans="1:14" x14ac:dyDescent="0.15">
      <c r="A597" s="723" t="s">
        <v>4050</v>
      </c>
      <c r="B597" s="720" t="s">
        <v>2855</v>
      </c>
      <c r="C597" s="721" t="s">
        <v>137</v>
      </c>
      <c r="D597" s="721" t="s">
        <v>2840</v>
      </c>
      <c r="E597" s="721">
        <v>28</v>
      </c>
      <c r="F597" s="721">
        <v>1</v>
      </c>
      <c r="G597" s="722" t="s">
        <v>4051</v>
      </c>
      <c r="H597" s="722">
        <v>6512187</v>
      </c>
      <c r="I597" s="724">
        <v>44216</v>
      </c>
      <c r="K597" s="722">
        <v>1248</v>
      </c>
      <c r="N597" s="722" t="str">
        <f t="shared" si="9"/>
        <v>F128210108670</v>
      </c>
    </row>
    <row r="598" spans="1:14" x14ac:dyDescent="0.15">
      <c r="A598" s="723" t="s">
        <v>4052</v>
      </c>
      <c r="B598" s="720" t="s">
        <v>2855</v>
      </c>
      <c r="C598" s="721" t="s">
        <v>138</v>
      </c>
      <c r="D598" s="721" t="s">
        <v>2840</v>
      </c>
      <c r="E598" s="721">
        <v>28</v>
      </c>
      <c r="F598" s="721">
        <v>1</v>
      </c>
      <c r="G598" s="722" t="s">
        <v>4053</v>
      </c>
      <c r="H598" s="722">
        <v>6512103</v>
      </c>
      <c r="I598" s="724">
        <v>44216</v>
      </c>
      <c r="K598" s="722">
        <v>1258</v>
      </c>
      <c r="N598" s="722" t="str">
        <f t="shared" si="9"/>
        <v>F128210108689</v>
      </c>
    </row>
    <row r="599" spans="1:14" x14ac:dyDescent="0.15">
      <c r="A599" s="723" t="s">
        <v>4054</v>
      </c>
      <c r="B599" s="720" t="s">
        <v>2855</v>
      </c>
      <c r="C599" s="721" t="s">
        <v>139</v>
      </c>
      <c r="D599" s="721" t="s">
        <v>2840</v>
      </c>
      <c r="E599" s="721">
        <v>28</v>
      </c>
      <c r="F599" s="721">
        <v>1</v>
      </c>
      <c r="G599" s="722" t="s">
        <v>4055</v>
      </c>
      <c r="H599" s="722">
        <v>6512197</v>
      </c>
      <c r="I599" s="724">
        <v>44216</v>
      </c>
      <c r="K599" s="722">
        <v>1263</v>
      </c>
      <c r="N599" s="722" t="str">
        <f t="shared" si="9"/>
        <v>F128210108698</v>
      </c>
    </row>
    <row r="600" spans="1:14" x14ac:dyDescent="0.15">
      <c r="A600" s="723" t="s">
        <v>4056</v>
      </c>
      <c r="B600" s="720" t="s">
        <v>2869</v>
      </c>
      <c r="C600" s="721" t="s">
        <v>587</v>
      </c>
      <c r="D600" s="721" t="s">
        <v>2840</v>
      </c>
      <c r="E600" s="721">
        <v>28</v>
      </c>
      <c r="F600" s="721">
        <v>1</v>
      </c>
      <c r="G600" s="722" t="s">
        <v>4057</v>
      </c>
      <c r="H600" s="722">
        <v>6580072</v>
      </c>
      <c r="I600" s="724">
        <v>44216</v>
      </c>
      <c r="K600" s="722">
        <v>2643</v>
      </c>
      <c r="N600" s="722" t="str">
        <f t="shared" si="9"/>
        <v>F128310108703</v>
      </c>
    </row>
    <row r="601" spans="1:14" x14ac:dyDescent="0.15">
      <c r="A601" s="723" t="s">
        <v>4058</v>
      </c>
      <c r="B601" s="720" t="s">
        <v>2869</v>
      </c>
      <c r="C601" s="721" t="s">
        <v>588</v>
      </c>
      <c r="D601" s="721" t="s">
        <v>2840</v>
      </c>
      <c r="E601" s="721">
        <v>28</v>
      </c>
      <c r="F601" s="721">
        <v>1</v>
      </c>
      <c r="G601" s="722" t="s">
        <v>4059</v>
      </c>
      <c r="H601" s="722">
        <v>6580001</v>
      </c>
      <c r="I601" s="724">
        <v>44216</v>
      </c>
      <c r="K601" s="722">
        <v>2644</v>
      </c>
      <c r="N601" s="722" t="str">
        <f t="shared" si="9"/>
        <v>F128310108712</v>
      </c>
    </row>
    <row r="602" spans="1:14" x14ac:dyDescent="0.15">
      <c r="A602" s="723" t="s">
        <v>4060</v>
      </c>
      <c r="B602" s="720" t="s">
        <v>2869</v>
      </c>
      <c r="C602" s="721" t="s">
        <v>589</v>
      </c>
      <c r="D602" s="721" t="s">
        <v>2840</v>
      </c>
      <c r="E602" s="721">
        <v>28</v>
      </c>
      <c r="F602" s="721">
        <v>1</v>
      </c>
      <c r="G602" s="722" t="s">
        <v>4061</v>
      </c>
      <c r="H602" s="722">
        <v>6570805</v>
      </c>
      <c r="I602" s="724">
        <v>44216</v>
      </c>
      <c r="K602" s="722">
        <v>2645</v>
      </c>
      <c r="N602" s="722" t="str">
        <f t="shared" si="9"/>
        <v>F128310108721</v>
      </c>
    </row>
    <row r="603" spans="1:14" x14ac:dyDescent="0.15">
      <c r="A603" s="723" t="s">
        <v>4062</v>
      </c>
      <c r="B603" s="720" t="s">
        <v>2869</v>
      </c>
      <c r="C603" s="721" t="s">
        <v>590</v>
      </c>
      <c r="D603" s="721" t="s">
        <v>2840</v>
      </c>
      <c r="E603" s="721">
        <v>28</v>
      </c>
      <c r="F603" s="721">
        <v>1</v>
      </c>
      <c r="G603" s="722" t="s">
        <v>4063</v>
      </c>
      <c r="H603" s="722">
        <v>6508586</v>
      </c>
      <c r="I603" s="724">
        <v>44216</v>
      </c>
      <c r="K603" s="722">
        <v>2646</v>
      </c>
      <c r="N603" s="722" t="str">
        <f t="shared" si="9"/>
        <v>F128310108730</v>
      </c>
    </row>
    <row r="604" spans="1:14" x14ac:dyDescent="0.15">
      <c r="A604" s="723" t="s">
        <v>4064</v>
      </c>
      <c r="B604" s="720" t="s">
        <v>2869</v>
      </c>
      <c r="C604" s="721" t="s">
        <v>596</v>
      </c>
      <c r="D604" s="721" t="s">
        <v>2840</v>
      </c>
      <c r="E604" s="721">
        <v>28</v>
      </c>
      <c r="F604" s="721">
        <v>1</v>
      </c>
      <c r="G604" s="722" t="s">
        <v>4065</v>
      </c>
      <c r="H604" s="722">
        <v>6540018</v>
      </c>
      <c r="I604" s="724">
        <v>44216</v>
      </c>
      <c r="K604" s="722">
        <v>2647</v>
      </c>
      <c r="N604" s="722" t="str">
        <f t="shared" si="9"/>
        <v>F128310108749</v>
      </c>
    </row>
    <row r="605" spans="1:14" x14ac:dyDescent="0.15">
      <c r="A605" s="723" t="s">
        <v>4066</v>
      </c>
      <c r="B605" s="720" t="s">
        <v>2869</v>
      </c>
      <c r="C605" s="721" t="s">
        <v>599</v>
      </c>
      <c r="D605" s="721" t="s">
        <v>2840</v>
      </c>
      <c r="E605" s="721">
        <v>28</v>
      </c>
      <c r="F605" s="721">
        <v>1</v>
      </c>
      <c r="G605" s="722" t="s">
        <v>4067</v>
      </c>
      <c r="H605" s="722">
        <v>6588558</v>
      </c>
      <c r="I605" s="724">
        <v>44216</v>
      </c>
      <c r="K605" s="722">
        <v>2648</v>
      </c>
      <c r="N605" s="722" t="str">
        <f t="shared" si="9"/>
        <v>F128310108758</v>
      </c>
    </row>
    <row r="606" spans="1:14" x14ac:dyDescent="0.15">
      <c r="A606" s="723" t="s">
        <v>4068</v>
      </c>
      <c r="B606" s="720" t="s">
        <v>2869</v>
      </c>
      <c r="C606" s="721" t="s">
        <v>593</v>
      </c>
      <c r="D606" s="721" t="s">
        <v>2840</v>
      </c>
      <c r="E606" s="721">
        <v>28</v>
      </c>
      <c r="F606" s="721">
        <v>1</v>
      </c>
      <c r="G606" s="722" t="s">
        <v>4069</v>
      </c>
      <c r="H606" s="722">
        <v>6570015</v>
      </c>
      <c r="I606" s="724">
        <v>44216</v>
      </c>
      <c r="K606" s="722">
        <v>2649</v>
      </c>
      <c r="N606" s="722" t="str">
        <f t="shared" si="9"/>
        <v>F128310108767</v>
      </c>
    </row>
    <row r="607" spans="1:14" x14ac:dyDescent="0.15">
      <c r="A607" s="723" t="s">
        <v>4070</v>
      </c>
      <c r="B607" s="720" t="s">
        <v>2869</v>
      </c>
      <c r="C607" s="721" t="s">
        <v>597</v>
      </c>
      <c r="D607" s="721" t="s">
        <v>2840</v>
      </c>
      <c r="E607" s="721">
        <v>28</v>
      </c>
      <c r="F607" s="721">
        <v>1</v>
      </c>
      <c r="G607" s="722" t="s">
        <v>4071</v>
      </c>
      <c r="H607" s="722">
        <v>6511111</v>
      </c>
      <c r="I607" s="724">
        <v>44216</v>
      </c>
      <c r="K607" s="722">
        <v>2650</v>
      </c>
      <c r="N607" s="722" t="str">
        <f t="shared" si="9"/>
        <v>F128310108776</v>
      </c>
    </row>
    <row r="608" spans="1:14" x14ac:dyDescent="0.15">
      <c r="A608" s="723" t="s">
        <v>4072</v>
      </c>
      <c r="B608" s="720" t="s">
        <v>2869</v>
      </c>
      <c r="C608" s="721" t="s">
        <v>592</v>
      </c>
      <c r="D608" s="721" t="s">
        <v>2840</v>
      </c>
      <c r="E608" s="721">
        <v>28</v>
      </c>
      <c r="F608" s="721">
        <v>1</v>
      </c>
      <c r="G608" s="722" t="s">
        <v>4073</v>
      </c>
      <c r="H608" s="722">
        <v>6580032</v>
      </c>
      <c r="I608" s="724">
        <v>44216</v>
      </c>
      <c r="K608" s="722">
        <v>2651</v>
      </c>
      <c r="N608" s="722" t="str">
        <f t="shared" si="9"/>
        <v>F128310108785</v>
      </c>
    </row>
    <row r="609" spans="1:14" x14ac:dyDescent="0.15">
      <c r="A609" s="723" t="s">
        <v>4074</v>
      </c>
      <c r="B609" s="720" t="s">
        <v>2869</v>
      </c>
      <c r="C609" s="721" t="s">
        <v>603</v>
      </c>
      <c r="D609" s="721" t="s">
        <v>2840</v>
      </c>
      <c r="E609" s="721">
        <v>28</v>
      </c>
      <c r="F609" s="721">
        <v>1</v>
      </c>
      <c r="G609" s="722" t="s">
        <v>4075</v>
      </c>
      <c r="H609" s="722">
        <v>6750101</v>
      </c>
      <c r="I609" s="724">
        <v>44216</v>
      </c>
      <c r="K609" s="722">
        <v>2652</v>
      </c>
      <c r="N609" s="722" t="str">
        <f t="shared" si="9"/>
        <v>F128310108794</v>
      </c>
    </row>
    <row r="610" spans="1:14" x14ac:dyDescent="0.15">
      <c r="A610" s="723" t="s">
        <v>4076</v>
      </c>
      <c r="B610" s="720" t="s">
        <v>2869</v>
      </c>
      <c r="C610" s="721" t="s">
        <v>598</v>
      </c>
      <c r="D610" s="721" t="s">
        <v>2840</v>
      </c>
      <c r="E610" s="721">
        <v>28</v>
      </c>
      <c r="F610" s="721">
        <v>1</v>
      </c>
      <c r="G610" s="722" t="s">
        <v>4077</v>
      </c>
      <c r="H610" s="722">
        <v>6530838</v>
      </c>
      <c r="I610" s="724">
        <v>44216</v>
      </c>
      <c r="K610" s="722">
        <v>2653</v>
      </c>
      <c r="N610" s="722" t="str">
        <f t="shared" si="9"/>
        <v>F128310108801</v>
      </c>
    </row>
    <row r="611" spans="1:14" x14ac:dyDescent="0.15">
      <c r="A611" s="723" t="s">
        <v>4078</v>
      </c>
      <c r="B611" s="720" t="s">
        <v>2869</v>
      </c>
      <c r="C611" s="721" t="s">
        <v>2764</v>
      </c>
      <c r="D611" s="721" t="s">
        <v>2840</v>
      </c>
      <c r="E611" s="721">
        <v>28</v>
      </c>
      <c r="F611" s="721">
        <v>1</v>
      </c>
      <c r="G611" s="722" t="s">
        <v>4079</v>
      </c>
      <c r="H611" s="722">
        <v>6660162</v>
      </c>
      <c r="I611" s="724">
        <v>44216</v>
      </c>
      <c r="K611" s="722">
        <v>2655</v>
      </c>
      <c r="N611" s="722" t="str">
        <f t="shared" si="9"/>
        <v>F128310108810</v>
      </c>
    </row>
    <row r="612" spans="1:14" x14ac:dyDescent="0.15">
      <c r="A612" s="723" t="s">
        <v>4080</v>
      </c>
      <c r="B612" s="720" t="s">
        <v>2869</v>
      </c>
      <c r="C612" s="721" t="s">
        <v>580</v>
      </c>
      <c r="D612" s="721" t="s">
        <v>2840</v>
      </c>
      <c r="E612" s="721">
        <v>28</v>
      </c>
      <c r="F612" s="721">
        <v>1</v>
      </c>
      <c r="G612" s="722" t="s">
        <v>4081</v>
      </c>
      <c r="H612" s="722">
        <v>6598511</v>
      </c>
      <c r="I612" s="724">
        <v>44216</v>
      </c>
      <c r="K612" s="722">
        <v>2666</v>
      </c>
      <c r="N612" s="722" t="str">
        <f t="shared" si="9"/>
        <v>F128310108829</v>
      </c>
    </row>
    <row r="613" spans="1:14" x14ac:dyDescent="0.15">
      <c r="A613" s="723" t="s">
        <v>4082</v>
      </c>
      <c r="B613" s="720" t="s">
        <v>2869</v>
      </c>
      <c r="C613" s="721" t="s">
        <v>581</v>
      </c>
      <c r="D613" s="721" t="s">
        <v>2840</v>
      </c>
      <c r="E613" s="721">
        <v>28</v>
      </c>
      <c r="F613" s="721">
        <v>1</v>
      </c>
      <c r="G613" s="722" t="s">
        <v>4083</v>
      </c>
      <c r="H613" s="722">
        <v>6620961</v>
      </c>
      <c r="I613" s="724">
        <v>44216</v>
      </c>
      <c r="K613" s="722">
        <v>2668</v>
      </c>
      <c r="N613" s="722" t="str">
        <f t="shared" si="9"/>
        <v>F128310108838</v>
      </c>
    </row>
    <row r="614" spans="1:14" x14ac:dyDescent="0.15">
      <c r="A614" s="723" t="s">
        <v>4084</v>
      </c>
      <c r="B614" s="720" t="s">
        <v>2869</v>
      </c>
      <c r="C614" s="721" t="s">
        <v>585</v>
      </c>
      <c r="D614" s="721" t="s">
        <v>2840</v>
      </c>
      <c r="E614" s="721">
        <v>28</v>
      </c>
      <c r="F614" s="721">
        <v>1</v>
      </c>
      <c r="G614" s="722" t="s">
        <v>4085</v>
      </c>
      <c r="H614" s="722">
        <v>6628501</v>
      </c>
      <c r="I614" s="724">
        <v>44216</v>
      </c>
      <c r="K614" s="722">
        <v>2669</v>
      </c>
      <c r="N614" s="722" t="str">
        <f t="shared" si="9"/>
        <v>F128310108847</v>
      </c>
    </row>
    <row r="615" spans="1:14" x14ac:dyDescent="0.15">
      <c r="A615" s="723" t="s">
        <v>4086</v>
      </c>
      <c r="B615" s="720" t="s">
        <v>2869</v>
      </c>
      <c r="C615" s="721" t="s">
        <v>586</v>
      </c>
      <c r="D615" s="721" t="s">
        <v>2840</v>
      </c>
      <c r="E615" s="721">
        <v>28</v>
      </c>
      <c r="F615" s="721">
        <v>1</v>
      </c>
      <c r="G615" s="722" t="s">
        <v>4087</v>
      </c>
      <c r="H615" s="722">
        <v>6650006</v>
      </c>
      <c r="I615" s="724">
        <v>44216</v>
      </c>
      <c r="K615" s="722">
        <v>2670</v>
      </c>
      <c r="N615" s="722" t="str">
        <f t="shared" si="9"/>
        <v>F128310108856</v>
      </c>
    </row>
    <row r="616" spans="1:14" x14ac:dyDescent="0.15">
      <c r="A616" s="723" t="s">
        <v>4088</v>
      </c>
      <c r="B616" s="720" t="s">
        <v>2869</v>
      </c>
      <c r="C616" s="721" t="s">
        <v>595</v>
      </c>
      <c r="D616" s="721" t="s">
        <v>2840</v>
      </c>
      <c r="E616" s="721">
        <v>28</v>
      </c>
      <c r="F616" s="721">
        <v>1</v>
      </c>
      <c r="G616" s="722" t="s">
        <v>4089</v>
      </c>
      <c r="H616" s="722">
        <v>6628505</v>
      </c>
      <c r="I616" s="724">
        <v>44216</v>
      </c>
      <c r="K616" s="722">
        <v>2671</v>
      </c>
      <c r="N616" s="722" t="str">
        <f t="shared" si="9"/>
        <v>F128310108865</v>
      </c>
    </row>
    <row r="617" spans="1:14" x14ac:dyDescent="0.15">
      <c r="A617" s="723" t="s">
        <v>4090</v>
      </c>
      <c r="B617" s="720" t="s">
        <v>2869</v>
      </c>
      <c r="C617" s="721" t="s">
        <v>600</v>
      </c>
      <c r="D617" s="721" t="s">
        <v>2840</v>
      </c>
      <c r="E617" s="721">
        <v>28</v>
      </c>
      <c r="F617" s="721">
        <v>1</v>
      </c>
      <c r="G617" s="722" t="s">
        <v>4091</v>
      </c>
      <c r="H617" s="722">
        <v>6610012</v>
      </c>
      <c r="I617" s="724">
        <v>44216</v>
      </c>
      <c r="K617" s="722">
        <v>2673</v>
      </c>
      <c r="N617" s="722" t="str">
        <f t="shared" si="9"/>
        <v>F128310108874</v>
      </c>
    </row>
    <row r="618" spans="1:14" x14ac:dyDescent="0.15">
      <c r="A618" s="723" t="s">
        <v>4092</v>
      </c>
      <c r="B618" s="720" t="s">
        <v>2869</v>
      </c>
      <c r="C618" s="721" t="s">
        <v>606</v>
      </c>
      <c r="D618" s="721" t="s">
        <v>2840</v>
      </c>
      <c r="E618" s="721">
        <v>28</v>
      </c>
      <c r="F618" s="721">
        <v>1</v>
      </c>
      <c r="G618" s="722" t="s">
        <v>4093</v>
      </c>
      <c r="H618" s="722">
        <v>6638558</v>
      </c>
      <c r="I618" s="724">
        <v>44216</v>
      </c>
      <c r="K618" s="722">
        <v>2674</v>
      </c>
      <c r="N618" s="722" t="str">
        <f t="shared" si="9"/>
        <v>F128310108883</v>
      </c>
    </row>
    <row r="619" spans="1:14" x14ac:dyDescent="0.15">
      <c r="A619" s="723" t="s">
        <v>4094</v>
      </c>
      <c r="B619" s="720" t="s">
        <v>2869</v>
      </c>
      <c r="C619" s="721" t="s">
        <v>604</v>
      </c>
      <c r="D619" s="721" t="s">
        <v>2840</v>
      </c>
      <c r="E619" s="721">
        <v>28</v>
      </c>
      <c r="F619" s="721">
        <v>1</v>
      </c>
      <c r="G619" s="722" t="s">
        <v>4095</v>
      </c>
      <c r="H619" s="722">
        <v>6638501</v>
      </c>
      <c r="I619" s="724">
        <v>44216</v>
      </c>
      <c r="K619" s="722">
        <v>2675</v>
      </c>
      <c r="N619" s="722" t="str">
        <f t="shared" si="9"/>
        <v>F128310108892</v>
      </c>
    </row>
    <row r="620" spans="1:14" x14ac:dyDescent="0.15">
      <c r="A620" s="723" t="s">
        <v>4098</v>
      </c>
      <c r="B620" s="720" t="s">
        <v>2869</v>
      </c>
      <c r="C620" s="721" t="s">
        <v>602</v>
      </c>
      <c r="D620" s="721" t="s">
        <v>2840</v>
      </c>
      <c r="E620" s="721">
        <v>28</v>
      </c>
      <c r="F620" s="721">
        <v>1</v>
      </c>
      <c r="G620" s="722" t="s">
        <v>4099</v>
      </c>
      <c r="H620" s="722">
        <v>6708524</v>
      </c>
      <c r="I620" s="724">
        <v>44216</v>
      </c>
      <c r="K620" s="722">
        <v>2677</v>
      </c>
      <c r="N620" s="722" t="str">
        <f t="shared" si="9"/>
        <v>F128310108918</v>
      </c>
    </row>
    <row r="621" spans="1:14" x14ac:dyDescent="0.15">
      <c r="A621" s="723" t="s">
        <v>4100</v>
      </c>
      <c r="B621" s="720" t="s">
        <v>2869</v>
      </c>
      <c r="C621" s="721" t="s">
        <v>607</v>
      </c>
      <c r="D621" s="721" t="s">
        <v>2840</v>
      </c>
      <c r="E621" s="721">
        <v>28</v>
      </c>
      <c r="F621" s="721">
        <v>1</v>
      </c>
      <c r="G621" s="722" t="s">
        <v>4101</v>
      </c>
      <c r="H621" s="722">
        <v>6512188</v>
      </c>
      <c r="I621" s="724">
        <v>44216</v>
      </c>
      <c r="K621" s="722">
        <v>2678</v>
      </c>
      <c r="N621" s="722" t="str">
        <f t="shared" si="9"/>
        <v>F128310108927</v>
      </c>
    </row>
    <row r="622" spans="1:14" x14ac:dyDescent="0.15">
      <c r="A622" s="723" t="s">
        <v>4102</v>
      </c>
      <c r="B622" s="720" t="s">
        <v>2869</v>
      </c>
      <c r="C622" s="721" t="s">
        <v>591</v>
      </c>
      <c r="D622" s="721" t="s">
        <v>2840</v>
      </c>
      <c r="E622" s="721">
        <v>28</v>
      </c>
      <c r="F622" s="721">
        <v>1</v>
      </c>
      <c r="G622" s="722" t="s">
        <v>4103</v>
      </c>
      <c r="H622" s="722">
        <v>6512196</v>
      </c>
      <c r="I622" s="724">
        <v>44216</v>
      </c>
      <c r="K622" s="722">
        <v>2679</v>
      </c>
      <c r="N622" s="722" t="str">
        <f t="shared" si="9"/>
        <v>F128310108936</v>
      </c>
    </row>
    <row r="623" spans="1:14" x14ac:dyDescent="0.15">
      <c r="A623" s="723" t="s">
        <v>4104</v>
      </c>
      <c r="B623" s="720" t="s">
        <v>2869</v>
      </c>
      <c r="C623" s="721" t="s">
        <v>584</v>
      </c>
      <c r="D623" s="721" t="s">
        <v>2840</v>
      </c>
      <c r="E623" s="721">
        <v>28</v>
      </c>
      <c r="F623" s="721">
        <v>1</v>
      </c>
      <c r="G623" s="722" t="s">
        <v>4105</v>
      </c>
      <c r="H623" s="722">
        <v>6780255</v>
      </c>
      <c r="I623" s="724">
        <v>44216</v>
      </c>
      <c r="K623" s="722">
        <v>2680</v>
      </c>
      <c r="N623" s="722" t="str">
        <f t="shared" si="9"/>
        <v>F128310108945</v>
      </c>
    </row>
    <row r="624" spans="1:14" x14ac:dyDescent="0.15">
      <c r="A624" s="723" t="s">
        <v>4106</v>
      </c>
      <c r="B624" s="720" t="s">
        <v>2869</v>
      </c>
      <c r="C624" s="721" t="s">
        <v>583</v>
      </c>
      <c r="D624" s="721" t="s">
        <v>2840</v>
      </c>
      <c r="E624" s="721">
        <v>28</v>
      </c>
      <c r="F624" s="721">
        <v>1</v>
      </c>
      <c r="G624" s="722" t="s">
        <v>4107</v>
      </c>
      <c r="H624" s="722">
        <v>6730521</v>
      </c>
      <c r="I624" s="724">
        <v>44216</v>
      </c>
      <c r="K624" s="722">
        <v>2681</v>
      </c>
      <c r="N624" s="722" t="str">
        <f t="shared" si="9"/>
        <v>F128310108954</v>
      </c>
    </row>
    <row r="625" spans="1:14" x14ac:dyDescent="0.15">
      <c r="A625" s="723" t="s">
        <v>4108</v>
      </c>
      <c r="B625" s="720" t="s">
        <v>2869</v>
      </c>
      <c r="C625" s="721" t="s">
        <v>2763</v>
      </c>
      <c r="D625" s="721" t="s">
        <v>2840</v>
      </c>
      <c r="E625" s="721">
        <v>28</v>
      </c>
      <c r="F625" s="721">
        <v>1</v>
      </c>
      <c r="G625" s="722" t="s">
        <v>4109</v>
      </c>
      <c r="H625" s="722">
        <v>6792217</v>
      </c>
      <c r="I625" s="724">
        <v>44216</v>
      </c>
      <c r="K625" s="722">
        <v>2683</v>
      </c>
      <c r="N625" s="722" t="str">
        <f t="shared" si="9"/>
        <v>F128310108963</v>
      </c>
    </row>
    <row r="626" spans="1:14" x14ac:dyDescent="0.15">
      <c r="A626" s="723" t="s">
        <v>4110</v>
      </c>
      <c r="B626" s="720" t="s">
        <v>2869</v>
      </c>
      <c r="C626" s="721" t="s">
        <v>594</v>
      </c>
      <c r="D626" s="721" t="s">
        <v>2840</v>
      </c>
      <c r="E626" s="721">
        <v>28</v>
      </c>
      <c r="F626" s="721">
        <v>1</v>
      </c>
      <c r="G626" s="722" t="s">
        <v>4111</v>
      </c>
      <c r="H626" s="722">
        <v>6500001</v>
      </c>
      <c r="I626" s="724">
        <v>44216</v>
      </c>
      <c r="K626" s="722">
        <v>2685</v>
      </c>
      <c r="N626" s="722" t="str">
        <f t="shared" si="9"/>
        <v>F128310108972</v>
      </c>
    </row>
    <row r="627" spans="1:14" x14ac:dyDescent="0.15">
      <c r="A627" s="723" t="s">
        <v>4112</v>
      </c>
      <c r="B627" s="720" t="s">
        <v>2869</v>
      </c>
      <c r="C627" s="721" t="s">
        <v>582</v>
      </c>
      <c r="D627" s="721" t="s">
        <v>2840</v>
      </c>
      <c r="E627" s="721">
        <v>28</v>
      </c>
      <c r="F627" s="721">
        <v>1</v>
      </c>
      <c r="G627" s="722" t="s">
        <v>4113</v>
      </c>
      <c r="H627" s="722">
        <v>6562131</v>
      </c>
      <c r="I627" s="724">
        <v>44216</v>
      </c>
      <c r="K627" s="722">
        <v>2686</v>
      </c>
      <c r="N627" s="722" t="str">
        <f t="shared" si="9"/>
        <v>F128310108981</v>
      </c>
    </row>
    <row r="628" spans="1:14" x14ac:dyDescent="0.15">
      <c r="A628" s="723" t="s">
        <v>4114</v>
      </c>
      <c r="B628" s="720" t="s">
        <v>2869</v>
      </c>
      <c r="C628" s="721" t="s">
        <v>605</v>
      </c>
      <c r="D628" s="721" t="s">
        <v>2840</v>
      </c>
      <c r="E628" s="721">
        <v>28</v>
      </c>
      <c r="F628" s="721">
        <v>1</v>
      </c>
      <c r="G628" s="722" t="s">
        <v>4115</v>
      </c>
      <c r="H628" s="722">
        <v>6508530</v>
      </c>
      <c r="I628" s="724">
        <v>44216</v>
      </c>
      <c r="K628" s="722">
        <v>2688</v>
      </c>
      <c r="N628" s="722" t="str">
        <f t="shared" si="9"/>
        <v>F128310108990</v>
      </c>
    </row>
    <row r="629" spans="1:14" x14ac:dyDescent="0.15">
      <c r="A629" s="723" t="s">
        <v>4116</v>
      </c>
      <c r="B629" s="720" t="s">
        <v>2869</v>
      </c>
      <c r="C629" s="721" t="s">
        <v>2465</v>
      </c>
      <c r="D629" s="721" t="s">
        <v>2840</v>
      </c>
      <c r="E629" s="721">
        <v>28</v>
      </c>
      <c r="F629" s="721">
        <v>1</v>
      </c>
      <c r="G629" s="722" t="s">
        <v>4117</v>
      </c>
      <c r="H629" s="722">
        <v>6710101</v>
      </c>
      <c r="I629" s="724">
        <v>44216</v>
      </c>
      <c r="K629" s="722">
        <v>2689</v>
      </c>
      <c r="N629" s="722" t="str">
        <f t="shared" si="9"/>
        <v>F128310109007</v>
      </c>
    </row>
    <row r="630" spans="1:14" x14ac:dyDescent="0.15">
      <c r="A630" s="723" t="s">
        <v>4118</v>
      </c>
      <c r="B630" s="720" t="s">
        <v>2839</v>
      </c>
      <c r="C630" s="721" t="s">
        <v>60</v>
      </c>
      <c r="D630" s="721" t="s">
        <v>2840</v>
      </c>
      <c r="E630" s="721">
        <v>29</v>
      </c>
      <c r="F630" s="721">
        <v>1</v>
      </c>
      <c r="G630" s="722" t="s">
        <v>4119</v>
      </c>
      <c r="H630" s="722">
        <v>6308301</v>
      </c>
      <c r="I630" s="724">
        <v>44216</v>
      </c>
      <c r="K630" s="722">
        <v>312</v>
      </c>
      <c r="N630" s="722" t="str">
        <f t="shared" si="9"/>
        <v>F129110109206</v>
      </c>
    </row>
    <row r="631" spans="1:14" x14ac:dyDescent="0.15">
      <c r="A631" s="723" t="s">
        <v>4120</v>
      </c>
      <c r="B631" s="720" t="s">
        <v>2839</v>
      </c>
      <c r="C631" s="721" t="s">
        <v>61</v>
      </c>
      <c r="D631" s="721" t="s">
        <v>2840</v>
      </c>
      <c r="E631" s="721">
        <v>29</v>
      </c>
      <c r="F631" s="721">
        <v>1</v>
      </c>
      <c r="G631" s="722" t="s">
        <v>4121</v>
      </c>
      <c r="H631" s="722">
        <v>6308506</v>
      </c>
      <c r="I631" s="724">
        <v>44216</v>
      </c>
      <c r="K631" s="722">
        <v>316</v>
      </c>
      <c r="N631" s="722" t="str">
        <f t="shared" si="9"/>
        <v>F129110109215</v>
      </c>
    </row>
    <row r="632" spans="1:14" x14ac:dyDescent="0.15">
      <c r="A632" s="723" t="s">
        <v>4122</v>
      </c>
      <c r="B632" s="720" t="s">
        <v>2839</v>
      </c>
      <c r="C632" s="721" t="s">
        <v>87</v>
      </c>
      <c r="D632" s="721" t="s">
        <v>2840</v>
      </c>
      <c r="E632" s="721">
        <v>29</v>
      </c>
      <c r="F632" s="721">
        <v>1</v>
      </c>
      <c r="G632" s="722" t="s">
        <v>4123</v>
      </c>
      <c r="H632" s="722">
        <v>6300192</v>
      </c>
      <c r="I632" s="724">
        <v>44216</v>
      </c>
      <c r="K632" s="722">
        <v>492</v>
      </c>
      <c r="N632" s="722" t="str">
        <f t="shared" si="9"/>
        <v>F129110109224</v>
      </c>
    </row>
    <row r="633" spans="1:14" x14ac:dyDescent="0.15">
      <c r="A633" s="723" t="s">
        <v>4124</v>
      </c>
      <c r="B633" s="720" t="s">
        <v>2855</v>
      </c>
      <c r="C633" s="721" t="s">
        <v>141</v>
      </c>
      <c r="D633" s="721" t="s">
        <v>2840</v>
      </c>
      <c r="E633" s="721">
        <v>29</v>
      </c>
      <c r="F633" s="721">
        <v>1</v>
      </c>
      <c r="G633" s="722" t="s">
        <v>4125</v>
      </c>
      <c r="H633" s="722">
        <v>6348521</v>
      </c>
      <c r="I633" s="724">
        <v>44216</v>
      </c>
      <c r="K633" s="722">
        <v>1264</v>
      </c>
      <c r="N633" s="722" t="str">
        <f t="shared" si="9"/>
        <v>F129210109231</v>
      </c>
    </row>
    <row r="634" spans="1:14" x14ac:dyDescent="0.15">
      <c r="A634" s="723" t="s">
        <v>4126</v>
      </c>
      <c r="B634" s="720" t="s">
        <v>2855</v>
      </c>
      <c r="C634" s="721" t="s">
        <v>140</v>
      </c>
      <c r="D634" s="721" t="s">
        <v>2840</v>
      </c>
      <c r="E634" s="721">
        <v>29</v>
      </c>
      <c r="F634" s="721">
        <v>1</v>
      </c>
      <c r="G634" s="722" t="s">
        <v>4127</v>
      </c>
      <c r="H634" s="722">
        <v>6308258</v>
      </c>
      <c r="I634" s="724">
        <v>44216</v>
      </c>
      <c r="K634" s="722">
        <v>1266</v>
      </c>
      <c r="N634" s="722" t="str">
        <f t="shared" si="9"/>
        <v>F129210109240</v>
      </c>
    </row>
    <row r="635" spans="1:14" x14ac:dyDescent="0.15">
      <c r="A635" s="723" t="s">
        <v>4128</v>
      </c>
      <c r="B635" s="720" t="s">
        <v>2869</v>
      </c>
      <c r="C635" s="721" t="s">
        <v>2765</v>
      </c>
      <c r="D635" s="721" t="s">
        <v>2840</v>
      </c>
      <c r="E635" s="721">
        <v>29</v>
      </c>
      <c r="F635" s="721">
        <v>1</v>
      </c>
      <c r="G635" s="722" t="s">
        <v>4129</v>
      </c>
      <c r="H635" s="722">
        <v>6318501</v>
      </c>
      <c r="I635" s="724">
        <v>44216</v>
      </c>
      <c r="K635" s="722">
        <v>2690</v>
      </c>
      <c r="N635" s="722" t="str">
        <f t="shared" si="9"/>
        <v>F129310109257</v>
      </c>
    </row>
    <row r="636" spans="1:14" x14ac:dyDescent="0.15">
      <c r="A636" s="723" t="s">
        <v>4130</v>
      </c>
      <c r="B636" s="720" t="s">
        <v>2869</v>
      </c>
      <c r="C636" s="721" t="s">
        <v>609</v>
      </c>
      <c r="D636" s="721" t="s">
        <v>2840</v>
      </c>
      <c r="E636" s="721">
        <v>29</v>
      </c>
      <c r="F636" s="721">
        <v>1</v>
      </c>
      <c r="G636" s="722" t="s">
        <v>4131</v>
      </c>
      <c r="H636" s="722">
        <v>6328510</v>
      </c>
      <c r="I636" s="724">
        <v>44216</v>
      </c>
      <c r="K636" s="722">
        <v>2691</v>
      </c>
      <c r="N636" s="722" t="str">
        <f t="shared" si="9"/>
        <v>F129310109266</v>
      </c>
    </row>
    <row r="637" spans="1:14" x14ac:dyDescent="0.15">
      <c r="A637" s="723" t="s">
        <v>4132</v>
      </c>
      <c r="B637" s="720" t="s">
        <v>2869</v>
      </c>
      <c r="C637" s="721" t="s">
        <v>610</v>
      </c>
      <c r="D637" s="721" t="s">
        <v>2840</v>
      </c>
      <c r="E637" s="721">
        <v>29</v>
      </c>
      <c r="F637" s="721">
        <v>1</v>
      </c>
      <c r="G637" s="722" t="s">
        <v>4133</v>
      </c>
      <c r="H637" s="722">
        <v>6318502</v>
      </c>
      <c r="I637" s="724">
        <v>44216</v>
      </c>
      <c r="K637" s="722">
        <v>2692</v>
      </c>
      <c r="N637" s="722" t="str">
        <f t="shared" si="9"/>
        <v>F129310109275</v>
      </c>
    </row>
    <row r="638" spans="1:14" x14ac:dyDescent="0.15">
      <c r="A638" s="723" t="s">
        <v>4134</v>
      </c>
      <c r="B638" s="720" t="s">
        <v>2869</v>
      </c>
      <c r="C638" s="721" t="s">
        <v>2767</v>
      </c>
      <c r="D638" s="721" t="s">
        <v>2840</v>
      </c>
      <c r="E638" s="721">
        <v>29</v>
      </c>
      <c r="F638" s="721">
        <v>1</v>
      </c>
      <c r="G638" s="722" t="s">
        <v>4135</v>
      </c>
      <c r="H638" s="722">
        <v>6368503</v>
      </c>
      <c r="I638" s="724">
        <v>44216</v>
      </c>
      <c r="K638" s="722">
        <v>2693</v>
      </c>
      <c r="N638" s="722" t="str">
        <f t="shared" si="9"/>
        <v>F129310109284</v>
      </c>
    </row>
    <row r="639" spans="1:14" x14ac:dyDescent="0.15">
      <c r="A639" s="723" t="s">
        <v>4136</v>
      </c>
      <c r="B639" s="720" t="s">
        <v>2869</v>
      </c>
      <c r="C639" s="721" t="s">
        <v>608</v>
      </c>
      <c r="D639" s="721" t="s">
        <v>2840</v>
      </c>
      <c r="E639" s="721">
        <v>29</v>
      </c>
      <c r="F639" s="721">
        <v>1</v>
      </c>
      <c r="G639" s="722" t="s">
        <v>4137</v>
      </c>
      <c r="H639" s="722">
        <v>6350832</v>
      </c>
      <c r="I639" s="724">
        <v>44216</v>
      </c>
      <c r="K639" s="722">
        <v>2694</v>
      </c>
      <c r="N639" s="722" t="str">
        <f t="shared" si="9"/>
        <v>F129310109293</v>
      </c>
    </row>
    <row r="640" spans="1:14" x14ac:dyDescent="0.15">
      <c r="A640" s="723" t="s">
        <v>4138</v>
      </c>
      <c r="B640" s="720" t="s">
        <v>2869</v>
      </c>
      <c r="C640" s="721" t="s">
        <v>2766</v>
      </c>
      <c r="D640" s="721" t="s">
        <v>2840</v>
      </c>
      <c r="E640" s="721">
        <v>29</v>
      </c>
      <c r="F640" s="721">
        <v>1</v>
      </c>
      <c r="G640" s="722" t="s">
        <v>4139</v>
      </c>
      <c r="H640" s="722">
        <v>6320018</v>
      </c>
      <c r="I640" s="724">
        <v>44216</v>
      </c>
      <c r="K640" s="722">
        <v>2695</v>
      </c>
      <c r="N640" s="722" t="str">
        <f t="shared" si="9"/>
        <v>F129310109300</v>
      </c>
    </row>
    <row r="641" spans="1:14" x14ac:dyDescent="0.15">
      <c r="A641" s="723" t="s">
        <v>4140</v>
      </c>
      <c r="B641" s="720" t="s">
        <v>2839</v>
      </c>
      <c r="C641" s="721" t="s">
        <v>62</v>
      </c>
      <c r="D641" s="721" t="s">
        <v>2840</v>
      </c>
      <c r="E641" s="721">
        <v>30</v>
      </c>
      <c r="F641" s="721">
        <v>1</v>
      </c>
      <c r="G641" s="722" t="s">
        <v>4141</v>
      </c>
      <c r="H641" s="722">
        <v>6408510</v>
      </c>
      <c r="I641" s="724">
        <v>44216</v>
      </c>
      <c r="K641" s="722">
        <v>320</v>
      </c>
      <c r="N641" s="722" t="str">
        <f t="shared" si="9"/>
        <v>F130110109356</v>
      </c>
    </row>
    <row r="642" spans="1:14" x14ac:dyDescent="0.15">
      <c r="A642" s="723" t="s">
        <v>4142</v>
      </c>
      <c r="B642" s="720" t="s">
        <v>2855</v>
      </c>
      <c r="C642" s="721" t="s">
        <v>142</v>
      </c>
      <c r="D642" s="721" t="s">
        <v>2840</v>
      </c>
      <c r="E642" s="721">
        <v>30</v>
      </c>
      <c r="F642" s="721">
        <v>1</v>
      </c>
      <c r="G642" s="722" t="s">
        <v>4143</v>
      </c>
      <c r="H642" s="722">
        <v>6418509</v>
      </c>
      <c r="I642" s="724">
        <v>44216</v>
      </c>
      <c r="K642" s="722">
        <v>1268</v>
      </c>
      <c r="N642" s="722" t="str">
        <f t="shared" ref="N642:N705" si="10">A642</f>
        <v>F130210109363</v>
      </c>
    </row>
    <row r="643" spans="1:14" x14ac:dyDescent="0.15">
      <c r="A643" s="723" t="s">
        <v>4144</v>
      </c>
      <c r="B643" s="720" t="s">
        <v>2869</v>
      </c>
      <c r="C643" s="721" t="s">
        <v>611</v>
      </c>
      <c r="D643" s="721" t="s">
        <v>2840</v>
      </c>
      <c r="E643" s="721">
        <v>30</v>
      </c>
      <c r="F643" s="721">
        <v>1</v>
      </c>
      <c r="G643" s="722" t="s">
        <v>4145</v>
      </c>
      <c r="H643" s="722">
        <v>6480211</v>
      </c>
      <c r="I643" s="724">
        <v>44216</v>
      </c>
      <c r="K643" s="722">
        <v>2705</v>
      </c>
      <c r="N643" s="722" t="str">
        <f t="shared" si="10"/>
        <v>F130310109370</v>
      </c>
    </row>
    <row r="644" spans="1:14" x14ac:dyDescent="0.15">
      <c r="A644" s="723" t="s">
        <v>4146</v>
      </c>
      <c r="B644" s="720" t="s">
        <v>2869</v>
      </c>
      <c r="C644" s="721" t="s">
        <v>2703</v>
      </c>
      <c r="D644" s="721" t="s">
        <v>2840</v>
      </c>
      <c r="E644" s="721">
        <v>30</v>
      </c>
      <c r="F644" s="721">
        <v>1</v>
      </c>
      <c r="G644" s="722" t="s">
        <v>4147</v>
      </c>
      <c r="H644" s="722">
        <v>6408022</v>
      </c>
      <c r="I644" s="724">
        <v>44216</v>
      </c>
      <c r="K644" s="722">
        <v>2706</v>
      </c>
      <c r="N644" s="722" t="str">
        <f t="shared" si="10"/>
        <v>F130310109389</v>
      </c>
    </row>
    <row r="645" spans="1:14" x14ac:dyDescent="0.15">
      <c r="A645" s="723" t="s">
        <v>4148</v>
      </c>
      <c r="B645" s="720" t="s">
        <v>2839</v>
      </c>
      <c r="C645" s="721" t="s">
        <v>63</v>
      </c>
      <c r="D645" s="721" t="s">
        <v>2840</v>
      </c>
      <c r="E645" s="721">
        <v>31</v>
      </c>
      <c r="F645" s="721">
        <v>1</v>
      </c>
      <c r="G645" s="722" t="s">
        <v>4149</v>
      </c>
      <c r="H645" s="722">
        <v>6800945</v>
      </c>
      <c r="I645" s="724">
        <v>44216</v>
      </c>
      <c r="K645" s="722">
        <v>324</v>
      </c>
      <c r="N645" s="722" t="str">
        <f t="shared" si="10"/>
        <v>F131110109417</v>
      </c>
    </row>
    <row r="646" spans="1:14" x14ac:dyDescent="0.15">
      <c r="A646" s="723" t="s">
        <v>4150</v>
      </c>
      <c r="B646" s="720" t="s">
        <v>2855</v>
      </c>
      <c r="C646" s="721" t="s">
        <v>2260</v>
      </c>
      <c r="D646" s="721" t="s">
        <v>2840</v>
      </c>
      <c r="E646" s="721">
        <v>31</v>
      </c>
      <c r="F646" s="721">
        <v>1</v>
      </c>
      <c r="G646" s="722" t="s">
        <v>4151</v>
      </c>
      <c r="H646" s="722">
        <v>6891111</v>
      </c>
      <c r="I646" s="724">
        <v>44216</v>
      </c>
      <c r="K646" s="722">
        <v>1272</v>
      </c>
      <c r="N646" s="722" t="str">
        <f t="shared" si="10"/>
        <v>F131210109424</v>
      </c>
    </row>
    <row r="647" spans="1:14" x14ac:dyDescent="0.15">
      <c r="A647" s="723" t="s">
        <v>4152</v>
      </c>
      <c r="B647" s="720" t="s">
        <v>2869</v>
      </c>
      <c r="C647" s="721" t="s">
        <v>2768</v>
      </c>
      <c r="D647" s="721" t="s">
        <v>2840</v>
      </c>
      <c r="E647" s="721">
        <v>31</v>
      </c>
      <c r="F647" s="721">
        <v>1</v>
      </c>
      <c r="G647" s="722" t="s">
        <v>4153</v>
      </c>
      <c r="H647" s="722">
        <v>6828555</v>
      </c>
      <c r="I647" s="724">
        <v>44216</v>
      </c>
      <c r="K647" s="722">
        <v>2711</v>
      </c>
      <c r="N647" s="722" t="str">
        <f t="shared" si="10"/>
        <v>F131310109431</v>
      </c>
    </row>
    <row r="648" spans="1:14" x14ac:dyDescent="0.15">
      <c r="A648" s="723" t="s">
        <v>4154</v>
      </c>
      <c r="B648" s="720" t="s">
        <v>2839</v>
      </c>
      <c r="C648" s="721" t="s">
        <v>64</v>
      </c>
      <c r="D648" s="721" t="s">
        <v>2840</v>
      </c>
      <c r="E648" s="721">
        <v>32</v>
      </c>
      <c r="F648" s="721">
        <v>1</v>
      </c>
      <c r="G648" s="722" t="s">
        <v>4155</v>
      </c>
      <c r="H648" s="722">
        <v>6908504</v>
      </c>
      <c r="I648" s="724">
        <v>44216</v>
      </c>
      <c r="K648" s="722">
        <v>512</v>
      </c>
      <c r="N648" s="722" t="str">
        <f t="shared" si="10"/>
        <v>F132110109461</v>
      </c>
    </row>
    <row r="649" spans="1:14" x14ac:dyDescent="0.15">
      <c r="A649" s="723" t="s">
        <v>4156</v>
      </c>
      <c r="B649" s="720" t="s">
        <v>2855</v>
      </c>
      <c r="C649" s="721" t="s">
        <v>143</v>
      </c>
      <c r="D649" s="721" t="s">
        <v>2840</v>
      </c>
      <c r="E649" s="721">
        <v>32</v>
      </c>
      <c r="F649" s="721">
        <v>1</v>
      </c>
      <c r="G649" s="722" t="s">
        <v>4157</v>
      </c>
      <c r="H649" s="722">
        <v>6970016</v>
      </c>
      <c r="I649" s="724">
        <v>44216</v>
      </c>
      <c r="K649" s="722">
        <v>1277</v>
      </c>
      <c r="N649" s="722" t="str">
        <f t="shared" si="10"/>
        <v>F132210109478</v>
      </c>
    </row>
    <row r="650" spans="1:14" x14ac:dyDescent="0.15">
      <c r="A650" s="723" t="s">
        <v>4158</v>
      </c>
      <c r="B650" s="720" t="s">
        <v>2839</v>
      </c>
      <c r="C650" s="721" t="s">
        <v>65</v>
      </c>
      <c r="D650" s="721" t="s">
        <v>2840</v>
      </c>
      <c r="E650" s="721">
        <v>33</v>
      </c>
      <c r="F650" s="721">
        <v>1</v>
      </c>
      <c r="G650" s="722" t="s">
        <v>4159</v>
      </c>
      <c r="H650" s="722">
        <v>7008530</v>
      </c>
      <c r="I650" s="724">
        <v>44216</v>
      </c>
      <c r="K650" s="722">
        <v>332</v>
      </c>
      <c r="N650" s="722" t="str">
        <f t="shared" si="10"/>
        <v>F133110109503</v>
      </c>
    </row>
    <row r="651" spans="1:14" x14ac:dyDescent="0.15">
      <c r="A651" s="723" t="s">
        <v>4160</v>
      </c>
      <c r="B651" s="720" t="s">
        <v>2855</v>
      </c>
      <c r="C651" s="721" t="s">
        <v>144</v>
      </c>
      <c r="D651" s="721" t="s">
        <v>2840</v>
      </c>
      <c r="E651" s="721">
        <v>33</v>
      </c>
      <c r="F651" s="721">
        <v>1</v>
      </c>
      <c r="G651" s="722" t="s">
        <v>4161</v>
      </c>
      <c r="H651" s="722">
        <v>7191112</v>
      </c>
      <c r="I651" s="724">
        <v>44216</v>
      </c>
      <c r="K651" s="722">
        <v>1278</v>
      </c>
      <c r="N651" s="722" t="str">
        <f t="shared" si="10"/>
        <v>F133210109510</v>
      </c>
    </row>
    <row r="652" spans="1:14" x14ac:dyDescent="0.15">
      <c r="A652" s="723" t="s">
        <v>4162</v>
      </c>
      <c r="B652" s="720" t="s">
        <v>2855</v>
      </c>
      <c r="C652" s="721" t="s">
        <v>145</v>
      </c>
      <c r="D652" s="721" t="s">
        <v>2840</v>
      </c>
      <c r="E652" s="721">
        <v>33</v>
      </c>
      <c r="F652" s="721">
        <v>1</v>
      </c>
      <c r="G652" s="722" t="s">
        <v>4163</v>
      </c>
      <c r="H652" s="722">
        <v>7188585</v>
      </c>
      <c r="I652" s="724">
        <v>44216</v>
      </c>
      <c r="K652" s="722">
        <v>1279</v>
      </c>
      <c r="N652" s="722" t="str">
        <f t="shared" si="10"/>
        <v>F133210109529</v>
      </c>
    </row>
    <row r="653" spans="1:14" x14ac:dyDescent="0.15">
      <c r="A653" s="723" t="s">
        <v>4164</v>
      </c>
      <c r="B653" s="720" t="s">
        <v>2869</v>
      </c>
      <c r="C653" s="721" t="s">
        <v>618</v>
      </c>
      <c r="D653" s="721" t="s">
        <v>2840</v>
      </c>
      <c r="E653" s="721">
        <v>33</v>
      </c>
      <c r="F653" s="721">
        <v>1</v>
      </c>
      <c r="G653" s="722" t="s">
        <v>4165</v>
      </c>
      <c r="H653" s="722">
        <v>7168508</v>
      </c>
      <c r="I653" s="724">
        <v>44216</v>
      </c>
      <c r="K653" s="722">
        <v>2725</v>
      </c>
      <c r="N653" s="722" t="str">
        <f t="shared" si="10"/>
        <v>F133310109536</v>
      </c>
    </row>
    <row r="654" spans="1:14" x14ac:dyDescent="0.15">
      <c r="A654" s="723" t="s">
        <v>4166</v>
      </c>
      <c r="B654" s="720" t="s">
        <v>2869</v>
      </c>
      <c r="C654" s="721" t="s">
        <v>613</v>
      </c>
      <c r="D654" s="721" t="s">
        <v>2840</v>
      </c>
      <c r="E654" s="721">
        <v>33</v>
      </c>
      <c r="F654" s="721">
        <v>1</v>
      </c>
      <c r="G654" s="722" t="s">
        <v>4167</v>
      </c>
      <c r="H654" s="722">
        <v>7008601</v>
      </c>
      <c r="I654" s="724">
        <v>44216</v>
      </c>
      <c r="K654" s="722">
        <v>2726</v>
      </c>
      <c r="N654" s="722" t="str">
        <f t="shared" si="10"/>
        <v>F133310109545</v>
      </c>
    </row>
    <row r="655" spans="1:14" x14ac:dyDescent="0.15">
      <c r="A655" s="723" t="s">
        <v>4168</v>
      </c>
      <c r="B655" s="720" t="s">
        <v>2869</v>
      </c>
      <c r="C655" s="721" t="s">
        <v>614</v>
      </c>
      <c r="D655" s="721" t="s">
        <v>2840</v>
      </c>
      <c r="E655" s="721">
        <v>33</v>
      </c>
      <c r="F655" s="721">
        <v>1</v>
      </c>
      <c r="G655" s="722" t="s">
        <v>4169</v>
      </c>
      <c r="H655" s="722">
        <v>7000005</v>
      </c>
      <c r="I655" s="724">
        <v>44216</v>
      </c>
      <c r="K655" s="722">
        <v>2727</v>
      </c>
      <c r="N655" s="722" t="str">
        <f t="shared" si="10"/>
        <v>F133310109554</v>
      </c>
    </row>
    <row r="656" spans="1:14" x14ac:dyDescent="0.15">
      <c r="A656" s="723" t="s">
        <v>4170</v>
      </c>
      <c r="B656" s="720" t="s">
        <v>2869</v>
      </c>
      <c r="C656" s="721" t="s">
        <v>620</v>
      </c>
      <c r="D656" s="721" t="s">
        <v>2840</v>
      </c>
      <c r="E656" s="721">
        <v>33</v>
      </c>
      <c r="F656" s="721">
        <v>1</v>
      </c>
      <c r="G656" s="722" t="s">
        <v>4171</v>
      </c>
      <c r="H656" s="722">
        <v>7100292</v>
      </c>
      <c r="I656" s="724">
        <v>44216</v>
      </c>
      <c r="K656" s="722">
        <v>2728</v>
      </c>
      <c r="N656" s="722" t="str">
        <f t="shared" si="10"/>
        <v>F133310109563</v>
      </c>
    </row>
    <row r="657" spans="1:14" x14ac:dyDescent="0.15">
      <c r="A657" s="723" t="s">
        <v>4172</v>
      </c>
      <c r="B657" s="720" t="s">
        <v>2869</v>
      </c>
      <c r="C657" s="721" t="s">
        <v>624</v>
      </c>
      <c r="D657" s="721" t="s">
        <v>2840</v>
      </c>
      <c r="E657" s="721">
        <v>33</v>
      </c>
      <c r="F657" s="721">
        <v>1</v>
      </c>
      <c r="G657" s="722" t="s">
        <v>4173</v>
      </c>
      <c r="H657" s="722">
        <v>7008516</v>
      </c>
      <c r="I657" s="724">
        <v>44216</v>
      </c>
      <c r="K657" s="722">
        <v>2729</v>
      </c>
      <c r="N657" s="722" t="str">
        <f t="shared" si="10"/>
        <v>F133310109572</v>
      </c>
    </row>
    <row r="658" spans="1:14" x14ac:dyDescent="0.15">
      <c r="A658" s="723" t="s">
        <v>4174</v>
      </c>
      <c r="B658" s="720" t="s">
        <v>2869</v>
      </c>
      <c r="C658" s="721" t="s">
        <v>615</v>
      </c>
      <c r="D658" s="721" t="s">
        <v>2840</v>
      </c>
      <c r="E658" s="721">
        <v>33</v>
      </c>
      <c r="F658" s="721">
        <v>1</v>
      </c>
      <c r="G658" s="722" t="s">
        <v>4175</v>
      </c>
      <c r="H658" s="722">
        <v>7010192</v>
      </c>
      <c r="I658" s="724">
        <v>44216</v>
      </c>
      <c r="K658" s="722">
        <v>2730</v>
      </c>
      <c r="N658" s="722" t="str">
        <f t="shared" si="10"/>
        <v>F133310109581</v>
      </c>
    </row>
    <row r="659" spans="1:14" x14ac:dyDescent="0.15">
      <c r="A659" s="723" t="s">
        <v>4176</v>
      </c>
      <c r="B659" s="720" t="s">
        <v>2869</v>
      </c>
      <c r="C659" s="721" t="s">
        <v>622</v>
      </c>
      <c r="D659" s="721" t="s">
        <v>2840</v>
      </c>
      <c r="E659" s="721">
        <v>33</v>
      </c>
      <c r="F659" s="721">
        <v>1</v>
      </c>
      <c r="G659" s="722" t="s">
        <v>4177</v>
      </c>
      <c r="H659" s="722">
        <v>7038516</v>
      </c>
      <c r="I659" s="724">
        <v>44216</v>
      </c>
      <c r="K659" s="722">
        <v>2731</v>
      </c>
      <c r="N659" s="722" t="str">
        <f t="shared" si="10"/>
        <v>F133310109590</v>
      </c>
    </row>
    <row r="660" spans="1:14" x14ac:dyDescent="0.15">
      <c r="A660" s="723" t="s">
        <v>4178</v>
      </c>
      <c r="B660" s="720" t="s">
        <v>2869</v>
      </c>
      <c r="C660" s="721" t="s">
        <v>616</v>
      </c>
      <c r="D660" s="721" t="s">
        <v>2840</v>
      </c>
      <c r="E660" s="721">
        <v>33</v>
      </c>
      <c r="F660" s="721">
        <v>1</v>
      </c>
      <c r="G660" s="722" t="s">
        <v>4179</v>
      </c>
      <c r="H660" s="722">
        <v>7010193</v>
      </c>
      <c r="I660" s="724">
        <v>44216</v>
      </c>
      <c r="K660" s="722">
        <v>2732</v>
      </c>
      <c r="N660" s="722" t="str">
        <f t="shared" si="10"/>
        <v>F133310109607</v>
      </c>
    </row>
    <row r="661" spans="1:14" x14ac:dyDescent="0.15">
      <c r="A661" s="723" t="s">
        <v>4180</v>
      </c>
      <c r="B661" s="720" t="s">
        <v>2869</v>
      </c>
      <c r="C661" s="721" t="s">
        <v>621</v>
      </c>
      <c r="D661" s="721" t="s">
        <v>2840</v>
      </c>
      <c r="E661" s="721">
        <v>33</v>
      </c>
      <c r="F661" s="721">
        <v>1</v>
      </c>
      <c r="G661" s="722" t="s">
        <v>4181</v>
      </c>
      <c r="H661" s="722">
        <v>7038501</v>
      </c>
      <c r="I661" s="724">
        <v>44216</v>
      </c>
      <c r="K661" s="722">
        <v>2733</v>
      </c>
      <c r="N661" s="722" t="str">
        <f t="shared" si="10"/>
        <v>F133310109616</v>
      </c>
    </row>
    <row r="662" spans="1:14" x14ac:dyDescent="0.15">
      <c r="A662" s="723" t="s">
        <v>4182</v>
      </c>
      <c r="B662" s="720" t="s">
        <v>2869</v>
      </c>
      <c r="C662" s="721" t="s">
        <v>619</v>
      </c>
      <c r="D662" s="721" t="s">
        <v>2840</v>
      </c>
      <c r="E662" s="721">
        <v>33</v>
      </c>
      <c r="F662" s="721">
        <v>1</v>
      </c>
      <c r="G662" s="722" t="s">
        <v>4183</v>
      </c>
      <c r="H662" s="722">
        <v>7128505</v>
      </c>
      <c r="I662" s="724">
        <v>44216</v>
      </c>
      <c r="K662" s="722">
        <v>2734</v>
      </c>
      <c r="N662" s="722" t="str">
        <f t="shared" si="10"/>
        <v>F133310109625</v>
      </c>
    </row>
    <row r="663" spans="1:14" x14ac:dyDescent="0.15">
      <c r="A663" s="723" t="s">
        <v>4184</v>
      </c>
      <c r="B663" s="720" t="s">
        <v>2869</v>
      </c>
      <c r="C663" s="721" t="s">
        <v>612</v>
      </c>
      <c r="D663" s="721" t="s">
        <v>2840</v>
      </c>
      <c r="E663" s="721">
        <v>33</v>
      </c>
      <c r="F663" s="721">
        <v>1</v>
      </c>
      <c r="G663" s="722" t="s">
        <v>4185</v>
      </c>
      <c r="H663" s="722">
        <v>7108511</v>
      </c>
      <c r="I663" s="724">
        <v>44216</v>
      </c>
      <c r="K663" s="722">
        <v>2735</v>
      </c>
      <c r="N663" s="722" t="str">
        <f t="shared" si="10"/>
        <v>F133310109634</v>
      </c>
    </row>
    <row r="664" spans="1:14" x14ac:dyDescent="0.15">
      <c r="A664" s="723" t="s">
        <v>4186</v>
      </c>
      <c r="B664" s="720" t="s">
        <v>2869</v>
      </c>
      <c r="C664" s="721" t="s">
        <v>623</v>
      </c>
      <c r="D664" s="721" t="s">
        <v>2840</v>
      </c>
      <c r="E664" s="721">
        <v>33</v>
      </c>
      <c r="F664" s="721">
        <v>1</v>
      </c>
      <c r="G664" s="722" t="s">
        <v>4187</v>
      </c>
      <c r="H664" s="722">
        <v>7010197</v>
      </c>
      <c r="I664" s="724">
        <v>44216</v>
      </c>
      <c r="K664" s="722">
        <v>2736</v>
      </c>
      <c r="N664" s="722" t="str">
        <f t="shared" si="10"/>
        <v>F133310109643</v>
      </c>
    </row>
    <row r="665" spans="1:14" x14ac:dyDescent="0.15">
      <c r="A665" s="723" t="s">
        <v>4188</v>
      </c>
      <c r="B665" s="720" t="s">
        <v>2869</v>
      </c>
      <c r="C665" s="721" t="s">
        <v>617</v>
      </c>
      <c r="D665" s="721" t="s">
        <v>2840</v>
      </c>
      <c r="E665" s="721">
        <v>33</v>
      </c>
      <c r="F665" s="721">
        <v>1</v>
      </c>
      <c r="G665" s="722" t="s">
        <v>4189</v>
      </c>
      <c r="H665" s="722">
        <v>7090863</v>
      </c>
      <c r="I665" s="724">
        <v>44216</v>
      </c>
      <c r="K665" s="722">
        <v>2737</v>
      </c>
      <c r="N665" s="722" t="str">
        <f t="shared" si="10"/>
        <v>F133310109652</v>
      </c>
    </row>
    <row r="666" spans="1:14" x14ac:dyDescent="0.15">
      <c r="A666" s="723" t="s">
        <v>4190</v>
      </c>
      <c r="B666" s="720" t="s">
        <v>2869</v>
      </c>
      <c r="C666" s="721" t="s">
        <v>625</v>
      </c>
      <c r="D666" s="721" t="s">
        <v>2840</v>
      </c>
      <c r="E666" s="721">
        <v>33</v>
      </c>
      <c r="F666" s="721">
        <v>1</v>
      </c>
      <c r="G666" s="722" t="s">
        <v>4191</v>
      </c>
      <c r="H666" s="722">
        <v>7088511</v>
      </c>
      <c r="I666" s="724">
        <v>44216</v>
      </c>
      <c r="K666" s="722">
        <v>2743</v>
      </c>
      <c r="N666" s="722" t="str">
        <f t="shared" si="10"/>
        <v>F133310109670</v>
      </c>
    </row>
    <row r="667" spans="1:14" x14ac:dyDescent="0.15">
      <c r="A667" s="723" t="s">
        <v>4192</v>
      </c>
      <c r="B667" s="720" t="s">
        <v>2839</v>
      </c>
      <c r="C667" s="721" t="s">
        <v>66</v>
      </c>
      <c r="D667" s="721" t="s">
        <v>2840</v>
      </c>
      <c r="E667" s="721">
        <v>34</v>
      </c>
      <c r="F667" s="721">
        <v>1</v>
      </c>
      <c r="G667" s="722" t="s">
        <v>4193</v>
      </c>
      <c r="H667" s="722">
        <v>7300053</v>
      </c>
      <c r="I667" s="724">
        <v>44216</v>
      </c>
      <c r="K667" s="722">
        <v>336</v>
      </c>
      <c r="N667" s="722" t="str">
        <f t="shared" si="10"/>
        <v>F134110109780</v>
      </c>
    </row>
    <row r="668" spans="1:14" x14ac:dyDescent="0.15">
      <c r="A668" s="723" t="s">
        <v>4194</v>
      </c>
      <c r="B668" s="720" t="s">
        <v>2855</v>
      </c>
      <c r="C668" s="721" t="s">
        <v>147</v>
      </c>
      <c r="D668" s="721" t="s">
        <v>2840</v>
      </c>
      <c r="E668" s="721">
        <v>34</v>
      </c>
      <c r="F668" s="721">
        <v>1</v>
      </c>
      <c r="G668" s="722" t="s">
        <v>4195</v>
      </c>
      <c r="H668" s="722">
        <v>7348558</v>
      </c>
      <c r="I668" s="724">
        <v>44216</v>
      </c>
      <c r="K668" s="722">
        <v>1282</v>
      </c>
      <c r="N668" s="722" t="str">
        <f t="shared" si="10"/>
        <v>F134210109797</v>
      </c>
    </row>
    <row r="669" spans="1:14" x14ac:dyDescent="0.15">
      <c r="A669" s="723" t="s">
        <v>4196</v>
      </c>
      <c r="B669" s="720" t="s">
        <v>2855</v>
      </c>
      <c r="C669" s="721" t="s">
        <v>146</v>
      </c>
      <c r="D669" s="721" t="s">
        <v>2840</v>
      </c>
      <c r="E669" s="721">
        <v>34</v>
      </c>
      <c r="F669" s="721">
        <v>1</v>
      </c>
      <c r="G669" s="722" t="s">
        <v>4197</v>
      </c>
      <c r="H669" s="722">
        <v>7228506</v>
      </c>
      <c r="I669" s="724">
        <v>44216</v>
      </c>
      <c r="K669" s="722">
        <v>1283</v>
      </c>
      <c r="N669" s="722" t="str">
        <f t="shared" si="10"/>
        <v>F134210109804</v>
      </c>
    </row>
    <row r="670" spans="1:14" x14ac:dyDescent="0.15">
      <c r="A670" s="723" t="s">
        <v>4198</v>
      </c>
      <c r="B670" s="720" t="s">
        <v>2855</v>
      </c>
      <c r="C670" s="721" t="s">
        <v>148</v>
      </c>
      <c r="D670" s="721" t="s">
        <v>2840</v>
      </c>
      <c r="E670" s="721">
        <v>34</v>
      </c>
      <c r="F670" s="721">
        <v>1</v>
      </c>
      <c r="G670" s="722" t="s">
        <v>4199</v>
      </c>
      <c r="H670" s="722">
        <v>7313194</v>
      </c>
      <c r="I670" s="724">
        <v>44216</v>
      </c>
      <c r="K670" s="722">
        <v>1287</v>
      </c>
      <c r="N670" s="722" t="str">
        <f t="shared" si="10"/>
        <v>F134210109813</v>
      </c>
    </row>
    <row r="671" spans="1:14" x14ac:dyDescent="0.15">
      <c r="A671" s="723" t="s">
        <v>4200</v>
      </c>
      <c r="B671" s="720" t="s">
        <v>2855</v>
      </c>
      <c r="C671" s="721" t="s">
        <v>149</v>
      </c>
      <c r="D671" s="721" t="s">
        <v>2840</v>
      </c>
      <c r="E671" s="721">
        <v>34</v>
      </c>
      <c r="F671" s="721">
        <v>1</v>
      </c>
      <c r="G671" s="722" t="s">
        <v>4201</v>
      </c>
      <c r="H671" s="722">
        <v>7210964</v>
      </c>
      <c r="I671" s="724">
        <v>44216</v>
      </c>
      <c r="K671" s="722">
        <v>1295</v>
      </c>
      <c r="N671" s="722" t="str">
        <f t="shared" si="10"/>
        <v>F134210109822</v>
      </c>
    </row>
    <row r="672" spans="1:14" x14ac:dyDescent="0.15">
      <c r="A672" s="723" t="s">
        <v>4205</v>
      </c>
      <c r="B672" s="720" t="s">
        <v>2869</v>
      </c>
      <c r="C672" s="721" t="s">
        <v>626</v>
      </c>
      <c r="D672" s="721" t="s">
        <v>2840</v>
      </c>
      <c r="E672" s="721">
        <v>34</v>
      </c>
      <c r="F672" s="721">
        <v>1</v>
      </c>
      <c r="G672" s="722" t="s">
        <v>4206</v>
      </c>
      <c r="H672" s="722">
        <v>7300016</v>
      </c>
      <c r="I672" s="724">
        <v>44216</v>
      </c>
      <c r="K672" s="722">
        <v>2744</v>
      </c>
      <c r="N672" s="722" t="str">
        <f t="shared" si="10"/>
        <v>F134310109839</v>
      </c>
    </row>
    <row r="673" spans="1:14" x14ac:dyDescent="0.15">
      <c r="A673" s="723" t="s">
        <v>4207</v>
      </c>
      <c r="B673" s="720" t="s">
        <v>2869</v>
      </c>
      <c r="C673" s="721" t="s">
        <v>629</v>
      </c>
      <c r="D673" s="721" t="s">
        <v>2840</v>
      </c>
      <c r="E673" s="721">
        <v>34</v>
      </c>
      <c r="F673" s="721">
        <v>1</v>
      </c>
      <c r="G673" s="722" t="s">
        <v>4208</v>
      </c>
      <c r="H673" s="722">
        <v>7310138</v>
      </c>
      <c r="I673" s="724">
        <v>44216</v>
      </c>
      <c r="K673" s="722">
        <v>2745</v>
      </c>
      <c r="N673" s="722" t="str">
        <f t="shared" si="10"/>
        <v>F134310109848</v>
      </c>
    </row>
    <row r="674" spans="1:14" x14ac:dyDescent="0.15">
      <c r="A674" s="723" t="s">
        <v>4209</v>
      </c>
      <c r="B674" s="720" t="s">
        <v>2869</v>
      </c>
      <c r="C674" s="721" t="s">
        <v>630</v>
      </c>
      <c r="D674" s="721" t="s">
        <v>2840</v>
      </c>
      <c r="E674" s="721">
        <v>34</v>
      </c>
      <c r="F674" s="721">
        <v>1</v>
      </c>
      <c r="G674" s="722" t="s">
        <v>4210</v>
      </c>
      <c r="H674" s="722">
        <v>7315193</v>
      </c>
      <c r="I674" s="724">
        <v>44216</v>
      </c>
      <c r="K674" s="722">
        <v>2746</v>
      </c>
      <c r="N674" s="722" t="str">
        <f t="shared" si="10"/>
        <v>F134310109857</v>
      </c>
    </row>
    <row r="675" spans="1:14" x14ac:dyDescent="0.15">
      <c r="A675" s="723" t="s">
        <v>4211</v>
      </c>
      <c r="B675" s="720" t="s">
        <v>2869</v>
      </c>
      <c r="C675" s="721" t="s">
        <v>633</v>
      </c>
      <c r="D675" s="721" t="s">
        <v>2840</v>
      </c>
      <c r="E675" s="721">
        <v>34</v>
      </c>
      <c r="F675" s="721">
        <v>1</v>
      </c>
      <c r="G675" s="722" t="s">
        <v>4212</v>
      </c>
      <c r="H675" s="722">
        <v>7313195</v>
      </c>
      <c r="I675" s="724">
        <v>44216</v>
      </c>
      <c r="K675" s="722">
        <v>2747</v>
      </c>
      <c r="N675" s="722" t="str">
        <f t="shared" si="10"/>
        <v>F134310109866</v>
      </c>
    </row>
    <row r="676" spans="1:14" x14ac:dyDescent="0.15">
      <c r="A676" s="723" t="s">
        <v>4213</v>
      </c>
      <c r="B676" s="720" t="s">
        <v>2869</v>
      </c>
      <c r="C676" s="721" t="s">
        <v>634</v>
      </c>
      <c r="D676" s="721" t="s">
        <v>2840</v>
      </c>
      <c r="E676" s="721">
        <v>34</v>
      </c>
      <c r="F676" s="721">
        <v>1</v>
      </c>
      <c r="G676" s="722" t="s">
        <v>4214</v>
      </c>
      <c r="H676" s="722">
        <v>7320063</v>
      </c>
      <c r="I676" s="724">
        <v>44216</v>
      </c>
      <c r="K676" s="722">
        <v>2748</v>
      </c>
      <c r="N676" s="722" t="str">
        <f t="shared" si="10"/>
        <v>F134310109875</v>
      </c>
    </row>
    <row r="677" spans="1:14" x14ac:dyDescent="0.15">
      <c r="A677" s="723" t="s">
        <v>4215</v>
      </c>
      <c r="B677" s="720" t="s">
        <v>2869</v>
      </c>
      <c r="C677" s="721" t="s">
        <v>632</v>
      </c>
      <c r="D677" s="721" t="s">
        <v>2840</v>
      </c>
      <c r="E677" s="721">
        <v>34</v>
      </c>
      <c r="F677" s="721">
        <v>1</v>
      </c>
      <c r="G677" s="722" t="s">
        <v>4216</v>
      </c>
      <c r="H677" s="722">
        <v>7390321</v>
      </c>
      <c r="I677" s="724">
        <v>44216</v>
      </c>
      <c r="K677" s="722">
        <v>2749</v>
      </c>
      <c r="N677" s="722" t="str">
        <f t="shared" si="10"/>
        <v>F134310109884</v>
      </c>
    </row>
    <row r="678" spans="1:14" x14ac:dyDescent="0.15">
      <c r="A678" s="723" t="s">
        <v>4217</v>
      </c>
      <c r="B678" s="720" t="s">
        <v>2869</v>
      </c>
      <c r="C678" s="721" t="s">
        <v>2769</v>
      </c>
      <c r="D678" s="721" t="s">
        <v>2840</v>
      </c>
      <c r="E678" s="721">
        <v>34</v>
      </c>
      <c r="F678" s="721">
        <v>1</v>
      </c>
      <c r="G678" s="722" t="s">
        <v>4218</v>
      </c>
      <c r="H678" s="722">
        <v>7310222</v>
      </c>
      <c r="I678" s="724">
        <v>44216</v>
      </c>
      <c r="K678" s="722">
        <v>2750</v>
      </c>
      <c r="N678" s="722" t="str">
        <f t="shared" si="10"/>
        <v>F134310109893</v>
      </c>
    </row>
    <row r="679" spans="1:14" x14ac:dyDescent="0.15">
      <c r="A679" s="723" t="s">
        <v>4219</v>
      </c>
      <c r="B679" s="720" t="s">
        <v>2869</v>
      </c>
      <c r="C679" s="721" t="s">
        <v>639</v>
      </c>
      <c r="D679" s="721" t="s">
        <v>2840</v>
      </c>
      <c r="E679" s="721">
        <v>34</v>
      </c>
      <c r="F679" s="721">
        <v>1</v>
      </c>
      <c r="G679" s="722" t="s">
        <v>4220</v>
      </c>
      <c r="H679" s="722">
        <v>7310153</v>
      </c>
      <c r="I679" s="724">
        <v>44216</v>
      </c>
      <c r="K679" s="722">
        <v>2751</v>
      </c>
      <c r="N679" s="722" t="str">
        <f t="shared" si="10"/>
        <v>F134310109900</v>
      </c>
    </row>
    <row r="680" spans="1:14" x14ac:dyDescent="0.15">
      <c r="A680" s="723" t="s">
        <v>4221</v>
      </c>
      <c r="B680" s="720" t="s">
        <v>2869</v>
      </c>
      <c r="C680" s="721" t="s">
        <v>637</v>
      </c>
      <c r="D680" s="721" t="s">
        <v>2840</v>
      </c>
      <c r="E680" s="721">
        <v>34</v>
      </c>
      <c r="F680" s="721">
        <v>1</v>
      </c>
      <c r="G680" s="722" t="s">
        <v>4222</v>
      </c>
      <c r="H680" s="722">
        <v>7290292</v>
      </c>
      <c r="I680" s="724">
        <v>44216</v>
      </c>
      <c r="K680" s="722">
        <v>2752</v>
      </c>
      <c r="N680" s="722" t="str">
        <f t="shared" si="10"/>
        <v>F134310109919</v>
      </c>
    </row>
    <row r="681" spans="1:14" x14ac:dyDescent="0.15">
      <c r="A681" s="723" t="s">
        <v>4223</v>
      </c>
      <c r="B681" s="720" t="s">
        <v>2869</v>
      </c>
      <c r="C681" s="721" t="s">
        <v>628</v>
      </c>
      <c r="D681" s="721" t="s">
        <v>2840</v>
      </c>
      <c r="E681" s="721">
        <v>34</v>
      </c>
      <c r="F681" s="721">
        <v>1</v>
      </c>
      <c r="G681" s="722" t="s">
        <v>4224</v>
      </c>
      <c r="H681" s="722">
        <v>7328509</v>
      </c>
      <c r="I681" s="724">
        <v>44216</v>
      </c>
      <c r="K681" s="722">
        <v>2753</v>
      </c>
      <c r="N681" s="722" t="str">
        <f t="shared" si="10"/>
        <v>F134310109928</v>
      </c>
    </row>
    <row r="682" spans="1:14" x14ac:dyDescent="0.15">
      <c r="A682" s="723" t="s">
        <v>4225</v>
      </c>
      <c r="B682" s="720" t="s">
        <v>2869</v>
      </c>
      <c r="C682" s="721" t="s">
        <v>638</v>
      </c>
      <c r="D682" s="721" t="s">
        <v>2840</v>
      </c>
      <c r="E682" s="721">
        <v>34</v>
      </c>
      <c r="F682" s="721">
        <v>1</v>
      </c>
      <c r="G682" s="722" t="s">
        <v>4226</v>
      </c>
      <c r="H682" s="722">
        <v>7200001</v>
      </c>
      <c r="I682" s="724">
        <v>44216</v>
      </c>
      <c r="K682" s="722">
        <v>2754</v>
      </c>
      <c r="N682" s="722" t="str">
        <f t="shared" si="10"/>
        <v>F134310109937</v>
      </c>
    </row>
    <row r="683" spans="1:14" x14ac:dyDescent="0.15">
      <c r="A683" s="723" t="s">
        <v>4227</v>
      </c>
      <c r="B683" s="720" t="s">
        <v>2869</v>
      </c>
      <c r="C683" s="721" t="s">
        <v>636</v>
      </c>
      <c r="D683" s="721" t="s">
        <v>2840</v>
      </c>
      <c r="E683" s="721">
        <v>34</v>
      </c>
      <c r="F683" s="721">
        <v>1</v>
      </c>
      <c r="G683" s="722" t="s">
        <v>4228</v>
      </c>
      <c r="H683" s="722">
        <v>7370182</v>
      </c>
      <c r="I683" s="724">
        <v>44216</v>
      </c>
      <c r="K683" s="722">
        <v>2755</v>
      </c>
      <c r="N683" s="722" t="str">
        <f t="shared" si="10"/>
        <v>F134310109946</v>
      </c>
    </row>
    <row r="684" spans="1:14" x14ac:dyDescent="0.15">
      <c r="A684" s="723" t="s">
        <v>4229</v>
      </c>
      <c r="B684" s="720" t="s">
        <v>2869</v>
      </c>
      <c r="C684" s="721" t="s">
        <v>631</v>
      </c>
      <c r="D684" s="721" t="s">
        <v>2840</v>
      </c>
      <c r="E684" s="721">
        <v>34</v>
      </c>
      <c r="F684" s="721">
        <v>1</v>
      </c>
      <c r="G684" s="722" t="s">
        <v>4230</v>
      </c>
      <c r="H684" s="722">
        <v>7392695</v>
      </c>
      <c r="I684" s="724">
        <v>44216</v>
      </c>
      <c r="K684" s="722">
        <v>2756</v>
      </c>
      <c r="N684" s="722" t="str">
        <f t="shared" si="10"/>
        <v>F134310109955</v>
      </c>
    </row>
    <row r="685" spans="1:14" x14ac:dyDescent="0.15">
      <c r="A685" s="723" t="s">
        <v>4231</v>
      </c>
      <c r="B685" s="720" t="s">
        <v>2869</v>
      </c>
      <c r="C685" s="721" t="s">
        <v>627</v>
      </c>
      <c r="D685" s="721" t="s">
        <v>2840</v>
      </c>
      <c r="E685" s="721">
        <v>34</v>
      </c>
      <c r="F685" s="721">
        <v>1</v>
      </c>
      <c r="G685" s="722" t="s">
        <v>4232</v>
      </c>
      <c r="H685" s="722">
        <v>7380052</v>
      </c>
      <c r="I685" s="724">
        <v>44216</v>
      </c>
      <c r="K685" s="722">
        <v>2757</v>
      </c>
      <c r="N685" s="722" t="str">
        <f t="shared" si="10"/>
        <v>F134310109964</v>
      </c>
    </row>
    <row r="686" spans="1:14" x14ac:dyDescent="0.15">
      <c r="A686" s="723" t="s">
        <v>4233</v>
      </c>
      <c r="B686" s="720" t="s">
        <v>2869</v>
      </c>
      <c r="C686" s="721" t="s">
        <v>635</v>
      </c>
      <c r="D686" s="721" t="s">
        <v>2840</v>
      </c>
      <c r="E686" s="721">
        <v>34</v>
      </c>
      <c r="F686" s="721">
        <v>1</v>
      </c>
      <c r="G686" s="722" t="s">
        <v>4234</v>
      </c>
      <c r="H686" s="722">
        <v>7340014</v>
      </c>
      <c r="I686" s="724">
        <v>44216</v>
      </c>
      <c r="K686" s="722">
        <v>2759</v>
      </c>
      <c r="N686" s="722" t="str">
        <f t="shared" si="10"/>
        <v>F134310109973</v>
      </c>
    </row>
    <row r="687" spans="1:14" x14ac:dyDescent="0.15">
      <c r="A687" s="723" t="s">
        <v>4235</v>
      </c>
      <c r="B687" s="720" t="s">
        <v>2839</v>
      </c>
      <c r="C687" s="721" t="s">
        <v>67</v>
      </c>
      <c r="D687" s="721" t="s">
        <v>2840</v>
      </c>
      <c r="E687" s="721">
        <v>35</v>
      </c>
      <c r="F687" s="721">
        <v>1</v>
      </c>
      <c r="G687" s="722" t="s">
        <v>4236</v>
      </c>
      <c r="H687" s="722">
        <v>7538511</v>
      </c>
      <c r="I687" s="724">
        <v>44216</v>
      </c>
      <c r="K687" s="722">
        <v>340</v>
      </c>
      <c r="N687" s="722" t="str">
        <f t="shared" si="10"/>
        <v>F135110110054</v>
      </c>
    </row>
    <row r="688" spans="1:14" x14ac:dyDescent="0.15">
      <c r="A688" s="723" t="s">
        <v>4237</v>
      </c>
      <c r="B688" s="720" t="s">
        <v>2855</v>
      </c>
      <c r="C688" s="721" t="s">
        <v>150</v>
      </c>
      <c r="D688" s="721" t="s">
        <v>2840</v>
      </c>
      <c r="E688" s="721">
        <v>35</v>
      </c>
      <c r="F688" s="721">
        <v>1</v>
      </c>
      <c r="G688" s="722" t="s">
        <v>4238</v>
      </c>
      <c r="H688" s="722">
        <v>7510831</v>
      </c>
      <c r="I688" s="724">
        <v>44216</v>
      </c>
      <c r="K688" s="722">
        <v>1288</v>
      </c>
      <c r="N688" s="722" t="str">
        <f t="shared" si="10"/>
        <v>F135210110061</v>
      </c>
    </row>
    <row r="689" spans="1:14" x14ac:dyDescent="0.15">
      <c r="A689" s="723" t="s">
        <v>4239</v>
      </c>
      <c r="B689" s="720" t="s">
        <v>2855</v>
      </c>
      <c r="C689" s="721" t="s">
        <v>151</v>
      </c>
      <c r="D689" s="721" t="s">
        <v>2840</v>
      </c>
      <c r="E689" s="721">
        <v>35</v>
      </c>
      <c r="F689" s="721">
        <v>1</v>
      </c>
      <c r="G689" s="722" t="s">
        <v>4240</v>
      </c>
      <c r="H689" s="722">
        <v>7538502</v>
      </c>
      <c r="I689" s="724">
        <v>44216</v>
      </c>
      <c r="K689" s="722">
        <v>1292</v>
      </c>
      <c r="N689" s="722" t="str">
        <f t="shared" si="10"/>
        <v>F135210110070</v>
      </c>
    </row>
    <row r="690" spans="1:14" x14ac:dyDescent="0.15">
      <c r="A690" s="723" t="s">
        <v>4241</v>
      </c>
      <c r="B690" s="720" t="s">
        <v>2855</v>
      </c>
      <c r="C690" s="721" t="s">
        <v>2346</v>
      </c>
      <c r="D690" s="721" t="s">
        <v>2840</v>
      </c>
      <c r="E690" s="721">
        <v>35</v>
      </c>
      <c r="F690" s="721">
        <v>1</v>
      </c>
      <c r="G690" s="722" t="s">
        <v>4242</v>
      </c>
      <c r="H690" s="722">
        <v>7560884</v>
      </c>
      <c r="I690" s="724">
        <v>44216</v>
      </c>
      <c r="K690" s="722">
        <v>1293</v>
      </c>
      <c r="N690" s="722" t="str">
        <f t="shared" si="10"/>
        <v>F135210110089</v>
      </c>
    </row>
    <row r="691" spans="1:14" x14ac:dyDescent="0.15">
      <c r="A691" s="723" t="s">
        <v>4243</v>
      </c>
      <c r="B691" s="720" t="s">
        <v>2869</v>
      </c>
      <c r="C691" s="721" t="s">
        <v>643</v>
      </c>
      <c r="D691" s="721" t="s">
        <v>2840</v>
      </c>
      <c r="E691" s="721">
        <v>35</v>
      </c>
      <c r="F691" s="721">
        <v>1</v>
      </c>
      <c r="G691" s="722" t="s">
        <v>4244</v>
      </c>
      <c r="H691" s="722">
        <v>7508511</v>
      </c>
      <c r="I691" s="724">
        <v>44216</v>
      </c>
      <c r="K691" s="722">
        <v>2764</v>
      </c>
      <c r="N691" s="722" t="str">
        <f t="shared" si="10"/>
        <v>F135310110096</v>
      </c>
    </row>
    <row r="692" spans="1:14" x14ac:dyDescent="0.15">
      <c r="A692" s="723" t="s">
        <v>4245</v>
      </c>
      <c r="B692" s="720" t="s">
        <v>2869</v>
      </c>
      <c r="C692" s="721" t="s">
        <v>642</v>
      </c>
      <c r="D692" s="721" t="s">
        <v>2840</v>
      </c>
      <c r="E692" s="721">
        <v>35</v>
      </c>
      <c r="F692" s="721">
        <v>1</v>
      </c>
      <c r="G692" s="722" t="s">
        <v>4246</v>
      </c>
      <c r="H692" s="722">
        <v>7458566</v>
      </c>
      <c r="I692" s="724">
        <v>44216</v>
      </c>
      <c r="K692" s="722">
        <v>2765</v>
      </c>
      <c r="N692" s="722" t="str">
        <f t="shared" si="10"/>
        <v>F135310110103</v>
      </c>
    </row>
    <row r="693" spans="1:14" x14ac:dyDescent="0.15">
      <c r="A693" s="723" t="s">
        <v>4247</v>
      </c>
      <c r="B693" s="720" t="s">
        <v>2869</v>
      </c>
      <c r="C693" s="721" t="s">
        <v>641</v>
      </c>
      <c r="D693" s="721" t="s">
        <v>2840</v>
      </c>
      <c r="E693" s="721">
        <v>35</v>
      </c>
      <c r="F693" s="721">
        <v>1</v>
      </c>
      <c r="G693" s="722" t="s">
        <v>4248</v>
      </c>
      <c r="H693" s="722">
        <v>7510807</v>
      </c>
      <c r="I693" s="724">
        <v>44216</v>
      </c>
      <c r="K693" s="722">
        <v>2766</v>
      </c>
      <c r="N693" s="722" t="str">
        <f t="shared" si="10"/>
        <v>F135310110112</v>
      </c>
    </row>
    <row r="694" spans="1:14" x14ac:dyDescent="0.15">
      <c r="A694" s="723" t="s">
        <v>4249</v>
      </c>
      <c r="B694" s="720" t="s">
        <v>2869</v>
      </c>
      <c r="C694" s="721" t="s">
        <v>2770</v>
      </c>
      <c r="D694" s="721" t="s">
        <v>2840</v>
      </c>
      <c r="E694" s="721">
        <v>35</v>
      </c>
      <c r="F694" s="721">
        <v>1</v>
      </c>
      <c r="G694" s="722" t="s">
        <v>4250</v>
      </c>
      <c r="H694" s="722">
        <v>7588585</v>
      </c>
      <c r="I694" s="724">
        <v>44216</v>
      </c>
      <c r="K694" s="722">
        <v>2768</v>
      </c>
      <c r="N694" s="722" t="str">
        <f t="shared" si="10"/>
        <v>F135310110121</v>
      </c>
    </row>
    <row r="695" spans="1:14" x14ac:dyDescent="0.15">
      <c r="A695" s="723" t="s">
        <v>4251</v>
      </c>
      <c r="B695" s="720" t="s">
        <v>2869</v>
      </c>
      <c r="C695" s="721" t="s">
        <v>640</v>
      </c>
      <c r="D695" s="721" t="s">
        <v>2840</v>
      </c>
      <c r="E695" s="721">
        <v>35</v>
      </c>
      <c r="F695" s="721">
        <v>1</v>
      </c>
      <c r="G695" s="722" t="s">
        <v>4252</v>
      </c>
      <c r="H695" s="722">
        <v>7550805</v>
      </c>
      <c r="I695" s="724">
        <v>44216</v>
      </c>
      <c r="K695" s="722">
        <v>2769</v>
      </c>
      <c r="N695" s="722" t="str">
        <f t="shared" si="10"/>
        <v>F135310110130</v>
      </c>
    </row>
    <row r="696" spans="1:14" x14ac:dyDescent="0.15">
      <c r="A696" s="723" t="s">
        <v>4253</v>
      </c>
      <c r="B696" s="720" t="s">
        <v>2869</v>
      </c>
      <c r="C696" s="721" t="s">
        <v>644</v>
      </c>
      <c r="D696" s="721" t="s">
        <v>2840</v>
      </c>
      <c r="E696" s="721">
        <v>35</v>
      </c>
      <c r="F696" s="721">
        <v>1</v>
      </c>
      <c r="G696" s="722" t="s">
        <v>4254</v>
      </c>
      <c r="H696" s="722">
        <v>7540032</v>
      </c>
      <c r="I696" s="724">
        <v>44216</v>
      </c>
      <c r="K696" s="722">
        <v>2770</v>
      </c>
      <c r="N696" s="722" t="str">
        <f t="shared" si="10"/>
        <v>F135310110149</v>
      </c>
    </row>
    <row r="697" spans="1:14" x14ac:dyDescent="0.15">
      <c r="A697" s="723" t="s">
        <v>4255</v>
      </c>
      <c r="B697" s="720" t="s">
        <v>2839</v>
      </c>
      <c r="C697" s="721" t="s">
        <v>68</v>
      </c>
      <c r="D697" s="721" t="s">
        <v>2840</v>
      </c>
      <c r="E697" s="721">
        <v>36</v>
      </c>
      <c r="F697" s="721">
        <v>1</v>
      </c>
      <c r="G697" s="722" t="s">
        <v>4256</v>
      </c>
      <c r="H697" s="722">
        <v>7708501</v>
      </c>
      <c r="I697" s="724">
        <v>44216</v>
      </c>
      <c r="K697" s="722">
        <v>344</v>
      </c>
      <c r="N697" s="722" t="str">
        <f t="shared" si="10"/>
        <v>F136110110231</v>
      </c>
    </row>
    <row r="698" spans="1:14" x14ac:dyDescent="0.15">
      <c r="A698" s="723" t="s">
        <v>4257</v>
      </c>
      <c r="B698" s="720" t="s">
        <v>2839</v>
      </c>
      <c r="C698" s="721" t="s">
        <v>69</v>
      </c>
      <c r="D698" s="721" t="s">
        <v>2840</v>
      </c>
      <c r="E698" s="721">
        <v>36</v>
      </c>
      <c r="F698" s="721">
        <v>1</v>
      </c>
      <c r="G698" s="722" t="s">
        <v>4258</v>
      </c>
      <c r="H698" s="722">
        <v>7728502</v>
      </c>
      <c r="I698" s="724">
        <v>44216</v>
      </c>
      <c r="K698" s="722">
        <v>476</v>
      </c>
      <c r="N698" s="722" t="str">
        <f t="shared" si="10"/>
        <v>F136110110240</v>
      </c>
    </row>
    <row r="699" spans="1:14" x14ac:dyDescent="0.15">
      <c r="A699" s="723" t="s">
        <v>4259</v>
      </c>
      <c r="B699" s="720" t="s">
        <v>2869</v>
      </c>
      <c r="C699" s="721" t="s">
        <v>645</v>
      </c>
      <c r="D699" s="721" t="s">
        <v>2840</v>
      </c>
      <c r="E699" s="721">
        <v>36</v>
      </c>
      <c r="F699" s="721">
        <v>1</v>
      </c>
      <c r="G699" s="722" t="s">
        <v>4260</v>
      </c>
      <c r="H699" s="722">
        <v>7711192</v>
      </c>
      <c r="I699" s="724">
        <v>44216</v>
      </c>
      <c r="K699" s="722">
        <v>2779</v>
      </c>
      <c r="N699" s="722" t="str">
        <f t="shared" si="10"/>
        <v>F136310110255</v>
      </c>
    </row>
    <row r="700" spans="1:14" x14ac:dyDescent="0.15">
      <c r="A700" s="723" t="s">
        <v>4261</v>
      </c>
      <c r="B700" s="720" t="s">
        <v>2869</v>
      </c>
      <c r="C700" s="721" t="s">
        <v>646</v>
      </c>
      <c r="D700" s="721" t="s">
        <v>2840</v>
      </c>
      <c r="E700" s="721">
        <v>36</v>
      </c>
      <c r="F700" s="721">
        <v>1</v>
      </c>
      <c r="G700" s="722" t="s">
        <v>4262</v>
      </c>
      <c r="H700" s="722">
        <v>7700832</v>
      </c>
      <c r="I700" s="724">
        <v>44216</v>
      </c>
      <c r="K700" s="722">
        <v>2780</v>
      </c>
      <c r="N700" s="722" t="str">
        <f t="shared" si="10"/>
        <v>F136310110264</v>
      </c>
    </row>
    <row r="701" spans="1:14" x14ac:dyDescent="0.15">
      <c r="A701" s="723" t="s">
        <v>4263</v>
      </c>
      <c r="B701" s="720" t="s">
        <v>2839</v>
      </c>
      <c r="C701" s="721" t="s">
        <v>70</v>
      </c>
      <c r="D701" s="721" t="s">
        <v>2840</v>
      </c>
      <c r="E701" s="721">
        <v>37</v>
      </c>
      <c r="F701" s="721">
        <v>1</v>
      </c>
      <c r="G701" s="722" t="s">
        <v>4264</v>
      </c>
      <c r="H701" s="722">
        <v>7608521</v>
      </c>
      <c r="I701" s="724">
        <v>44216</v>
      </c>
      <c r="K701" s="722">
        <v>516</v>
      </c>
      <c r="N701" s="722" t="str">
        <f t="shared" si="10"/>
        <v>F137110110310</v>
      </c>
    </row>
    <row r="702" spans="1:14" x14ac:dyDescent="0.15">
      <c r="A702" s="723" t="s">
        <v>4265</v>
      </c>
      <c r="B702" s="720" t="s">
        <v>2855</v>
      </c>
      <c r="C702" s="721" t="s">
        <v>152</v>
      </c>
      <c r="D702" s="721" t="s">
        <v>2840</v>
      </c>
      <c r="E702" s="721">
        <v>37</v>
      </c>
      <c r="F702" s="721">
        <v>1</v>
      </c>
      <c r="G702" s="722" t="s">
        <v>4266</v>
      </c>
      <c r="H702" s="722">
        <v>7610123</v>
      </c>
      <c r="I702" s="724">
        <v>44216</v>
      </c>
      <c r="K702" s="722">
        <v>1300</v>
      </c>
      <c r="N702" s="722" t="str">
        <f t="shared" si="10"/>
        <v>F137210110327</v>
      </c>
    </row>
    <row r="703" spans="1:14" x14ac:dyDescent="0.15">
      <c r="A703" s="723" t="s">
        <v>4267</v>
      </c>
      <c r="B703" s="720" t="s">
        <v>2869</v>
      </c>
      <c r="C703" s="721" t="s">
        <v>647</v>
      </c>
      <c r="D703" s="721" t="s">
        <v>2840</v>
      </c>
      <c r="E703" s="721">
        <v>37</v>
      </c>
      <c r="F703" s="721">
        <v>1</v>
      </c>
      <c r="G703" s="722" t="s">
        <v>4268</v>
      </c>
      <c r="H703" s="722">
        <v>7650013</v>
      </c>
      <c r="I703" s="724">
        <v>44216</v>
      </c>
      <c r="K703" s="722">
        <v>2790</v>
      </c>
      <c r="N703" s="722" t="str">
        <f t="shared" si="10"/>
        <v>F137310110334</v>
      </c>
    </row>
    <row r="704" spans="1:14" x14ac:dyDescent="0.15">
      <c r="A704" s="723" t="s">
        <v>4269</v>
      </c>
      <c r="B704" s="720" t="s">
        <v>2869</v>
      </c>
      <c r="C704" s="721" t="s">
        <v>648</v>
      </c>
      <c r="D704" s="721" t="s">
        <v>2840</v>
      </c>
      <c r="E704" s="721">
        <v>37</v>
      </c>
      <c r="F704" s="721">
        <v>1</v>
      </c>
      <c r="G704" s="722" t="s">
        <v>4270</v>
      </c>
      <c r="H704" s="722">
        <v>7610194</v>
      </c>
      <c r="I704" s="724">
        <v>44216</v>
      </c>
      <c r="K704" s="722">
        <v>2791</v>
      </c>
      <c r="N704" s="722" t="str">
        <f t="shared" si="10"/>
        <v>F137310110343</v>
      </c>
    </row>
    <row r="705" spans="1:14" x14ac:dyDescent="0.15">
      <c r="A705" s="723" t="s">
        <v>4271</v>
      </c>
      <c r="B705" s="720" t="s">
        <v>2839</v>
      </c>
      <c r="C705" s="721" t="s">
        <v>71</v>
      </c>
      <c r="D705" s="721" t="s">
        <v>2840</v>
      </c>
      <c r="E705" s="721">
        <v>38</v>
      </c>
      <c r="F705" s="721">
        <v>1</v>
      </c>
      <c r="G705" s="722" t="s">
        <v>4272</v>
      </c>
      <c r="H705" s="722">
        <v>7900825</v>
      </c>
      <c r="I705" s="724">
        <v>44216</v>
      </c>
      <c r="K705" s="722">
        <v>352</v>
      </c>
      <c r="N705" s="722" t="str">
        <f t="shared" si="10"/>
        <v>F138110110382</v>
      </c>
    </row>
    <row r="706" spans="1:14" x14ac:dyDescent="0.15">
      <c r="A706" s="723" t="s">
        <v>4273</v>
      </c>
      <c r="B706" s="720" t="s">
        <v>2855</v>
      </c>
      <c r="C706" s="721" t="s">
        <v>153</v>
      </c>
      <c r="D706" s="721" t="s">
        <v>2840</v>
      </c>
      <c r="E706" s="721">
        <v>38</v>
      </c>
      <c r="F706" s="721">
        <v>1</v>
      </c>
      <c r="G706" s="722" t="s">
        <v>4274</v>
      </c>
      <c r="H706" s="722">
        <v>7912101</v>
      </c>
      <c r="I706" s="724">
        <v>44216</v>
      </c>
      <c r="K706" s="722">
        <v>1305</v>
      </c>
      <c r="N706" s="722" t="str">
        <f t="shared" ref="N706:N769" si="11">A706</f>
        <v>F138210110399</v>
      </c>
    </row>
    <row r="707" spans="1:14" x14ac:dyDescent="0.15">
      <c r="A707" s="723" t="s">
        <v>4275</v>
      </c>
      <c r="B707" s="720" t="s">
        <v>2869</v>
      </c>
      <c r="C707" s="721" t="s">
        <v>650</v>
      </c>
      <c r="D707" s="721" t="s">
        <v>2840</v>
      </c>
      <c r="E707" s="721">
        <v>38</v>
      </c>
      <c r="F707" s="721">
        <v>1</v>
      </c>
      <c r="G707" s="722" t="s">
        <v>4276</v>
      </c>
      <c r="H707" s="722">
        <v>7900826</v>
      </c>
      <c r="I707" s="724">
        <v>44216</v>
      </c>
      <c r="K707" s="722">
        <v>2803</v>
      </c>
      <c r="N707" s="722" t="str">
        <f t="shared" si="11"/>
        <v>F138310110404</v>
      </c>
    </row>
    <row r="708" spans="1:14" x14ac:dyDescent="0.15">
      <c r="A708" s="723" t="s">
        <v>4277</v>
      </c>
      <c r="B708" s="720" t="s">
        <v>2869</v>
      </c>
      <c r="C708" s="721" t="s">
        <v>649</v>
      </c>
      <c r="D708" s="721" t="s">
        <v>2840</v>
      </c>
      <c r="E708" s="721">
        <v>38</v>
      </c>
      <c r="F708" s="721">
        <v>1</v>
      </c>
      <c r="G708" s="722" t="s">
        <v>4278</v>
      </c>
      <c r="H708" s="722">
        <v>7992496</v>
      </c>
      <c r="I708" s="724">
        <v>44216</v>
      </c>
      <c r="K708" s="722">
        <v>2804</v>
      </c>
      <c r="N708" s="722" t="str">
        <f t="shared" si="11"/>
        <v>F138310110413</v>
      </c>
    </row>
    <row r="709" spans="1:14" x14ac:dyDescent="0.15">
      <c r="A709" s="723" t="s">
        <v>4279</v>
      </c>
      <c r="B709" s="720" t="s">
        <v>2869</v>
      </c>
      <c r="C709" s="721" t="s">
        <v>651</v>
      </c>
      <c r="D709" s="721" t="s">
        <v>2840</v>
      </c>
      <c r="E709" s="721">
        <v>38</v>
      </c>
      <c r="F709" s="721">
        <v>1</v>
      </c>
      <c r="G709" s="722" t="s">
        <v>4280</v>
      </c>
      <c r="H709" s="722">
        <v>7908531</v>
      </c>
      <c r="I709" s="724">
        <v>44216</v>
      </c>
      <c r="K709" s="722">
        <v>2805</v>
      </c>
      <c r="N709" s="722" t="str">
        <f t="shared" si="11"/>
        <v>F138310110422</v>
      </c>
    </row>
    <row r="710" spans="1:14" x14ac:dyDescent="0.15">
      <c r="A710" s="723" t="s">
        <v>4281</v>
      </c>
      <c r="B710" s="720" t="s">
        <v>2839</v>
      </c>
      <c r="C710" s="721" t="s">
        <v>72</v>
      </c>
      <c r="D710" s="721" t="s">
        <v>2840</v>
      </c>
      <c r="E710" s="721">
        <v>39</v>
      </c>
      <c r="F710" s="721">
        <v>1</v>
      </c>
      <c r="G710" s="722" t="s">
        <v>4282</v>
      </c>
      <c r="H710" s="722">
        <v>7808520</v>
      </c>
      <c r="I710" s="724">
        <v>44216</v>
      </c>
      <c r="K710" s="722">
        <v>520</v>
      </c>
      <c r="N710" s="722" t="str">
        <f t="shared" si="11"/>
        <v>F139110110504</v>
      </c>
    </row>
    <row r="711" spans="1:14" x14ac:dyDescent="0.15">
      <c r="A711" s="723" t="s">
        <v>4283</v>
      </c>
      <c r="B711" s="720" t="s">
        <v>2855</v>
      </c>
      <c r="C711" s="721" t="s">
        <v>154</v>
      </c>
      <c r="D711" s="721" t="s">
        <v>2840</v>
      </c>
      <c r="E711" s="721">
        <v>39</v>
      </c>
      <c r="F711" s="721">
        <v>1</v>
      </c>
      <c r="G711" s="722" t="s">
        <v>4284</v>
      </c>
      <c r="H711" s="722">
        <v>7818515</v>
      </c>
      <c r="I711" s="724">
        <v>44216</v>
      </c>
      <c r="K711" s="722">
        <v>1308</v>
      </c>
      <c r="N711" s="722" t="str">
        <f t="shared" si="11"/>
        <v>F139210110511</v>
      </c>
    </row>
    <row r="712" spans="1:14" x14ac:dyDescent="0.15">
      <c r="A712" s="723" t="s">
        <v>4285</v>
      </c>
      <c r="B712" s="720" t="s">
        <v>2855</v>
      </c>
      <c r="C712" s="721" t="s">
        <v>155</v>
      </c>
      <c r="D712" s="721" t="s">
        <v>2840</v>
      </c>
      <c r="E712" s="721">
        <v>39</v>
      </c>
      <c r="F712" s="721">
        <v>1</v>
      </c>
      <c r="G712" s="722" t="s">
        <v>4286</v>
      </c>
      <c r="H712" s="722">
        <v>7828502</v>
      </c>
      <c r="I712" s="724">
        <v>44216</v>
      </c>
      <c r="K712" s="722">
        <v>1309</v>
      </c>
      <c r="N712" s="722" t="str">
        <f t="shared" si="11"/>
        <v>F139210110520</v>
      </c>
    </row>
    <row r="713" spans="1:14" x14ac:dyDescent="0.15">
      <c r="A713" s="723" t="s">
        <v>4287</v>
      </c>
      <c r="B713" s="720" t="s">
        <v>2869</v>
      </c>
      <c r="C713" s="721" t="s">
        <v>4288</v>
      </c>
      <c r="D713" s="721" t="s">
        <v>2840</v>
      </c>
      <c r="E713" s="721">
        <v>39</v>
      </c>
      <c r="F713" s="721">
        <v>1</v>
      </c>
      <c r="G713" s="722" t="s">
        <v>4289</v>
      </c>
      <c r="H713" s="722">
        <v>7800955</v>
      </c>
      <c r="I713" s="724">
        <v>44216</v>
      </c>
      <c r="K713" s="722">
        <v>2812</v>
      </c>
      <c r="N713" s="722" t="str">
        <f t="shared" si="11"/>
        <v>F139310110546</v>
      </c>
    </row>
    <row r="714" spans="1:14" x14ac:dyDescent="0.15">
      <c r="A714" s="723" t="s">
        <v>4290</v>
      </c>
      <c r="B714" s="720" t="s">
        <v>2839</v>
      </c>
      <c r="C714" s="721" t="s">
        <v>75</v>
      </c>
      <c r="D714" s="721" t="s">
        <v>2840</v>
      </c>
      <c r="E714" s="721">
        <v>40</v>
      </c>
      <c r="F714" s="721">
        <v>1</v>
      </c>
      <c r="G714" s="722" t="s">
        <v>4291</v>
      </c>
      <c r="H714" s="722">
        <v>8048550</v>
      </c>
      <c r="I714" s="724">
        <v>44216</v>
      </c>
      <c r="K714" s="722">
        <v>360</v>
      </c>
      <c r="N714" s="722" t="str">
        <f t="shared" si="11"/>
        <v>F140110110574</v>
      </c>
    </row>
    <row r="715" spans="1:14" x14ac:dyDescent="0.15">
      <c r="A715" s="723" t="s">
        <v>4292</v>
      </c>
      <c r="B715" s="720" t="s">
        <v>2839</v>
      </c>
      <c r="C715" s="721" t="s">
        <v>73</v>
      </c>
      <c r="D715" s="721" t="s">
        <v>2840</v>
      </c>
      <c r="E715" s="721">
        <v>40</v>
      </c>
      <c r="F715" s="721">
        <v>1</v>
      </c>
      <c r="G715" s="722" t="s">
        <v>4293</v>
      </c>
      <c r="H715" s="722">
        <v>8114192</v>
      </c>
      <c r="I715" s="724">
        <v>44216</v>
      </c>
      <c r="K715" s="722">
        <v>364</v>
      </c>
      <c r="N715" s="722" t="str">
        <f t="shared" si="11"/>
        <v>F140110110583</v>
      </c>
    </row>
    <row r="716" spans="1:14" x14ac:dyDescent="0.15">
      <c r="A716" s="723" t="s">
        <v>4294</v>
      </c>
      <c r="B716" s="720" t="s">
        <v>2839</v>
      </c>
      <c r="C716" s="721" t="s">
        <v>74</v>
      </c>
      <c r="D716" s="721" t="s">
        <v>2840</v>
      </c>
      <c r="E716" s="721">
        <v>40</v>
      </c>
      <c r="F716" s="721">
        <v>1</v>
      </c>
      <c r="G716" s="722" t="s">
        <v>4295</v>
      </c>
      <c r="H716" s="722">
        <v>8190395</v>
      </c>
      <c r="I716" s="724">
        <v>44216</v>
      </c>
      <c r="K716" s="722">
        <v>368</v>
      </c>
      <c r="N716" s="722" t="str">
        <f t="shared" si="11"/>
        <v>F140110110592</v>
      </c>
    </row>
    <row r="717" spans="1:14" x14ac:dyDescent="0.15">
      <c r="A717" s="723" t="s">
        <v>4296</v>
      </c>
      <c r="B717" s="720" t="s">
        <v>2855</v>
      </c>
      <c r="C717" s="721" t="s">
        <v>156</v>
      </c>
      <c r="D717" s="721" t="s">
        <v>2840</v>
      </c>
      <c r="E717" s="721">
        <v>40</v>
      </c>
      <c r="F717" s="721">
        <v>1</v>
      </c>
      <c r="G717" s="722" t="s">
        <v>4297</v>
      </c>
      <c r="H717" s="722">
        <v>8028577</v>
      </c>
      <c r="I717" s="724">
        <v>44216</v>
      </c>
      <c r="K717" s="722">
        <v>1312</v>
      </c>
      <c r="N717" s="722" t="str">
        <f t="shared" si="11"/>
        <v>F140210110607</v>
      </c>
    </row>
    <row r="718" spans="1:14" x14ac:dyDescent="0.15">
      <c r="A718" s="723" t="s">
        <v>4298</v>
      </c>
      <c r="B718" s="720" t="s">
        <v>2855</v>
      </c>
      <c r="C718" s="721" t="s">
        <v>157</v>
      </c>
      <c r="D718" s="721" t="s">
        <v>2840</v>
      </c>
      <c r="E718" s="721">
        <v>40</v>
      </c>
      <c r="F718" s="721">
        <v>1</v>
      </c>
      <c r="G718" s="722" t="s">
        <v>4299</v>
      </c>
      <c r="H718" s="722">
        <v>8030844</v>
      </c>
      <c r="I718" s="724">
        <v>44216</v>
      </c>
      <c r="K718" s="722">
        <v>1316</v>
      </c>
      <c r="N718" s="722" t="str">
        <f t="shared" si="11"/>
        <v>F140210110616</v>
      </c>
    </row>
    <row r="719" spans="1:14" x14ac:dyDescent="0.15">
      <c r="A719" s="723" t="s">
        <v>4300</v>
      </c>
      <c r="B719" s="720" t="s">
        <v>2855</v>
      </c>
      <c r="C719" s="721" t="s">
        <v>159</v>
      </c>
      <c r="D719" s="721" t="s">
        <v>2840</v>
      </c>
      <c r="E719" s="721">
        <v>40</v>
      </c>
      <c r="F719" s="721">
        <v>1</v>
      </c>
      <c r="G719" s="722" t="s">
        <v>4301</v>
      </c>
      <c r="H719" s="722">
        <v>8138529</v>
      </c>
      <c r="I719" s="724">
        <v>44216</v>
      </c>
      <c r="K719" s="722">
        <v>1320</v>
      </c>
      <c r="N719" s="722" t="str">
        <f t="shared" si="11"/>
        <v>F140210110625</v>
      </c>
    </row>
    <row r="720" spans="1:14" x14ac:dyDescent="0.15">
      <c r="A720" s="723" t="s">
        <v>4302</v>
      </c>
      <c r="B720" s="720" t="s">
        <v>2855</v>
      </c>
      <c r="C720" s="721" t="s">
        <v>158</v>
      </c>
      <c r="D720" s="721" t="s">
        <v>2840</v>
      </c>
      <c r="E720" s="721">
        <v>40</v>
      </c>
      <c r="F720" s="721">
        <v>1</v>
      </c>
      <c r="G720" s="722" t="s">
        <v>4303</v>
      </c>
      <c r="H720" s="722">
        <v>8258585</v>
      </c>
      <c r="I720" s="724">
        <v>44216</v>
      </c>
      <c r="K720" s="722">
        <v>1322</v>
      </c>
      <c r="N720" s="722" t="str">
        <f t="shared" si="11"/>
        <v>F140210110634</v>
      </c>
    </row>
    <row r="721" spans="1:14" x14ac:dyDescent="0.15">
      <c r="A721" s="723" t="s">
        <v>4304</v>
      </c>
      <c r="B721" s="720" t="s">
        <v>2869</v>
      </c>
      <c r="C721" s="721" t="s">
        <v>653</v>
      </c>
      <c r="D721" s="721" t="s">
        <v>2840</v>
      </c>
      <c r="E721" s="721">
        <v>40</v>
      </c>
      <c r="F721" s="721">
        <v>1</v>
      </c>
      <c r="G721" s="722" t="s">
        <v>4305</v>
      </c>
      <c r="H721" s="722">
        <v>8078585</v>
      </c>
      <c r="I721" s="724">
        <v>44216</v>
      </c>
      <c r="K721" s="722">
        <v>2827</v>
      </c>
      <c r="N721" s="722" t="str">
        <f t="shared" si="11"/>
        <v>F140310110641</v>
      </c>
    </row>
    <row r="722" spans="1:14" x14ac:dyDescent="0.15">
      <c r="A722" s="723" t="s">
        <v>4306</v>
      </c>
      <c r="B722" s="720" t="s">
        <v>2869</v>
      </c>
      <c r="C722" s="721" t="s">
        <v>657</v>
      </c>
      <c r="D722" s="721" t="s">
        <v>2840</v>
      </c>
      <c r="E722" s="721">
        <v>40</v>
      </c>
      <c r="F722" s="721">
        <v>1</v>
      </c>
      <c r="G722" s="722" t="s">
        <v>4307</v>
      </c>
      <c r="H722" s="722">
        <v>8070867</v>
      </c>
      <c r="I722" s="724">
        <v>44216</v>
      </c>
      <c r="K722" s="722">
        <v>2828</v>
      </c>
      <c r="N722" s="722" t="str">
        <f t="shared" si="11"/>
        <v>F140310110650</v>
      </c>
    </row>
    <row r="723" spans="1:14" x14ac:dyDescent="0.15">
      <c r="A723" s="723" t="s">
        <v>4308</v>
      </c>
      <c r="B723" s="720" t="s">
        <v>2869</v>
      </c>
      <c r="C723" s="721" t="s">
        <v>654</v>
      </c>
      <c r="D723" s="721" t="s">
        <v>2840</v>
      </c>
      <c r="E723" s="721">
        <v>40</v>
      </c>
      <c r="F723" s="721">
        <v>1</v>
      </c>
      <c r="G723" s="722" t="s">
        <v>4309</v>
      </c>
      <c r="H723" s="722">
        <v>8058512</v>
      </c>
      <c r="I723" s="724">
        <v>44216</v>
      </c>
      <c r="K723" s="722">
        <v>2829</v>
      </c>
      <c r="N723" s="722" t="str">
        <f t="shared" si="11"/>
        <v>F140310110669</v>
      </c>
    </row>
    <row r="724" spans="1:14" x14ac:dyDescent="0.15">
      <c r="A724" s="723" t="s">
        <v>4310</v>
      </c>
      <c r="B724" s="720" t="s">
        <v>2869</v>
      </c>
      <c r="C724" s="721" t="s">
        <v>672</v>
      </c>
      <c r="D724" s="721" t="s">
        <v>2840</v>
      </c>
      <c r="E724" s="721">
        <v>40</v>
      </c>
      <c r="F724" s="721">
        <v>1</v>
      </c>
      <c r="G724" s="722" t="s">
        <v>4311</v>
      </c>
      <c r="H724" s="722">
        <v>8140193</v>
      </c>
      <c r="I724" s="724">
        <v>44216</v>
      </c>
      <c r="K724" s="722">
        <v>2830</v>
      </c>
      <c r="N724" s="722" t="str">
        <f t="shared" si="11"/>
        <v>F140310110678</v>
      </c>
    </row>
    <row r="725" spans="1:14" x14ac:dyDescent="0.15">
      <c r="A725" s="723" t="s">
        <v>4312</v>
      </c>
      <c r="B725" s="720" t="s">
        <v>2869</v>
      </c>
      <c r="C725" s="721" t="s">
        <v>655</v>
      </c>
      <c r="D725" s="721" t="s">
        <v>2840</v>
      </c>
      <c r="E725" s="721">
        <v>40</v>
      </c>
      <c r="F725" s="721">
        <v>1</v>
      </c>
      <c r="G725" s="722" t="s">
        <v>4313</v>
      </c>
      <c r="H725" s="722">
        <v>8130004</v>
      </c>
      <c r="I725" s="724">
        <v>44216</v>
      </c>
      <c r="K725" s="722">
        <v>2847</v>
      </c>
      <c r="N725" s="722" t="str">
        <f t="shared" si="11"/>
        <v>F140310110687</v>
      </c>
    </row>
    <row r="726" spans="1:14" x14ac:dyDescent="0.15">
      <c r="A726" s="723" t="s">
        <v>4314</v>
      </c>
      <c r="B726" s="720" t="s">
        <v>2869</v>
      </c>
      <c r="C726" s="721" t="s">
        <v>658</v>
      </c>
      <c r="D726" s="721" t="s">
        <v>2840</v>
      </c>
      <c r="E726" s="721">
        <v>40</v>
      </c>
      <c r="F726" s="721">
        <v>1</v>
      </c>
      <c r="G726" s="722" t="s">
        <v>4315</v>
      </c>
      <c r="H726" s="722">
        <v>8300011</v>
      </c>
      <c r="I726" s="724">
        <v>44216</v>
      </c>
      <c r="K726" s="722">
        <v>2848</v>
      </c>
      <c r="N726" s="722" t="str">
        <f t="shared" si="11"/>
        <v>F140310110696</v>
      </c>
    </row>
    <row r="727" spans="1:14" x14ac:dyDescent="0.15">
      <c r="A727" s="723" t="s">
        <v>4316</v>
      </c>
      <c r="B727" s="720" t="s">
        <v>2869</v>
      </c>
      <c r="C727" s="721" t="s">
        <v>661</v>
      </c>
      <c r="D727" s="721" t="s">
        <v>2840</v>
      </c>
      <c r="E727" s="721">
        <v>40</v>
      </c>
      <c r="F727" s="721">
        <v>1</v>
      </c>
      <c r="G727" s="722" t="s">
        <v>4317</v>
      </c>
      <c r="H727" s="722">
        <v>8148511</v>
      </c>
      <c r="I727" s="724">
        <v>44216</v>
      </c>
      <c r="K727" s="722">
        <v>2849</v>
      </c>
      <c r="N727" s="722" t="str">
        <f t="shared" si="11"/>
        <v>F140310110703</v>
      </c>
    </row>
    <row r="728" spans="1:14" x14ac:dyDescent="0.15">
      <c r="A728" s="723" t="s">
        <v>4318</v>
      </c>
      <c r="B728" s="720" t="s">
        <v>2869</v>
      </c>
      <c r="C728" s="721" t="s">
        <v>664</v>
      </c>
      <c r="D728" s="721" t="s">
        <v>2840</v>
      </c>
      <c r="E728" s="721">
        <v>40</v>
      </c>
      <c r="F728" s="721">
        <v>1</v>
      </c>
      <c r="G728" s="722" t="s">
        <v>4319</v>
      </c>
      <c r="H728" s="722">
        <v>8158511</v>
      </c>
      <c r="I728" s="724">
        <v>44216</v>
      </c>
      <c r="K728" s="722">
        <v>2850</v>
      </c>
      <c r="N728" s="722" t="str">
        <f t="shared" si="11"/>
        <v>F140310110712</v>
      </c>
    </row>
    <row r="729" spans="1:14" x14ac:dyDescent="0.15">
      <c r="A729" s="723" t="s">
        <v>4320</v>
      </c>
      <c r="B729" s="720" t="s">
        <v>2869</v>
      </c>
      <c r="C729" s="721" t="s">
        <v>666</v>
      </c>
      <c r="D729" s="721" t="s">
        <v>2840</v>
      </c>
      <c r="E729" s="721">
        <v>40</v>
      </c>
      <c r="F729" s="721">
        <v>1</v>
      </c>
      <c r="G729" s="722" t="s">
        <v>4321</v>
      </c>
      <c r="H729" s="722">
        <v>8140198</v>
      </c>
      <c r="I729" s="724">
        <v>44216</v>
      </c>
      <c r="K729" s="722">
        <v>2852</v>
      </c>
      <c r="N729" s="722" t="str">
        <f t="shared" si="11"/>
        <v>F140310110721</v>
      </c>
    </row>
    <row r="730" spans="1:14" x14ac:dyDescent="0.15">
      <c r="A730" s="723" t="s">
        <v>4322</v>
      </c>
      <c r="B730" s="720" t="s">
        <v>2869</v>
      </c>
      <c r="C730" s="721" t="s">
        <v>667</v>
      </c>
      <c r="D730" s="721" t="s">
        <v>2840</v>
      </c>
      <c r="E730" s="721">
        <v>40</v>
      </c>
      <c r="F730" s="721">
        <v>1</v>
      </c>
      <c r="G730" s="722" t="s">
        <v>4323</v>
      </c>
      <c r="H730" s="722">
        <v>8000394</v>
      </c>
      <c r="I730" s="724">
        <v>44216</v>
      </c>
      <c r="K730" s="722">
        <v>2853</v>
      </c>
      <c r="N730" s="722" t="str">
        <f t="shared" si="11"/>
        <v>F140310110730</v>
      </c>
    </row>
    <row r="731" spans="1:14" x14ac:dyDescent="0.15">
      <c r="A731" s="723" t="s">
        <v>4324</v>
      </c>
      <c r="B731" s="720" t="s">
        <v>2869</v>
      </c>
      <c r="C731" s="721" t="s">
        <v>670</v>
      </c>
      <c r="D731" s="721" t="s">
        <v>2840</v>
      </c>
      <c r="E731" s="721">
        <v>40</v>
      </c>
      <c r="F731" s="721">
        <v>1</v>
      </c>
      <c r="G731" s="722" t="s">
        <v>4325</v>
      </c>
      <c r="H731" s="722">
        <v>8140180</v>
      </c>
      <c r="I731" s="724">
        <v>44216</v>
      </c>
      <c r="K731" s="722">
        <v>2854</v>
      </c>
      <c r="N731" s="722" t="str">
        <f t="shared" si="11"/>
        <v>F140310110749</v>
      </c>
    </row>
    <row r="732" spans="1:14" x14ac:dyDescent="0.15">
      <c r="A732" s="723" t="s">
        <v>4326</v>
      </c>
      <c r="B732" s="720" t="s">
        <v>2869</v>
      </c>
      <c r="C732" s="721" t="s">
        <v>671</v>
      </c>
      <c r="D732" s="721" t="s">
        <v>2840</v>
      </c>
      <c r="E732" s="721">
        <v>40</v>
      </c>
      <c r="F732" s="721">
        <v>1</v>
      </c>
      <c r="G732" s="722" t="s">
        <v>4327</v>
      </c>
      <c r="H732" s="722">
        <v>8110295</v>
      </c>
      <c r="I732" s="724">
        <v>44216</v>
      </c>
      <c r="K732" s="722">
        <v>2855</v>
      </c>
      <c r="N732" s="722" t="str">
        <f t="shared" si="11"/>
        <v>F140310110758</v>
      </c>
    </row>
    <row r="733" spans="1:14" x14ac:dyDescent="0.15">
      <c r="A733" s="723" t="s">
        <v>4328</v>
      </c>
      <c r="B733" s="720" t="s">
        <v>2869</v>
      </c>
      <c r="C733" s="721" t="s">
        <v>668</v>
      </c>
      <c r="D733" s="721" t="s">
        <v>2840</v>
      </c>
      <c r="E733" s="721">
        <v>40</v>
      </c>
      <c r="F733" s="721">
        <v>1</v>
      </c>
      <c r="G733" s="722" t="s">
        <v>4329</v>
      </c>
      <c r="H733" s="722">
        <v>8180197</v>
      </c>
      <c r="I733" s="724">
        <v>44216</v>
      </c>
      <c r="K733" s="722">
        <v>2856</v>
      </c>
      <c r="N733" s="722" t="str">
        <f t="shared" si="11"/>
        <v>F140310110767</v>
      </c>
    </row>
    <row r="734" spans="1:14" x14ac:dyDescent="0.15">
      <c r="A734" s="723" t="s">
        <v>4330</v>
      </c>
      <c r="B734" s="720" t="s">
        <v>2869</v>
      </c>
      <c r="C734" s="721" t="s">
        <v>659</v>
      </c>
      <c r="D734" s="721" t="s">
        <v>2840</v>
      </c>
      <c r="E734" s="721">
        <v>40</v>
      </c>
      <c r="F734" s="721">
        <v>1</v>
      </c>
      <c r="G734" s="722" t="s">
        <v>4331</v>
      </c>
      <c r="H734" s="722">
        <v>8300052</v>
      </c>
      <c r="I734" s="724">
        <v>44216</v>
      </c>
      <c r="K734" s="722">
        <v>2857</v>
      </c>
      <c r="N734" s="722" t="str">
        <f t="shared" si="11"/>
        <v>F140310110776</v>
      </c>
    </row>
    <row r="735" spans="1:14" x14ac:dyDescent="0.15">
      <c r="A735" s="723" t="s">
        <v>4332</v>
      </c>
      <c r="B735" s="720" t="s">
        <v>2869</v>
      </c>
      <c r="C735" s="721" t="s">
        <v>660</v>
      </c>
      <c r="D735" s="721" t="s">
        <v>2840</v>
      </c>
      <c r="E735" s="721">
        <v>40</v>
      </c>
      <c r="F735" s="721">
        <v>1</v>
      </c>
      <c r="G735" s="722" t="s">
        <v>4333</v>
      </c>
      <c r="H735" s="722">
        <v>8070804</v>
      </c>
      <c r="I735" s="724">
        <v>44216</v>
      </c>
      <c r="K735" s="722">
        <v>2858</v>
      </c>
      <c r="N735" s="722" t="str">
        <f t="shared" si="11"/>
        <v>F140310110785</v>
      </c>
    </row>
    <row r="736" spans="1:14" x14ac:dyDescent="0.15">
      <c r="A736" s="723" t="s">
        <v>4334</v>
      </c>
      <c r="B736" s="720" t="s">
        <v>2869</v>
      </c>
      <c r="C736" s="721" t="s">
        <v>665</v>
      </c>
      <c r="D736" s="721" t="s">
        <v>2840</v>
      </c>
      <c r="E736" s="721">
        <v>40</v>
      </c>
      <c r="F736" s="721">
        <v>1</v>
      </c>
      <c r="G736" s="722" t="s">
        <v>4335</v>
      </c>
      <c r="H736" s="722">
        <v>8180192</v>
      </c>
      <c r="I736" s="724">
        <v>44216</v>
      </c>
      <c r="K736" s="722">
        <v>2859</v>
      </c>
      <c r="N736" s="722" t="str">
        <f t="shared" si="11"/>
        <v>F140310110794</v>
      </c>
    </row>
    <row r="737" spans="1:14" x14ac:dyDescent="0.15">
      <c r="A737" s="723" t="s">
        <v>4336</v>
      </c>
      <c r="B737" s="720" t="s">
        <v>2869</v>
      </c>
      <c r="C737" s="721" t="s">
        <v>673</v>
      </c>
      <c r="D737" s="721" t="s">
        <v>2840</v>
      </c>
      <c r="E737" s="721">
        <v>40</v>
      </c>
      <c r="F737" s="721">
        <v>1</v>
      </c>
      <c r="G737" s="722" t="s">
        <v>4337</v>
      </c>
      <c r="H737" s="722">
        <v>8111313</v>
      </c>
      <c r="I737" s="724">
        <v>44216</v>
      </c>
      <c r="K737" s="722">
        <v>2860</v>
      </c>
      <c r="N737" s="722" t="str">
        <f t="shared" si="11"/>
        <v>F140310110801</v>
      </c>
    </row>
    <row r="738" spans="1:14" x14ac:dyDescent="0.15">
      <c r="A738" s="723" t="s">
        <v>4338</v>
      </c>
      <c r="B738" s="720" t="s">
        <v>2869</v>
      </c>
      <c r="C738" s="721" t="s">
        <v>662</v>
      </c>
      <c r="D738" s="721" t="s">
        <v>2840</v>
      </c>
      <c r="E738" s="721">
        <v>40</v>
      </c>
      <c r="F738" s="721">
        <v>1</v>
      </c>
      <c r="G738" s="722" t="s">
        <v>4339</v>
      </c>
      <c r="H738" s="722">
        <v>8030835</v>
      </c>
      <c r="I738" s="724">
        <v>44216</v>
      </c>
      <c r="K738" s="722">
        <v>2861</v>
      </c>
      <c r="N738" s="722" t="str">
        <f t="shared" si="11"/>
        <v>F140310110810</v>
      </c>
    </row>
    <row r="739" spans="1:14" x14ac:dyDescent="0.15">
      <c r="A739" s="723" t="s">
        <v>4340</v>
      </c>
      <c r="B739" s="720" t="s">
        <v>2869</v>
      </c>
      <c r="C739" s="721" t="s">
        <v>656</v>
      </c>
      <c r="D739" s="721" t="s">
        <v>2840</v>
      </c>
      <c r="E739" s="721">
        <v>40</v>
      </c>
      <c r="F739" s="721">
        <v>1</v>
      </c>
      <c r="G739" s="722" t="s">
        <v>4341</v>
      </c>
      <c r="H739" s="722">
        <v>8180117</v>
      </c>
      <c r="I739" s="724">
        <v>44216</v>
      </c>
      <c r="K739" s="722">
        <v>2862</v>
      </c>
      <c r="N739" s="722" t="str">
        <f t="shared" si="11"/>
        <v>F140310110829</v>
      </c>
    </row>
    <row r="740" spans="1:14" x14ac:dyDescent="0.15">
      <c r="A740" s="723" t="s">
        <v>4342</v>
      </c>
      <c r="B740" s="720" t="s">
        <v>2869</v>
      </c>
      <c r="C740" s="721" t="s">
        <v>652</v>
      </c>
      <c r="D740" s="721" t="s">
        <v>2840</v>
      </c>
      <c r="E740" s="721">
        <v>40</v>
      </c>
      <c r="F740" s="721">
        <v>1</v>
      </c>
      <c r="G740" s="722" t="s">
        <v>4343</v>
      </c>
      <c r="H740" s="722">
        <v>8038511</v>
      </c>
      <c r="I740" s="724">
        <v>44216</v>
      </c>
      <c r="K740" s="722">
        <v>2864</v>
      </c>
      <c r="N740" s="722" t="str">
        <f t="shared" si="11"/>
        <v>F140310110838</v>
      </c>
    </row>
    <row r="741" spans="1:14" x14ac:dyDescent="0.15">
      <c r="A741" s="723" t="s">
        <v>4344</v>
      </c>
      <c r="B741" s="720" t="s">
        <v>2869</v>
      </c>
      <c r="C741" s="721" t="s">
        <v>669</v>
      </c>
      <c r="D741" s="721" t="s">
        <v>2840</v>
      </c>
      <c r="E741" s="721">
        <v>40</v>
      </c>
      <c r="F741" s="721">
        <v>1</v>
      </c>
      <c r="G741" s="722" t="s">
        <v>4345</v>
      </c>
      <c r="H741" s="722">
        <v>8114157</v>
      </c>
      <c r="I741" s="724">
        <v>44216</v>
      </c>
      <c r="K741" s="722">
        <v>2865</v>
      </c>
      <c r="N741" s="722" t="str">
        <f t="shared" si="11"/>
        <v>F140310110847</v>
      </c>
    </row>
    <row r="742" spans="1:14" x14ac:dyDescent="0.15">
      <c r="A742" s="723" t="s">
        <v>4346</v>
      </c>
      <c r="B742" s="720" t="s">
        <v>2869</v>
      </c>
      <c r="C742" s="721" t="s">
        <v>663</v>
      </c>
      <c r="D742" s="721" t="s">
        <v>2840</v>
      </c>
      <c r="E742" s="721">
        <v>40</v>
      </c>
      <c r="F742" s="721">
        <v>1</v>
      </c>
      <c r="G742" s="722" t="s">
        <v>4347</v>
      </c>
      <c r="H742" s="722">
        <v>8300047</v>
      </c>
      <c r="I742" s="724">
        <v>44216</v>
      </c>
      <c r="K742" s="722">
        <v>2867</v>
      </c>
      <c r="N742" s="722" t="str">
        <f t="shared" si="11"/>
        <v>F140310110856</v>
      </c>
    </row>
    <row r="743" spans="1:14" x14ac:dyDescent="0.15">
      <c r="A743" s="723" t="s">
        <v>4348</v>
      </c>
      <c r="B743" s="720" t="s">
        <v>2869</v>
      </c>
      <c r="C743" s="721" t="s">
        <v>706</v>
      </c>
      <c r="D743" s="721" t="s">
        <v>2840</v>
      </c>
      <c r="E743" s="721">
        <v>40</v>
      </c>
      <c r="F743" s="721">
        <v>1</v>
      </c>
      <c r="G743" s="722" t="s">
        <v>4349</v>
      </c>
      <c r="H743" s="722">
        <v>8130017</v>
      </c>
      <c r="I743" s="724">
        <v>44216</v>
      </c>
      <c r="K743" s="722">
        <v>2868</v>
      </c>
      <c r="N743" s="722" t="str">
        <f t="shared" si="11"/>
        <v>F140310110865</v>
      </c>
    </row>
    <row r="744" spans="1:14" x14ac:dyDescent="0.15">
      <c r="A744" s="723" t="s">
        <v>4350</v>
      </c>
      <c r="B744" s="720" t="s">
        <v>2869</v>
      </c>
      <c r="C744" s="721" t="s">
        <v>674</v>
      </c>
      <c r="D744" s="721" t="s">
        <v>2840</v>
      </c>
      <c r="E744" s="721">
        <v>40</v>
      </c>
      <c r="F744" s="721">
        <v>1</v>
      </c>
      <c r="G744" s="722" t="s">
        <v>4351</v>
      </c>
      <c r="H744" s="722">
        <v>8113113</v>
      </c>
      <c r="I744" s="724">
        <v>44216</v>
      </c>
      <c r="K744" s="722">
        <v>2869</v>
      </c>
      <c r="N744" s="722" t="str">
        <f t="shared" si="11"/>
        <v>F140310110874</v>
      </c>
    </row>
    <row r="745" spans="1:14" x14ac:dyDescent="0.15">
      <c r="A745" s="723" t="s">
        <v>4352</v>
      </c>
      <c r="B745" s="720" t="s">
        <v>2869</v>
      </c>
      <c r="C745" s="721" t="s">
        <v>675</v>
      </c>
      <c r="D745" s="721" t="s">
        <v>2840</v>
      </c>
      <c r="E745" s="721">
        <v>40</v>
      </c>
      <c r="F745" s="721">
        <v>1</v>
      </c>
      <c r="G745" s="722" t="s">
        <v>4353</v>
      </c>
      <c r="H745" s="722">
        <v>8350018</v>
      </c>
      <c r="I745" s="724">
        <v>44216</v>
      </c>
      <c r="K745" s="722">
        <v>2870</v>
      </c>
      <c r="N745" s="722" t="str">
        <f t="shared" si="11"/>
        <v>F140310110883</v>
      </c>
    </row>
    <row r="746" spans="1:14" x14ac:dyDescent="0.15">
      <c r="A746" s="723" t="s">
        <v>4354</v>
      </c>
      <c r="B746" s="720" t="s">
        <v>2869</v>
      </c>
      <c r="C746" s="721" t="s">
        <v>2771</v>
      </c>
      <c r="D746" s="721" t="s">
        <v>2840</v>
      </c>
      <c r="E746" s="721">
        <v>40</v>
      </c>
      <c r="F746" s="721">
        <v>1</v>
      </c>
      <c r="G746" s="722" t="s">
        <v>4355</v>
      </c>
      <c r="H746" s="722">
        <v>8158510</v>
      </c>
      <c r="I746" s="724">
        <v>44216</v>
      </c>
      <c r="K746" s="722">
        <v>2872</v>
      </c>
      <c r="N746" s="722" t="str">
        <f t="shared" si="11"/>
        <v>F140310110892</v>
      </c>
    </row>
    <row r="747" spans="1:14" x14ac:dyDescent="0.15">
      <c r="A747" s="723" t="s">
        <v>4356</v>
      </c>
      <c r="B747" s="720" t="s">
        <v>2869</v>
      </c>
      <c r="C747" s="721" t="s">
        <v>2772</v>
      </c>
      <c r="D747" s="721" t="s">
        <v>2840</v>
      </c>
      <c r="E747" s="721">
        <v>40</v>
      </c>
      <c r="F747" s="721">
        <v>1</v>
      </c>
      <c r="G747" s="722" t="s">
        <v>4311</v>
      </c>
      <c r="H747" s="722">
        <v>8140193</v>
      </c>
      <c r="I747" s="724">
        <v>44216</v>
      </c>
      <c r="K747" s="722">
        <v>2873</v>
      </c>
      <c r="N747" s="722" t="str">
        <f t="shared" si="11"/>
        <v>F140310110909</v>
      </c>
    </row>
    <row r="748" spans="1:14" x14ac:dyDescent="0.15">
      <c r="A748" s="723" t="s">
        <v>4357</v>
      </c>
      <c r="B748" s="720" t="s">
        <v>2869</v>
      </c>
      <c r="C748" s="721" t="s">
        <v>2704</v>
      </c>
      <c r="D748" s="721" t="s">
        <v>2840</v>
      </c>
      <c r="E748" s="721">
        <v>40</v>
      </c>
      <c r="F748" s="721">
        <v>1</v>
      </c>
      <c r="G748" s="722" t="s">
        <v>4358</v>
      </c>
      <c r="H748" s="722">
        <v>8140001</v>
      </c>
      <c r="I748" s="724">
        <v>44216</v>
      </c>
      <c r="K748" s="722">
        <v>2874</v>
      </c>
      <c r="N748" s="722" t="str">
        <f t="shared" si="11"/>
        <v>F140310110918</v>
      </c>
    </row>
    <row r="749" spans="1:14" x14ac:dyDescent="0.15">
      <c r="A749" s="723" t="s">
        <v>4359</v>
      </c>
      <c r="B749" s="720" t="s">
        <v>2839</v>
      </c>
      <c r="C749" s="721" t="s">
        <v>76</v>
      </c>
      <c r="D749" s="721" t="s">
        <v>2840</v>
      </c>
      <c r="E749" s="721">
        <v>41</v>
      </c>
      <c r="F749" s="721">
        <v>1</v>
      </c>
      <c r="G749" s="722" t="s">
        <v>4360</v>
      </c>
      <c r="H749" s="722">
        <v>8408502</v>
      </c>
      <c r="I749" s="724">
        <v>44216</v>
      </c>
      <c r="K749" s="722">
        <v>524</v>
      </c>
      <c r="N749" s="722" t="str">
        <f t="shared" si="11"/>
        <v>F141110111135</v>
      </c>
    </row>
    <row r="750" spans="1:14" x14ac:dyDescent="0.15">
      <c r="A750" s="723" t="s">
        <v>4361</v>
      </c>
      <c r="B750" s="720" t="s">
        <v>2869</v>
      </c>
      <c r="C750" s="721" t="s">
        <v>676</v>
      </c>
      <c r="D750" s="721" t="s">
        <v>2840</v>
      </c>
      <c r="E750" s="721">
        <v>41</v>
      </c>
      <c r="F750" s="721">
        <v>1</v>
      </c>
      <c r="G750" s="722" t="s">
        <v>4362</v>
      </c>
      <c r="H750" s="722">
        <v>8428585</v>
      </c>
      <c r="I750" s="724">
        <v>44216</v>
      </c>
      <c r="K750" s="722">
        <v>2871</v>
      </c>
      <c r="N750" s="722" t="str">
        <f t="shared" si="11"/>
        <v>F141310111140</v>
      </c>
    </row>
    <row r="751" spans="1:14" x14ac:dyDescent="0.15">
      <c r="A751" s="723" t="s">
        <v>4363</v>
      </c>
      <c r="B751" s="720" t="s">
        <v>2839</v>
      </c>
      <c r="C751" s="721" t="s">
        <v>77</v>
      </c>
      <c r="D751" s="721" t="s">
        <v>2840</v>
      </c>
      <c r="E751" s="721">
        <v>42</v>
      </c>
      <c r="F751" s="721">
        <v>1</v>
      </c>
      <c r="G751" s="722" t="s">
        <v>4364</v>
      </c>
      <c r="H751" s="722">
        <v>8528521</v>
      </c>
      <c r="I751" s="724">
        <v>44216</v>
      </c>
      <c r="K751" s="722">
        <v>380</v>
      </c>
      <c r="N751" s="722" t="str">
        <f t="shared" si="11"/>
        <v>F142110111189</v>
      </c>
    </row>
    <row r="752" spans="1:14" x14ac:dyDescent="0.15">
      <c r="A752" s="723" t="s">
        <v>4365</v>
      </c>
      <c r="B752" s="720" t="s">
        <v>2855</v>
      </c>
      <c r="C752" s="721" t="s">
        <v>160</v>
      </c>
      <c r="D752" s="721" t="s">
        <v>2840</v>
      </c>
      <c r="E752" s="721">
        <v>42</v>
      </c>
      <c r="F752" s="721">
        <v>1</v>
      </c>
      <c r="G752" s="722" t="s">
        <v>4366</v>
      </c>
      <c r="H752" s="722">
        <v>8580914</v>
      </c>
      <c r="I752" s="724">
        <v>44216</v>
      </c>
      <c r="K752" s="722">
        <v>1330</v>
      </c>
      <c r="N752" s="722" t="str">
        <f t="shared" si="11"/>
        <v>F142210111196</v>
      </c>
    </row>
    <row r="753" spans="1:14" x14ac:dyDescent="0.15">
      <c r="A753" s="723" t="s">
        <v>4367</v>
      </c>
      <c r="B753" s="720" t="s">
        <v>2869</v>
      </c>
      <c r="C753" s="721" t="s">
        <v>681</v>
      </c>
      <c r="D753" s="721" t="s">
        <v>2840</v>
      </c>
      <c r="E753" s="721">
        <v>42</v>
      </c>
      <c r="F753" s="721">
        <v>1</v>
      </c>
      <c r="G753" s="722" t="s">
        <v>4368</v>
      </c>
      <c r="H753" s="722">
        <v>8510193</v>
      </c>
      <c r="I753" s="724">
        <v>44216</v>
      </c>
      <c r="K753" s="722">
        <v>2882</v>
      </c>
      <c r="N753" s="722" t="str">
        <f t="shared" si="11"/>
        <v>F142310111201</v>
      </c>
    </row>
    <row r="754" spans="1:14" x14ac:dyDescent="0.15">
      <c r="A754" s="723" t="s">
        <v>4369</v>
      </c>
      <c r="B754" s="720" t="s">
        <v>2869</v>
      </c>
      <c r="C754" s="721" t="s">
        <v>677</v>
      </c>
      <c r="D754" s="721" t="s">
        <v>2840</v>
      </c>
      <c r="E754" s="721">
        <v>42</v>
      </c>
      <c r="F754" s="721">
        <v>1</v>
      </c>
      <c r="G754" s="722" t="s">
        <v>4370</v>
      </c>
      <c r="H754" s="722">
        <v>8508515</v>
      </c>
      <c r="I754" s="724">
        <v>44216</v>
      </c>
      <c r="K754" s="722">
        <v>2883</v>
      </c>
      <c r="N754" s="722" t="str">
        <f t="shared" si="11"/>
        <v>F142310111210</v>
      </c>
    </row>
    <row r="755" spans="1:14" x14ac:dyDescent="0.15">
      <c r="A755" s="723" t="s">
        <v>4371</v>
      </c>
      <c r="B755" s="720" t="s">
        <v>2869</v>
      </c>
      <c r="C755" s="721" t="s">
        <v>680</v>
      </c>
      <c r="D755" s="721" t="s">
        <v>2840</v>
      </c>
      <c r="E755" s="721">
        <v>42</v>
      </c>
      <c r="F755" s="721">
        <v>1</v>
      </c>
      <c r="G755" s="722" t="s">
        <v>4372</v>
      </c>
      <c r="H755" s="722">
        <v>8528558</v>
      </c>
      <c r="I755" s="724">
        <v>44216</v>
      </c>
      <c r="K755" s="722">
        <v>2884</v>
      </c>
      <c r="N755" s="722" t="str">
        <f t="shared" si="11"/>
        <v>F142310111229</v>
      </c>
    </row>
    <row r="756" spans="1:14" x14ac:dyDescent="0.15">
      <c r="A756" s="723" t="s">
        <v>4373</v>
      </c>
      <c r="B756" s="720" t="s">
        <v>2869</v>
      </c>
      <c r="C756" s="721" t="s">
        <v>679</v>
      </c>
      <c r="D756" s="721" t="s">
        <v>2840</v>
      </c>
      <c r="E756" s="721">
        <v>42</v>
      </c>
      <c r="F756" s="721">
        <v>1</v>
      </c>
      <c r="G756" s="722" t="s">
        <v>4374</v>
      </c>
      <c r="H756" s="722">
        <v>8593298</v>
      </c>
      <c r="I756" s="724">
        <v>44216</v>
      </c>
      <c r="K756" s="722">
        <v>2885</v>
      </c>
      <c r="N756" s="722" t="str">
        <f t="shared" si="11"/>
        <v>F142310111238</v>
      </c>
    </row>
    <row r="757" spans="1:14" x14ac:dyDescent="0.15">
      <c r="A757" s="723" t="s">
        <v>4375</v>
      </c>
      <c r="B757" s="720" t="s">
        <v>2869</v>
      </c>
      <c r="C757" s="721" t="s">
        <v>678</v>
      </c>
      <c r="D757" s="721" t="s">
        <v>2840</v>
      </c>
      <c r="E757" s="721">
        <v>42</v>
      </c>
      <c r="F757" s="721">
        <v>1</v>
      </c>
      <c r="G757" s="722" t="s">
        <v>4376</v>
      </c>
      <c r="H757" s="722">
        <v>8512196</v>
      </c>
      <c r="I757" s="724">
        <v>44216</v>
      </c>
      <c r="K757" s="722">
        <v>2886</v>
      </c>
      <c r="N757" s="722" t="str">
        <f t="shared" si="11"/>
        <v>F142310111247</v>
      </c>
    </row>
    <row r="758" spans="1:14" x14ac:dyDescent="0.15">
      <c r="A758" s="723" t="s">
        <v>4377</v>
      </c>
      <c r="B758" s="720" t="s">
        <v>2869</v>
      </c>
      <c r="C758" s="721" t="s">
        <v>4580</v>
      </c>
      <c r="D758" s="721" t="s">
        <v>2840</v>
      </c>
      <c r="E758" s="721">
        <v>42</v>
      </c>
      <c r="F758" s="721">
        <v>1</v>
      </c>
      <c r="G758" s="722" t="s">
        <v>4378</v>
      </c>
      <c r="H758" s="722">
        <v>8540082</v>
      </c>
      <c r="I758" s="724">
        <v>44216</v>
      </c>
      <c r="K758" s="722">
        <v>2887</v>
      </c>
      <c r="N758" s="722" t="str">
        <f t="shared" si="11"/>
        <v>F142310111256</v>
      </c>
    </row>
    <row r="759" spans="1:14" x14ac:dyDescent="0.15">
      <c r="A759" s="723" t="s">
        <v>4379</v>
      </c>
      <c r="B759" s="720" t="s">
        <v>2839</v>
      </c>
      <c r="C759" s="721" t="s">
        <v>78</v>
      </c>
      <c r="D759" s="721" t="s">
        <v>2840</v>
      </c>
      <c r="E759" s="721">
        <v>43</v>
      </c>
      <c r="F759" s="721">
        <v>1</v>
      </c>
      <c r="G759" s="722" t="s">
        <v>4380</v>
      </c>
      <c r="H759" s="722">
        <v>8608555</v>
      </c>
      <c r="I759" s="724">
        <v>44216</v>
      </c>
      <c r="K759" s="722">
        <v>384</v>
      </c>
      <c r="N759" s="722" t="str">
        <f t="shared" si="11"/>
        <v>F143110111295</v>
      </c>
    </row>
    <row r="760" spans="1:14" x14ac:dyDescent="0.15">
      <c r="A760" s="723" t="s">
        <v>4381</v>
      </c>
      <c r="B760" s="720" t="s">
        <v>2855</v>
      </c>
      <c r="C760" s="721" t="s">
        <v>161</v>
      </c>
      <c r="D760" s="721" t="s">
        <v>2840</v>
      </c>
      <c r="E760" s="721">
        <v>43</v>
      </c>
      <c r="F760" s="721">
        <v>1</v>
      </c>
      <c r="G760" s="722" t="s">
        <v>4382</v>
      </c>
      <c r="H760" s="722">
        <v>8628502</v>
      </c>
      <c r="I760" s="724">
        <v>44216</v>
      </c>
      <c r="K760" s="722">
        <v>1332</v>
      </c>
      <c r="N760" s="722" t="str">
        <f t="shared" si="11"/>
        <v>F143210111300</v>
      </c>
    </row>
    <row r="761" spans="1:14" x14ac:dyDescent="0.15">
      <c r="A761" s="723" t="s">
        <v>4383</v>
      </c>
      <c r="B761" s="720" t="s">
        <v>2869</v>
      </c>
      <c r="C761" s="721" t="s">
        <v>687</v>
      </c>
      <c r="D761" s="721" t="s">
        <v>2840</v>
      </c>
      <c r="E761" s="721">
        <v>43</v>
      </c>
      <c r="F761" s="721">
        <v>1</v>
      </c>
      <c r="G761" s="722" t="s">
        <v>4384</v>
      </c>
      <c r="H761" s="722">
        <v>8600082</v>
      </c>
      <c r="I761" s="724">
        <v>44216</v>
      </c>
      <c r="K761" s="722">
        <v>2903</v>
      </c>
      <c r="N761" s="722" t="str">
        <f t="shared" si="11"/>
        <v>F143310111317</v>
      </c>
    </row>
    <row r="762" spans="1:14" x14ac:dyDescent="0.15">
      <c r="A762" s="723" t="s">
        <v>4385</v>
      </c>
      <c r="B762" s="720" t="s">
        <v>2869</v>
      </c>
      <c r="C762" s="721" t="s">
        <v>684</v>
      </c>
      <c r="D762" s="721" t="s">
        <v>2840</v>
      </c>
      <c r="E762" s="721">
        <v>43</v>
      </c>
      <c r="F762" s="721">
        <v>1</v>
      </c>
      <c r="G762" s="722" t="s">
        <v>4386</v>
      </c>
      <c r="H762" s="722">
        <v>8628680</v>
      </c>
      <c r="I762" s="724">
        <v>44216</v>
      </c>
      <c r="K762" s="722">
        <v>2904</v>
      </c>
      <c r="N762" s="722" t="str">
        <f t="shared" si="11"/>
        <v>F143310111326</v>
      </c>
    </row>
    <row r="763" spans="1:14" x14ac:dyDescent="0.15">
      <c r="A763" s="723" t="s">
        <v>4387</v>
      </c>
      <c r="B763" s="720" t="s">
        <v>2869</v>
      </c>
      <c r="C763" s="721" t="s">
        <v>686</v>
      </c>
      <c r="D763" s="721" t="s">
        <v>2840</v>
      </c>
      <c r="E763" s="721">
        <v>43</v>
      </c>
      <c r="F763" s="721">
        <v>1</v>
      </c>
      <c r="G763" s="722" t="s">
        <v>4388</v>
      </c>
      <c r="H763" s="722">
        <v>8628678</v>
      </c>
      <c r="I763" s="724">
        <v>44216</v>
      </c>
      <c r="K763" s="722">
        <v>2905</v>
      </c>
      <c r="N763" s="722" t="str">
        <f t="shared" si="11"/>
        <v>F143310111335</v>
      </c>
    </row>
    <row r="764" spans="1:14" x14ac:dyDescent="0.15">
      <c r="A764" s="723" t="s">
        <v>4389</v>
      </c>
      <c r="B764" s="720" t="s">
        <v>2869</v>
      </c>
      <c r="C764" s="721" t="s">
        <v>683</v>
      </c>
      <c r="D764" s="721" t="s">
        <v>2840</v>
      </c>
      <c r="E764" s="721">
        <v>43</v>
      </c>
      <c r="F764" s="721">
        <v>1</v>
      </c>
      <c r="G764" s="722" t="s">
        <v>4390</v>
      </c>
      <c r="H764" s="722">
        <v>8608520</v>
      </c>
      <c r="I764" s="724">
        <v>44216</v>
      </c>
      <c r="K764" s="722">
        <v>2906</v>
      </c>
      <c r="N764" s="722" t="str">
        <f t="shared" si="11"/>
        <v>F143310111344</v>
      </c>
    </row>
    <row r="765" spans="1:14" x14ac:dyDescent="0.15">
      <c r="A765" s="723" t="s">
        <v>4391</v>
      </c>
      <c r="B765" s="720" t="s">
        <v>2869</v>
      </c>
      <c r="C765" s="721" t="s">
        <v>682</v>
      </c>
      <c r="D765" s="721" t="s">
        <v>2840</v>
      </c>
      <c r="E765" s="721">
        <v>43</v>
      </c>
      <c r="F765" s="721">
        <v>1</v>
      </c>
      <c r="G765" s="722" t="s">
        <v>4392</v>
      </c>
      <c r="H765" s="722">
        <v>8650062</v>
      </c>
      <c r="I765" s="724">
        <v>44216</v>
      </c>
      <c r="K765" s="722">
        <v>2907</v>
      </c>
      <c r="N765" s="722" t="str">
        <f t="shared" si="11"/>
        <v>F143310111353</v>
      </c>
    </row>
    <row r="766" spans="1:14" x14ac:dyDescent="0.15">
      <c r="A766" s="723" t="s">
        <v>4393</v>
      </c>
      <c r="B766" s="720" t="s">
        <v>2869</v>
      </c>
      <c r="C766" s="721" t="s">
        <v>688</v>
      </c>
      <c r="D766" s="721" t="s">
        <v>2840</v>
      </c>
      <c r="E766" s="721">
        <v>43</v>
      </c>
      <c r="F766" s="721">
        <v>1</v>
      </c>
      <c r="G766" s="722" t="s">
        <v>4394</v>
      </c>
      <c r="H766" s="722">
        <v>8613205</v>
      </c>
      <c r="I766" s="724">
        <v>44216</v>
      </c>
      <c r="K766" s="722">
        <v>2908</v>
      </c>
      <c r="N766" s="722" t="str">
        <f t="shared" si="11"/>
        <v>F143310111362</v>
      </c>
    </row>
    <row r="767" spans="1:14" x14ac:dyDescent="0.15">
      <c r="A767" s="723" t="s">
        <v>4395</v>
      </c>
      <c r="B767" s="720" t="s">
        <v>2869</v>
      </c>
      <c r="C767" s="721" t="s">
        <v>685</v>
      </c>
      <c r="D767" s="721" t="s">
        <v>2840</v>
      </c>
      <c r="E767" s="721">
        <v>43</v>
      </c>
      <c r="F767" s="721">
        <v>1</v>
      </c>
      <c r="G767" s="722" t="s">
        <v>4396</v>
      </c>
      <c r="H767" s="722">
        <v>8615598</v>
      </c>
      <c r="I767" s="724">
        <v>44216</v>
      </c>
      <c r="K767" s="722">
        <v>2909</v>
      </c>
      <c r="N767" s="722" t="str">
        <f t="shared" si="11"/>
        <v>F143310111371</v>
      </c>
    </row>
    <row r="768" spans="1:14" x14ac:dyDescent="0.15">
      <c r="A768" s="723" t="s">
        <v>4397</v>
      </c>
      <c r="B768" s="720" t="s">
        <v>2839</v>
      </c>
      <c r="C768" s="721" t="s">
        <v>79</v>
      </c>
      <c r="D768" s="721" t="s">
        <v>2840</v>
      </c>
      <c r="E768" s="721">
        <v>44</v>
      </c>
      <c r="F768" s="721">
        <v>1</v>
      </c>
      <c r="G768" s="722" t="s">
        <v>4398</v>
      </c>
      <c r="H768" s="722">
        <v>8701192</v>
      </c>
      <c r="I768" s="724">
        <v>44216</v>
      </c>
      <c r="K768" s="722">
        <v>528</v>
      </c>
      <c r="N768" s="722" t="str">
        <f t="shared" si="11"/>
        <v>F144110111418</v>
      </c>
    </row>
    <row r="769" spans="1:14" x14ac:dyDescent="0.15">
      <c r="A769" s="723" t="s">
        <v>4399</v>
      </c>
      <c r="B769" s="720" t="s">
        <v>2855</v>
      </c>
      <c r="C769" s="721" t="s">
        <v>162</v>
      </c>
      <c r="D769" s="721" t="s">
        <v>2840</v>
      </c>
      <c r="E769" s="721">
        <v>44</v>
      </c>
      <c r="F769" s="721">
        <v>1</v>
      </c>
      <c r="G769" s="722" t="s">
        <v>4400</v>
      </c>
      <c r="H769" s="722">
        <v>8701201</v>
      </c>
      <c r="I769" s="724">
        <v>44216</v>
      </c>
      <c r="K769" s="722">
        <v>1334</v>
      </c>
      <c r="N769" s="722" t="str">
        <f t="shared" si="11"/>
        <v>F144210111425</v>
      </c>
    </row>
    <row r="770" spans="1:14" x14ac:dyDescent="0.15">
      <c r="A770" s="723" t="s">
        <v>4401</v>
      </c>
      <c r="B770" s="720" t="s">
        <v>2869</v>
      </c>
      <c r="C770" s="721" t="s">
        <v>689</v>
      </c>
      <c r="D770" s="721" t="s">
        <v>2840</v>
      </c>
      <c r="E770" s="721">
        <v>44</v>
      </c>
      <c r="F770" s="721">
        <v>1</v>
      </c>
      <c r="G770" s="722" t="s">
        <v>4402</v>
      </c>
      <c r="H770" s="722">
        <v>8700397</v>
      </c>
      <c r="I770" s="724">
        <v>44216</v>
      </c>
      <c r="K770" s="722">
        <v>2914</v>
      </c>
      <c r="N770" s="722" t="str">
        <f t="shared" ref="N770:N798" si="12">A770</f>
        <v>F144310111432</v>
      </c>
    </row>
    <row r="771" spans="1:14" x14ac:dyDescent="0.15">
      <c r="A771" s="723" t="s">
        <v>4403</v>
      </c>
      <c r="B771" s="720" t="s">
        <v>2869</v>
      </c>
      <c r="C771" s="721" t="s">
        <v>690</v>
      </c>
      <c r="D771" s="721" t="s">
        <v>2840</v>
      </c>
      <c r="E771" s="721">
        <v>44</v>
      </c>
      <c r="F771" s="721">
        <v>1</v>
      </c>
      <c r="G771" s="722" t="s">
        <v>4404</v>
      </c>
      <c r="H771" s="722">
        <v>8748501</v>
      </c>
      <c r="I771" s="724">
        <v>44216</v>
      </c>
      <c r="K771" s="722">
        <v>2915</v>
      </c>
      <c r="N771" s="722" t="str">
        <f t="shared" si="12"/>
        <v>F144310111441</v>
      </c>
    </row>
    <row r="772" spans="1:14" x14ac:dyDescent="0.15">
      <c r="A772" s="723" t="s">
        <v>4405</v>
      </c>
      <c r="B772" s="720" t="s">
        <v>2869</v>
      </c>
      <c r="C772" s="721" t="s">
        <v>691</v>
      </c>
      <c r="D772" s="721" t="s">
        <v>2840</v>
      </c>
      <c r="E772" s="721">
        <v>44</v>
      </c>
      <c r="F772" s="721">
        <v>1</v>
      </c>
      <c r="G772" s="722" t="s">
        <v>4406</v>
      </c>
      <c r="H772" s="722">
        <v>8748577</v>
      </c>
      <c r="I772" s="724">
        <v>44216</v>
      </c>
      <c r="K772" s="722">
        <v>2916</v>
      </c>
      <c r="N772" s="722" t="str">
        <f t="shared" si="12"/>
        <v>F144310111450</v>
      </c>
    </row>
    <row r="773" spans="1:14" x14ac:dyDescent="0.15">
      <c r="A773" s="723" t="s">
        <v>4407</v>
      </c>
      <c r="B773" s="720" t="s">
        <v>2839</v>
      </c>
      <c r="C773" s="721" t="s">
        <v>80</v>
      </c>
      <c r="D773" s="721" t="s">
        <v>2840</v>
      </c>
      <c r="E773" s="721">
        <v>45</v>
      </c>
      <c r="F773" s="721">
        <v>1</v>
      </c>
      <c r="G773" s="722" t="s">
        <v>4408</v>
      </c>
      <c r="H773" s="722">
        <v>8892192</v>
      </c>
      <c r="I773" s="724">
        <v>44216</v>
      </c>
      <c r="K773" s="722">
        <v>532</v>
      </c>
      <c r="N773" s="722" t="str">
        <f t="shared" si="12"/>
        <v>F145110111523</v>
      </c>
    </row>
    <row r="774" spans="1:14" x14ac:dyDescent="0.15">
      <c r="A774" s="723" t="s">
        <v>4409</v>
      </c>
      <c r="B774" s="720" t="s">
        <v>2855</v>
      </c>
      <c r="C774" s="721" t="s">
        <v>164</v>
      </c>
      <c r="D774" s="721" t="s">
        <v>2840</v>
      </c>
      <c r="E774" s="721">
        <v>45</v>
      </c>
      <c r="F774" s="721">
        <v>1</v>
      </c>
      <c r="G774" s="722" t="s">
        <v>4410</v>
      </c>
      <c r="H774" s="722">
        <v>8808520</v>
      </c>
      <c r="I774" s="724">
        <v>44216</v>
      </c>
      <c r="K774" s="722">
        <v>1336</v>
      </c>
      <c r="N774" s="722" t="str">
        <f t="shared" si="12"/>
        <v>F145210111530</v>
      </c>
    </row>
    <row r="775" spans="1:14" x14ac:dyDescent="0.15">
      <c r="A775" s="723" t="s">
        <v>4411</v>
      </c>
      <c r="B775" s="720" t="s">
        <v>2855</v>
      </c>
      <c r="C775" s="721" t="s">
        <v>163</v>
      </c>
      <c r="D775" s="721" t="s">
        <v>2840</v>
      </c>
      <c r="E775" s="721">
        <v>45</v>
      </c>
      <c r="F775" s="721">
        <v>1</v>
      </c>
      <c r="G775" s="722" t="s">
        <v>4412</v>
      </c>
      <c r="H775" s="722">
        <v>8800929</v>
      </c>
      <c r="I775" s="724">
        <v>44216</v>
      </c>
      <c r="K775" s="722">
        <v>1338</v>
      </c>
      <c r="N775" s="722" t="str">
        <f t="shared" si="12"/>
        <v>F145210111549</v>
      </c>
    </row>
    <row r="776" spans="1:14" x14ac:dyDescent="0.15">
      <c r="A776" s="723" t="s">
        <v>4413</v>
      </c>
      <c r="B776" s="720" t="s">
        <v>2869</v>
      </c>
      <c r="C776" s="721" t="s">
        <v>693</v>
      </c>
      <c r="D776" s="721" t="s">
        <v>2840</v>
      </c>
      <c r="E776" s="721">
        <v>45</v>
      </c>
      <c r="F776" s="721">
        <v>1</v>
      </c>
      <c r="G776" s="722" t="s">
        <v>4414</v>
      </c>
      <c r="H776" s="722">
        <v>8800032</v>
      </c>
      <c r="I776" s="724">
        <v>44216</v>
      </c>
      <c r="K776" s="722">
        <v>2929</v>
      </c>
      <c r="N776" s="722" t="str">
        <f t="shared" si="12"/>
        <v>F145310111556</v>
      </c>
    </row>
    <row r="777" spans="1:14" x14ac:dyDescent="0.15">
      <c r="A777" s="723" t="s">
        <v>4415</v>
      </c>
      <c r="B777" s="720" t="s">
        <v>2869</v>
      </c>
      <c r="C777" s="721" t="s">
        <v>695</v>
      </c>
      <c r="D777" s="721" t="s">
        <v>2840</v>
      </c>
      <c r="E777" s="721">
        <v>45</v>
      </c>
      <c r="F777" s="721">
        <v>1</v>
      </c>
      <c r="G777" s="722" t="s">
        <v>4416</v>
      </c>
      <c r="H777" s="722">
        <v>8800931</v>
      </c>
      <c r="I777" s="724">
        <v>44216</v>
      </c>
      <c r="K777" s="722">
        <v>2930</v>
      </c>
      <c r="N777" s="722" t="str">
        <f t="shared" si="12"/>
        <v>F145310111565</v>
      </c>
    </row>
    <row r="778" spans="1:14" x14ac:dyDescent="0.15">
      <c r="A778" s="723" t="s">
        <v>4417</v>
      </c>
      <c r="B778" s="720" t="s">
        <v>2869</v>
      </c>
      <c r="C778" s="721" t="s">
        <v>694</v>
      </c>
      <c r="D778" s="721" t="s">
        <v>2840</v>
      </c>
      <c r="E778" s="721">
        <v>45</v>
      </c>
      <c r="F778" s="721">
        <v>1</v>
      </c>
      <c r="G778" s="722" t="s">
        <v>4418</v>
      </c>
      <c r="H778" s="722">
        <v>8891605</v>
      </c>
      <c r="I778" s="724">
        <v>44216</v>
      </c>
      <c r="K778" s="722">
        <v>2931</v>
      </c>
      <c r="N778" s="722" t="str">
        <f t="shared" si="12"/>
        <v>F145310111574</v>
      </c>
    </row>
    <row r="779" spans="1:14" x14ac:dyDescent="0.15">
      <c r="A779" s="723" t="s">
        <v>4419</v>
      </c>
      <c r="B779" s="720" t="s">
        <v>2869</v>
      </c>
      <c r="C779" s="721" t="s">
        <v>692</v>
      </c>
      <c r="D779" s="721" t="s">
        <v>2840</v>
      </c>
      <c r="E779" s="721">
        <v>45</v>
      </c>
      <c r="F779" s="721">
        <v>1</v>
      </c>
      <c r="G779" s="722" t="s">
        <v>4420</v>
      </c>
      <c r="H779" s="722">
        <v>8820072</v>
      </c>
      <c r="I779" s="724">
        <v>44216</v>
      </c>
      <c r="K779" s="722">
        <v>2932</v>
      </c>
      <c r="N779" s="722" t="str">
        <f t="shared" si="12"/>
        <v>F145310111583</v>
      </c>
    </row>
    <row r="780" spans="1:14" x14ac:dyDescent="0.15">
      <c r="A780" s="723" t="s">
        <v>4421</v>
      </c>
      <c r="B780" s="720" t="s">
        <v>2839</v>
      </c>
      <c r="C780" s="721" t="s">
        <v>81</v>
      </c>
      <c r="D780" s="721" t="s">
        <v>2840</v>
      </c>
      <c r="E780" s="721">
        <v>46</v>
      </c>
      <c r="F780" s="721">
        <v>1</v>
      </c>
      <c r="G780" s="722" t="s">
        <v>4422</v>
      </c>
      <c r="H780" s="722">
        <v>8900065</v>
      </c>
      <c r="I780" s="724">
        <v>44216</v>
      </c>
      <c r="K780" s="722">
        <v>396</v>
      </c>
      <c r="N780" s="722" t="str">
        <f t="shared" si="12"/>
        <v>F146110111620</v>
      </c>
    </row>
    <row r="781" spans="1:14" x14ac:dyDescent="0.15">
      <c r="A781" s="723" t="s">
        <v>4423</v>
      </c>
      <c r="B781" s="720" t="s">
        <v>2839</v>
      </c>
      <c r="C781" s="721" t="s">
        <v>82</v>
      </c>
      <c r="D781" s="721" t="s">
        <v>2840</v>
      </c>
      <c r="E781" s="721">
        <v>46</v>
      </c>
      <c r="F781" s="721">
        <v>1</v>
      </c>
      <c r="G781" s="722" t="s">
        <v>4424</v>
      </c>
      <c r="H781" s="722">
        <v>8912311</v>
      </c>
      <c r="I781" s="724">
        <v>44216</v>
      </c>
      <c r="K781" s="722">
        <v>480</v>
      </c>
      <c r="N781" s="722" t="str">
        <f t="shared" si="12"/>
        <v>F146110111639</v>
      </c>
    </row>
    <row r="782" spans="1:14" x14ac:dyDescent="0.15">
      <c r="A782" s="723" t="s">
        <v>4425</v>
      </c>
      <c r="B782" s="720" t="s">
        <v>2869</v>
      </c>
      <c r="C782" s="721" t="s">
        <v>696</v>
      </c>
      <c r="D782" s="721" t="s">
        <v>2840</v>
      </c>
      <c r="E782" s="721">
        <v>46</v>
      </c>
      <c r="F782" s="721">
        <v>1</v>
      </c>
      <c r="G782" s="722" t="s">
        <v>4426</v>
      </c>
      <c r="H782" s="722">
        <v>8910197</v>
      </c>
      <c r="I782" s="724">
        <v>44216</v>
      </c>
      <c r="K782" s="722">
        <v>2942</v>
      </c>
      <c r="N782" s="722" t="str">
        <f t="shared" si="12"/>
        <v>F146310111644</v>
      </c>
    </row>
    <row r="783" spans="1:14" x14ac:dyDescent="0.15">
      <c r="A783" s="723" t="s">
        <v>4427</v>
      </c>
      <c r="B783" s="720" t="s">
        <v>2869</v>
      </c>
      <c r="C783" s="721" t="s">
        <v>4581</v>
      </c>
      <c r="D783" s="721" t="s">
        <v>2840</v>
      </c>
      <c r="E783" s="721">
        <v>46</v>
      </c>
      <c r="F783" s="721">
        <v>1</v>
      </c>
      <c r="G783" s="722" t="s">
        <v>4428</v>
      </c>
      <c r="H783" s="722">
        <v>8994395</v>
      </c>
      <c r="I783" s="724">
        <v>44216</v>
      </c>
      <c r="K783" s="722">
        <v>2943</v>
      </c>
      <c r="N783" s="722" t="str">
        <f t="shared" si="12"/>
        <v>F146310111653</v>
      </c>
    </row>
    <row r="784" spans="1:14" x14ac:dyDescent="0.15">
      <c r="A784" s="723" t="s">
        <v>4429</v>
      </c>
      <c r="B784" s="720" t="s">
        <v>2869</v>
      </c>
      <c r="C784" s="721" t="s">
        <v>698</v>
      </c>
      <c r="D784" s="721" t="s">
        <v>2840</v>
      </c>
      <c r="E784" s="721">
        <v>46</v>
      </c>
      <c r="F784" s="721">
        <v>1</v>
      </c>
      <c r="G784" s="722" t="s">
        <v>4430</v>
      </c>
      <c r="H784" s="722">
        <v>8900082</v>
      </c>
      <c r="I784" s="724">
        <v>44216</v>
      </c>
      <c r="K784" s="722">
        <v>2945</v>
      </c>
      <c r="N784" s="722" t="str">
        <f t="shared" si="12"/>
        <v>F146310111662</v>
      </c>
    </row>
    <row r="785" spans="1:14" x14ac:dyDescent="0.15">
      <c r="A785" s="723" t="s">
        <v>4431</v>
      </c>
      <c r="B785" s="720" t="s">
        <v>2869</v>
      </c>
      <c r="C785" s="721" t="s">
        <v>697</v>
      </c>
      <c r="D785" s="721" t="s">
        <v>2840</v>
      </c>
      <c r="E785" s="721">
        <v>46</v>
      </c>
      <c r="F785" s="721">
        <v>1</v>
      </c>
      <c r="G785" s="722" t="s">
        <v>4432</v>
      </c>
      <c r="H785" s="722">
        <v>8950011</v>
      </c>
      <c r="I785" s="724">
        <v>44216</v>
      </c>
      <c r="K785" s="722">
        <v>2946</v>
      </c>
      <c r="N785" s="722" t="str">
        <f t="shared" si="12"/>
        <v>F146310111671</v>
      </c>
    </row>
    <row r="786" spans="1:14" x14ac:dyDescent="0.15">
      <c r="A786" s="723" t="s">
        <v>4433</v>
      </c>
      <c r="B786" s="720" t="s">
        <v>2839</v>
      </c>
      <c r="C786" s="721" t="s">
        <v>83</v>
      </c>
      <c r="D786" s="721" t="s">
        <v>2840</v>
      </c>
      <c r="E786" s="721">
        <v>47</v>
      </c>
      <c r="F786" s="721">
        <v>1</v>
      </c>
      <c r="G786" s="722" t="s">
        <v>4434</v>
      </c>
      <c r="H786" s="722">
        <v>9030213</v>
      </c>
      <c r="I786" s="724">
        <v>44216</v>
      </c>
      <c r="K786" s="722">
        <v>400</v>
      </c>
      <c r="N786" s="722" t="str">
        <f t="shared" si="12"/>
        <v>F147110111736</v>
      </c>
    </row>
    <row r="787" spans="1:14" x14ac:dyDescent="0.15">
      <c r="A787" s="723" t="s">
        <v>4435</v>
      </c>
      <c r="B787" s="720" t="s">
        <v>2855</v>
      </c>
      <c r="C787" s="721" t="s">
        <v>167</v>
      </c>
      <c r="D787" s="721" t="s">
        <v>2840</v>
      </c>
      <c r="E787" s="721">
        <v>47</v>
      </c>
      <c r="F787" s="721">
        <v>1</v>
      </c>
      <c r="G787" s="722" t="s">
        <v>4436</v>
      </c>
      <c r="H787" s="722">
        <v>9058585</v>
      </c>
      <c r="I787" s="724">
        <v>44216</v>
      </c>
      <c r="K787" s="722">
        <v>1347</v>
      </c>
      <c r="N787" s="722" t="str">
        <f t="shared" si="12"/>
        <v>F147210111743</v>
      </c>
    </row>
    <row r="788" spans="1:14" x14ac:dyDescent="0.15">
      <c r="A788" s="723" t="s">
        <v>4437</v>
      </c>
      <c r="B788" s="720" t="s">
        <v>2855</v>
      </c>
      <c r="C788" s="721" t="s">
        <v>166</v>
      </c>
      <c r="D788" s="721" t="s">
        <v>2840</v>
      </c>
      <c r="E788" s="721">
        <v>47</v>
      </c>
      <c r="F788" s="721">
        <v>1</v>
      </c>
      <c r="G788" s="722" t="s">
        <v>4438</v>
      </c>
      <c r="H788" s="722">
        <v>9038602</v>
      </c>
      <c r="I788" s="724">
        <v>44216</v>
      </c>
      <c r="K788" s="722">
        <v>1348</v>
      </c>
      <c r="N788" s="722" t="str">
        <f t="shared" si="12"/>
        <v>F147210111752</v>
      </c>
    </row>
    <row r="789" spans="1:14" x14ac:dyDescent="0.15">
      <c r="A789" s="723" t="s">
        <v>4439</v>
      </c>
      <c r="B789" s="720" t="s">
        <v>2855</v>
      </c>
      <c r="C789" s="721" t="s">
        <v>165</v>
      </c>
      <c r="D789" s="721" t="s">
        <v>2840</v>
      </c>
      <c r="E789" s="721">
        <v>47</v>
      </c>
      <c r="F789" s="721">
        <v>1</v>
      </c>
      <c r="G789" s="722" t="s">
        <v>4440</v>
      </c>
      <c r="H789" s="722">
        <v>9020076</v>
      </c>
      <c r="I789" s="724">
        <v>44216</v>
      </c>
      <c r="K789" s="722">
        <v>1349</v>
      </c>
      <c r="N789" s="722" t="str">
        <f t="shared" si="12"/>
        <v>F147210111761</v>
      </c>
    </row>
    <row r="790" spans="1:14" x14ac:dyDescent="0.15">
      <c r="A790" s="723" t="s">
        <v>4441</v>
      </c>
      <c r="B790" s="720" t="s">
        <v>2869</v>
      </c>
      <c r="C790" s="721" t="s">
        <v>700</v>
      </c>
      <c r="D790" s="721" t="s">
        <v>2840</v>
      </c>
      <c r="E790" s="721">
        <v>47</v>
      </c>
      <c r="F790" s="721">
        <v>1</v>
      </c>
      <c r="G790" s="722" t="s">
        <v>4442</v>
      </c>
      <c r="H790" s="722">
        <v>9040495</v>
      </c>
      <c r="I790" s="724">
        <v>44216</v>
      </c>
      <c r="K790" s="722">
        <v>2952</v>
      </c>
      <c r="N790" s="722" t="str">
        <f t="shared" si="12"/>
        <v>F147310111778</v>
      </c>
    </row>
    <row r="791" spans="1:14" x14ac:dyDescent="0.15">
      <c r="A791" s="723" t="s">
        <v>4443</v>
      </c>
      <c r="B791" s="720" t="s">
        <v>2869</v>
      </c>
      <c r="C791" s="721" t="s">
        <v>702</v>
      </c>
      <c r="D791" s="721" t="s">
        <v>2840</v>
      </c>
      <c r="E791" s="721">
        <v>47</v>
      </c>
      <c r="F791" s="721">
        <v>1</v>
      </c>
      <c r="G791" s="722" t="s">
        <v>4444</v>
      </c>
      <c r="H791" s="722">
        <v>9012701</v>
      </c>
      <c r="I791" s="724">
        <v>44216</v>
      </c>
      <c r="K791" s="722">
        <v>2953</v>
      </c>
      <c r="N791" s="722" t="str">
        <f t="shared" si="12"/>
        <v>F147310111787</v>
      </c>
    </row>
    <row r="792" spans="1:14" x14ac:dyDescent="0.15">
      <c r="A792" s="723" t="s">
        <v>4445</v>
      </c>
      <c r="B792" s="720" t="s">
        <v>2869</v>
      </c>
      <c r="C792" s="721" t="s">
        <v>699</v>
      </c>
      <c r="D792" s="721" t="s">
        <v>2840</v>
      </c>
      <c r="E792" s="721">
        <v>47</v>
      </c>
      <c r="F792" s="721">
        <v>1</v>
      </c>
      <c r="G792" s="722" t="s">
        <v>4446</v>
      </c>
      <c r="H792" s="722">
        <v>9028521</v>
      </c>
      <c r="I792" s="724">
        <v>44216</v>
      </c>
      <c r="K792" s="722">
        <v>2954</v>
      </c>
      <c r="N792" s="722" t="str">
        <f t="shared" si="12"/>
        <v>F147310111796</v>
      </c>
    </row>
    <row r="793" spans="1:14" x14ac:dyDescent="0.15">
      <c r="A793" s="723" t="s">
        <v>4447</v>
      </c>
      <c r="B793" s="720" t="s">
        <v>2869</v>
      </c>
      <c r="C793" s="721" t="s">
        <v>701</v>
      </c>
      <c r="D793" s="721" t="s">
        <v>2840</v>
      </c>
      <c r="E793" s="721">
        <v>47</v>
      </c>
      <c r="F793" s="721">
        <v>1</v>
      </c>
      <c r="G793" s="722" t="s">
        <v>4448</v>
      </c>
      <c r="H793" s="722">
        <v>9030207</v>
      </c>
      <c r="I793" s="724">
        <v>44216</v>
      </c>
      <c r="K793" s="722">
        <v>2956</v>
      </c>
      <c r="N793" s="722" t="str">
        <f t="shared" si="12"/>
        <v>F147310111803</v>
      </c>
    </row>
    <row r="794" spans="1:14" x14ac:dyDescent="0.15">
      <c r="A794" s="889" t="s">
        <v>3563</v>
      </c>
      <c r="B794" s="890" t="s">
        <v>2855</v>
      </c>
      <c r="C794" s="728" t="s">
        <v>3564</v>
      </c>
      <c r="D794" s="888" t="s">
        <v>2840</v>
      </c>
      <c r="E794" s="721">
        <v>15</v>
      </c>
      <c r="F794" s="721">
        <v>1</v>
      </c>
      <c r="G794" s="722" t="s">
        <v>3565</v>
      </c>
      <c r="H794" s="722">
        <v>9550091</v>
      </c>
      <c r="I794" s="724">
        <v>44343</v>
      </c>
      <c r="K794" s="722">
        <v>1158</v>
      </c>
      <c r="N794" s="722" t="str">
        <f t="shared" si="12"/>
        <v>F115210111849</v>
      </c>
    </row>
    <row r="795" spans="1:14" x14ac:dyDescent="0.15">
      <c r="A795" s="889" t="s">
        <v>3676</v>
      </c>
      <c r="B795" s="890" t="s">
        <v>2869</v>
      </c>
      <c r="C795" s="728" t="s">
        <v>3677</v>
      </c>
      <c r="D795" s="888" t="s">
        <v>2840</v>
      </c>
      <c r="E795" s="721">
        <v>20</v>
      </c>
      <c r="F795" s="721">
        <v>1</v>
      </c>
      <c r="G795" s="722" t="s">
        <v>3678</v>
      </c>
      <c r="H795" s="722">
        <v>3990033</v>
      </c>
      <c r="I795" s="724">
        <v>44343</v>
      </c>
      <c r="K795" s="722">
        <v>2424</v>
      </c>
      <c r="N795" s="722" t="str">
        <f t="shared" si="12"/>
        <v>F120310111868</v>
      </c>
    </row>
    <row r="796" spans="1:14" x14ac:dyDescent="0.15">
      <c r="A796" s="889" t="s">
        <v>3713</v>
      </c>
      <c r="B796" s="890" t="s">
        <v>2855</v>
      </c>
      <c r="C796" s="728" t="s">
        <v>3714</v>
      </c>
      <c r="D796" s="888" t="s">
        <v>2840</v>
      </c>
      <c r="E796" s="721">
        <v>22</v>
      </c>
      <c r="F796" s="721">
        <v>1</v>
      </c>
      <c r="G796" s="722" t="s">
        <v>3715</v>
      </c>
      <c r="H796" s="722">
        <v>4200881</v>
      </c>
      <c r="I796" s="724">
        <v>44343</v>
      </c>
      <c r="K796" s="722">
        <v>1194</v>
      </c>
      <c r="N796" s="722" t="str">
        <f t="shared" si="12"/>
        <v>F122210111877</v>
      </c>
    </row>
    <row r="797" spans="1:14" x14ac:dyDescent="0.15">
      <c r="A797" s="889" t="s">
        <v>4096</v>
      </c>
      <c r="B797" s="890" t="s">
        <v>2869</v>
      </c>
      <c r="C797" s="728" t="s">
        <v>4573</v>
      </c>
      <c r="D797" s="888" t="s">
        <v>2840</v>
      </c>
      <c r="E797" s="721">
        <v>28</v>
      </c>
      <c r="F797" s="721">
        <v>9</v>
      </c>
      <c r="G797" s="722" t="s">
        <v>4097</v>
      </c>
      <c r="H797" s="722">
        <v>6650803</v>
      </c>
      <c r="I797" s="724">
        <v>44216</v>
      </c>
      <c r="J797" s="724">
        <v>44343</v>
      </c>
      <c r="K797" s="722">
        <v>2676</v>
      </c>
      <c r="L797" s="722" t="s">
        <v>4044</v>
      </c>
      <c r="N797" s="722" t="str">
        <f t="shared" si="12"/>
        <v>F128310108909</v>
      </c>
    </row>
    <row r="798" spans="1:14" x14ac:dyDescent="0.15">
      <c r="A798" s="889" t="s">
        <v>4202</v>
      </c>
      <c r="B798" s="890" t="s">
        <v>2855</v>
      </c>
      <c r="C798" s="728" t="s">
        <v>4203</v>
      </c>
      <c r="D798" s="888" t="s">
        <v>2840</v>
      </c>
      <c r="E798" s="721">
        <v>34</v>
      </c>
      <c r="F798" s="721">
        <v>1</v>
      </c>
      <c r="G798" s="722" t="s">
        <v>4204</v>
      </c>
      <c r="H798" s="722">
        <v>7300016</v>
      </c>
      <c r="I798" s="724">
        <v>44343</v>
      </c>
      <c r="K798" s="722">
        <v>1296</v>
      </c>
      <c r="N798" s="722" t="str">
        <f t="shared" si="12"/>
        <v>F134210111926</v>
      </c>
    </row>
    <row r="799" spans="1:14" x14ac:dyDescent="0.15">
      <c r="C799" s="728" t="s">
        <v>4449</v>
      </c>
      <c r="I799" s="724"/>
    </row>
  </sheetData>
  <sheetProtection autoFilter="0"/>
  <autoFilter ref="A1:N799" xr:uid="{BFF549AA-CE43-4235-A784-242863B660C0}"/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A1:BN67"/>
  <sheetViews>
    <sheetView showGridLines="0" tabSelected="1" zoomScale="90" zoomScaleNormal="90" workbookViewId="0">
      <pane xSplit="9" ySplit="39" topLeftCell="J40" activePane="bottomRight" state="frozen"/>
      <selection pane="topRight" activeCell="AM1" sqref="AM1"/>
      <selection pane="bottomLeft" activeCell="A40" sqref="A40"/>
      <selection pane="bottomRight"/>
    </sheetView>
  </sheetViews>
  <sheetFormatPr defaultColWidth="1.875" defaultRowHeight="13.5" x14ac:dyDescent="0.15"/>
  <cols>
    <col min="1" max="1" width="1.875" style="923" customWidth="1"/>
    <col min="2" max="2" width="10.625" customWidth="1"/>
    <col min="3" max="3" width="15.625" customWidth="1"/>
    <col min="4" max="4" width="10.625" customWidth="1"/>
    <col min="6" max="6" width="10.625" customWidth="1"/>
    <col min="7" max="7" width="15.625" customWidth="1"/>
    <col min="8" max="8" width="10.625" customWidth="1"/>
    <col min="10" max="18" width="1.875" style="924"/>
    <col min="19" max="26" width="1.875" style="924" customWidth="1"/>
    <col min="27" max="27" width="2.5" style="540" hidden="1" customWidth="1"/>
    <col min="28" max="28" width="3.25" style="540" hidden="1" customWidth="1"/>
    <col min="29" max="29" width="2" style="924" hidden="1" customWidth="1"/>
    <col min="30" max="30" width="2.75" style="540" hidden="1" customWidth="1"/>
    <col min="31" max="32" width="2" style="540" hidden="1" customWidth="1"/>
    <col min="33" max="36" width="2" style="924" hidden="1" customWidth="1"/>
    <col min="37" max="38" width="2" style="924" customWidth="1"/>
    <col min="39" max="46" width="1.875" style="924"/>
    <col min="47" max="47" width="1.875" style="924" customWidth="1"/>
    <col min="48" max="66" width="1.875" style="924"/>
    <col min="67" max="16384" width="1.875" style="925"/>
  </cols>
  <sheetData>
    <row r="1" spans="1:32" ht="7.5" customHeight="1" thickBot="1" x14ac:dyDescent="0.2">
      <c r="A1" s="923">
        <v>1</v>
      </c>
    </row>
    <row r="2" spans="1:32" ht="15" thickTop="1" thickBot="1" x14ac:dyDescent="0.2">
      <c r="B2" s="926"/>
      <c r="C2" t="s">
        <v>4571</v>
      </c>
    </row>
    <row r="3" spans="1:32" ht="13.5" customHeight="1" thickTop="1" thickBot="1" x14ac:dyDescent="0.2">
      <c r="C3" s="928" t="s">
        <v>1671</v>
      </c>
      <c r="AE3" s="540" t="s">
        <v>4508</v>
      </c>
    </row>
    <row r="4" spans="1:32" ht="18.75" customHeight="1" thickTop="1" thickBot="1" x14ac:dyDescent="0.2">
      <c r="B4" s="931" t="s">
        <v>4450</v>
      </c>
      <c r="C4" s="927"/>
      <c r="D4" s="1010" t="str">
        <f>IFERROR(IF($C$4="","※シート【学校コード】より、学校コードを入力してください。",IF($C$4="","",VLOOKUP($C$4,学校コード!A:C,3,FALSE))),"正しい学校コードをご入力ください。")</f>
        <v>※シート【学校コード】より、学校コードを入力してください。</v>
      </c>
      <c r="E4" s="1010"/>
      <c r="F4" s="1010"/>
      <c r="G4" s="1010"/>
      <c r="H4" s="1011"/>
      <c r="S4" s="540"/>
      <c r="T4" s="540"/>
      <c r="U4" s="540"/>
      <c r="V4" s="540"/>
      <c r="W4" s="540"/>
      <c r="X4" s="540"/>
      <c r="Y4" s="540"/>
      <c r="Z4" s="540"/>
      <c r="AB4" s="924"/>
      <c r="AC4" s="540"/>
      <c r="AE4" s="540" t="s">
        <v>4509</v>
      </c>
      <c r="AF4" s="924"/>
    </row>
    <row r="5" spans="1:32" ht="9" customHeight="1" x14ac:dyDescent="0.15"/>
    <row r="6" spans="1:32" ht="14.25" thickBot="1" x14ac:dyDescent="0.2">
      <c r="B6" t="s">
        <v>1670</v>
      </c>
    </row>
    <row r="7" spans="1:32" ht="14.25" thickBot="1" x14ac:dyDescent="0.2">
      <c r="B7" s="1012" t="s">
        <v>1669</v>
      </c>
      <c r="C7" s="1013"/>
      <c r="D7" s="1014"/>
      <c r="F7" s="1012" t="s">
        <v>1668</v>
      </c>
      <c r="G7" s="1013"/>
      <c r="H7" s="1014"/>
      <c r="AA7" s="540">
        <v>0</v>
      </c>
      <c r="AB7" s="540">
        <f>MAX(AA8:AA37)</f>
        <v>0</v>
      </c>
    </row>
    <row r="8" spans="1:32" x14ac:dyDescent="0.15">
      <c r="A8" s="923">
        <v>1</v>
      </c>
      <c r="B8" s="1015" t="str">
        <f>IFERROR(VLOOKUP($C$4,学部!A:AA,学部!AG4,0)&amp;"","")</f>
        <v/>
      </c>
      <c r="C8" s="1016"/>
      <c r="D8" s="1017"/>
      <c r="F8" s="1015" t="str">
        <f>IFERROR(VLOOKUP($C$4,研究科!A:AA,研究科!AG4,0)&amp;"","")</f>
        <v/>
      </c>
      <c r="G8" s="1016"/>
      <c r="H8" s="1017"/>
      <c r="AA8" s="540">
        <f t="shared" ref="AA8:AA37" si="0">IF(B8="",0,IF(B8&lt;&gt;0,AA7+1,0))</f>
        <v>0</v>
      </c>
      <c r="AB8" s="540">
        <f t="shared" ref="AB8:AB37" si="1">IF(F8="",0,IF(F8&lt;&gt;0,AB7+1,0))</f>
        <v>0</v>
      </c>
      <c r="AD8" s="540">
        <v>1</v>
      </c>
      <c r="AE8" s="540">
        <f t="shared" ref="AE8:AE39" ca="1" si="2">IF(AD8=IFERROR(VLOOKUP(AD8,AA:AA,1,0),0),INDIRECT("B"&amp;AD8+7),IF(AD8=IFERROR(VLOOKUP(AD8,AB:AB,1,0),0),INDIRECT("F"&amp;AD8-AB$7+7),0))</f>
        <v>0</v>
      </c>
      <c r="AF8" s="540">
        <f>IF(AD8=IFERROR(VLOOKUP(AD8,AA:AA,1,0),0),"学部",IF(AD8=IFERROR(VLOOKUP(AD8,AB:AB,1,0),0),"研究科",0))</f>
        <v>0</v>
      </c>
    </row>
    <row r="9" spans="1:32" x14ac:dyDescent="0.15">
      <c r="A9" s="923">
        <v>2</v>
      </c>
      <c r="B9" s="1018" t="str">
        <f>IFERROR(VLOOKUP($C$4,学部!A:AA,学部!AG5,0)&amp;"","")</f>
        <v/>
      </c>
      <c r="C9" s="1019"/>
      <c r="D9" s="1020"/>
      <c r="F9" s="1007" t="str">
        <f>IFERROR(VLOOKUP($C$4,研究科!A:AA,研究科!AG5,0)&amp;"","")</f>
        <v/>
      </c>
      <c r="G9" s="1008"/>
      <c r="H9" s="1009"/>
      <c r="AA9" s="540">
        <f t="shared" si="0"/>
        <v>0</v>
      </c>
      <c r="AB9" s="540">
        <f t="shared" si="1"/>
        <v>0</v>
      </c>
      <c r="AD9" s="540">
        <v>2</v>
      </c>
      <c r="AE9" s="540">
        <f t="shared" ca="1" si="2"/>
        <v>0</v>
      </c>
      <c r="AF9" s="540">
        <f t="shared" ref="AF9:AF57" si="3">IF(AD9=IFERROR(VLOOKUP(AD9,AA:AA,1,0),0),"学部",IF(AD9=IFERROR(VLOOKUP(AD9,AB:AB,1,0),0),"研究科",0))</f>
        <v>0</v>
      </c>
    </row>
    <row r="10" spans="1:32" x14ac:dyDescent="0.15">
      <c r="A10" s="923">
        <v>3</v>
      </c>
      <c r="B10" s="1004" t="str">
        <f>IFERROR(VLOOKUP($C$4,学部!A:AA,学部!AG6,0)&amp;"","")</f>
        <v/>
      </c>
      <c r="C10" s="1005"/>
      <c r="D10" s="1006"/>
      <c r="F10" s="1007" t="str">
        <f>IFERROR(VLOOKUP($C$4,研究科!A:AA,研究科!AG6,0)&amp;"","")</f>
        <v/>
      </c>
      <c r="G10" s="1008"/>
      <c r="H10" s="1009"/>
      <c r="AA10" s="540">
        <f t="shared" si="0"/>
        <v>0</v>
      </c>
      <c r="AB10" s="540">
        <f t="shared" si="1"/>
        <v>0</v>
      </c>
      <c r="AD10" s="540">
        <v>3</v>
      </c>
      <c r="AE10" s="540">
        <f t="shared" ca="1" si="2"/>
        <v>0</v>
      </c>
      <c r="AF10" s="540">
        <f t="shared" si="3"/>
        <v>0</v>
      </c>
    </row>
    <row r="11" spans="1:32" x14ac:dyDescent="0.15">
      <c r="A11" s="923">
        <v>4</v>
      </c>
      <c r="B11" s="1004" t="str">
        <f>IFERROR(VLOOKUP($C$4,学部!A:AA,学部!AG7,0)&amp;"","")</f>
        <v/>
      </c>
      <c r="C11" s="1005"/>
      <c r="D11" s="1006"/>
      <c r="F11" s="1007" t="str">
        <f>IFERROR(VLOOKUP($C$4,研究科!A:AA,研究科!AG7,0)&amp;"","")</f>
        <v/>
      </c>
      <c r="G11" s="1008"/>
      <c r="H11" s="1009"/>
      <c r="AA11" s="540">
        <f t="shared" si="0"/>
        <v>0</v>
      </c>
      <c r="AB11" s="540">
        <f t="shared" si="1"/>
        <v>0</v>
      </c>
      <c r="AD11" s="540">
        <v>4</v>
      </c>
      <c r="AE11" s="540">
        <f t="shared" ca="1" si="2"/>
        <v>0</v>
      </c>
      <c r="AF11" s="540">
        <f t="shared" si="3"/>
        <v>0</v>
      </c>
    </row>
    <row r="12" spans="1:32" x14ac:dyDescent="0.15">
      <c r="A12" s="923">
        <v>5</v>
      </c>
      <c r="B12" s="1004" t="str">
        <f>IFERROR(VLOOKUP($C$4,学部!A:AA,学部!AG8,0)&amp;"","")</f>
        <v/>
      </c>
      <c r="C12" s="1005"/>
      <c r="D12" s="1006"/>
      <c r="F12" s="1007" t="str">
        <f>IFERROR(VLOOKUP($C$4,研究科!A:AA,研究科!AG8,0)&amp;"","")</f>
        <v/>
      </c>
      <c r="G12" s="1008"/>
      <c r="H12" s="1009"/>
      <c r="AA12" s="540">
        <f t="shared" si="0"/>
        <v>0</v>
      </c>
      <c r="AB12" s="540">
        <f t="shared" si="1"/>
        <v>0</v>
      </c>
      <c r="AD12" s="540">
        <v>5</v>
      </c>
      <c r="AE12" s="540">
        <f t="shared" ca="1" si="2"/>
        <v>0</v>
      </c>
      <c r="AF12" s="540">
        <f t="shared" si="3"/>
        <v>0</v>
      </c>
    </row>
    <row r="13" spans="1:32" x14ac:dyDescent="0.15">
      <c r="A13" s="923">
        <v>6</v>
      </c>
      <c r="B13" s="1004" t="str">
        <f>IFERROR(VLOOKUP($C$4,学部!A:AA,学部!AG9,0)&amp;"","")</f>
        <v/>
      </c>
      <c r="C13" s="1005"/>
      <c r="D13" s="1006"/>
      <c r="F13" s="1007" t="str">
        <f>IFERROR(VLOOKUP($C$4,研究科!A:AA,研究科!AG9,0)&amp;"","")</f>
        <v/>
      </c>
      <c r="G13" s="1008"/>
      <c r="H13" s="1009"/>
      <c r="AA13" s="540">
        <f t="shared" si="0"/>
        <v>0</v>
      </c>
      <c r="AB13" s="540">
        <f t="shared" si="1"/>
        <v>0</v>
      </c>
      <c r="AD13" s="540">
        <v>6</v>
      </c>
      <c r="AE13" s="540">
        <f t="shared" ca="1" si="2"/>
        <v>0</v>
      </c>
      <c r="AF13" s="540">
        <f t="shared" si="3"/>
        <v>0</v>
      </c>
    </row>
    <row r="14" spans="1:32" x14ac:dyDescent="0.15">
      <c r="A14" s="923">
        <v>7</v>
      </c>
      <c r="B14" s="1004" t="str">
        <f>IFERROR(VLOOKUP($C$4,学部!A:AA,学部!AG10,0)&amp;"","")</f>
        <v/>
      </c>
      <c r="C14" s="1005"/>
      <c r="D14" s="1006"/>
      <c r="F14" s="1007" t="str">
        <f>IFERROR(VLOOKUP($C$4,研究科!A:AA,研究科!AG10,0)&amp;"","")</f>
        <v/>
      </c>
      <c r="G14" s="1008"/>
      <c r="H14" s="1009"/>
      <c r="AA14" s="540">
        <f t="shared" si="0"/>
        <v>0</v>
      </c>
      <c r="AB14" s="540">
        <f t="shared" si="1"/>
        <v>0</v>
      </c>
      <c r="AD14" s="540">
        <v>7</v>
      </c>
      <c r="AE14" s="540">
        <f t="shared" ca="1" si="2"/>
        <v>0</v>
      </c>
      <c r="AF14" s="540">
        <f t="shared" si="3"/>
        <v>0</v>
      </c>
    </row>
    <row r="15" spans="1:32" x14ac:dyDescent="0.15">
      <c r="A15" s="923">
        <v>8</v>
      </c>
      <c r="B15" s="1004" t="str">
        <f>IFERROR(VLOOKUP($C$4,学部!A:AA,学部!AG11,0)&amp;"","")</f>
        <v/>
      </c>
      <c r="C15" s="1005"/>
      <c r="D15" s="1006"/>
      <c r="F15" s="1007" t="str">
        <f>IFERROR(VLOOKUP($C$4,研究科!A:AA,研究科!AG11,0)&amp;"","")</f>
        <v/>
      </c>
      <c r="G15" s="1008"/>
      <c r="H15" s="1009"/>
      <c r="AA15" s="540">
        <f t="shared" si="0"/>
        <v>0</v>
      </c>
      <c r="AB15" s="540">
        <f t="shared" si="1"/>
        <v>0</v>
      </c>
      <c r="AD15" s="540">
        <v>8</v>
      </c>
      <c r="AE15" s="540">
        <f t="shared" ca="1" si="2"/>
        <v>0</v>
      </c>
      <c r="AF15" s="540">
        <f t="shared" si="3"/>
        <v>0</v>
      </c>
    </row>
    <row r="16" spans="1:32" x14ac:dyDescent="0.15">
      <c r="A16" s="923">
        <v>9</v>
      </c>
      <c r="B16" s="1004" t="str">
        <f>IFERROR(VLOOKUP($C$4,学部!A:AA,学部!AG12,0)&amp;"","")</f>
        <v/>
      </c>
      <c r="C16" s="1005"/>
      <c r="D16" s="1006"/>
      <c r="F16" s="1007" t="str">
        <f>IFERROR(VLOOKUP($C$4,研究科!A:AA,研究科!AG12,0)&amp;"","")</f>
        <v/>
      </c>
      <c r="G16" s="1008"/>
      <c r="H16" s="1009"/>
      <c r="AA16" s="540">
        <f t="shared" si="0"/>
        <v>0</v>
      </c>
      <c r="AB16" s="540">
        <f t="shared" si="1"/>
        <v>0</v>
      </c>
      <c r="AD16" s="540">
        <v>9</v>
      </c>
      <c r="AE16" s="540">
        <f t="shared" ca="1" si="2"/>
        <v>0</v>
      </c>
      <c r="AF16" s="540">
        <f t="shared" si="3"/>
        <v>0</v>
      </c>
    </row>
    <row r="17" spans="1:32" x14ac:dyDescent="0.15">
      <c r="A17" s="923">
        <v>10</v>
      </c>
      <c r="B17" s="1004" t="str">
        <f>IFERROR(VLOOKUP($C$4,学部!A:AA,学部!AG13,0)&amp;"","")</f>
        <v/>
      </c>
      <c r="C17" s="1005"/>
      <c r="D17" s="1006"/>
      <c r="F17" s="1007" t="str">
        <f>IFERROR(VLOOKUP($C$4,研究科!A:AA,研究科!AG13,0)&amp;"","")</f>
        <v/>
      </c>
      <c r="G17" s="1008"/>
      <c r="H17" s="1009"/>
      <c r="AA17" s="540">
        <f t="shared" si="0"/>
        <v>0</v>
      </c>
      <c r="AB17" s="540">
        <f t="shared" si="1"/>
        <v>0</v>
      </c>
      <c r="AD17" s="540">
        <v>10</v>
      </c>
      <c r="AE17" s="540">
        <f t="shared" ca="1" si="2"/>
        <v>0</v>
      </c>
      <c r="AF17" s="540">
        <f t="shared" si="3"/>
        <v>0</v>
      </c>
    </row>
    <row r="18" spans="1:32" x14ac:dyDescent="0.15">
      <c r="A18" s="923">
        <v>11</v>
      </c>
      <c r="B18" s="1004" t="str">
        <f>IFERROR(VLOOKUP($C$4,学部!A:AA,学部!AG14,0)&amp;"","")</f>
        <v/>
      </c>
      <c r="C18" s="1005"/>
      <c r="D18" s="1006"/>
      <c r="F18" s="1007" t="str">
        <f>IFERROR(VLOOKUP($C$4,研究科!A:AA,研究科!AG14,0)&amp;"","")</f>
        <v/>
      </c>
      <c r="G18" s="1008"/>
      <c r="H18" s="1009"/>
      <c r="AA18" s="540">
        <f t="shared" si="0"/>
        <v>0</v>
      </c>
      <c r="AB18" s="540">
        <f t="shared" si="1"/>
        <v>0</v>
      </c>
      <c r="AD18" s="540">
        <v>11</v>
      </c>
      <c r="AE18" s="540">
        <f t="shared" ca="1" si="2"/>
        <v>0</v>
      </c>
      <c r="AF18" s="540">
        <f t="shared" si="3"/>
        <v>0</v>
      </c>
    </row>
    <row r="19" spans="1:32" x14ac:dyDescent="0.15">
      <c r="A19" s="923">
        <v>12</v>
      </c>
      <c r="B19" s="1004" t="str">
        <f>IFERROR(VLOOKUP($C$4,学部!A:AA,学部!AG15,0)&amp;"","")</f>
        <v/>
      </c>
      <c r="C19" s="1005"/>
      <c r="D19" s="1006"/>
      <c r="F19" s="1007" t="str">
        <f>IFERROR(VLOOKUP($C$4,研究科!A:AA,研究科!AG15,0)&amp;"","")</f>
        <v/>
      </c>
      <c r="G19" s="1008"/>
      <c r="H19" s="1009"/>
      <c r="AA19" s="540">
        <f t="shared" si="0"/>
        <v>0</v>
      </c>
      <c r="AB19" s="540">
        <f t="shared" si="1"/>
        <v>0</v>
      </c>
      <c r="AD19" s="540">
        <v>12</v>
      </c>
      <c r="AE19" s="540">
        <f t="shared" ca="1" si="2"/>
        <v>0</v>
      </c>
      <c r="AF19" s="540">
        <f t="shared" si="3"/>
        <v>0</v>
      </c>
    </row>
    <row r="20" spans="1:32" x14ac:dyDescent="0.15">
      <c r="A20" s="923">
        <v>13</v>
      </c>
      <c r="B20" s="1004" t="str">
        <f>IFERROR(VLOOKUP($C$4,学部!A:AA,学部!AG16,0)&amp;"","")</f>
        <v/>
      </c>
      <c r="C20" s="1005"/>
      <c r="D20" s="1006"/>
      <c r="F20" s="1007" t="str">
        <f>IFERROR(VLOOKUP($C$4,研究科!A:AA,研究科!AG16,0)&amp;"","")</f>
        <v/>
      </c>
      <c r="G20" s="1008"/>
      <c r="H20" s="1009"/>
      <c r="AA20" s="540">
        <f t="shared" si="0"/>
        <v>0</v>
      </c>
      <c r="AB20" s="540">
        <f t="shared" si="1"/>
        <v>0</v>
      </c>
      <c r="AD20" s="540">
        <v>13</v>
      </c>
      <c r="AE20" s="540">
        <f t="shared" ca="1" si="2"/>
        <v>0</v>
      </c>
      <c r="AF20" s="540">
        <f t="shared" si="3"/>
        <v>0</v>
      </c>
    </row>
    <row r="21" spans="1:32" x14ac:dyDescent="0.15">
      <c r="A21" s="923">
        <v>14</v>
      </c>
      <c r="B21" s="1004" t="str">
        <f>IFERROR(VLOOKUP($C$4,学部!A:AA,学部!AG17,0)&amp;"","")</f>
        <v/>
      </c>
      <c r="C21" s="1005"/>
      <c r="D21" s="1006"/>
      <c r="F21" s="1007" t="str">
        <f>IFERROR(VLOOKUP($C$4,研究科!A:AA,研究科!AG17,0)&amp;"","")</f>
        <v/>
      </c>
      <c r="G21" s="1008"/>
      <c r="H21" s="1009"/>
      <c r="AA21" s="540">
        <f t="shared" si="0"/>
        <v>0</v>
      </c>
      <c r="AB21" s="540">
        <f t="shared" si="1"/>
        <v>0</v>
      </c>
      <c r="AD21" s="540">
        <v>14</v>
      </c>
      <c r="AE21" s="540">
        <f t="shared" ca="1" si="2"/>
        <v>0</v>
      </c>
      <c r="AF21" s="540">
        <f t="shared" si="3"/>
        <v>0</v>
      </c>
    </row>
    <row r="22" spans="1:32" x14ac:dyDescent="0.15">
      <c r="A22" s="923">
        <v>15</v>
      </c>
      <c r="B22" s="1004" t="str">
        <f>IFERROR(VLOOKUP($C$4,学部!A:AA,学部!AG18,0)&amp;"","")</f>
        <v/>
      </c>
      <c r="C22" s="1005"/>
      <c r="D22" s="1006"/>
      <c r="F22" s="1007" t="str">
        <f>IFERROR(VLOOKUP($C$4,研究科!A:AA,研究科!AG18,0)&amp;"","")</f>
        <v/>
      </c>
      <c r="G22" s="1008"/>
      <c r="H22" s="1009"/>
      <c r="AA22" s="540">
        <f t="shared" si="0"/>
        <v>0</v>
      </c>
      <c r="AB22" s="540">
        <f t="shared" si="1"/>
        <v>0</v>
      </c>
      <c r="AD22" s="540">
        <v>15</v>
      </c>
      <c r="AE22" s="540">
        <f t="shared" ca="1" si="2"/>
        <v>0</v>
      </c>
      <c r="AF22" s="540">
        <f t="shared" si="3"/>
        <v>0</v>
      </c>
    </row>
    <row r="23" spans="1:32" x14ac:dyDescent="0.15">
      <c r="A23" s="923">
        <v>16</v>
      </c>
      <c r="B23" s="1004" t="str">
        <f>IFERROR(VLOOKUP($C$4,学部!A:AA,学部!AG19,0)&amp;"","")</f>
        <v/>
      </c>
      <c r="C23" s="1005"/>
      <c r="D23" s="1006"/>
      <c r="F23" s="1007" t="str">
        <f>IFERROR(VLOOKUP($C$4,研究科!A:AA,研究科!AG19,0)&amp;"","")</f>
        <v/>
      </c>
      <c r="G23" s="1008"/>
      <c r="H23" s="1009"/>
      <c r="AA23" s="540">
        <f t="shared" si="0"/>
        <v>0</v>
      </c>
      <c r="AB23" s="540">
        <f t="shared" si="1"/>
        <v>0</v>
      </c>
      <c r="AD23" s="540">
        <v>16</v>
      </c>
      <c r="AE23" s="540">
        <f t="shared" ca="1" si="2"/>
        <v>0</v>
      </c>
      <c r="AF23" s="540">
        <f t="shared" si="3"/>
        <v>0</v>
      </c>
    </row>
    <row r="24" spans="1:32" x14ac:dyDescent="0.15">
      <c r="A24" s="923">
        <v>17</v>
      </c>
      <c r="B24" s="1004" t="str">
        <f>IFERROR(VLOOKUP($C$4,学部!A:AA,学部!AG20,0)&amp;"","")</f>
        <v/>
      </c>
      <c r="C24" s="1005"/>
      <c r="D24" s="1006"/>
      <c r="F24" s="1007" t="str">
        <f>IFERROR(VLOOKUP($C$4,研究科!A:AA,研究科!AG20,0)&amp;"","")</f>
        <v/>
      </c>
      <c r="G24" s="1008"/>
      <c r="H24" s="1009"/>
      <c r="AA24" s="540">
        <f t="shared" si="0"/>
        <v>0</v>
      </c>
      <c r="AB24" s="540">
        <f t="shared" si="1"/>
        <v>0</v>
      </c>
      <c r="AD24" s="540">
        <v>17</v>
      </c>
      <c r="AE24" s="540">
        <f t="shared" ca="1" si="2"/>
        <v>0</v>
      </c>
      <c r="AF24" s="540">
        <f t="shared" si="3"/>
        <v>0</v>
      </c>
    </row>
    <row r="25" spans="1:32" x14ac:dyDescent="0.15">
      <c r="A25" s="923">
        <v>18</v>
      </c>
      <c r="B25" s="1004" t="str">
        <f>IFERROR(VLOOKUP($C$4,学部!A:AA,学部!AG21,0)&amp;"","")</f>
        <v/>
      </c>
      <c r="C25" s="1005"/>
      <c r="D25" s="1006"/>
      <c r="F25" s="1007" t="str">
        <f>IFERROR(VLOOKUP($C$4,研究科!A:AA,研究科!AG21,0)&amp;"","")</f>
        <v/>
      </c>
      <c r="G25" s="1008"/>
      <c r="H25" s="1009"/>
      <c r="AA25" s="540">
        <f t="shared" si="0"/>
        <v>0</v>
      </c>
      <c r="AB25" s="540">
        <f t="shared" si="1"/>
        <v>0</v>
      </c>
      <c r="AD25" s="540">
        <v>18</v>
      </c>
      <c r="AE25" s="540">
        <f t="shared" ca="1" si="2"/>
        <v>0</v>
      </c>
      <c r="AF25" s="540">
        <f t="shared" si="3"/>
        <v>0</v>
      </c>
    </row>
    <row r="26" spans="1:32" x14ac:dyDescent="0.15">
      <c r="A26" s="923">
        <v>19</v>
      </c>
      <c r="B26" s="1004" t="str">
        <f>IFERROR(VLOOKUP($C$4,学部!A:AA,学部!AG22,0)&amp;"","")</f>
        <v/>
      </c>
      <c r="C26" s="1005"/>
      <c r="D26" s="1006"/>
      <c r="F26" s="1007" t="str">
        <f>IFERROR(VLOOKUP($C$4,研究科!A:AA,研究科!AG22,0)&amp;"","")</f>
        <v/>
      </c>
      <c r="G26" s="1008"/>
      <c r="H26" s="1009"/>
      <c r="AA26" s="540">
        <f t="shared" si="0"/>
        <v>0</v>
      </c>
      <c r="AB26" s="540">
        <f t="shared" si="1"/>
        <v>0</v>
      </c>
      <c r="AD26" s="540">
        <v>19</v>
      </c>
      <c r="AE26" s="540">
        <f t="shared" ca="1" si="2"/>
        <v>0</v>
      </c>
      <c r="AF26" s="540">
        <f t="shared" si="3"/>
        <v>0</v>
      </c>
    </row>
    <row r="27" spans="1:32" x14ac:dyDescent="0.15">
      <c r="A27" s="923">
        <v>20</v>
      </c>
      <c r="B27" s="1004" t="str">
        <f>IFERROR(VLOOKUP($C$4,学部!A:AA,学部!AG23,0)&amp;"","")</f>
        <v/>
      </c>
      <c r="C27" s="1005"/>
      <c r="D27" s="1006"/>
      <c r="F27" s="1007" t="str">
        <f>IFERROR(VLOOKUP($C$4,研究科!A:AA,研究科!AG23,0)&amp;"","")</f>
        <v/>
      </c>
      <c r="G27" s="1008"/>
      <c r="H27" s="1009"/>
      <c r="AA27" s="540">
        <f t="shared" si="0"/>
        <v>0</v>
      </c>
      <c r="AB27" s="540">
        <f t="shared" si="1"/>
        <v>0</v>
      </c>
      <c r="AD27" s="540">
        <v>20</v>
      </c>
      <c r="AE27" s="540">
        <f t="shared" ca="1" si="2"/>
        <v>0</v>
      </c>
      <c r="AF27" s="540">
        <f t="shared" si="3"/>
        <v>0</v>
      </c>
    </row>
    <row r="28" spans="1:32" x14ac:dyDescent="0.15">
      <c r="A28" s="923">
        <v>21</v>
      </c>
      <c r="B28" s="1004" t="str">
        <f>IFERROR(VLOOKUP($C$4,学部!A:AA,学部!AG24,0)&amp;"","")</f>
        <v/>
      </c>
      <c r="C28" s="1005"/>
      <c r="D28" s="1006"/>
      <c r="F28" s="1007" t="str">
        <f>IFERROR(VLOOKUP($C$4,研究科!A:AA,研究科!AG24,0)&amp;"","")</f>
        <v/>
      </c>
      <c r="G28" s="1008"/>
      <c r="H28" s="1009"/>
      <c r="AA28" s="540">
        <f t="shared" si="0"/>
        <v>0</v>
      </c>
      <c r="AB28" s="540">
        <f t="shared" si="1"/>
        <v>0</v>
      </c>
      <c r="AD28" s="540">
        <v>21</v>
      </c>
      <c r="AE28" s="540">
        <f t="shared" ca="1" si="2"/>
        <v>0</v>
      </c>
      <c r="AF28" s="540">
        <f t="shared" si="3"/>
        <v>0</v>
      </c>
    </row>
    <row r="29" spans="1:32" x14ac:dyDescent="0.15">
      <c r="A29" s="923">
        <v>22</v>
      </c>
      <c r="B29" s="1004" t="str">
        <f>IFERROR(VLOOKUP($C$4,学部!A:AA,学部!AG25,0)&amp;"","")</f>
        <v/>
      </c>
      <c r="C29" s="1005"/>
      <c r="D29" s="1006"/>
      <c r="F29" s="1007" t="str">
        <f>IFERROR(VLOOKUP($C$4,研究科!A:AA,研究科!AG25,0)&amp;"","")</f>
        <v/>
      </c>
      <c r="G29" s="1008"/>
      <c r="H29" s="1009"/>
      <c r="AA29" s="540">
        <f t="shared" si="0"/>
        <v>0</v>
      </c>
      <c r="AB29" s="540">
        <f t="shared" si="1"/>
        <v>0</v>
      </c>
      <c r="AD29" s="540">
        <v>22</v>
      </c>
      <c r="AE29" s="540">
        <f t="shared" ca="1" si="2"/>
        <v>0</v>
      </c>
      <c r="AF29" s="540">
        <f t="shared" si="3"/>
        <v>0</v>
      </c>
    </row>
    <row r="30" spans="1:32" x14ac:dyDescent="0.15">
      <c r="A30" s="923">
        <v>23</v>
      </c>
      <c r="B30" s="1004" t="str">
        <f>IFERROR(VLOOKUP($C$4,学部!A:AA,学部!AG26,0)&amp;"","")</f>
        <v/>
      </c>
      <c r="C30" s="1005"/>
      <c r="D30" s="1006"/>
      <c r="F30" s="1007" t="str">
        <f>IFERROR(VLOOKUP($C$4,研究科!A:AA,研究科!AG26,0)&amp;"","")</f>
        <v/>
      </c>
      <c r="G30" s="1008"/>
      <c r="H30" s="1009"/>
      <c r="AA30" s="540">
        <f t="shared" si="0"/>
        <v>0</v>
      </c>
      <c r="AB30" s="540">
        <f t="shared" si="1"/>
        <v>0</v>
      </c>
      <c r="AD30" s="540">
        <v>23</v>
      </c>
      <c r="AE30" s="540">
        <f t="shared" ca="1" si="2"/>
        <v>0</v>
      </c>
      <c r="AF30" s="540">
        <f t="shared" si="3"/>
        <v>0</v>
      </c>
    </row>
    <row r="31" spans="1:32" x14ac:dyDescent="0.15">
      <c r="A31" s="923">
        <v>24</v>
      </c>
      <c r="B31" s="1004" t="str">
        <f>IFERROR(VLOOKUP($C$4,学部!A:AA,学部!AG27,0)&amp;"","")</f>
        <v/>
      </c>
      <c r="C31" s="1005"/>
      <c r="D31" s="1006"/>
      <c r="F31" s="1007" t="str">
        <f>IFERROR(VLOOKUP($C$4,研究科!A:AA,研究科!AG27,0)&amp;"","")</f>
        <v/>
      </c>
      <c r="G31" s="1008"/>
      <c r="H31" s="1009"/>
      <c r="AA31" s="540">
        <f t="shared" si="0"/>
        <v>0</v>
      </c>
      <c r="AB31" s="540">
        <f t="shared" si="1"/>
        <v>0</v>
      </c>
      <c r="AD31" s="540">
        <v>24</v>
      </c>
      <c r="AE31" s="540">
        <f t="shared" ca="1" si="2"/>
        <v>0</v>
      </c>
      <c r="AF31" s="540">
        <f t="shared" si="3"/>
        <v>0</v>
      </c>
    </row>
    <row r="32" spans="1:32" x14ac:dyDescent="0.15">
      <c r="A32" s="923">
        <v>25</v>
      </c>
      <c r="B32" s="1004" t="str">
        <f>IFERROR(VLOOKUP($C$4,学部!A:AA,学部!AG28,0)&amp;"","")</f>
        <v/>
      </c>
      <c r="C32" s="1005"/>
      <c r="D32" s="1006"/>
      <c r="F32" s="1007" t="str">
        <f>IFERROR(VLOOKUP($C$4,研究科!A:AA,研究科!AG28,0)&amp;"","")</f>
        <v/>
      </c>
      <c r="G32" s="1008"/>
      <c r="H32" s="1009"/>
      <c r="AA32" s="540">
        <f t="shared" si="0"/>
        <v>0</v>
      </c>
      <c r="AB32" s="540">
        <f t="shared" si="1"/>
        <v>0</v>
      </c>
      <c r="AD32" s="540">
        <v>25</v>
      </c>
      <c r="AE32" s="540">
        <f t="shared" ca="1" si="2"/>
        <v>0</v>
      </c>
      <c r="AF32" s="540">
        <f t="shared" si="3"/>
        <v>0</v>
      </c>
    </row>
    <row r="33" spans="2:32" x14ac:dyDescent="0.15">
      <c r="B33" s="1004" t="str">
        <f>IFERROR(VLOOKUP($C$4,学部!A:AA,学部!AG29,0),"")</f>
        <v/>
      </c>
      <c r="C33" s="1005"/>
      <c r="D33" s="1006"/>
      <c r="F33" s="1007" t="str">
        <f>IFERROR(VLOOKUP($C$4,研究科!A:AA,研究科!AG29,0)&amp;"","")</f>
        <v/>
      </c>
      <c r="G33" s="1008"/>
      <c r="H33" s="1009"/>
      <c r="AA33" s="540">
        <f t="shared" si="0"/>
        <v>0</v>
      </c>
      <c r="AB33" s="540">
        <f t="shared" si="1"/>
        <v>0</v>
      </c>
      <c r="AD33" s="540">
        <v>26</v>
      </c>
      <c r="AE33" s="540">
        <f t="shared" ca="1" si="2"/>
        <v>0</v>
      </c>
      <c r="AF33" s="540">
        <f t="shared" si="3"/>
        <v>0</v>
      </c>
    </row>
    <row r="34" spans="2:32" x14ac:dyDescent="0.15">
      <c r="B34" s="1004" t="str">
        <f>IFERROR(VLOOKUP($C$4,学部!A:AA,学部!AG30,0),"")</f>
        <v/>
      </c>
      <c r="C34" s="1005"/>
      <c r="D34" s="1006"/>
      <c r="F34" s="1007" t="str">
        <f>IFERROR(VLOOKUP($C$4,研究科!A:AA,研究科!AG30,0)&amp;"","")</f>
        <v/>
      </c>
      <c r="G34" s="1008"/>
      <c r="H34" s="1009"/>
      <c r="AA34" s="540">
        <f t="shared" si="0"/>
        <v>0</v>
      </c>
      <c r="AB34" s="540">
        <f t="shared" si="1"/>
        <v>0</v>
      </c>
      <c r="AD34" s="540">
        <v>27</v>
      </c>
      <c r="AE34" s="540">
        <f t="shared" ca="1" si="2"/>
        <v>0</v>
      </c>
      <c r="AF34" s="540">
        <f t="shared" si="3"/>
        <v>0</v>
      </c>
    </row>
    <row r="35" spans="2:32" x14ac:dyDescent="0.15">
      <c r="B35" s="1004" t="str">
        <f>IFERROR(VLOOKUP($C$4,学部!A:AA,学部!AG31,0),"")</f>
        <v/>
      </c>
      <c r="C35" s="1005"/>
      <c r="D35" s="1006"/>
      <c r="F35" s="1007" t="str">
        <f>IFERROR(VLOOKUP($C$4,研究科!A:AA,研究科!AG31,0)&amp;"","")</f>
        <v/>
      </c>
      <c r="G35" s="1008"/>
      <c r="H35" s="1009"/>
      <c r="AA35" s="540">
        <f t="shared" si="0"/>
        <v>0</v>
      </c>
      <c r="AB35" s="540">
        <f t="shared" si="1"/>
        <v>0</v>
      </c>
      <c r="AD35" s="540">
        <v>28</v>
      </c>
      <c r="AE35" s="540">
        <f t="shared" ca="1" si="2"/>
        <v>0</v>
      </c>
      <c r="AF35" s="540">
        <f t="shared" si="3"/>
        <v>0</v>
      </c>
    </row>
    <row r="36" spans="2:32" x14ac:dyDescent="0.15">
      <c r="B36" s="1004" t="str">
        <f>IFERROR(VLOOKUP($C$4,学部!A:AA,学部!AG32,0),"")</f>
        <v/>
      </c>
      <c r="C36" s="1005"/>
      <c r="D36" s="1006"/>
      <c r="F36" s="1007" t="str">
        <f>IFERROR(VLOOKUP($C$4,研究科!A:AA,研究科!AG32,0)&amp;"","")</f>
        <v/>
      </c>
      <c r="G36" s="1008"/>
      <c r="H36" s="1009"/>
      <c r="AA36" s="540">
        <f t="shared" si="0"/>
        <v>0</v>
      </c>
      <c r="AB36" s="540">
        <f t="shared" si="1"/>
        <v>0</v>
      </c>
      <c r="AD36" s="540">
        <v>29</v>
      </c>
      <c r="AE36" s="540">
        <f t="shared" ca="1" si="2"/>
        <v>0</v>
      </c>
      <c r="AF36" s="540">
        <f t="shared" si="3"/>
        <v>0</v>
      </c>
    </row>
    <row r="37" spans="2:32" ht="14.25" thickBot="1" x14ac:dyDescent="0.2">
      <c r="B37" s="1021" t="str">
        <f>IFERROR(VLOOKUP($C$4,学部!A:AA,学部!AG33,0),"")</f>
        <v/>
      </c>
      <c r="C37" s="1022"/>
      <c r="D37" s="1023"/>
      <c r="F37" s="1024" t="str">
        <f>IFERROR(VLOOKUP($C$4,研究科!A:AA,研究科!AG33,0)&amp;"","")</f>
        <v/>
      </c>
      <c r="G37" s="1025"/>
      <c r="H37" s="1026"/>
      <c r="AA37" s="540">
        <f t="shared" si="0"/>
        <v>0</v>
      </c>
      <c r="AB37" s="540">
        <f t="shared" si="1"/>
        <v>0</v>
      </c>
      <c r="AD37" s="540">
        <v>30</v>
      </c>
      <c r="AE37" s="540">
        <f t="shared" ca="1" si="2"/>
        <v>0</v>
      </c>
      <c r="AF37" s="540">
        <f t="shared" si="3"/>
        <v>0</v>
      </c>
    </row>
    <row r="38" spans="2:32" ht="13.5" customHeight="1" x14ac:dyDescent="0.15">
      <c r="F38" s="923">
        <f>COUNTA(F8:I37)-COUNTIF(F8:I37,0)</f>
        <v>30</v>
      </c>
      <c r="AD38" s="540">
        <v>31</v>
      </c>
      <c r="AE38" s="540">
        <f t="shared" ca="1" si="2"/>
        <v>0</v>
      </c>
      <c r="AF38" s="540">
        <f t="shared" si="3"/>
        <v>0</v>
      </c>
    </row>
    <row r="39" spans="2:32" ht="13.5" customHeight="1" x14ac:dyDescent="0.15">
      <c r="AD39" s="540">
        <v>32</v>
      </c>
      <c r="AE39" s="540">
        <f t="shared" ca="1" si="2"/>
        <v>0</v>
      </c>
      <c r="AF39" s="540">
        <f t="shared" si="3"/>
        <v>0</v>
      </c>
    </row>
    <row r="40" spans="2:32" x14ac:dyDescent="0.15">
      <c r="AD40" s="540">
        <v>33</v>
      </c>
      <c r="AE40" s="540">
        <f t="shared" ref="AE40:AE67" ca="1" si="4">IF(AD40=IFERROR(VLOOKUP(AD40,AA:AA,1,0),0),INDIRECT("B"&amp;AD40+7),IF(AD40=IFERROR(VLOOKUP(AD40,AB:AB,1,0),0),INDIRECT("F"&amp;AD40-AB$7+7),0))</f>
        <v>0</v>
      </c>
      <c r="AF40" s="540">
        <f t="shared" si="3"/>
        <v>0</v>
      </c>
    </row>
    <row r="41" spans="2:32" x14ac:dyDescent="0.15">
      <c r="AD41" s="540">
        <v>34</v>
      </c>
      <c r="AE41" s="540">
        <f t="shared" ca="1" si="4"/>
        <v>0</v>
      </c>
      <c r="AF41" s="540">
        <f t="shared" si="3"/>
        <v>0</v>
      </c>
    </row>
    <row r="42" spans="2:32" x14ac:dyDescent="0.15">
      <c r="AD42" s="540">
        <v>35</v>
      </c>
      <c r="AE42" s="540">
        <f t="shared" ca="1" si="4"/>
        <v>0</v>
      </c>
      <c r="AF42" s="540">
        <f t="shared" si="3"/>
        <v>0</v>
      </c>
    </row>
    <row r="43" spans="2:32" x14ac:dyDescent="0.15">
      <c r="AD43" s="540">
        <v>36</v>
      </c>
      <c r="AE43" s="540">
        <f t="shared" ca="1" si="4"/>
        <v>0</v>
      </c>
      <c r="AF43" s="540">
        <f t="shared" si="3"/>
        <v>0</v>
      </c>
    </row>
    <row r="44" spans="2:32" x14ac:dyDescent="0.15">
      <c r="AD44" s="540">
        <v>37</v>
      </c>
      <c r="AE44" s="540">
        <f t="shared" ca="1" si="4"/>
        <v>0</v>
      </c>
      <c r="AF44" s="540">
        <f t="shared" si="3"/>
        <v>0</v>
      </c>
    </row>
    <row r="45" spans="2:32" x14ac:dyDescent="0.15">
      <c r="AD45" s="540">
        <v>38</v>
      </c>
      <c r="AE45" s="540">
        <f t="shared" ca="1" si="4"/>
        <v>0</v>
      </c>
      <c r="AF45" s="540">
        <f t="shared" si="3"/>
        <v>0</v>
      </c>
    </row>
    <row r="46" spans="2:32" x14ac:dyDescent="0.15">
      <c r="AD46" s="540">
        <v>39</v>
      </c>
      <c r="AE46" s="540">
        <f t="shared" ca="1" si="4"/>
        <v>0</v>
      </c>
      <c r="AF46" s="540">
        <f t="shared" si="3"/>
        <v>0</v>
      </c>
    </row>
    <row r="47" spans="2:32" x14ac:dyDescent="0.15">
      <c r="AD47" s="540">
        <v>40</v>
      </c>
      <c r="AE47" s="540">
        <f t="shared" ca="1" si="4"/>
        <v>0</v>
      </c>
      <c r="AF47" s="540">
        <f t="shared" si="3"/>
        <v>0</v>
      </c>
    </row>
    <row r="48" spans="2:32" x14ac:dyDescent="0.15">
      <c r="AD48" s="540">
        <v>41</v>
      </c>
      <c r="AE48" s="540">
        <f t="shared" ca="1" si="4"/>
        <v>0</v>
      </c>
      <c r="AF48" s="540">
        <f t="shared" si="3"/>
        <v>0</v>
      </c>
    </row>
    <row r="49" spans="30:32" x14ac:dyDescent="0.15">
      <c r="AD49" s="540">
        <v>42</v>
      </c>
      <c r="AE49" s="540">
        <f t="shared" ca="1" si="4"/>
        <v>0</v>
      </c>
      <c r="AF49" s="540">
        <f t="shared" si="3"/>
        <v>0</v>
      </c>
    </row>
    <row r="50" spans="30:32" x14ac:dyDescent="0.15">
      <c r="AD50" s="540">
        <v>43</v>
      </c>
      <c r="AE50" s="540">
        <f t="shared" ca="1" si="4"/>
        <v>0</v>
      </c>
      <c r="AF50" s="540">
        <f t="shared" si="3"/>
        <v>0</v>
      </c>
    </row>
    <row r="51" spans="30:32" x14ac:dyDescent="0.15">
      <c r="AD51" s="540">
        <v>44</v>
      </c>
      <c r="AE51" s="540">
        <f t="shared" ca="1" si="4"/>
        <v>0</v>
      </c>
      <c r="AF51" s="540">
        <f t="shared" si="3"/>
        <v>0</v>
      </c>
    </row>
    <row r="52" spans="30:32" x14ac:dyDescent="0.15">
      <c r="AD52" s="540">
        <v>45</v>
      </c>
      <c r="AE52" s="540">
        <f t="shared" ca="1" si="4"/>
        <v>0</v>
      </c>
      <c r="AF52" s="540">
        <f t="shared" si="3"/>
        <v>0</v>
      </c>
    </row>
    <row r="53" spans="30:32" x14ac:dyDescent="0.15">
      <c r="AD53" s="540">
        <v>46</v>
      </c>
      <c r="AE53" s="540">
        <f t="shared" ca="1" si="4"/>
        <v>0</v>
      </c>
      <c r="AF53" s="540">
        <f t="shared" si="3"/>
        <v>0</v>
      </c>
    </row>
    <row r="54" spans="30:32" x14ac:dyDescent="0.15">
      <c r="AD54" s="540">
        <v>47</v>
      </c>
      <c r="AE54" s="540">
        <f t="shared" ca="1" si="4"/>
        <v>0</v>
      </c>
      <c r="AF54" s="540">
        <f t="shared" si="3"/>
        <v>0</v>
      </c>
    </row>
    <row r="55" spans="30:32" x14ac:dyDescent="0.15">
      <c r="AD55" s="540">
        <v>48</v>
      </c>
      <c r="AE55" s="540">
        <f t="shared" ca="1" si="4"/>
        <v>0</v>
      </c>
      <c r="AF55" s="540">
        <f t="shared" si="3"/>
        <v>0</v>
      </c>
    </row>
    <row r="56" spans="30:32" x14ac:dyDescent="0.15">
      <c r="AD56" s="540">
        <v>49</v>
      </c>
      <c r="AE56" s="540">
        <f t="shared" ca="1" si="4"/>
        <v>0</v>
      </c>
      <c r="AF56" s="540">
        <f t="shared" si="3"/>
        <v>0</v>
      </c>
    </row>
    <row r="57" spans="30:32" x14ac:dyDescent="0.15">
      <c r="AD57" s="540">
        <v>50</v>
      </c>
      <c r="AE57" s="540">
        <f t="shared" ca="1" si="4"/>
        <v>0</v>
      </c>
      <c r="AF57" s="540">
        <f t="shared" si="3"/>
        <v>0</v>
      </c>
    </row>
    <row r="58" spans="30:32" x14ac:dyDescent="0.15">
      <c r="AD58" s="540">
        <v>51</v>
      </c>
      <c r="AE58" s="540">
        <f t="shared" ca="1" si="4"/>
        <v>0</v>
      </c>
      <c r="AF58" s="540">
        <f t="shared" ref="AF58:AF67" si="5">IF(AD58=IFERROR(VLOOKUP(AD58,AA:AA,1,0),0),"学部",IF(AD58=IFERROR(VLOOKUP(AD58,AB:AB,1,0),0),"研究科",0))</f>
        <v>0</v>
      </c>
    </row>
    <row r="59" spans="30:32" x14ac:dyDescent="0.15">
      <c r="AD59" s="540">
        <v>52</v>
      </c>
      <c r="AE59" s="540">
        <f t="shared" ca="1" si="4"/>
        <v>0</v>
      </c>
      <c r="AF59" s="540">
        <f t="shared" si="5"/>
        <v>0</v>
      </c>
    </row>
    <row r="60" spans="30:32" x14ac:dyDescent="0.15">
      <c r="AD60" s="540">
        <v>53</v>
      </c>
      <c r="AE60" s="540">
        <f t="shared" ca="1" si="4"/>
        <v>0</v>
      </c>
      <c r="AF60" s="540">
        <f t="shared" si="5"/>
        <v>0</v>
      </c>
    </row>
    <row r="61" spans="30:32" x14ac:dyDescent="0.15">
      <c r="AD61" s="540">
        <v>54</v>
      </c>
      <c r="AE61" s="540">
        <f t="shared" ca="1" si="4"/>
        <v>0</v>
      </c>
      <c r="AF61" s="540">
        <f t="shared" si="5"/>
        <v>0</v>
      </c>
    </row>
    <row r="62" spans="30:32" x14ac:dyDescent="0.15">
      <c r="AD62" s="540">
        <v>55</v>
      </c>
      <c r="AE62" s="540">
        <f t="shared" ca="1" si="4"/>
        <v>0</v>
      </c>
      <c r="AF62" s="540">
        <f t="shared" si="5"/>
        <v>0</v>
      </c>
    </row>
    <row r="63" spans="30:32" x14ac:dyDescent="0.15">
      <c r="AD63" s="540">
        <v>56</v>
      </c>
      <c r="AE63" s="540">
        <f t="shared" ca="1" si="4"/>
        <v>0</v>
      </c>
      <c r="AF63" s="540">
        <f t="shared" si="5"/>
        <v>0</v>
      </c>
    </row>
    <row r="64" spans="30:32" x14ac:dyDescent="0.15">
      <c r="AD64" s="540">
        <v>57</v>
      </c>
      <c r="AE64" s="540">
        <f t="shared" ca="1" si="4"/>
        <v>0</v>
      </c>
      <c r="AF64" s="540">
        <f t="shared" si="5"/>
        <v>0</v>
      </c>
    </row>
    <row r="65" spans="30:32" x14ac:dyDescent="0.15">
      <c r="AD65" s="540">
        <v>58</v>
      </c>
      <c r="AE65" s="540">
        <f t="shared" ca="1" si="4"/>
        <v>0</v>
      </c>
      <c r="AF65" s="540">
        <f t="shared" si="5"/>
        <v>0</v>
      </c>
    </row>
    <row r="66" spans="30:32" x14ac:dyDescent="0.15">
      <c r="AD66" s="540">
        <v>59</v>
      </c>
      <c r="AE66" s="540">
        <f t="shared" ca="1" si="4"/>
        <v>0</v>
      </c>
      <c r="AF66" s="540">
        <f t="shared" si="5"/>
        <v>0</v>
      </c>
    </row>
    <row r="67" spans="30:32" x14ac:dyDescent="0.15">
      <c r="AD67" s="540">
        <v>60</v>
      </c>
      <c r="AE67" s="540">
        <f t="shared" ca="1" si="4"/>
        <v>0</v>
      </c>
      <c r="AF67" s="540">
        <f t="shared" si="5"/>
        <v>0</v>
      </c>
    </row>
  </sheetData>
  <sheetProtection algorithmName="SHA-512" hashValue="xWtR63csA5QgMP5bSW1e12jrqtaREA7waXM1y6OZlTgqQzs1jjwwCMbmPfaNpV/xRWP6czBM+ZhG9Q87PNS1Ag==" saltValue="tr6fxfNwavl8Sn5ra72FhQ==" spinCount="100000" sheet="1" objects="1" scenarios="1"/>
  <mergeCells count="63">
    <mergeCell ref="B34:D34"/>
    <mergeCell ref="F34:H34"/>
    <mergeCell ref="B27:D27"/>
    <mergeCell ref="F27:H27"/>
    <mergeCell ref="B25:D25"/>
    <mergeCell ref="F25:H25"/>
    <mergeCell ref="B26:D26"/>
    <mergeCell ref="F26:H26"/>
    <mergeCell ref="B37:D37"/>
    <mergeCell ref="F37:H37"/>
    <mergeCell ref="B28:D28"/>
    <mergeCell ref="F28:H28"/>
    <mergeCell ref="B29:D29"/>
    <mergeCell ref="F29:H29"/>
    <mergeCell ref="B30:D30"/>
    <mergeCell ref="F30:H30"/>
    <mergeCell ref="B32:D32"/>
    <mergeCell ref="F32:H32"/>
    <mergeCell ref="B33:D33"/>
    <mergeCell ref="F33:H33"/>
    <mergeCell ref="B36:D36"/>
    <mergeCell ref="F36:H36"/>
    <mergeCell ref="B35:D35"/>
    <mergeCell ref="F35:H35"/>
    <mergeCell ref="B22:D22"/>
    <mergeCell ref="F22:H22"/>
    <mergeCell ref="B23:D23"/>
    <mergeCell ref="F23:H23"/>
    <mergeCell ref="B24:D24"/>
    <mergeCell ref="F24:H24"/>
    <mergeCell ref="B19:D19"/>
    <mergeCell ref="F19:H19"/>
    <mergeCell ref="B20:D20"/>
    <mergeCell ref="F20:H20"/>
    <mergeCell ref="B21:D21"/>
    <mergeCell ref="F21:H21"/>
    <mergeCell ref="B9:D9"/>
    <mergeCell ref="F9:H9"/>
    <mergeCell ref="B10:D10"/>
    <mergeCell ref="F10:H10"/>
    <mergeCell ref="B11:D11"/>
    <mergeCell ref="F11:H11"/>
    <mergeCell ref="D4:H4"/>
    <mergeCell ref="B7:D7"/>
    <mergeCell ref="F7:H7"/>
    <mergeCell ref="B8:D8"/>
    <mergeCell ref="F8:H8"/>
    <mergeCell ref="B12:D12"/>
    <mergeCell ref="F12:H12"/>
    <mergeCell ref="B13:D13"/>
    <mergeCell ref="B31:D31"/>
    <mergeCell ref="F31:H31"/>
    <mergeCell ref="F13:H13"/>
    <mergeCell ref="B14:D14"/>
    <mergeCell ref="F14:H14"/>
    <mergeCell ref="B15:D15"/>
    <mergeCell ref="F15:H15"/>
    <mergeCell ref="B16:D16"/>
    <mergeCell ref="F16:H16"/>
    <mergeCell ref="B17:D17"/>
    <mergeCell ref="F17:H17"/>
    <mergeCell ref="B18:D18"/>
    <mergeCell ref="F18:H18"/>
  </mergeCells>
  <phoneticPr fontId="2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7"/>
  <sheetViews>
    <sheetView showGridLines="0" zoomScale="85" zoomScaleNormal="85" workbookViewId="0">
      <pane ySplit="7" topLeftCell="A8" activePane="bottomLeft" state="frozen"/>
      <selection activeCell="D1" sqref="D1"/>
      <selection pane="bottomLef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6" width="12.625" style="37" customWidth="1"/>
    <col min="7" max="12" width="3.625" style="37" customWidth="1"/>
    <col min="13" max="13" width="12.625" style="37" customWidth="1"/>
    <col min="14" max="14" width="10.625" style="364" customWidth="1"/>
    <col min="15" max="15" width="11" style="364" bestFit="1" customWidth="1"/>
    <col min="16" max="16" width="2.5" style="539"/>
    <col min="17" max="24" width="2.5" style="513" customWidth="1"/>
    <col min="25" max="25" width="2.5" style="540" customWidth="1"/>
    <col min="26" max="28" width="2.5" style="539" customWidth="1"/>
    <col min="29" max="35" width="2.5" style="539"/>
    <col min="36" max="44" width="2.5" style="364"/>
    <col min="45" max="16384" width="2.5" style="37"/>
  </cols>
  <sheetData>
    <row r="1" spans="1:27" ht="13.5" customHeight="1" x14ac:dyDescent="0.15">
      <c r="D1" s="36" t="s">
        <v>2418</v>
      </c>
    </row>
    <row r="2" spans="1:27" ht="13.5" customHeight="1" thickBot="1" x14ac:dyDescent="0.2">
      <c r="D2" s="37" t="s">
        <v>1982</v>
      </c>
      <c r="E2" s="1027" t="str">
        <f>IF(Y6=1,"「c」選択時は複数不可↓","")</f>
        <v/>
      </c>
      <c r="F2" s="1027"/>
      <c r="G2" s="1027"/>
      <c r="H2" s="1027"/>
      <c r="I2" s="1027"/>
      <c r="J2" s="1027"/>
      <c r="K2" s="1027"/>
      <c r="L2" s="1027"/>
      <c r="M2" s="541" t="str">
        <f>IF(Z6=1,"「c」選択時は複数不可↓","")</f>
        <v/>
      </c>
    </row>
    <row r="3" spans="1:27" ht="13.5" customHeight="1" x14ac:dyDescent="0.15">
      <c r="A3" s="45"/>
      <c r="B3" s="46"/>
      <c r="C3" s="149"/>
      <c r="D3" s="520"/>
      <c r="E3" s="341" t="str">
        <f>IF(Q6=1,"↓未入力あり","")</f>
        <v/>
      </c>
      <c r="F3" s="261" t="str">
        <f>IF(R6=1,"↓未入力あり","")</f>
        <v/>
      </c>
      <c r="G3" s="1028" t="str">
        <f>IF(S6=1,"↓未入力あり","")</f>
        <v/>
      </c>
      <c r="H3" s="1028"/>
      <c r="I3" s="1028"/>
      <c r="J3" s="1028"/>
      <c r="K3" s="1028"/>
      <c r="L3" s="1028"/>
      <c r="M3" s="322" t="str">
        <f>IF(T6=1,"↓未入力あり","")</f>
        <v/>
      </c>
    </row>
    <row r="4" spans="1:27" ht="13.5" customHeight="1" x14ac:dyDescent="0.15">
      <c r="A4" s="47"/>
      <c r="B4" s="48"/>
      <c r="C4" s="52"/>
      <c r="D4" s="214"/>
      <c r="E4" s="173" t="s">
        <v>2418</v>
      </c>
      <c r="F4" s="174"/>
      <c r="G4" s="174"/>
      <c r="H4" s="174"/>
      <c r="I4" s="174"/>
      <c r="J4" s="174"/>
      <c r="K4" s="174"/>
      <c r="L4" s="174"/>
      <c r="M4" s="505"/>
    </row>
    <row r="5" spans="1:27" ht="13.5" customHeight="1" x14ac:dyDescent="0.15">
      <c r="A5" s="47"/>
      <c r="B5" s="48"/>
      <c r="C5" s="52"/>
      <c r="D5" s="214"/>
      <c r="E5" s="47" t="s">
        <v>2421</v>
      </c>
      <c r="F5" s="169" t="s">
        <v>2423</v>
      </c>
      <c r="G5" s="169" t="s">
        <v>2442</v>
      </c>
      <c r="H5" s="82"/>
      <c r="I5" s="82"/>
      <c r="J5" s="82"/>
      <c r="K5" s="82"/>
      <c r="L5" s="82"/>
      <c r="M5" s="1000" t="s">
        <v>2430</v>
      </c>
    </row>
    <row r="6" spans="1:27" ht="13.5" customHeight="1" thickBot="1" x14ac:dyDescent="0.2">
      <c r="A6" s="729" t="s">
        <v>4450</v>
      </c>
      <c r="B6" s="730" t="s">
        <v>1937</v>
      </c>
      <c r="C6" s="150" t="s">
        <v>1938</v>
      </c>
      <c r="D6" s="521" t="s">
        <v>1939</v>
      </c>
      <c r="E6" s="141" t="s">
        <v>2422</v>
      </c>
      <c r="F6" s="53"/>
      <c r="G6" s="89" t="s">
        <v>2306</v>
      </c>
      <c r="H6" s="175" t="s">
        <v>2419</v>
      </c>
      <c r="I6" s="90" t="s">
        <v>2000</v>
      </c>
      <c r="J6" s="90" t="s">
        <v>2420</v>
      </c>
      <c r="K6" s="90" t="s">
        <v>2073</v>
      </c>
      <c r="L6" s="175" t="s">
        <v>2074</v>
      </c>
      <c r="M6" s="1001" t="s">
        <v>2456</v>
      </c>
      <c r="Q6" s="513">
        <f>IF(SUM(Q7:Q7)&lt;&gt;0,1,0)</f>
        <v>0</v>
      </c>
      <c r="R6" s="513">
        <f>IF(SUM(R7:R7)&lt;&gt;0,1,0)</f>
        <v>0</v>
      </c>
      <c r="S6" s="513">
        <f>IF(SUM(S7:S7)&lt;&gt;0,1,0)</f>
        <v>0</v>
      </c>
      <c r="T6" s="513">
        <f>IF(SUM(T7:T7)&lt;&gt;0,1,0)</f>
        <v>0</v>
      </c>
      <c r="U6" s="513">
        <f>IF(SUM(U7:U7)&lt;&gt;0,1,0)</f>
        <v>0</v>
      </c>
      <c r="Z6" s="540"/>
      <c r="AA6" s="540"/>
    </row>
    <row r="7" spans="1:27" ht="15" customHeight="1" thickBot="1" x14ac:dyDescent="0.2">
      <c r="A7" s="176" t="str">
        <f>IF(設定!$C$4&lt;&gt;"",設定!$C$4&amp;"00","")</f>
        <v/>
      </c>
      <c r="B7" s="177" t="str">
        <f>設定!D4</f>
        <v>※シート【学校コード】より、学校コードを入力してください。</v>
      </c>
      <c r="C7" s="746" t="s">
        <v>1944</v>
      </c>
      <c r="D7" s="645" t="s">
        <v>1945</v>
      </c>
      <c r="E7" s="148"/>
      <c r="F7" s="67"/>
      <c r="G7" s="168"/>
      <c r="H7" s="103"/>
      <c r="I7" s="103"/>
      <c r="J7" s="103"/>
      <c r="K7" s="103"/>
      <c r="L7" s="140"/>
      <c r="M7" s="340"/>
      <c r="N7" s="105" t="str">
        <f>IF(SUM(Q6:T6)&gt;0,"←未入力あり","")</f>
        <v/>
      </c>
      <c r="O7" s="105" t="str">
        <f>IF(SUM(U6)&gt;0,"←入力エラー","")</f>
        <v/>
      </c>
      <c r="Q7" s="513">
        <f>IF(AND($D7&lt;&gt;"",設定!$C$4&lt;&gt;""),IF(E7="",1,0),0)</f>
        <v>0</v>
      </c>
      <c r="R7" s="513">
        <f>IF(AND($D7&lt;&gt;"",設定!$C$4&lt;&gt;""),IF(F7="",1,0),0)</f>
        <v>0</v>
      </c>
      <c r="S7" s="513">
        <f>IF(AND(設定!$C$4&lt;&gt;"",$E$7="1：行っている",COUNTIF(G7:L7,"○")=0),1,0)</f>
        <v>0</v>
      </c>
      <c r="T7" s="513">
        <f>IF(AND(設定!$C$4&lt;&gt;"",$E$7="1：行っている",M7=""),1,0)</f>
        <v>0</v>
      </c>
      <c r="V7" s="513">
        <f>IF(AND(E7="2：行っていない",COUNTA(G7:M7)&gt;0),1,0)</f>
        <v>0</v>
      </c>
    </row>
  </sheetData>
  <sheetProtection algorithmName="SHA-512" hashValue="CLr0ex8P51Pp9G1G9XXcbbVuSj6ybmWMoH9nXzrQG29B/z9aduo2FrvZNy5+SI1bX1PyVa4Ew54Xu8tPh0yang==" saltValue="f1BiIBovglrzfbd1fE6ZuQ==" spinCount="100000" sheet="1" objects="1" scenarios="1"/>
  <mergeCells count="2">
    <mergeCell ref="E2:L2"/>
    <mergeCell ref="G3:L3"/>
  </mergeCells>
  <phoneticPr fontId="2"/>
  <conditionalFormatting sqref="E2:F2">
    <cfRule type="containsText" dxfId="431" priority="6" operator="containsText" text="複数">
      <formula>NOT(ISERROR(SEARCH("複数",E2)))</formula>
    </cfRule>
  </conditionalFormatting>
  <conditionalFormatting sqref="E2:F3">
    <cfRule type="containsText" dxfId="430" priority="8" operator="containsText" text="未入力">
      <formula>NOT(ISERROR(SEARCH("未入力",E2)))</formula>
    </cfRule>
  </conditionalFormatting>
  <conditionalFormatting sqref="E4:K4">
    <cfRule type="containsText" dxfId="429" priority="15" operator="containsText" text="未入力">
      <formula>NOT(ISERROR(SEARCH("未入力",E4)))</formula>
    </cfRule>
  </conditionalFormatting>
  <conditionalFormatting sqref="E7:M7">
    <cfRule type="expression" dxfId="428" priority="1">
      <formula>$A$7=""</formula>
    </cfRule>
  </conditionalFormatting>
  <conditionalFormatting sqref="G3">
    <cfRule type="containsText" dxfId="427" priority="3" operator="containsText" text="未入力">
      <formula>NOT(ISERROR(SEARCH("未入力",G3)))</formula>
    </cfRule>
  </conditionalFormatting>
  <conditionalFormatting sqref="G7:M7">
    <cfRule type="expression" dxfId="426" priority="2">
      <formula>$E$7&lt;&gt;"1：行っている"</formula>
    </cfRule>
  </conditionalFormatting>
  <conditionalFormatting sqref="M2">
    <cfRule type="containsText" dxfId="425" priority="18" operator="containsText" text="複数">
      <formula>NOT(ISERROR(SEARCH("複数",M2)))</formula>
    </cfRule>
  </conditionalFormatting>
  <conditionalFormatting sqref="M2:M4">
    <cfRule type="containsText" dxfId="424" priority="26" operator="containsText" text="未入力">
      <formula>NOT(ISERROR(SEARCH("未入力",M2)))</formula>
    </cfRule>
  </conditionalFormatting>
  <conditionalFormatting sqref="N7">
    <cfRule type="containsText" dxfId="423" priority="5" operator="containsText" text="未入力">
      <formula>NOT(ISERROR(SEARCH("未入力",N7)))</formula>
    </cfRule>
  </conditionalFormatting>
  <conditionalFormatting sqref="O7">
    <cfRule type="containsText" dxfId="422" priority="4" operator="containsText" text="入力">
      <formula>NOT(ISERROR(SEARCH("入力",O7)))</formula>
    </cfRule>
  </conditionalFormatting>
  <dataValidations count="4">
    <dataValidation type="list" imeMode="disabled" allowBlank="1" showInputMessage="1" showErrorMessage="1" error="整数を入力してください。" sqref="G7:L7" xr:uid="{00000000-0002-0000-0200-000000000000}">
      <formula1>"○"</formula1>
    </dataValidation>
    <dataValidation type="list" imeMode="disabled" allowBlank="1" showInputMessage="1" showErrorMessage="1" error="整数を入力してください。" sqref="E7" xr:uid="{00000000-0002-0000-0200-000001000000}">
      <formula1>"1：行っている,2：行っていない"</formula1>
    </dataValidation>
    <dataValidation type="list" imeMode="disabled" allowBlank="1" showInputMessage="1" showErrorMessage="1" error="整数を入力してください。" sqref="F7" xr:uid="{00000000-0002-0000-0200-000002000000}">
      <formula1>"1：策定している,2：策定していない"</formula1>
    </dataValidation>
    <dataValidation type="list" imeMode="disabled" allowBlank="1" showInputMessage="1" showErrorMessage="1" error="整数を入力してください。" sqref="M7" xr:uid="{00000000-0002-0000-0200-000003000000}">
      <formula1>"1：設けている,2：設けていない"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Q51"/>
  <sheetViews>
    <sheetView showGridLines="0" zoomScale="85" zoomScaleNormal="85" workbookViewId="0">
      <pane xSplit="4" ySplit="6" topLeftCell="E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20" width="3.625" style="37" customWidth="1"/>
    <col min="21" max="21" width="10.625" style="37" customWidth="1"/>
    <col min="22" max="22" width="27.625" style="37" customWidth="1"/>
    <col min="23" max="23" width="2.5" style="107"/>
    <col min="24" max="24" width="2.5" style="379"/>
    <col min="25" max="27" width="2.5" style="38" customWidth="1"/>
    <col min="28" max="28" width="2.5" style="379" customWidth="1"/>
    <col min="29" max="31" width="2.5" style="379"/>
    <col min="32" max="43" width="2.5" style="364"/>
    <col min="44" max="16384" width="2.5" style="37"/>
  </cols>
  <sheetData>
    <row r="1" spans="1:27" ht="13.5" customHeight="1" x14ac:dyDescent="0.15">
      <c r="D1" s="36" t="s">
        <v>1948</v>
      </c>
    </row>
    <row r="2" spans="1:27" ht="13.5" customHeight="1" thickBot="1" x14ac:dyDescent="0.2">
      <c r="D2" s="37" t="s">
        <v>1936</v>
      </c>
    </row>
    <row r="3" spans="1:27" ht="13.5" customHeight="1" x14ac:dyDescent="0.15">
      <c r="A3" s="45"/>
      <c r="B3" s="46"/>
      <c r="C3" s="149"/>
      <c r="D3" s="520"/>
      <c r="E3" s="1029" t="str">
        <f ca="1">IF(Y6=1,"↓未入力あり","")</f>
        <v/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28"/>
      <c r="S3" s="1028"/>
      <c r="T3" s="1030"/>
    </row>
    <row r="4" spans="1:27" ht="13.5" customHeight="1" x14ac:dyDescent="0.15">
      <c r="A4" s="47"/>
      <c r="B4" s="48"/>
      <c r="C4" s="52"/>
      <c r="D4" s="214"/>
      <c r="E4" s="173" t="s">
        <v>2457</v>
      </c>
      <c r="F4" s="570"/>
      <c r="G4" s="570"/>
      <c r="H4" s="570"/>
      <c r="I4" s="570"/>
      <c r="J4" s="570"/>
      <c r="K4" s="570"/>
      <c r="L4" s="570"/>
      <c r="M4" s="570"/>
      <c r="N4" s="570"/>
      <c r="O4" s="1031" t="str">
        <f>IF(AA6=1," 「p」選択時は複数不可↓ ","")</f>
        <v/>
      </c>
      <c r="P4" s="1031"/>
      <c r="Q4" s="1031"/>
      <c r="R4" s="1031"/>
      <c r="S4" s="1031"/>
      <c r="T4" s="1032"/>
    </row>
    <row r="5" spans="1:27" ht="13.5" customHeight="1" x14ac:dyDescent="0.15">
      <c r="A5" s="47"/>
      <c r="B5" s="48"/>
      <c r="C5" s="52"/>
      <c r="D5" s="214"/>
      <c r="E5" s="47" t="s">
        <v>1977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49"/>
    </row>
    <row r="6" spans="1:27" ht="13.5" customHeight="1" thickBot="1" x14ac:dyDescent="0.2">
      <c r="A6" s="545" t="s">
        <v>4450</v>
      </c>
      <c r="B6" s="730" t="s">
        <v>1937</v>
      </c>
      <c r="C6" s="732" t="s">
        <v>1938</v>
      </c>
      <c r="D6" s="521" t="s">
        <v>1939</v>
      </c>
      <c r="E6" s="153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90" t="s">
        <v>1954</v>
      </c>
      <c r="K6" s="90" t="s">
        <v>1955</v>
      </c>
      <c r="L6" s="90" t="s">
        <v>1956</v>
      </c>
      <c r="M6" s="90" t="s">
        <v>1957</v>
      </c>
      <c r="N6" s="90" t="s">
        <v>1958</v>
      </c>
      <c r="O6" s="108" t="s">
        <v>2040</v>
      </c>
      <c r="P6" s="90" t="s">
        <v>2041</v>
      </c>
      <c r="Q6" s="175" t="s">
        <v>2315</v>
      </c>
      <c r="R6" s="175" t="s">
        <v>2424</v>
      </c>
      <c r="S6" s="175" t="s">
        <v>2314</v>
      </c>
      <c r="T6" s="187" t="s">
        <v>2425</v>
      </c>
      <c r="Y6" s="38">
        <f ca="1">IF(SUM(Y7:Y51)&lt;&gt;0,1,0)</f>
        <v>0</v>
      </c>
      <c r="AA6" s="38">
        <f>IF(SUM(AA7:AA51)&lt;&gt;0,1,0)</f>
        <v>0</v>
      </c>
    </row>
    <row r="7" spans="1:27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142"/>
      <c r="F7" s="91"/>
      <c r="G7" s="91"/>
      <c r="H7" s="91"/>
      <c r="I7" s="91"/>
      <c r="J7" s="91"/>
      <c r="K7" s="91"/>
      <c r="L7" s="91"/>
      <c r="M7" s="91"/>
      <c r="N7" s="91"/>
      <c r="O7" s="109"/>
      <c r="P7" s="91"/>
      <c r="Q7" s="134"/>
      <c r="R7" s="134"/>
      <c r="S7" s="134"/>
      <c r="T7" s="75"/>
      <c r="U7" s="105" t="str">
        <f t="shared" ref="U7:U45" ca="1" si="0">IF(SUM(Y7:Y7)&gt;0,"←未入力あり","")</f>
        <v/>
      </c>
      <c r="V7" s="105" t="str">
        <f>IF(SUM(AA7:AA7)&gt;0,"←入力エラー 「p」選択時は複数不可","")</f>
        <v/>
      </c>
      <c r="Y7" s="38">
        <f t="shared" ref="Y7:Y45" ca="1" si="1">IF($D7&lt;&gt;"",IF(COUNTIF(E7:T7,"○")&gt;0,0,1),0)</f>
        <v>0</v>
      </c>
      <c r="AA7" s="38">
        <f t="shared" ref="AA7:AA45" si="2">IF(AND(COUNTA(E7:S7)&gt;0,T7&lt;&gt;""),1,0)</f>
        <v>0</v>
      </c>
    </row>
    <row r="8" spans="1:27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143"/>
      <c r="F8" s="93"/>
      <c r="G8" s="93"/>
      <c r="H8" s="93"/>
      <c r="I8" s="93"/>
      <c r="J8" s="93"/>
      <c r="K8" s="93"/>
      <c r="L8" s="93"/>
      <c r="M8" s="93"/>
      <c r="N8" s="93"/>
      <c r="O8" s="110"/>
      <c r="P8" s="93"/>
      <c r="Q8" s="135"/>
      <c r="R8" s="135"/>
      <c r="S8" s="135"/>
      <c r="T8" s="76"/>
      <c r="U8" s="105" t="str">
        <f t="shared" ca="1" si="0"/>
        <v/>
      </c>
      <c r="V8" s="105" t="str">
        <f t="shared" ref="V8:V51" si="3">IF(SUM(AA8:AA8)&gt;0,"←入力エラー 「p」選択時は複数不可","")</f>
        <v/>
      </c>
      <c r="Y8" s="38">
        <f t="shared" ca="1" si="1"/>
        <v>0</v>
      </c>
      <c r="AA8" s="38">
        <f t="shared" si="2"/>
        <v>0</v>
      </c>
    </row>
    <row r="9" spans="1:27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143"/>
      <c r="F9" s="93"/>
      <c r="G9" s="93"/>
      <c r="H9" s="93"/>
      <c r="I9" s="93"/>
      <c r="J9" s="93"/>
      <c r="K9" s="93"/>
      <c r="L9" s="93"/>
      <c r="M9" s="93"/>
      <c r="N9" s="93"/>
      <c r="O9" s="110"/>
      <c r="P9" s="93"/>
      <c r="Q9" s="135"/>
      <c r="R9" s="135"/>
      <c r="S9" s="135"/>
      <c r="T9" s="76"/>
      <c r="U9" s="105" t="str">
        <f t="shared" ca="1" si="0"/>
        <v/>
      </c>
      <c r="V9" s="105" t="str">
        <f t="shared" si="3"/>
        <v/>
      </c>
      <c r="Y9" s="38">
        <f t="shared" ca="1" si="1"/>
        <v>0</v>
      </c>
      <c r="AA9" s="38">
        <f t="shared" si="2"/>
        <v>0</v>
      </c>
    </row>
    <row r="10" spans="1:27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143"/>
      <c r="F10" s="93"/>
      <c r="G10" s="93"/>
      <c r="H10" s="93"/>
      <c r="I10" s="93"/>
      <c r="J10" s="93"/>
      <c r="K10" s="93"/>
      <c r="L10" s="93"/>
      <c r="M10" s="93"/>
      <c r="N10" s="93"/>
      <c r="O10" s="110"/>
      <c r="P10" s="93"/>
      <c r="Q10" s="135"/>
      <c r="R10" s="135"/>
      <c r="S10" s="135"/>
      <c r="T10" s="76"/>
      <c r="U10" s="105" t="str">
        <f t="shared" ca="1" si="0"/>
        <v/>
      </c>
      <c r="V10" s="105" t="str">
        <f t="shared" si="3"/>
        <v/>
      </c>
      <c r="Y10" s="38">
        <f t="shared" ca="1" si="1"/>
        <v>0</v>
      </c>
      <c r="AA10" s="38">
        <f t="shared" si="2"/>
        <v>0</v>
      </c>
    </row>
    <row r="11" spans="1:27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77" t="str">
        <f>IF(設定!AF12&lt;&gt;0,設定!AF12,"")</f>
        <v/>
      </c>
      <c r="D11" s="526" t="str">
        <f ca="1">IF(設定!AE12&lt;&gt;0,設定!AE12,"")</f>
        <v/>
      </c>
      <c r="E11" s="144"/>
      <c r="F11" s="95"/>
      <c r="G11" s="95"/>
      <c r="H11" s="95"/>
      <c r="I11" s="95"/>
      <c r="J11" s="95"/>
      <c r="K11" s="95"/>
      <c r="L11" s="95"/>
      <c r="M11" s="95"/>
      <c r="N11" s="95"/>
      <c r="O11" s="111"/>
      <c r="P11" s="95"/>
      <c r="Q11" s="136"/>
      <c r="R11" s="136"/>
      <c r="S11" s="136"/>
      <c r="T11" s="77"/>
      <c r="U11" s="105" t="str">
        <f t="shared" ca="1" si="0"/>
        <v/>
      </c>
      <c r="V11" s="105" t="str">
        <f t="shared" si="3"/>
        <v/>
      </c>
      <c r="Y11" s="38">
        <f t="shared" ca="1" si="1"/>
        <v>0</v>
      </c>
      <c r="AA11" s="38">
        <f t="shared" si="2"/>
        <v>0</v>
      </c>
    </row>
    <row r="12" spans="1:27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145"/>
      <c r="F12" s="97"/>
      <c r="G12" s="97"/>
      <c r="H12" s="97"/>
      <c r="I12" s="97"/>
      <c r="J12" s="97"/>
      <c r="K12" s="97"/>
      <c r="L12" s="97"/>
      <c r="M12" s="97"/>
      <c r="N12" s="97"/>
      <c r="O12" s="112"/>
      <c r="P12" s="97"/>
      <c r="Q12" s="137"/>
      <c r="R12" s="137"/>
      <c r="S12" s="137"/>
      <c r="T12" s="78"/>
      <c r="U12" s="105" t="str">
        <f t="shared" ca="1" si="0"/>
        <v/>
      </c>
      <c r="V12" s="105" t="str">
        <f t="shared" si="3"/>
        <v/>
      </c>
      <c r="Y12" s="38">
        <f t="shared" ca="1" si="1"/>
        <v>0</v>
      </c>
      <c r="AA12" s="38">
        <f t="shared" si="2"/>
        <v>0</v>
      </c>
    </row>
    <row r="13" spans="1:27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143"/>
      <c r="F13" s="93"/>
      <c r="G13" s="93"/>
      <c r="H13" s="93"/>
      <c r="I13" s="93"/>
      <c r="J13" s="93"/>
      <c r="K13" s="93"/>
      <c r="L13" s="93"/>
      <c r="M13" s="93"/>
      <c r="N13" s="93"/>
      <c r="O13" s="110"/>
      <c r="P13" s="93"/>
      <c r="Q13" s="135"/>
      <c r="R13" s="135"/>
      <c r="S13" s="135"/>
      <c r="T13" s="76"/>
      <c r="U13" s="105" t="str">
        <f t="shared" ca="1" si="0"/>
        <v/>
      </c>
      <c r="V13" s="105" t="str">
        <f t="shared" si="3"/>
        <v/>
      </c>
      <c r="Y13" s="38">
        <f t="shared" ca="1" si="1"/>
        <v>0</v>
      </c>
      <c r="AA13" s="38">
        <f t="shared" si="2"/>
        <v>0</v>
      </c>
    </row>
    <row r="14" spans="1:27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143"/>
      <c r="F14" s="93"/>
      <c r="G14" s="93"/>
      <c r="H14" s="93"/>
      <c r="I14" s="93"/>
      <c r="J14" s="93"/>
      <c r="K14" s="93"/>
      <c r="L14" s="93"/>
      <c r="M14" s="93"/>
      <c r="N14" s="93"/>
      <c r="O14" s="110"/>
      <c r="P14" s="93"/>
      <c r="Q14" s="135"/>
      <c r="R14" s="135"/>
      <c r="S14" s="135"/>
      <c r="T14" s="76"/>
      <c r="U14" s="105" t="str">
        <f t="shared" ca="1" si="0"/>
        <v/>
      </c>
      <c r="V14" s="105" t="str">
        <f t="shared" si="3"/>
        <v/>
      </c>
      <c r="Y14" s="38">
        <f t="shared" ca="1" si="1"/>
        <v>0</v>
      </c>
      <c r="AA14" s="38">
        <f t="shared" si="2"/>
        <v>0</v>
      </c>
    </row>
    <row r="15" spans="1:27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143"/>
      <c r="F15" s="93"/>
      <c r="G15" s="93"/>
      <c r="H15" s="93"/>
      <c r="I15" s="93"/>
      <c r="J15" s="93"/>
      <c r="K15" s="93"/>
      <c r="L15" s="93"/>
      <c r="M15" s="93"/>
      <c r="N15" s="93"/>
      <c r="O15" s="110"/>
      <c r="P15" s="93"/>
      <c r="Q15" s="135"/>
      <c r="R15" s="135"/>
      <c r="S15" s="135"/>
      <c r="T15" s="76"/>
      <c r="U15" s="105" t="str">
        <f t="shared" ca="1" si="0"/>
        <v/>
      </c>
      <c r="V15" s="105" t="str">
        <f t="shared" si="3"/>
        <v/>
      </c>
      <c r="Y15" s="38">
        <f t="shared" ca="1" si="1"/>
        <v>0</v>
      </c>
      <c r="AA15" s="38">
        <f t="shared" si="2"/>
        <v>0</v>
      </c>
    </row>
    <row r="16" spans="1:27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77" t="str">
        <f>IF(設定!AF17&lt;&gt;0,設定!AF17,"")</f>
        <v/>
      </c>
      <c r="D16" s="528" t="str">
        <f ca="1">IF(設定!AE17&lt;&gt;0,設定!AE17,"")</f>
        <v/>
      </c>
      <c r="E16" s="146"/>
      <c r="F16" s="99"/>
      <c r="G16" s="99"/>
      <c r="H16" s="99"/>
      <c r="I16" s="99"/>
      <c r="J16" s="99"/>
      <c r="K16" s="99"/>
      <c r="L16" s="99"/>
      <c r="M16" s="99"/>
      <c r="N16" s="99"/>
      <c r="O16" s="113"/>
      <c r="P16" s="99"/>
      <c r="Q16" s="138"/>
      <c r="R16" s="138"/>
      <c r="S16" s="138"/>
      <c r="T16" s="79"/>
      <c r="U16" s="105" t="str">
        <f t="shared" ca="1" si="0"/>
        <v/>
      </c>
      <c r="V16" s="105" t="str">
        <f t="shared" si="3"/>
        <v/>
      </c>
      <c r="Y16" s="38">
        <f t="shared" ca="1" si="1"/>
        <v>0</v>
      </c>
      <c r="AA16" s="38">
        <f t="shared" si="2"/>
        <v>0</v>
      </c>
    </row>
    <row r="17" spans="1:27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147"/>
      <c r="F17" s="101"/>
      <c r="G17" s="101"/>
      <c r="H17" s="101"/>
      <c r="I17" s="101"/>
      <c r="J17" s="101"/>
      <c r="K17" s="101"/>
      <c r="L17" s="101"/>
      <c r="M17" s="101"/>
      <c r="N17" s="101"/>
      <c r="O17" s="114"/>
      <c r="P17" s="101"/>
      <c r="Q17" s="139"/>
      <c r="R17" s="139"/>
      <c r="S17" s="139"/>
      <c r="T17" s="80"/>
      <c r="U17" s="105" t="str">
        <f t="shared" ca="1" si="0"/>
        <v/>
      </c>
      <c r="V17" s="105" t="str">
        <f t="shared" si="3"/>
        <v/>
      </c>
      <c r="Y17" s="38">
        <f t="shared" ca="1" si="1"/>
        <v>0</v>
      </c>
      <c r="AA17" s="38">
        <f t="shared" si="2"/>
        <v>0</v>
      </c>
    </row>
    <row r="18" spans="1:27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143"/>
      <c r="F18" s="93"/>
      <c r="G18" s="93"/>
      <c r="H18" s="93"/>
      <c r="I18" s="93"/>
      <c r="J18" s="93"/>
      <c r="K18" s="93"/>
      <c r="L18" s="93"/>
      <c r="M18" s="93"/>
      <c r="N18" s="93"/>
      <c r="O18" s="110"/>
      <c r="P18" s="93"/>
      <c r="Q18" s="135"/>
      <c r="R18" s="135"/>
      <c r="S18" s="135"/>
      <c r="T18" s="76"/>
      <c r="U18" s="105" t="str">
        <f t="shared" ca="1" si="0"/>
        <v/>
      </c>
      <c r="V18" s="105" t="str">
        <f t="shared" si="3"/>
        <v/>
      </c>
      <c r="Y18" s="38">
        <f t="shared" ca="1" si="1"/>
        <v>0</v>
      </c>
      <c r="AA18" s="38">
        <f t="shared" si="2"/>
        <v>0</v>
      </c>
    </row>
    <row r="19" spans="1:27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143"/>
      <c r="F19" s="93"/>
      <c r="G19" s="93"/>
      <c r="H19" s="93"/>
      <c r="I19" s="93"/>
      <c r="J19" s="93"/>
      <c r="K19" s="93"/>
      <c r="L19" s="93"/>
      <c r="M19" s="93"/>
      <c r="N19" s="93"/>
      <c r="O19" s="110"/>
      <c r="P19" s="93"/>
      <c r="Q19" s="135"/>
      <c r="R19" s="135"/>
      <c r="S19" s="135"/>
      <c r="T19" s="76"/>
      <c r="U19" s="105" t="str">
        <f t="shared" ca="1" si="0"/>
        <v/>
      </c>
      <c r="V19" s="105" t="str">
        <f t="shared" si="3"/>
        <v/>
      </c>
      <c r="Y19" s="38">
        <f t="shared" ca="1" si="1"/>
        <v>0</v>
      </c>
      <c r="AA19" s="38">
        <f t="shared" si="2"/>
        <v>0</v>
      </c>
    </row>
    <row r="20" spans="1:27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143"/>
      <c r="F20" s="93"/>
      <c r="G20" s="93"/>
      <c r="H20" s="93"/>
      <c r="I20" s="93"/>
      <c r="J20" s="93"/>
      <c r="K20" s="93"/>
      <c r="L20" s="93"/>
      <c r="M20" s="93"/>
      <c r="N20" s="93"/>
      <c r="O20" s="110"/>
      <c r="P20" s="93"/>
      <c r="Q20" s="135"/>
      <c r="R20" s="135"/>
      <c r="S20" s="135"/>
      <c r="T20" s="76"/>
      <c r="U20" s="105" t="str">
        <f t="shared" ca="1" si="0"/>
        <v/>
      </c>
      <c r="V20" s="105" t="str">
        <f t="shared" si="3"/>
        <v/>
      </c>
      <c r="Y20" s="38">
        <f t="shared" ca="1" si="1"/>
        <v>0</v>
      </c>
      <c r="AA20" s="38">
        <f t="shared" si="2"/>
        <v>0</v>
      </c>
    </row>
    <row r="21" spans="1:27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77" t="str">
        <f>IF(設定!AF22&lt;&gt;0,設定!AF22,"")</f>
        <v/>
      </c>
      <c r="D21" s="526" t="str">
        <f ca="1">IF(設定!AE22&lt;&gt;0,設定!AE22,"")</f>
        <v/>
      </c>
      <c r="E21" s="144"/>
      <c r="F21" s="95"/>
      <c r="G21" s="95"/>
      <c r="H21" s="95"/>
      <c r="I21" s="95"/>
      <c r="J21" s="95"/>
      <c r="K21" s="95"/>
      <c r="L21" s="95"/>
      <c r="M21" s="95"/>
      <c r="N21" s="95"/>
      <c r="O21" s="111"/>
      <c r="P21" s="95"/>
      <c r="Q21" s="136"/>
      <c r="R21" s="136"/>
      <c r="S21" s="136"/>
      <c r="T21" s="77"/>
      <c r="U21" s="105" t="str">
        <f t="shared" ca="1" si="0"/>
        <v/>
      </c>
      <c r="V21" s="105" t="str">
        <f t="shared" si="3"/>
        <v/>
      </c>
      <c r="Y21" s="38">
        <f t="shared" ca="1" si="1"/>
        <v>0</v>
      </c>
      <c r="AA21" s="38">
        <f t="shared" si="2"/>
        <v>0</v>
      </c>
    </row>
    <row r="22" spans="1:27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145"/>
      <c r="F22" s="97"/>
      <c r="G22" s="97"/>
      <c r="H22" s="97"/>
      <c r="I22" s="97"/>
      <c r="J22" s="97"/>
      <c r="K22" s="97"/>
      <c r="L22" s="97"/>
      <c r="M22" s="97"/>
      <c r="N22" s="97"/>
      <c r="O22" s="112"/>
      <c r="P22" s="97"/>
      <c r="Q22" s="137"/>
      <c r="R22" s="137"/>
      <c r="S22" s="137"/>
      <c r="T22" s="78"/>
      <c r="U22" s="105" t="str">
        <f t="shared" ca="1" si="0"/>
        <v/>
      </c>
      <c r="V22" s="105" t="str">
        <f t="shared" si="3"/>
        <v/>
      </c>
      <c r="Y22" s="38">
        <f t="shared" ca="1" si="1"/>
        <v>0</v>
      </c>
      <c r="AA22" s="38">
        <f t="shared" si="2"/>
        <v>0</v>
      </c>
    </row>
    <row r="23" spans="1:27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143"/>
      <c r="F23" s="93"/>
      <c r="G23" s="93"/>
      <c r="H23" s="93"/>
      <c r="I23" s="93"/>
      <c r="J23" s="93"/>
      <c r="K23" s="93"/>
      <c r="L23" s="93"/>
      <c r="M23" s="93"/>
      <c r="N23" s="93"/>
      <c r="O23" s="110"/>
      <c r="P23" s="93"/>
      <c r="Q23" s="135"/>
      <c r="R23" s="135"/>
      <c r="S23" s="135"/>
      <c r="T23" s="76"/>
      <c r="U23" s="105" t="str">
        <f t="shared" ca="1" si="0"/>
        <v/>
      </c>
      <c r="V23" s="105" t="str">
        <f t="shared" si="3"/>
        <v/>
      </c>
      <c r="Y23" s="38">
        <f t="shared" ca="1" si="1"/>
        <v>0</v>
      </c>
      <c r="AA23" s="38">
        <f t="shared" si="2"/>
        <v>0</v>
      </c>
    </row>
    <row r="24" spans="1:27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143"/>
      <c r="F24" s="93"/>
      <c r="G24" s="93"/>
      <c r="H24" s="93"/>
      <c r="I24" s="93"/>
      <c r="J24" s="93"/>
      <c r="K24" s="93"/>
      <c r="L24" s="93"/>
      <c r="M24" s="93"/>
      <c r="N24" s="93"/>
      <c r="O24" s="110"/>
      <c r="P24" s="93"/>
      <c r="Q24" s="135"/>
      <c r="R24" s="135"/>
      <c r="S24" s="135"/>
      <c r="T24" s="76"/>
      <c r="U24" s="105" t="str">
        <f t="shared" ca="1" si="0"/>
        <v/>
      </c>
      <c r="V24" s="105" t="str">
        <f t="shared" si="3"/>
        <v/>
      </c>
      <c r="Y24" s="38">
        <f t="shared" ca="1" si="1"/>
        <v>0</v>
      </c>
      <c r="AA24" s="38">
        <f t="shared" si="2"/>
        <v>0</v>
      </c>
    </row>
    <row r="25" spans="1:27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143"/>
      <c r="F25" s="93"/>
      <c r="G25" s="93"/>
      <c r="H25" s="93"/>
      <c r="I25" s="93"/>
      <c r="J25" s="93"/>
      <c r="K25" s="93"/>
      <c r="L25" s="93"/>
      <c r="M25" s="93"/>
      <c r="N25" s="93"/>
      <c r="O25" s="110"/>
      <c r="P25" s="93"/>
      <c r="Q25" s="135"/>
      <c r="R25" s="135"/>
      <c r="S25" s="135"/>
      <c r="T25" s="76"/>
      <c r="U25" s="105" t="str">
        <f t="shared" ca="1" si="0"/>
        <v/>
      </c>
      <c r="V25" s="105" t="str">
        <f t="shared" si="3"/>
        <v/>
      </c>
      <c r="Y25" s="38">
        <f t="shared" ca="1" si="1"/>
        <v>0</v>
      </c>
      <c r="AA25" s="38">
        <f t="shared" si="2"/>
        <v>0</v>
      </c>
    </row>
    <row r="26" spans="1:27" ht="15" customHeight="1" x14ac:dyDescent="0.15">
      <c r="A26" s="124" t="str">
        <f>IF(C26&lt;&gt;"",設定!$C$4&amp;TEXT(ROW(A26)-6,"00"),"")</f>
        <v/>
      </c>
      <c r="B26" s="254" t="str">
        <f>IF(C26&lt;&gt;"",設定!$D$4,"")</f>
        <v/>
      </c>
      <c r="C26" s="777" t="str">
        <f>IF(設定!AF27&lt;&gt;0,設定!AF27,"")</f>
        <v/>
      </c>
      <c r="D26" s="528" t="str">
        <f ca="1">IF(設定!AE27&lt;&gt;0,設定!AE27,"")</f>
        <v/>
      </c>
      <c r="E26" s="146"/>
      <c r="F26" s="99"/>
      <c r="G26" s="99"/>
      <c r="H26" s="99"/>
      <c r="I26" s="99"/>
      <c r="J26" s="99"/>
      <c r="K26" s="99"/>
      <c r="L26" s="99"/>
      <c r="M26" s="99"/>
      <c r="N26" s="99"/>
      <c r="O26" s="113"/>
      <c r="P26" s="99"/>
      <c r="Q26" s="138"/>
      <c r="R26" s="138"/>
      <c r="S26" s="138"/>
      <c r="T26" s="79"/>
      <c r="U26" s="105" t="str">
        <f t="shared" ca="1" si="0"/>
        <v/>
      </c>
      <c r="V26" s="105" t="str">
        <f t="shared" si="3"/>
        <v/>
      </c>
      <c r="Y26" s="38">
        <f t="shared" ca="1" si="1"/>
        <v>0</v>
      </c>
      <c r="AA26" s="38">
        <f t="shared" si="2"/>
        <v>0</v>
      </c>
    </row>
    <row r="27" spans="1:27" ht="15" customHeight="1" x14ac:dyDescent="0.15">
      <c r="A27" s="122" t="str">
        <f>IF(C27&lt;&gt;"",設定!$C$4&amp;TEXT(ROW(A27)-6,"00"),"")</f>
        <v/>
      </c>
      <c r="B27" s="776" t="str">
        <f>IF(C27&lt;&gt;"",設定!$D$4,"")</f>
        <v/>
      </c>
      <c r="C27" s="750" t="str">
        <f>IF(設定!AF28&lt;&gt;0,設定!AF28,"")</f>
        <v/>
      </c>
      <c r="D27" s="529" t="str">
        <f ca="1">IF(設定!AE28&lt;&gt;0,設定!AE28,"")</f>
        <v/>
      </c>
      <c r="E27" s="147"/>
      <c r="F27" s="101"/>
      <c r="G27" s="101"/>
      <c r="H27" s="101"/>
      <c r="I27" s="101"/>
      <c r="J27" s="101"/>
      <c r="K27" s="101"/>
      <c r="L27" s="101"/>
      <c r="M27" s="101"/>
      <c r="N27" s="101"/>
      <c r="O27" s="114"/>
      <c r="P27" s="101"/>
      <c r="Q27" s="139"/>
      <c r="R27" s="139"/>
      <c r="S27" s="139"/>
      <c r="T27" s="80"/>
      <c r="U27" s="105" t="str">
        <f t="shared" ca="1" si="0"/>
        <v/>
      </c>
      <c r="V27" s="105" t="str">
        <f t="shared" si="3"/>
        <v/>
      </c>
      <c r="Y27" s="38">
        <f t="shared" ca="1" si="1"/>
        <v>0</v>
      </c>
      <c r="AA27" s="38">
        <f t="shared" si="2"/>
        <v>0</v>
      </c>
    </row>
    <row r="28" spans="1:27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143"/>
      <c r="F28" s="93"/>
      <c r="G28" s="93"/>
      <c r="H28" s="93"/>
      <c r="I28" s="93"/>
      <c r="J28" s="93"/>
      <c r="K28" s="93"/>
      <c r="L28" s="93"/>
      <c r="M28" s="93"/>
      <c r="N28" s="93"/>
      <c r="O28" s="110"/>
      <c r="P28" s="93"/>
      <c r="Q28" s="135"/>
      <c r="R28" s="135"/>
      <c r="S28" s="135"/>
      <c r="T28" s="76"/>
      <c r="U28" s="105" t="str">
        <f t="shared" ca="1" si="0"/>
        <v/>
      </c>
      <c r="V28" s="105" t="str">
        <f t="shared" si="3"/>
        <v/>
      </c>
      <c r="Y28" s="38">
        <f t="shared" ca="1" si="1"/>
        <v>0</v>
      </c>
      <c r="AA28" s="38">
        <f t="shared" si="2"/>
        <v>0</v>
      </c>
    </row>
    <row r="29" spans="1:27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143"/>
      <c r="F29" s="93"/>
      <c r="G29" s="93"/>
      <c r="H29" s="93"/>
      <c r="I29" s="93"/>
      <c r="J29" s="93"/>
      <c r="K29" s="93"/>
      <c r="L29" s="93"/>
      <c r="M29" s="93"/>
      <c r="N29" s="93"/>
      <c r="O29" s="110"/>
      <c r="P29" s="93"/>
      <c r="Q29" s="135"/>
      <c r="R29" s="135"/>
      <c r="S29" s="135"/>
      <c r="T29" s="76"/>
      <c r="U29" s="105" t="str">
        <f t="shared" ca="1" si="0"/>
        <v/>
      </c>
      <c r="V29" s="105" t="str">
        <f t="shared" si="3"/>
        <v/>
      </c>
      <c r="Y29" s="38">
        <f t="shared" ca="1" si="1"/>
        <v>0</v>
      </c>
      <c r="AA29" s="38">
        <f t="shared" si="2"/>
        <v>0</v>
      </c>
    </row>
    <row r="30" spans="1:27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143"/>
      <c r="F30" s="93"/>
      <c r="G30" s="93"/>
      <c r="H30" s="93"/>
      <c r="I30" s="93"/>
      <c r="J30" s="93"/>
      <c r="K30" s="93"/>
      <c r="L30" s="93"/>
      <c r="M30" s="93"/>
      <c r="N30" s="93"/>
      <c r="O30" s="110"/>
      <c r="P30" s="93"/>
      <c r="Q30" s="135"/>
      <c r="R30" s="135"/>
      <c r="S30" s="135"/>
      <c r="T30" s="76"/>
      <c r="U30" s="105" t="str">
        <f t="shared" ca="1" si="0"/>
        <v/>
      </c>
      <c r="V30" s="105" t="str">
        <f t="shared" si="3"/>
        <v/>
      </c>
      <c r="Y30" s="38">
        <f t="shared" ca="1" si="1"/>
        <v>0</v>
      </c>
      <c r="AA30" s="38">
        <f t="shared" si="2"/>
        <v>0</v>
      </c>
    </row>
    <row r="31" spans="1:27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77" t="str">
        <f>IF(設定!AF32&lt;&gt;0,設定!AF32,"")</f>
        <v/>
      </c>
      <c r="D31" s="526" t="str">
        <f ca="1">IF(設定!AE32&lt;&gt;0,設定!AE32,"")</f>
        <v/>
      </c>
      <c r="E31" s="144"/>
      <c r="F31" s="95"/>
      <c r="G31" s="95"/>
      <c r="H31" s="95"/>
      <c r="I31" s="95"/>
      <c r="J31" s="95"/>
      <c r="K31" s="95"/>
      <c r="L31" s="95"/>
      <c r="M31" s="95"/>
      <c r="N31" s="95"/>
      <c r="O31" s="111"/>
      <c r="P31" s="95"/>
      <c r="Q31" s="136"/>
      <c r="R31" s="136"/>
      <c r="S31" s="136"/>
      <c r="T31" s="77"/>
      <c r="U31" s="105" t="str">
        <f t="shared" ca="1" si="0"/>
        <v/>
      </c>
      <c r="V31" s="105" t="str">
        <f t="shared" si="3"/>
        <v/>
      </c>
      <c r="Y31" s="38">
        <f t="shared" ca="1" si="1"/>
        <v>0</v>
      </c>
      <c r="AA31" s="38">
        <f t="shared" si="2"/>
        <v>0</v>
      </c>
    </row>
    <row r="32" spans="1:27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145"/>
      <c r="F32" s="97"/>
      <c r="G32" s="97"/>
      <c r="H32" s="97"/>
      <c r="I32" s="97"/>
      <c r="J32" s="97"/>
      <c r="K32" s="97"/>
      <c r="L32" s="97"/>
      <c r="M32" s="97"/>
      <c r="N32" s="97"/>
      <c r="O32" s="112"/>
      <c r="P32" s="97"/>
      <c r="Q32" s="137"/>
      <c r="R32" s="137"/>
      <c r="S32" s="137"/>
      <c r="T32" s="78"/>
      <c r="U32" s="105" t="str">
        <f t="shared" ca="1" si="0"/>
        <v/>
      </c>
      <c r="V32" s="105" t="str">
        <f t="shared" si="3"/>
        <v/>
      </c>
      <c r="Y32" s="38">
        <f t="shared" ca="1" si="1"/>
        <v>0</v>
      </c>
      <c r="AA32" s="38">
        <f t="shared" si="2"/>
        <v>0</v>
      </c>
    </row>
    <row r="33" spans="1:27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143"/>
      <c r="F33" s="93"/>
      <c r="G33" s="93"/>
      <c r="H33" s="93"/>
      <c r="I33" s="93"/>
      <c r="J33" s="93"/>
      <c r="K33" s="93"/>
      <c r="L33" s="93"/>
      <c r="M33" s="93"/>
      <c r="N33" s="93"/>
      <c r="O33" s="110"/>
      <c r="P33" s="93"/>
      <c r="Q33" s="135"/>
      <c r="R33" s="135"/>
      <c r="S33" s="135"/>
      <c r="T33" s="76"/>
      <c r="U33" s="105" t="str">
        <f t="shared" ca="1" si="0"/>
        <v/>
      </c>
      <c r="V33" s="105" t="str">
        <f t="shared" si="3"/>
        <v/>
      </c>
      <c r="Y33" s="38">
        <f t="shared" ca="1" si="1"/>
        <v>0</v>
      </c>
      <c r="AA33" s="38">
        <f t="shared" si="2"/>
        <v>0</v>
      </c>
    </row>
    <row r="34" spans="1:27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143"/>
      <c r="F34" s="93"/>
      <c r="G34" s="93"/>
      <c r="H34" s="93"/>
      <c r="I34" s="93"/>
      <c r="J34" s="93"/>
      <c r="K34" s="93"/>
      <c r="L34" s="93"/>
      <c r="M34" s="93"/>
      <c r="N34" s="93"/>
      <c r="O34" s="110"/>
      <c r="P34" s="93"/>
      <c r="Q34" s="135"/>
      <c r="R34" s="135"/>
      <c r="S34" s="135"/>
      <c r="T34" s="76"/>
      <c r="U34" s="105" t="str">
        <f t="shared" ca="1" si="0"/>
        <v/>
      </c>
      <c r="V34" s="105" t="str">
        <f t="shared" si="3"/>
        <v/>
      </c>
      <c r="Y34" s="38">
        <f t="shared" ca="1" si="1"/>
        <v>0</v>
      </c>
      <c r="AA34" s="38">
        <f t="shared" si="2"/>
        <v>0</v>
      </c>
    </row>
    <row r="35" spans="1:27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143"/>
      <c r="F35" s="93"/>
      <c r="G35" s="93"/>
      <c r="H35" s="93"/>
      <c r="I35" s="93"/>
      <c r="J35" s="93"/>
      <c r="K35" s="93"/>
      <c r="L35" s="93"/>
      <c r="M35" s="93"/>
      <c r="N35" s="93"/>
      <c r="O35" s="110"/>
      <c r="P35" s="93"/>
      <c r="Q35" s="135"/>
      <c r="R35" s="135"/>
      <c r="S35" s="135"/>
      <c r="T35" s="76"/>
      <c r="U35" s="105" t="str">
        <f t="shared" ca="1" si="0"/>
        <v/>
      </c>
      <c r="V35" s="105" t="str">
        <f t="shared" si="3"/>
        <v/>
      </c>
      <c r="Y35" s="38">
        <f t="shared" ca="1" si="1"/>
        <v>0</v>
      </c>
      <c r="AA35" s="38">
        <f t="shared" si="2"/>
        <v>0</v>
      </c>
    </row>
    <row r="36" spans="1:27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77" t="str">
        <f>IF(設定!AF37&lt;&gt;0,設定!AF37,"")</f>
        <v/>
      </c>
      <c r="D36" s="528" t="str">
        <f ca="1">IF(設定!AE37&lt;&gt;0,設定!AE37,"")</f>
        <v/>
      </c>
      <c r="E36" s="146"/>
      <c r="F36" s="99"/>
      <c r="G36" s="99"/>
      <c r="H36" s="99"/>
      <c r="I36" s="99"/>
      <c r="J36" s="99"/>
      <c r="K36" s="99"/>
      <c r="L36" s="99"/>
      <c r="M36" s="99"/>
      <c r="N36" s="99"/>
      <c r="O36" s="113"/>
      <c r="P36" s="99"/>
      <c r="Q36" s="138"/>
      <c r="R36" s="138"/>
      <c r="S36" s="138"/>
      <c r="T36" s="79"/>
      <c r="U36" s="105" t="str">
        <f t="shared" ca="1" si="0"/>
        <v/>
      </c>
      <c r="V36" s="105" t="str">
        <f t="shared" si="3"/>
        <v/>
      </c>
      <c r="Y36" s="38">
        <f t="shared" ca="1" si="1"/>
        <v>0</v>
      </c>
      <c r="AA36" s="38">
        <f t="shared" si="2"/>
        <v>0</v>
      </c>
    </row>
    <row r="37" spans="1:27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145"/>
      <c r="F37" s="97"/>
      <c r="G37" s="97"/>
      <c r="H37" s="97"/>
      <c r="I37" s="97"/>
      <c r="J37" s="97"/>
      <c r="K37" s="97"/>
      <c r="L37" s="97"/>
      <c r="M37" s="97"/>
      <c r="N37" s="97"/>
      <c r="O37" s="112"/>
      <c r="P37" s="97"/>
      <c r="Q37" s="137"/>
      <c r="R37" s="137"/>
      <c r="S37" s="137"/>
      <c r="T37" s="78"/>
      <c r="U37" s="105" t="str">
        <f t="shared" ca="1" si="0"/>
        <v/>
      </c>
      <c r="V37" s="105" t="str">
        <f t="shared" si="3"/>
        <v/>
      </c>
      <c r="Y37" s="38">
        <f t="shared" ca="1" si="1"/>
        <v>0</v>
      </c>
      <c r="AA37" s="38">
        <f t="shared" si="2"/>
        <v>0</v>
      </c>
    </row>
    <row r="38" spans="1:27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143"/>
      <c r="F38" s="93"/>
      <c r="G38" s="93"/>
      <c r="H38" s="93"/>
      <c r="I38" s="93"/>
      <c r="J38" s="93"/>
      <c r="K38" s="93"/>
      <c r="L38" s="93"/>
      <c r="M38" s="93"/>
      <c r="N38" s="93"/>
      <c r="O38" s="110"/>
      <c r="P38" s="93"/>
      <c r="Q38" s="135"/>
      <c r="R38" s="135"/>
      <c r="S38" s="135"/>
      <c r="T38" s="76"/>
      <c r="U38" s="105" t="str">
        <f t="shared" ca="1" si="0"/>
        <v/>
      </c>
      <c r="V38" s="105" t="str">
        <f t="shared" si="3"/>
        <v/>
      </c>
      <c r="Y38" s="38">
        <f t="shared" ca="1" si="1"/>
        <v>0</v>
      </c>
      <c r="AA38" s="38">
        <f t="shared" si="2"/>
        <v>0</v>
      </c>
    </row>
    <row r="39" spans="1:27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143"/>
      <c r="F39" s="93"/>
      <c r="G39" s="93"/>
      <c r="H39" s="93"/>
      <c r="I39" s="93"/>
      <c r="J39" s="93"/>
      <c r="K39" s="93"/>
      <c r="L39" s="93"/>
      <c r="M39" s="93"/>
      <c r="N39" s="93"/>
      <c r="O39" s="110"/>
      <c r="P39" s="93"/>
      <c r="Q39" s="135"/>
      <c r="R39" s="135"/>
      <c r="S39" s="135"/>
      <c r="T39" s="76"/>
      <c r="U39" s="105" t="str">
        <f t="shared" ca="1" si="0"/>
        <v/>
      </c>
      <c r="V39" s="105" t="str">
        <f t="shared" si="3"/>
        <v/>
      </c>
      <c r="Y39" s="38">
        <f t="shared" ca="1" si="1"/>
        <v>0</v>
      </c>
      <c r="AA39" s="38">
        <f t="shared" si="2"/>
        <v>0</v>
      </c>
    </row>
    <row r="40" spans="1:27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143"/>
      <c r="F40" s="93"/>
      <c r="G40" s="93"/>
      <c r="H40" s="93"/>
      <c r="I40" s="93"/>
      <c r="J40" s="93"/>
      <c r="K40" s="93"/>
      <c r="L40" s="93"/>
      <c r="M40" s="93"/>
      <c r="N40" s="93"/>
      <c r="O40" s="110"/>
      <c r="P40" s="93"/>
      <c r="Q40" s="135"/>
      <c r="R40" s="135"/>
      <c r="S40" s="135"/>
      <c r="T40" s="76"/>
      <c r="U40" s="105" t="str">
        <f t="shared" ca="1" si="0"/>
        <v/>
      </c>
      <c r="V40" s="105" t="str">
        <f t="shared" si="3"/>
        <v/>
      </c>
      <c r="Y40" s="38">
        <f t="shared" ca="1" si="1"/>
        <v>0</v>
      </c>
      <c r="AA40" s="38">
        <f t="shared" si="2"/>
        <v>0</v>
      </c>
    </row>
    <row r="41" spans="1:27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77" t="str">
        <f>IF(設定!AF42&lt;&gt;0,設定!AF42,"")</f>
        <v/>
      </c>
      <c r="D41" s="528" t="str">
        <f ca="1">IF(設定!AE42&lt;&gt;0,設定!AE42,"")</f>
        <v/>
      </c>
      <c r="E41" s="146"/>
      <c r="F41" s="99"/>
      <c r="G41" s="99"/>
      <c r="H41" s="99"/>
      <c r="I41" s="99"/>
      <c r="J41" s="99"/>
      <c r="K41" s="99"/>
      <c r="L41" s="99"/>
      <c r="M41" s="99"/>
      <c r="N41" s="99"/>
      <c r="O41" s="113"/>
      <c r="P41" s="99"/>
      <c r="Q41" s="138"/>
      <c r="R41" s="138"/>
      <c r="S41" s="138"/>
      <c r="T41" s="79"/>
      <c r="U41" s="105" t="str">
        <f t="shared" ca="1" si="0"/>
        <v/>
      </c>
      <c r="V41" s="105" t="str">
        <f t="shared" si="3"/>
        <v/>
      </c>
      <c r="Y41" s="38">
        <f t="shared" ca="1" si="1"/>
        <v>0</v>
      </c>
      <c r="AA41" s="38">
        <f t="shared" si="2"/>
        <v>0</v>
      </c>
    </row>
    <row r="42" spans="1:27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147"/>
      <c r="F42" s="101"/>
      <c r="G42" s="101"/>
      <c r="H42" s="101"/>
      <c r="I42" s="101"/>
      <c r="J42" s="101"/>
      <c r="K42" s="101"/>
      <c r="L42" s="101"/>
      <c r="M42" s="101"/>
      <c r="N42" s="101"/>
      <c r="O42" s="114"/>
      <c r="P42" s="101"/>
      <c r="Q42" s="139"/>
      <c r="R42" s="139"/>
      <c r="S42" s="139"/>
      <c r="T42" s="80"/>
      <c r="U42" s="105" t="str">
        <f t="shared" ca="1" si="0"/>
        <v/>
      </c>
      <c r="V42" s="105" t="str">
        <f t="shared" si="3"/>
        <v/>
      </c>
      <c r="Y42" s="38">
        <f t="shared" ca="1" si="1"/>
        <v>0</v>
      </c>
      <c r="AA42" s="38">
        <f t="shared" si="2"/>
        <v>0</v>
      </c>
    </row>
    <row r="43" spans="1:27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143"/>
      <c r="F43" s="93"/>
      <c r="G43" s="93"/>
      <c r="H43" s="93"/>
      <c r="I43" s="93"/>
      <c r="J43" s="93"/>
      <c r="K43" s="93"/>
      <c r="L43" s="93"/>
      <c r="M43" s="93"/>
      <c r="N43" s="93"/>
      <c r="O43" s="110"/>
      <c r="P43" s="93"/>
      <c r="Q43" s="135"/>
      <c r="R43" s="135"/>
      <c r="S43" s="135"/>
      <c r="T43" s="76"/>
      <c r="U43" s="105" t="str">
        <f t="shared" ca="1" si="0"/>
        <v/>
      </c>
      <c r="V43" s="105" t="str">
        <f t="shared" si="3"/>
        <v/>
      </c>
      <c r="Y43" s="38">
        <f t="shared" ca="1" si="1"/>
        <v>0</v>
      </c>
      <c r="AA43" s="38">
        <f t="shared" si="2"/>
        <v>0</v>
      </c>
    </row>
    <row r="44" spans="1:27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143"/>
      <c r="F44" s="93"/>
      <c r="G44" s="93"/>
      <c r="H44" s="93"/>
      <c r="I44" s="93"/>
      <c r="J44" s="93"/>
      <c r="K44" s="93"/>
      <c r="L44" s="93"/>
      <c r="M44" s="93"/>
      <c r="N44" s="93"/>
      <c r="O44" s="110"/>
      <c r="P44" s="93"/>
      <c r="Q44" s="135"/>
      <c r="R44" s="135"/>
      <c r="S44" s="135"/>
      <c r="T44" s="76"/>
      <c r="U44" s="105" t="str">
        <f t="shared" ca="1" si="0"/>
        <v/>
      </c>
      <c r="V44" s="105" t="str">
        <f t="shared" si="3"/>
        <v/>
      </c>
      <c r="Y44" s="38">
        <f t="shared" ca="1" si="1"/>
        <v>0</v>
      </c>
      <c r="AA44" s="38">
        <f t="shared" si="2"/>
        <v>0</v>
      </c>
    </row>
    <row r="45" spans="1:27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143"/>
      <c r="F45" s="93"/>
      <c r="G45" s="93"/>
      <c r="H45" s="93"/>
      <c r="I45" s="93"/>
      <c r="J45" s="93"/>
      <c r="K45" s="93"/>
      <c r="L45" s="93"/>
      <c r="M45" s="93"/>
      <c r="N45" s="93"/>
      <c r="O45" s="110"/>
      <c r="P45" s="93"/>
      <c r="Q45" s="135"/>
      <c r="R45" s="135"/>
      <c r="S45" s="135"/>
      <c r="T45" s="76"/>
      <c r="U45" s="105" t="str">
        <f t="shared" ca="1" si="0"/>
        <v/>
      </c>
      <c r="V45" s="105" t="str">
        <f t="shared" si="3"/>
        <v/>
      </c>
      <c r="Y45" s="38">
        <f t="shared" ca="1" si="1"/>
        <v>0</v>
      </c>
      <c r="AA45" s="38">
        <f t="shared" si="2"/>
        <v>0</v>
      </c>
    </row>
    <row r="46" spans="1:27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77" t="str">
        <f>IF(設定!AF47&lt;&gt;0,設定!AF47,"")</f>
        <v/>
      </c>
      <c r="D46" s="528" t="str">
        <f ca="1">IF(設定!AE47&lt;&gt;0,設定!AE47,"")</f>
        <v/>
      </c>
      <c r="E46" s="146"/>
      <c r="F46" s="99"/>
      <c r="G46" s="99"/>
      <c r="H46" s="99"/>
      <c r="I46" s="99"/>
      <c r="J46" s="99"/>
      <c r="K46" s="99"/>
      <c r="L46" s="99"/>
      <c r="M46" s="99"/>
      <c r="N46" s="99"/>
      <c r="O46" s="113"/>
      <c r="P46" s="99"/>
      <c r="Q46" s="138"/>
      <c r="R46" s="138"/>
      <c r="S46" s="138"/>
      <c r="T46" s="79"/>
      <c r="U46" s="105" t="str">
        <f t="shared" ref="U46:U51" ca="1" si="4">IF(SUM(Y46:Y46)&gt;0,"←未入力あり","")</f>
        <v/>
      </c>
      <c r="V46" s="105" t="str">
        <f t="shared" si="3"/>
        <v/>
      </c>
      <c r="Y46" s="38">
        <f t="shared" ref="Y46:Y51" ca="1" si="5">IF($D46&lt;&gt;"",IF(COUNTIF(E46:T46,"○")&gt;0,0,1),0)</f>
        <v>0</v>
      </c>
      <c r="AA46" s="38">
        <f t="shared" ref="AA46:AA51" si="6">IF(AND(COUNTA(E46:S46)&gt;0,T46&lt;&gt;""),1,0)</f>
        <v>0</v>
      </c>
    </row>
    <row r="47" spans="1:27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147"/>
      <c r="F47" s="101"/>
      <c r="G47" s="101"/>
      <c r="H47" s="101"/>
      <c r="I47" s="101"/>
      <c r="J47" s="101"/>
      <c r="K47" s="101"/>
      <c r="L47" s="101"/>
      <c r="M47" s="101"/>
      <c r="N47" s="101"/>
      <c r="O47" s="114"/>
      <c r="P47" s="101"/>
      <c r="Q47" s="139"/>
      <c r="R47" s="139"/>
      <c r="S47" s="139"/>
      <c r="T47" s="80"/>
      <c r="U47" s="105" t="str">
        <f t="shared" ca="1" si="4"/>
        <v/>
      </c>
      <c r="V47" s="105" t="str">
        <f t="shared" si="3"/>
        <v/>
      </c>
      <c r="Y47" s="38">
        <f t="shared" ca="1" si="5"/>
        <v>0</v>
      </c>
      <c r="AA47" s="38">
        <f t="shared" si="6"/>
        <v>0</v>
      </c>
    </row>
    <row r="48" spans="1:27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143"/>
      <c r="F48" s="93"/>
      <c r="G48" s="93"/>
      <c r="H48" s="93"/>
      <c r="I48" s="93"/>
      <c r="J48" s="93"/>
      <c r="K48" s="93"/>
      <c r="L48" s="93"/>
      <c r="M48" s="93"/>
      <c r="N48" s="93"/>
      <c r="O48" s="110"/>
      <c r="P48" s="93"/>
      <c r="Q48" s="135"/>
      <c r="R48" s="135"/>
      <c r="S48" s="135"/>
      <c r="T48" s="76"/>
      <c r="U48" s="105" t="str">
        <f t="shared" ca="1" si="4"/>
        <v/>
      </c>
      <c r="V48" s="105" t="str">
        <f t="shared" si="3"/>
        <v/>
      </c>
      <c r="Y48" s="38">
        <f t="shared" ca="1" si="5"/>
        <v>0</v>
      </c>
      <c r="AA48" s="38">
        <f t="shared" si="6"/>
        <v>0</v>
      </c>
    </row>
    <row r="49" spans="1:27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143"/>
      <c r="F49" s="93"/>
      <c r="G49" s="93"/>
      <c r="H49" s="93"/>
      <c r="I49" s="93"/>
      <c r="J49" s="93"/>
      <c r="K49" s="93"/>
      <c r="L49" s="93"/>
      <c r="M49" s="93"/>
      <c r="N49" s="93"/>
      <c r="O49" s="110"/>
      <c r="P49" s="93"/>
      <c r="Q49" s="135"/>
      <c r="R49" s="135"/>
      <c r="S49" s="135"/>
      <c r="T49" s="76"/>
      <c r="U49" s="105" t="str">
        <f t="shared" ca="1" si="4"/>
        <v/>
      </c>
      <c r="V49" s="105" t="str">
        <f t="shared" si="3"/>
        <v/>
      </c>
      <c r="Y49" s="38">
        <f t="shared" ca="1" si="5"/>
        <v>0</v>
      </c>
      <c r="AA49" s="38">
        <f t="shared" si="6"/>
        <v>0</v>
      </c>
    </row>
    <row r="50" spans="1:27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143"/>
      <c r="F50" s="93"/>
      <c r="G50" s="93"/>
      <c r="H50" s="93"/>
      <c r="I50" s="93"/>
      <c r="J50" s="93"/>
      <c r="K50" s="93"/>
      <c r="L50" s="93"/>
      <c r="M50" s="93"/>
      <c r="N50" s="93"/>
      <c r="O50" s="110"/>
      <c r="P50" s="93"/>
      <c r="Q50" s="135"/>
      <c r="R50" s="135"/>
      <c r="S50" s="135"/>
      <c r="T50" s="76"/>
      <c r="U50" s="105" t="str">
        <f t="shared" ca="1" si="4"/>
        <v/>
      </c>
      <c r="V50" s="105" t="str">
        <f t="shared" si="3"/>
        <v/>
      </c>
      <c r="Y50" s="38">
        <f t="shared" ca="1" si="5"/>
        <v>0</v>
      </c>
      <c r="AA50" s="38">
        <f t="shared" si="6"/>
        <v>0</v>
      </c>
    </row>
    <row r="51" spans="1:27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148"/>
      <c r="F51" s="103"/>
      <c r="G51" s="103"/>
      <c r="H51" s="103"/>
      <c r="I51" s="103"/>
      <c r="J51" s="103"/>
      <c r="K51" s="103"/>
      <c r="L51" s="103"/>
      <c r="M51" s="103"/>
      <c r="N51" s="103"/>
      <c r="O51" s="115"/>
      <c r="P51" s="103"/>
      <c r="Q51" s="140"/>
      <c r="R51" s="140"/>
      <c r="S51" s="140"/>
      <c r="T51" s="81"/>
      <c r="U51" s="105" t="str">
        <f t="shared" ca="1" si="4"/>
        <v/>
      </c>
      <c r="V51" s="105" t="str">
        <f t="shared" si="3"/>
        <v/>
      </c>
      <c r="Y51" s="38">
        <f t="shared" ca="1" si="5"/>
        <v>0</v>
      </c>
      <c r="AA51" s="38">
        <f t="shared" si="6"/>
        <v>0</v>
      </c>
    </row>
  </sheetData>
  <sheetProtection algorithmName="SHA-512" hashValue="+TsIVp4R86QJrsA7txYEVZrAPVTaMdskpMyT2K8jdgflxlp56fiZVyF4FuE/yZCBN/1k043A6BFjYjgyuQTTMw==" saltValue="Ke0KVrK4jYV4hslR2V39kA==" spinCount="100000" sheet="1" objects="1" scenarios="1"/>
  <mergeCells count="2">
    <mergeCell ref="E3:T3"/>
    <mergeCell ref="O4:T4"/>
  </mergeCells>
  <phoneticPr fontId="2"/>
  <conditionalFormatting sqref="D7:T51">
    <cfRule type="expression" dxfId="421" priority="3">
      <formula>$C7=""</formula>
    </cfRule>
  </conditionalFormatting>
  <conditionalFormatting sqref="E3:E4">
    <cfRule type="containsText" dxfId="420" priority="4" operator="containsText" text="未入力">
      <formula>NOT(ISERROR(SEARCH("未入力",E3)))</formula>
    </cfRule>
  </conditionalFormatting>
  <conditionalFormatting sqref="E7:T51">
    <cfRule type="expression" dxfId="419" priority="1">
      <formula>AND(COUNTA($E7:$S7)&gt;0,COUNTA($T7)&gt;0)</formula>
    </cfRule>
  </conditionalFormatting>
  <conditionalFormatting sqref="O4:T4">
    <cfRule type="expression" dxfId="418" priority="2">
      <formula>$O$4&lt;&gt;""</formula>
    </cfRule>
  </conditionalFormatting>
  <conditionalFormatting sqref="U7:U51">
    <cfRule type="containsText" dxfId="417" priority="8" operator="containsText" text="未入力">
      <formula>NOT(ISERROR(SEARCH("未入力",U7)))</formula>
    </cfRule>
  </conditionalFormatting>
  <conditionalFormatting sqref="V7:V51">
    <cfRule type="containsText" dxfId="416" priority="5" operator="containsText" text="入力">
      <formula>NOT(ISERROR(SEARCH("入力",V7)))</formula>
    </cfRule>
  </conditionalFormatting>
  <dataValidations disablePrompts="1" count="1">
    <dataValidation type="list" imeMode="disabled" allowBlank="1" showInputMessage="1" showErrorMessage="1" error="整数を入力してください。" sqref="E7:T51" xr:uid="{00000000-0002-0000-0300-000000000000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9BA6C-2D3C-4873-BABD-D7A62671AD94}">
  <dimension ref="A1:CD51"/>
  <sheetViews>
    <sheetView showGridLines="0" zoomScale="85" zoomScaleNormal="85" workbookViewId="0">
      <pane xSplit="4" ySplit="6" topLeftCell="E7" activePane="bottomRight" state="frozen"/>
      <selection activeCell="G4" sqref="G4:N4"/>
      <selection pane="topRight" activeCell="G4" sqref="G4:N4"/>
      <selection pane="bottomLeft" activeCell="G4" sqref="G4:N4"/>
      <selection pane="bottomRight" activeCell="D1" sqref="D1"/>
    </sheetView>
  </sheetViews>
  <sheetFormatPr defaultColWidth="2.5" defaultRowHeight="11.25" x14ac:dyDescent="0.15"/>
  <cols>
    <col min="1" max="3" width="2.5" style="37" hidden="1" customWidth="1"/>
    <col min="4" max="4" width="22.5" style="37" customWidth="1"/>
    <col min="5" max="17" width="3.125" style="37" customWidth="1"/>
    <col min="18" max="44" width="4.125" style="37" customWidth="1"/>
    <col min="45" max="45" width="12.625" style="37" customWidth="1"/>
    <col min="46" max="50" width="4.125" style="37" customWidth="1"/>
    <col min="51" max="51" width="16.625" style="37" customWidth="1"/>
    <col min="52" max="53" width="10.625" style="539" customWidth="1"/>
    <col min="54" max="54" width="2.5" style="539"/>
    <col min="55" max="64" width="2.5" style="513" customWidth="1"/>
    <col min="65" max="65" width="2.5" style="539" customWidth="1"/>
    <col min="66" max="68" width="2.5" style="539"/>
    <col min="69" max="72" width="2.5" style="379"/>
    <col min="73" max="82" width="2.5" style="364"/>
    <col min="83" max="16384" width="2.5" style="37"/>
  </cols>
  <sheetData>
    <row r="1" spans="1:65" ht="13.5" customHeight="1" x14ac:dyDescent="0.15">
      <c r="D1" s="36" t="s">
        <v>1960</v>
      </c>
    </row>
    <row r="2" spans="1:65" ht="13.5" customHeight="1" thickBot="1" x14ac:dyDescent="0.2">
      <c r="D2" s="37" t="s">
        <v>1936</v>
      </c>
    </row>
    <row r="3" spans="1:65" ht="13.5" customHeight="1" x14ac:dyDescent="0.15">
      <c r="A3" s="45"/>
      <c r="B3" s="46"/>
      <c r="C3" s="149"/>
      <c r="D3" s="520"/>
      <c r="E3" s="1029" t="str">
        <f ca="1">IF(BC6=1,"↓未入力あり","")</f>
        <v/>
      </c>
      <c r="F3" s="1028"/>
      <c r="G3" s="1028"/>
      <c r="H3" s="1028"/>
      <c r="I3" s="1028"/>
      <c r="J3" s="1028"/>
      <c r="K3" s="1028"/>
      <c r="L3" s="1028"/>
      <c r="M3" s="1028"/>
      <c r="N3" s="1028"/>
      <c r="O3" s="1028"/>
      <c r="P3" s="1028"/>
      <c r="Q3" s="1028"/>
      <c r="R3" s="1034" t="str">
        <f ca="1">IF(BD6=1,"↓未入力あり","")</f>
        <v/>
      </c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34"/>
      <c r="AD3" s="1034"/>
      <c r="AE3" s="1034"/>
      <c r="AF3" s="1034"/>
      <c r="AG3" s="1028" t="str">
        <f ca="1">IF(BE6=1,"↓未入力あり","")</f>
        <v/>
      </c>
      <c r="AH3" s="1028"/>
      <c r="AI3" s="1028"/>
      <c r="AJ3" s="1028"/>
      <c r="AK3" s="1028"/>
      <c r="AL3" s="1028"/>
      <c r="AM3" s="1028"/>
      <c r="AN3" s="1028"/>
      <c r="AO3" s="1028"/>
      <c r="AP3" s="1028"/>
      <c r="AQ3" s="1028"/>
      <c r="AR3" s="1028"/>
      <c r="AS3" s="261" t="str">
        <f ca="1">IF(BF6=1,"↓未入力あり","")</f>
        <v/>
      </c>
      <c r="AT3" s="1035" t="str">
        <f ca="1">IF(BG6=1,"↓未入力あり","")</f>
        <v/>
      </c>
      <c r="AU3" s="1035"/>
      <c r="AV3" s="1035"/>
      <c r="AW3" s="1035"/>
      <c r="AX3" s="1035"/>
      <c r="AY3" s="322" t="str">
        <f>IF(BH6=1,"↓未入力あり","")</f>
        <v/>
      </c>
    </row>
    <row r="4" spans="1:65" ht="13.5" customHeight="1" x14ac:dyDescent="0.15">
      <c r="A4" s="47"/>
      <c r="B4" s="48"/>
      <c r="C4" s="52"/>
      <c r="D4" s="214"/>
      <c r="E4" s="173" t="s">
        <v>2458</v>
      </c>
      <c r="F4" s="572"/>
      <c r="G4" s="572"/>
      <c r="H4" s="572"/>
      <c r="I4" s="572"/>
      <c r="J4" s="572"/>
      <c r="K4" s="572"/>
      <c r="L4" s="573"/>
      <c r="M4" s="1036" t="str">
        <f>IF(BK6=1,"「ｍ」選択時は複数不可↓","")</f>
        <v/>
      </c>
      <c r="N4" s="1036"/>
      <c r="O4" s="1036"/>
      <c r="P4" s="1036"/>
      <c r="Q4" s="1036"/>
      <c r="R4" s="573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1033" t="str">
        <f>IF(BL6=1,"「ｅ」選択時は複数選択不可↓","")</f>
        <v/>
      </c>
      <c r="AU4" s="1033"/>
      <c r="AV4" s="1033"/>
      <c r="AW4" s="1033"/>
      <c r="AX4" s="1033"/>
      <c r="AY4" s="992"/>
    </row>
    <row r="5" spans="1:65" ht="13.5" customHeight="1" x14ac:dyDescent="0.15">
      <c r="A5" s="47"/>
      <c r="B5" s="48"/>
      <c r="C5" s="52"/>
      <c r="D5" s="214"/>
      <c r="E5" s="47" t="s">
        <v>1978</v>
      </c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52" t="s">
        <v>4990</v>
      </c>
      <c r="S5" s="933"/>
      <c r="T5" s="933"/>
      <c r="U5" s="933"/>
      <c r="V5" s="933"/>
      <c r="W5" s="933"/>
      <c r="X5" s="933"/>
      <c r="Y5" s="933"/>
      <c r="Z5" s="933"/>
      <c r="AA5" s="933"/>
      <c r="AB5" s="933"/>
      <c r="AC5" s="933"/>
      <c r="AD5" s="933"/>
      <c r="AE5" s="933"/>
      <c r="AF5" s="934"/>
      <c r="AG5" s="52" t="s">
        <v>4991</v>
      </c>
      <c r="AH5" s="933"/>
      <c r="AI5" s="933"/>
      <c r="AJ5" s="933"/>
      <c r="AK5" s="933"/>
      <c r="AL5" s="933"/>
      <c r="AM5" s="933"/>
      <c r="AN5" s="933"/>
      <c r="AO5" s="933"/>
      <c r="AP5" s="933"/>
      <c r="AQ5" s="933"/>
      <c r="AR5" s="933"/>
      <c r="AS5" s="169" t="s">
        <v>4866</v>
      </c>
      <c r="AT5" s="169" t="s">
        <v>4992</v>
      </c>
      <c r="AU5" s="82"/>
      <c r="AV5" s="82"/>
      <c r="AW5" s="82"/>
      <c r="AX5" s="82"/>
      <c r="AY5" s="49" t="s">
        <v>4867</v>
      </c>
    </row>
    <row r="6" spans="1:65" ht="13.5" customHeight="1" thickBot="1" x14ac:dyDescent="0.2">
      <c r="A6" s="545" t="s">
        <v>2826</v>
      </c>
      <c r="B6" s="730" t="s">
        <v>1937</v>
      </c>
      <c r="C6" s="732" t="s">
        <v>1938</v>
      </c>
      <c r="D6" s="521" t="s">
        <v>1939</v>
      </c>
      <c r="E6" s="153" t="s">
        <v>1949</v>
      </c>
      <c r="F6" s="90" t="s">
        <v>1950</v>
      </c>
      <c r="G6" s="90" t="s">
        <v>1951</v>
      </c>
      <c r="H6" s="90" t="s">
        <v>1952</v>
      </c>
      <c r="I6" s="90" t="s">
        <v>1953</v>
      </c>
      <c r="J6" s="90" t="s">
        <v>1954</v>
      </c>
      <c r="K6" s="90" t="s">
        <v>1955</v>
      </c>
      <c r="L6" s="108" t="s">
        <v>1956</v>
      </c>
      <c r="M6" s="90" t="s">
        <v>1957</v>
      </c>
      <c r="N6" s="90" t="s">
        <v>1958</v>
      </c>
      <c r="O6" s="90" t="s">
        <v>1959</v>
      </c>
      <c r="P6" s="90" t="s">
        <v>1961</v>
      </c>
      <c r="Q6" s="175" t="s">
        <v>1962</v>
      </c>
      <c r="R6" s="89" t="s">
        <v>4869</v>
      </c>
      <c r="S6" s="90" t="s">
        <v>4870</v>
      </c>
      <c r="T6" s="175" t="s">
        <v>4871</v>
      </c>
      <c r="U6" s="175" t="s">
        <v>2298</v>
      </c>
      <c r="V6" s="175" t="s">
        <v>2299</v>
      </c>
      <c r="W6" s="175" t="s">
        <v>4686</v>
      </c>
      <c r="X6" s="175" t="s">
        <v>2300</v>
      </c>
      <c r="Y6" s="175" t="s">
        <v>4872</v>
      </c>
      <c r="Z6" s="175" t="s">
        <v>4873</v>
      </c>
      <c r="AA6" s="175" t="s">
        <v>2297</v>
      </c>
      <c r="AB6" s="175" t="s">
        <v>4874</v>
      </c>
      <c r="AC6" s="175" t="s">
        <v>4689</v>
      </c>
      <c r="AD6" s="175" t="s">
        <v>4688</v>
      </c>
      <c r="AE6" s="175" t="s">
        <v>4868</v>
      </c>
      <c r="AF6" s="172" t="s">
        <v>2431</v>
      </c>
      <c r="AG6" s="89" t="s">
        <v>4869</v>
      </c>
      <c r="AH6" s="90" t="s">
        <v>4870</v>
      </c>
      <c r="AI6" s="175" t="s">
        <v>4871</v>
      </c>
      <c r="AJ6" s="175" t="s">
        <v>2298</v>
      </c>
      <c r="AK6" s="175" t="s">
        <v>2299</v>
      </c>
      <c r="AL6" s="175" t="s">
        <v>4686</v>
      </c>
      <c r="AM6" s="175" t="s">
        <v>2300</v>
      </c>
      <c r="AN6" s="175" t="s">
        <v>4872</v>
      </c>
      <c r="AO6" s="175" t="s">
        <v>4873</v>
      </c>
      <c r="AP6" s="175" t="s">
        <v>2297</v>
      </c>
      <c r="AQ6" s="175" t="s">
        <v>4874</v>
      </c>
      <c r="AR6" s="175" t="s">
        <v>4689</v>
      </c>
      <c r="AS6" s="89" t="s">
        <v>4574</v>
      </c>
      <c r="AT6" s="89" t="s">
        <v>1949</v>
      </c>
      <c r="AU6" s="90" t="s">
        <v>1950</v>
      </c>
      <c r="AV6" s="90" t="s">
        <v>1951</v>
      </c>
      <c r="AW6" s="90" t="s">
        <v>1952</v>
      </c>
      <c r="AX6" s="342" t="s">
        <v>1953</v>
      </c>
      <c r="AY6" s="116" t="s">
        <v>4696</v>
      </c>
      <c r="BC6" s="513">
        <f t="shared" ref="BC6:BH6" ca="1" si="0">IF(SUM(BC7:BC51)&lt;&gt;0,1,0)</f>
        <v>0</v>
      </c>
      <c r="BD6" s="513">
        <f t="shared" ca="1" si="0"/>
        <v>0</v>
      </c>
      <c r="BE6" s="513">
        <f t="shared" ca="1" si="0"/>
        <v>0</v>
      </c>
      <c r="BF6" s="513">
        <f t="shared" ca="1" si="0"/>
        <v>0</v>
      </c>
      <c r="BG6" s="513">
        <f t="shared" ca="1" si="0"/>
        <v>0</v>
      </c>
      <c r="BH6" s="513">
        <f t="shared" si="0"/>
        <v>0</v>
      </c>
      <c r="BK6" s="513">
        <f>IF(SUM(BK7:BK51)&lt;&gt;0,1,0)</f>
        <v>0</v>
      </c>
      <c r="BL6" s="513">
        <f>IF(SUM(BL7:BL51)&lt;&gt;0,1,0)</f>
        <v>0</v>
      </c>
      <c r="BM6" s="540"/>
    </row>
    <row r="7" spans="1:65" ht="15" customHeight="1" x14ac:dyDescent="0.15">
      <c r="A7" s="39" t="str">
        <f>IF(C7&lt;&gt;"",設定!$C$4&amp;TEXT(ROW(A7)-6,"00"),"")</f>
        <v/>
      </c>
      <c r="B7" s="731" t="str">
        <f>IF(C7&lt;&gt;"",設定!$D$4,"")</f>
        <v/>
      </c>
      <c r="C7" s="533" t="str">
        <f>IF(設定!AF8&lt;&gt;0,設定!AF8,"")</f>
        <v/>
      </c>
      <c r="D7" s="524" t="str">
        <f ca="1">IF(設定!AE8&lt;&gt;0,設定!AE8,"")</f>
        <v/>
      </c>
      <c r="E7" s="142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134"/>
      <c r="R7" s="6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2"/>
      <c r="AG7" s="61"/>
      <c r="AH7" s="91"/>
      <c r="AI7" s="91"/>
      <c r="AJ7" s="91"/>
      <c r="AK7" s="91"/>
      <c r="AL7" s="91"/>
      <c r="AM7" s="91"/>
      <c r="AN7" s="91"/>
      <c r="AO7" s="91"/>
      <c r="AP7" s="91"/>
      <c r="AQ7" s="91"/>
      <c r="AR7" s="134"/>
      <c r="AS7" s="61"/>
      <c r="AT7" s="61"/>
      <c r="AU7" s="91"/>
      <c r="AV7" s="91"/>
      <c r="AW7" s="91"/>
      <c r="AX7" s="92"/>
      <c r="AY7" s="902"/>
      <c r="AZ7" s="105" t="str">
        <f t="shared" ref="AZ7:AZ51" ca="1" si="1">IF(SUM(BC7:BI7)&gt;0,"←未入力あり","")</f>
        <v/>
      </c>
      <c r="BA7" s="105" t="str">
        <f>IF(SUM(BK7:BM7)&gt;0,"←入力エラー","")</f>
        <v/>
      </c>
      <c r="BC7" s="513">
        <f t="shared" ref="BC7:BC51" ca="1" si="2">IF($D7&lt;&gt;"",IF(COUNTIF(E7:Q7,"○")&gt;0,0,1),0)</f>
        <v>0</v>
      </c>
      <c r="BD7" s="513">
        <f t="shared" ref="BD7:BD51" ca="1" si="3">IF(AND($D7&lt;&gt;"",$F7="○"),IF(COUNTIF(R7:AF7,"○")&gt;0,0,1),0)</f>
        <v>0</v>
      </c>
      <c r="BE7" s="513">
        <f t="shared" ref="BE7:BE51" ca="1" si="4">IF(AND($D7&lt;&gt;"",$H7="○"),IF(COUNTIF(AG7:AR7,"○")&gt;0,0,1),0)</f>
        <v>0</v>
      </c>
      <c r="BF7" s="513">
        <f t="shared" ref="BF7:BF51" ca="1" si="5">IF(AND($D7&lt;&gt;"",$I7="○"),IF(AS7&lt;&gt;"",0,1),0)</f>
        <v>0</v>
      </c>
      <c r="BG7" s="513">
        <f t="shared" ref="BG7:BG51" ca="1" si="6">IF(AND($D7&lt;&gt;"",$I7="○"),IF(COUNTIF(AT7:AX7,"○")&gt;0,0,1),0)</f>
        <v>0</v>
      </c>
      <c r="BH7" s="513">
        <f t="shared" ref="BH7:BH51" si="7">IF(AND(AV7="○",AY7=""),1,0)</f>
        <v>0</v>
      </c>
      <c r="BK7" s="513">
        <f t="shared" ref="BK7:BK51" si="8">IF(AND(COUNTIF(E7:P7,"○")&gt;0,COUNTIF(Q7,"○")&gt;0),1,0)</f>
        <v>0</v>
      </c>
      <c r="BL7" s="513">
        <f t="shared" ref="BL7:BL51" si="9">IF(AND(COUNTIF(AT7:AW7,"○")&gt;0,COUNTIF(AX7,"○")&gt;0),1,0)</f>
        <v>0</v>
      </c>
      <c r="BM7" s="540"/>
    </row>
    <row r="8" spans="1:65" ht="15" customHeight="1" x14ac:dyDescent="0.15">
      <c r="A8" s="43" t="str">
        <f>IF(C8&lt;&gt;"",設定!$C$4&amp;TEXT(ROW(A8)-6,"00"),"")</f>
        <v/>
      </c>
      <c r="B8" s="253" t="str">
        <f>IF(C8&lt;&gt;"",設定!$D$4,"")</f>
        <v/>
      </c>
      <c r="C8" s="522" t="str">
        <f>IF(設定!AF9&lt;&gt;0,設定!AF9,"")</f>
        <v/>
      </c>
      <c r="D8" s="525" t="str">
        <f ca="1">IF(設定!AE9&lt;&gt;0,設定!AE9,"")</f>
        <v/>
      </c>
      <c r="E8" s="14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Q8" s="135"/>
      <c r="R8" s="62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4"/>
      <c r="AG8" s="62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135"/>
      <c r="AS8" s="62"/>
      <c r="AT8" s="62"/>
      <c r="AU8" s="93"/>
      <c r="AV8" s="93"/>
      <c r="AW8" s="93"/>
      <c r="AX8" s="94"/>
      <c r="AY8" s="903"/>
      <c r="AZ8" s="105" t="str">
        <f t="shared" ca="1" si="1"/>
        <v/>
      </c>
      <c r="BA8" s="105" t="str">
        <f t="shared" ref="BA8:BA51" si="10">IF(SUM(BK8:BM8)&gt;0,"←入力エラー","")</f>
        <v/>
      </c>
      <c r="BC8" s="513">
        <f t="shared" ca="1" si="2"/>
        <v>0</v>
      </c>
      <c r="BD8" s="513">
        <f t="shared" ca="1" si="3"/>
        <v>0</v>
      </c>
      <c r="BE8" s="513">
        <f t="shared" ca="1" si="4"/>
        <v>0</v>
      </c>
      <c r="BF8" s="513">
        <f t="shared" ca="1" si="5"/>
        <v>0</v>
      </c>
      <c r="BG8" s="513">
        <f t="shared" ca="1" si="6"/>
        <v>0</v>
      </c>
      <c r="BH8" s="513">
        <f t="shared" si="7"/>
        <v>0</v>
      </c>
      <c r="BK8" s="513">
        <f t="shared" si="8"/>
        <v>0</v>
      </c>
      <c r="BL8" s="513">
        <f t="shared" si="9"/>
        <v>0</v>
      </c>
      <c r="BM8" s="540"/>
    </row>
    <row r="9" spans="1:65" ht="15" customHeight="1" x14ac:dyDescent="0.15">
      <c r="A9" s="43" t="str">
        <f>IF(C9&lt;&gt;"",設定!$C$4&amp;TEXT(ROW(A9)-6,"00"),"")</f>
        <v/>
      </c>
      <c r="B9" s="253" t="str">
        <f>IF(C9&lt;&gt;"",設定!$D$4,"")</f>
        <v/>
      </c>
      <c r="C9" s="522" t="str">
        <f>IF(設定!AF10&lt;&gt;0,設定!AF10,"")</f>
        <v/>
      </c>
      <c r="D9" s="525" t="str">
        <f ca="1">IF(設定!AE10&lt;&gt;0,設定!AE10,"")</f>
        <v/>
      </c>
      <c r="E9" s="143"/>
      <c r="F9" s="93"/>
      <c r="G9" s="93"/>
      <c r="H9" s="93"/>
      <c r="I9" s="93"/>
      <c r="J9" s="93"/>
      <c r="K9" s="93"/>
      <c r="L9" s="93"/>
      <c r="M9" s="93"/>
      <c r="N9" s="93"/>
      <c r="O9" s="93"/>
      <c r="P9" s="93"/>
      <c r="Q9" s="135"/>
      <c r="R9" s="62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4"/>
      <c r="AG9" s="62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135"/>
      <c r="AS9" s="62"/>
      <c r="AT9" s="62"/>
      <c r="AU9" s="93"/>
      <c r="AV9" s="93"/>
      <c r="AW9" s="93"/>
      <c r="AX9" s="94"/>
      <c r="AY9" s="903"/>
      <c r="AZ9" s="105" t="str">
        <f t="shared" ca="1" si="1"/>
        <v/>
      </c>
      <c r="BA9" s="105" t="str">
        <f t="shared" si="10"/>
        <v/>
      </c>
      <c r="BC9" s="513">
        <f t="shared" ca="1" si="2"/>
        <v>0</v>
      </c>
      <c r="BD9" s="513">
        <f t="shared" ca="1" si="3"/>
        <v>0</v>
      </c>
      <c r="BE9" s="513">
        <f t="shared" ca="1" si="4"/>
        <v>0</v>
      </c>
      <c r="BF9" s="513">
        <f t="shared" ca="1" si="5"/>
        <v>0</v>
      </c>
      <c r="BG9" s="513">
        <f t="shared" ca="1" si="6"/>
        <v>0</v>
      </c>
      <c r="BH9" s="513">
        <f t="shared" si="7"/>
        <v>0</v>
      </c>
      <c r="BK9" s="513">
        <f t="shared" si="8"/>
        <v>0</v>
      </c>
      <c r="BL9" s="513">
        <f t="shared" si="9"/>
        <v>0</v>
      </c>
      <c r="BM9" s="540"/>
    </row>
    <row r="10" spans="1:65" ht="15" customHeight="1" x14ac:dyDescent="0.15">
      <c r="A10" s="43" t="str">
        <f>IF(C10&lt;&gt;"",設定!$C$4&amp;TEXT(ROW(A10)-6,"00"),"")</f>
        <v/>
      </c>
      <c r="B10" s="253" t="str">
        <f>IF(C10&lt;&gt;"",設定!$D$4,"")</f>
        <v/>
      </c>
      <c r="C10" s="522" t="str">
        <f>IF(設定!AF11&lt;&gt;0,設定!AF11,"")</f>
        <v/>
      </c>
      <c r="D10" s="525" t="str">
        <f ca="1">IF(設定!AE11&lt;&gt;0,設定!AE11,"")</f>
        <v/>
      </c>
      <c r="E10" s="14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135"/>
      <c r="R10" s="62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4"/>
      <c r="AG10" s="62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135"/>
      <c r="AS10" s="62"/>
      <c r="AT10" s="62"/>
      <c r="AU10" s="93"/>
      <c r="AV10" s="93"/>
      <c r="AW10" s="93"/>
      <c r="AX10" s="94"/>
      <c r="AY10" s="903"/>
      <c r="AZ10" s="105" t="str">
        <f t="shared" ca="1" si="1"/>
        <v/>
      </c>
      <c r="BA10" s="105" t="str">
        <f t="shared" si="10"/>
        <v/>
      </c>
      <c r="BC10" s="513">
        <f t="shared" ca="1" si="2"/>
        <v>0</v>
      </c>
      <c r="BD10" s="513">
        <f t="shared" ca="1" si="3"/>
        <v>0</v>
      </c>
      <c r="BE10" s="513">
        <f t="shared" ca="1" si="4"/>
        <v>0</v>
      </c>
      <c r="BF10" s="513">
        <f t="shared" ca="1" si="5"/>
        <v>0</v>
      </c>
      <c r="BG10" s="513">
        <f t="shared" ca="1" si="6"/>
        <v>0</v>
      </c>
      <c r="BH10" s="513">
        <f t="shared" si="7"/>
        <v>0</v>
      </c>
      <c r="BK10" s="513">
        <f t="shared" si="8"/>
        <v>0</v>
      </c>
      <c r="BL10" s="513">
        <f t="shared" si="9"/>
        <v>0</v>
      </c>
      <c r="BM10" s="540"/>
    </row>
    <row r="11" spans="1:65" ht="15" customHeight="1" x14ac:dyDescent="0.15">
      <c r="A11" s="124" t="str">
        <f>IF(C11&lt;&gt;"",設定!$C$4&amp;TEXT(ROW(A11)-6,"00"),"")</f>
        <v/>
      </c>
      <c r="B11" s="254" t="str">
        <f>IF(C11&lt;&gt;"",設定!$D$4,"")</f>
        <v/>
      </c>
      <c r="C11" s="777" t="str">
        <f>IF(設定!AF12&lt;&gt;0,設定!AF12,"")</f>
        <v/>
      </c>
      <c r="D11" s="526" t="str">
        <f ca="1">IF(設定!AE12&lt;&gt;0,設定!AE12,"")</f>
        <v/>
      </c>
      <c r="E11" s="144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136"/>
      <c r="R11" s="63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6"/>
      <c r="AG11" s="63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136"/>
      <c r="AS11" s="63"/>
      <c r="AT11" s="63"/>
      <c r="AU11" s="95"/>
      <c r="AV11" s="95"/>
      <c r="AW11" s="95"/>
      <c r="AX11" s="96"/>
      <c r="AY11" s="904"/>
      <c r="AZ11" s="105" t="str">
        <f t="shared" ca="1" si="1"/>
        <v/>
      </c>
      <c r="BA11" s="105" t="str">
        <f t="shared" si="10"/>
        <v/>
      </c>
      <c r="BC11" s="513">
        <f t="shared" ca="1" si="2"/>
        <v>0</v>
      </c>
      <c r="BD11" s="513">
        <f t="shared" ca="1" si="3"/>
        <v>0</v>
      </c>
      <c r="BE11" s="513">
        <f t="shared" ca="1" si="4"/>
        <v>0</v>
      </c>
      <c r="BF11" s="513">
        <f t="shared" ca="1" si="5"/>
        <v>0</v>
      </c>
      <c r="BG11" s="513">
        <f t="shared" ca="1" si="6"/>
        <v>0</v>
      </c>
      <c r="BH11" s="513">
        <f t="shared" si="7"/>
        <v>0</v>
      </c>
      <c r="BK11" s="513">
        <f t="shared" si="8"/>
        <v>0</v>
      </c>
      <c r="BL11" s="513">
        <f t="shared" si="9"/>
        <v>0</v>
      </c>
      <c r="BM11" s="540"/>
    </row>
    <row r="12" spans="1:65" ht="15" customHeight="1" x14ac:dyDescent="0.15">
      <c r="A12" s="122" t="str">
        <f>IF(C12&lt;&gt;"",設定!$C$4&amp;TEXT(ROW(A12)-6,"00"),"")</f>
        <v/>
      </c>
      <c r="B12" s="776" t="str">
        <f>IF(C12&lt;&gt;"",設定!$D$4,"")</f>
        <v/>
      </c>
      <c r="C12" s="750" t="str">
        <f>IF(設定!AF13&lt;&gt;0,設定!AF13,"")</f>
        <v/>
      </c>
      <c r="D12" s="527" t="str">
        <f ca="1">IF(設定!AE13&lt;&gt;0,設定!AE13,"")</f>
        <v/>
      </c>
      <c r="E12" s="145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137"/>
      <c r="R12" s="64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8"/>
      <c r="AG12" s="64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137"/>
      <c r="AS12" s="64"/>
      <c r="AT12" s="64"/>
      <c r="AU12" s="97"/>
      <c r="AV12" s="97"/>
      <c r="AW12" s="97"/>
      <c r="AX12" s="98"/>
      <c r="AY12" s="905"/>
      <c r="AZ12" s="105" t="str">
        <f t="shared" ca="1" si="1"/>
        <v/>
      </c>
      <c r="BA12" s="105" t="str">
        <f t="shared" si="10"/>
        <v/>
      </c>
      <c r="BC12" s="513">
        <f t="shared" ca="1" si="2"/>
        <v>0</v>
      </c>
      <c r="BD12" s="513">
        <f t="shared" ca="1" si="3"/>
        <v>0</v>
      </c>
      <c r="BE12" s="513">
        <f t="shared" ca="1" si="4"/>
        <v>0</v>
      </c>
      <c r="BF12" s="513">
        <f t="shared" ca="1" si="5"/>
        <v>0</v>
      </c>
      <c r="BG12" s="513">
        <f t="shared" ca="1" si="6"/>
        <v>0</v>
      </c>
      <c r="BH12" s="513">
        <f t="shared" si="7"/>
        <v>0</v>
      </c>
      <c r="BK12" s="513">
        <f t="shared" si="8"/>
        <v>0</v>
      </c>
      <c r="BL12" s="513">
        <f t="shared" si="9"/>
        <v>0</v>
      </c>
      <c r="BM12" s="540"/>
    </row>
    <row r="13" spans="1:65" ht="15" customHeight="1" x14ac:dyDescent="0.15">
      <c r="A13" s="43" t="str">
        <f>IF(C13&lt;&gt;"",設定!$C$4&amp;TEXT(ROW(A13)-6,"00"),"")</f>
        <v/>
      </c>
      <c r="B13" s="253" t="str">
        <f>IF(C13&lt;&gt;"",設定!$D$4,"")</f>
        <v/>
      </c>
      <c r="C13" s="522" t="str">
        <f>IF(設定!AF14&lt;&gt;0,設定!AF14,"")</f>
        <v/>
      </c>
      <c r="D13" s="525" t="str">
        <f ca="1">IF(設定!AE14&lt;&gt;0,設定!AE14,"")</f>
        <v/>
      </c>
      <c r="E13" s="14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135"/>
      <c r="R13" s="62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4"/>
      <c r="AG13" s="62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135"/>
      <c r="AS13" s="62"/>
      <c r="AT13" s="62"/>
      <c r="AU13" s="93"/>
      <c r="AV13" s="93"/>
      <c r="AW13" s="93"/>
      <c r="AX13" s="94"/>
      <c r="AY13" s="903"/>
      <c r="AZ13" s="105" t="str">
        <f t="shared" ca="1" si="1"/>
        <v/>
      </c>
      <c r="BA13" s="105" t="str">
        <f t="shared" si="10"/>
        <v/>
      </c>
      <c r="BC13" s="513">
        <f t="shared" ca="1" si="2"/>
        <v>0</v>
      </c>
      <c r="BD13" s="513">
        <f t="shared" ca="1" si="3"/>
        <v>0</v>
      </c>
      <c r="BE13" s="513">
        <f t="shared" ca="1" si="4"/>
        <v>0</v>
      </c>
      <c r="BF13" s="513">
        <f t="shared" ca="1" si="5"/>
        <v>0</v>
      </c>
      <c r="BG13" s="513">
        <f t="shared" ca="1" si="6"/>
        <v>0</v>
      </c>
      <c r="BH13" s="513">
        <f t="shared" si="7"/>
        <v>0</v>
      </c>
      <c r="BK13" s="513">
        <f t="shared" si="8"/>
        <v>0</v>
      </c>
      <c r="BL13" s="513">
        <f t="shared" si="9"/>
        <v>0</v>
      </c>
      <c r="BM13" s="540"/>
    </row>
    <row r="14" spans="1:65" ht="15" customHeight="1" x14ac:dyDescent="0.15">
      <c r="A14" s="43" t="str">
        <f>IF(C14&lt;&gt;"",設定!$C$4&amp;TEXT(ROW(A14)-6,"00"),"")</f>
        <v/>
      </c>
      <c r="B14" s="253" t="str">
        <f>IF(C14&lt;&gt;"",設定!$D$4,"")</f>
        <v/>
      </c>
      <c r="C14" s="522" t="str">
        <f>IF(設定!AF15&lt;&gt;0,設定!AF15,"")</f>
        <v/>
      </c>
      <c r="D14" s="525" t="str">
        <f ca="1">IF(設定!AE15&lt;&gt;0,設定!AE15,"")</f>
        <v/>
      </c>
      <c r="E14" s="14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135"/>
      <c r="R14" s="62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4"/>
      <c r="AG14" s="62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135"/>
      <c r="AS14" s="62"/>
      <c r="AT14" s="62"/>
      <c r="AU14" s="93"/>
      <c r="AV14" s="93"/>
      <c r="AW14" s="93"/>
      <c r="AX14" s="94"/>
      <c r="AY14" s="903"/>
      <c r="AZ14" s="105" t="str">
        <f t="shared" ca="1" si="1"/>
        <v/>
      </c>
      <c r="BA14" s="105" t="str">
        <f t="shared" si="10"/>
        <v/>
      </c>
      <c r="BC14" s="513">
        <f t="shared" ca="1" si="2"/>
        <v>0</v>
      </c>
      <c r="BD14" s="513">
        <f t="shared" ca="1" si="3"/>
        <v>0</v>
      </c>
      <c r="BE14" s="513">
        <f t="shared" ca="1" si="4"/>
        <v>0</v>
      </c>
      <c r="BF14" s="513">
        <f t="shared" ca="1" si="5"/>
        <v>0</v>
      </c>
      <c r="BG14" s="513">
        <f t="shared" ca="1" si="6"/>
        <v>0</v>
      </c>
      <c r="BH14" s="513">
        <f t="shared" si="7"/>
        <v>0</v>
      </c>
      <c r="BK14" s="513">
        <f t="shared" si="8"/>
        <v>0</v>
      </c>
      <c r="BL14" s="513">
        <f t="shared" si="9"/>
        <v>0</v>
      </c>
      <c r="BM14" s="540"/>
    </row>
    <row r="15" spans="1:65" ht="15" customHeight="1" x14ac:dyDescent="0.15">
      <c r="A15" s="43" t="str">
        <f>IF(C15&lt;&gt;"",設定!$C$4&amp;TEXT(ROW(A15)-6,"00"),"")</f>
        <v/>
      </c>
      <c r="B15" s="253" t="str">
        <f>IF(C15&lt;&gt;"",設定!$D$4,"")</f>
        <v/>
      </c>
      <c r="C15" s="522" t="str">
        <f>IF(設定!AF16&lt;&gt;0,設定!AF16,"")</f>
        <v/>
      </c>
      <c r="D15" s="525" t="str">
        <f ca="1">IF(設定!AE16&lt;&gt;0,設定!AE16,"")</f>
        <v/>
      </c>
      <c r="E15" s="143"/>
      <c r="F15" s="93"/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135"/>
      <c r="R15" s="62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4"/>
      <c r="AG15" s="62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135"/>
      <c r="AS15" s="62"/>
      <c r="AT15" s="62"/>
      <c r="AU15" s="93"/>
      <c r="AV15" s="93"/>
      <c r="AW15" s="93"/>
      <c r="AX15" s="94"/>
      <c r="AY15" s="903"/>
      <c r="AZ15" s="105" t="str">
        <f t="shared" ca="1" si="1"/>
        <v/>
      </c>
      <c r="BA15" s="105" t="str">
        <f t="shared" si="10"/>
        <v/>
      </c>
      <c r="BC15" s="513">
        <f t="shared" ca="1" si="2"/>
        <v>0</v>
      </c>
      <c r="BD15" s="513">
        <f t="shared" ca="1" si="3"/>
        <v>0</v>
      </c>
      <c r="BE15" s="513">
        <f t="shared" ca="1" si="4"/>
        <v>0</v>
      </c>
      <c r="BF15" s="513">
        <f t="shared" ca="1" si="5"/>
        <v>0</v>
      </c>
      <c r="BG15" s="513">
        <f t="shared" ca="1" si="6"/>
        <v>0</v>
      </c>
      <c r="BH15" s="513">
        <f t="shared" si="7"/>
        <v>0</v>
      </c>
      <c r="BK15" s="513">
        <f t="shared" si="8"/>
        <v>0</v>
      </c>
      <c r="BL15" s="513">
        <f t="shared" si="9"/>
        <v>0</v>
      </c>
      <c r="BM15" s="540"/>
    </row>
    <row r="16" spans="1:65" ht="15" customHeight="1" x14ac:dyDescent="0.15">
      <c r="A16" s="124" t="str">
        <f>IF(C16&lt;&gt;"",設定!$C$4&amp;TEXT(ROW(A16)-6,"00"),"")</f>
        <v/>
      </c>
      <c r="B16" s="254" t="str">
        <f>IF(C16&lt;&gt;"",設定!$D$4,"")</f>
        <v/>
      </c>
      <c r="C16" s="777" t="str">
        <f>IF(設定!AF17&lt;&gt;0,設定!AF17,"")</f>
        <v/>
      </c>
      <c r="D16" s="528" t="str">
        <f ca="1">IF(設定!AE17&lt;&gt;0,設定!AE17,"")</f>
        <v/>
      </c>
      <c r="E16" s="146"/>
      <c r="F16" s="99"/>
      <c r="G16" s="99"/>
      <c r="H16" s="99"/>
      <c r="I16" s="99"/>
      <c r="J16" s="99"/>
      <c r="K16" s="99"/>
      <c r="L16" s="99"/>
      <c r="M16" s="99"/>
      <c r="N16" s="99"/>
      <c r="O16" s="99"/>
      <c r="P16" s="99"/>
      <c r="Q16" s="138"/>
      <c r="R16" s="65"/>
      <c r="S16" s="99"/>
      <c r="T16" s="99"/>
      <c r="U16" s="99"/>
      <c r="V16" s="99"/>
      <c r="W16" s="99"/>
      <c r="X16" s="99"/>
      <c r="Y16" s="99"/>
      <c r="Z16" s="99"/>
      <c r="AA16" s="99"/>
      <c r="AB16" s="99"/>
      <c r="AC16" s="99"/>
      <c r="AD16" s="99"/>
      <c r="AE16" s="99"/>
      <c r="AF16" s="100"/>
      <c r="AG16" s="65"/>
      <c r="AH16" s="99"/>
      <c r="AI16" s="99"/>
      <c r="AJ16" s="99"/>
      <c r="AK16" s="99"/>
      <c r="AL16" s="99"/>
      <c r="AM16" s="99"/>
      <c r="AN16" s="99"/>
      <c r="AO16" s="99"/>
      <c r="AP16" s="99"/>
      <c r="AQ16" s="99"/>
      <c r="AR16" s="138"/>
      <c r="AS16" s="65"/>
      <c r="AT16" s="65"/>
      <c r="AU16" s="99"/>
      <c r="AV16" s="99"/>
      <c r="AW16" s="99"/>
      <c r="AX16" s="100"/>
      <c r="AY16" s="906"/>
      <c r="AZ16" s="105" t="str">
        <f t="shared" ca="1" si="1"/>
        <v/>
      </c>
      <c r="BA16" s="105" t="str">
        <f t="shared" si="10"/>
        <v/>
      </c>
      <c r="BC16" s="513">
        <f t="shared" ca="1" si="2"/>
        <v>0</v>
      </c>
      <c r="BD16" s="513">
        <f t="shared" ca="1" si="3"/>
        <v>0</v>
      </c>
      <c r="BE16" s="513">
        <f t="shared" ca="1" si="4"/>
        <v>0</v>
      </c>
      <c r="BF16" s="513">
        <f t="shared" ca="1" si="5"/>
        <v>0</v>
      </c>
      <c r="BG16" s="513">
        <f t="shared" ca="1" si="6"/>
        <v>0</v>
      </c>
      <c r="BH16" s="513">
        <f t="shared" si="7"/>
        <v>0</v>
      </c>
      <c r="BK16" s="513">
        <f t="shared" si="8"/>
        <v>0</v>
      </c>
      <c r="BL16" s="513">
        <f t="shared" si="9"/>
        <v>0</v>
      </c>
      <c r="BM16" s="540"/>
    </row>
    <row r="17" spans="1:65" ht="15" customHeight="1" x14ac:dyDescent="0.15">
      <c r="A17" s="122" t="str">
        <f>IF(C17&lt;&gt;"",設定!$C$4&amp;TEXT(ROW(A17)-6,"00"),"")</f>
        <v/>
      </c>
      <c r="B17" s="776" t="str">
        <f>IF(C17&lt;&gt;"",設定!$D$4,"")</f>
        <v/>
      </c>
      <c r="C17" s="750" t="str">
        <f>IF(設定!AF18&lt;&gt;0,設定!AF18,"")</f>
        <v/>
      </c>
      <c r="D17" s="529" t="str">
        <f ca="1">IF(設定!AE18&lt;&gt;0,設定!AE18,"")</f>
        <v/>
      </c>
      <c r="E17" s="147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39"/>
      <c r="R17" s="66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2"/>
      <c r="AG17" s="66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39"/>
      <c r="AS17" s="66"/>
      <c r="AT17" s="66"/>
      <c r="AU17" s="101"/>
      <c r="AV17" s="101"/>
      <c r="AW17" s="101"/>
      <c r="AX17" s="102"/>
      <c r="AY17" s="907"/>
      <c r="AZ17" s="105" t="str">
        <f t="shared" ca="1" si="1"/>
        <v/>
      </c>
      <c r="BA17" s="105" t="str">
        <f t="shared" si="10"/>
        <v/>
      </c>
      <c r="BC17" s="513">
        <f t="shared" ca="1" si="2"/>
        <v>0</v>
      </c>
      <c r="BD17" s="513">
        <f t="shared" ca="1" si="3"/>
        <v>0</v>
      </c>
      <c r="BE17" s="513">
        <f t="shared" ca="1" si="4"/>
        <v>0</v>
      </c>
      <c r="BF17" s="513">
        <f t="shared" ca="1" si="5"/>
        <v>0</v>
      </c>
      <c r="BG17" s="513">
        <f t="shared" ca="1" si="6"/>
        <v>0</v>
      </c>
      <c r="BH17" s="513">
        <f t="shared" si="7"/>
        <v>0</v>
      </c>
      <c r="BK17" s="513">
        <f t="shared" si="8"/>
        <v>0</v>
      </c>
      <c r="BL17" s="513">
        <f t="shared" si="9"/>
        <v>0</v>
      </c>
      <c r="BM17" s="540"/>
    </row>
    <row r="18" spans="1:65" ht="15" customHeight="1" x14ac:dyDescent="0.15">
      <c r="A18" s="43" t="str">
        <f>IF(C18&lt;&gt;"",設定!$C$4&amp;TEXT(ROW(A18)-6,"00"),"")</f>
        <v/>
      </c>
      <c r="B18" s="253" t="str">
        <f>IF(C18&lt;&gt;"",設定!$D$4,"")</f>
        <v/>
      </c>
      <c r="C18" s="522" t="str">
        <f>IF(設定!AF19&lt;&gt;0,設定!AF19,"")</f>
        <v/>
      </c>
      <c r="D18" s="525" t="str">
        <f ca="1">IF(設定!AE19&lt;&gt;0,設定!AE19,"")</f>
        <v/>
      </c>
      <c r="E18" s="14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135"/>
      <c r="R18" s="62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4"/>
      <c r="AG18" s="62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135"/>
      <c r="AS18" s="62"/>
      <c r="AT18" s="62"/>
      <c r="AU18" s="93"/>
      <c r="AV18" s="93"/>
      <c r="AW18" s="93"/>
      <c r="AX18" s="94"/>
      <c r="AY18" s="903"/>
      <c r="AZ18" s="105" t="str">
        <f t="shared" ca="1" si="1"/>
        <v/>
      </c>
      <c r="BA18" s="105" t="str">
        <f t="shared" si="10"/>
        <v/>
      </c>
      <c r="BC18" s="513">
        <f t="shared" ca="1" si="2"/>
        <v>0</v>
      </c>
      <c r="BD18" s="513">
        <f t="shared" ca="1" si="3"/>
        <v>0</v>
      </c>
      <c r="BE18" s="513">
        <f t="shared" ca="1" si="4"/>
        <v>0</v>
      </c>
      <c r="BF18" s="513">
        <f t="shared" ca="1" si="5"/>
        <v>0</v>
      </c>
      <c r="BG18" s="513">
        <f t="shared" ca="1" si="6"/>
        <v>0</v>
      </c>
      <c r="BH18" s="513">
        <f t="shared" si="7"/>
        <v>0</v>
      </c>
      <c r="BK18" s="513">
        <f t="shared" si="8"/>
        <v>0</v>
      </c>
      <c r="BL18" s="513">
        <f t="shared" si="9"/>
        <v>0</v>
      </c>
      <c r="BM18" s="540"/>
    </row>
    <row r="19" spans="1:65" ht="15" customHeight="1" x14ac:dyDescent="0.15">
      <c r="A19" s="43" t="str">
        <f>IF(C19&lt;&gt;"",設定!$C$4&amp;TEXT(ROW(A19)-6,"00"),"")</f>
        <v/>
      </c>
      <c r="B19" s="253" t="str">
        <f>IF(C19&lt;&gt;"",設定!$D$4,"")</f>
        <v/>
      </c>
      <c r="C19" s="522" t="str">
        <f>IF(設定!AF20&lt;&gt;0,設定!AF20,"")</f>
        <v/>
      </c>
      <c r="D19" s="525" t="str">
        <f ca="1">IF(設定!AE20&lt;&gt;0,設定!AE20,"")</f>
        <v/>
      </c>
      <c r="E19" s="143"/>
      <c r="F19" s="93"/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135"/>
      <c r="R19" s="62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4"/>
      <c r="AG19" s="62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135"/>
      <c r="AS19" s="62"/>
      <c r="AT19" s="62"/>
      <c r="AU19" s="93"/>
      <c r="AV19" s="93"/>
      <c r="AW19" s="93"/>
      <c r="AX19" s="94"/>
      <c r="AY19" s="903"/>
      <c r="AZ19" s="105" t="str">
        <f t="shared" ca="1" si="1"/>
        <v/>
      </c>
      <c r="BA19" s="105" t="str">
        <f t="shared" si="10"/>
        <v/>
      </c>
      <c r="BC19" s="513">
        <f t="shared" ca="1" si="2"/>
        <v>0</v>
      </c>
      <c r="BD19" s="513">
        <f t="shared" ca="1" si="3"/>
        <v>0</v>
      </c>
      <c r="BE19" s="513">
        <f t="shared" ca="1" si="4"/>
        <v>0</v>
      </c>
      <c r="BF19" s="513">
        <f t="shared" ca="1" si="5"/>
        <v>0</v>
      </c>
      <c r="BG19" s="513">
        <f t="shared" ca="1" si="6"/>
        <v>0</v>
      </c>
      <c r="BH19" s="513">
        <f t="shared" si="7"/>
        <v>0</v>
      </c>
      <c r="BK19" s="513">
        <f t="shared" si="8"/>
        <v>0</v>
      </c>
      <c r="BL19" s="513">
        <f t="shared" si="9"/>
        <v>0</v>
      </c>
      <c r="BM19" s="540"/>
    </row>
    <row r="20" spans="1:65" ht="15" customHeight="1" x14ac:dyDescent="0.15">
      <c r="A20" s="43" t="str">
        <f>IF(C20&lt;&gt;"",設定!$C$4&amp;TEXT(ROW(A20)-6,"00"),"")</f>
        <v/>
      </c>
      <c r="B20" s="253" t="str">
        <f>IF(C20&lt;&gt;"",設定!$D$4,"")</f>
        <v/>
      </c>
      <c r="C20" s="522" t="str">
        <f>IF(設定!AF21&lt;&gt;0,設定!AF21,"")</f>
        <v/>
      </c>
      <c r="D20" s="525" t="str">
        <f ca="1">IF(設定!AE21&lt;&gt;0,設定!AE21,"")</f>
        <v/>
      </c>
      <c r="E20" s="143"/>
      <c r="F20" s="93"/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135"/>
      <c r="R20" s="62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4"/>
      <c r="AG20" s="62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135"/>
      <c r="AS20" s="62"/>
      <c r="AT20" s="62"/>
      <c r="AU20" s="93"/>
      <c r="AV20" s="93"/>
      <c r="AW20" s="93"/>
      <c r="AX20" s="94"/>
      <c r="AY20" s="903"/>
      <c r="AZ20" s="105" t="str">
        <f t="shared" ca="1" si="1"/>
        <v/>
      </c>
      <c r="BA20" s="105" t="str">
        <f t="shared" si="10"/>
        <v/>
      </c>
      <c r="BC20" s="513">
        <f t="shared" ca="1" si="2"/>
        <v>0</v>
      </c>
      <c r="BD20" s="513">
        <f t="shared" ca="1" si="3"/>
        <v>0</v>
      </c>
      <c r="BE20" s="513">
        <f t="shared" ca="1" si="4"/>
        <v>0</v>
      </c>
      <c r="BF20" s="513">
        <f t="shared" ca="1" si="5"/>
        <v>0</v>
      </c>
      <c r="BG20" s="513">
        <f t="shared" ca="1" si="6"/>
        <v>0</v>
      </c>
      <c r="BH20" s="513">
        <f t="shared" si="7"/>
        <v>0</v>
      </c>
      <c r="BK20" s="513">
        <f t="shared" si="8"/>
        <v>0</v>
      </c>
      <c r="BL20" s="513">
        <f t="shared" si="9"/>
        <v>0</v>
      </c>
      <c r="BM20" s="540"/>
    </row>
    <row r="21" spans="1:65" ht="15" customHeight="1" x14ac:dyDescent="0.15">
      <c r="A21" s="124" t="str">
        <f>IF(C21&lt;&gt;"",設定!$C$4&amp;TEXT(ROW(A21)-6,"00"),"")</f>
        <v/>
      </c>
      <c r="B21" s="254" t="str">
        <f>IF(C21&lt;&gt;"",設定!$D$4,"")</f>
        <v/>
      </c>
      <c r="C21" s="777" t="str">
        <f>IF(設定!AF22&lt;&gt;0,設定!AF22,"")</f>
        <v/>
      </c>
      <c r="D21" s="526" t="str">
        <f ca="1">IF(設定!AE22&lt;&gt;0,設定!AE22,"")</f>
        <v/>
      </c>
      <c r="E21" s="144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136"/>
      <c r="R21" s="63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6"/>
      <c r="AG21" s="63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136"/>
      <c r="AS21" s="63"/>
      <c r="AT21" s="63"/>
      <c r="AU21" s="95"/>
      <c r="AV21" s="95"/>
      <c r="AW21" s="95"/>
      <c r="AX21" s="96"/>
      <c r="AY21" s="904"/>
      <c r="AZ21" s="105" t="str">
        <f t="shared" ca="1" si="1"/>
        <v/>
      </c>
      <c r="BA21" s="105" t="str">
        <f t="shared" si="10"/>
        <v/>
      </c>
      <c r="BC21" s="513">
        <f t="shared" ca="1" si="2"/>
        <v>0</v>
      </c>
      <c r="BD21" s="513">
        <f t="shared" ca="1" si="3"/>
        <v>0</v>
      </c>
      <c r="BE21" s="513">
        <f t="shared" ca="1" si="4"/>
        <v>0</v>
      </c>
      <c r="BF21" s="513">
        <f t="shared" ca="1" si="5"/>
        <v>0</v>
      </c>
      <c r="BG21" s="513">
        <f t="shared" ca="1" si="6"/>
        <v>0</v>
      </c>
      <c r="BH21" s="513">
        <f t="shared" si="7"/>
        <v>0</v>
      </c>
      <c r="BK21" s="513">
        <f t="shared" si="8"/>
        <v>0</v>
      </c>
      <c r="BL21" s="513">
        <f t="shared" si="9"/>
        <v>0</v>
      </c>
      <c r="BM21" s="540"/>
    </row>
    <row r="22" spans="1:65" ht="15" customHeight="1" x14ac:dyDescent="0.15">
      <c r="A22" s="122" t="str">
        <f>IF(C22&lt;&gt;"",設定!$C$4&amp;TEXT(ROW(A22)-6,"00"),"")</f>
        <v/>
      </c>
      <c r="B22" s="776" t="str">
        <f>IF(C22&lt;&gt;"",設定!$D$4,"")</f>
        <v/>
      </c>
      <c r="C22" s="750" t="str">
        <f>IF(設定!AF23&lt;&gt;0,設定!AF23,"")</f>
        <v/>
      </c>
      <c r="D22" s="527" t="str">
        <f ca="1">IF(設定!AE23&lt;&gt;0,設定!AE23,"")</f>
        <v/>
      </c>
      <c r="E22" s="145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137"/>
      <c r="R22" s="64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8"/>
      <c r="AG22" s="64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137"/>
      <c r="AS22" s="64"/>
      <c r="AT22" s="64"/>
      <c r="AU22" s="97"/>
      <c r="AV22" s="97"/>
      <c r="AW22" s="97"/>
      <c r="AX22" s="98"/>
      <c r="AY22" s="905"/>
      <c r="AZ22" s="105" t="str">
        <f t="shared" ca="1" si="1"/>
        <v/>
      </c>
      <c r="BA22" s="105" t="str">
        <f t="shared" si="10"/>
        <v/>
      </c>
      <c r="BC22" s="513">
        <f t="shared" ca="1" si="2"/>
        <v>0</v>
      </c>
      <c r="BD22" s="513">
        <f t="shared" ca="1" si="3"/>
        <v>0</v>
      </c>
      <c r="BE22" s="513">
        <f t="shared" ca="1" si="4"/>
        <v>0</v>
      </c>
      <c r="BF22" s="513">
        <f t="shared" ca="1" si="5"/>
        <v>0</v>
      </c>
      <c r="BG22" s="513">
        <f t="shared" ca="1" si="6"/>
        <v>0</v>
      </c>
      <c r="BH22" s="513">
        <f t="shared" si="7"/>
        <v>0</v>
      </c>
      <c r="BK22" s="513">
        <f t="shared" si="8"/>
        <v>0</v>
      </c>
      <c r="BL22" s="513">
        <f t="shared" si="9"/>
        <v>0</v>
      </c>
      <c r="BM22" s="540"/>
    </row>
    <row r="23" spans="1:65" ht="15" customHeight="1" x14ac:dyDescent="0.15">
      <c r="A23" s="43" t="str">
        <f>IF(C23&lt;&gt;"",設定!$C$4&amp;TEXT(ROW(A23)-6,"00"),"")</f>
        <v/>
      </c>
      <c r="B23" s="253" t="str">
        <f>IF(C23&lt;&gt;"",設定!$D$4,"")</f>
        <v/>
      </c>
      <c r="C23" s="522" t="str">
        <f>IF(設定!AF24&lt;&gt;0,設定!AF24,"")</f>
        <v/>
      </c>
      <c r="D23" s="525" t="str">
        <f ca="1">IF(設定!AE24&lt;&gt;0,設定!AE24,"")</f>
        <v/>
      </c>
      <c r="E23" s="14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135"/>
      <c r="R23" s="62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4"/>
      <c r="AG23" s="62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135"/>
      <c r="AS23" s="62"/>
      <c r="AT23" s="62"/>
      <c r="AU23" s="93"/>
      <c r="AV23" s="93"/>
      <c r="AW23" s="93"/>
      <c r="AX23" s="94"/>
      <c r="AY23" s="903"/>
      <c r="AZ23" s="105" t="str">
        <f t="shared" ca="1" si="1"/>
        <v/>
      </c>
      <c r="BA23" s="105" t="str">
        <f t="shared" si="10"/>
        <v/>
      </c>
      <c r="BC23" s="513">
        <f t="shared" ca="1" si="2"/>
        <v>0</v>
      </c>
      <c r="BD23" s="513">
        <f t="shared" ca="1" si="3"/>
        <v>0</v>
      </c>
      <c r="BE23" s="513">
        <f t="shared" ca="1" si="4"/>
        <v>0</v>
      </c>
      <c r="BF23" s="513">
        <f t="shared" ca="1" si="5"/>
        <v>0</v>
      </c>
      <c r="BG23" s="513">
        <f t="shared" ca="1" si="6"/>
        <v>0</v>
      </c>
      <c r="BH23" s="513">
        <f t="shared" si="7"/>
        <v>0</v>
      </c>
      <c r="BK23" s="513">
        <f t="shared" si="8"/>
        <v>0</v>
      </c>
      <c r="BL23" s="513">
        <f t="shared" si="9"/>
        <v>0</v>
      </c>
      <c r="BM23" s="540"/>
    </row>
    <row r="24" spans="1:65" ht="15" customHeight="1" x14ac:dyDescent="0.15">
      <c r="A24" s="43" t="str">
        <f>IF(C24&lt;&gt;"",設定!$C$4&amp;TEXT(ROW(A24)-6,"00"),"")</f>
        <v/>
      </c>
      <c r="B24" s="253" t="str">
        <f>IF(C24&lt;&gt;"",設定!$D$4,"")</f>
        <v/>
      </c>
      <c r="C24" s="522" t="str">
        <f>IF(設定!AF25&lt;&gt;0,設定!AF25,"")</f>
        <v/>
      </c>
      <c r="D24" s="525" t="str">
        <f ca="1">IF(設定!AE25&lt;&gt;0,設定!AE25,"")</f>
        <v/>
      </c>
      <c r="E24" s="143"/>
      <c r="F24" s="93"/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135"/>
      <c r="R24" s="62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4"/>
      <c r="AG24" s="62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135"/>
      <c r="AS24" s="62"/>
      <c r="AT24" s="62"/>
      <c r="AU24" s="93"/>
      <c r="AV24" s="93"/>
      <c r="AW24" s="93"/>
      <c r="AX24" s="94"/>
      <c r="AY24" s="903"/>
      <c r="AZ24" s="105" t="str">
        <f t="shared" ca="1" si="1"/>
        <v/>
      </c>
      <c r="BA24" s="105" t="str">
        <f t="shared" si="10"/>
        <v/>
      </c>
      <c r="BC24" s="513">
        <f t="shared" ca="1" si="2"/>
        <v>0</v>
      </c>
      <c r="BD24" s="513">
        <f t="shared" ca="1" si="3"/>
        <v>0</v>
      </c>
      <c r="BE24" s="513">
        <f t="shared" ca="1" si="4"/>
        <v>0</v>
      </c>
      <c r="BF24" s="513">
        <f t="shared" ca="1" si="5"/>
        <v>0</v>
      </c>
      <c r="BG24" s="513">
        <f t="shared" ca="1" si="6"/>
        <v>0</v>
      </c>
      <c r="BH24" s="513">
        <f t="shared" si="7"/>
        <v>0</v>
      </c>
      <c r="BK24" s="513">
        <f t="shared" si="8"/>
        <v>0</v>
      </c>
      <c r="BL24" s="513">
        <f t="shared" si="9"/>
        <v>0</v>
      </c>
      <c r="BM24" s="540"/>
    </row>
    <row r="25" spans="1:65" ht="15" customHeight="1" x14ac:dyDescent="0.15">
      <c r="A25" s="43" t="str">
        <f>IF(C25&lt;&gt;"",設定!$C$4&amp;TEXT(ROW(A25)-6,"00"),"")</f>
        <v/>
      </c>
      <c r="B25" s="253" t="str">
        <f>IF(C25&lt;&gt;"",設定!$D$4,"")</f>
        <v/>
      </c>
      <c r="C25" s="522" t="str">
        <f>IF(設定!AF26&lt;&gt;0,設定!AF26,"")</f>
        <v/>
      </c>
      <c r="D25" s="525" t="str">
        <f ca="1">IF(設定!AE26&lt;&gt;0,設定!AE26,"")</f>
        <v/>
      </c>
      <c r="E25" s="14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135"/>
      <c r="R25" s="62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4"/>
      <c r="AG25" s="62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135"/>
      <c r="AS25" s="62"/>
      <c r="AT25" s="62"/>
      <c r="AU25" s="93"/>
      <c r="AV25" s="93"/>
      <c r="AW25" s="93"/>
      <c r="AX25" s="94"/>
      <c r="AY25" s="903"/>
      <c r="AZ25" s="105" t="str">
        <f t="shared" ca="1" si="1"/>
        <v/>
      </c>
      <c r="BA25" s="105" t="str">
        <f t="shared" si="10"/>
        <v/>
      </c>
      <c r="BC25" s="513">
        <f t="shared" ca="1" si="2"/>
        <v>0</v>
      </c>
      <c r="BD25" s="513">
        <f t="shared" ca="1" si="3"/>
        <v>0</v>
      </c>
      <c r="BE25" s="513">
        <f t="shared" ca="1" si="4"/>
        <v>0</v>
      </c>
      <c r="BF25" s="513">
        <f t="shared" ca="1" si="5"/>
        <v>0</v>
      </c>
      <c r="BG25" s="513">
        <f t="shared" ca="1" si="6"/>
        <v>0</v>
      </c>
      <c r="BH25" s="513">
        <f t="shared" si="7"/>
        <v>0</v>
      </c>
      <c r="BK25" s="513">
        <f t="shared" si="8"/>
        <v>0</v>
      </c>
      <c r="BL25" s="513">
        <f t="shared" si="9"/>
        <v>0</v>
      </c>
      <c r="BM25" s="540"/>
    </row>
    <row r="26" spans="1:65" ht="15" customHeight="1" x14ac:dyDescent="0.15">
      <c r="A26" s="124" t="str">
        <f>IF(C26&lt;&gt;"",設定!$C$4&amp;TEXT(ROW(A26)-6,"00"),"")</f>
        <v/>
      </c>
      <c r="B26" s="254" t="str">
        <f>IF(C26&lt;&gt;"",設定!$D$4,"")</f>
        <v/>
      </c>
      <c r="C26" s="777" t="str">
        <f>IF(設定!AF27&lt;&gt;0,設定!AF27,"")</f>
        <v/>
      </c>
      <c r="D26" s="528" t="str">
        <f ca="1">IF(設定!AE27&lt;&gt;0,設定!AE27,"")</f>
        <v/>
      </c>
      <c r="E26" s="146"/>
      <c r="F26" s="99"/>
      <c r="G26" s="99"/>
      <c r="H26" s="99"/>
      <c r="I26" s="99"/>
      <c r="J26" s="99"/>
      <c r="K26" s="99"/>
      <c r="L26" s="99"/>
      <c r="M26" s="99"/>
      <c r="N26" s="99"/>
      <c r="O26" s="99"/>
      <c r="P26" s="99"/>
      <c r="Q26" s="138"/>
      <c r="R26" s="65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100"/>
      <c r="AG26" s="65"/>
      <c r="AH26" s="99"/>
      <c r="AI26" s="99"/>
      <c r="AJ26" s="99"/>
      <c r="AK26" s="99"/>
      <c r="AL26" s="99"/>
      <c r="AM26" s="99"/>
      <c r="AN26" s="99"/>
      <c r="AO26" s="99"/>
      <c r="AP26" s="99"/>
      <c r="AQ26" s="99"/>
      <c r="AR26" s="138"/>
      <c r="AS26" s="65"/>
      <c r="AT26" s="65"/>
      <c r="AU26" s="99"/>
      <c r="AV26" s="99"/>
      <c r="AW26" s="99"/>
      <c r="AX26" s="100"/>
      <c r="AY26" s="906"/>
      <c r="AZ26" s="105" t="str">
        <f t="shared" ca="1" si="1"/>
        <v/>
      </c>
      <c r="BA26" s="105" t="str">
        <f t="shared" si="10"/>
        <v/>
      </c>
      <c r="BC26" s="513">
        <f t="shared" ca="1" si="2"/>
        <v>0</v>
      </c>
      <c r="BD26" s="513">
        <f t="shared" ca="1" si="3"/>
        <v>0</v>
      </c>
      <c r="BE26" s="513">
        <f t="shared" ca="1" si="4"/>
        <v>0</v>
      </c>
      <c r="BF26" s="513">
        <f t="shared" ca="1" si="5"/>
        <v>0</v>
      </c>
      <c r="BG26" s="513">
        <f t="shared" ca="1" si="6"/>
        <v>0</v>
      </c>
      <c r="BH26" s="513">
        <f t="shared" si="7"/>
        <v>0</v>
      </c>
      <c r="BK26" s="513">
        <f t="shared" si="8"/>
        <v>0</v>
      </c>
      <c r="BL26" s="513">
        <f t="shared" si="9"/>
        <v>0</v>
      </c>
      <c r="BM26" s="540"/>
    </row>
    <row r="27" spans="1:65" ht="15" customHeight="1" x14ac:dyDescent="0.15">
      <c r="A27" s="122" t="str">
        <f>IF(C27&lt;&gt;"",設定!$C$4&amp;TEXT(ROW(A27)-6,"00"),"")</f>
        <v/>
      </c>
      <c r="B27" s="776" t="str">
        <f>IF(C27&lt;&gt;"",設定!$D$4,"")</f>
        <v/>
      </c>
      <c r="C27" s="750" t="str">
        <f>IF(設定!AF28&lt;&gt;0,設定!AF28,"")</f>
        <v/>
      </c>
      <c r="D27" s="529" t="str">
        <f ca="1">IF(設定!AE28&lt;&gt;0,設定!AE28,"")</f>
        <v/>
      </c>
      <c r="E27" s="147"/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39"/>
      <c r="R27" s="66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2"/>
      <c r="AG27" s="66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39"/>
      <c r="AS27" s="66"/>
      <c r="AT27" s="66"/>
      <c r="AU27" s="101"/>
      <c r="AV27" s="101"/>
      <c r="AW27" s="101"/>
      <c r="AX27" s="102"/>
      <c r="AY27" s="907"/>
      <c r="AZ27" s="105" t="str">
        <f t="shared" ca="1" si="1"/>
        <v/>
      </c>
      <c r="BA27" s="105" t="str">
        <f t="shared" si="10"/>
        <v/>
      </c>
      <c r="BC27" s="513">
        <f t="shared" ca="1" si="2"/>
        <v>0</v>
      </c>
      <c r="BD27" s="513">
        <f t="shared" ca="1" si="3"/>
        <v>0</v>
      </c>
      <c r="BE27" s="513">
        <f t="shared" ca="1" si="4"/>
        <v>0</v>
      </c>
      <c r="BF27" s="513">
        <f t="shared" ca="1" si="5"/>
        <v>0</v>
      </c>
      <c r="BG27" s="513">
        <f t="shared" ca="1" si="6"/>
        <v>0</v>
      </c>
      <c r="BH27" s="513">
        <f t="shared" si="7"/>
        <v>0</v>
      </c>
      <c r="BK27" s="513">
        <f t="shared" si="8"/>
        <v>0</v>
      </c>
      <c r="BL27" s="513">
        <f t="shared" si="9"/>
        <v>0</v>
      </c>
      <c r="BM27" s="540"/>
    </row>
    <row r="28" spans="1:65" ht="15" customHeight="1" x14ac:dyDescent="0.15">
      <c r="A28" s="43" t="str">
        <f>IF(C28&lt;&gt;"",設定!$C$4&amp;TEXT(ROW(A28)-6,"00"),"")</f>
        <v/>
      </c>
      <c r="B28" s="253" t="str">
        <f>IF(C28&lt;&gt;"",設定!$D$4,"")</f>
        <v/>
      </c>
      <c r="C28" s="522" t="str">
        <f>IF(設定!AF29&lt;&gt;0,設定!AF29,"")</f>
        <v/>
      </c>
      <c r="D28" s="525" t="str">
        <f ca="1">IF(設定!AE29&lt;&gt;0,設定!AE29,"")</f>
        <v/>
      </c>
      <c r="E28" s="14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135"/>
      <c r="R28" s="62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4"/>
      <c r="AG28" s="62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135"/>
      <c r="AS28" s="62"/>
      <c r="AT28" s="62"/>
      <c r="AU28" s="93"/>
      <c r="AV28" s="93"/>
      <c r="AW28" s="93"/>
      <c r="AX28" s="94"/>
      <c r="AY28" s="903"/>
      <c r="AZ28" s="105" t="str">
        <f t="shared" ca="1" si="1"/>
        <v/>
      </c>
      <c r="BA28" s="105" t="str">
        <f t="shared" si="10"/>
        <v/>
      </c>
      <c r="BC28" s="513">
        <f t="shared" ca="1" si="2"/>
        <v>0</v>
      </c>
      <c r="BD28" s="513">
        <f t="shared" ca="1" si="3"/>
        <v>0</v>
      </c>
      <c r="BE28" s="513">
        <f t="shared" ca="1" si="4"/>
        <v>0</v>
      </c>
      <c r="BF28" s="513">
        <f t="shared" ca="1" si="5"/>
        <v>0</v>
      </c>
      <c r="BG28" s="513">
        <f t="shared" ca="1" si="6"/>
        <v>0</v>
      </c>
      <c r="BH28" s="513">
        <f t="shared" si="7"/>
        <v>0</v>
      </c>
      <c r="BK28" s="513">
        <f t="shared" si="8"/>
        <v>0</v>
      </c>
      <c r="BL28" s="513">
        <f t="shared" si="9"/>
        <v>0</v>
      </c>
      <c r="BM28" s="540"/>
    </row>
    <row r="29" spans="1:65" ht="15" customHeight="1" x14ac:dyDescent="0.15">
      <c r="A29" s="43" t="str">
        <f>IF(C29&lt;&gt;"",設定!$C$4&amp;TEXT(ROW(A29)-6,"00"),"")</f>
        <v/>
      </c>
      <c r="B29" s="253" t="str">
        <f>IF(C29&lt;&gt;"",設定!$D$4,"")</f>
        <v/>
      </c>
      <c r="C29" s="522" t="str">
        <f>IF(設定!AF30&lt;&gt;0,設定!AF30,"")</f>
        <v/>
      </c>
      <c r="D29" s="525" t="str">
        <f ca="1">IF(設定!AE30&lt;&gt;0,設定!AE30,"")</f>
        <v/>
      </c>
      <c r="E29" s="14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135"/>
      <c r="R29" s="62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4"/>
      <c r="AG29" s="62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135"/>
      <c r="AS29" s="62"/>
      <c r="AT29" s="62"/>
      <c r="AU29" s="93"/>
      <c r="AV29" s="93"/>
      <c r="AW29" s="93"/>
      <c r="AX29" s="94"/>
      <c r="AY29" s="903"/>
      <c r="AZ29" s="105" t="str">
        <f t="shared" ca="1" si="1"/>
        <v/>
      </c>
      <c r="BA29" s="105" t="str">
        <f t="shared" si="10"/>
        <v/>
      </c>
      <c r="BC29" s="513">
        <f t="shared" ca="1" si="2"/>
        <v>0</v>
      </c>
      <c r="BD29" s="513">
        <f t="shared" ca="1" si="3"/>
        <v>0</v>
      </c>
      <c r="BE29" s="513">
        <f t="shared" ca="1" si="4"/>
        <v>0</v>
      </c>
      <c r="BF29" s="513">
        <f t="shared" ca="1" si="5"/>
        <v>0</v>
      </c>
      <c r="BG29" s="513">
        <f t="shared" ca="1" si="6"/>
        <v>0</v>
      </c>
      <c r="BH29" s="513">
        <f t="shared" si="7"/>
        <v>0</v>
      </c>
      <c r="BK29" s="513">
        <f t="shared" si="8"/>
        <v>0</v>
      </c>
      <c r="BL29" s="513">
        <f t="shared" si="9"/>
        <v>0</v>
      </c>
      <c r="BM29" s="540"/>
    </row>
    <row r="30" spans="1:65" ht="15" customHeight="1" x14ac:dyDescent="0.15">
      <c r="A30" s="43" t="str">
        <f>IF(C30&lt;&gt;"",設定!$C$4&amp;TEXT(ROW(A30)-6,"00"),"")</f>
        <v/>
      </c>
      <c r="B30" s="253" t="str">
        <f>IF(C30&lt;&gt;"",設定!$D$4,"")</f>
        <v/>
      </c>
      <c r="C30" s="522" t="str">
        <f>IF(設定!AF31&lt;&gt;0,設定!AF31,"")</f>
        <v/>
      </c>
      <c r="D30" s="525" t="str">
        <f ca="1">IF(設定!AE31&lt;&gt;0,設定!AE31,"")</f>
        <v/>
      </c>
      <c r="E30" s="143"/>
      <c r="F30" s="93"/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135"/>
      <c r="R30" s="62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4"/>
      <c r="AG30" s="62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135"/>
      <c r="AS30" s="62"/>
      <c r="AT30" s="62"/>
      <c r="AU30" s="93"/>
      <c r="AV30" s="93"/>
      <c r="AW30" s="93"/>
      <c r="AX30" s="94"/>
      <c r="AY30" s="903"/>
      <c r="AZ30" s="105" t="str">
        <f t="shared" ca="1" si="1"/>
        <v/>
      </c>
      <c r="BA30" s="105" t="str">
        <f t="shared" si="10"/>
        <v/>
      </c>
      <c r="BC30" s="513">
        <f t="shared" ca="1" si="2"/>
        <v>0</v>
      </c>
      <c r="BD30" s="513">
        <f t="shared" ca="1" si="3"/>
        <v>0</v>
      </c>
      <c r="BE30" s="513">
        <f t="shared" ca="1" si="4"/>
        <v>0</v>
      </c>
      <c r="BF30" s="513">
        <f t="shared" ca="1" si="5"/>
        <v>0</v>
      </c>
      <c r="BG30" s="513">
        <f t="shared" ca="1" si="6"/>
        <v>0</v>
      </c>
      <c r="BH30" s="513">
        <f t="shared" si="7"/>
        <v>0</v>
      </c>
      <c r="BK30" s="513">
        <f t="shared" si="8"/>
        <v>0</v>
      </c>
      <c r="BL30" s="513">
        <f t="shared" si="9"/>
        <v>0</v>
      </c>
      <c r="BM30" s="540"/>
    </row>
    <row r="31" spans="1:65" ht="15" customHeight="1" x14ac:dyDescent="0.15">
      <c r="A31" s="124" t="str">
        <f>IF(C31&lt;&gt;"",設定!$C$4&amp;TEXT(ROW(A31)-6,"00"),"")</f>
        <v/>
      </c>
      <c r="B31" s="254" t="str">
        <f>IF(C31&lt;&gt;"",設定!$D$4,"")</f>
        <v/>
      </c>
      <c r="C31" s="777" t="str">
        <f>IF(設定!AF32&lt;&gt;0,設定!AF32,"")</f>
        <v/>
      </c>
      <c r="D31" s="526" t="str">
        <f ca="1">IF(設定!AE32&lt;&gt;0,設定!AE32,"")</f>
        <v/>
      </c>
      <c r="E31" s="144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136"/>
      <c r="R31" s="63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6"/>
      <c r="AG31" s="63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136"/>
      <c r="AS31" s="63"/>
      <c r="AT31" s="63"/>
      <c r="AU31" s="95"/>
      <c r="AV31" s="95"/>
      <c r="AW31" s="95"/>
      <c r="AX31" s="96"/>
      <c r="AY31" s="904"/>
      <c r="AZ31" s="105" t="str">
        <f t="shared" ca="1" si="1"/>
        <v/>
      </c>
      <c r="BA31" s="105" t="str">
        <f t="shared" si="10"/>
        <v/>
      </c>
      <c r="BC31" s="513">
        <f t="shared" ca="1" si="2"/>
        <v>0</v>
      </c>
      <c r="BD31" s="513">
        <f t="shared" ca="1" si="3"/>
        <v>0</v>
      </c>
      <c r="BE31" s="513">
        <f t="shared" ca="1" si="4"/>
        <v>0</v>
      </c>
      <c r="BF31" s="513">
        <f t="shared" ca="1" si="5"/>
        <v>0</v>
      </c>
      <c r="BG31" s="513">
        <f t="shared" ca="1" si="6"/>
        <v>0</v>
      </c>
      <c r="BH31" s="513">
        <f t="shared" si="7"/>
        <v>0</v>
      </c>
      <c r="BK31" s="513">
        <f t="shared" si="8"/>
        <v>0</v>
      </c>
      <c r="BL31" s="513">
        <f t="shared" si="9"/>
        <v>0</v>
      </c>
      <c r="BM31" s="540"/>
    </row>
    <row r="32" spans="1:65" ht="15" customHeight="1" x14ac:dyDescent="0.15">
      <c r="A32" s="122" t="str">
        <f>IF(C32&lt;&gt;"",設定!$C$4&amp;TEXT(ROW(A32)-6,"00"),"")</f>
        <v/>
      </c>
      <c r="B32" s="776" t="str">
        <f>IF(C32&lt;&gt;"",設定!$D$4,"")</f>
        <v/>
      </c>
      <c r="C32" s="750" t="str">
        <f>IF(設定!AF33&lt;&gt;0,設定!AF33,"")</f>
        <v/>
      </c>
      <c r="D32" s="527" t="str">
        <f ca="1">IF(設定!AE33&lt;&gt;0,設定!AE33,"")</f>
        <v/>
      </c>
      <c r="E32" s="145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137"/>
      <c r="R32" s="64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8"/>
      <c r="AG32" s="64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137"/>
      <c r="AS32" s="64"/>
      <c r="AT32" s="64"/>
      <c r="AU32" s="97"/>
      <c r="AV32" s="97"/>
      <c r="AW32" s="97"/>
      <c r="AX32" s="98"/>
      <c r="AY32" s="905"/>
      <c r="AZ32" s="105" t="str">
        <f t="shared" ca="1" si="1"/>
        <v/>
      </c>
      <c r="BA32" s="105" t="str">
        <f t="shared" si="10"/>
        <v/>
      </c>
      <c r="BC32" s="513">
        <f t="shared" ca="1" si="2"/>
        <v>0</v>
      </c>
      <c r="BD32" s="513">
        <f t="shared" ca="1" si="3"/>
        <v>0</v>
      </c>
      <c r="BE32" s="513">
        <f t="shared" ca="1" si="4"/>
        <v>0</v>
      </c>
      <c r="BF32" s="513">
        <f t="shared" ca="1" si="5"/>
        <v>0</v>
      </c>
      <c r="BG32" s="513">
        <f t="shared" ca="1" si="6"/>
        <v>0</v>
      </c>
      <c r="BH32" s="513">
        <f t="shared" si="7"/>
        <v>0</v>
      </c>
      <c r="BK32" s="513">
        <f t="shared" si="8"/>
        <v>0</v>
      </c>
      <c r="BL32" s="513">
        <f t="shared" si="9"/>
        <v>0</v>
      </c>
      <c r="BM32" s="540"/>
    </row>
    <row r="33" spans="1:65" ht="15" customHeight="1" x14ac:dyDescent="0.15">
      <c r="A33" s="43" t="str">
        <f>IF(C33&lt;&gt;"",設定!$C$4&amp;TEXT(ROW(A33)-6,"00"),"")</f>
        <v/>
      </c>
      <c r="B33" s="253" t="str">
        <f>IF(C33&lt;&gt;"",設定!$D$4,"")</f>
        <v/>
      </c>
      <c r="C33" s="522" t="str">
        <f>IF(設定!AF34&lt;&gt;0,設定!AF34,"")</f>
        <v/>
      </c>
      <c r="D33" s="525" t="str">
        <f ca="1">IF(設定!AE34&lt;&gt;0,設定!AE34,"")</f>
        <v/>
      </c>
      <c r="E33" s="143"/>
      <c r="F33" s="93"/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135"/>
      <c r="R33" s="62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4"/>
      <c r="AG33" s="62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135"/>
      <c r="AS33" s="62"/>
      <c r="AT33" s="62"/>
      <c r="AU33" s="93"/>
      <c r="AV33" s="93"/>
      <c r="AW33" s="93"/>
      <c r="AX33" s="94"/>
      <c r="AY33" s="903"/>
      <c r="AZ33" s="105" t="str">
        <f t="shared" ca="1" si="1"/>
        <v/>
      </c>
      <c r="BA33" s="105" t="str">
        <f t="shared" si="10"/>
        <v/>
      </c>
      <c r="BC33" s="513">
        <f t="shared" ca="1" si="2"/>
        <v>0</v>
      </c>
      <c r="BD33" s="513">
        <f t="shared" ca="1" si="3"/>
        <v>0</v>
      </c>
      <c r="BE33" s="513">
        <f t="shared" ca="1" si="4"/>
        <v>0</v>
      </c>
      <c r="BF33" s="513">
        <f t="shared" ca="1" si="5"/>
        <v>0</v>
      </c>
      <c r="BG33" s="513">
        <f t="shared" ca="1" si="6"/>
        <v>0</v>
      </c>
      <c r="BH33" s="513">
        <f t="shared" si="7"/>
        <v>0</v>
      </c>
      <c r="BK33" s="513">
        <f t="shared" si="8"/>
        <v>0</v>
      </c>
      <c r="BL33" s="513">
        <f t="shared" si="9"/>
        <v>0</v>
      </c>
      <c r="BM33" s="540"/>
    </row>
    <row r="34" spans="1:65" ht="15" customHeight="1" x14ac:dyDescent="0.15">
      <c r="A34" s="43" t="str">
        <f>IF(C34&lt;&gt;"",設定!$C$4&amp;TEXT(ROW(A34)-6,"00"),"")</f>
        <v/>
      </c>
      <c r="B34" s="253" t="str">
        <f>IF(C34&lt;&gt;"",設定!$D$4,"")</f>
        <v/>
      </c>
      <c r="C34" s="522" t="str">
        <f>IF(設定!AF35&lt;&gt;0,設定!AF35,"")</f>
        <v/>
      </c>
      <c r="D34" s="525" t="str">
        <f ca="1">IF(設定!AE35&lt;&gt;0,設定!AE35,"")</f>
        <v/>
      </c>
      <c r="E34" s="143"/>
      <c r="F34" s="93"/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135"/>
      <c r="R34" s="62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4"/>
      <c r="AG34" s="62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135"/>
      <c r="AS34" s="62"/>
      <c r="AT34" s="62"/>
      <c r="AU34" s="93"/>
      <c r="AV34" s="93"/>
      <c r="AW34" s="93"/>
      <c r="AX34" s="94"/>
      <c r="AY34" s="903"/>
      <c r="AZ34" s="105" t="str">
        <f t="shared" ca="1" si="1"/>
        <v/>
      </c>
      <c r="BA34" s="105" t="str">
        <f t="shared" si="10"/>
        <v/>
      </c>
      <c r="BC34" s="513">
        <f t="shared" ca="1" si="2"/>
        <v>0</v>
      </c>
      <c r="BD34" s="513">
        <f t="shared" ca="1" si="3"/>
        <v>0</v>
      </c>
      <c r="BE34" s="513">
        <f t="shared" ca="1" si="4"/>
        <v>0</v>
      </c>
      <c r="BF34" s="513">
        <f t="shared" ca="1" si="5"/>
        <v>0</v>
      </c>
      <c r="BG34" s="513">
        <f t="shared" ca="1" si="6"/>
        <v>0</v>
      </c>
      <c r="BH34" s="513">
        <f t="shared" si="7"/>
        <v>0</v>
      </c>
      <c r="BK34" s="513">
        <f t="shared" si="8"/>
        <v>0</v>
      </c>
      <c r="BL34" s="513">
        <f t="shared" si="9"/>
        <v>0</v>
      </c>
      <c r="BM34" s="540"/>
    </row>
    <row r="35" spans="1:65" ht="15" customHeight="1" x14ac:dyDescent="0.15">
      <c r="A35" s="43" t="str">
        <f>IF(C35&lt;&gt;"",設定!$C$4&amp;TEXT(ROW(A35)-6,"00"),"")</f>
        <v/>
      </c>
      <c r="B35" s="253" t="str">
        <f>IF(C35&lt;&gt;"",設定!$D$4,"")</f>
        <v/>
      </c>
      <c r="C35" s="522" t="str">
        <f>IF(設定!AF36&lt;&gt;0,設定!AF36,"")</f>
        <v/>
      </c>
      <c r="D35" s="525" t="str">
        <f ca="1">IF(設定!AE36&lt;&gt;0,設定!AE36,"")</f>
        <v/>
      </c>
      <c r="E35" s="143"/>
      <c r="F35" s="93"/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135"/>
      <c r="R35" s="62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4"/>
      <c r="AG35" s="62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135"/>
      <c r="AS35" s="62"/>
      <c r="AT35" s="62"/>
      <c r="AU35" s="93"/>
      <c r="AV35" s="93"/>
      <c r="AW35" s="93"/>
      <c r="AX35" s="94"/>
      <c r="AY35" s="903"/>
      <c r="AZ35" s="105" t="str">
        <f t="shared" ca="1" si="1"/>
        <v/>
      </c>
      <c r="BA35" s="105" t="str">
        <f t="shared" si="10"/>
        <v/>
      </c>
      <c r="BC35" s="513">
        <f t="shared" ca="1" si="2"/>
        <v>0</v>
      </c>
      <c r="BD35" s="513">
        <f t="shared" ca="1" si="3"/>
        <v>0</v>
      </c>
      <c r="BE35" s="513">
        <f t="shared" ca="1" si="4"/>
        <v>0</v>
      </c>
      <c r="BF35" s="513">
        <f t="shared" ca="1" si="5"/>
        <v>0</v>
      </c>
      <c r="BG35" s="513">
        <f t="shared" ca="1" si="6"/>
        <v>0</v>
      </c>
      <c r="BH35" s="513">
        <f t="shared" si="7"/>
        <v>0</v>
      </c>
      <c r="BK35" s="513">
        <f t="shared" si="8"/>
        <v>0</v>
      </c>
      <c r="BL35" s="513">
        <f t="shared" si="9"/>
        <v>0</v>
      </c>
      <c r="BM35" s="540"/>
    </row>
    <row r="36" spans="1:65" ht="15" customHeight="1" x14ac:dyDescent="0.15">
      <c r="A36" s="124" t="str">
        <f>IF(C36&lt;&gt;"",設定!$C$4&amp;TEXT(ROW(A36)-6,"00"),"")</f>
        <v/>
      </c>
      <c r="B36" s="254" t="str">
        <f>IF(C36&lt;&gt;"",設定!$D$4,"")</f>
        <v/>
      </c>
      <c r="C36" s="777" t="str">
        <f>IF(設定!AF37&lt;&gt;0,設定!AF37,"")</f>
        <v/>
      </c>
      <c r="D36" s="528" t="str">
        <f ca="1">IF(設定!AE37&lt;&gt;0,設定!AE37,"")</f>
        <v/>
      </c>
      <c r="E36" s="146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138"/>
      <c r="R36" s="65"/>
      <c r="S36" s="99"/>
      <c r="T36" s="99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100"/>
      <c r="AG36" s="65"/>
      <c r="AH36" s="99"/>
      <c r="AI36" s="99"/>
      <c r="AJ36" s="99"/>
      <c r="AK36" s="99"/>
      <c r="AL36" s="99"/>
      <c r="AM36" s="99"/>
      <c r="AN36" s="99"/>
      <c r="AO36" s="99"/>
      <c r="AP36" s="99"/>
      <c r="AQ36" s="99"/>
      <c r="AR36" s="138"/>
      <c r="AS36" s="65"/>
      <c r="AT36" s="65"/>
      <c r="AU36" s="99"/>
      <c r="AV36" s="99"/>
      <c r="AW36" s="99"/>
      <c r="AX36" s="100"/>
      <c r="AY36" s="906"/>
      <c r="AZ36" s="105" t="str">
        <f t="shared" ca="1" si="1"/>
        <v/>
      </c>
      <c r="BA36" s="105" t="str">
        <f t="shared" si="10"/>
        <v/>
      </c>
      <c r="BC36" s="513">
        <f t="shared" ca="1" si="2"/>
        <v>0</v>
      </c>
      <c r="BD36" s="513">
        <f t="shared" ca="1" si="3"/>
        <v>0</v>
      </c>
      <c r="BE36" s="513">
        <f t="shared" ca="1" si="4"/>
        <v>0</v>
      </c>
      <c r="BF36" s="513">
        <f t="shared" ca="1" si="5"/>
        <v>0</v>
      </c>
      <c r="BG36" s="513">
        <f t="shared" ca="1" si="6"/>
        <v>0</v>
      </c>
      <c r="BH36" s="513">
        <f t="shared" si="7"/>
        <v>0</v>
      </c>
      <c r="BK36" s="513">
        <f t="shared" si="8"/>
        <v>0</v>
      </c>
      <c r="BL36" s="513">
        <f t="shared" si="9"/>
        <v>0</v>
      </c>
      <c r="BM36" s="540"/>
    </row>
    <row r="37" spans="1:65" ht="15" customHeight="1" x14ac:dyDescent="0.15">
      <c r="A37" s="122" t="str">
        <f>IF(C37&lt;&gt;"",設定!$C$4&amp;TEXT(ROW(A37)-6,"00"),"")</f>
        <v/>
      </c>
      <c r="B37" s="776" t="str">
        <f>IF(C37&lt;&gt;"",設定!$D$4,"")</f>
        <v/>
      </c>
      <c r="C37" s="750" t="str">
        <f>IF(設定!AF38&lt;&gt;0,設定!AF38,"")</f>
        <v/>
      </c>
      <c r="D37" s="527" t="str">
        <f ca="1">IF(設定!AE38&lt;&gt;0,設定!AE38,"")</f>
        <v/>
      </c>
      <c r="E37" s="145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137"/>
      <c r="R37" s="64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8"/>
      <c r="AG37" s="64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137"/>
      <c r="AS37" s="64"/>
      <c r="AT37" s="64"/>
      <c r="AU37" s="97"/>
      <c r="AV37" s="97"/>
      <c r="AW37" s="97"/>
      <c r="AX37" s="98"/>
      <c r="AY37" s="905"/>
      <c r="AZ37" s="105" t="str">
        <f t="shared" ca="1" si="1"/>
        <v/>
      </c>
      <c r="BA37" s="105" t="str">
        <f t="shared" si="10"/>
        <v/>
      </c>
      <c r="BC37" s="513">
        <f t="shared" ca="1" si="2"/>
        <v>0</v>
      </c>
      <c r="BD37" s="513">
        <f t="shared" ca="1" si="3"/>
        <v>0</v>
      </c>
      <c r="BE37" s="513">
        <f t="shared" ca="1" si="4"/>
        <v>0</v>
      </c>
      <c r="BF37" s="513">
        <f t="shared" ca="1" si="5"/>
        <v>0</v>
      </c>
      <c r="BG37" s="513">
        <f t="shared" ca="1" si="6"/>
        <v>0</v>
      </c>
      <c r="BH37" s="513">
        <f t="shared" si="7"/>
        <v>0</v>
      </c>
      <c r="BK37" s="513">
        <f t="shared" si="8"/>
        <v>0</v>
      </c>
      <c r="BL37" s="513">
        <f t="shared" si="9"/>
        <v>0</v>
      </c>
      <c r="BM37" s="540"/>
    </row>
    <row r="38" spans="1:65" ht="15" customHeight="1" x14ac:dyDescent="0.15">
      <c r="A38" s="43" t="str">
        <f>IF(C38&lt;&gt;"",設定!$C$4&amp;TEXT(ROW(A38)-6,"00"),"")</f>
        <v/>
      </c>
      <c r="B38" s="253" t="str">
        <f>IF(C38&lt;&gt;"",設定!$D$4,"")</f>
        <v/>
      </c>
      <c r="C38" s="522" t="str">
        <f>IF(設定!AF39&lt;&gt;0,設定!AF39,"")</f>
        <v/>
      </c>
      <c r="D38" s="525" t="str">
        <f ca="1">IF(設定!AE39&lt;&gt;0,設定!AE39,"")</f>
        <v/>
      </c>
      <c r="E38" s="14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135"/>
      <c r="R38" s="62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4"/>
      <c r="AG38" s="62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135"/>
      <c r="AS38" s="62"/>
      <c r="AT38" s="62"/>
      <c r="AU38" s="93"/>
      <c r="AV38" s="93"/>
      <c r="AW38" s="93"/>
      <c r="AX38" s="94"/>
      <c r="AY38" s="903"/>
      <c r="AZ38" s="105" t="str">
        <f t="shared" ca="1" si="1"/>
        <v/>
      </c>
      <c r="BA38" s="105" t="str">
        <f t="shared" si="10"/>
        <v/>
      </c>
      <c r="BC38" s="513">
        <f t="shared" ca="1" si="2"/>
        <v>0</v>
      </c>
      <c r="BD38" s="513">
        <f t="shared" ca="1" si="3"/>
        <v>0</v>
      </c>
      <c r="BE38" s="513">
        <f t="shared" ca="1" si="4"/>
        <v>0</v>
      </c>
      <c r="BF38" s="513">
        <f t="shared" ca="1" si="5"/>
        <v>0</v>
      </c>
      <c r="BG38" s="513">
        <f t="shared" ca="1" si="6"/>
        <v>0</v>
      </c>
      <c r="BH38" s="513">
        <f t="shared" si="7"/>
        <v>0</v>
      </c>
      <c r="BK38" s="513">
        <f t="shared" si="8"/>
        <v>0</v>
      </c>
      <c r="BL38" s="513">
        <f t="shared" si="9"/>
        <v>0</v>
      </c>
      <c r="BM38" s="540"/>
    </row>
    <row r="39" spans="1:65" ht="15" customHeight="1" x14ac:dyDescent="0.15">
      <c r="A39" s="43" t="str">
        <f>IF(C39&lt;&gt;"",設定!$C$4&amp;TEXT(ROW(A39)-6,"00"),"")</f>
        <v/>
      </c>
      <c r="B39" s="253" t="str">
        <f>IF(C39&lt;&gt;"",設定!$D$4,"")</f>
        <v/>
      </c>
      <c r="C39" s="522" t="str">
        <f>IF(設定!AF40&lt;&gt;0,設定!AF40,"")</f>
        <v/>
      </c>
      <c r="D39" s="525" t="str">
        <f ca="1">IF(設定!AE40&lt;&gt;0,設定!AE40,"")</f>
        <v/>
      </c>
      <c r="E39" s="143"/>
      <c r="F39" s="93"/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135"/>
      <c r="R39" s="62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4"/>
      <c r="AG39" s="62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135"/>
      <c r="AS39" s="62"/>
      <c r="AT39" s="62"/>
      <c r="AU39" s="93"/>
      <c r="AV39" s="93"/>
      <c r="AW39" s="93"/>
      <c r="AX39" s="94"/>
      <c r="AY39" s="903"/>
      <c r="AZ39" s="105" t="str">
        <f t="shared" ca="1" si="1"/>
        <v/>
      </c>
      <c r="BA39" s="105" t="str">
        <f t="shared" si="10"/>
        <v/>
      </c>
      <c r="BC39" s="513">
        <f t="shared" ca="1" si="2"/>
        <v>0</v>
      </c>
      <c r="BD39" s="513">
        <f t="shared" ca="1" si="3"/>
        <v>0</v>
      </c>
      <c r="BE39" s="513">
        <f t="shared" ca="1" si="4"/>
        <v>0</v>
      </c>
      <c r="BF39" s="513">
        <f t="shared" ca="1" si="5"/>
        <v>0</v>
      </c>
      <c r="BG39" s="513">
        <f t="shared" ca="1" si="6"/>
        <v>0</v>
      </c>
      <c r="BH39" s="513">
        <f t="shared" si="7"/>
        <v>0</v>
      </c>
      <c r="BK39" s="513">
        <f t="shared" si="8"/>
        <v>0</v>
      </c>
      <c r="BL39" s="513">
        <f t="shared" si="9"/>
        <v>0</v>
      </c>
      <c r="BM39" s="540"/>
    </row>
    <row r="40" spans="1:65" ht="15" customHeight="1" x14ac:dyDescent="0.15">
      <c r="A40" s="43" t="str">
        <f>IF(C40&lt;&gt;"",設定!$C$4&amp;TEXT(ROW(A40)-6,"00"),"")</f>
        <v/>
      </c>
      <c r="B40" s="253" t="str">
        <f>IF(C40&lt;&gt;"",設定!$D$4,"")</f>
        <v/>
      </c>
      <c r="C40" s="522" t="str">
        <f>IF(設定!AF41&lt;&gt;0,設定!AF41,"")</f>
        <v/>
      </c>
      <c r="D40" s="525" t="str">
        <f ca="1">IF(設定!AE41&lt;&gt;0,設定!AE41,"")</f>
        <v/>
      </c>
      <c r="E40" s="143"/>
      <c r="F40" s="93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135"/>
      <c r="R40" s="62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4"/>
      <c r="AG40" s="62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135"/>
      <c r="AS40" s="62"/>
      <c r="AT40" s="62"/>
      <c r="AU40" s="93"/>
      <c r="AV40" s="93"/>
      <c r="AW40" s="93"/>
      <c r="AX40" s="94"/>
      <c r="AY40" s="903"/>
      <c r="AZ40" s="105" t="str">
        <f t="shared" ca="1" si="1"/>
        <v/>
      </c>
      <c r="BA40" s="105" t="str">
        <f t="shared" si="10"/>
        <v/>
      </c>
      <c r="BC40" s="513">
        <f t="shared" ca="1" si="2"/>
        <v>0</v>
      </c>
      <c r="BD40" s="513">
        <f t="shared" ca="1" si="3"/>
        <v>0</v>
      </c>
      <c r="BE40" s="513">
        <f t="shared" ca="1" si="4"/>
        <v>0</v>
      </c>
      <c r="BF40" s="513">
        <f t="shared" ca="1" si="5"/>
        <v>0</v>
      </c>
      <c r="BG40" s="513">
        <f t="shared" ca="1" si="6"/>
        <v>0</v>
      </c>
      <c r="BH40" s="513">
        <f t="shared" si="7"/>
        <v>0</v>
      </c>
      <c r="BK40" s="513">
        <f t="shared" si="8"/>
        <v>0</v>
      </c>
      <c r="BL40" s="513">
        <f t="shared" si="9"/>
        <v>0</v>
      </c>
      <c r="BM40" s="540"/>
    </row>
    <row r="41" spans="1:65" ht="15" customHeight="1" x14ac:dyDescent="0.15">
      <c r="A41" s="124" t="str">
        <f>IF(C41&lt;&gt;"",設定!$C$4&amp;TEXT(ROW(A41)-6,"00"),"")</f>
        <v/>
      </c>
      <c r="B41" s="254" t="str">
        <f>IF(C41&lt;&gt;"",設定!$D$4,"")</f>
        <v/>
      </c>
      <c r="C41" s="777" t="str">
        <f>IF(設定!AF42&lt;&gt;0,設定!AF42,"")</f>
        <v/>
      </c>
      <c r="D41" s="528" t="str">
        <f ca="1">IF(設定!AE42&lt;&gt;0,設定!AE42,"")</f>
        <v/>
      </c>
      <c r="E41" s="146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138"/>
      <c r="R41" s="65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100"/>
      <c r="AG41" s="65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138"/>
      <c r="AS41" s="65"/>
      <c r="AT41" s="65"/>
      <c r="AU41" s="99"/>
      <c r="AV41" s="99"/>
      <c r="AW41" s="99"/>
      <c r="AX41" s="100"/>
      <c r="AY41" s="906"/>
      <c r="AZ41" s="105" t="str">
        <f t="shared" ca="1" si="1"/>
        <v/>
      </c>
      <c r="BA41" s="105" t="str">
        <f t="shared" si="10"/>
        <v/>
      </c>
      <c r="BC41" s="513">
        <f t="shared" ca="1" si="2"/>
        <v>0</v>
      </c>
      <c r="BD41" s="513">
        <f t="shared" ca="1" si="3"/>
        <v>0</v>
      </c>
      <c r="BE41" s="513">
        <f t="shared" ca="1" si="4"/>
        <v>0</v>
      </c>
      <c r="BF41" s="513">
        <f t="shared" ca="1" si="5"/>
        <v>0</v>
      </c>
      <c r="BG41" s="513">
        <f t="shared" ca="1" si="6"/>
        <v>0</v>
      </c>
      <c r="BH41" s="513">
        <f t="shared" si="7"/>
        <v>0</v>
      </c>
      <c r="BK41" s="513">
        <f t="shared" si="8"/>
        <v>0</v>
      </c>
      <c r="BL41" s="513">
        <f t="shared" si="9"/>
        <v>0</v>
      </c>
      <c r="BM41" s="540"/>
    </row>
    <row r="42" spans="1:65" ht="15" customHeight="1" x14ac:dyDescent="0.15">
      <c r="A42" s="122" t="str">
        <f>IF(C42&lt;&gt;"",設定!$C$4&amp;TEXT(ROW(A42)-6,"00"),"")</f>
        <v/>
      </c>
      <c r="B42" s="776" t="str">
        <f>IF(C42&lt;&gt;"",設定!$D$4,"")</f>
        <v/>
      </c>
      <c r="C42" s="750" t="str">
        <f>IF(設定!AF43&lt;&gt;0,設定!AF43,"")</f>
        <v/>
      </c>
      <c r="D42" s="529" t="str">
        <f ca="1">IF(設定!AE43&lt;&gt;0,設定!AE43,"")</f>
        <v/>
      </c>
      <c r="E42" s="147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39"/>
      <c r="R42" s="66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2"/>
      <c r="AG42" s="66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39"/>
      <c r="AS42" s="66"/>
      <c r="AT42" s="66"/>
      <c r="AU42" s="101"/>
      <c r="AV42" s="101"/>
      <c r="AW42" s="101"/>
      <c r="AX42" s="102"/>
      <c r="AY42" s="907"/>
      <c r="AZ42" s="105" t="str">
        <f t="shared" ca="1" si="1"/>
        <v/>
      </c>
      <c r="BA42" s="105" t="str">
        <f t="shared" si="10"/>
        <v/>
      </c>
      <c r="BC42" s="513">
        <f t="shared" ca="1" si="2"/>
        <v>0</v>
      </c>
      <c r="BD42" s="513">
        <f t="shared" ca="1" si="3"/>
        <v>0</v>
      </c>
      <c r="BE42" s="513">
        <f t="shared" ca="1" si="4"/>
        <v>0</v>
      </c>
      <c r="BF42" s="513">
        <f t="shared" ca="1" si="5"/>
        <v>0</v>
      </c>
      <c r="BG42" s="513">
        <f t="shared" ca="1" si="6"/>
        <v>0</v>
      </c>
      <c r="BH42" s="513">
        <f t="shared" si="7"/>
        <v>0</v>
      </c>
      <c r="BK42" s="513">
        <f t="shared" si="8"/>
        <v>0</v>
      </c>
      <c r="BL42" s="513">
        <f t="shared" si="9"/>
        <v>0</v>
      </c>
      <c r="BM42" s="540"/>
    </row>
    <row r="43" spans="1:65" ht="15" customHeight="1" x14ac:dyDescent="0.15">
      <c r="A43" s="43" t="str">
        <f>IF(C43&lt;&gt;"",設定!$C$4&amp;TEXT(ROW(A43)-6,"00"),"")</f>
        <v/>
      </c>
      <c r="B43" s="253" t="str">
        <f>IF(C43&lt;&gt;"",設定!$D$4,"")</f>
        <v/>
      </c>
      <c r="C43" s="522" t="str">
        <f>IF(設定!AF44&lt;&gt;0,設定!AF44,"")</f>
        <v/>
      </c>
      <c r="D43" s="525" t="str">
        <f ca="1">IF(設定!AE44&lt;&gt;0,設定!AE44,"")</f>
        <v/>
      </c>
      <c r="E43" s="14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135"/>
      <c r="R43" s="62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4"/>
      <c r="AG43" s="62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135"/>
      <c r="AS43" s="62"/>
      <c r="AT43" s="62"/>
      <c r="AU43" s="93"/>
      <c r="AV43" s="93"/>
      <c r="AW43" s="93"/>
      <c r="AX43" s="94"/>
      <c r="AY43" s="903"/>
      <c r="AZ43" s="105" t="str">
        <f t="shared" ca="1" si="1"/>
        <v/>
      </c>
      <c r="BA43" s="105" t="str">
        <f t="shared" si="10"/>
        <v/>
      </c>
      <c r="BC43" s="513">
        <f t="shared" ca="1" si="2"/>
        <v>0</v>
      </c>
      <c r="BD43" s="513">
        <f t="shared" ca="1" si="3"/>
        <v>0</v>
      </c>
      <c r="BE43" s="513">
        <f t="shared" ca="1" si="4"/>
        <v>0</v>
      </c>
      <c r="BF43" s="513">
        <f t="shared" ca="1" si="5"/>
        <v>0</v>
      </c>
      <c r="BG43" s="513">
        <f t="shared" ca="1" si="6"/>
        <v>0</v>
      </c>
      <c r="BH43" s="513">
        <f t="shared" si="7"/>
        <v>0</v>
      </c>
      <c r="BK43" s="513">
        <f t="shared" si="8"/>
        <v>0</v>
      </c>
      <c r="BL43" s="513">
        <f t="shared" si="9"/>
        <v>0</v>
      </c>
      <c r="BM43" s="540"/>
    </row>
    <row r="44" spans="1:65" ht="15" customHeight="1" x14ac:dyDescent="0.15">
      <c r="A44" s="43" t="str">
        <f>IF(C44&lt;&gt;"",設定!$C$4&amp;TEXT(ROW(A44)-6,"00"),"")</f>
        <v/>
      </c>
      <c r="B44" s="253" t="str">
        <f>IF(C44&lt;&gt;"",設定!$D$4,"")</f>
        <v/>
      </c>
      <c r="C44" s="522" t="str">
        <f>IF(設定!AF45&lt;&gt;0,設定!AF45,"")</f>
        <v/>
      </c>
      <c r="D44" s="525" t="str">
        <f ca="1">IF(設定!AE45&lt;&gt;0,設定!AE45,"")</f>
        <v/>
      </c>
      <c r="E44" s="14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135"/>
      <c r="R44" s="62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4"/>
      <c r="AG44" s="62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135"/>
      <c r="AS44" s="62"/>
      <c r="AT44" s="62"/>
      <c r="AU44" s="93"/>
      <c r="AV44" s="93"/>
      <c r="AW44" s="93"/>
      <c r="AX44" s="94"/>
      <c r="AY44" s="903"/>
      <c r="AZ44" s="105" t="str">
        <f t="shared" ca="1" si="1"/>
        <v/>
      </c>
      <c r="BA44" s="105" t="str">
        <f t="shared" si="10"/>
        <v/>
      </c>
      <c r="BC44" s="513">
        <f t="shared" ca="1" si="2"/>
        <v>0</v>
      </c>
      <c r="BD44" s="513">
        <f t="shared" ca="1" si="3"/>
        <v>0</v>
      </c>
      <c r="BE44" s="513">
        <f t="shared" ca="1" si="4"/>
        <v>0</v>
      </c>
      <c r="BF44" s="513">
        <f t="shared" ca="1" si="5"/>
        <v>0</v>
      </c>
      <c r="BG44" s="513">
        <f t="shared" ca="1" si="6"/>
        <v>0</v>
      </c>
      <c r="BH44" s="513">
        <f t="shared" si="7"/>
        <v>0</v>
      </c>
      <c r="BK44" s="513">
        <f t="shared" si="8"/>
        <v>0</v>
      </c>
      <c r="BL44" s="513">
        <f t="shared" si="9"/>
        <v>0</v>
      </c>
      <c r="BM44" s="540"/>
    </row>
    <row r="45" spans="1:65" ht="15" customHeight="1" x14ac:dyDescent="0.15">
      <c r="A45" s="43" t="str">
        <f>IF(C45&lt;&gt;"",設定!$C$4&amp;TEXT(ROW(A45)-6,"00"),"")</f>
        <v/>
      </c>
      <c r="B45" s="253" t="str">
        <f>IF(C45&lt;&gt;"",設定!$D$4,"")</f>
        <v/>
      </c>
      <c r="C45" s="522" t="str">
        <f>IF(設定!AF46&lt;&gt;0,設定!AF46,"")</f>
        <v/>
      </c>
      <c r="D45" s="525" t="str">
        <f ca="1">IF(設定!AE46&lt;&gt;0,設定!AE46,"")</f>
        <v/>
      </c>
      <c r="E45" s="14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135"/>
      <c r="R45" s="62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4"/>
      <c r="AG45" s="62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135"/>
      <c r="AS45" s="62"/>
      <c r="AT45" s="62"/>
      <c r="AU45" s="93"/>
      <c r="AV45" s="93"/>
      <c r="AW45" s="93"/>
      <c r="AX45" s="94"/>
      <c r="AY45" s="903"/>
      <c r="AZ45" s="105" t="str">
        <f t="shared" ca="1" si="1"/>
        <v/>
      </c>
      <c r="BA45" s="105" t="str">
        <f t="shared" si="10"/>
        <v/>
      </c>
      <c r="BC45" s="513">
        <f t="shared" ca="1" si="2"/>
        <v>0</v>
      </c>
      <c r="BD45" s="513">
        <f t="shared" ca="1" si="3"/>
        <v>0</v>
      </c>
      <c r="BE45" s="513">
        <f t="shared" ca="1" si="4"/>
        <v>0</v>
      </c>
      <c r="BF45" s="513">
        <f t="shared" ca="1" si="5"/>
        <v>0</v>
      </c>
      <c r="BG45" s="513">
        <f t="shared" ca="1" si="6"/>
        <v>0</v>
      </c>
      <c r="BH45" s="513">
        <f t="shared" si="7"/>
        <v>0</v>
      </c>
      <c r="BK45" s="513">
        <f t="shared" si="8"/>
        <v>0</v>
      </c>
      <c r="BL45" s="513">
        <f t="shared" si="9"/>
        <v>0</v>
      </c>
      <c r="BM45" s="540"/>
    </row>
    <row r="46" spans="1:65" ht="15" customHeight="1" x14ac:dyDescent="0.15">
      <c r="A46" s="124" t="str">
        <f>IF(C46&lt;&gt;"",設定!$C$4&amp;TEXT(ROW(A46)-6,"00"),"")</f>
        <v/>
      </c>
      <c r="B46" s="254" t="str">
        <f>IF(C46&lt;&gt;"",設定!$D$4,"")</f>
        <v/>
      </c>
      <c r="C46" s="777" t="str">
        <f>IF(設定!AF47&lt;&gt;0,設定!AF47,"")</f>
        <v/>
      </c>
      <c r="D46" s="528" t="str">
        <f ca="1">IF(設定!AE47&lt;&gt;0,設定!AE47,"")</f>
        <v/>
      </c>
      <c r="E46" s="146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138"/>
      <c r="R46" s="65"/>
      <c r="S46" s="99"/>
      <c r="T46" s="99"/>
      <c r="U46" s="99"/>
      <c r="V46" s="99"/>
      <c r="W46" s="99"/>
      <c r="X46" s="99"/>
      <c r="Y46" s="99"/>
      <c r="Z46" s="99"/>
      <c r="AA46" s="99"/>
      <c r="AB46" s="99"/>
      <c r="AC46" s="99"/>
      <c r="AD46" s="99"/>
      <c r="AE46" s="99"/>
      <c r="AF46" s="100"/>
      <c r="AG46" s="65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138"/>
      <c r="AS46" s="65"/>
      <c r="AT46" s="65"/>
      <c r="AU46" s="99"/>
      <c r="AV46" s="99"/>
      <c r="AW46" s="99"/>
      <c r="AX46" s="100"/>
      <c r="AY46" s="906"/>
      <c r="AZ46" s="105" t="str">
        <f t="shared" ca="1" si="1"/>
        <v/>
      </c>
      <c r="BA46" s="105" t="str">
        <f t="shared" si="10"/>
        <v/>
      </c>
      <c r="BC46" s="513">
        <f t="shared" ca="1" si="2"/>
        <v>0</v>
      </c>
      <c r="BD46" s="513">
        <f t="shared" ca="1" si="3"/>
        <v>0</v>
      </c>
      <c r="BE46" s="513">
        <f t="shared" ca="1" si="4"/>
        <v>0</v>
      </c>
      <c r="BF46" s="513">
        <f t="shared" ca="1" si="5"/>
        <v>0</v>
      </c>
      <c r="BG46" s="513">
        <f t="shared" ca="1" si="6"/>
        <v>0</v>
      </c>
      <c r="BH46" s="513">
        <f t="shared" si="7"/>
        <v>0</v>
      </c>
      <c r="BK46" s="513">
        <f t="shared" si="8"/>
        <v>0</v>
      </c>
      <c r="BL46" s="513">
        <f t="shared" si="9"/>
        <v>0</v>
      </c>
      <c r="BM46" s="540"/>
    </row>
    <row r="47" spans="1:65" ht="15" customHeight="1" x14ac:dyDescent="0.15">
      <c r="A47" s="122" t="str">
        <f>IF(C47&lt;&gt;"",設定!$C$4&amp;TEXT(ROW(A47)-6,"00"),"")</f>
        <v/>
      </c>
      <c r="B47" s="776" t="str">
        <f>IF(C47&lt;&gt;"",設定!$D$4,"")</f>
        <v/>
      </c>
      <c r="C47" s="750" t="str">
        <f>IF(設定!AF48&lt;&gt;0,設定!AF48,"")</f>
        <v/>
      </c>
      <c r="D47" s="529" t="str">
        <f ca="1">IF(設定!AE48&lt;&gt;0,設定!AE48,"")</f>
        <v/>
      </c>
      <c r="E47" s="147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39"/>
      <c r="R47" s="66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2"/>
      <c r="AG47" s="66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39"/>
      <c r="AS47" s="66"/>
      <c r="AT47" s="66"/>
      <c r="AU47" s="101"/>
      <c r="AV47" s="101"/>
      <c r="AW47" s="101"/>
      <c r="AX47" s="102"/>
      <c r="AY47" s="907"/>
      <c r="AZ47" s="105" t="str">
        <f t="shared" ca="1" si="1"/>
        <v/>
      </c>
      <c r="BA47" s="105" t="str">
        <f t="shared" si="10"/>
        <v/>
      </c>
      <c r="BC47" s="513">
        <f t="shared" ca="1" si="2"/>
        <v>0</v>
      </c>
      <c r="BD47" s="513">
        <f t="shared" ca="1" si="3"/>
        <v>0</v>
      </c>
      <c r="BE47" s="513">
        <f t="shared" ca="1" si="4"/>
        <v>0</v>
      </c>
      <c r="BF47" s="513">
        <f t="shared" ca="1" si="5"/>
        <v>0</v>
      </c>
      <c r="BG47" s="513">
        <f t="shared" ca="1" si="6"/>
        <v>0</v>
      </c>
      <c r="BH47" s="513">
        <f t="shared" si="7"/>
        <v>0</v>
      </c>
      <c r="BK47" s="513">
        <f t="shared" si="8"/>
        <v>0</v>
      </c>
      <c r="BL47" s="513">
        <f t="shared" si="9"/>
        <v>0</v>
      </c>
      <c r="BM47" s="540"/>
    </row>
    <row r="48" spans="1:65" ht="15" customHeight="1" x14ac:dyDescent="0.15">
      <c r="A48" s="43" t="str">
        <f>IF(C48&lt;&gt;"",設定!$C$4&amp;TEXT(ROW(A48)-6,"00"),"")</f>
        <v/>
      </c>
      <c r="B48" s="253" t="str">
        <f>IF(C48&lt;&gt;"",設定!$D$4,"")</f>
        <v/>
      </c>
      <c r="C48" s="522" t="str">
        <f>IF(設定!AF49&lt;&gt;0,設定!AF49,"")</f>
        <v/>
      </c>
      <c r="D48" s="525" t="str">
        <f ca="1">IF(設定!AE49&lt;&gt;0,設定!AE49,"")</f>
        <v/>
      </c>
      <c r="E48" s="14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135"/>
      <c r="R48" s="62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4"/>
      <c r="AG48" s="62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135"/>
      <c r="AS48" s="62"/>
      <c r="AT48" s="62"/>
      <c r="AU48" s="93"/>
      <c r="AV48" s="93"/>
      <c r="AW48" s="93"/>
      <c r="AX48" s="94"/>
      <c r="AY48" s="903"/>
      <c r="AZ48" s="105" t="str">
        <f t="shared" ca="1" si="1"/>
        <v/>
      </c>
      <c r="BA48" s="105" t="str">
        <f t="shared" si="10"/>
        <v/>
      </c>
      <c r="BC48" s="513">
        <f t="shared" ca="1" si="2"/>
        <v>0</v>
      </c>
      <c r="BD48" s="513">
        <f t="shared" ca="1" si="3"/>
        <v>0</v>
      </c>
      <c r="BE48" s="513">
        <f t="shared" ca="1" si="4"/>
        <v>0</v>
      </c>
      <c r="BF48" s="513">
        <f t="shared" ca="1" si="5"/>
        <v>0</v>
      </c>
      <c r="BG48" s="513">
        <f t="shared" ca="1" si="6"/>
        <v>0</v>
      </c>
      <c r="BH48" s="513">
        <f t="shared" si="7"/>
        <v>0</v>
      </c>
      <c r="BK48" s="513">
        <f t="shared" si="8"/>
        <v>0</v>
      </c>
      <c r="BL48" s="513">
        <f t="shared" si="9"/>
        <v>0</v>
      </c>
      <c r="BM48" s="540"/>
    </row>
    <row r="49" spans="1:65" ht="15" customHeight="1" x14ac:dyDescent="0.15">
      <c r="A49" s="43" t="str">
        <f>IF(C49&lt;&gt;"",設定!$C$4&amp;TEXT(ROW(A49)-6,"00"),"")</f>
        <v/>
      </c>
      <c r="B49" s="253" t="str">
        <f>IF(C49&lt;&gt;"",設定!$D$4,"")</f>
        <v/>
      </c>
      <c r="C49" s="522" t="str">
        <f>IF(設定!AF50&lt;&gt;0,設定!AF50,"")</f>
        <v/>
      </c>
      <c r="D49" s="525" t="str">
        <f ca="1">IF(設定!AE50&lt;&gt;0,設定!AE50,"")</f>
        <v/>
      </c>
      <c r="E49" s="14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135"/>
      <c r="R49" s="62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4"/>
      <c r="AG49" s="62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135"/>
      <c r="AS49" s="62"/>
      <c r="AT49" s="62"/>
      <c r="AU49" s="93"/>
      <c r="AV49" s="93"/>
      <c r="AW49" s="93"/>
      <c r="AX49" s="94"/>
      <c r="AY49" s="903"/>
      <c r="AZ49" s="105" t="str">
        <f t="shared" ca="1" si="1"/>
        <v/>
      </c>
      <c r="BA49" s="105" t="str">
        <f t="shared" si="10"/>
        <v/>
      </c>
      <c r="BC49" s="513">
        <f t="shared" ca="1" si="2"/>
        <v>0</v>
      </c>
      <c r="BD49" s="513">
        <f t="shared" ca="1" si="3"/>
        <v>0</v>
      </c>
      <c r="BE49" s="513">
        <f t="shared" ca="1" si="4"/>
        <v>0</v>
      </c>
      <c r="BF49" s="513">
        <f t="shared" ca="1" si="5"/>
        <v>0</v>
      </c>
      <c r="BG49" s="513">
        <f t="shared" ca="1" si="6"/>
        <v>0</v>
      </c>
      <c r="BH49" s="513">
        <f t="shared" si="7"/>
        <v>0</v>
      </c>
      <c r="BK49" s="513">
        <f t="shared" si="8"/>
        <v>0</v>
      </c>
      <c r="BL49" s="513">
        <f t="shared" si="9"/>
        <v>0</v>
      </c>
      <c r="BM49" s="540"/>
    </row>
    <row r="50" spans="1:65" ht="15" customHeight="1" x14ac:dyDescent="0.15">
      <c r="A50" s="43" t="str">
        <f>IF(C50&lt;&gt;"",設定!$C$4&amp;TEXT(ROW(A50)-6,"00"),"")</f>
        <v/>
      </c>
      <c r="B50" s="253" t="str">
        <f>IF(C50&lt;&gt;"",設定!$D$4,"")</f>
        <v/>
      </c>
      <c r="C50" s="522" t="str">
        <f>IF(設定!AF51&lt;&gt;0,設定!AF51,"")</f>
        <v/>
      </c>
      <c r="D50" s="525" t="str">
        <f ca="1">IF(設定!AE51&lt;&gt;0,設定!AE51,"")</f>
        <v/>
      </c>
      <c r="E50" s="14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135"/>
      <c r="R50" s="62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4"/>
      <c r="AG50" s="62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135"/>
      <c r="AS50" s="62"/>
      <c r="AT50" s="62"/>
      <c r="AU50" s="93"/>
      <c r="AV50" s="93"/>
      <c r="AW50" s="93"/>
      <c r="AX50" s="94"/>
      <c r="AY50" s="903"/>
      <c r="AZ50" s="105" t="str">
        <f t="shared" ca="1" si="1"/>
        <v/>
      </c>
      <c r="BA50" s="105" t="str">
        <f t="shared" si="10"/>
        <v/>
      </c>
      <c r="BC50" s="513">
        <f t="shared" ca="1" si="2"/>
        <v>0</v>
      </c>
      <c r="BD50" s="513">
        <f t="shared" ca="1" si="3"/>
        <v>0</v>
      </c>
      <c r="BE50" s="513">
        <f t="shared" ca="1" si="4"/>
        <v>0</v>
      </c>
      <c r="BF50" s="513">
        <f t="shared" ca="1" si="5"/>
        <v>0</v>
      </c>
      <c r="BG50" s="513">
        <f t="shared" ca="1" si="6"/>
        <v>0</v>
      </c>
      <c r="BH50" s="513">
        <f t="shared" si="7"/>
        <v>0</v>
      </c>
      <c r="BK50" s="513">
        <f t="shared" si="8"/>
        <v>0</v>
      </c>
      <c r="BL50" s="513">
        <f t="shared" si="9"/>
        <v>0</v>
      </c>
      <c r="BM50" s="540"/>
    </row>
    <row r="51" spans="1:65" ht="15" customHeight="1" thickBot="1" x14ac:dyDescent="0.2">
      <c r="A51" s="40" t="str">
        <f>IF(C51&lt;&gt;"",設定!$C$4&amp;TEXT(ROW(A51)-6,"00"),"")</f>
        <v/>
      </c>
      <c r="B51" s="691" t="str">
        <f>IF(C51&lt;&gt;"",設定!$D$4,"")</f>
        <v/>
      </c>
      <c r="C51" s="523" t="str">
        <f>IF(設定!AF52&lt;&gt;0,設定!AF52,"")</f>
        <v/>
      </c>
      <c r="D51" s="534" t="str">
        <f ca="1">IF(設定!AE52&lt;&gt;0,設定!AE52,"")</f>
        <v/>
      </c>
      <c r="E51" s="148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40"/>
      <c r="R51" s="67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4"/>
      <c r="AG51" s="67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40"/>
      <c r="AS51" s="67"/>
      <c r="AT51" s="67"/>
      <c r="AU51" s="103"/>
      <c r="AV51" s="103"/>
      <c r="AW51" s="103"/>
      <c r="AX51" s="104"/>
      <c r="AY51" s="908"/>
      <c r="AZ51" s="105" t="str">
        <f t="shared" ca="1" si="1"/>
        <v/>
      </c>
      <c r="BA51" s="105" t="str">
        <f t="shared" si="10"/>
        <v/>
      </c>
      <c r="BC51" s="513">
        <f t="shared" ca="1" si="2"/>
        <v>0</v>
      </c>
      <c r="BD51" s="513">
        <f t="shared" ca="1" si="3"/>
        <v>0</v>
      </c>
      <c r="BE51" s="513">
        <f t="shared" ca="1" si="4"/>
        <v>0</v>
      </c>
      <c r="BF51" s="513">
        <f t="shared" ca="1" si="5"/>
        <v>0</v>
      </c>
      <c r="BG51" s="513">
        <f t="shared" ca="1" si="6"/>
        <v>0</v>
      </c>
      <c r="BH51" s="513">
        <f t="shared" si="7"/>
        <v>0</v>
      </c>
      <c r="BK51" s="513">
        <f t="shared" si="8"/>
        <v>0</v>
      </c>
      <c r="BL51" s="513">
        <f t="shared" si="9"/>
        <v>0</v>
      </c>
      <c r="BM51" s="540"/>
    </row>
  </sheetData>
  <sheetProtection algorithmName="SHA-512" hashValue="TuJDOgOK755h/X7EN2wtekvd1KXW4EvEGG/pIPP4j0nx4iRSnKKhRM8kBgqEPDg9VinL8tFFobNaGQbI4X/fFg==" saltValue="MQo4xZBkqs7Gq3+xmtFgjw==" spinCount="100000" sheet="1" objects="1" scenarios="1"/>
  <mergeCells count="6">
    <mergeCell ref="AT4:AX4"/>
    <mergeCell ref="E3:Q3"/>
    <mergeCell ref="R3:AF3"/>
    <mergeCell ref="AG3:AR3"/>
    <mergeCell ref="AT3:AX3"/>
    <mergeCell ref="M4:Q4"/>
  </mergeCells>
  <phoneticPr fontId="2"/>
  <conditionalFormatting sqref="D7:AY51">
    <cfRule type="expression" dxfId="415" priority="1">
      <formula>$C7=""</formula>
    </cfRule>
  </conditionalFormatting>
  <conditionalFormatting sqref="E3">
    <cfRule type="containsText" dxfId="414" priority="6" operator="containsText" text="未入力">
      <formula>NOT(ISERROR(SEARCH("未入力",E3)))</formula>
    </cfRule>
  </conditionalFormatting>
  <conditionalFormatting sqref="E7:Q51">
    <cfRule type="expression" dxfId="413" priority="706">
      <formula>AND(COUNTA($E7:$P7)&gt;0,COUNTA($Q7)&gt;0)</formula>
    </cfRule>
  </conditionalFormatting>
  <conditionalFormatting sqref="M4">
    <cfRule type="expression" dxfId="412" priority="9">
      <formula>$M$4&lt;&gt;""</formula>
    </cfRule>
  </conditionalFormatting>
  <conditionalFormatting sqref="R3">
    <cfRule type="containsText" dxfId="411" priority="10" operator="containsText" text="未入力">
      <formula>NOT(ISERROR(SEARCH("未入力",R3)))</formula>
    </cfRule>
  </conditionalFormatting>
  <conditionalFormatting sqref="R7:AF51">
    <cfRule type="expression" dxfId="410" priority="2">
      <formula>AND($C7&lt;&gt;"",$F7="")</formula>
    </cfRule>
  </conditionalFormatting>
  <conditionalFormatting sqref="AG3">
    <cfRule type="containsText" dxfId="409" priority="11" operator="containsText" text="未入力">
      <formula>NOT(ISERROR(SEARCH("未入力",AG3)))</formula>
    </cfRule>
  </conditionalFormatting>
  <conditionalFormatting sqref="AG7:AR51">
    <cfRule type="expression" dxfId="408" priority="3">
      <formula>AND($C7&lt;&gt;"",$H7="")</formula>
    </cfRule>
  </conditionalFormatting>
  <conditionalFormatting sqref="AS3">
    <cfRule type="containsText" dxfId="407" priority="12" operator="containsText" text="未入力">
      <formula>NOT(ISERROR(SEARCH("未入力",AS3)))</formula>
    </cfRule>
  </conditionalFormatting>
  <conditionalFormatting sqref="AS7:AX51">
    <cfRule type="expression" dxfId="406" priority="4">
      <formula>AND($C7&lt;&gt;"",$I7="")</formula>
    </cfRule>
  </conditionalFormatting>
  <conditionalFormatting sqref="AT3">
    <cfRule type="containsText" dxfId="405" priority="13" operator="containsText" text="未入力">
      <formula>NOT(ISERROR(SEARCH("未入力",AT3)))</formula>
    </cfRule>
  </conditionalFormatting>
  <conditionalFormatting sqref="AT4:AX4">
    <cfRule type="expression" dxfId="404" priority="14">
      <formula>$AT$4&lt;&gt;""</formula>
    </cfRule>
  </conditionalFormatting>
  <conditionalFormatting sqref="AT7:AX51">
    <cfRule type="expression" dxfId="403" priority="15">
      <formula>AND(COUNTA($AT7:$AW7)&gt;0,COUNTA($AX7)&gt;0)</formula>
    </cfRule>
  </conditionalFormatting>
  <conditionalFormatting sqref="AY3">
    <cfRule type="containsText" dxfId="402" priority="16" operator="containsText" text="未入力">
      <formula>NOT(ISERROR(SEARCH("未入力",AY3)))</formula>
    </cfRule>
  </conditionalFormatting>
  <conditionalFormatting sqref="AY7:AY51">
    <cfRule type="expression" dxfId="401" priority="5">
      <formula>$AV7=""</formula>
    </cfRule>
  </conditionalFormatting>
  <conditionalFormatting sqref="AZ7:AZ51">
    <cfRule type="containsText" dxfId="400" priority="19" operator="containsText" text="未入力">
      <formula>NOT(ISERROR(SEARCH("未入力",AZ7)))</formula>
    </cfRule>
  </conditionalFormatting>
  <conditionalFormatting sqref="BA7:BA51">
    <cfRule type="containsText" dxfId="399" priority="18" operator="containsText" text="入力">
      <formula>NOT(ISERROR(SEARCH("入力",BA7)))</formula>
    </cfRule>
  </conditionalFormatting>
  <dataValidations count="2">
    <dataValidation type="list" imeMode="disabled" allowBlank="1" showInputMessage="1" showErrorMessage="1" error="整数を入力してください。" sqref="AS7:AS51" xr:uid="{3B9A8321-5D3F-4207-84F6-E2CE1400229A}">
      <formula1>"ａ：開講している,ｂ：開講検討中,ｃ：開講検討せず"</formula1>
    </dataValidation>
    <dataValidation type="list" imeMode="disabled" allowBlank="1" showInputMessage="1" showErrorMessage="1" error="整数を入力してください。" sqref="AT7:AX51 E7:AR51" xr:uid="{2E3430E9-5A24-4AFC-991F-5F54C3F96693}">
      <formula1>"○"</formula1>
    </dataValidation>
  </dataValidations>
  <pageMargins left="0.70866141732283472" right="0.70866141732283472" top="0.74803149606299213" bottom="0.74803149606299213" header="0.31496062992125984" footer="0.31496062992125984"/>
  <pageSetup paperSize="9" scale="79" orientation="landscape" r:id="rId1"/>
  <colBreaks count="1" manualBreakCount="1"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41</vt:i4>
      </vt:variant>
      <vt:variant>
        <vt:lpstr>名前付き一覧</vt:lpstr>
      </vt:variant>
      <vt:variant>
        <vt:i4>5</vt:i4>
      </vt:variant>
    </vt:vector>
  </HeadingPairs>
  <TitlesOfParts>
    <vt:vector size="46" baseType="lpstr">
      <vt:lpstr>学部</vt:lpstr>
      <vt:lpstr>研究科</vt:lpstr>
      <vt:lpstr>通信</vt:lpstr>
      <vt:lpstr>学校コード</vt:lpstr>
      <vt:lpstr>学校コードBK</vt:lpstr>
      <vt:lpstr>設定</vt:lpstr>
      <vt:lpstr>1A</vt:lpstr>
      <vt:lpstr>2A</vt:lpstr>
      <vt:lpstr>2B</vt:lpstr>
      <vt:lpstr>2C</vt:lpstr>
      <vt:lpstr>2D</vt:lpstr>
      <vt:lpstr>2E</vt:lpstr>
      <vt:lpstr>2F</vt:lpstr>
      <vt:lpstr>3AB</vt:lpstr>
      <vt:lpstr>3CD</vt:lpstr>
      <vt:lpstr>3EF</vt:lpstr>
      <vt:lpstr>3GHI</vt:lpstr>
      <vt:lpstr>3JK</vt:lpstr>
      <vt:lpstr>4ABC</vt:lpstr>
      <vt:lpstr>4D</vt:lpstr>
      <vt:lpstr>4EF</vt:lpstr>
      <vt:lpstr>4G</vt:lpstr>
      <vt:lpstr>4H</vt:lpstr>
      <vt:lpstr>4I</vt:lpstr>
      <vt:lpstr>4J</vt:lpstr>
      <vt:lpstr>4K</vt:lpstr>
      <vt:lpstr>4LM</vt:lpstr>
      <vt:lpstr>5A</vt:lpstr>
      <vt:lpstr>5B</vt:lpstr>
      <vt:lpstr>5C</vt:lpstr>
      <vt:lpstr>5D</vt:lpstr>
      <vt:lpstr>6A</vt:lpstr>
      <vt:lpstr>6BC</vt:lpstr>
      <vt:lpstr>6D</vt:lpstr>
      <vt:lpstr>6E</vt:lpstr>
      <vt:lpstr>7A</vt:lpstr>
      <vt:lpstr>7B</vt:lpstr>
      <vt:lpstr>7C</vt:lpstr>
      <vt:lpstr>7D</vt:lpstr>
      <vt:lpstr>国・地域</vt:lpstr>
      <vt:lpstr>都道府県</vt:lpstr>
      <vt:lpstr>'2B'!Print_Area</vt:lpstr>
      <vt:lpstr>'7B'!Print_Area</vt:lpstr>
      <vt:lpstr>学校コード!Print_Area</vt:lpstr>
      <vt:lpstr>学校コードBK!Print_Area</vt:lpstr>
      <vt:lpstr>都道府県!研究科マージのクロス集計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文部科学省</dc:creator>
  <cp:lastModifiedBy>リベルタス・コンサルティング</cp:lastModifiedBy>
  <cp:lastPrinted>2017-10-31T05:45:35Z</cp:lastPrinted>
  <dcterms:created xsi:type="dcterms:W3CDTF">2011-06-14T05:32:50Z</dcterms:created>
  <dcterms:modified xsi:type="dcterms:W3CDTF">2023-08-28T09:32:46Z</dcterms:modified>
</cp:coreProperties>
</file>